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tilisateur\Documents\Évaluation\Divers\Abstraction-Terrains-Saint-Hyacinthe-Laprovidence\"/>
    </mc:Choice>
  </mc:AlternateContent>
  <bookViews>
    <workbookView xWindow="1200" yWindow="1230" windowWidth="7935" windowHeight="3885" firstSheet="1" activeTab="9"/>
  </bookViews>
  <sheets>
    <sheet name="Coût" sheetId="1" r:id="rId1"/>
    <sheet name="LOW" sheetId="19" r:id="rId2"/>
    <sheet name="FAIR" sheetId="31" r:id="rId3"/>
    <sheet name="AVG" sheetId="30" r:id="rId4"/>
    <sheet name="GOOD" sheetId="29" r:id="rId5"/>
    <sheet name="V.GOOD" sheetId="28" r:id="rId6"/>
    <sheet name="EXCELLENT" sheetId="27" r:id="rId7"/>
    <sheet name="Dép. sujet" sheetId="14" r:id="rId8"/>
    <sheet name="DEP" sheetId="21" r:id="rId9"/>
    <sheet name="Multipliers" sheetId="32" r:id="rId10"/>
  </sheets>
  <definedNames>
    <definedName name="LOWONESTORY">LOW!$A$9:$M$27</definedName>
    <definedName name="LOWTWOSTORY">LOW!$A$50:$M$68</definedName>
    <definedName name="Z_33E91F40_84D7_4D70_8333_981EA8DE6DB7_.wvu.PrintArea" localSheetId="7" hidden="1">'Dép. sujet'!$A$1:$G$56</definedName>
    <definedName name="_xlnm.Print_Area" localSheetId="0">Coût!$A$1:$J$83</definedName>
    <definedName name="_xlnm.Print_Area" localSheetId="7">'Dép. sujet'!$A$1:$G$56</definedName>
    <definedName name="Zone_impres_MI" localSheetId="0">Coût!$A$1:$J$83</definedName>
  </definedNames>
  <calcPr calcId="152511" calcMode="manual"/>
</workbook>
</file>

<file path=xl/calcChain.xml><?xml version="1.0" encoding="utf-8"?>
<calcChain xmlns="http://schemas.openxmlformats.org/spreadsheetml/2006/main">
  <c r="G13" i="1" l="1"/>
  <c r="F15" i="1" l="1"/>
  <c r="G5" i="1"/>
  <c r="G4" i="1"/>
  <c r="G3" i="1"/>
  <c r="B25" i="1"/>
  <c r="F20" i="1"/>
  <c r="F21" i="1"/>
  <c r="F22" i="1"/>
  <c r="F23" i="1"/>
  <c r="F19" i="1"/>
  <c r="E20" i="14"/>
  <c r="E43" i="14" s="1"/>
  <c r="E24" i="14" l="1"/>
  <c r="E39" i="14"/>
  <c r="E35" i="14"/>
  <c r="E31" i="14"/>
  <c r="E42" i="14"/>
  <c r="E46" i="14"/>
  <c r="E23" i="14"/>
  <c r="E34" i="14"/>
  <c r="E49" i="14"/>
  <c r="E22" i="14"/>
  <c r="E27" i="14"/>
  <c r="E37" i="14"/>
  <c r="E33" i="14"/>
  <c r="E29" i="14"/>
  <c r="E48" i="14"/>
  <c r="E44" i="14"/>
  <c r="E38" i="14"/>
  <c r="E30" i="14"/>
  <c r="E45" i="14"/>
  <c r="E25" i="14"/>
  <c r="E40" i="14"/>
  <c r="E36" i="14"/>
  <c r="E32" i="14"/>
  <c r="E28" i="14"/>
  <c r="E47" i="14"/>
  <c r="F13" i="1" l="1"/>
  <c r="H13" i="1" s="1"/>
  <c r="A292" i="31" l="1"/>
  <c r="A250" i="31"/>
  <c r="A208" i="31"/>
  <c r="A167" i="31"/>
  <c r="A125" i="31"/>
  <c r="A84" i="31"/>
  <c r="A42" i="31"/>
  <c r="O10" i="31"/>
  <c r="O9" i="31"/>
  <c r="O8" i="31"/>
  <c r="O7" i="31"/>
  <c r="O6" i="31"/>
  <c r="O5" i="31"/>
  <c r="A292" i="30"/>
  <c r="A250" i="30"/>
  <c r="A208" i="30"/>
  <c r="A167" i="30"/>
  <c r="A125" i="30"/>
  <c r="A84" i="30"/>
  <c r="A42" i="30"/>
  <c r="O10" i="30"/>
  <c r="O9" i="30"/>
  <c r="O8" i="30"/>
  <c r="O7" i="30"/>
  <c r="O6" i="30"/>
  <c r="O5" i="30"/>
  <c r="A292" i="29"/>
  <c r="A250" i="29"/>
  <c r="A208" i="29"/>
  <c r="A167" i="29"/>
  <c r="A125" i="29"/>
  <c r="A84" i="29"/>
  <c r="A42" i="29"/>
  <c r="O10" i="29"/>
  <c r="O9" i="29"/>
  <c r="O8" i="29"/>
  <c r="O7" i="29"/>
  <c r="O6" i="29"/>
  <c r="O5" i="29"/>
  <c r="A292" i="28"/>
  <c r="A250" i="28"/>
  <c r="A208" i="28"/>
  <c r="A167" i="28"/>
  <c r="A125" i="28"/>
  <c r="A84" i="28"/>
  <c r="A42" i="28"/>
  <c r="O10" i="28"/>
  <c r="O9" i="28"/>
  <c r="O8" i="28"/>
  <c r="O7" i="28"/>
  <c r="O6" i="28"/>
  <c r="O5" i="28"/>
  <c r="A292" i="27"/>
  <c r="A250" i="27"/>
  <c r="A208" i="27"/>
  <c r="A167" i="27"/>
  <c r="A125" i="27"/>
  <c r="A84" i="27"/>
  <c r="A42" i="27"/>
  <c r="O10" i="27"/>
  <c r="O9" i="27"/>
  <c r="O8" i="27"/>
  <c r="O7" i="27"/>
  <c r="O6" i="27"/>
  <c r="O5" i="27"/>
  <c r="A292" i="19" l="1"/>
  <c r="A250" i="19"/>
  <c r="A208" i="19"/>
  <c r="A167" i="19"/>
  <c r="E66" i="1"/>
  <c r="F27" i="14" l="1"/>
  <c r="F26" i="14"/>
  <c r="A125" i="19"/>
  <c r="A84" i="19"/>
  <c r="A42" i="19"/>
  <c r="G34" i="1"/>
  <c r="F34" i="1"/>
  <c r="G33" i="1"/>
  <c r="F33" i="1"/>
  <c r="O10" i="19" l="1"/>
  <c r="O9" i="19"/>
  <c r="O8" i="19"/>
  <c r="O7" i="19"/>
  <c r="O6" i="19"/>
  <c r="O5" i="19"/>
  <c r="F46" i="1" l="1"/>
  <c r="G65" i="1"/>
  <c r="H65" i="1" s="1"/>
  <c r="G53" i="1"/>
  <c r="G49" i="1"/>
  <c r="H42" i="1" l="1"/>
  <c r="J81" i="1"/>
  <c r="F49" i="14" l="1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5" i="14"/>
  <c r="F24" i="14"/>
  <c r="F23" i="14"/>
  <c r="J82" i="1" l="1"/>
  <c r="J80" i="1"/>
  <c r="H73" i="1"/>
  <c r="J73" i="1" l="1"/>
  <c r="H17" i="1" l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4" i="1"/>
  <c r="H45" i="1"/>
  <c r="H46" i="1"/>
  <c r="H48" i="1"/>
  <c r="H49" i="1"/>
  <c r="H50" i="1"/>
  <c r="H51" i="1"/>
  <c r="H53" i="1"/>
  <c r="E67" i="1"/>
  <c r="E68" i="1" s="1"/>
  <c r="C74" i="1" s="1"/>
  <c r="J19" i="1"/>
  <c r="B3" i="1"/>
  <c r="I43" i="1" l="1"/>
  <c r="I47" i="1"/>
  <c r="I54" i="1"/>
  <c r="C75" i="1"/>
  <c r="C76" i="1" s="1"/>
  <c r="C77" i="1" s="1"/>
  <c r="C78" i="1" s="1"/>
  <c r="C79" i="1" s="1"/>
  <c r="C80" i="1" l="1"/>
  <c r="E69" i="1" s="1"/>
  <c r="I55" i="1"/>
  <c r="I59" i="1" s="1"/>
  <c r="B74" i="1" s="1"/>
  <c r="B75" i="1" s="1"/>
  <c r="B76" i="1" l="1"/>
  <c r="B77" i="1" s="1"/>
  <c r="B78" i="1"/>
  <c r="I60" i="1"/>
  <c r="B79" i="1" l="1"/>
  <c r="H63" i="1"/>
  <c r="I63" i="1" s="1"/>
  <c r="B80" i="1" l="1"/>
  <c r="F74" i="1" s="1"/>
  <c r="H62" i="1" l="1"/>
  <c r="I62" i="1"/>
  <c r="F22" i="14" l="1"/>
  <c r="F51" i="14" s="1"/>
  <c r="F52" i="14" s="1"/>
  <c r="C10" i="1" s="1"/>
  <c r="C9" i="1" l="1"/>
  <c r="D9" i="1" l="1"/>
  <c r="F77" i="1" s="1"/>
  <c r="F69" i="1" l="1"/>
  <c r="I70" i="1" s="1"/>
  <c r="H79" i="1" s="1"/>
  <c r="J79" i="1" s="1"/>
  <c r="H78" i="1"/>
  <c r="J78" i="1" s="1"/>
  <c r="H83" i="1" l="1"/>
  <c r="J83" i="1"/>
  <c r="I78" i="1"/>
</calcChain>
</file>

<file path=xl/sharedStrings.xml><?xml version="1.0" encoding="utf-8"?>
<sst xmlns="http://schemas.openxmlformats.org/spreadsheetml/2006/main" count="4039" uniqueCount="482">
  <si>
    <t>QUANTITE</t>
  </si>
  <si>
    <t>COUT</t>
  </si>
  <si>
    <t>RESULTAT</t>
  </si>
  <si>
    <t>1.COUT DE BASE DE LA RESIDENCE</t>
  </si>
  <si>
    <t xml:space="preserve">2.TOITURE </t>
  </si>
  <si>
    <t>bois dur</t>
  </si>
  <si>
    <t>céramique</t>
  </si>
  <si>
    <t>6.FOYER :</t>
  </si>
  <si>
    <t>double, ...$1550-$2375.</t>
  </si>
  <si>
    <t>10.ENCASTREMENT:</t>
  </si>
  <si>
    <t>SOUS-TOTAL</t>
  </si>
  <si>
    <t>11.SOUS-SOL:</t>
  </si>
  <si>
    <t xml:space="preserve">entree de cave </t>
  </si>
  <si>
    <t>sous-sol</t>
  </si>
  <si>
    <t>finition</t>
  </si>
  <si>
    <t>12.ANNEXES:</t>
  </si>
  <si>
    <t>GRAND TOTAL    :</t>
  </si>
  <si>
    <t>13.GARAGE:</t>
  </si>
  <si>
    <t/>
  </si>
  <si>
    <t>FACTEUR DE CONVERSION:</t>
  </si>
  <si>
    <t>FACTEUR LOCAL:</t>
  </si>
  <si>
    <t>COUT DE REMPLACEMENT DU GARAGE:</t>
  </si>
  <si>
    <t>VALEUR DU TERRAIN:</t>
  </si>
  <si>
    <t>GARAGE:</t>
  </si>
  <si>
    <t>AUTRES:</t>
  </si>
  <si>
    <t>VALEUR INDIQUEE PAR L'APPROCHE:</t>
  </si>
  <si>
    <t>Crédit de taxes</t>
  </si>
  <si>
    <t>résidence</t>
  </si>
  <si>
    <t>garage</t>
  </si>
  <si>
    <t>SOMMAIRE</t>
  </si>
  <si>
    <t>Fonctionnel</t>
  </si>
  <si>
    <t>Inclus</t>
  </si>
  <si>
    <t>tapis</t>
  </si>
  <si>
    <t>simple, ...$1775-2175</t>
  </si>
  <si>
    <t>dalle de beton</t>
  </si>
  <si>
    <t xml:space="preserve">hotte </t>
  </si>
  <si>
    <t>aspirateur central</t>
  </si>
  <si>
    <t>puit artésiens</t>
  </si>
  <si>
    <t>fosse septique et champ d'épuration</t>
  </si>
  <si>
    <t>vinyle</t>
  </si>
  <si>
    <t>Garage intégré et abri d'auto</t>
  </si>
  <si>
    <t>Évaluateur :</t>
  </si>
  <si>
    <t>Adresse :</t>
  </si>
  <si>
    <t>taux pondéré</t>
  </si>
  <si>
    <t>Description :</t>
  </si>
  <si>
    <t>Utilisation :</t>
  </si>
  <si>
    <t>Résidentiel</t>
  </si>
  <si>
    <t>Square foot :</t>
  </si>
  <si>
    <t xml:space="preserve">Client : </t>
  </si>
  <si>
    <t>Date :</t>
  </si>
  <si>
    <t>8.ENERGIE AJUSTEMENT :</t>
  </si>
  <si>
    <t>9.FONDATION AJUSTEMENT :</t>
  </si>
  <si>
    <t>7.CHAUFFAGE :</t>
  </si>
  <si>
    <t>air chaud force (base)</t>
  </si>
  <si>
    <t>eau chaude (électricité)</t>
  </si>
  <si>
    <t>plinthes electrique</t>
  </si>
  <si>
    <t>par accessoire</t>
  </si>
  <si>
    <t>par sortie</t>
  </si>
  <si>
    <t>3.PLANCHER STRUCTURAL :</t>
  </si>
  <si>
    <t>bois (base)</t>
  </si>
  <si>
    <t>VALEUR DE LA BATISSE :</t>
  </si>
  <si>
    <t>DÉPRÉCIATION</t>
  </si>
  <si>
    <t>Physique</t>
  </si>
  <si>
    <t>TOTAL DU SOUS-SOL</t>
  </si>
  <si>
    <t>TOTAL DES ANNEXES</t>
  </si>
  <si>
    <t>5.PLOMBERIE :</t>
  </si>
  <si>
    <t>4.COUVRE PLANCHER :</t>
  </si>
  <si>
    <t>Économique</t>
  </si>
  <si>
    <t>TOTAL BÂTISSE :</t>
  </si>
  <si>
    <t>AMELIORATION AU SOL :</t>
  </si>
  <si>
    <t>COÛT APRÈS RETOUR DE TAXES</t>
  </si>
  <si>
    <t>COÜT DEPRÉCIÉ</t>
  </si>
  <si>
    <t>COÛT APRÈS RETOUR DE TAXES :</t>
  </si>
  <si>
    <t>TAUX UNITAIRE (P.C.) :</t>
  </si>
  <si>
    <t>COUT DE REMPLACEMENT DE LA PROPRIETE (taxes incluses) :</t>
  </si>
  <si>
    <t>FACTEUR LOCAL :</t>
  </si>
  <si>
    <t>FACTEUR DE CONVERSION :</t>
  </si>
  <si>
    <t>- résidence</t>
  </si>
  <si>
    <t>- garage</t>
  </si>
  <si>
    <t>Sous-total</t>
  </si>
  <si>
    <t>Unifamiliale</t>
  </si>
  <si>
    <t>bain tourbillon</t>
  </si>
  <si>
    <t>Unité climatisation centrale</t>
  </si>
  <si>
    <t>systeme d'alarme</t>
  </si>
  <si>
    <t>Parqueterie et flottant</t>
  </si>
  <si>
    <t>06-2011</t>
  </si>
  <si>
    <t>6 accessoires + sortie(base)</t>
  </si>
  <si>
    <t>Type</t>
  </si>
  <si>
    <t>accessoires de cuisine</t>
  </si>
  <si>
    <t>Avant taxes</t>
  </si>
  <si>
    <t>TPS</t>
  </si>
  <si>
    <t>Retour TPS</t>
  </si>
  <si>
    <t>TVQ</t>
  </si>
  <si>
    <t>Retour TVQ</t>
  </si>
  <si>
    <t>Total</t>
  </si>
  <si>
    <t>350 000 $ - 450 000 $</t>
  </si>
  <si>
    <t>200 000 $ - 300 000 $</t>
  </si>
  <si>
    <t>climatiseur mural</t>
  </si>
  <si>
    <t>Remise et garage vieux</t>
  </si>
  <si>
    <t>Âge effectif</t>
  </si>
  <si>
    <t>RAPPORT D'INSPECTION IMMOBILIÈRE SUR CHANTIER</t>
  </si>
  <si>
    <t>Nom :</t>
  </si>
  <si>
    <t>Notre dossier :</t>
  </si>
  <si>
    <t>À l'attention de :</t>
  </si>
  <si>
    <t>Rapport numéro :</t>
  </si>
  <si>
    <t>Date d'inspection :</t>
  </si>
  <si>
    <t xml:space="preserve">Ville : </t>
  </si>
  <si>
    <t>Adresse des travaux :</t>
  </si>
  <si>
    <t>Clients :</t>
  </si>
  <si>
    <t>ITEM</t>
  </si>
  <si>
    <t>%</t>
  </si>
  <si>
    <t>Années</t>
  </si>
  <si>
    <t>REMARQUES</t>
  </si>
  <si>
    <t>Excavation</t>
  </si>
  <si>
    <t>Empattements, drains, fondations</t>
  </si>
  <si>
    <t>Charpente</t>
  </si>
  <si>
    <t>Toit - brut - solives</t>
  </si>
  <si>
    <t xml:space="preserve">Préparation et plancher du sous-sol </t>
  </si>
  <si>
    <t>ou dalle au sol</t>
  </si>
  <si>
    <t>Partitions intérieures - brut</t>
  </si>
  <si>
    <t>Planchers - brut</t>
  </si>
  <si>
    <t>Électricité - brut</t>
  </si>
  <si>
    <t>Plomberie - brut</t>
  </si>
  <si>
    <t>Chauffage et climatisation - brut</t>
  </si>
  <si>
    <t xml:space="preserve">Isolation </t>
  </si>
  <si>
    <t>Égouts</t>
  </si>
  <si>
    <t>Fenêtres</t>
  </si>
  <si>
    <t>Portes extérieures</t>
  </si>
  <si>
    <t>Parement extérieur</t>
  </si>
  <si>
    <t>Partitions intérieures - finition</t>
  </si>
  <si>
    <t>Plafonds - finition</t>
  </si>
  <si>
    <t>Portes intérieures</t>
  </si>
  <si>
    <t xml:space="preserve">Armoires de cuisine, vanités de salle </t>
  </si>
  <si>
    <t>de bain, boiseries et escalier intérieur</t>
  </si>
  <si>
    <t>Toit - recouvrement</t>
  </si>
  <si>
    <t>Peinture intérieure</t>
  </si>
  <si>
    <t xml:space="preserve">Planchers - finition </t>
  </si>
  <si>
    <t>Électricité - fixtures</t>
  </si>
  <si>
    <t>Plomberies - accessoires</t>
  </si>
  <si>
    <t>Chauffage - fonctionnement</t>
  </si>
  <si>
    <t>Divers (spécifiez)</t>
  </si>
  <si>
    <t xml:space="preserve">Visité par: </t>
  </si>
  <si>
    <t>Approuvé par:   _____________________________________</t>
  </si>
  <si>
    <t>Perron avant</t>
  </si>
  <si>
    <t>Slab béton</t>
  </si>
  <si>
    <t>Galerie arrière</t>
  </si>
  <si>
    <t>Piscine</t>
  </si>
  <si>
    <t>AVG</t>
  </si>
  <si>
    <t>toit</t>
  </si>
  <si>
    <t>Escalier arrière béton</t>
  </si>
  <si>
    <t>ONE STORY</t>
  </si>
  <si>
    <t>RESIDENCE</t>
  </si>
  <si>
    <t>TOTAL            AREA</t>
  </si>
  <si>
    <t>PLYWOOD OR HARDBOARD</t>
  </si>
  <si>
    <t>METAL OR VINYL SIDING</t>
  </si>
  <si>
    <t>STUCCO</t>
  </si>
  <si>
    <t>WOOD SIDING</t>
  </si>
  <si>
    <t>Rev.Ext.</t>
  </si>
  <si>
    <t>Liste</t>
  </si>
  <si>
    <t>EFFECTIVE AGE IN YEARS</t>
  </si>
  <si>
    <t>TYPICAL LIFE EXPECTANCY IN YEARS</t>
  </si>
  <si>
    <t>DEPRECIATION-PERCENTAGE</t>
  </si>
  <si>
    <t>Type:</t>
  </si>
  <si>
    <t>LOW</t>
  </si>
  <si>
    <t>FAIR</t>
  </si>
  <si>
    <t>GOOD</t>
  </si>
  <si>
    <t>V.GOOD</t>
  </si>
  <si>
    <t>EXCELLENT</t>
  </si>
  <si>
    <t>Liste S.F.</t>
  </si>
  <si>
    <t>Liste Type</t>
  </si>
  <si>
    <t>TWO STORY</t>
  </si>
  <si>
    <t>TWO STORY BI-LEVEL</t>
  </si>
  <si>
    <t>1/2 STORY</t>
  </si>
  <si>
    <t>2 1/2 STORY</t>
  </si>
  <si>
    <t>SPLIT</t>
  </si>
  <si>
    <t>STUD FRAMED</t>
  </si>
  <si>
    <t>WOOD SHINGLES</t>
  </si>
  <si>
    <t>SYNTH (EPS)</t>
  </si>
  <si>
    <t>Ossature:</t>
  </si>
  <si>
    <t>RUSTIC LOG</t>
  </si>
  <si>
    <t>MASONRY VENEER</t>
  </si>
  <si>
    <t>CONCRETE BLOCK</t>
  </si>
  <si>
    <t>STUCCO ON BLOCK</t>
  </si>
  <si>
    <t>COMMON BRICK</t>
  </si>
  <si>
    <t>POURED CONCRETE (SIP FORMING)</t>
  </si>
  <si>
    <t>Liste ossature</t>
  </si>
  <si>
    <t>MASONRY</t>
  </si>
  <si>
    <t>SQUARE FOOT ADJUSTMENTS</t>
  </si>
  <si>
    <t>ROOFING:</t>
  </si>
  <si>
    <t>ENERGY ADJUSTMENTS:</t>
  </si>
  <si>
    <t>Clay tile</t>
  </si>
  <si>
    <t>Concrete tile</t>
  </si>
  <si>
    <t>Metal, performed</t>
  </si>
  <si>
    <t>Wood shake</t>
  </si>
  <si>
    <t>Wood shingle</t>
  </si>
  <si>
    <t>Composition roll</t>
  </si>
  <si>
    <t>Mild climate</t>
  </si>
  <si>
    <t xml:space="preserve">Composition shingle or Built-up, small rock </t>
  </si>
  <si>
    <t>( BASE )</t>
  </si>
  <si>
    <t xml:space="preserve">Moderate climate </t>
  </si>
  <si>
    <t>Extreme climate</t>
  </si>
  <si>
    <t>Superinsulated</t>
  </si>
  <si>
    <r>
      <rPr>
        <b/>
        <sz val="10"/>
        <rFont val="Arial MT"/>
      </rPr>
      <t>FOUNDATION ADJ:</t>
    </r>
    <r>
      <rPr>
        <sz val="10"/>
        <rFont val="Arial MT"/>
      </rPr>
      <t xml:space="preserve"> Mod.Climate</t>
    </r>
  </si>
  <si>
    <t>Hillside, moderate slope</t>
  </si>
  <si>
    <t>Hiillside, steep slope</t>
  </si>
  <si>
    <t>Add for SEISMIC ZONES (Z)/HURRICANE</t>
  </si>
  <si>
    <t>Frame (Z2)</t>
  </si>
  <si>
    <t>Frame (Z3-4/WIND)</t>
  </si>
  <si>
    <t>WIND ADJUSTEMENTS</t>
  </si>
  <si>
    <t>Masonry (Z2)</t>
  </si>
  <si>
    <t>Masonry (Z3-4/WIND)</t>
  </si>
  <si>
    <t>Average Quality</t>
  </si>
  <si>
    <t>Square Foot Costs</t>
  </si>
  <si>
    <t>Sup.S-S</t>
  </si>
  <si>
    <t>Sup. Habitable :</t>
  </si>
  <si>
    <t>Liste année de construction</t>
  </si>
  <si>
    <t>Âge réel</t>
  </si>
  <si>
    <t>ans</t>
  </si>
  <si>
    <t>Vie économique typique</t>
  </si>
  <si>
    <t>Hillside, steep slope</t>
  </si>
  <si>
    <t>REFINEMENTS</t>
  </si>
  <si>
    <t>Wood subfloor</t>
  </si>
  <si>
    <t>Concrete slab</t>
  </si>
  <si>
    <t>Asphalt (for garage or carport)</t>
  </si>
  <si>
    <t>SUBFLOOR:</t>
  </si>
  <si>
    <t>PLASTER INTERIOR:</t>
  </si>
  <si>
    <t>FLOOR COVER:</t>
  </si>
  <si>
    <t>Allowance (if not itemized),</t>
  </si>
  <si>
    <t>single family</t>
  </si>
  <si>
    <t>Asphalt tile</t>
  </si>
  <si>
    <t>Bamboo laminated planks</t>
  </si>
  <si>
    <t>Block, wood, treated</t>
  </si>
  <si>
    <t>Brick, common, in mortar</t>
  </si>
  <si>
    <t>Brick pavers, in concrete</t>
  </si>
  <si>
    <t>Carpet and pad</t>
  </si>
  <si>
    <t>custom high-value</t>
  </si>
  <si>
    <t>indoor/outdoor</t>
  </si>
  <si>
    <t>Color, concrete</t>
  </si>
  <si>
    <t>Cork</t>
  </si>
  <si>
    <t>Flagstone, random local stone</t>
  </si>
  <si>
    <t>in concrete</t>
  </si>
  <si>
    <t>Hardener and sealer, concrete</t>
  </si>
  <si>
    <t>Hardwood</t>
  </si>
  <si>
    <t>Linoleum</t>
  </si>
  <si>
    <t>Marle or granite</t>
  </si>
  <si>
    <t>cast tile</t>
  </si>
  <si>
    <t>Melamine laminated tile or sheet</t>
  </si>
  <si>
    <t>deluxe</t>
  </si>
  <si>
    <t>Plastic tile, interlocking</t>
  </si>
  <si>
    <t>Rubber tile or sheet</t>
  </si>
  <si>
    <t>Seamless plastic, epoxy, urethane, neophrene</t>
  </si>
  <si>
    <t>1/32" - 1/16" thincoat</t>
  </si>
  <si>
    <t xml:space="preserve">1/8" - 3/16" </t>
  </si>
  <si>
    <t>Add for colored chips or glitter</t>
  </si>
  <si>
    <t>Slate, grouted</t>
  </si>
  <si>
    <t>Softwood</t>
  </si>
  <si>
    <t>Terrazzo (exclusive of base slab)</t>
  </si>
  <si>
    <t>tile</t>
  </si>
  <si>
    <t>LUMP SUM ADJUSTMENTS</t>
  </si>
  <si>
    <t>PLOMBING: 8 FIXTURES+ ROUGH-IN</t>
  </si>
  <si>
    <t xml:space="preserve"> +/-</t>
  </si>
  <si>
    <t>Per fixture</t>
  </si>
  <si>
    <t>Per rough-in</t>
  </si>
  <si>
    <t>DORMERS: per linear foot</t>
  </si>
  <si>
    <t>Unfinished: hip or gable roof</t>
  </si>
  <si>
    <t>Shed roof</t>
  </si>
  <si>
    <t>Finished: hip or gable roof</t>
  </si>
  <si>
    <t>FIREPLACES</t>
  </si>
  <si>
    <t>STEEL</t>
  </si>
  <si>
    <t>Single one-story</t>
  </si>
  <si>
    <t>Single two-story</t>
  </si>
  <si>
    <t>Single three-story</t>
  </si>
  <si>
    <t>Double one-story</t>
  </si>
  <si>
    <t>Double two-story</t>
  </si>
  <si>
    <t>Double three-story</t>
  </si>
  <si>
    <t>Direct-vented,gas</t>
  </si>
  <si>
    <t>Rubber fabric tile</t>
  </si>
  <si>
    <t>FLOOR COVER: (Cont.)</t>
  </si>
  <si>
    <t>Tile, ceramic or quarry</t>
  </si>
  <si>
    <t>custom, high value</t>
  </si>
  <si>
    <t>Vinyl composition tile or sheet</t>
  </si>
  <si>
    <t>Vinyl sheet</t>
  </si>
  <si>
    <t>Vinyl tile</t>
  </si>
  <si>
    <t>Wood over concrete, hardwood parquet blocks, prefenished</t>
  </si>
  <si>
    <t>in mastic</t>
  </si>
  <si>
    <t>softwood</t>
  </si>
  <si>
    <t>Add for wood floor for custom quality</t>
  </si>
  <si>
    <t>For pictorial artwork, add</t>
  </si>
  <si>
    <t>FLOOR INSULATION</t>
  </si>
  <si>
    <t>Moderate climate</t>
  </si>
  <si>
    <t>HEATING/COOLING</t>
  </si>
  <si>
    <t>Forced air</t>
  </si>
  <si>
    <t>Oil-fired</t>
  </si>
  <si>
    <t>Glass panel, electric</t>
  </si>
  <si>
    <t>Floor or wall furnace</t>
  </si>
  <si>
    <t>Electric, radiant</t>
  </si>
  <si>
    <t>Baseboard or panel</t>
  </si>
  <si>
    <t>Hot water, baseboard</t>
  </si>
  <si>
    <t>Radiant</t>
  </si>
  <si>
    <t>Warm and cooled air</t>
  </si>
  <si>
    <t>Heat pump</t>
  </si>
  <si>
    <t>Ground-loop heat system</t>
  </si>
  <si>
    <t>Individual thru-wall heat-pumps</t>
  </si>
  <si>
    <t>Evap. Cooling w/ducts</t>
  </si>
  <si>
    <t>Air-to-air exchange system</t>
  </si>
  <si>
    <t>Blowers and ducts</t>
  </si>
  <si>
    <t>Simple exhaust fan and air</t>
  </si>
  <si>
    <t>inlets only</t>
  </si>
  <si>
    <t>Refrigerated A/C only, zoned</t>
  </si>
  <si>
    <t>system</t>
  </si>
  <si>
    <t>package unit, short ducts</t>
  </si>
  <si>
    <t>No heat</t>
  </si>
  <si>
    <t>BUILT-IN APPLIANCES: (Cont.)</t>
  </si>
  <si>
    <t>Allowance (if it not itemized)</t>
  </si>
  <si>
    <t>Dishwasher</t>
  </si>
  <si>
    <t>Delux,built-in</t>
  </si>
  <si>
    <t>Exhaust fan or Bath Heater</t>
  </si>
  <si>
    <t xml:space="preserve">Exhaust fan </t>
  </si>
  <si>
    <t>Garbage disposal</t>
  </si>
  <si>
    <t>deluxe, heavy duty</t>
  </si>
  <si>
    <t>Hood and fan</t>
  </si>
  <si>
    <t>Custom, stainless steel</t>
  </si>
  <si>
    <t>Countertop down draft</t>
  </si>
  <si>
    <t>Ovens</t>
  </si>
  <si>
    <t>Microwave combination</t>
  </si>
  <si>
    <t>Warming ovens</t>
  </si>
  <si>
    <t>Oven, microwave</t>
  </si>
  <si>
    <t>Oven, custom double wall</t>
  </si>
  <si>
    <t>Cookware racks</t>
  </si>
  <si>
    <t>(BASE)</t>
  </si>
  <si>
    <t>LUMP SUM ADJUSTMENTS (Cont.)</t>
  </si>
  <si>
    <t>Range and oven</t>
  </si>
  <si>
    <t>commercial quality</t>
  </si>
  <si>
    <t>custom, double wide</t>
  </si>
  <si>
    <t>microwave or refrigerated combination</t>
  </si>
  <si>
    <t>Range top</t>
  </si>
  <si>
    <t>Induction top</t>
  </si>
  <si>
    <t>per component</t>
  </si>
  <si>
    <t>custom tops</t>
  </si>
  <si>
    <t>Radio intercom</t>
  </si>
  <si>
    <t>add per satellite</t>
  </si>
  <si>
    <t>Gas incinerator</t>
  </si>
  <si>
    <t>Resid, security sys., wireless</t>
  </si>
  <si>
    <t>hard-wired</t>
  </si>
  <si>
    <t>Trash Compactor</t>
  </si>
  <si>
    <t>Vacuum Cleaner System</t>
  </si>
  <si>
    <t>add for extra inlets</t>
  </si>
  <si>
    <t>Clothes washer, single</t>
  </si>
  <si>
    <t>dryer</t>
  </si>
  <si>
    <t>combination unit</t>
  </si>
  <si>
    <t>Water softener</t>
  </si>
  <si>
    <t xml:space="preserve">House phone, located at </t>
  </si>
  <si>
    <t>add per door</t>
  </si>
  <si>
    <t>Home automation</t>
  </si>
  <si>
    <t>Ironing</t>
  </si>
  <si>
    <t xml:space="preserve">Refrigerator or </t>
  </si>
  <si>
    <t>deluxe, built-in, each unit</t>
  </si>
  <si>
    <t>individual drawers, built-in, each</t>
  </si>
  <si>
    <t>Mixer/blender</t>
  </si>
  <si>
    <t>food center processor</t>
  </si>
  <si>
    <t xml:space="preserve">deluxe, built-in </t>
  </si>
  <si>
    <t>Ice machines, residential</t>
  </si>
  <si>
    <t>Wine captains, undercounter</t>
  </si>
  <si>
    <t>standing units</t>
  </si>
  <si>
    <t>Audio-video entry system</t>
  </si>
  <si>
    <t>each extra monitor station</t>
  </si>
  <si>
    <t>Safe, built-in, small or floor</t>
  </si>
  <si>
    <t>Misc, built-ins: Bathroom scale</t>
  </si>
  <si>
    <t>Can opener</t>
  </si>
  <si>
    <t>Coffee maker</t>
  </si>
  <si>
    <t>Toaster</t>
  </si>
  <si>
    <t>BASEMENTS</t>
  </si>
  <si>
    <t>Unfin. Basements</t>
  </si>
  <si>
    <t>Concrete walls 6"</t>
  </si>
  <si>
    <t>8"</t>
  </si>
  <si>
    <t>12"</t>
  </si>
  <si>
    <t>Concrete block walls 6"</t>
  </si>
  <si>
    <t>Add for finish, minimal</t>
  </si>
  <si>
    <t>recreation room</t>
  </si>
  <si>
    <t>partitioned</t>
  </si>
  <si>
    <t>Outside entrance:</t>
  </si>
  <si>
    <t>Below grade</t>
  </si>
  <si>
    <t>For radon removal fan and alarm, add</t>
  </si>
  <si>
    <t>Above grade</t>
  </si>
  <si>
    <t>PORCH/BREEZEWAYS</t>
  </si>
  <si>
    <t>WALL ENCLOSURE:</t>
  </si>
  <si>
    <t>FLOOR STRUCTURE</t>
  </si>
  <si>
    <t>Square feet (Each)</t>
  </si>
  <si>
    <t>Open Slab</t>
  </si>
  <si>
    <t>Open Slab W/Step</t>
  </si>
  <si>
    <t>Wood Deck W/Step</t>
  </si>
  <si>
    <t>Screen Only</t>
  </si>
  <si>
    <t>Knee Wall W/Glass</t>
  </si>
  <si>
    <t>Solid Walls</t>
  </si>
  <si>
    <t>Add For Roof</t>
  </si>
  <si>
    <t>Add For Ceiling</t>
  </si>
  <si>
    <t>BALCONIES</t>
  </si>
  <si>
    <t>Underside of balconies</t>
  </si>
  <si>
    <t>Wood Floor</t>
  </si>
  <si>
    <t>Cement composition floor</t>
  </si>
  <si>
    <t>Or.Iron Rail</t>
  </si>
  <si>
    <t>Wood Rail</t>
  </si>
  <si>
    <t>Or. Iron Rail</t>
  </si>
  <si>
    <t>Wood rail</t>
  </si>
  <si>
    <t>Unfinished soffit</t>
  </si>
  <si>
    <t>Plastered Soffit</t>
  </si>
  <si>
    <t>EXTERIOR STAIRWAYS PER FLIGHT</t>
  </si>
  <si>
    <t>(Approximately 14 steps per flight) For landings, use balcony costs</t>
  </si>
  <si>
    <t>UNDERSIDE OF STAIRWAY</t>
  </si>
  <si>
    <t>WOOD</t>
  </si>
  <si>
    <t>CEMENT COMPOSITION</t>
  </si>
  <si>
    <t>Unfinished Soffit</t>
  </si>
  <si>
    <t>GARAGES</t>
  </si>
  <si>
    <t>Total Area</t>
  </si>
  <si>
    <t>Plywood or Hardboard</t>
  </si>
  <si>
    <t>Metal or Vinyl Siding</t>
  </si>
  <si>
    <t>Stucco</t>
  </si>
  <si>
    <t>Wood Siding</t>
  </si>
  <si>
    <t>Wood Shingles</t>
  </si>
  <si>
    <t>Synthetic Plaster (EIFS)</t>
  </si>
  <si>
    <t>Detached</t>
  </si>
  <si>
    <t>Attached</t>
  </si>
  <si>
    <t>Built-In</t>
  </si>
  <si>
    <t>Add for finish</t>
  </si>
  <si>
    <t>Rustic Log</t>
  </si>
  <si>
    <t>Masonry Veneer</t>
  </si>
  <si>
    <t>Concrete Block</t>
  </si>
  <si>
    <t>Stucco on Block</t>
  </si>
  <si>
    <t>Common Brick</t>
  </si>
  <si>
    <t>FINISH</t>
  </si>
  <si>
    <t>Cabinetry per linear foot:</t>
  </si>
  <si>
    <t>Basement Garages: Add lump sum to unfinished basement costs</t>
  </si>
  <si>
    <t>Single</t>
  </si>
  <si>
    <t>Double:</t>
  </si>
  <si>
    <t xml:space="preserve">Carports: </t>
  </si>
  <si>
    <t>Shed or flat roof:</t>
  </si>
  <si>
    <t>Gable roof</t>
  </si>
  <si>
    <t>Interior Stairways:</t>
  </si>
  <si>
    <t>QUARTERLY MULTIPLIERS</t>
  </si>
  <si>
    <t>DECEMBER 2016</t>
  </si>
  <si>
    <t>Pages</t>
  </si>
  <si>
    <t>PUB. DATE</t>
  </si>
  <si>
    <t>EASTERN</t>
  </si>
  <si>
    <t>CENTRAL</t>
  </si>
  <si>
    <t>WESTERN</t>
  </si>
  <si>
    <t>FRAME</t>
  </si>
  <si>
    <t>Section A</t>
  </si>
  <si>
    <t>EXCEL.</t>
  </si>
  <si>
    <t xml:space="preserve"> 12/15</t>
  </si>
  <si>
    <t>LOCAL MUTLIPLIERS</t>
  </si>
  <si>
    <t>Chicoutimi</t>
  </si>
  <si>
    <t>Drummondville</t>
  </si>
  <si>
    <t>Granby</t>
  </si>
  <si>
    <t>Hull</t>
  </si>
  <si>
    <t>Joliette</t>
  </si>
  <si>
    <t>Jonquiere</t>
  </si>
  <si>
    <t>Laval</t>
  </si>
  <si>
    <t>Montréal</t>
  </si>
  <si>
    <t>Quebec</t>
  </si>
  <si>
    <t>Rimouski</t>
  </si>
  <si>
    <t>Rouyn-Noranda</t>
  </si>
  <si>
    <t>Sept Iles</t>
  </si>
  <si>
    <t>Sherbrooke</t>
  </si>
  <si>
    <t>Sorel</t>
  </si>
  <si>
    <t>Saint-Hyacinthe</t>
  </si>
  <si>
    <t>St-Jerome</t>
  </si>
  <si>
    <t>Trois-Rivières</t>
  </si>
  <si>
    <t>Val d'Or</t>
  </si>
  <si>
    <t>SYNTH (EIFS)</t>
  </si>
  <si>
    <t>Low Quality</t>
  </si>
  <si>
    <t>add for pedestals</t>
  </si>
  <si>
    <t>drying center</t>
  </si>
  <si>
    <t>Toel/food wrap dispenser</t>
  </si>
  <si>
    <t>Fair Quality</t>
  </si>
  <si>
    <t>Finished 2nd floor</t>
  </si>
  <si>
    <t>Unfinished 2nd  floor</t>
  </si>
  <si>
    <t>RESIDENCE: (Apply to first floor area only.)</t>
  </si>
  <si>
    <t>Base</t>
  </si>
  <si>
    <t>Durée de vie économique restante</t>
  </si>
  <si>
    <t>Mur extérieur</t>
  </si>
  <si>
    <t>étape 1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</si>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</sst>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_-* #,##0.00\ &quot;F&quot;_-;\-* #,##0.00\ &quot;F&quot;_-;_-* &quot;-&quot;??\ &quot;F&quot;_-;_-@_-"/>
    <numFmt numFmtId="165" formatCode="0.00_)"/>
    <numFmt numFmtId="166" formatCode="0_)"/>
    <numFmt numFmtId="167" formatCode="General_)"/>
    <numFmt numFmtId="168" formatCode="#,##0.00\ [$$-C0C]"/>
    <numFmt numFmtId="169" formatCode="#,##0\ [$$-C0C]"/>
    <numFmt numFmtId="170" formatCode="#,##0.00\ &quot;$&quot;"/>
    <numFmt numFmtId="171" formatCode="#,##0.00\ _$_-"/>
    <numFmt numFmtId="172" formatCode="#,##0\ &quot;$&quot;_-"/>
    <numFmt numFmtId="173" formatCode="#,##0_ \p\c"/>
    <numFmt numFmtId="174" formatCode="#,##0.00\ &quot;$&quot;_-"/>
    <numFmt numFmtId="175" formatCode="0.000%"/>
    <numFmt numFmtId="176" formatCode="0&quot; p.c.&quot;"/>
    <numFmt numFmtId="177" formatCode="0&quot; ans&quot;"/>
    <numFmt numFmtId="178" formatCode="_-* #,##0.00\ &quot;$&quot;_-;\-* #,##0.00\ &quot;$&quot;_-;_-* &quot;-&quot;??\ &quot;$&quot;_-;_-@_-"/>
    <numFmt numFmtId="179" formatCode="d\ mmmm\ yyyy"/>
    <numFmt numFmtId="180" formatCode="_-* #,##0.00\ _$_-;_-* #,##0.00\ _$\-;_-* &quot;-&quot;??\ _$_-;_-@_-"/>
    <numFmt numFmtId="181" formatCode="#,##0.00_ ;\-#,##0.00\ "/>
    <numFmt numFmtId="182" formatCode="_ * #,##0.00_)\ [$$-C0C]_ ;_ * \(#,##0.00\)\ [$$-C0C]_ ;_ * &quot;-&quot;??_)\ [$$-C0C]_ ;_ @_ "/>
    <numFmt numFmtId="183" formatCode="&quot;-&quot;0"/>
  </numFmts>
  <fonts count="37">
    <font>
      <sz val="10"/>
      <name val="Arial MT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Arial MT"/>
    </font>
    <font>
      <sz val="10"/>
      <name val="Arial MT"/>
    </font>
    <font>
      <b/>
      <u/>
      <sz val="10"/>
      <name val="Arial MT"/>
    </font>
    <font>
      <b/>
      <sz val="10"/>
      <name val="Arial MT"/>
    </font>
    <font>
      <b/>
      <sz val="12"/>
      <name val="Arial MT"/>
    </font>
    <font>
      <b/>
      <sz val="10"/>
      <name val="Arial"/>
      <family val="2"/>
    </font>
    <font>
      <b/>
      <sz val="10"/>
      <color indexed="9"/>
      <name val="Arial MT"/>
    </font>
    <font>
      <sz val="6"/>
      <name val="Arial"/>
      <family val="2"/>
    </font>
    <font>
      <b/>
      <u/>
      <sz val="10"/>
      <color indexed="9"/>
      <name val="Arial MT"/>
    </font>
    <font>
      <sz val="10"/>
      <color indexed="22"/>
      <name val="Arial MT"/>
    </font>
    <font>
      <b/>
      <sz val="12"/>
      <name val="Arial"/>
      <family val="2"/>
    </font>
    <font>
      <sz val="10"/>
      <name val="Dak"/>
    </font>
    <font>
      <sz val="8"/>
      <name val="Arial MT"/>
    </font>
    <font>
      <sz val="9"/>
      <name val="Arial"/>
      <family val="2"/>
    </font>
    <font>
      <sz val="6"/>
      <color indexed="62"/>
      <name val="Arial"/>
      <family val="2"/>
    </font>
    <font>
      <u/>
      <sz val="10"/>
      <color indexed="12"/>
      <name val="Arial"/>
      <family val="2"/>
    </font>
    <font>
      <sz val="10"/>
      <color indexed="18"/>
      <name val="Arial"/>
      <family val="2"/>
    </font>
    <font>
      <sz val="8"/>
      <color indexed="62"/>
      <name val="Arial"/>
      <family val="2"/>
    </font>
    <font>
      <b/>
      <sz val="8"/>
      <color indexed="62"/>
      <name val="Arial"/>
      <family val="2"/>
    </font>
    <font>
      <i/>
      <sz val="14"/>
      <name val="Arial"/>
      <family val="2"/>
    </font>
    <font>
      <sz val="10"/>
      <color rgb="FFFF0000"/>
      <name val="Arial"/>
      <family val="2"/>
    </font>
    <font>
      <sz val="12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i/>
      <sz val="14"/>
      <color theme="0"/>
      <name val="Arial MT"/>
    </font>
    <font>
      <b/>
      <i/>
      <sz val="10"/>
      <name val="Arial MT"/>
    </font>
    <font>
      <b/>
      <i/>
      <sz val="10"/>
      <color theme="0"/>
      <name val="Arial MT"/>
    </font>
    <font>
      <sz val="10"/>
      <color theme="1"/>
      <name val="Arial MT"/>
    </font>
    <font>
      <b/>
      <sz val="12"/>
      <color theme="1"/>
      <name val="Arial MT"/>
    </font>
    <font>
      <b/>
      <sz val="10"/>
      <color theme="0"/>
      <name val="Arial MT"/>
    </font>
    <font>
      <b/>
      <sz val="11"/>
      <name val="Arial MT"/>
    </font>
    <font>
      <b/>
      <i/>
      <sz val="12"/>
      <color theme="0"/>
      <name val="Arial MT"/>
    </font>
    <font>
      <b/>
      <i/>
      <sz val="11"/>
      <color theme="0"/>
      <name val="Arial MT"/>
    </font>
    <font>
      <sz val="9"/>
      <name val="Arial MT"/>
    </font>
    <font>
      <sz val="7"/>
      <name val="Arial MT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/>
      <right/>
      <top/>
      <bottom style="dotted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7">
    <xf numFmtId="167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" fillId="0" borderId="0"/>
    <xf numFmtId="0" fontId="18" fillId="0" borderId="0" applyNumberFormat="0" applyFill="0" applyBorder="0" applyAlignment="0" applyProtection="0">
      <alignment vertical="top"/>
      <protection locked="0"/>
    </xf>
    <xf numFmtId="180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4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485">
    <xf numFmtId="167" fontId="0" fillId="0" borderId="0" xfId="0"/>
    <xf numFmtId="167" fontId="0" fillId="0" borderId="0" xfId="0" applyAlignment="1">
      <alignment horizontal="left"/>
    </xf>
    <xf numFmtId="168" fontId="4" fillId="0" borderId="0" xfId="1" applyNumberFormat="1" applyFont="1" applyBorder="1"/>
    <xf numFmtId="168" fontId="6" fillId="0" borderId="0" xfId="1" applyNumberFormat="1" applyFont="1" applyBorder="1"/>
    <xf numFmtId="169" fontId="6" fillId="0" borderId="0" xfId="1" applyNumberFormat="1" applyFont="1" applyBorder="1"/>
    <xf numFmtId="167" fontId="0" fillId="0" borderId="0" xfId="0" applyBorder="1"/>
    <xf numFmtId="167" fontId="0" fillId="0" borderId="0" xfId="0" applyBorder="1" applyAlignment="1">
      <alignment horizontal="left"/>
    </xf>
    <xf numFmtId="167" fontId="6" fillId="0" borderId="0" xfId="0" applyFont="1"/>
    <xf numFmtId="167" fontId="6" fillId="0" borderId="0" xfId="0" applyFont="1" applyAlignment="1">
      <alignment horizontal="left"/>
    </xf>
    <xf numFmtId="167" fontId="0" fillId="0" borderId="0" xfId="0" applyBorder="1" applyAlignment="1">
      <alignment horizontal="right"/>
    </xf>
    <xf numFmtId="167" fontId="0" fillId="2" borderId="13" xfId="0" applyFill="1" applyBorder="1"/>
    <xf numFmtId="167" fontId="0" fillId="2" borderId="14" xfId="0" applyFill="1" applyBorder="1"/>
    <xf numFmtId="167" fontId="0" fillId="2" borderId="16" xfId="0" applyFill="1" applyBorder="1"/>
    <xf numFmtId="167" fontId="0" fillId="0" borderId="0" xfId="0" applyFill="1" applyBorder="1"/>
    <xf numFmtId="167" fontId="0" fillId="0" borderId="18" xfId="0" applyBorder="1"/>
    <xf numFmtId="167" fontId="6" fillId="0" borderId="0" xfId="0" applyFont="1" applyBorder="1" applyAlignment="1">
      <alignment horizontal="left"/>
    </xf>
    <xf numFmtId="167" fontId="6" fillId="0" borderId="0" xfId="0" applyFont="1" applyFill="1" applyAlignment="1">
      <alignment horizontal="left"/>
    </xf>
    <xf numFmtId="167" fontId="6" fillId="0" borderId="0" xfId="0" applyFont="1" applyFill="1"/>
    <xf numFmtId="15" fontId="0" fillId="0" borderId="0" xfId="0" applyNumberFormat="1" applyAlignment="1" applyProtection="1">
      <alignment horizontal="right"/>
    </xf>
    <xf numFmtId="167" fontId="0" fillId="2" borderId="14" xfId="0" applyFill="1" applyBorder="1" applyAlignment="1">
      <alignment horizontal="left"/>
    </xf>
    <xf numFmtId="167" fontId="0" fillId="2" borderId="21" xfId="0" applyFill="1" applyBorder="1" applyAlignment="1">
      <alignment horizontal="left"/>
    </xf>
    <xf numFmtId="167" fontId="0" fillId="2" borderId="21" xfId="0" applyFill="1" applyBorder="1"/>
    <xf numFmtId="167" fontId="0" fillId="2" borderId="0" xfId="0" applyFill="1" applyBorder="1"/>
    <xf numFmtId="167" fontId="0" fillId="2" borderId="0" xfId="0" applyFill="1" applyBorder="1" applyAlignment="1">
      <alignment horizontal="left"/>
    </xf>
    <xf numFmtId="167" fontId="0" fillId="2" borderId="5" xfId="0" applyFill="1" applyBorder="1"/>
    <xf numFmtId="167" fontId="0" fillId="2" borderId="5" xfId="0" applyFill="1" applyBorder="1" applyAlignment="1">
      <alignment horizontal="left"/>
    </xf>
    <xf numFmtId="167" fontId="0" fillId="2" borderId="22" xfId="0" applyFill="1" applyBorder="1" applyAlignment="1">
      <alignment horizontal="left"/>
    </xf>
    <xf numFmtId="167" fontId="0" fillId="2" borderId="18" xfId="0" applyFill="1" applyBorder="1" applyAlignment="1">
      <alignment horizontal="left"/>
    </xf>
    <xf numFmtId="167" fontId="0" fillId="2" borderId="0" xfId="0" applyFill="1" applyBorder="1" applyAlignment="1">
      <alignment horizontal="right"/>
    </xf>
    <xf numFmtId="167" fontId="0" fillId="2" borderId="18" xfId="0" applyFill="1" applyBorder="1"/>
    <xf numFmtId="167" fontId="0" fillId="2" borderId="19" xfId="0" applyFill="1" applyBorder="1"/>
    <xf numFmtId="167" fontId="0" fillId="0" borderId="17" xfId="0" applyBorder="1" applyAlignment="1">
      <alignment horizontal="left"/>
    </xf>
    <xf numFmtId="167" fontId="0" fillId="0" borderId="23" xfId="0" applyBorder="1"/>
    <xf numFmtId="171" fontId="0" fillId="0" borderId="0" xfId="0" applyNumberFormat="1" applyBorder="1" applyProtection="1"/>
    <xf numFmtId="167" fontId="0" fillId="0" borderId="18" xfId="0" applyBorder="1" applyAlignment="1">
      <alignment horizontal="left"/>
    </xf>
    <xf numFmtId="167" fontId="9" fillId="3" borderId="19" xfId="0" applyFont="1" applyFill="1" applyBorder="1"/>
    <xf numFmtId="167" fontId="9" fillId="3" borderId="5" xfId="0" applyFont="1" applyFill="1" applyBorder="1"/>
    <xf numFmtId="167" fontId="6" fillId="3" borderId="5" xfId="0" applyFont="1" applyFill="1" applyBorder="1" applyAlignment="1">
      <alignment horizontal="left"/>
    </xf>
    <xf numFmtId="167" fontId="6" fillId="3" borderId="5" xfId="0" applyFont="1" applyFill="1" applyBorder="1"/>
    <xf numFmtId="165" fontId="6" fillId="3" borderId="5" xfId="0" applyNumberFormat="1" applyFont="1" applyFill="1" applyBorder="1" applyAlignment="1" applyProtection="1">
      <alignment horizontal="left"/>
    </xf>
    <xf numFmtId="167" fontId="9" fillId="3" borderId="24" xfId="0" applyFont="1" applyFill="1" applyBorder="1"/>
    <xf numFmtId="167" fontId="9" fillId="3" borderId="25" xfId="0" applyFont="1" applyFill="1" applyBorder="1"/>
    <xf numFmtId="167" fontId="6" fillId="3" borderId="25" xfId="0" applyFont="1" applyFill="1" applyBorder="1" applyAlignment="1">
      <alignment horizontal="left"/>
    </xf>
    <xf numFmtId="167" fontId="6" fillId="3" borderId="25" xfId="0" applyFont="1" applyFill="1" applyBorder="1"/>
    <xf numFmtId="165" fontId="6" fillId="3" borderId="25" xfId="0" applyNumberFormat="1" applyFont="1" applyFill="1" applyBorder="1" applyAlignment="1" applyProtection="1">
      <alignment horizontal="left"/>
    </xf>
    <xf numFmtId="167" fontId="9" fillId="4" borderId="24" xfId="0" applyFont="1" applyFill="1" applyBorder="1"/>
    <xf numFmtId="167" fontId="9" fillId="4" borderId="25" xfId="0" applyFont="1" applyFill="1" applyBorder="1"/>
    <xf numFmtId="167" fontId="9" fillId="4" borderId="25" xfId="0" applyFont="1" applyFill="1" applyBorder="1" applyAlignment="1">
      <alignment horizontal="center"/>
    </xf>
    <xf numFmtId="169" fontId="6" fillId="5" borderId="2" xfId="1" applyNumberFormat="1" applyFont="1" applyFill="1" applyBorder="1"/>
    <xf numFmtId="167" fontId="0" fillId="2" borderId="14" xfId="0" applyFill="1" applyBorder="1" applyAlignment="1">
      <alignment horizontal="right"/>
    </xf>
    <xf numFmtId="171" fontId="0" fillId="2" borderId="14" xfId="0" applyNumberFormat="1" applyFill="1" applyBorder="1" applyAlignment="1" applyProtection="1">
      <alignment horizontal="right"/>
    </xf>
    <xf numFmtId="167" fontId="0" fillId="2" borderId="21" xfId="0" applyFill="1" applyBorder="1" applyAlignment="1">
      <alignment horizontal="right"/>
    </xf>
    <xf numFmtId="171" fontId="0" fillId="2" borderId="21" xfId="0" applyNumberFormat="1" applyFill="1" applyBorder="1" applyAlignment="1" applyProtection="1">
      <alignment horizontal="right"/>
    </xf>
    <xf numFmtId="171" fontId="0" fillId="2" borderId="0" xfId="0" applyNumberFormat="1" applyFill="1" applyBorder="1" applyAlignment="1" applyProtection="1">
      <alignment horizontal="right"/>
    </xf>
    <xf numFmtId="167" fontId="0" fillId="2" borderId="5" xfId="0" applyFill="1" applyBorder="1" applyAlignment="1">
      <alignment horizontal="right"/>
    </xf>
    <xf numFmtId="171" fontId="0" fillId="2" borderId="5" xfId="0" applyNumberFormat="1" applyFill="1" applyBorder="1" applyAlignment="1" applyProtection="1">
      <alignment horizontal="right"/>
    </xf>
    <xf numFmtId="171" fontId="0" fillId="0" borderId="0" xfId="0" applyNumberFormat="1" applyBorder="1"/>
    <xf numFmtId="167" fontId="6" fillId="3" borderId="25" xfId="0" quotePrefix="1" applyFont="1" applyFill="1" applyBorder="1" applyAlignment="1">
      <alignment horizontal="left"/>
    </xf>
    <xf numFmtId="165" fontId="6" fillId="3" borderId="25" xfId="0" quotePrefix="1" applyNumberFormat="1" applyFont="1" applyFill="1" applyBorder="1" applyAlignment="1" applyProtection="1">
      <alignment horizontal="left"/>
    </xf>
    <xf numFmtId="167" fontId="9" fillId="4" borderId="19" xfId="0" applyFont="1" applyFill="1" applyBorder="1"/>
    <xf numFmtId="167" fontId="9" fillId="4" borderId="5" xfId="0" applyFont="1" applyFill="1" applyBorder="1"/>
    <xf numFmtId="167" fontId="9" fillId="4" borderId="5" xfId="0" applyFont="1" applyFill="1" applyBorder="1" applyAlignment="1">
      <alignment horizontal="left"/>
    </xf>
    <xf numFmtId="167" fontId="9" fillId="4" borderId="5" xfId="0" quotePrefix="1" applyFont="1" applyFill="1" applyBorder="1" applyAlignment="1">
      <alignment horizontal="left"/>
    </xf>
    <xf numFmtId="167" fontId="9" fillId="4" borderId="5" xfId="0" quotePrefix="1" applyFont="1" applyFill="1" applyBorder="1"/>
    <xf numFmtId="166" fontId="0" fillId="2" borderId="0" xfId="0" applyNumberFormat="1" applyFill="1" applyBorder="1" applyProtection="1"/>
    <xf numFmtId="172" fontId="4" fillId="2" borderId="0" xfId="0" applyNumberFormat="1" applyFont="1" applyFill="1" applyBorder="1" applyProtection="1"/>
    <xf numFmtId="173" fontId="0" fillId="2" borderId="0" xfId="0" applyNumberFormat="1" applyFill="1" applyBorder="1" applyAlignment="1"/>
    <xf numFmtId="172" fontId="4" fillId="2" borderId="0" xfId="0" applyNumberFormat="1" applyFont="1" applyFill="1" applyBorder="1" applyAlignment="1" applyProtection="1">
      <alignment horizontal="right"/>
    </xf>
    <xf numFmtId="174" fontId="0" fillId="2" borderId="0" xfId="0" applyNumberFormat="1" applyFill="1" applyBorder="1"/>
    <xf numFmtId="167" fontId="0" fillId="2" borderId="23" xfId="0" applyFill="1" applyBorder="1"/>
    <xf numFmtId="9" fontId="0" fillId="2" borderId="5" xfId="2" applyFont="1" applyFill="1" applyBorder="1" applyAlignment="1">
      <alignment horizontal="center"/>
    </xf>
    <xf numFmtId="167" fontId="5" fillId="5" borderId="26" xfId="0" applyFont="1" applyFill="1" applyBorder="1" applyAlignment="1">
      <alignment horizontal="center"/>
    </xf>
    <xf numFmtId="167" fontId="0" fillId="3" borderId="23" xfId="0" applyFill="1" applyBorder="1"/>
    <xf numFmtId="167" fontId="0" fillId="3" borderId="0" xfId="0" applyFill="1" applyBorder="1" applyAlignment="1">
      <alignment horizontal="left"/>
    </xf>
    <xf numFmtId="167" fontId="0" fillId="3" borderId="5" xfId="0" applyFill="1" applyBorder="1" applyAlignment="1">
      <alignment horizontal="left"/>
    </xf>
    <xf numFmtId="167" fontId="0" fillId="3" borderId="0" xfId="0" applyFill="1" applyBorder="1"/>
    <xf numFmtId="167" fontId="0" fillId="3" borderId="5" xfId="0" applyFill="1" applyBorder="1"/>
    <xf numFmtId="166" fontId="0" fillId="3" borderId="5" xfId="0" quotePrefix="1" applyNumberFormat="1" applyFill="1" applyBorder="1" applyProtection="1"/>
    <xf numFmtId="167" fontId="0" fillId="3" borderId="0" xfId="0" quotePrefix="1" applyFill="1" applyBorder="1"/>
    <xf numFmtId="166" fontId="0" fillId="3" borderId="0" xfId="0" quotePrefix="1" applyNumberFormat="1" applyFill="1" applyBorder="1" applyProtection="1"/>
    <xf numFmtId="166" fontId="0" fillId="3" borderId="5" xfId="0" applyNumberFormat="1" applyFill="1" applyBorder="1" applyProtection="1"/>
    <xf numFmtId="167" fontId="6" fillId="3" borderId="23" xfId="0" applyFont="1" applyFill="1" applyBorder="1"/>
    <xf numFmtId="166" fontId="6" fillId="3" borderId="23" xfId="0" applyNumberFormat="1" applyFont="1" applyFill="1" applyBorder="1" applyAlignment="1" applyProtection="1">
      <alignment horizontal="center"/>
    </xf>
    <xf numFmtId="167" fontId="6" fillId="3" borderId="23" xfId="0" applyFont="1" applyFill="1" applyBorder="1" applyAlignment="1">
      <alignment horizontal="center"/>
    </xf>
    <xf numFmtId="169" fontId="4" fillId="5" borderId="2" xfId="1" applyNumberFormat="1" applyFont="1" applyFill="1" applyBorder="1"/>
    <xf numFmtId="172" fontId="0" fillId="2" borderId="0" xfId="0" applyNumberFormat="1" applyFill="1" applyBorder="1" applyProtection="1"/>
    <xf numFmtId="172" fontId="6" fillId="2" borderId="0" xfId="0" applyNumberFormat="1" applyFont="1" applyFill="1" applyBorder="1" applyProtection="1"/>
    <xf numFmtId="167" fontId="6" fillId="3" borderId="17" xfId="0" applyFont="1" applyFill="1" applyBorder="1"/>
    <xf numFmtId="167" fontId="6" fillId="3" borderId="23" xfId="0" applyFont="1" applyFill="1" applyBorder="1" applyAlignment="1">
      <alignment horizontal="left"/>
    </xf>
    <xf numFmtId="169" fontId="4" fillId="0" borderId="0" xfId="1" applyNumberFormat="1" applyFont="1" applyBorder="1"/>
    <xf numFmtId="169" fontId="9" fillId="4" borderId="0" xfId="1" applyNumberFormat="1" applyFont="1" applyFill="1" applyBorder="1"/>
    <xf numFmtId="169" fontId="6" fillId="3" borderId="25" xfId="1" applyNumberFormat="1" applyFont="1" applyFill="1" applyBorder="1"/>
    <xf numFmtId="172" fontId="6" fillId="3" borderId="5" xfId="0" applyNumberFormat="1" applyFont="1" applyFill="1" applyBorder="1"/>
    <xf numFmtId="172" fontId="6" fillId="3" borderId="25" xfId="0" applyNumberFormat="1" applyFont="1" applyFill="1" applyBorder="1"/>
    <xf numFmtId="172" fontId="9" fillId="4" borderId="5" xfId="0" applyNumberFormat="1" applyFont="1" applyFill="1" applyBorder="1" applyProtection="1"/>
    <xf numFmtId="167" fontId="6" fillId="2" borderId="23" xfId="0" applyFont="1" applyFill="1" applyBorder="1"/>
    <xf numFmtId="167" fontId="3" fillId="0" borderId="0" xfId="0" applyFont="1" applyBorder="1"/>
    <xf numFmtId="167" fontId="5" fillId="0" borderId="0" xfId="0" applyFont="1" applyBorder="1"/>
    <xf numFmtId="167" fontId="0" fillId="2" borderId="17" xfId="0" applyFill="1" applyBorder="1" applyAlignment="1">
      <alignment horizontal="left"/>
    </xf>
    <xf numFmtId="167" fontId="0" fillId="2" borderId="0" xfId="0" applyFill="1" applyBorder="1" applyAlignment="1">
      <alignment horizontal="fill"/>
    </xf>
    <xf numFmtId="9" fontId="0" fillId="2" borderId="5" xfId="0" applyNumberFormat="1" applyFill="1" applyBorder="1" applyAlignment="1" applyProtection="1">
      <alignment horizontal="center"/>
    </xf>
    <xf numFmtId="167" fontId="6" fillId="0" borderId="0" xfId="0" quotePrefix="1" applyFont="1" applyBorder="1"/>
    <xf numFmtId="167" fontId="6" fillId="2" borderId="25" xfId="0" applyFont="1" applyFill="1" applyBorder="1"/>
    <xf numFmtId="167" fontId="6" fillId="2" borderId="25" xfId="0" applyFont="1" applyFill="1" applyBorder="1" applyAlignment="1">
      <alignment horizontal="left"/>
    </xf>
    <xf numFmtId="167" fontId="0" fillId="2" borderId="25" xfId="0" applyFill="1" applyBorder="1"/>
    <xf numFmtId="174" fontId="6" fillId="2" borderId="25" xfId="0" applyNumberFormat="1" applyFont="1" applyFill="1" applyBorder="1" applyProtection="1"/>
    <xf numFmtId="167" fontId="12" fillId="2" borderId="0" xfId="0" applyFont="1" applyFill="1" applyBorder="1"/>
    <xf numFmtId="9" fontId="12" fillId="3" borderId="0" xfId="0" applyNumberFormat="1" applyFont="1" applyFill="1" applyBorder="1" applyProtection="1"/>
    <xf numFmtId="9" fontId="0" fillId="0" borderId="5" xfId="2" quotePrefix="1" applyFont="1" applyFill="1" applyBorder="1"/>
    <xf numFmtId="172" fontId="0" fillId="2" borderId="0" xfId="0" applyNumberFormat="1" applyFill="1" applyBorder="1" applyAlignment="1" applyProtection="1">
      <alignment horizontal="right"/>
    </xf>
    <xf numFmtId="172" fontId="0" fillId="2" borderId="5" xfId="0" applyNumberFormat="1" applyFill="1" applyBorder="1" applyAlignment="1">
      <alignment horizontal="right"/>
    </xf>
    <xf numFmtId="172" fontId="6" fillId="3" borderId="23" xfId="0" applyNumberFormat="1" applyFont="1" applyFill="1" applyBorder="1" applyAlignment="1" applyProtection="1">
      <alignment horizontal="right"/>
    </xf>
    <xf numFmtId="167" fontId="14" fillId="0" borderId="0" xfId="0" applyFont="1" applyBorder="1" applyAlignment="1">
      <alignment horizontal="left"/>
    </xf>
    <xf numFmtId="167" fontId="15" fillId="2" borderId="21" xfId="0" applyFont="1" applyFill="1" applyBorder="1"/>
    <xf numFmtId="167" fontId="15" fillId="0" borderId="0" xfId="0" applyFont="1" applyBorder="1"/>
    <xf numFmtId="167" fontId="15" fillId="0" borderId="0" xfId="0" quotePrefix="1" applyFont="1" applyBorder="1"/>
    <xf numFmtId="167" fontId="0" fillId="2" borderId="0" xfId="0" applyFill="1" applyBorder="1" applyAlignment="1">
      <alignment horizontal="left"/>
    </xf>
    <xf numFmtId="167" fontId="0" fillId="2" borderId="0" xfId="0" applyFill="1" applyBorder="1" applyAlignment="1">
      <alignment horizontal="left"/>
    </xf>
    <xf numFmtId="167" fontId="0" fillId="0" borderId="0" xfId="0" applyFont="1"/>
    <xf numFmtId="9" fontId="0" fillId="0" borderId="0" xfId="2" applyFont="1"/>
    <xf numFmtId="167" fontId="0" fillId="2" borderId="0" xfId="0" applyFill="1" applyBorder="1" applyAlignment="1">
      <alignment horizontal="left"/>
    </xf>
    <xf numFmtId="167" fontId="5" fillId="5" borderId="12" xfId="0" applyFont="1" applyFill="1" applyBorder="1" applyAlignment="1">
      <alignment horizontal="center"/>
    </xf>
    <xf numFmtId="169" fontId="4" fillId="5" borderId="0" xfId="1" applyNumberFormat="1" applyFont="1" applyFill="1" applyBorder="1"/>
    <xf numFmtId="167" fontId="6" fillId="5" borderId="0" xfId="0" applyFont="1" applyFill="1" applyBorder="1"/>
    <xf numFmtId="169" fontId="6" fillId="5" borderId="0" xfId="1" applyNumberFormat="1" applyFont="1" applyFill="1" applyBorder="1"/>
    <xf numFmtId="167" fontId="6" fillId="5" borderId="11" xfId="0" applyFont="1" applyFill="1" applyBorder="1"/>
    <xf numFmtId="167" fontId="6" fillId="5" borderId="1" xfId="0" applyFont="1" applyFill="1" applyBorder="1"/>
    <xf numFmtId="9" fontId="12" fillId="3" borderId="0" xfId="0" applyNumberFormat="1" applyFont="1" applyFill="1" applyBorder="1"/>
    <xf numFmtId="174" fontId="0" fillId="2" borderId="0" xfId="0" applyNumberFormat="1" applyFill="1" applyBorder="1" applyProtection="1"/>
    <xf numFmtId="9" fontId="6" fillId="5" borderId="2" xfId="2" applyFont="1" applyFill="1" applyBorder="1"/>
    <xf numFmtId="167" fontId="6" fillId="5" borderId="3" xfId="0" applyFont="1" applyFill="1" applyBorder="1"/>
    <xf numFmtId="169" fontId="6" fillId="5" borderId="28" xfId="1" applyNumberFormat="1" applyFont="1" applyFill="1" applyBorder="1"/>
    <xf numFmtId="167" fontId="0" fillId="0" borderId="29" xfId="0" applyBorder="1"/>
    <xf numFmtId="175" fontId="6" fillId="5" borderId="4" xfId="2" applyNumberFormat="1" applyFont="1" applyFill="1" applyBorder="1"/>
    <xf numFmtId="167" fontId="0" fillId="2" borderId="0" xfId="0" applyFill="1" applyBorder="1" applyAlignment="1">
      <alignment horizontal="left"/>
    </xf>
    <xf numFmtId="0" fontId="2" fillId="0" borderId="0" xfId="3"/>
    <xf numFmtId="0" fontId="2" fillId="0" borderId="0" xfId="3" applyFont="1"/>
    <xf numFmtId="9" fontId="2" fillId="0" borderId="0" xfId="2" applyFont="1" applyAlignment="1">
      <alignment horizontal="center"/>
    </xf>
    <xf numFmtId="0" fontId="17" fillId="0" borderId="0" xfId="3" applyFont="1" applyAlignment="1">
      <alignment horizontal="right"/>
    </xf>
    <xf numFmtId="0" fontId="17" fillId="0" borderId="0" xfId="3" applyFont="1" applyAlignment="1">
      <alignment horizontal="left"/>
    </xf>
    <xf numFmtId="0" fontId="10" fillId="0" borderId="0" xfId="3" applyFont="1" applyAlignment="1">
      <alignment horizontal="left"/>
    </xf>
    <xf numFmtId="0" fontId="2" fillId="0" borderId="0" xfId="3" applyFont="1" applyBorder="1" applyAlignment="1">
      <alignment horizontal="left"/>
    </xf>
    <xf numFmtId="9" fontId="2" fillId="0" borderId="0" xfId="2" applyFont="1" applyBorder="1" applyAlignment="1">
      <alignment horizontal="left"/>
    </xf>
    <xf numFmtId="0" fontId="2" fillId="0" borderId="23" xfId="3" applyFont="1" applyBorder="1"/>
    <xf numFmtId="0" fontId="2" fillId="0" borderId="0" xfId="3" applyFont="1" applyBorder="1"/>
    <xf numFmtId="0" fontId="2" fillId="0" borderId="5" xfId="3" applyFont="1" applyBorder="1"/>
    <xf numFmtId="0" fontId="2" fillId="0" borderId="0" xfId="3" applyFont="1" applyAlignment="1">
      <alignment horizontal="left"/>
    </xf>
    <xf numFmtId="0" fontId="2" fillId="0" borderId="17" xfId="3" applyFont="1" applyBorder="1" applyAlignment="1">
      <alignment horizontal="left"/>
    </xf>
    <xf numFmtId="9" fontId="2" fillId="0" borderId="17" xfId="2" applyFont="1" applyBorder="1" applyAlignment="1">
      <alignment horizontal="center"/>
    </xf>
    <xf numFmtId="0" fontId="2" fillId="0" borderId="7" xfId="3" applyFont="1" applyBorder="1" applyAlignment="1">
      <alignment horizontal="center"/>
    </xf>
    <xf numFmtId="0" fontId="2" fillId="0" borderId="19" xfId="3" applyFont="1" applyBorder="1" applyAlignment="1">
      <alignment horizontal="left"/>
    </xf>
    <xf numFmtId="0" fontId="2" fillId="0" borderId="5" xfId="3" applyFont="1" applyBorder="1" applyAlignment="1">
      <alignment horizontal="center"/>
    </xf>
    <xf numFmtId="9" fontId="2" fillId="0" borderId="19" xfId="2" applyFont="1" applyBorder="1" applyAlignment="1">
      <alignment horizontal="center"/>
    </xf>
    <xf numFmtId="0" fontId="2" fillId="0" borderId="10" xfId="3" applyFont="1" applyBorder="1" applyAlignment="1">
      <alignment horizontal="center"/>
    </xf>
    <xf numFmtId="0" fontId="2" fillId="0" borderId="5" xfId="3" applyFont="1" applyBorder="1" applyAlignment="1">
      <alignment horizontal="left"/>
    </xf>
    <xf numFmtId="0" fontId="2" fillId="0" borderId="10" xfId="3" applyFont="1" applyBorder="1"/>
    <xf numFmtId="0" fontId="2" fillId="0" borderId="0" xfId="3" applyFont="1" applyBorder="1" applyAlignment="1">
      <alignment horizontal="center"/>
    </xf>
    <xf numFmtId="0" fontId="2" fillId="0" borderId="17" xfId="3" applyFont="1" applyBorder="1" applyAlignment="1">
      <alignment horizontal="center"/>
    </xf>
    <xf numFmtId="0" fontId="23" fillId="0" borderId="7" xfId="2" applyNumberFormat="1" applyFont="1" applyBorder="1" applyAlignment="1" applyProtection="1">
      <alignment horizontal="center"/>
      <protection locked="0" hidden="1"/>
    </xf>
    <xf numFmtId="181" fontId="16" fillId="0" borderId="17" xfId="14" applyNumberFormat="1" applyFont="1" applyBorder="1" applyAlignment="1" applyProtection="1">
      <alignment vertical="top" wrapText="1"/>
      <protection locked="0" hidden="1"/>
    </xf>
    <xf numFmtId="181" fontId="16" fillId="0" borderId="7" xfId="14" applyNumberFormat="1" applyFont="1" applyBorder="1" applyAlignment="1" applyProtection="1">
      <alignment vertical="top" wrapText="1"/>
      <protection locked="0" hidden="1"/>
    </xf>
    <xf numFmtId="0" fontId="2" fillId="0" borderId="29" xfId="3" applyFont="1" applyBorder="1" applyAlignment="1">
      <alignment horizontal="center"/>
    </xf>
    <xf numFmtId="9" fontId="2" fillId="0" borderId="29" xfId="2" applyFont="1" applyBorder="1" applyAlignment="1">
      <alignment horizontal="center"/>
    </xf>
    <xf numFmtId="0" fontId="23" fillId="0" borderId="9" xfId="2" applyNumberFormat="1" applyFont="1" applyBorder="1" applyAlignment="1" applyProtection="1">
      <alignment horizontal="center"/>
      <protection locked="0" hidden="1"/>
    </xf>
    <xf numFmtId="181" fontId="16" fillId="0" borderId="9" xfId="14" applyNumberFormat="1" applyFont="1" applyBorder="1" applyAlignment="1" applyProtection="1">
      <alignment vertical="top" wrapText="1"/>
      <protection locked="0" hidden="1"/>
    </xf>
    <xf numFmtId="9" fontId="2" fillId="8" borderId="29" xfId="2" applyFont="1" applyFill="1" applyBorder="1" applyAlignment="1">
      <alignment horizontal="center"/>
    </xf>
    <xf numFmtId="0" fontId="2" fillId="8" borderId="9" xfId="2" applyNumberFormat="1" applyFont="1" applyFill="1" applyBorder="1" applyAlignment="1" applyProtection="1">
      <alignment horizontal="center"/>
      <protection locked="0" hidden="1"/>
    </xf>
    <xf numFmtId="181" fontId="16" fillId="8" borderId="17" xfId="14" applyNumberFormat="1" applyFont="1" applyFill="1" applyBorder="1" applyAlignment="1" applyProtection="1">
      <alignment vertical="top" wrapText="1"/>
      <protection locked="0" hidden="1"/>
    </xf>
    <xf numFmtId="9" fontId="2" fillId="0" borderId="9" xfId="2" applyFont="1" applyBorder="1" applyAlignment="1">
      <alignment horizontal="center"/>
    </xf>
    <xf numFmtId="181" fontId="16" fillId="0" borderId="29" xfId="14" applyNumberFormat="1" applyFont="1" applyBorder="1" applyAlignment="1" applyProtection="1">
      <alignment vertical="top" wrapText="1"/>
      <protection locked="0" hidden="1"/>
    </xf>
    <xf numFmtId="0" fontId="2" fillId="0" borderId="29" xfId="3" applyFont="1" applyBorder="1"/>
    <xf numFmtId="181" fontId="13" fillId="0" borderId="29" xfId="14" applyNumberFormat="1" applyFont="1" applyBorder="1" applyAlignment="1" applyProtection="1">
      <alignment horizontal="center" vertical="top" wrapText="1"/>
      <protection locked="0" hidden="1"/>
    </xf>
    <xf numFmtId="0" fontId="2" fillId="0" borderId="19" xfId="3" applyFont="1" applyBorder="1"/>
    <xf numFmtId="181" fontId="16" fillId="0" borderId="19" xfId="14" applyNumberFormat="1" applyFont="1" applyBorder="1" applyAlignment="1" applyProtection="1">
      <alignment vertical="top" wrapText="1"/>
      <protection locked="0" hidden="1"/>
    </xf>
    <xf numFmtId="181" fontId="16" fillId="0" borderId="10" xfId="14" applyNumberFormat="1" applyFont="1" applyBorder="1" applyAlignment="1" applyProtection="1">
      <alignment vertical="top" wrapText="1"/>
      <protection locked="0" hidden="1"/>
    </xf>
    <xf numFmtId="0" fontId="2" fillId="0" borderId="0" xfId="3" applyFont="1" applyProtection="1">
      <protection locked="0" hidden="1"/>
    </xf>
    <xf numFmtId="9" fontId="2" fillId="0" borderId="0" xfId="2" applyFont="1" applyBorder="1" applyAlignment="1" applyProtection="1">
      <alignment horizontal="center"/>
      <protection locked="0" hidden="1"/>
    </xf>
    <xf numFmtId="0" fontId="2" fillId="0" borderId="0" xfId="3" applyFont="1" applyBorder="1" applyProtection="1">
      <protection locked="0" hidden="1"/>
    </xf>
    <xf numFmtId="167" fontId="0" fillId="2" borderId="0" xfId="0" applyFill="1" applyBorder="1" applyAlignment="1">
      <alignment horizontal="left"/>
    </xf>
    <xf numFmtId="167" fontId="6" fillId="0" borderId="0" xfId="0" applyFont="1" applyAlignment="1">
      <alignment horizontal="right" vertical="center"/>
    </xf>
    <xf numFmtId="167" fontId="5" fillId="0" borderId="0" xfId="0" applyFont="1"/>
    <xf numFmtId="9" fontId="0" fillId="0" borderId="23" xfId="2" applyFont="1" applyBorder="1"/>
    <xf numFmtId="9" fontId="0" fillId="0" borderId="7" xfId="2" applyFont="1" applyBorder="1"/>
    <xf numFmtId="9" fontId="0" fillId="0" borderId="0" xfId="2" applyFont="1" applyBorder="1"/>
    <xf numFmtId="9" fontId="0" fillId="0" borderId="9" xfId="2" applyFont="1" applyBorder="1"/>
    <xf numFmtId="9" fontId="0" fillId="0" borderId="5" xfId="2" applyFont="1" applyBorder="1"/>
    <xf numFmtId="9" fontId="0" fillId="0" borderId="10" xfId="2" applyFont="1" applyBorder="1"/>
    <xf numFmtId="167" fontId="6" fillId="0" borderId="29" xfId="0" applyFont="1" applyBorder="1" applyAlignment="1">
      <alignment horizontal="center" vertical="center"/>
    </xf>
    <xf numFmtId="167" fontId="6" fillId="0" borderId="0" xfId="0" applyFont="1" applyBorder="1" applyAlignment="1">
      <alignment horizontal="center" vertical="center"/>
    </xf>
    <xf numFmtId="167" fontId="6" fillId="0" borderId="9" xfId="0" applyFont="1" applyBorder="1" applyAlignment="1">
      <alignment horizontal="center" vertical="center"/>
    </xf>
    <xf numFmtId="167" fontId="6" fillId="9" borderId="0" xfId="0" applyFont="1" applyFill="1" applyBorder="1" applyAlignment="1">
      <alignment horizontal="center" vertical="center"/>
    </xf>
    <xf numFmtId="167" fontId="6" fillId="10" borderId="0" xfId="0" applyFont="1" applyFill="1" applyAlignment="1">
      <alignment horizontal="right" vertical="center"/>
    </xf>
    <xf numFmtId="167" fontId="26" fillId="8" borderId="0" xfId="0" applyFont="1" applyFill="1" applyAlignment="1">
      <alignment vertical="center"/>
    </xf>
    <xf numFmtId="167" fontId="28" fillId="8" borderId="0" xfId="0" applyFont="1" applyFill="1" applyAlignment="1">
      <alignment vertical="center"/>
    </xf>
    <xf numFmtId="182" fontId="0" fillId="0" borderId="0" xfId="0" applyNumberFormat="1"/>
    <xf numFmtId="170" fontId="0" fillId="10" borderId="0" xfId="0" applyNumberFormat="1" applyFill="1" applyAlignment="1">
      <alignment horizontal="center" vertical="center"/>
    </xf>
    <xf numFmtId="182" fontId="0" fillId="10" borderId="0" xfId="0" applyNumberFormat="1" applyFill="1" applyAlignment="1">
      <alignment horizontal="center" vertical="center"/>
    </xf>
    <xf numFmtId="182" fontId="0" fillId="10" borderId="32" xfId="0" applyNumberFormat="1" applyFill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82" fontId="0" fillId="0" borderId="0" xfId="0" applyNumberFormat="1" applyAlignment="1">
      <alignment horizontal="center" vertical="center"/>
    </xf>
    <xf numFmtId="182" fontId="0" fillId="0" borderId="32" xfId="0" applyNumberFormat="1" applyBorder="1" applyAlignment="1">
      <alignment horizontal="center" vertical="center"/>
    </xf>
    <xf numFmtId="182" fontId="0" fillId="0" borderId="0" xfId="0" applyNumberFormat="1" applyFill="1" applyBorder="1" applyAlignment="1">
      <alignment horizontal="center" vertical="center"/>
    </xf>
    <xf numFmtId="182" fontId="0" fillId="0" borderId="0" xfId="1" applyNumberFormat="1" applyFont="1"/>
    <xf numFmtId="167" fontId="0" fillId="0" borderId="0" xfId="0" applyFont="1" applyBorder="1"/>
    <xf numFmtId="182" fontId="0" fillId="0" borderId="0" xfId="1" applyNumberFormat="1" applyFont="1" applyBorder="1"/>
    <xf numFmtId="167" fontId="0" fillId="0" borderId="33" xfId="0" applyFont="1" applyBorder="1"/>
    <xf numFmtId="167" fontId="0" fillId="0" borderId="33" xfId="0" applyBorder="1"/>
    <xf numFmtId="167" fontId="0" fillId="0" borderId="0" xfId="0" applyAlignment="1">
      <alignment horizontal="right"/>
    </xf>
    <xf numFmtId="182" fontId="0" fillId="0" borderId="33" xfId="0" applyNumberFormat="1" applyBorder="1"/>
    <xf numFmtId="182" fontId="0" fillId="0" borderId="0" xfId="0" applyNumberFormat="1" applyBorder="1"/>
    <xf numFmtId="182" fontId="0" fillId="0" borderId="0" xfId="0" applyNumberFormat="1" applyFont="1"/>
    <xf numFmtId="167" fontId="31" fillId="8" borderId="0" xfId="0" applyFont="1" applyFill="1" applyAlignment="1">
      <alignment vertical="center"/>
    </xf>
    <xf numFmtId="167" fontId="0" fillId="2" borderId="15" xfId="0" applyFill="1" applyBorder="1" applyAlignment="1">
      <alignment horizontal="left"/>
    </xf>
    <xf numFmtId="167" fontId="0" fillId="2" borderId="16" xfId="0" applyFill="1" applyBorder="1" applyAlignment="1">
      <alignment horizontal="right"/>
    </xf>
    <xf numFmtId="171" fontId="0" fillId="2" borderId="16" xfId="0" applyNumberFormat="1" applyFill="1" applyBorder="1" applyAlignment="1" applyProtection="1">
      <alignment horizontal="right"/>
    </xf>
    <xf numFmtId="183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9" fontId="8" fillId="0" borderId="9" xfId="3" applyNumberFormat="1" applyFont="1" applyBorder="1" applyAlignment="1">
      <alignment horizontal="center"/>
    </xf>
    <xf numFmtId="10" fontId="0" fillId="0" borderId="5" xfId="2" quotePrefix="1" applyNumberFormat="1" applyFont="1" applyFill="1" applyBorder="1"/>
    <xf numFmtId="167" fontId="0" fillId="0" borderId="2" xfId="0" applyBorder="1"/>
    <xf numFmtId="167" fontId="0" fillId="0" borderId="28" xfId="0" applyBorder="1"/>
    <xf numFmtId="167" fontId="0" fillId="0" borderId="4" xfId="0" applyBorder="1"/>
    <xf numFmtId="167" fontId="0" fillId="10" borderId="0" xfId="0" applyFill="1" applyBorder="1"/>
    <xf numFmtId="182" fontId="0" fillId="0" borderId="2" xfId="0" applyNumberFormat="1" applyBorder="1"/>
    <xf numFmtId="182" fontId="0" fillId="10" borderId="0" xfId="0" applyNumberFormat="1" applyFill="1" applyBorder="1"/>
    <xf numFmtId="182" fontId="0" fillId="10" borderId="2" xfId="0" applyNumberFormat="1" applyFill="1" applyBorder="1"/>
    <xf numFmtId="182" fontId="0" fillId="0" borderId="28" xfId="0" applyNumberFormat="1" applyBorder="1"/>
    <xf numFmtId="182" fontId="0" fillId="0" borderId="4" xfId="0" applyNumberFormat="1" applyBorder="1"/>
    <xf numFmtId="167" fontId="26" fillId="0" borderId="0" xfId="0" applyFont="1" applyFill="1" applyAlignment="1">
      <alignment vertical="center"/>
    </xf>
    <xf numFmtId="167" fontId="33" fillId="8" borderId="0" xfId="0" applyFont="1" applyFill="1" applyAlignment="1">
      <alignment vertical="center"/>
    </xf>
    <xf numFmtId="167" fontId="0" fillId="10" borderId="17" xfId="0" applyFill="1" applyBorder="1"/>
    <xf numFmtId="167" fontId="0" fillId="10" borderId="23" xfId="0" applyFill="1" applyBorder="1"/>
    <xf numFmtId="167" fontId="0" fillId="10" borderId="7" xfId="0" applyFill="1" applyBorder="1"/>
    <xf numFmtId="167" fontId="0" fillId="0" borderId="9" xfId="0" applyBorder="1"/>
    <xf numFmtId="167" fontId="0" fillId="10" borderId="29" xfId="0" applyFill="1" applyBorder="1"/>
    <xf numFmtId="167" fontId="0" fillId="10" borderId="9" xfId="0" applyFill="1" applyBorder="1"/>
    <xf numFmtId="167" fontId="0" fillId="10" borderId="43" xfId="0" applyFill="1" applyBorder="1"/>
    <xf numFmtId="167" fontId="0" fillId="10" borderId="44" xfId="0" applyFill="1" applyBorder="1"/>
    <xf numFmtId="167" fontId="0" fillId="0" borderId="39" xfId="0" applyBorder="1"/>
    <xf numFmtId="167" fontId="0" fillId="0" borderId="40" xfId="0" applyBorder="1"/>
    <xf numFmtId="167" fontId="0" fillId="10" borderId="39" xfId="0" applyFill="1" applyBorder="1"/>
    <xf numFmtId="167" fontId="0" fillId="10" borderId="40" xfId="0" applyFill="1" applyBorder="1"/>
    <xf numFmtId="167" fontId="0" fillId="10" borderId="45" xfId="0" applyFill="1" applyBorder="1"/>
    <xf numFmtId="167" fontId="0" fillId="10" borderId="46" xfId="0" applyFill="1" applyBorder="1"/>
    <xf numFmtId="167" fontId="0" fillId="10" borderId="47" xfId="0" applyFill="1" applyBorder="1"/>
    <xf numFmtId="167" fontId="0" fillId="10" borderId="48" xfId="0" applyFill="1" applyBorder="1"/>
    <xf numFmtId="167" fontId="0" fillId="10" borderId="49" xfId="0" applyFill="1" applyBorder="1"/>
    <xf numFmtId="182" fontId="0" fillId="0" borderId="29" xfId="0" applyNumberFormat="1" applyBorder="1"/>
    <xf numFmtId="182" fontId="0" fillId="0" borderId="9" xfId="0" applyNumberFormat="1" applyBorder="1"/>
    <xf numFmtId="167" fontId="0" fillId="6" borderId="24" xfId="0" applyFill="1" applyBorder="1"/>
    <xf numFmtId="167" fontId="0" fillId="6" borderId="30" xfId="0" applyFill="1" applyBorder="1"/>
    <xf numFmtId="167" fontId="0" fillId="6" borderId="25" xfId="0" applyFill="1" applyBorder="1"/>
    <xf numFmtId="182" fontId="0" fillId="6" borderId="29" xfId="0" applyNumberFormat="1" applyFill="1" applyBorder="1"/>
    <xf numFmtId="182" fontId="0" fillId="6" borderId="9" xfId="0" applyNumberFormat="1" applyFill="1" applyBorder="1"/>
    <xf numFmtId="182" fontId="0" fillId="6" borderId="0" xfId="0" applyNumberFormat="1" applyFill="1" applyBorder="1"/>
    <xf numFmtId="182" fontId="0" fillId="6" borderId="19" xfId="0" applyNumberFormat="1" applyFill="1" applyBorder="1"/>
    <xf numFmtId="182" fontId="0" fillId="6" borderId="10" xfId="0" applyNumberFormat="1" applyFill="1" applyBorder="1"/>
    <xf numFmtId="182" fontId="0" fillId="6" borderId="5" xfId="0" applyNumberFormat="1" applyFill="1" applyBorder="1"/>
    <xf numFmtId="167" fontId="32" fillId="6" borderId="0" xfId="0" applyFont="1" applyFill="1"/>
    <xf numFmtId="167" fontId="0" fillId="6" borderId="0" xfId="0" applyFill="1"/>
    <xf numFmtId="167" fontId="6" fillId="6" borderId="0" xfId="0" applyFont="1" applyFill="1"/>
    <xf numFmtId="182" fontId="0" fillId="6" borderId="0" xfId="0" applyNumberFormat="1" applyFill="1"/>
    <xf numFmtId="182" fontId="0" fillId="6" borderId="8" xfId="0" applyNumberFormat="1" applyFill="1" applyBorder="1"/>
    <xf numFmtId="182" fontId="0" fillId="6" borderId="6" xfId="0" applyNumberFormat="1" applyFill="1" applyBorder="1"/>
    <xf numFmtId="167" fontId="0" fillId="0" borderId="12" xfId="0" applyBorder="1"/>
    <xf numFmtId="167" fontId="29" fillId="10" borderId="12" xfId="0" applyFont="1" applyFill="1" applyBorder="1"/>
    <xf numFmtId="167" fontId="0" fillId="10" borderId="28" xfId="0" applyFill="1" applyBorder="1"/>
    <xf numFmtId="167" fontId="34" fillId="8" borderId="0" xfId="0" applyFont="1" applyFill="1" applyAlignment="1">
      <alignment vertical="center"/>
    </xf>
    <xf numFmtId="167" fontId="29" fillId="10" borderId="11" xfId="0" applyFont="1" applyFill="1" applyBorder="1"/>
    <xf numFmtId="167" fontId="0" fillId="0" borderId="1" xfId="0" applyBorder="1"/>
    <xf numFmtId="167" fontId="0" fillId="10" borderId="1" xfId="0" applyFill="1" applyBorder="1"/>
    <xf numFmtId="167" fontId="0" fillId="10" borderId="3" xfId="0" applyFill="1" applyBorder="1"/>
    <xf numFmtId="167" fontId="0" fillId="0" borderId="11" xfId="0" applyBorder="1"/>
    <xf numFmtId="167" fontId="0" fillId="0" borderId="3" xfId="0" applyBorder="1"/>
    <xf numFmtId="182" fontId="29" fillId="10" borderId="12" xfId="1" applyNumberFormat="1" applyFont="1" applyFill="1" applyBorder="1"/>
    <xf numFmtId="182" fontId="29" fillId="10" borderId="26" xfId="1" applyNumberFormat="1" applyFont="1" applyFill="1" applyBorder="1"/>
    <xf numFmtId="182" fontId="29" fillId="10" borderId="11" xfId="1" applyNumberFormat="1" applyFont="1" applyFill="1" applyBorder="1"/>
    <xf numFmtId="182" fontId="0" fillId="0" borderId="2" xfId="1" applyNumberFormat="1" applyFont="1" applyBorder="1"/>
    <xf numFmtId="182" fontId="0" fillId="0" borderId="1" xfId="1" applyNumberFormat="1" applyFont="1" applyBorder="1"/>
    <xf numFmtId="182" fontId="0" fillId="10" borderId="0" xfId="1" applyNumberFormat="1" applyFont="1" applyFill="1" applyBorder="1"/>
    <xf numFmtId="182" fontId="0" fillId="10" borderId="2" xfId="1" applyNumberFormat="1" applyFont="1" applyFill="1" applyBorder="1"/>
    <xf numFmtId="182" fontId="0" fillId="10" borderId="1" xfId="1" applyNumberFormat="1" applyFont="1" applyFill="1" applyBorder="1"/>
    <xf numFmtId="182" fontId="0" fillId="10" borderId="28" xfId="1" applyNumberFormat="1" applyFont="1" applyFill="1" applyBorder="1"/>
    <xf numFmtId="182" fontId="0" fillId="10" borderId="4" xfId="1" applyNumberFormat="1" applyFont="1" applyFill="1" applyBorder="1"/>
    <xf numFmtId="182" fontId="0" fillId="10" borderId="3" xfId="1" applyNumberFormat="1" applyFont="1" applyFill="1" applyBorder="1"/>
    <xf numFmtId="182" fontId="0" fillId="0" borderId="12" xfId="1" applyNumberFormat="1" applyFont="1" applyBorder="1"/>
    <xf numFmtId="182" fontId="0" fillId="0" borderId="26" xfId="1" applyNumberFormat="1" applyFont="1" applyBorder="1"/>
    <xf numFmtId="182" fontId="0" fillId="0" borderId="11" xfId="1" applyNumberFormat="1" applyFont="1" applyBorder="1"/>
    <xf numFmtId="182" fontId="0" fillId="0" borderId="28" xfId="1" applyNumberFormat="1" applyFont="1" applyBorder="1"/>
    <xf numFmtId="182" fontId="0" fillId="0" borderId="4" xfId="1" applyNumberFormat="1" applyFont="1" applyBorder="1"/>
    <xf numFmtId="182" fontId="0" fillId="0" borderId="3" xfId="1" applyNumberFormat="1" applyFont="1" applyBorder="1"/>
    <xf numFmtId="167" fontId="15" fillId="0" borderId="0" xfId="0" applyFont="1" applyAlignment="1">
      <alignment wrapText="1"/>
    </xf>
    <xf numFmtId="167" fontId="35" fillId="0" borderId="0" xfId="0" applyFont="1"/>
    <xf numFmtId="167" fontId="36" fillId="0" borderId="0" xfId="0" applyFont="1" applyBorder="1"/>
    <xf numFmtId="167" fontId="36" fillId="0" borderId="2" xfId="0" applyFont="1" applyBorder="1"/>
    <xf numFmtId="16" fontId="0" fillId="0" borderId="0" xfId="0" applyNumberFormat="1" applyBorder="1"/>
    <xf numFmtId="16" fontId="0" fillId="0" borderId="28" xfId="0" applyNumberFormat="1" applyBorder="1"/>
    <xf numFmtId="167" fontId="15" fillId="0" borderId="0" xfId="0" applyFont="1"/>
    <xf numFmtId="182" fontId="0" fillId="10" borderId="0" xfId="0" applyNumberFormat="1" applyFill="1" applyBorder="1" applyAlignment="1">
      <alignment horizontal="center" vertical="center"/>
    </xf>
    <xf numFmtId="167" fontId="6" fillId="0" borderId="0" xfId="0" applyFont="1" applyFill="1" applyAlignment="1">
      <alignment horizontal="right" vertical="center"/>
    </xf>
    <xf numFmtId="170" fontId="0" fillId="0" borderId="0" xfId="0" applyNumberFormat="1" applyFill="1" applyAlignment="1">
      <alignment horizontal="center" vertical="center"/>
    </xf>
    <xf numFmtId="182" fontId="0" fillId="0" borderId="0" xfId="0" applyNumberFormat="1" applyFill="1" applyAlignment="1">
      <alignment horizontal="center" vertical="center"/>
    </xf>
    <xf numFmtId="182" fontId="0" fillId="0" borderId="32" xfId="0" applyNumberFormat="1" applyFill="1" applyBorder="1" applyAlignment="1">
      <alignment horizontal="center" vertical="center"/>
    </xf>
    <xf numFmtId="167" fontId="6" fillId="10" borderId="43" xfId="0" applyFont="1" applyFill="1" applyBorder="1" applyAlignment="1">
      <alignment horizontal="center"/>
    </xf>
    <xf numFmtId="167" fontId="6" fillId="0" borderId="39" xfId="0" applyFont="1" applyBorder="1" applyAlignment="1">
      <alignment horizontal="center"/>
    </xf>
    <xf numFmtId="167" fontId="6" fillId="10" borderId="39" xfId="0" applyFont="1" applyFill="1" applyBorder="1" applyAlignment="1">
      <alignment horizontal="center"/>
    </xf>
    <xf numFmtId="167" fontId="6" fillId="10" borderId="45" xfId="0" applyFont="1" applyFill="1" applyBorder="1" applyAlignment="1">
      <alignment horizontal="center"/>
    </xf>
    <xf numFmtId="182" fontId="0" fillId="10" borderId="17" xfId="0" applyNumberFormat="1" applyFill="1" applyBorder="1"/>
    <xf numFmtId="182" fontId="0" fillId="10" borderId="23" xfId="0" applyNumberFormat="1" applyFill="1" applyBorder="1"/>
    <xf numFmtId="182" fontId="0" fillId="10" borderId="7" xfId="0" applyNumberFormat="1" applyFill="1" applyBorder="1"/>
    <xf numFmtId="182" fontId="0" fillId="10" borderId="44" xfId="0" applyNumberFormat="1" applyFill="1" applyBorder="1"/>
    <xf numFmtId="182" fontId="0" fillId="0" borderId="0" xfId="0" applyNumberFormat="1" applyFill="1" applyBorder="1"/>
    <xf numFmtId="182" fontId="0" fillId="0" borderId="40" xfId="0" applyNumberFormat="1" applyBorder="1"/>
    <xf numFmtId="182" fontId="0" fillId="10" borderId="29" xfId="0" applyNumberFormat="1" applyFill="1" applyBorder="1"/>
    <xf numFmtId="182" fontId="0" fillId="10" borderId="9" xfId="0" applyNumberFormat="1" applyFill="1" applyBorder="1"/>
    <xf numFmtId="182" fontId="0" fillId="10" borderId="40" xfId="0" applyNumberFormat="1" applyFill="1" applyBorder="1"/>
    <xf numFmtId="182" fontId="0" fillId="10" borderId="46" xfId="0" applyNumberFormat="1" applyFill="1" applyBorder="1"/>
    <xf numFmtId="182" fontId="0" fillId="10" borderId="47" xfId="0" applyNumberFormat="1" applyFill="1" applyBorder="1"/>
    <xf numFmtId="182" fontId="0" fillId="10" borderId="48" xfId="0" applyNumberFormat="1" applyFill="1" applyBorder="1"/>
    <xf numFmtId="182" fontId="0" fillId="10" borderId="49" xfId="0" applyNumberFormat="1" applyFill="1" applyBorder="1"/>
    <xf numFmtId="167" fontId="0" fillId="2" borderId="53" xfId="0" applyFill="1" applyBorder="1" applyAlignment="1">
      <alignment horizontal="right"/>
    </xf>
    <xf numFmtId="167" fontId="6" fillId="7" borderId="0" xfId="0" applyFont="1" applyFill="1"/>
    <xf numFmtId="167" fontId="0" fillId="2" borderId="29" xfId="0" applyFill="1" applyBorder="1" applyAlignment="1">
      <alignment horizontal="left"/>
    </xf>
    <xf numFmtId="176" fontId="6" fillId="0" borderId="0" xfId="0" applyNumberFormat="1" applyFont="1" applyFill="1" applyAlignment="1"/>
    <xf numFmtId="176" fontId="6" fillId="7" borderId="0" xfId="0" applyNumberFormat="1" applyFont="1" applyFill="1"/>
    <xf numFmtId="167" fontId="0" fillId="0" borderId="5" xfId="0" applyFill="1" applyBorder="1"/>
    <xf numFmtId="167" fontId="6" fillId="0" borderId="5" xfId="0" applyFont="1" applyFill="1" applyBorder="1" applyAlignment="1">
      <alignment horizontal="center"/>
    </xf>
    <xf numFmtId="171" fontId="4" fillId="2" borderId="14" xfId="0" applyNumberFormat="1" applyFont="1" applyFill="1" applyBorder="1" applyAlignment="1" applyProtection="1">
      <alignment horizontal="right"/>
    </xf>
    <xf numFmtId="167" fontId="0" fillId="2" borderId="46" xfId="0" applyFill="1" applyBorder="1" applyAlignment="1">
      <alignment horizontal="left"/>
    </xf>
    <xf numFmtId="167" fontId="0" fillId="2" borderId="47" xfId="0" applyFill="1" applyBorder="1"/>
    <xf numFmtId="167" fontId="0" fillId="2" borderId="47" xfId="0" applyFill="1" applyBorder="1" applyAlignment="1">
      <alignment horizontal="right"/>
    </xf>
    <xf numFmtId="171" fontId="0" fillId="2" borderId="47" xfId="0" applyNumberFormat="1" applyFill="1" applyBorder="1" applyAlignment="1" applyProtection="1">
      <alignment horizontal="right"/>
    </xf>
    <xf numFmtId="167" fontId="0" fillId="0" borderId="47" xfId="0" applyBorder="1"/>
    <xf numFmtId="176" fontId="6" fillId="0" borderId="0" xfId="0" applyNumberFormat="1" applyFont="1" applyFill="1"/>
    <xf numFmtId="167" fontId="6" fillId="0" borderId="0" xfId="0" applyFont="1" applyFill="1" applyBorder="1"/>
    <xf numFmtId="177" fontId="0" fillId="0" borderId="0" xfId="0" applyNumberFormat="1" applyFill="1" applyBorder="1" applyAlignment="1">
      <alignment horizontal="left"/>
    </xf>
    <xf numFmtId="167" fontId="0" fillId="0" borderId="0" xfId="0" applyFill="1" applyBorder="1" applyAlignment="1">
      <alignment horizontal="left"/>
    </xf>
    <xf numFmtId="9" fontId="0" fillId="0" borderId="21" xfId="2" applyFont="1" applyFill="1" applyBorder="1"/>
    <xf numFmtId="9" fontId="0" fillId="0" borderId="0" xfId="2" applyFont="1" applyFill="1" applyBorder="1"/>
    <xf numFmtId="9" fontId="0" fillId="0" borderId="14" xfId="2" applyFont="1" applyFill="1" applyBorder="1"/>
    <xf numFmtId="167" fontId="0" fillId="7" borderId="47" xfId="0" applyFill="1" applyBorder="1"/>
    <xf numFmtId="170" fontId="0" fillId="11" borderId="0" xfId="0" applyNumberFormat="1" applyFill="1" applyAlignment="1">
      <alignment horizontal="center" vertical="center"/>
    </xf>
    <xf numFmtId="182" fontId="0" fillId="11" borderId="32" xfId="0" applyNumberFormat="1" applyFill="1" applyBorder="1" applyAlignment="1">
      <alignment horizontal="center" vertical="center"/>
    </xf>
    <xf numFmtId="167" fontId="6" fillId="0" borderId="5" xfId="0" applyFont="1" applyBorder="1" applyAlignment="1">
      <alignment horizontal="center"/>
    </xf>
    <xf numFmtId="167" fontId="0" fillId="0" borderId="25" xfId="0" applyBorder="1" applyAlignment="1">
      <alignment horizontal="center"/>
    </xf>
    <xf numFmtId="167" fontId="6" fillId="0" borderId="0" xfId="0" applyFont="1" applyFill="1" applyAlignment="1">
      <alignment horizontal="left"/>
    </xf>
    <xf numFmtId="167" fontId="6" fillId="0" borderId="0" xfId="0" applyFont="1" applyFill="1" applyAlignment="1">
      <alignment horizontal="center"/>
    </xf>
    <xf numFmtId="167" fontId="6" fillId="10" borderId="31" xfId="0" applyFont="1" applyFill="1" applyBorder="1" applyAlignment="1">
      <alignment horizontal="center"/>
    </xf>
    <xf numFmtId="167" fontId="6" fillId="10" borderId="27" xfId="0" applyFont="1" applyFill="1" applyBorder="1" applyAlignment="1">
      <alignment horizontal="center"/>
    </xf>
    <xf numFmtId="167" fontId="0" fillId="2" borderId="0" xfId="0" applyFill="1" applyBorder="1" applyAlignment="1">
      <alignment horizontal="left"/>
    </xf>
    <xf numFmtId="167" fontId="11" fillId="4" borderId="17" xfId="0" applyFont="1" applyFill="1" applyBorder="1" applyAlignment="1">
      <alignment horizontal="center"/>
    </xf>
    <xf numFmtId="167" fontId="11" fillId="4" borderId="23" xfId="0" applyFont="1" applyFill="1" applyBorder="1" applyAlignment="1">
      <alignment horizontal="center"/>
    </xf>
    <xf numFmtId="167" fontId="9" fillId="4" borderId="23" xfId="0" applyFont="1" applyFill="1" applyBorder="1" applyAlignment="1">
      <alignment horizontal="center"/>
    </xf>
    <xf numFmtId="167" fontId="9" fillId="4" borderId="20" xfId="0" applyFont="1" applyFill="1" applyBorder="1" applyAlignment="1">
      <alignment horizontal="center"/>
    </xf>
    <xf numFmtId="167" fontId="0" fillId="2" borderId="5" xfId="0" applyFill="1" applyBorder="1" applyAlignment="1">
      <alignment horizontal="left"/>
    </xf>
    <xf numFmtId="167" fontId="6" fillId="0" borderId="50" xfId="0" applyFont="1" applyBorder="1" applyAlignment="1">
      <alignment horizontal="center" vertical="center"/>
    </xf>
    <xf numFmtId="167" fontId="6" fillId="0" borderId="51" xfId="0" applyFont="1" applyBorder="1" applyAlignment="1">
      <alignment horizontal="center" vertical="center"/>
    </xf>
    <xf numFmtId="167" fontId="6" fillId="0" borderId="52" xfId="0" applyFont="1" applyBorder="1" applyAlignment="1">
      <alignment horizontal="center" vertical="center"/>
    </xf>
    <xf numFmtId="167" fontId="34" fillId="8" borderId="28" xfId="0" applyFont="1" applyFill="1" applyBorder="1" applyAlignment="1">
      <alignment horizontal="center" vertical="center"/>
    </xf>
    <xf numFmtId="167" fontId="26" fillId="8" borderId="0" xfId="0" applyFont="1" applyFill="1" applyAlignment="1">
      <alignment horizontal="center" vertical="center"/>
    </xf>
    <xf numFmtId="167" fontId="6" fillId="0" borderId="50" xfId="0" applyFont="1" applyBorder="1" applyAlignment="1">
      <alignment horizontal="center" vertical="center" wrapText="1"/>
    </xf>
    <xf numFmtId="167" fontId="6" fillId="0" borderId="52" xfId="0" applyFont="1" applyBorder="1" applyAlignment="1">
      <alignment horizontal="center" vertical="center" wrapText="1"/>
    </xf>
    <xf numFmtId="167" fontId="6" fillId="0" borderId="11" xfId="0" applyFont="1" applyBorder="1" applyAlignment="1">
      <alignment horizontal="center" vertical="center" wrapText="1"/>
    </xf>
    <xf numFmtId="167" fontId="6" fillId="0" borderId="3" xfId="0" applyFont="1" applyBorder="1" applyAlignment="1">
      <alignment horizontal="center" vertical="center" wrapText="1"/>
    </xf>
    <xf numFmtId="167" fontId="6" fillId="0" borderId="12" xfId="0" applyFont="1" applyBorder="1" applyAlignment="1">
      <alignment horizontal="center" vertical="center" wrapText="1"/>
    </xf>
    <xf numFmtId="167" fontId="6" fillId="0" borderId="28" xfId="0" applyFont="1" applyBorder="1" applyAlignment="1">
      <alignment horizontal="center" vertical="center" wrapText="1"/>
    </xf>
    <xf numFmtId="167" fontId="6" fillId="0" borderId="26" xfId="0" applyFont="1" applyBorder="1" applyAlignment="1">
      <alignment horizontal="center" vertical="center" wrapText="1"/>
    </xf>
    <xf numFmtId="167" fontId="6" fillId="0" borderId="4" xfId="0" applyFont="1" applyBorder="1" applyAlignment="1">
      <alignment horizontal="center" vertical="center" wrapText="1"/>
    </xf>
    <xf numFmtId="167" fontId="0" fillId="6" borderId="19" xfId="0" applyFill="1" applyBorder="1" applyAlignment="1">
      <alignment horizontal="center"/>
    </xf>
    <xf numFmtId="167" fontId="0" fillId="6" borderId="5" xfId="0" applyFill="1" applyBorder="1" applyAlignment="1">
      <alignment horizontal="center"/>
    </xf>
    <xf numFmtId="167" fontId="0" fillId="6" borderId="10" xfId="0" applyFill="1" applyBorder="1" applyAlignment="1">
      <alignment horizontal="center"/>
    </xf>
    <xf numFmtId="182" fontId="0" fillId="6" borderId="17" xfId="0" applyNumberFormat="1" applyFill="1" applyBorder="1" applyAlignment="1">
      <alignment horizontal="center"/>
    </xf>
    <xf numFmtId="182" fontId="0" fillId="6" borderId="7" xfId="0" applyNumberFormat="1" applyFill="1" applyBorder="1" applyAlignment="1">
      <alignment horizontal="center"/>
    </xf>
    <xf numFmtId="182" fontId="0" fillId="6" borderId="19" xfId="0" applyNumberFormat="1" applyFill="1" applyBorder="1" applyAlignment="1">
      <alignment horizontal="center"/>
    </xf>
    <xf numFmtId="182" fontId="0" fillId="6" borderId="10" xfId="0" applyNumberFormat="1" applyFill="1" applyBorder="1" applyAlignment="1">
      <alignment horizontal="center"/>
    </xf>
    <xf numFmtId="182" fontId="0" fillId="6" borderId="23" xfId="0" applyNumberFormat="1" applyFill="1" applyBorder="1" applyAlignment="1">
      <alignment horizontal="center"/>
    </xf>
    <xf numFmtId="182" fontId="0" fillId="6" borderId="5" xfId="0" applyNumberFormat="1" applyFill="1" applyBorder="1" applyAlignment="1">
      <alignment horizontal="center"/>
    </xf>
    <xf numFmtId="167" fontId="28" fillId="8" borderId="0" xfId="0" applyFont="1" applyFill="1" applyAlignment="1">
      <alignment horizontal="center" vertical="center"/>
    </xf>
    <xf numFmtId="167" fontId="0" fillId="0" borderId="0" xfId="0" applyAlignment="1">
      <alignment horizontal="center" vertical="center" wrapText="1"/>
    </xf>
    <xf numFmtId="167" fontId="0" fillId="6" borderId="17" xfId="0" applyFill="1" applyBorder="1" applyAlignment="1">
      <alignment horizontal="center"/>
    </xf>
    <xf numFmtId="167" fontId="0" fillId="6" borderId="23" xfId="0" applyFill="1" applyBorder="1" applyAlignment="1">
      <alignment horizontal="center"/>
    </xf>
    <xf numFmtId="167" fontId="0" fillId="6" borderId="7" xfId="0" applyFill="1" applyBorder="1" applyAlignment="1">
      <alignment horizontal="center"/>
    </xf>
    <xf numFmtId="167" fontId="33" fillId="8" borderId="0" xfId="0" applyFont="1" applyFill="1" applyAlignment="1">
      <alignment horizontal="center" vertical="center"/>
    </xf>
    <xf numFmtId="167" fontId="33" fillId="8" borderId="5" xfId="0" applyFont="1" applyFill="1" applyBorder="1" applyAlignment="1">
      <alignment horizontal="center" vertical="center"/>
    </xf>
    <xf numFmtId="167" fontId="0" fillId="6" borderId="24" xfId="0" applyFill="1" applyBorder="1" applyAlignment="1">
      <alignment horizontal="center"/>
    </xf>
    <xf numFmtId="167" fontId="0" fillId="6" borderId="25" xfId="0" applyFill="1" applyBorder="1" applyAlignment="1">
      <alignment horizontal="center"/>
    </xf>
    <xf numFmtId="167" fontId="0" fillId="6" borderId="30" xfId="0" applyFill="1" applyBorder="1" applyAlignment="1">
      <alignment horizontal="center"/>
    </xf>
    <xf numFmtId="167" fontId="0" fillId="6" borderId="29" xfId="0" applyFill="1" applyBorder="1" applyAlignment="1">
      <alignment horizontal="center"/>
    </xf>
    <xf numFmtId="167" fontId="0" fillId="6" borderId="0" xfId="0" applyFill="1" applyBorder="1" applyAlignment="1">
      <alignment horizontal="center"/>
    </xf>
    <xf numFmtId="167" fontId="0" fillId="6" borderId="9" xfId="0" applyFill="1" applyBorder="1" applyAlignment="1">
      <alignment horizontal="center"/>
    </xf>
    <xf numFmtId="182" fontId="0" fillId="6" borderId="0" xfId="0" applyNumberFormat="1" applyFill="1" applyBorder="1" applyAlignment="1">
      <alignment horizontal="center" vertical="center"/>
    </xf>
    <xf numFmtId="182" fontId="0" fillId="6" borderId="9" xfId="0" applyNumberFormat="1" applyFill="1" applyBorder="1" applyAlignment="1">
      <alignment horizontal="center" vertical="center"/>
    </xf>
    <xf numFmtId="182" fontId="0" fillId="6" borderId="5" xfId="0" applyNumberFormat="1" applyFill="1" applyBorder="1" applyAlignment="1">
      <alignment horizontal="center" vertical="center"/>
    </xf>
    <xf numFmtId="182" fontId="0" fillId="6" borderId="10" xfId="0" applyNumberFormat="1" applyFill="1" applyBorder="1" applyAlignment="1">
      <alignment horizontal="center" vertical="center"/>
    </xf>
    <xf numFmtId="167" fontId="0" fillId="0" borderId="34" xfId="0" applyBorder="1" applyAlignment="1">
      <alignment horizontal="center" vertical="center" wrapText="1"/>
    </xf>
    <xf numFmtId="167" fontId="0" fillId="0" borderId="39" xfId="0" applyBorder="1" applyAlignment="1">
      <alignment horizontal="center" vertical="center" wrapText="1"/>
    </xf>
    <xf numFmtId="167" fontId="0" fillId="0" borderId="41" xfId="0" applyBorder="1" applyAlignment="1">
      <alignment horizontal="center" vertical="center" wrapText="1"/>
    </xf>
    <xf numFmtId="167" fontId="0" fillId="0" borderId="35" xfId="0" applyBorder="1" applyAlignment="1">
      <alignment horizontal="center" vertical="center" wrapText="1"/>
    </xf>
    <xf numFmtId="167" fontId="0" fillId="0" borderId="29" xfId="0" applyBorder="1" applyAlignment="1">
      <alignment horizontal="center" vertical="center" wrapText="1"/>
    </xf>
    <xf numFmtId="167" fontId="0" fillId="0" borderId="19" xfId="0" applyBorder="1" applyAlignment="1">
      <alignment horizontal="center" vertical="center" wrapText="1"/>
    </xf>
    <xf numFmtId="167" fontId="0" fillId="0" borderId="36" xfId="0" applyBorder="1" applyAlignment="1">
      <alignment horizontal="center" vertical="center" wrapText="1"/>
    </xf>
    <xf numFmtId="167" fontId="0" fillId="0" borderId="0" xfId="0" applyBorder="1" applyAlignment="1">
      <alignment horizontal="center" vertical="center" wrapText="1"/>
    </xf>
    <xf numFmtId="167" fontId="0" fillId="0" borderId="5" xfId="0" applyBorder="1" applyAlignment="1">
      <alignment horizontal="center" vertical="center" wrapText="1"/>
    </xf>
    <xf numFmtId="167" fontId="0" fillId="0" borderId="37" xfId="0" applyBorder="1" applyAlignment="1">
      <alignment horizontal="center" vertical="center" wrapText="1"/>
    </xf>
    <xf numFmtId="167" fontId="0" fillId="0" borderId="9" xfId="0" applyBorder="1" applyAlignment="1">
      <alignment horizontal="center" vertical="center" wrapText="1"/>
    </xf>
    <xf numFmtId="167" fontId="0" fillId="0" borderId="10" xfId="0" applyBorder="1" applyAlignment="1">
      <alignment horizontal="center" vertical="center" wrapText="1"/>
    </xf>
    <xf numFmtId="167" fontId="0" fillId="0" borderId="38" xfId="0" applyBorder="1" applyAlignment="1">
      <alignment horizontal="center" vertical="center" wrapText="1"/>
    </xf>
    <xf numFmtId="167" fontId="0" fillId="0" borderId="40" xfId="0" applyBorder="1" applyAlignment="1">
      <alignment horizontal="center" vertical="center" wrapText="1"/>
    </xf>
    <xf numFmtId="167" fontId="0" fillId="0" borderId="42" xfId="0" applyBorder="1" applyAlignment="1">
      <alignment horizontal="center" vertical="center" wrapText="1"/>
    </xf>
    <xf numFmtId="167" fontId="0" fillId="0" borderId="1" xfId="0" applyBorder="1" applyAlignment="1">
      <alignment horizontal="left"/>
    </xf>
    <xf numFmtId="167" fontId="0" fillId="0" borderId="0" xfId="0" applyBorder="1" applyAlignment="1">
      <alignment horizontal="left"/>
    </xf>
    <xf numFmtId="167" fontId="0" fillId="0" borderId="2" xfId="0" applyBorder="1" applyAlignment="1">
      <alignment horizontal="left"/>
    </xf>
    <xf numFmtId="167" fontId="0" fillId="10" borderId="1" xfId="0" applyFill="1" applyBorder="1" applyAlignment="1">
      <alignment horizontal="left"/>
    </xf>
    <xf numFmtId="167" fontId="0" fillId="10" borderId="0" xfId="0" applyFill="1" applyBorder="1" applyAlignment="1">
      <alignment horizontal="left"/>
    </xf>
    <xf numFmtId="167" fontId="0" fillId="10" borderId="2" xfId="0" applyFill="1" applyBorder="1" applyAlignment="1">
      <alignment horizontal="left"/>
    </xf>
    <xf numFmtId="167" fontId="0" fillId="0" borderId="3" xfId="0" applyBorder="1" applyAlignment="1">
      <alignment horizontal="left"/>
    </xf>
    <xf numFmtId="167" fontId="0" fillId="0" borderId="28" xfId="0" applyBorder="1" applyAlignment="1">
      <alignment horizontal="left"/>
    </xf>
    <xf numFmtId="167" fontId="0" fillId="0" borderId="4" xfId="0" applyBorder="1" applyAlignment="1">
      <alignment horizontal="left"/>
    </xf>
    <xf numFmtId="167" fontId="0" fillId="0" borderId="11" xfId="0" applyBorder="1" applyAlignment="1">
      <alignment horizontal="left"/>
    </xf>
    <xf numFmtId="167" fontId="0" fillId="0" borderId="12" xfId="0" applyBorder="1" applyAlignment="1">
      <alignment horizontal="left"/>
    </xf>
    <xf numFmtId="167" fontId="0" fillId="0" borderId="26" xfId="0" applyBorder="1" applyAlignment="1">
      <alignment horizontal="left"/>
    </xf>
    <xf numFmtId="167" fontId="30" fillId="0" borderId="0" xfId="0" applyFont="1" applyAlignment="1">
      <alignment horizontal="center" vertical="center"/>
    </xf>
    <xf numFmtId="167" fontId="29" fillId="0" borderId="0" xfId="0" applyFont="1" applyAlignment="1">
      <alignment horizontal="center" vertical="center"/>
    </xf>
    <xf numFmtId="167" fontId="6" fillId="0" borderId="0" xfId="0" applyFont="1" applyAlignment="1">
      <alignment horizontal="left"/>
    </xf>
    <xf numFmtId="167" fontId="15" fillId="0" borderId="0" xfId="0" applyFont="1" applyAlignment="1">
      <alignment horizontal="center" vertical="center" wrapText="1"/>
    </xf>
    <xf numFmtId="167" fontId="15" fillId="0" borderId="32" xfId="0" applyFont="1" applyBorder="1" applyAlignment="1">
      <alignment horizontal="center" vertical="center" wrapText="1"/>
    </xf>
    <xf numFmtId="167" fontId="15" fillId="0" borderId="0" xfId="0" applyFont="1" applyBorder="1" applyAlignment="1">
      <alignment horizontal="center" vertical="center" wrapText="1"/>
    </xf>
    <xf numFmtId="167" fontId="26" fillId="8" borderId="0" xfId="0" applyFont="1" applyFill="1" applyAlignment="1">
      <alignment horizontal="left" vertical="center" indent="38"/>
    </xf>
    <xf numFmtId="167" fontId="27" fillId="0" borderId="0" xfId="0" applyFont="1" applyAlignment="1">
      <alignment horizontal="center" vertical="center"/>
    </xf>
    <xf numFmtId="167" fontId="15" fillId="0" borderId="32" xfId="0" applyFont="1" applyFill="1" applyBorder="1" applyAlignment="1">
      <alignment horizontal="center" vertical="center" wrapText="1"/>
    </xf>
    <xf numFmtId="167" fontId="32" fillId="6" borderId="0" xfId="0" applyFont="1" applyFill="1" applyAlignment="1">
      <alignment horizontal="center"/>
    </xf>
    <xf numFmtId="167" fontId="6" fillId="0" borderId="0" xfId="0" applyFont="1" applyAlignment="1">
      <alignment horizontal="center" vertical="center"/>
    </xf>
    <xf numFmtId="167" fontId="0" fillId="0" borderId="0" xfId="0" applyFont="1" applyAlignment="1">
      <alignment horizontal="center" vertical="center"/>
    </xf>
    <xf numFmtId="167" fontId="32" fillId="6" borderId="0" xfId="0" applyFont="1" applyFill="1" applyAlignment="1">
      <alignment horizontal="center" vertical="center"/>
    </xf>
    <xf numFmtId="167" fontId="0" fillId="6" borderId="0" xfId="0" applyFill="1" applyAlignment="1">
      <alignment horizontal="left" wrapText="1"/>
    </xf>
    <xf numFmtId="167" fontId="34" fillId="8" borderId="0" xfId="0" applyFont="1" applyFill="1" applyAlignment="1">
      <alignment horizontal="center" vertical="center"/>
    </xf>
    <xf numFmtId="0" fontId="2" fillId="0" borderId="29" xfId="3" applyFont="1" applyBorder="1" applyAlignment="1">
      <alignment horizontal="left"/>
    </xf>
    <xf numFmtId="0" fontId="2" fillId="0" borderId="0" xfId="3" applyFont="1" applyBorder="1" applyAlignment="1">
      <alignment horizontal="left"/>
    </xf>
    <xf numFmtId="0" fontId="2" fillId="0" borderId="0" xfId="3" applyFont="1" applyBorder="1" applyAlignment="1" applyProtection="1">
      <alignment horizontal="left"/>
      <protection locked="0" hidden="1"/>
    </xf>
    <xf numFmtId="0" fontId="2" fillId="0" borderId="9" xfId="3" applyFont="1" applyBorder="1" applyAlignment="1" applyProtection="1">
      <alignment horizontal="left"/>
      <protection locked="0" hidden="1"/>
    </xf>
    <xf numFmtId="0" fontId="17" fillId="0" borderId="0" xfId="3" applyFont="1" applyAlignment="1">
      <alignment horizontal="left"/>
    </xf>
    <xf numFmtId="0" fontId="10" fillId="0" borderId="0" xfId="3" applyFont="1" applyAlignment="1">
      <alignment horizontal="left"/>
    </xf>
    <xf numFmtId="0" fontId="19" fillId="0" borderId="0" xfId="13" applyFont="1" applyAlignment="1" applyProtection="1">
      <alignment horizontal="center"/>
    </xf>
    <xf numFmtId="0" fontId="20" fillId="0" borderId="0" xfId="3" applyFont="1" applyAlignment="1">
      <alignment horizontal="center"/>
    </xf>
    <xf numFmtId="0" fontId="21" fillId="0" borderId="0" xfId="3" applyFont="1" applyAlignment="1">
      <alignment horizontal="center"/>
    </xf>
    <xf numFmtId="0" fontId="22" fillId="0" borderId="24" xfId="3" applyFont="1" applyBorder="1" applyAlignment="1">
      <alignment horizontal="center"/>
    </xf>
    <xf numFmtId="0" fontId="22" fillId="0" borderId="25" xfId="3" applyFont="1" applyBorder="1" applyAlignment="1">
      <alignment horizontal="center"/>
    </xf>
    <xf numFmtId="0" fontId="22" fillId="0" borderId="30" xfId="3" applyFont="1" applyBorder="1" applyAlignment="1">
      <alignment horizontal="center"/>
    </xf>
    <xf numFmtId="0" fontId="2" fillId="0" borderId="17" xfId="3" applyFont="1" applyBorder="1" applyAlignment="1">
      <alignment horizontal="left"/>
    </xf>
    <xf numFmtId="0" fontId="2" fillId="0" borderId="23" xfId="3" applyFont="1" applyBorder="1" applyAlignment="1">
      <alignment horizontal="left"/>
    </xf>
    <xf numFmtId="0" fontId="2" fillId="0" borderId="23" xfId="3" applyFont="1" applyBorder="1" applyAlignment="1" applyProtection="1">
      <alignment horizontal="left"/>
      <protection locked="0" hidden="1"/>
    </xf>
    <xf numFmtId="0" fontId="2" fillId="0" borderId="7" xfId="3" applyFont="1" applyBorder="1" applyAlignment="1" applyProtection="1">
      <alignment horizontal="left"/>
      <protection locked="0" hidden="1"/>
    </xf>
    <xf numFmtId="0" fontId="2" fillId="0" borderId="0" xfId="3" applyFont="1" applyAlignment="1" applyProtection="1">
      <alignment horizontal="left"/>
      <protection locked="0"/>
    </xf>
    <xf numFmtId="179" fontId="2" fillId="0" borderId="0" xfId="3" applyNumberFormat="1" applyFont="1" applyBorder="1" applyAlignment="1" applyProtection="1">
      <alignment horizontal="left"/>
      <protection locked="0" hidden="1"/>
    </xf>
    <xf numFmtId="179" fontId="2" fillId="0" borderId="9" xfId="3" applyNumberFormat="1" applyFont="1" applyBorder="1" applyAlignment="1" applyProtection="1">
      <alignment horizontal="left"/>
      <protection locked="0" hidden="1"/>
    </xf>
    <xf numFmtId="0" fontId="2" fillId="0" borderId="19" xfId="3" applyFont="1" applyBorder="1" applyAlignment="1">
      <alignment horizontal="left"/>
    </xf>
    <xf numFmtId="0" fontId="2" fillId="0" borderId="5" xfId="3" applyFont="1" applyBorder="1" applyAlignment="1">
      <alignment horizontal="left"/>
    </xf>
    <xf numFmtId="0" fontId="2" fillId="0" borderId="5" xfId="3" applyFont="1" applyBorder="1" applyAlignment="1" applyProtection="1">
      <alignment horizontal="left"/>
      <protection locked="0" hidden="1"/>
    </xf>
    <xf numFmtId="0" fontId="2" fillId="0" borderId="10" xfId="3" applyFont="1" applyBorder="1" applyAlignment="1" applyProtection="1">
      <alignment horizontal="left"/>
      <protection locked="0" hidden="1"/>
    </xf>
    <xf numFmtId="0" fontId="2" fillId="0" borderId="23" xfId="3" applyFont="1" applyBorder="1" applyAlignment="1">
      <alignment horizontal="center"/>
    </xf>
    <xf numFmtId="0" fontId="2" fillId="0" borderId="7" xfId="3" applyFont="1" applyBorder="1" applyAlignment="1">
      <alignment horizontal="center"/>
    </xf>
    <xf numFmtId="167" fontId="0" fillId="0" borderId="17" xfId="0" applyBorder="1" applyAlignment="1">
      <alignment horizontal="center" vertical="center" wrapText="1"/>
    </xf>
    <xf numFmtId="167" fontId="0" fillId="0" borderId="7" xfId="0" applyBorder="1" applyAlignment="1">
      <alignment horizontal="center" vertical="center" wrapText="1"/>
    </xf>
    <xf numFmtId="167" fontId="6" fillId="0" borderId="0" xfId="0" applyFont="1" applyBorder="1" applyAlignment="1">
      <alignment horizontal="center" vertical="center" wrapText="1"/>
    </xf>
    <xf numFmtId="167" fontId="6" fillId="0" borderId="9" xfId="0" applyFont="1" applyBorder="1" applyAlignment="1">
      <alignment horizontal="center" vertical="center" wrapText="1"/>
    </xf>
    <xf numFmtId="167" fontId="6" fillId="0" borderId="17" xfId="0" applyFont="1" applyBorder="1" applyAlignment="1">
      <alignment horizontal="center"/>
    </xf>
    <xf numFmtId="167" fontId="6" fillId="0" borderId="23" xfId="0" applyFont="1" applyBorder="1" applyAlignment="1">
      <alignment horizontal="center"/>
    </xf>
    <xf numFmtId="167" fontId="6" fillId="0" borderId="7" xfId="0" applyFont="1" applyBorder="1" applyAlignment="1">
      <alignment horizontal="center"/>
    </xf>
    <xf numFmtId="167" fontId="6" fillId="0" borderId="19" xfId="0" applyFont="1" applyBorder="1" applyAlignment="1">
      <alignment horizontal="center"/>
    </xf>
    <xf numFmtId="167" fontId="6" fillId="0" borderId="10" xfId="0" applyFont="1" applyBorder="1" applyAlignment="1">
      <alignment horizontal="center"/>
    </xf>
    <xf numFmtId="167" fontId="0" fillId="0" borderId="0" xfId="0" applyAlignment="1">
      <alignment horizontal="left"/>
    </xf>
    <xf numFmtId="167" fontId="0" fillId="0" borderId="1" xfId="0" applyBorder="1" applyAlignment="1">
      <alignment horizontal="center"/>
    </xf>
    <xf numFmtId="167" fontId="0" fillId="0" borderId="0" xfId="0" applyBorder="1" applyAlignment="1">
      <alignment horizontal="center"/>
    </xf>
    <xf numFmtId="167" fontId="0" fillId="0" borderId="3" xfId="0" applyBorder="1" applyAlignment="1">
      <alignment horizontal="center"/>
    </xf>
    <xf numFmtId="167" fontId="0" fillId="0" borderId="28" xfId="0" applyBorder="1" applyAlignment="1">
      <alignment horizontal="center"/>
    </xf>
    <xf numFmtId="167" fontId="6" fillId="0" borderId="11" xfId="0" applyFont="1" applyBorder="1" applyAlignment="1">
      <alignment horizontal="center" vertical="center"/>
    </xf>
    <xf numFmtId="167" fontId="6" fillId="0" borderId="12" xfId="0" applyFont="1" applyBorder="1" applyAlignment="1">
      <alignment horizontal="center" vertical="center"/>
    </xf>
    <xf numFmtId="167" fontId="6" fillId="0" borderId="1" xfId="0" applyFont="1" applyBorder="1" applyAlignment="1">
      <alignment horizontal="center" vertical="center"/>
    </xf>
    <xf numFmtId="167" fontId="6" fillId="0" borderId="0" xfId="0" applyFont="1" applyBorder="1" applyAlignment="1">
      <alignment horizontal="center" vertical="center"/>
    </xf>
    <xf numFmtId="167" fontId="0" fillId="0" borderId="12" xfId="0" applyBorder="1" applyAlignment="1">
      <alignment horizontal="center"/>
    </xf>
    <xf numFmtId="167" fontId="0" fillId="0" borderId="0" xfId="0" applyAlignment="1">
      <alignment horizontal="center"/>
    </xf>
    <xf numFmtId="167" fontId="7" fillId="0" borderId="1" xfId="0" applyFont="1" applyBorder="1" applyAlignment="1">
      <alignment horizontal="left"/>
    </xf>
    <xf numFmtId="167" fontId="7" fillId="0" borderId="0" xfId="0" applyFont="1" applyAlignment="1">
      <alignment horizontal="left"/>
    </xf>
    <xf numFmtId="167" fontId="0" fillId="0" borderId="26" xfId="0" applyBorder="1" applyAlignment="1">
      <alignment horizontal="center"/>
    </xf>
    <xf numFmtId="167" fontId="0" fillId="0" borderId="2" xfId="0" applyBorder="1" applyAlignment="1">
      <alignment horizontal="center"/>
    </xf>
  </cellXfs>
  <cellStyles count="27">
    <cellStyle name="Lien hypertexte 2" xfId="13"/>
    <cellStyle name="Milliers 2" xfId="5"/>
    <cellStyle name="Milliers 3" xfId="15"/>
    <cellStyle name="Milliers 4" xfId="16"/>
    <cellStyle name="Milliers 5" xfId="14"/>
    <cellStyle name="Monétaire" xfId="1" builtinId="4"/>
    <cellStyle name="Monétaire 2" xfId="4"/>
    <cellStyle name="Monétaire 2 2" xfId="6"/>
    <cellStyle name="Monétaire 2 2 2" xfId="7"/>
    <cellStyle name="Monétaire 2 3" xfId="8"/>
    <cellStyle name="Monétaire 3" xfId="11"/>
    <cellStyle name="Monétaire 3 2" xfId="17"/>
    <cellStyle name="Monétaire 4" xfId="18"/>
    <cellStyle name="Monétaire 5" xfId="19"/>
    <cellStyle name="Monétaire 6" xfId="20"/>
    <cellStyle name="Normal" xfId="0" builtinId="0"/>
    <cellStyle name="Normal 2" xfId="3"/>
    <cellStyle name="Normal 3" xfId="12"/>
    <cellStyle name="Normal 4" xfId="21"/>
    <cellStyle name="Normal 5" xfId="22"/>
    <cellStyle name="Normal 6" xfId="23"/>
    <cellStyle name="Pourcentage" xfId="2" builtinId="5"/>
    <cellStyle name="Pourcentage 2" xfId="9"/>
    <cellStyle name="Pourcentage 2 2" xfId="10"/>
    <cellStyle name="Pourcentage 3" xfId="24"/>
    <cellStyle name="Pourcentage 4" xfId="25"/>
    <cellStyle name="Titre 2" xfId="2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DCDCDC"/>
      <color rgb="FF686868"/>
      <color rgb="FF13FD6C"/>
      <color rgb="FFFF9015"/>
      <color rgb="FF2E51E6"/>
      <color rgb="FFD3D3D3"/>
      <color rgb="FF08080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tabColor rgb="FFFFFF00"/>
  </sheetPr>
  <dimension ref="A1:L85"/>
  <sheetViews>
    <sheetView zoomScale="90" zoomScaleNormal="90" zoomScaleSheetLayoutView="100" workbookViewId="0">
      <selection activeCell="E10" sqref="E10"/>
    </sheetView>
  </sheetViews>
  <sheetFormatPr baseColWidth="10" defaultColWidth="12.7109375" defaultRowHeight="12.75"/>
  <cols>
    <col min="1" max="1" width="17.5703125" customWidth="1"/>
    <col min="2" max="2" width="14.7109375" customWidth="1"/>
    <col min="3" max="7" width="12.7109375" customWidth="1"/>
    <col min="8" max="8" width="13.140625" customWidth="1"/>
    <col min="9" max="9" width="13.7109375" customWidth="1"/>
  </cols>
  <sheetData>
    <row r="1" spans="1:12">
      <c r="A1" s="1" t="s">
        <v>42</v>
      </c>
      <c r="B1" s="343"/>
      <c r="C1" s="343"/>
      <c r="D1" s="343"/>
      <c r="I1" t="s">
        <v>44</v>
      </c>
      <c r="J1" s="1" t="s">
        <v>80</v>
      </c>
    </row>
    <row r="2" spans="1:12">
      <c r="A2" s="1" t="s">
        <v>48</v>
      </c>
      <c r="B2" s="344"/>
      <c r="C2" s="344"/>
      <c r="D2" s="344"/>
      <c r="E2" s="325" t="s">
        <v>479</v>
      </c>
      <c r="F2" s="326"/>
      <c r="G2" s="326"/>
      <c r="I2" t="s">
        <v>45</v>
      </c>
      <c r="J2" s="1" t="s">
        <v>46</v>
      </c>
      <c r="L2" s="5"/>
    </row>
    <row r="3" spans="1:12">
      <c r="A3" s="1" t="s">
        <v>49</v>
      </c>
      <c r="B3" s="18">
        <f ca="1">NOW()</f>
        <v>43017.909366550928</v>
      </c>
      <c r="D3" s="119">
        <v>0.25</v>
      </c>
      <c r="E3" s="345" t="s">
        <v>180</v>
      </c>
      <c r="F3" s="345"/>
      <c r="G3" s="323">
        <f>D3*B5</f>
        <v>150</v>
      </c>
      <c r="I3" s="7" t="s">
        <v>47</v>
      </c>
      <c r="J3" s="321" t="s">
        <v>164</v>
      </c>
      <c r="L3" s="327"/>
    </row>
    <row r="4" spans="1:12">
      <c r="A4" s="1" t="s">
        <v>41</v>
      </c>
      <c r="B4" t="s">
        <v>481</v>
      </c>
      <c r="D4" s="119">
        <v>0.5</v>
      </c>
      <c r="E4" s="345" t="s">
        <v>154</v>
      </c>
      <c r="F4" s="345"/>
      <c r="G4" s="323">
        <f>D4*B5</f>
        <v>300</v>
      </c>
      <c r="I4" s="7" t="s">
        <v>162</v>
      </c>
      <c r="J4" s="321" t="s">
        <v>150</v>
      </c>
    </row>
    <row r="5" spans="1:12">
      <c r="A5" s="16" t="s">
        <v>214</v>
      </c>
      <c r="B5" s="324">
        <v>600</v>
      </c>
      <c r="C5" s="17"/>
      <c r="D5" s="119">
        <v>0.25</v>
      </c>
      <c r="E5" s="345" t="s">
        <v>155</v>
      </c>
      <c r="F5" s="345"/>
      <c r="G5" s="323">
        <f>D5*B5</f>
        <v>150</v>
      </c>
      <c r="I5" s="7" t="s">
        <v>178</v>
      </c>
      <c r="J5" s="321" t="s">
        <v>175</v>
      </c>
    </row>
    <row r="6" spans="1:12">
      <c r="A6" s="16" t="s">
        <v>213</v>
      </c>
      <c r="B6" s="333">
        <v>1200</v>
      </c>
      <c r="C6" s="17"/>
      <c r="I6" s="7"/>
      <c r="J6" s="17"/>
    </row>
    <row r="7" spans="1:12">
      <c r="A7" s="8" t="s">
        <v>157</v>
      </c>
      <c r="B7" s="346" t="s">
        <v>155</v>
      </c>
      <c r="C7" s="346"/>
    </row>
    <row r="8" spans="1:12">
      <c r="A8" s="15" t="s">
        <v>216</v>
      </c>
      <c r="B8" s="13"/>
      <c r="C8" s="334">
        <v>1991</v>
      </c>
      <c r="D8" s="6"/>
      <c r="E8" s="6"/>
      <c r="F8" s="5"/>
      <c r="G8" s="5"/>
      <c r="H8" s="5"/>
      <c r="I8" s="5"/>
      <c r="J8" s="5"/>
    </row>
    <row r="9" spans="1:12">
      <c r="A9" s="15" t="s">
        <v>99</v>
      </c>
      <c r="B9" s="5"/>
      <c r="C9" s="334">
        <f>'Dép. sujet'!F51</f>
        <v>1991</v>
      </c>
      <c r="D9" s="335">
        <f ca="1">YEAR(B3)-C9</f>
        <v>26</v>
      </c>
      <c r="E9" s="6"/>
      <c r="F9" s="5"/>
      <c r="G9" s="5"/>
      <c r="H9" s="5"/>
      <c r="I9" s="5"/>
      <c r="J9" s="5"/>
    </row>
    <row r="10" spans="1:12">
      <c r="A10" s="15" t="s">
        <v>478</v>
      </c>
      <c r="B10" s="5"/>
      <c r="C10" s="335">
        <f ca="1">C11-'Dép. sujet'!F52</f>
        <v>29</v>
      </c>
      <c r="D10" s="336"/>
      <c r="E10" s="6"/>
      <c r="F10" s="5"/>
      <c r="H10" s="5"/>
      <c r="I10" s="5"/>
      <c r="J10" s="5"/>
    </row>
    <row r="11" spans="1:12">
      <c r="A11" s="15" t="s">
        <v>218</v>
      </c>
      <c r="B11" s="5"/>
      <c r="C11" s="335">
        <v>55</v>
      </c>
      <c r="D11" s="336"/>
      <c r="E11" s="6"/>
      <c r="F11" s="5"/>
      <c r="G11" s="5"/>
      <c r="H11" s="5"/>
      <c r="I11" s="5"/>
      <c r="J11" s="5"/>
    </row>
    <row r="12" spans="1:12">
      <c r="A12" s="45"/>
      <c r="B12" s="46"/>
      <c r="C12" s="46"/>
      <c r="D12" s="46"/>
      <c r="E12" s="46"/>
      <c r="F12" s="47" t="s">
        <v>0</v>
      </c>
      <c r="G12" s="47" t="s">
        <v>1</v>
      </c>
      <c r="H12" s="47" t="s">
        <v>2</v>
      </c>
      <c r="I12" s="46"/>
      <c r="J12" s="46"/>
    </row>
    <row r="13" spans="1:12" ht="13.5" thickBot="1">
      <c r="A13" s="328" t="s">
        <v>3</v>
      </c>
      <c r="B13" s="329"/>
      <c r="C13" s="329"/>
      <c r="D13" s="329"/>
      <c r="E13" s="329"/>
      <c r="F13" s="330">
        <f>B5</f>
        <v>600</v>
      </c>
      <c r="G13" s="340">
        <f>IF(AND(B7="PLYWOOD OR HARDBOARD",J3="LOW",J4="ONE STORY",J5="STUD FRAMED"),VLOOKUP(B5,LOW!A7:M27,2,TRUE),IF(AND(B7="METAL OR VINYL SIDING",J3="LOW",J4="ONE STORY",J5="STUD FRAMED"),VLOOKUP(B5,LOW!A7:M27,3,TRUE),IF(AND(B7="STUCCO",J3="LOW",J4="ONE STORY",J5="STUD FRAMED"),VLOOKUP(B5,LOW!A7:M27,4,TRUE),IF(AND(B7="WOOD SIDING",J3="LOW",J4="ONE STORY",J5="STUD FRAMED"),VLOOKUP(B5,LOW!A7:M27,5,TRUE),IF(AND(B7="WOOD SHINGLES",J3="LOW",J4="ONE STORY",J5="STUD FRAMED"),VLOOKUP(B5,LOW!A7:M27,6,TRUE),IF(AND(B7="SYNTH (EIFS)",J3="LOW",J4="ONE STORY",J5="STUD FRAMED"),VLOOKUP(B5,LOW!A7:M27,7,TRUE),IF(AND(B7="RUSTIC LOG",J3="LOW",J4="ONE STORY",J5="STUD FRAMED"),VLOOKUP(B5,LOW!A7:M27,8,TRUE),IF(AND(B7="MASONRY VENEER",J3="LOW",J4="ONE STORY",J5="STUD FRAMED"),VLOOKUP(B5,LOW!A7:M27,9,TRUE),IF(AND(B7="CONCRETE BLOCK",J3="LOW",J4="ONE STORY",J5="MASONRY"),VLOOKUP(B5,LOW!A7:M27,10,TRUE),IF(AND(B7="STUCCO ON BLOCK",J3="LOW",J4="ONE STORY",J5="MASONRY"),VLOOKUP(B5,LOW!A7:M27,11,TRUE),IF(AND(B7="COMMON L22BRICK",J3="LOW",J4="ONE STORY",J5="MASONRY"),VLOOKUP(B5,LOW!A7:M27,12,TRUE),IF(AND(B7="POURED CONCRETE (SIP FORMING)",J3="LOW",J4="ONE STORY",J5="MASONRY"),VLOOKUP(B5,LOW!A7:M27,13,TRUE),IF(AND(B7="PLYWOOD OR HARDBOARD",J3="FAIR",J4="ONE STORY",J5="STUD FRAMED"),VLOOKUP(B5,FAIR!A7:M27,2,TRUE),IF(AND(B7="METAL OR VINYL SIDING",J3="FAIR",J4="ONE STORY",J5="STUD FRAMED"),VLOOKUP(B5,FAIR!A7:M27,3,TRUE),IF(AND(B7="STUCCO",J3="FAIR",J4="ONE STORY",J5="STUD FRAMED"),VLOOKUP(B5,FAIR!A7:M27,4,TRUE),IF(AND(B7="WOOD SIDING",J3="FAIR",J4="ONE STORY",J5="STUD FRAMED"),VLOOKUP(B5,FAIR!A7:M27,5,TRUE),IF(AND(B7="WOOD SHINGLES",J3="FAIR",J4="ONE STORY",J5="STUD FRAMED"),VLOOKUP(B5,FAIR!A7:M27,6,TRUE),IF(AND(B7="SYNTH (EIFS)",J3="FAIR",J4="ONE STORY",J5="STUD FRAMED"),VLOOKUP(B5,FAIR!A7:M27,7,TRUE),IF(AND(B7="RUSTIC LOG",J3="FAIR",J4="ONE STORY",J5="STUD FRAMED"),VLOOKUP(B5,FAIR!A7:M27,8,TRUE),IF(AND(B7="MASONRY VENEER",J3="FAIR",J4="ONE STORY",J5="STUD FRAMED"),VLOOKUP(B5,FAIR!A7:M27,9,TRUE),IF(AND(B7="CONCRETE BLOCK",J3="FAIR",J4="ONE STORY",J5="MASONRY"),VLOOKUP(B5,FAIR!A7:M27,10,TRUE),IF(AND(B7="STUCCO ON BLOCK",J3="FAIR",J4="ONE STORY",J5="MASONRY"),VLOOKUP(B5,FAIR!A7:M27,11,TRUE),IF(AND(B7="COMMON BRICK",J3="FAIR",J4="ONE STORY",J5="MASONRY"),VLOOKUP(B5,FAIR!A7:M27,12,TRUE),IF(AND(B7="POURED CONCRETE (SIP FORMING)",J3="FAIR",J4="ONE STORY",J5="MASONRY"),VLOOKUP(B5,FAIR!A7:M27,13,TRUE),IF(AND(B7="PLYWOOD OR HARDBOARD",J3="AVG",J4="ONE STORY",J5="STUD FRAMED"),VLOOKUP(B5,AVG!A7:M27,2,TRUE),IF(AND(B7="METAL OR VINYL SIDING",J3="AVG",J4="ONE STORY",J5="STUD FRAMED"),VLOOKUP(B5,AVG!A7:M27,3,TRUE),IF(AND(B7="STUCCO",J3="AVG",J4="ONE STORY",J5="STUD FRAMED"),VLOOKUP(B5,AVG!A7:M27,4,TRUE),IF(AND(B7="WOOD SIDING",J3="AVG",J4="ONE STORY",J5="STUD FRAMED"),VLOOKUP(B5,AVG!A7:M27,5,TRUE),IF(AND(B7="WOOD SHINGLES",J3="AVG",J4="ONE STORY",J5="STUD FRAMED"),VLOOKUP(B5,AVG!A7:M27,6,TRUE),IF(AND(B7="SYNTH (EIFS)",J3="AVG",J4="ONE STORY",J5="STUD FRAMED"),VLOOKUP(B5,AVG!A7:M27,7,TRUE),IF(AND(B7="RUSTIC LOG",J3="AVG",J4="ONE STORY",J5="STUD FRAMED"),VLOOKUP(B5,AVG!A7:M27,8,TRUE),IF(AND(B7="MASONRY VENEER",J3="AVG",J4="ONE STORY",J5="STUD FRAMED"),VLOOKUP(B5,AVG!A7:M27,9,TRUE),IF(AND(B7="CONCRETE BLOCK",J3="AVG",J4="ONE STORY",J5="MASONRY"),VLOOKUP(B5,AVG!A7:M27,10,TRUE),IF(AND(B7="STUCCO ON BLOCK",J3="AVG",J4="ONE STORY",J5="MASONRY"),VLOOKUP(B5,AVG!A7:M27,11,TRUE),IF(AND(B7="COMMON BRICK",J3="AVG",J4="ONE STORY",J5="MASONRY"),VLOOKUP(B5,AVG!A7:M27,12,TRUE),IF(AND(B7="POURED CONCRETE (SIP FORMING)",J3="AVG",J4="ONE STORY",J5="MASONRY"),VLOOKUP(B5,AVG!A7:M27,13,TRUE),IF(AND(B7="PLYWOOD OR HARDBOARD",J3="GOOD",J4="ONE STORY",J5="STUD FRAMED"),VLOOKUP(B5,GOOD!A7:M27,2,TRUE),IF(AND(B7="METAL OR VINYL SIDING",J3="GOOD",J4="ONE STORY",J5="STUD FRAMED"),VLOOKUP(B5,GOOD!A7:M27,3,TRUE),IF(AND(B7="STUCCO",J3="GOOD",J4="ONE STORY",J5="STUD FRAMED"),VLOOKUP(B5,GOOD!A7:M27,4,TRUE),IF(AND(B7="WOOD SIDING",J3="GOOD",J4="ONE STORY",J5="STUD FRAMED"),VLOOKUP(B5,GOOD!A7:M27,5,TRUE),IF(AND(B7="WOOD SHINGLES",J3="GOOD",J4="ONE STORY",J5="STUD FRAMED"),VLOOKUP(B5,GOOD!A7:M27,6,TRUE),IF(AND(B7="SYNTH (EIFS)",J3="GOOD",J4="ONE STORY",J5="STUD FRAMED"),VLOOKUP(B5,GOOD!A7:M27,7,TRUE),IF(AND(B7="RUSTIC LOG",J3="GOOD",J4="ONE STORY",J5="STUD FRAMED"),VLOOKUP(B5,GOOD!A7:M27,8,TRUE),IF(AND(B7="MASONRY VENEER",J3="GOOD",J4="ONE STORY",J5="STUD FRAMED"),VLOOKUP(B5,GOOD!A7:M27,9,TRUE),IF(AND(B7="CONCRETE BLOCK",J3="GOOD",J4="ONE STORY",J5="MASONRY"),VLOOKUP(B5,GOOD!A7:M27,10,TRUE),IF(AND(B7="STUCCO ON BLOCK",J3="GOOD",J4="ONE STORY",J5="MASONRY"),VLOOKUP(B5,GOOD!A7:M27,11,TRUE),IF(AND(B7="COMMON BRICK",J3="GOOD",J4="ONE STORY",J5="MASONRY"),VLOOKUP(B5,GOOD!A7:M27,12,TRUE),IF(AND(B7="POURED CONCRETE (SIP FORMING)",J3="GOOD",J4="ONE STORY",J5="MASONRY"),VLOOKUP(B5,GOOD!A7:M27,13,TRUE),IF(AND(B7="PLYWOOD OR HARDBOARD",J3="V.GOOD",J4="ONE STORY",J5="STUD FRAMED"),VLOOKUP(B5,V.GOOD!A7:M27,2,TRUE),IF(AND(B7="METAL OR VINYL SIDING",J3="V.GOOD",J4="ONE STORY",J5="STUD FRAMED"),VLOOKUP(B5,V.GOOD!A7:M27,3,TRUE),IF(AND(B7="STUCCO",J3="V.GOOD",J4="ONE STORY",J5="STUD FRAMED"),VLOOKUP(B5,V.GOOD!A7:M27,4,TRUE),IF(AND(B7="WOOD SIDING",J3="V.GOOD",J4="ONE STORY",J5="STUD FRAMED"),VLOOKUP(B5,V.GOOD!A7:M27,5,TRUE),IF(AND(B7="WOOD SHINGLES",J3="V.GOOD",J4="ONE STORY",J5="STUD FRAMED"),VLOOKUP(B5,V.GOOD!A7:M27,6,TRUE),IF(AND(B7="SYNTH (EIFS)",J3="V.GOOD",J4="ONE STORY",J5="STUD FRAMED"),VLOOKUP(B5,V.GOOD!A7:M27,7,TRUE),IF(AND(B7="RUSTIC LOG",J3="V.GOOD",J4="ONE STORY",J5="STUD FRAMED"),VLOOKUP(B5,V.GOOD!A7:M27,8,TRUE),IF(AND(B7="MASONRY VENEER",J3="V.GOOD",J4="ONE STORY",J5="STUD FRAMED"),VLOOKUP(B5,V.GOOD!A7:M27,9,TRUE),IF(AND(B7="CONCRETE BLOCK",J3="V.GOOD",J4="ONE STORY",J5="MASONRY"),VLOOKUP(B5,V.GOOD!A7:M27,10,TRUE),IF(AND(B7="STUCCO ON BLOCK",J3="V.GOOD",J4="ONE STORY",J5="MASONRY"),VLOOKUP(B5,V.GOOD!A7:M27,11,TRUE),IF(AND(B7="COMMON BRICK",J3="V.GOOD",J4="ONE STORY",J5="MASONRY"),VLOOKUP(B5,V.GOOD!A7:M27,12,TRUE),IF(AND(B7="POURED CONCRETE (SIP FORMING)",J3="V.GOOD",J4="ONE STORY",J5="MASONRY"),VLOOKUP(B5,V.GOOD!A7:M27,13,TRUE)))))))))))))))))))))))))))))))))))))))))))))))))))))))))))))</f>
        <v>87.42</v>
      </c>
      <c r="H13" s="331">
        <f>G13*F13</f>
        <v>52452</v>
      </c>
      <c r="I13" s="329"/>
      <c r="J13" s="329"/>
      <c r="K13" s="332" t="s">
        <v>480</v>
      </c>
      <c r="L13" s="332"/>
    </row>
    <row r="14" spans="1:12" ht="13.5" hidden="1" thickTop="1">
      <c r="A14" s="322"/>
      <c r="B14" s="22"/>
      <c r="C14" s="22"/>
      <c r="D14" s="22"/>
      <c r="E14" s="22"/>
      <c r="F14" s="28"/>
      <c r="G14" s="5"/>
      <c r="H14" s="53"/>
      <c r="I14" s="22"/>
      <c r="J14" s="22"/>
    </row>
    <row r="15" spans="1:12" hidden="1">
      <c r="A15" s="26" t="s">
        <v>4</v>
      </c>
      <c r="B15" s="20"/>
      <c r="C15" s="20"/>
      <c r="D15" s="21"/>
      <c r="E15" s="21"/>
      <c r="F15" s="51">
        <f>B5</f>
        <v>600</v>
      </c>
      <c r="G15" s="52"/>
      <c r="H15" s="52"/>
      <c r="I15" s="21"/>
      <c r="J15" s="21"/>
    </row>
    <row r="16" spans="1:12" hidden="1">
      <c r="A16" s="10"/>
      <c r="B16" s="19"/>
      <c r="C16" s="19"/>
      <c r="D16" s="11"/>
      <c r="E16" s="11"/>
      <c r="F16" s="49">
        <v>0</v>
      </c>
      <c r="G16" s="50"/>
      <c r="H16" s="50"/>
      <c r="I16" s="11"/>
      <c r="J16" s="11"/>
    </row>
    <row r="17" spans="1:10" hidden="1">
      <c r="A17" s="27" t="s">
        <v>58</v>
      </c>
      <c r="B17" s="22"/>
      <c r="C17" s="22" t="s">
        <v>59</v>
      </c>
      <c r="D17" s="22"/>
      <c r="E17" s="28"/>
      <c r="F17" s="28">
        <v>0</v>
      </c>
      <c r="G17" s="53">
        <v>0</v>
      </c>
      <c r="H17" s="53">
        <f t="shared" ref="H17:H42" si="0">F17*G17</f>
        <v>0</v>
      </c>
      <c r="I17" s="22"/>
      <c r="J17" s="22"/>
    </row>
    <row r="18" spans="1:10" hidden="1">
      <c r="A18" s="29"/>
      <c r="B18" s="22"/>
      <c r="C18" s="23" t="s">
        <v>34</v>
      </c>
      <c r="D18" s="22"/>
      <c r="E18" s="22"/>
      <c r="F18" s="28">
        <v>0</v>
      </c>
      <c r="G18" s="53">
        <v>-1.77</v>
      </c>
      <c r="H18" s="53">
        <f t="shared" si="0"/>
        <v>0</v>
      </c>
      <c r="I18" s="22"/>
      <c r="J18" s="22"/>
    </row>
    <row r="19" spans="1:10" hidden="1">
      <c r="A19" s="26" t="s">
        <v>66</v>
      </c>
      <c r="B19" s="21"/>
      <c r="C19" s="20" t="s">
        <v>32</v>
      </c>
      <c r="D19" s="21"/>
      <c r="E19" s="337">
        <v>0</v>
      </c>
      <c r="F19" s="51">
        <f>E19*$B$5</f>
        <v>0</v>
      </c>
      <c r="G19" s="52">
        <v>2</v>
      </c>
      <c r="H19" s="52">
        <f t="shared" si="0"/>
        <v>0</v>
      </c>
      <c r="I19" s="21"/>
      <c r="J19" s="21">
        <f>F19+F20+F21+F22+F23</f>
        <v>0</v>
      </c>
    </row>
    <row r="20" spans="1:10" hidden="1">
      <c r="A20" s="29"/>
      <c r="B20" s="22"/>
      <c r="C20" s="23" t="s">
        <v>39</v>
      </c>
      <c r="D20" s="22"/>
      <c r="E20" s="338">
        <v>0</v>
      </c>
      <c r="F20" s="51">
        <f t="shared" ref="F20:F23" si="1">E20*$B$5</f>
        <v>0</v>
      </c>
      <c r="G20" s="53">
        <v>2</v>
      </c>
      <c r="H20" s="53">
        <f t="shared" si="0"/>
        <v>0</v>
      </c>
      <c r="I20" s="22"/>
      <c r="J20" s="22"/>
    </row>
    <row r="21" spans="1:10" hidden="1">
      <c r="A21" s="29"/>
      <c r="B21" s="22"/>
      <c r="C21" s="23" t="s">
        <v>5</v>
      </c>
      <c r="D21" s="22"/>
      <c r="E21" s="338">
        <v>0</v>
      </c>
      <c r="F21" s="51">
        <f t="shared" si="1"/>
        <v>0</v>
      </c>
      <c r="G21" s="53">
        <v>6</v>
      </c>
      <c r="H21" s="53">
        <f t="shared" si="0"/>
        <v>0</v>
      </c>
      <c r="I21" s="22"/>
      <c r="J21" s="22"/>
    </row>
    <row r="22" spans="1:10" hidden="1">
      <c r="A22" s="29"/>
      <c r="B22" s="22"/>
      <c r="C22" s="23" t="s">
        <v>6</v>
      </c>
      <c r="D22" s="22"/>
      <c r="E22" s="338">
        <v>0</v>
      </c>
      <c r="F22" s="51">
        <f t="shared" si="1"/>
        <v>0</v>
      </c>
      <c r="G22" s="53">
        <v>5</v>
      </c>
      <c r="H22" s="53">
        <f t="shared" si="0"/>
        <v>0</v>
      </c>
      <c r="I22" s="22"/>
      <c r="J22" s="22"/>
    </row>
    <row r="23" spans="1:10" hidden="1">
      <c r="A23" s="10"/>
      <c r="B23" s="11"/>
      <c r="C23" s="19" t="s">
        <v>84</v>
      </c>
      <c r="D23" s="11"/>
      <c r="E23" s="339">
        <v>0</v>
      </c>
      <c r="F23" s="320">
        <f t="shared" si="1"/>
        <v>0</v>
      </c>
      <c r="G23" s="50">
        <v>2.5</v>
      </c>
      <c r="H23" s="50">
        <f t="shared" si="0"/>
        <v>0</v>
      </c>
      <c r="I23" s="11"/>
      <c r="J23" s="11"/>
    </row>
    <row r="24" spans="1:10" hidden="1">
      <c r="A24" s="27" t="s">
        <v>65</v>
      </c>
      <c r="B24" s="23"/>
      <c r="C24" s="117" t="s">
        <v>86</v>
      </c>
      <c r="D24" s="22"/>
      <c r="E24" s="22"/>
      <c r="F24" s="28">
        <v>0</v>
      </c>
      <c r="G24" s="53">
        <v>0</v>
      </c>
      <c r="H24" s="53">
        <f t="shared" si="0"/>
        <v>0</v>
      </c>
      <c r="I24" s="22"/>
      <c r="J24" s="22"/>
    </row>
    <row r="25" spans="1:10" hidden="1">
      <c r="A25" s="29" t="s">
        <v>477</v>
      </c>
      <c r="B25" s="23">
        <f>IF(J3="LOW",5,IF(J3="FAIR",6,IF(J3="AVG",8,IF(J3="GOOD",11,IF(J3="V.GOOD",14,0)))))</f>
        <v>6</v>
      </c>
      <c r="C25" s="23" t="s">
        <v>56</v>
      </c>
      <c r="D25" s="23"/>
      <c r="E25" s="23"/>
      <c r="F25" s="28">
        <v>2</v>
      </c>
      <c r="G25" s="53">
        <v>1080</v>
      </c>
      <c r="H25" s="53">
        <f t="shared" si="0"/>
        <v>2160</v>
      </c>
      <c r="I25" s="22"/>
      <c r="J25" s="22"/>
    </row>
    <row r="26" spans="1:10" hidden="1">
      <c r="A26" s="29" t="s">
        <v>94</v>
      </c>
      <c r="B26" s="336"/>
      <c r="C26" s="23" t="s">
        <v>57</v>
      </c>
      <c r="D26" s="22"/>
      <c r="E26" s="22"/>
      <c r="F26" s="28">
        <v>0</v>
      </c>
      <c r="G26" s="53">
        <v>485</v>
      </c>
      <c r="H26" s="53">
        <f t="shared" si="0"/>
        <v>0</v>
      </c>
      <c r="I26" s="22"/>
      <c r="J26" s="22"/>
    </row>
    <row r="27" spans="1:10" hidden="1">
      <c r="A27" s="26" t="s">
        <v>7</v>
      </c>
      <c r="B27" s="20"/>
      <c r="C27" s="20" t="s">
        <v>33</v>
      </c>
      <c r="D27" s="21"/>
      <c r="E27" s="21"/>
      <c r="F27" s="51">
        <v>1</v>
      </c>
      <c r="G27" s="52">
        <v>2500</v>
      </c>
      <c r="H27" s="52">
        <f t="shared" si="0"/>
        <v>2500</v>
      </c>
      <c r="I27" s="21"/>
      <c r="J27" s="21"/>
    </row>
    <row r="28" spans="1:10" hidden="1">
      <c r="A28" s="10"/>
      <c r="B28" s="19"/>
      <c r="C28" s="19" t="s">
        <v>8</v>
      </c>
      <c r="D28" s="11"/>
      <c r="E28" s="11"/>
      <c r="F28" s="49">
        <v>0</v>
      </c>
      <c r="G28" s="50">
        <v>5000</v>
      </c>
      <c r="H28" s="50">
        <f t="shared" si="0"/>
        <v>0</v>
      </c>
      <c r="I28" s="11"/>
      <c r="J28" s="11"/>
    </row>
    <row r="29" spans="1:10" hidden="1">
      <c r="A29" s="27" t="s">
        <v>52</v>
      </c>
      <c r="B29" s="23"/>
      <c r="C29" s="23" t="s">
        <v>53</v>
      </c>
      <c r="D29" s="22"/>
      <c r="E29" s="22"/>
      <c r="F29" s="28">
        <v>0</v>
      </c>
      <c r="G29" s="53">
        <v>0.75</v>
      </c>
      <c r="H29" s="53">
        <f t="shared" si="0"/>
        <v>0</v>
      </c>
      <c r="I29" s="22"/>
      <c r="J29" s="22"/>
    </row>
    <row r="30" spans="1:10" hidden="1">
      <c r="A30" s="29"/>
      <c r="B30" s="23"/>
      <c r="C30" s="23" t="s">
        <v>54</v>
      </c>
      <c r="D30" s="22"/>
      <c r="E30" s="22"/>
      <c r="F30" s="28">
        <v>0</v>
      </c>
      <c r="G30" s="53">
        <v>2.0099999999999998</v>
      </c>
      <c r="H30" s="53">
        <f t="shared" si="0"/>
        <v>0</v>
      </c>
      <c r="I30" s="22"/>
      <c r="J30" s="22"/>
    </row>
    <row r="31" spans="1:10" hidden="1">
      <c r="A31" s="29"/>
      <c r="B31" s="23"/>
      <c r="C31" s="23" t="s">
        <v>55</v>
      </c>
      <c r="D31" s="22"/>
      <c r="E31" s="22"/>
      <c r="F31" s="28">
        <v>1276</v>
      </c>
      <c r="G31" s="53">
        <v>-0.42</v>
      </c>
      <c r="H31" s="53">
        <f t="shared" si="0"/>
        <v>-535.91999999999996</v>
      </c>
      <c r="I31" s="22"/>
      <c r="J31" s="22"/>
    </row>
    <row r="32" spans="1:10" ht="13.5" hidden="1" thickBot="1">
      <c r="A32" s="29"/>
      <c r="B32" s="23"/>
      <c r="C32" s="23" t="s">
        <v>82</v>
      </c>
      <c r="D32" s="22"/>
      <c r="E32" s="22"/>
      <c r="F32" s="28">
        <v>0</v>
      </c>
      <c r="G32" s="53">
        <v>1</v>
      </c>
      <c r="H32" s="53">
        <f t="shared" si="0"/>
        <v>0</v>
      </c>
      <c r="I32" s="22"/>
      <c r="J32" s="22"/>
    </row>
    <row r="33" spans="1:10" ht="13.5" hidden="1" thickBot="1">
      <c r="A33" s="212" t="s">
        <v>50</v>
      </c>
      <c r="B33" s="12"/>
      <c r="C33" s="347" t="s">
        <v>200</v>
      </c>
      <c r="D33" s="348"/>
      <c r="E33" s="12"/>
      <c r="F33" s="213">
        <f>B5</f>
        <v>600</v>
      </c>
      <c r="G33" s="214" t="str">
        <f>IF(AND(C33="Mild climate",J3="AVG",J4="ONE STORY"),LOW!I33,IF(AND(C33="Extreme climate",J3="AVG",J4="ONE STORY"),LOW!I34,IF(AND(C33="Superinsulated",J3="AVG",J4="ONE STORY"),LOW!I35,"ERROR")))</f>
        <v>ERROR</v>
      </c>
      <c r="H33" s="214">
        <f t="shared" si="0"/>
        <v>0</v>
      </c>
      <c r="I33" s="12"/>
      <c r="J33" s="12"/>
    </row>
    <row r="34" spans="1:10" ht="13.5" hidden="1" thickBot="1">
      <c r="A34" s="27" t="s">
        <v>51</v>
      </c>
      <c r="B34" s="22"/>
      <c r="C34" s="347" t="s">
        <v>200</v>
      </c>
      <c r="D34" s="348"/>
      <c r="E34" s="22"/>
      <c r="F34" s="28">
        <f>B6</f>
        <v>1200</v>
      </c>
      <c r="G34" s="53" t="str">
        <f>IF(AND(C34="Mild climate",J3="AVG",J4="ONE STORY"),LOW!I37,IF(AND(C34="Extreme climate",J3="AVG",J4="ONE STORY"),LOW!I38,IF(AND(C34="Hillside, moderate slope",J3="AVG",J4="ONE STORY"),LOW!I38,IF(AND(C34="Hillside, steep slope",J3="AVG",J4="ONE STORY"),LOW!I39,"ERROR"))))</f>
        <v>ERROR</v>
      </c>
      <c r="H34" s="53">
        <f t="shared" si="0"/>
        <v>0</v>
      </c>
      <c r="I34" s="22"/>
      <c r="J34" s="22"/>
    </row>
    <row r="35" spans="1:10" hidden="1">
      <c r="A35" s="26" t="s">
        <v>9</v>
      </c>
      <c r="B35" s="21"/>
      <c r="C35" s="22" t="s">
        <v>88</v>
      </c>
      <c r="D35" s="22"/>
      <c r="E35" s="113"/>
      <c r="F35" s="51">
        <v>0</v>
      </c>
      <c r="G35" s="52">
        <v>1.23</v>
      </c>
      <c r="H35" s="52">
        <f t="shared" si="0"/>
        <v>0</v>
      </c>
      <c r="I35" s="21"/>
      <c r="J35" s="21"/>
    </row>
    <row r="36" spans="1:10" hidden="1">
      <c r="A36" s="29"/>
      <c r="B36" s="23"/>
      <c r="C36" s="134" t="s">
        <v>97</v>
      </c>
      <c r="D36" s="22"/>
      <c r="E36" s="22"/>
      <c r="F36" s="28">
        <v>1</v>
      </c>
      <c r="G36" s="53">
        <v>1500</v>
      </c>
      <c r="H36" s="53">
        <f t="shared" si="0"/>
        <v>1500</v>
      </c>
      <c r="I36" s="22"/>
      <c r="J36" s="22"/>
    </row>
    <row r="37" spans="1:10" hidden="1">
      <c r="A37" s="29"/>
      <c r="B37" s="23"/>
      <c r="C37" s="23" t="s">
        <v>36</v>
      </c>
      <c r="D37" s="22"/>
      <c r="E37" s="22"/>
      <c r="F37" s="28">
        <v>1</v>
      </c>
      <c r="G37" s="53">
        <v>800</v>
      </c>
      <c r="H37" s="53">
        <f t="shared" si="0"/>
        <v>800</v>
      </c>
      <c r="I37" s="22"/>
      <c r="J37" s="22"/>
    </row>
    <row r="38" spans="1:10" hidden="1">
      <c r="A38" s="29"/>
      <c r="B38" s="23"/>
      <c r="C38" s="116" t="s">
        <v>83</v>
      </c>
      <c r="D38" s="22"/>
      <c r="E38" s="22"/>
      <c r="F38" s="28">
        <v>0</v>
      </c>
      <c r="G38" s="53">
        <v>500</v>
      </c>
      <c r="H38" s="53">
        <f t="shared" si="0"/>
        <v>0</v>
      </c>
      <c r="I38" s="22"/>
      <c r="J38" s="22"/>
    </row>
    <row r="39" spans="1:10" hidden="1">
      <c r="A39" s="29"/>
      <c r="B39" s="23"/>
      <c r="C39" s="23" t="s">
        <v>35</v>
      </c>
      <c r="D39" s="22"/>
      <c r="E39" s="22"/>
      <c r="F39" s="28">
        <v>1</v>
      </c>
      <c r="G39" s="53">
        <v>150</v>
      </c>
      <c r="H39" s="53">
        <f t="shared" si="0"/>
        <v>150</v>
      </c>
      <c r="I39" s="22"/>
      <c r="J39" s="22"/>
    </row>
    <row r="40" spans="1:10" hidden="1">
      <c r="A40" s="29"/>
      <c r="B40" s="23"/>
      <c r="C40" s="23" t="s">
        <v>81</v>
      </c>
      <c r="D40" s="22"/>
      <c r="E40" s="22"/>
      <c r="F40" s="28">
        <v>0</v>
      </c>
      <c r="G40" s="53">
        <v>0</v>
      </c>
      <c r="H40" s="53">
        <f t="shared" si="0"/>
        <v>0</v>
      </c>
      <c r="I40" s="22"/>
      <c r="J40" s="22"/>
    </row>
    <row r="41" spans="1:10" hidden="1">
      <c r="A41" s="29"/>
      <c r="B41" s="23"/>
      <c r="C41" s="23" t="s">
        <v>37</v>
      </c>
      <c r="D41" s="22"/>
      <c r="E41" s="22"/>
      <c r="F41" s="28">
        <v>0</v>
      </c>
      <c r="G41" s="53">
        <v>6000</v>
      </c>
      <c r="H41" s="53">
        <f>F41*G41</f>
        <v>0</v>
      </c>
      <c r="I41" s="22"/>
      <c r="J41" s="22"/>
    </row>
    <row r="42" spans="1:10" hidden="1">
      <c r="A42" s="30"/>
      <c r="B42" s="25"/>
      <c r="C42" s="25" t="s">
        <v>38</v>
      </c>
      <c r="D42" s="24"/>
      <c r="E42" s="24"/>
      <c r="F42" s="54">
        <v>1</v>
      </c>
      <c r="G42" s="55">
        <v>10000</v>
      </c>
      <c r="H42" s="55">
        <f t="shared" si="0"/>
        <v>10000</v>
      </c>
      <c r="I42" s="24"/>
      <c r="J42" s="24"/>
    </row>
    <row r="43" spans="1:10" hidden="1">
      <c r="A43" s="35"/>
      <c r="B43" s="36"/>
      <c r="C43" s="36"/>
      <c r="D43" s="37" t="s">
        <v>10</v>
      </c>
      <c r="E43" s="38"/>
      <c r="F43" s="37"/>
      <c r="G43" s="39"/>
      <c r="H43" s="38"/>
      <c r="I43" s="92">
        <f>SUM(H13:H42)</f>
        <v>69026.080000000002</v>
      </c>
      <c r="J43" s="36"/>
    </row>
    <row r="44" spans="1:10" hidden="1">
      <c r="A44" s="31" t="s">
        <v>11</v>
      </c>
      <c r="B44" s="32"/>
      <c r="C44" s="6" t="s">
        <v>12</v>
      </c>
      <c r="D44" s="32"/>
      <c r="E44" s="32"/>
      <c r="F44" s="5">
        <v>1</v>
      </c>
      <c r="G44" s="33">
        <v>1950</v>
      </c>
      <c r="H44" s="33">
        <f>F44*G44</f>
        <v>1950</v>
      </c>
      <c r="I44" s="32"/>
      <c r="J44" s="32"/>
    </row>
    <row r="45" spans="1:10" hidden="1">
      <c r="A45" s="14"/>
      <c r="B45" s="6"/>
      <c r="C45" s="6" t="s">
        <v>13</v>
      </c>
      <c r="D45" s="5"/>
      <c r="E45" s="114"/>
      <c r="F45" s="5">
        <v>896</v>
      </c>
      <c r="G45" s="33">
        <v>22.93</v>
      </c>
      <c r="H45" s="33">
        <f>F45*G45</f>
        <v>20545.28</v>
      </c>
      <c r="I45" s="5"/>
      <c r="J45" s="5"/>
    </row>
    <row r="46" spans="1:10" hidden="1">
      <c r="A46" s="14"/>
      <c r="B46" s="6"/>
      <c r="C46" s="6" t="s">
        <v>14</v>
      </c>
      <c r="D46" s="5"/>
      <c r="E46" s="115"/>
      <c r="F46" s="5">
        <f>0.75*F45</f>
        <v>672</v>
      </c>
      <c r="G46" s="33">
        <v>26.91</v>
      </c>
      <c r="H46" s="33">
        <f>F46*G46</f>
        <v>18083.52</v>
      </c>
      <c r="I46" s="5"/>
      <c r="J46" s="5"/>
    </row>
    <row r="47" spans="1:10" hidden="1">
      <c r="A47" s="40"/>
      <c r="B47" s="41"/>
      <c r="C47" s="41"/>
      <c r="D47" s="42" t="s">
        <v>63</v>
      </c>
      <c r="E47" s="43"/>
      <c r="F47" s="42"/>
      <c r="G47" s="44"/>
      <c r="H47" s="43"/>
      <c r="I47" s="93">
        <f>SUM(H44:H46)</f>
        <v>40578.800000000003</v>
      </c>
      <c r="J47" s="41"/>
    </row>
    <row r="48" spans="1:10" hidden="1">
      <c r="A48" s="34" t="s">
        <v>15</v>
      </c>
      <c r="B48" s="6"/>
      <c r="C48" s="6" t="s">
        <v>143</v>
      </c>
      <c r="D48" s="5"/>
      <c r="E48" s="5"/>
      <c r="F48" s="5">
        <v>60</v>
      </c>
      <c r="G48" s="33">
        <v>29.98</v>
      </c>
      <c r="H48" s="56">
        <f t="shared" ref="H48:H53" si="2">F48*G48</f>
        <v>1798.8</v>
      </c>
      <c r="I48" s="5"/>
      <c r="J48" s="5"/>
    </row>
    <row r="49" spans="1:10" hidden="1">
      <c r="A49" s="14"/>
      <c r="B49" s="6"/>
      <c r="C49" s="112" t="s">
        <v>145</v>
      </c>
      <c r="D49" s="5" t="s">
        <v>148</v>
      </c>
      <c r="E49" s="5"/>
      <c r="F49" s="5">
        <v>560</v>
      </c>
      <c r="G49" s="33">
        <f>12.29+11.56+4.3</f>
        <v>28.150000000000002</v>
      </c>
      <c r="H49" s="56">
        <f t="shared" si="2"/>
        <v>15764.000000000002</v>
      </c>
      <c r="I49" s="5"/>
      <c r="J49" s="5"/>
    </row>
    <row r="50" spans="1:10" hidden="1">
      <c r="A50" s="14"/>
      <c r="B50" s="6"/>
      <c r="C50" s="112"/>
      <c r="D50" s="5"/>
      <c r="E50" s="5"/>
      <c r="F50" s="13"/>
      <c r="G50" s="33">
        <v>8.9700000000000006</v>
      </c>
      <c r="H50" s="33">
        <f t="shared" si="2"/>
        <v>0</v>
      </c>
      <c r="I50" s="5"/>
      <c r="J50" s="5"/>
    </row>
    <row r="51" spans="1:10" hidden="1">
      <c r="A51" s="14"/>
      <c r="B51" s="6"/>
      <c r="C51" s="6" t="s">
        <v>144</v>
      </c>
      <c r="D51" s="5"/>
      <c r="E51" s="5"/>
      <c r="F51" s="5"/>
      <c r="G51" s="33">
        <v>6.16</v>
      </c>
      <c r="H51" s="33">
        <f t="shared" si="2"/>
        <v>0</v>
      </c>
      <c r="I51" s="5"/>
      <c r="J51" s="5"/>
    </row>
    <row r="52" spans="1:10" hidden="1">
      <c r="A52" s="14"/>
      <c r="B52" s="6"/>
      <c r="C52" s="6" t="s">
        <v>149</v>
      </c>
      <c r="D52" s="5"/>
      <c r="E52" s="5"/>
      <c r="F52" s="13"/>
      <c r="G52" s="56">
        <v>0</v>
      </c>
      <c r="H52" s="33">
        <v>3125</v>
      </c>
      <c r="I52" s="5"/>
      <c r="J52" s="5"/>
    </row>
    <row r="53" spans="1:10" hidden="1">
      <c r="A53" s="14"/>
      <c r="B53" s="6"/>
      <c r="C53" s="6" t="s">
        <v>40</v>
      </c>
      <c r="D53" s="6"/>
      <c r="E53" s="6"/>
      <c r="F53" s="5">
        <v>965</v>
      </c>
      <c r="G53" s="56">
        <f>19.37+7.44</f>
        <v>26.810000000000002</v>
      </c>
      <c r="H53" s="33">
        <f t="shared" si="2"/>
        <v>25871.65</v>
      </c>
      <c r="I53" s="5"/>
      <c r="J53" s="5"/>
    </row>
    <row r="54" spans="1:10" hidden="1">
      <c r="A54" s="40"/>
      <c r="B54" s="41"/>
      <c r="C54" s="41"/>
      <c r="D54" s="42" t="s">
        <v>64</v>
      </c>
      <c r="E54" s="43"/>
      <c r="F54" s="57"/>
      <c r="G54" s="58"/>
      <c r="H54" s="41"/>
      <c r="I54" s="91">
        <f>SUM(H48:H54)</f>
        <v>46559.450000000004</v>
      </c>
      <c r="J54" s="41"/>
    </row>
    <row r="55" spans="1:10" hidden="1">
      <c r="A55" s="59"/>
      <c r="B55" s="60"/>
      <c r="C55" s="60"/>
      <c r="D55" s="61" t="s">
        <v>16</v>
      </c>
      <c r="E55" s="60"/>
      <c r="F55" s="62"/>
      <c r="G55" s="63"/>
      <c r="H55" s="60"/>
      <c r="I55" s="90">
        <f>I43+I47+I54</f>
        <v>156164.33000000002</v>
      </c>
      <c r="J55" s="60"/>
    </row>
    <row r="56" spans="1:10" hidden="1">
      <c r="A56" s="14"/>
      <c r="B56" s="5"/>
      <c r="C56" s="5"/>
      <c r="D56" s="5" t="s">
        <v>76</v>
      </c>
      <c r="E56" s="5"/>
      <c r="F56" s="6"/>
      <c r="G56" s="5"/>
      <c r="H56" s="6"/>
      <c r="I56" s="5">
        <v>1</v>
      </c>
      <c r="J56" s="5"/>
    </row>
    <row r="57" spans="1:10" hidden="1">
      <c r="A57" s="14"/>
      <c r="B57" s="5"/>
      <c r="C57" s="5"/>
      <c r="D57" s="5" t="s">
        <v>75</v>
      </c>
      <c r="E57" s="5"/>
      <c r="F57" s="6"/>
      <c r="G57" s="5"/>
      <c r="H57" s="9" t="s">
        <v>85</v>
      </c>
      <c r="I57" s="96">
        <v>1.23</v>
      </c>
      <c r="J57" s="5"/>
    </row>
    <row r="58" spans="1:10" hidden="1">
      <c r="A58" s="14"/>
      <c r="B58" s="5"/>
      <c r="C58" s="5"/>
      <c r="D58" s="5"/>
      <c r="E58" s="5"/>
      <c r="F58" s="5"/>
      <c r="G58" s="5"/>
      <c r="H58" s="9"/>
      <c r="I58" s="5"/>
      <c r="J58" s="9"/>
    </row>
    <row r="59" spans="1:10" hidden="1">
      <c r="A59" s="14"/>
      <c r="B59" s="5"/>
      <c r="C59" s="5"/>
      <c r="D59" s="6" t="s">
        <v>74</v>
      </c>
      <c r="E59" s="5"/>
      <c r="F59" s="5"/>
      <c r="G59" s="5"/>
      <c r="H59" s="5"/>
      <c r="I59" s="89">
        <f>I55*I56*I57</f>
        <v>192082.12590000001</v>
      </c>
      <c r="J59" s="5"/>
    </row>
    <row r="60" spans="1:10" hidden="1">
      <c r="A60" s="14"/>
      <c r="B60" s="5"/>
      <c r="C60" s="5"/>
      <c r="D60" s="6" t="s">
        <v>73</v>
      </c>
      <c r="E60" s="6"/>
      <c r="F60" s="5"/>
      <c r="G60" s="5"/>
      <c r="H60" s="5"/>
      <c r="I60" s="2">
        <f>I59/F13</f>
        <v>320.13687650000003</v>
      </c>
      <c r="J60" s="5"/>
    </row>
    <row r="61" spans="1:10" hidden="1">
      <c r="A61" s="14"/>
      <c r="B61" s="5"/>
      <c r="C61" s="5"/>
      <c r="D61" s="5"/>
      <c r="E61" s="5"/>
      <c r="F61" s="5"/>
      <c r="G61" s="5"/>
      <c r="H61" s="5"/>
      <c r="I61" s="5"/>
      <c r="J61" s="5"/>
    </row>
    <row r="62" spans="1:10" hidden="1">
      <c r="A62" s="14"/>
      <c r="B62" s="5"/>
      <c r="C62" s="5"/>
      <c r="D62" s="13" t="s">
        <v>72</v>
      </c>
      <c r="E62" s="97"/>
      <c r="F62" s="5"/>
      <c r="G62" s="101" t="s">
        <v>77</v>
      </c>
      <c r="H62" s="4">
        <f>+F74</f>
        <v>179961.98266537851</v>
      </c>
      <c r="I62" s="3">
        <f>+F74/F13</f>
        <v>299.93663777563086</v>
      </c>
      <c r="J62" s="5" t="s">
        <v>43</v>
      </c>
    </row>
    <row r="63" spans="1:10" hidden="1">
      <c r="A63" s="34"/>
      <c r="B63" s="5"/>
      <c r="C63" s="5"/>
      <c r="D63" s="5"/>
      <c r="E63" s="5"/>
      <c r="F63" s="5"/>
      <c r="G63" s="101" t="s">
        <v>78</v>
      </c>
      <c r="H63" s="4">
        <f>E69</f>
        <v>18146.946105401876</v>
      </c>
      <c r="I63" s="3">
        <f>H63/F65</f>
        <v>41.717117483682472</v>
      </c>
      <c r="J63" s="5" t="s">
        <v>43</v>
      </c>
    </row>
    <row r="64" spans="1:10" hidden="1">
      <c r="A64" s="34"/>
      <c r="B64" s="5"/>
      <c r="C64" s="5"/>
      <c r="D64" s="5"/>
      <c r="E64" s="5"/>
      <c r="F64" s="5"/>
      <c r="G64" s="5"/>
      <c r="H64" s="4"/>
      <c r="I64" s="3"/>
      <c r="J64" s="5"/>
    </row>
    <row r="65" spans="1:10" hidden="1">
      <c r="A65" s="98" t="s">
        <v>17</v>
      </c>
      <c r="B65" s="95" t="s">
        <v>31</v>
      </c>
      <c r="C65" s="69"/>
      <c r="D65" s="69"/>
      <c r="E65" s="69"/>
      <c r="F65" s="69">
        <v>435</v>
      </c>
      <c r="G65" s="69">
        <f>26.62+8.01</f>
        <v>34.630000000000003</v>
      </c>
      <c r="H65" s="69">
        <f>F65*G65+G66</f>
        <v>15724.050000000001</v>
      </c>
      <c r="I65" s="69"/>
      <c r="J65" s="69"/>
    </row>
    <row r="66" spans="1:10" hidden="1">
      <c r="A66" s="29"/>
      <c r="B66" s="23" t="s">
        <v>19</v>
      </c>
      <c r="C66" s="22"/>
      <c r="D66" s="22"/>
      <c r="E66" s="22">
        <f>I56</f>
        <v>1</v>
      </c>
      <c r="F66" s="13"/>
      <c r="G66" s="13">
        <v>660</v>
      </c>
      <c r="H66" s="22"/>
      <c r="I66" s="22"/>
      <c r="J66" s="22"/>
    </row>
    <row r="67" spans="1:10" hidden="1">
      <c r="A67" s="29"/>
      <c r="B67" s="23" t="s">
        <v>20</v>
      </c>
      <c r="C67" s="22"/>
      <c r="D67" s="22"/>
      <c r="E67" s="22">
        <f>I57</f>
        <v>1.23</v>
      </c>
      <c r="F67" s="22"/>
      <c r="G67" s="99" t="s">
        <v>18</v>
      </c>
      <c r="H67" s="22"/>
      <c r="I67" s="22"/>
      <c r="J67" s="22"/>
    </row>
    <row r="68" spans="1:10" hidden="1">
      <c r="A68" s="29"/>
      <c r="B68" s="349" t="s">
        <v>21</v>
      </c>
      <c r="C68" s="349"/>
      <c r="D68" s="349"/>
      <c r="E68" s="109">
        <f>H65*E66*E67</f>
        <v>19340.5815</v>
      </c>
      <c r="F68" s="349" t="s">
        <v>61</v>
      </c>
      <c r="G68" s="349"/>
      <c r="H68" s="22"/>
      <c r="I68" s="22"/>
      <c r="J68" s="22"/>
    </row>
    <row r="69" spans="1:10" hidden="1">
      <c r="A69" s="30"/>
      <c r="B69" s="354" t="s">
        <v>70</v>
      </c>
      <c r="C69" s="354"/>
      <c r="D69" s="354"/>
      <c r="E69" s="110">
        <f>C80</f>
        <v>18146.946105401876</v>
      </c>
      <c r="F69" s="100">
        <f ca="1">F77</f>
        <v>0.28999999999999998</v>
      </c>
      <c r="G69" s="24"/>
      <c r="H69" s="24"/>
      <c r="I69" s="24"/>
      <c r="J69" s="24"/>
    </row>
    <row r="70" spans="1:10" hidden="1">
      <c r="A70" s="87"/>
      <c r="B70" s="88" t="s">
        <v>71</v>
      </c>
      <c r="C70" s="81"/>
      <c r="D70" s="81"/>
      <c r="E70" s="72"/>
      <c r="F70" s="81"/>
      <c r="G70" s="81"/>
      <c r="H70" s="81"/>
      <c r="I70" s="111">
        <f ca="1">E69*(1-F69)</f>
        <v>12884.33173483533</v>
      </c>
      <c r="J70" s="81"/>
    </row>
    <row r="71" spans="1:10" ht="4.5" hidden="1" customHeight="1">
      <c r="A71" s="102"/>
      <c r="B71" s="103"/>
      <c r="C71" s="102"/>
      <c r="D71" s="102"/>
      <c r="E71" s="104"/>
      <c r="F71" s="102"/>
      <c r="G71" s="102"/>
      <c r="H71" s="102"/>
      <c r="I71" s="105"/>
      <c r="J71" s="102"/>
    </row>
    <row r="72" spans="1:10" ht="13.5" hidden="1" thickBot="1">
      <c r="A72" s="350" t="s">
        <v>26</v>
      </c>
      <c r="B72" s="351"/>
      <c r="C72" s="352" t="s">
        <v>29</v>
      </c>
      <c r="D72" s="353"/>
      <c r="E72" s="353"/>
      <c r="F72" s="353"/>
      <c r="G72" s="353"/>
      <c r="H72" s="353"/>
      <c r="I72" s="353"/>
      <c r="J72" s="353"/>
    </row>
    <row r="73" spans="1:10" hidden="1">
      <c r="A73" s="125"/>
      <c r="B73" s="121" t="s">
        <v>27</v>
      </c>
      <c r="C73" s="71" t="s">
        <v>28</v>
      </c>
      <c r="D73" s="120" t="s">
        <v>22</v>
      </c>
      <c r="E73" s="22"/>
      <c r="F73" s="66">
        <v>13696</v>
      </c>
      <c r="G73" s="68">
        <v>4.5999999999999996</v>
      </c>
      <c r="H73" s="85">
        <f>G73*F73</f>
        <v>63001.599999999999</v>
      </c>
      <c r="I73" s="22"/>
      <c r="J73" s="85">
        <f>H73</f>
        <v>63001.599999999999</v>
      </c>
    </row>
    <row r="74" spans="1:10" hidden="1">
      <c r="A74" s="126" t="s">
        <v>89</v>
      </c>
      <c r="B74" s="122">
        <f>I59/(1+C82)/(1+C83)</f>
        <v>166342.67606274155</v>
      </c>
      <c r="C74" s="84">
        <f>E68/(1+C82)/(1+C83)</f>
        <v>16748.898775695772</v>
      </c>
      <c r="D74" s="120" t="s">
        <v>60</v>
      </c>
      <c r="E74" s="22"/>
      <c r="F74" s="67">
        <f>B80</f>
        <v>179961.98266537851</v>
      </c>
      <c r="G74" s="22"/>
      <c r="H74" s="64"/>
      <c r="I74" s="106"/>
      <c r="J74" s="64"/>
    </row>
    <row r="75" spans="1:10" hidden="1">
      <c r="A75" s="126" t="s">
        <v>90</v>
      </c>
      <c r="B75" s="122">
        <f>B74*C82</f>
        <v>8317.1338031370778</v>
      </c>
      <c r="C75" s="84">
        <f>C74*C82</f>
        <v>837.44493878478863</v>
      </c>
      <c r="D75" s="72"/>
      <c r="E75" s="72"/>
      <c r="F75" s="82" t="s">
        <v>62</v>
      </c>
      <c r="G75" s="83" t="s">
        <v>30</v>
      </c>
      <c r="H75" s="82"/>
      <c r="I75" s="83" t="s">
        <v>67</v>
      </c>
      <c r="J75" s="72"/>
    </row>
    <row r="76" spans="1:10" hidden="1">
      <c r="A76" s="126" t="s">
        <v>91</v>
      </c>
      <c r="B76" s="122">
        <f>B75*0.36</f>
        <v>2994.1681691293479</v>
      </c>
      <c r="C76" s="84">
        <f>C75*0.36</f>
        <v>301.4801779625239</v>
      </c>
      <c r="D76" s="73"/>
      <c r="E76" s="75"/>
      <c r="F76" s="107"/>
      <c r="G76" s="127"/>
      <c r="H76" s="78"/>
      <c r="I76" s="78"/>
      <c r="J76" s="79"/>
    </row>
    <row r="77" spans="1:10" hidden="1">
      <c r="A77" s="126" t="s">
        <v>79</v>
      </c>
      <c r="B77" s="122">
        <f>B74+B75-B76</f>
        <v>171665.64169674928</v>
      </c>
      <c r="C77" s="84">
        <f>C74+C75-C76</f>
        <v>17284.863536518038</v>
      </c>
      <c r="D77" s="74" t="s">
        <v>61</v>
      </c>
      <c r="E77" s="76"/>
      <c r="F77" s="218">
        <f ca="1">IF(C11=55,VLOOKUP(D9,DEP!A1:M70,6,FALSE),VLOOKUP(D9,DEP!A1:M70,4,FALSE))</f>
        <v>0.28999999999999998</v>
      </c>
      <c r="G77" s="108">
        <v>0.05</v>
      </c>
      <c r="H77" s="77"/>
      <c r="I77" s="70">
        <v>0</v>
      </c>
      <c r="J77" s="80"/>
    </row>
    <row r="78" spans="1:10" hidden="1">
      <c r="A78" s="126" t="s">
        <v>92</v>
      </c>
      <c r="B78" s="122">
        <f>B74*C83</f>
        <v>16592.681937258469</v>
      </c>
      <c r="C78" s="84">
        <f>C77*C83</f>
        <v>1724.1651377676744</v>
      </c>
      <c r="D78" s="5" t="s">
        <v>68</v>
      </c>
      <c r="E78" s="120"/>
      <c r="F78" s="22"/>
      <c r="G78" s="22"/>
      <c r="H78" s="86">
        <f ca="1">F74*(1-F77)*(1-G77)</f>
        <v>121384.35730779781</v>
      </c>
      <c r="I78" s="128">
        <f ca="1">J78/B5</f>
        <v>202.30726217966301</v>
      </c>
      <c r="J78" s="86">
        <f ca="1">+H78*(1-I77)</f>
        <v>121384.35730779781</v>
      </c>
    </row>
    <row r="79" spans="1:10" hidden="1">
      <c r="A79" s="126" t="s">
        <v>93</v>
      </c>
      <c r="B79" s="122">
        <f>B78*0.5</f>
        <v>8296.3409686292343</v>
      </c>
      <c r="C79" s="84">
        <f>C78*0.5</f>
        <v>862.08256888383721</v>
      </c>
      <c r="D79" s="120" t="s">
        <v>23</v>
      </c>
      <c r="E79" s="22"/>
      <c r="F79" s="22"/>
      <c r="G79" s="120"/>
      <c r="H79" s="85">
        <f ca="1">ROUNDUP(I70,-3)</f>
        <v>13000</v>
      </c>
      <c r="I79" s="5"/>
      <c r="J79" s="85">
        <f ca="1">H79</f>
        <v>13000</v>
      </c>
    </row>
    <row r="80" spans="1:10" hidden="1">
      <c r="A80" s="126" t="s">
        <v>94</v>
      </c>
      <c r="B80" s="122">
        <f>B77+B78-B79</f>
        <v>179961.98266537851</v>
      </c>
      <c r="C80" s="84">
        <f>C77+C78-C79</f>
        <v>18146.946105401876</v>
      </c>
      <c r="D80" s="120" t="s">
        <v>69</v>
      </c>
      <c r="E80" s="22"/>
      <c r="F80" s="22"/>
      <c r="G80" s="22"/>
      <c r="H80" s="85">
        <v>3000</v>
      </c>
      <c r="I80" s="22"/>
      <c r="J80" s="85">
        <f>H80</f>
        <v>3000</v>
      </c>
    </row>
    <row r="81" spans="1:10" hidden="1">
      <c r="A81" s="126"/>
      <c r="B81" s="124"/>
      <c r="C81" s="48"/>
      <c r="D81" s="120" t="s">
        <v>24</v>
      </c>
      <c r="E81" s="134" t="s">
        <v>98</v>
      </c>
      <c r="F81" s="22"/>
      <c r="G81" s="22"/>
      <c r="H81" s="65">
        <v>0</v>
      </c>
      <c r="I81" s="22"/>
      <c r="J81" s="65">
        <f>H81</f>
        <v>0</v>
      </c>
    </row>
    <row r="82" spans="1:10" hidden="1">
      <c r="A82" s="126" t="s">
        <v>90</v>
      </c>
      <c r="B82" s="123" t="s">
        <v>95</v>
      </c>
      <c r="C82" s="129">
        <v>0.05</v>
      </c>
      <c r="D82" s="120" t="s">
        <v>24</v>
      </c>
      <c r="E82" s="178" t="s">
        <v>146</v>
      </c>
      <c r="F82" s="22"/>
      <c r="G82" s="22"/>
      <c r="H82" s="65">
        <v>0</v>
      </c>
      <c r="I82" s="22"/>
      <c r="J82" s="65">
        <f>H82</f>
        <v>0</v>
      </c>
    </row>
    <row r="83" spans="1:10" ht="13.5" hidden="1" thickBot="1">
      <c r="A83" s="130" t="s">
        <v>92</v>
      </c>
      <c r="B83" s="131" t="s">
        <v>96</v>
      </c>
      <c r="C83" s="133">
        <v>9.9750000000000005E-2</v>
      </c>
      <c r="D83" s="61" t="s">
        <v>25</v>
      </c>
      <c r="E83" s="60"/>
      <c r="F83" s="60"/>
      <c r="G83" s="60"/>
      <c r="H83" s="94">
        <f ca="1">SUM(H73:H82)</f>
        <v>200385.9573077978</v>
      </c>
      <c r="I83" s="60"/>
      <c r="J83" s="94">
        <f ca="1">SUM(J73:J82)</f>
        <v>200385.9573077978</v>
      </c>
    </row>
    <row r="84" spans="1:10" hidden="1"/>
    <row r="85" spans="1:10" ht="13.5" thickTop="1"/>
  </sheetData>
  <mergeCells count="13">
    <mergeCell ref="B7:C7"/>
    <mergeCell ref="C33:D33"/>
    <mergeCell ref="C34:D34"/>
    <mergeCell ref="B68:D68"/>
    <mergeCell ref="A72:B72"/>
    <mergeCell ref="C72:J72"/>
    <mergeCell ref="B69:D69"/>
    <mergeCell ref="F68:G68"/>
    <mergeCell ref="B1:D1"/>
    <mergeCell ref="B2:D2"/>
    <mergeCell ref="E3:F3"/>
    <mergeCell ref="E4:F4"/>
    <mergeCell ref="E5:F5"/>
  </mergeCells>
  <phoneticPr fontId="15" type="noConversion"/>
  <pageMargins left="0.51" right="0.51" top="0.51" bottom="0.55000000000000004" header="0.4921259845" footer="0.4921259845"/>
  <pageSetup scale="63" orientation="portrait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LOW!$O$5:$O$16</xm:f>
          </x14:formula1>
          <xm:sqref>B7 F2 E3:E5</xm:sqref>
        </x14:dataValidation>
        <x14:dataValidation type="list" allowBlank="1" showInputMessage="1" showErrorMessage="1">
          <x14:formula1>
            <xm:f>LOW!$R$5:$R$10</xm:f>
          </x14:formula1>
          <xm:sqref>J3</xm:sqref>
        </x14:dataValidation>
        <x14:dataValidation type="list" allowBlank="1" showInputMessage="1" showErrorMessage="1">
          <x14:formula1>
            <xm:f>LOW!$O$19:$O$25</xm:f>
          </x14:formula1>
          <xm:sqref>J4</xm:sqref>
        </x14:dataValidation>
        <x14:dataValidation type="list" allowBlank="1" showInputMessage="1" showErrorMessage="1">
          <x14:formula1>
            <xm:f>LOW!$R$19:$R$20</xm:f>
          </x14:formula1>
          <xm:sqref>J5</xm:sqref>
        </x14:dataValidation>
        <x14:dataValidation type="list" allowBlank="1" showInputMessage="1" showErrorMessage="1">
          <x14:formula1>
            <xm:f>LOW!$F$33:$F$35</xm:f>
          </x14:formula1>
          <xm:sqref>C33</xm:sqref>
        </x14:dataValidation>
        <x14:dataValidation type="list" allowBlank="1" showInputMessage="1" showErrorMessage="1">
          <x14:formula1>
            <xm:f>LOW!$F$37:$F$40</xm:f>
          </x14:formula1>
          <xm:sqref>C34</xm:sqref>
        </x14:dataValidation>
        <x14:dataValidation type="list" allowBlank="1" showInputMessage="1" showErrorMessage="1">
          <x14:formula1>
            <xm:f>DEP!$C$2:$G$2</xm:f>
          </x14:formula1>
          <xm:sqref>C11</xm:sqref>
        </x14:dataValidation>
        <x14:dataValidation type="list" allowBlank="1" showInputMessage="1" showErrorMessage="1">
          <x14:formula1>
            <xm:f>LOW!$T$5:$T$156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18"/>
  <sheetViews>
    <sheetView workbookViewId="0">
      <selection activeCell="E16" sqref="E16"/>
    </sheetView>
  </sheetViews>
  <sheetFormatPr baseColWidth="10" defaultRowHeight="12.75"/>
  <cols>
    <col min="1" max="1" width="13.42578125" customWidth="1"/>
    <col min="4" max="4" width="12.42578125" bestFit="1" customWidth="1"/>
  </cols>
  <sheetData>
    <row r="1" spans="1:20" ht="12.75" customHeight="1">
      <c r="A1" s="427" t="s">
        <v>150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193" t="s">
        <v>212</v>
      </c>
      <c r="M1" s="192"/>
    </row>
    <row r="2" spans="1:20" ht="12.7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211" t="s">
        <v>469</v>
      </c>
      <c r="M2" s="192"/>
    </row>
    <row r="3" spans="1:20" ht="12.75" customHeight="1">
      <c r="A3" s="427"/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192"/>
      <c r="M3" s="192"/>
    </row>
    <row r="4" spans="1:20">
      <c r="A4" s="428" t="s">
        <v>151</v>
      </c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O4" s="180" t="s">
        <v>158</v>
      </c>
      <c r="R4" s="180" t="s">
        <v>168</v>
      </c>
      <c r="T4" s="180" t="s">
        <v>215</v>
      </c>
    </row>
    <row r="5" spans="1:20">
      <c r="A5" s="428"/>
      <c r="B5" s="428"/>
      <c r="C5" s="428"/>
      <c r="D5" s="428"/>
      <c r="E5" s="428"/>
      <c r="F5" s="428"/>
      <c r="G5" s="428"/>
      <c r="H5" s="428"/>
      <c r="I5" s="428"/>
      <c r="J5" s="428"/>
      <c r="K5" s="428"/>
      <c r="L5" s="428"/>
      <c r="M5" s="428"/>
      <c r="O5" t="str">
        <f>B7</f>
        <v>PLYWOOD OR HARDBOARD</v>
      </c>
      <c r="R5" t="s">
        <v>163</v>
      </c>
      <c r="T5" s="215">
        <v>1800</v>
      </c>
    </row>
    <row r="6" spans="1:20">
      <c r="A6" s="377" t="s">
        <v>175</v>
      </c>
      <c r="B6" s="377"/>
      <c r="C6" s="377"/>
      <c r="D6" s="377"/>
      <c r="E6" s="377"/>
      <c r="F6" s="377"/>
      <c r="G6" s="377"/>
      <c r="H6" s="377"/>
      <c r="I6" s="377"/>
      <c r="J6" s="377" t="s">
        <v>186</v>
      </c>
      <c r="K6" s="377"/>
      <c r="L6" s="377"/>
      <c r="M6" s="377"/>
      <c r="O6" t="str">
        <f>C7</f>
        <v>METAL OR VINYL SIDING</v>
      </c>
      <c r="R6" t="s">
        <v>164</v>
      </c>
      <c r="T6" s="215">
        <v>1900</v>
      </c>
    </row>
    <row r="7" spans="1:20" ht="12.75" customHeight="1">
      <c r="A7" s="424" t="s">
        <v>152</v>
      </c>
      <c r="B7" s="424" t="s">
        <v>153</v>
      </c>
      <c r="C7" s="424" t="s">
        <v>154</v>
      </c>
      <c r="D7" s="424" t="s">
        <v>155</v>
      </c>
      <c r="E7" s="424" t="s">
        <v>156</v>
      </c>
      <c r="F7" s="424" t="s">
        <v>176</v>
      </c>
      <c r="G7" s="424" t="s">
        <v>468</v>
      </c>
      <c r="H7" s="424" t="s">
        <v>179</v>
      </c>
      <c r="I7" s="424" t="s">
        <v>180</v>
      </c>
      <c r="J7" s="429" t="s">
        <v>181</v>
      </c>
      <c r="K7" s="426" t="s">
        <v>182</v>
      </c>
      <c r="L7" s="426" t="s">
        <v>183</v>
      </c>
      <c r="M7" s="426"/>
      <c r="O7" t="str">
        <f>D7</f>
        <v>STUCCO</v>
      </c>
      <c r="R7" t="s">
        <v>147</v>
      </c>
      <c r="T7" s="216">
        <v>1901</v>
      </c>
    </row>
    <row r="8" spans="1:20" ht="18.75" customHeight="1">
      <c r="A8" s="424"/>
      <c r="B8" s="424"/>
      <c r="C8" s="424"/>
      <c r="D8" s="424"/>
      <c r="E8" s="424"/>
      <c r="F8" s="424"/>
      <c r="G8" s="424"/>
      <c r="H8" s="424"/>
      <c r="I8" s="424"/>
      <c r="J8" s="429"/>
      <c r="K8" s="426"/>
      <c r="L8" s="426"/>
      <c r="M8" s="426"/>
      <c r="O8" t="str">
        <f>E7</f>
        <v>WOOD SIDING</v>
      </c>
      <c r="R8" t="s">
        <v>165</v>
      </c>
      <c r="T8" s="216">
        <v>1902</v>
      </c>
    </row>
    <row r="9" spans="1:20">
      <c r="A9" s="191">
        <v>400</v>
      </c>
      <c r="B9" s="341">
        <v>86.66</v>
      </c>
      <c r="C9" s="195">
        <v>86.73</v>
      </c>
      <c r="D9" s="195">
        <v>88.24</v>
      </c>
      <c r="E9" s="195">
        <v>87.05</v>
      </c>
      <c r="F9" s="195">
        <v>88.64</v>
      </c>
      <c r="G9" s="195">
        <v>91.17</v>
      </c>
      <c r="H9" s="195">
        <v>93.77</v>
      </c>
      <c r="I9" s="196">
        <v>95.87</v>
      </c>
      <c r="J9" s="342">
        <v>89.95</v>
      </c>
      <c r="K9" s="196">
        <v>92.8</v>
      </c>
      <c r="L9" s="196">
        <v>104.08</v>
      </c>
      <c r="M9" s="196">
        <v>97.94</v>
      </c>
      <c r="O9" t="str">
        <f>F7</f>
        <v>WOOD SHINGLES</v>
      </c>
      <c r="R9" t="s">
        <v>166</v>
      </c>
      <c r="T9" s="216">
        <v>1903</v>
      </c>
    </row>
    <row r="10" spans="1:20">
      <c r="A10" s="179">
        <v>500</v>
      </c>
      <c r="B10" s="198">
        <v>82.23</v>
      </c>
      <c r="C10" s="198">
        <v>82.4</v>
      </c>
      <c r="D10" s="198">
        <v>83.76</v>
      </c>
      <c r="E10" s="198">
        <v>82.69</v>
      </c>
      <c r="F10" s="198">
        <v>84.12</v>
      </c>
      <c r="G10" s="198">
        <v>86.41</v>
      </c>
      <c r="H10" s="198">
        <v>88.77</v>
      </c>
      <c r="I10" s="199">
        <v>90.67</v>
      </c>
      <c r="J10" s="200">
        <v>85.42</v>
      </c>
      <c r="K10" s="201">
        <v>88.02</v>
      </c>
      <c r="L10" s="201">
        <v>97.99</v>
      </c>
      <c r="M10" s="201">
        <v>92.75</v>
      </c>
      <c r="O10" t="str">
        <f>G7</f>
        <v>SYNTH (EIFS)</v>
      </c>
      <c r="R10" t="s">
        <v>167</v>
      </c>
      <c r="T10" s="216">
        <v>1904</v>
      </c>
    </row>
    <row r="11" spans="1:20">
      <c r="A11" s="191">
        <v>600</v>
      </c>
      <c r="B11" s="195">
        <v>78.959999999999994</v>
      </c>
      <c r="C11" s="195">
        <v>79.02</v>
      </c>
      <c r="D11" s="195">
        <v>80.28</v>
      </c>
      <c r="E11" s="195">
        <v>79.290000000000006</v>
      </c>
      <c r="F11" s="195">
        <v>80.61</v>
      </c>
      <c r="G11" s="195">
        <v>82.71</v>
      </c>
      <c r="H11" s="195">
        <v>84.89</v>
      </c>
      <c r="I11" s="196">
        <v>86.63</v>
      </c>
      <c r="J11" s="197">
        <v>81.89</v>
      </c>
      <c r="K11" s="196">
        <v>84.3</v>
      </c>
      <c r="L11" s="196">
        <v>93.28</v>
      </c>
      <c r="M11" s="196">
        <v>88.71</v>
      </c>
      <c r="O11" t="s">
        <v>179</v>
      </c>
      <c r="T11" s="216">
        <v>1905</v>
      </c>
    </row>
    <row r="12" spans="1:20">
      <c r="A12" s="179">
        <v>700</v>
      </c>
      <c r="B12" s="198">
        <v>76.209999999999994</v>
      </c>
      <c r="C12" s="198">
        <v>76.27</v>
      </c>
      <c r="D12" s="198">
        <v>77.44</v>
      </c>
      <c r="E12" s="198">
        <v>76.52</v>
      </c>
      <c r="F12" s="198">
        <v>77.75</v>
      </c>
      <c r="G12" s="198">
        <v>79.7</v>
      </c>
      <c r="H12" s="198">
        <v>81.73</v>
      </c>
      <c r="I12" s="199">
        <v>83.35</v>
      </c>
      <c r="J12" s="200">
        <v>79.02</v>
      </c>
      <c r="K12" s="201">
        <v>81.28</v>
      </c>
      <c r="L12" s="201">
        <v>89.48</v>
      </c>
      <c r="M12" s="201">
        <v>85.44</v>
      </c>
      <c r="O12" t="s">
        <v>180</v>
      </c>
      <c r="T12" s="216">
        <v>1906</v>
      </c>
    </row>
    <row r="13" spans="1:20">
      <c r="A13" s="191">
        <v>800</v>
      </c>
      <c r="B13" s="195">
        <v>73.91</v>
      </c>
      <c r="C13" s="195">
        <v>73.97</v>
      </c>
      <c r="D13" s="195">
        <v>75.06</v>
      </c>
      <c r="E13" s="195">
        <v>74.2</v>
      </c>
      <c r="F13" s="195">
        <v>75.349999999999994</v>
      </c>
      <c r="G13" s="195">
        <v>77.19</v>
      </c>
      <c r="H13" s="195">
        <v>79.099999999999994</v>
      </c>
      <c r="I13" s="196">
        <v>80.62</v>
      </c>
      <c r="J13" s="197">
        <v>76.62</v>
      </c>
      <c r="K13" s="196">
        <v>78.75</v>
      </c>
      <c r="L13" s="196">
        <v>86.31</v>
      </c>
      <c r="M13" s="196">
        <v>82.7</v>
      </c>
      <c r="O13" t="s">
        <v>181</v>
      </c>
      <c r="T13" s="216">
        <v>1907</v>
      </c>
    </row>
    <row r="14" spans="1:20">
      <c r="A14" s="179">
        <v>900</v>
      </c>
      <c r="B14" s="198">
        <v>71.94</v>
      </c>
      <c r="C14" s="198">
        <v>71.989999999999995</v>
      </c>
      <c r="D14" s="198">
        <v>73.03</v>
      </c>
      <c r="E14" s="198">
        <v>72.209999999999994</v>
      </c>
      <c r="F14" s="198">
        <v>73.3</v>
      </c>
      <c r="G14" s="198">
        <v>75.040000000000006</v>
      </c>
      <c r="H14" s="198">
        <v>76.84</v>
      </c>
      <c r="I14" s="199">
        <v>78.28</v>
      </c>
      <c r="J14" s="200">
        <v>74.56</v>
      </c>
      <c r="K14" s="201">
        <v>76.58</v>
      </c>
      <c r="L14" s="201">
        <v>83.61</v>
      </c>
      <c r="M14" s="201">
        <v>80.36</v>
      </c>
      <c r="O14" t="s">
        <v>182</v>
      </c>
      <c r="T14" s="216">
        <v>1908</v>
      </c>
    </row>
    <row r="15" spans="1:20">
      <c r="A15" s="191">
        <v>1000</v>
      </c>
      <c r="B15" s="195">
        <v>70.22</v>
      </c>
      <c r="C15" s="195">
        <v>70.27</v>
      </c>
      <c r="D15" s="195">
        <v>71.25</v>
      </c>
      <c r="E15" s="195">
        <v>70.48</v>
      </c>
      <c r="F15" s="195">
        <v>71.510000000000005</v>
      </c>
      <c r="G15" s="195">
        <v>73.16</v>
      </c>
      <c r="H15" s="195">
        <v>74.88</v>
      </c>
      <c r="I15" s="196">
        <v>76.239999999999995</v>
      </c>
      <c r="J15" s="197">
        <v>72.760000000000005</v>
      </c>
      <c r="K15" s="196">
        <v>74.69</v>
      </c>
      <c r="L15" s="196">
        <v>81.260000000000005</v>
      </c>
      <c r="M15" s="196">
        <v>78.319999999999993</v>
      </c>
      <c r="O15" t="s">
        <v>183</v>
      </c>
      <c r="T15" s="216">
        <v>1909</v>
      </c>
    </row>
    <row r="16" spans="1:20">
      <c r="A16" s="179">
        <v>1100</v>
      </c>
      <c r="B16" s="198">
        <v>68.7</v>
      </c>
      <c r="C16" s="198">
        <v>68.75</v>
      </c>
      <c r="D16" s="198">
        <v>69.69</v>
      </c>
      <c r="E16" s="198">
        <v>68.95</v>
      </c>
      <c r="F16" s="198">
        <v>69.930000000000007</v>
      </c>
      <c r="G16" s="198">
        <v>71.510000000000005</v>
      </c>
      <c r="H16" s="198">
        <v>73.150000000000006</v>
      </c>
      <c r="I16" s="199">
        <v>74.45</v>
      </c>
      <c r="J16" s="200">
        <v>71.180000000000007</v>
      </c>
      <c r="K16" s="201">
        <v>73.02</v>
      </c>
      <c r="L16" s="201">
        <v>79.2</v>
      </c>
      <c r="M16" s="201">
        <v>76.52</v>
      </c>
      <c r="O16" t="s">
        <v>184</v>
      </c>
      <c r="T16" s="216">
        <v>1910</v>
      </c>
    </row>
    <row r="17" spans="1:20">
      <c r="A17" s="191">
        <v>1200</v>
      </c>
      <c r="B17" s="195">
        <v>67.34</v>
      </c>
      <c r="C17" s="195">
        <v>67.790000000000006</v>
      </c>
      <c r="D17" s="195">
        <v>68.290000000000006</v>
      </c>
      <c r="E17" s="195">
        <v>67.58</v>
      </c>
      <c r="F17" s="195">
        <v>68.52</v>
      </c>
      <c r="G17" s="341">
        <v>70.03</v>
      </c>
      <c r="H17" s="195">
        <v>71.599999999999994</v>
      </c>
      <c r="I17" s="196">
        <v>72.849999999999994</v>
      </c>
      <c r="J17" s="197">
        <v>69.760000000000005</v>
      </c>
      <c r="K17" s="196">
        <v>71.53</v>
      </c>
      <c r="L17" s="196">
        <v>77.36</v>
      </c>
      <c r="M17" s="196">
        <v>74.91</v>
      </c>
      <c r="T17" s="216">
        <v>1911</v>
      </c>
    </row>
    <row r="18" spans="1:20">
      <c r="A18" s="179">
        <v>1300</v>
      </c>
      <c r="B18" s="198">
        <v>66.12</v>
      </c>
      <c r="C18" s="198">
        <v>66.16</v>
      </c>
      <c r="D18" s="198">
        <v>67.02</v>
      </c>
      <c r="E18" s="198">
        <v>66.34</v>
      </c>
      <c r="F18" s="198">
        <v>67.25</v>
      </c>
      <c r="G18" s="198">
        <v>68.69</v>
      </c>
      <c r="H18" s="198">
        <v>70.209999999999994</v>
      </c>
      <c r="I18" s="199">
        <v>71.400000000000006</v>
      </c>
      <c r="J18" s="200">
        <v>68.48</v>
      </c>
      <c r="K18" s="201">
        <v>70.19</v>
      </c>
      <c r="L18" s="201">
        <v>75.7</v>
      </c>
      <c r="M18" s="201">
        <v>73.459999999999994</v>
      </c>
      <c r="O18" s="180" t="s">
        <v>169</v>
      </c>
      <c r="R18" s="180" t="s">
        <v>185</v>
      </c>
      <c r="T18" s="216">
        <v>1912</v>
      </c>
    </row>
    <row r="19" spans="1:20">
      <c r="A19" s="191">
        <v>1400</v>
      </c>
      <c r="B19" s="195">
        <v>65</v>
      </c>
      <c r="C19" s="195">
        <v>65.040000000000006</v>
      </c>
      <c r="D19" s="195">
        <v>65.87</v>
      </c>
      <c r="E19" s="195">
        <v>65.22</v>
      </c>
      <c r="F19" s="195">
        <v>66.09</v>
      </c>
      <c r="G19" s="195">
        <v>67.48</v>
      </c>
      <c r="H19" s="195">
        <v>68.94</v>
      </c>
      <c r="I19" s="196">
        <v>70.09</v>
      </c>
      <c r="J19" s="197">
        <v>67.319999999999993</v>
      </c>
      <c r="K19" s="196">
        <v>68.97</v>
      </c>
      <c r="L19" s="196">
        <v>74.2</v>
      </c>
      <c r="M19" s="196">
        <v>72.14</v>
      </c>
      <c r="O19" t="s">
        <v>150</v>
      </c>
      <c r="R19" t="s">
        <v>175</v>
      </c>
      <c r="T19" s="216">
        <v>1913</v>
      </c>
    </row>
    <row r="20" spans="1:20">
      <c r="A20" s="179">
        <v>1600</v>
      </c>
      <c r="B20" s="198">
        <v>63.04</v>
      </c>
      <c r="C20" s="198">
        <v>63.08</v>
      </c>
      <c r="D20" s="198">
        <v>63.85</v>
      </c>
      <c r="E20" s="198">
        <v>63.24</v>
      </c>
      <c r="F20" s="198">
        <v>64.06</v>
      </c>
      <c r="G20" s="198">
        <v>65.349999999999994</v>
      </c>
      <c r="H20" s="198">
        <v>66.72</v>
      </c>
      <c r="I20" s="199">
        <v>67.790000000000006</v>
      </c>
      <c r="J20" s="200">
        <v>65.27</v>
      </c>
      <c r="K20" s="201">
        <v>66.819999999999993</v>
      </c>
      <c r="L20" s="201">
        <v>71.569999999999993</v>
      </c>
      <c r="M20" s="201">
        <v>69.83</v>
      </c>
      <c r="O20" t="s">
        <v>170</v>
      </c>
      <c r="R20" t="s">
        <v>186</v>
      </c>
      <c r="T20" s="216">
        <v>1914</v>
      </c>
    </row>
    <row r="21" spans="1:20">
      <c r="A21" s="191">
        <v>1800</v>
      </c>
      <c r="B21" s="195">
        <v>61.36</v>
      </c>
      <c r="C21" s="195">
        <v>61.39</v>
      </c>
      <c r="D21" s="195">
        <v>62.12</v>
      </c>
      <c r="E21" s="195">
        <v>61.55</v>
      </c>
      <c r="F21" s="195">
        <v>62.31</v>
      </c>
      <c r="G21" s="195">
        <v>63.53</v>
      </c>
      <c r="H21" s="195">
        <v>64.81</v>
      </c>
      <c r="I21" s="196">
        <v>65.819999999999993</v>
      </c>
      <c r="J21" s="197">
        <v>63.51</v>
      </c>
      <c r="K21" s="196">
        <v>64.98</v>
      </c>
      <c r="L21" s="196">
        <v>69.33</v>
      </c>
      <c r="M21" s="196">
        <v>67.849999999999994</v>
      </c>
      <c r="O21" t="s">
        <v>171</v>
      </c>
      <c r="T21" s="216">
        <v>1915</v>
      </c>
    </row>
    <row r="22" spans="1:20">
      <c r="A22" s="179">
        <v>2000</v>
      </c>
      <c r="B22" s="198">
        <v>59.89</v>
      </c>
      <c r="C22" s="198">
        <v>59.93</v>
      </c>
      <c r="D22" s="198">
        <v>60.61</v>
      </c>
      <c r="E22" s="198">
        <v>60.07</v>
      </c>
      <c r="F22" s="198">
        <v>60.79</v>
      </c>
      <c r="G22" s="198">
        <v>61.94</v>
      </c>
      <c r="H22" s="198">
        <v>63.16</v>
      </c>
      <c r="I22" s="199">
        <v>64.11</v>
      </c>
      <c r="J22" s="200">
        <v>61.98</v>
      </c>
      <c r="K22" s="201">
        <v>63.38</v>
      </c>
      <c r="L22" s="201">
        <v>67.39</v>
      </c>
      <c r="M22" s="201">
        <v>66.13</v>
      </c>
      <c r="O22" t="s">
        <v>172</v>
      </c>
      <c r="T22" s="216">
        <v>1916</v>
      </c>
    </row>
    <row r="23" spans="1:20">
      <c r="A23" s="191">
        <v>2200</v>
      </c>
      <c r="B23" s="195">
        <v>58.6</v>
      </c>
      <c r="C23" s="195">
        <v>58.63</v>
      </c>
      <c r="D23" s="195">
        <v>59.28</v>
      </c>
      <c r="E23" s="195">
        <v>58.77</v>
      </c>
      <c r="F23" s="195">
        <v>59.45</v>
      </c>
      <c r="G23" s="195">
        <v>60.54</v>
      </c>
      <c r="H23" s="195">
        <v>61.7</v>
      </c>
      <c r="I23" s="196">
        <v>62.6</v>
      </c>
      <c r="J23" s="197">
        <v>60.63</v>
      </c>
      <c r="K23" s="298">
        <v>61.97</v>
      </c>
      <c r="L23" s="298">
        <v>65.67</v>
      </c>
      <c r="M23" s="298">
        <v>64.61</v>
      </c>
      <c r="T23" s="216"/>
    </row>
    <row r="24" spans="1:20">
      <c r="A24" s="299">
        <v>2400</v>
      </c>
      <c r="B24" s="300">
        <v>57.44</v>
      </c>
      <c r="C24" s="300">
        <v>57.47</v>
      </c>
      <c r="D24" s="300">
        <v>58.09</v>
      </c>
      <c r="E24" s="300">
        <v>57.6</v>
      </c>
      <c r="F24" s="300">
        <v>58.25</v>
      </c>
      <c r="G24" s="300">
        <v>59.29</v>
      </c>
      <c r="H24" s="300">
        <v>60.39</v>
      </c>
      <c r="I24" s="301">
        <v>61.26</v>
      </c>
      <c r="J24" s="302">
        <v>59.42</v>
      </c>
      <c r="K24" s="301">
        <v>60.7</v>
      </c>
      <c r="L24" s="301">
        <v>64.150000000000006</v>
      </c>
      <c r="M24" s="301">
        <v>63.25</v>
      </c>
      <c r="O24" t="s">
        <v>173</v>
      </c>
      <c r="T24" s="216">
        <v>1917</v>
      </c>
    </row>
    <row r="25" spans="1:20">
      <c r="A25" s="191">
        <v>2600</v>
      </c>
      <c r="B25" s="195">
        <v>56.39</v>
      </c>
      <c r="C25" s="195">
        <v>56.42</v>
      </c>
      <c r="D25" s="195">
        <v>57.01</v>
      </c>
      <c r="E25" s="195">
        <v>56.55</v>
      </c>
      <c r="F25" s="195">
        <v>57.17</v>
      </c>
      <c r="G25" s="195">
        <v>58.16</v>
      </c>
      <c r="H25" s="195">
        <v>59.22</v>
      </c>
      <c r="I25" s="196">
        <v>60.04</v>
      </c>
      <c r="J25" s="197">
        <v>58.33</v>
      </c>
      <c r="K25" s="298">
        <v>59.56</v>
      </c>
      <c r="L25" s="298">
        <v>62.78</v>
      </c>
      <c r="M25" s="298">
        <v>62.03</v>
      </c>
      <c r="O25" t="s">
        <v>174</v>
      </c>
      <c r="T25" s="216">
        <v>1918</v>
      </c>
    </row>
    <row r="26" spans="1:20">
      <c r="A26" s="299">
        <v>2800</v>
      </c>
      <c r="B26" s="300">
        <v>55.44</v>
      </c>
      <c r="C26" s="300">
        <v>55.47</v>
      </c>
      <c r="D26" s="300">
        <v>56.04</v>
      </c>
      <c r="E26" s="300">
        <v>55.59</v>
      </c>
      <c r="F26" s="300">
        <v>56.19</v>
      </c>
      <c r="G26" s="300">
        <v>57.14</v>
      </c>
      <c r="H26" s="300">
        <v>58.15</v>
      </c>
      <c r="I26" s="301">
        <v>58.94</v>
      </c>
      <c r="J26" s="302">
        <v>57.34</v>
      </c>
      <c r="K26" s="301">
        <v>58.53</v>
      </c>
      <c r="L26" s="301">
        <v>61.53</v>
      </c>
      <c r="M26" s="301">
        <v>60.91</v>
      </c>
      <c r="T26" s="216">
        <v>1919</v>
      </c>
    </row>
    <row r="27" spans="1:20">
      <c r="A27" s="191">
        <v>3000</v>
      </c>
      <c r="B27" s="195">
        <v>54.57</v>
      </c>
      <c r="C27" s="195">
        <v>54.6</v>
      </c>
      <c r="D27" s="195">
        <v>55.14</v>
      </c>
      <c r="E27" s="195">
        <v>54.71</v>
      </c>
      <c r="F27" s="195">
        <v>55.28</v>
      </c>
      <c r="G27" s="195">
        <v>56.2</v>
      </c>
      <c r="H27" s="195">
        <v>57.17</v>
      </c>
      <c r="I27" s="196">
        <v>57.93</v>
      </c>
      <c r="J27" s="197">
        <v>56.43</v>
      </c>
      <c r="K27" s="298">
        <v>57.58</v>
      </c>
      <c r="L27" s="298">
        <v>60.4</v>
      </c>
      <c r="M27" s="298">
        <v>59.9</v>
      </c>
      <c r="T27" s="216">
        <v>1920</v>
      </c>
    </row>
    <row r="28" spans="1:20">
      <c r="A28" s="421" t="s">
        <v>187</v>
      </c>
      <c r="B28" s="422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T28" s="216">
        <v>1922</v>
      </c>
    </row>
    <row r="29" spans="1:20">
      <c r="A29" s="422"/>
      <c r="B29" s="422"/>
      <c r="C29" s="422"/>
      <c r="D29" s="422"/>
      <c r="E29" s="422"/>
      <c r="F29" s="422"/>
      <c r="G29" s="422"/>
      <c r="H29" s="422"/>
      <c r="I29" s="422"/>
      <c r="J29" s="422"/>
      <c r="K29" s="422"/>
      <c r="L29" s="422"/>
      <c r="M29" s="422"/>
      <c r="T29" s="216">
        <v>1923</v>
      </c>
    </row>
    <row r="30" spans="1:20">
      <c r="A30" s="423" t="s">
        <v>188</v>
      </c>
      <c r="B30" s="423"/>
      <c r="C30" s="423"/>
      <c r="F30" s="7" t="s">
        <v>189</v>
      </c>
      <c r="T30" s="216">
        <v>1924</v>
      </c>
    </row>
    <row r="31" spans="1:20" ht="5.25" customHeight="1">
      <c r="T31" s="216">
        <v>1925</v>
      </c>
    </row>
    <row r="32" spans="1:20">
      <c r="A32" t="s">
        <v>197</v>
      </c>
      <c r="D32" s="206"/>
      <c r="E32" s="207" t="s">
        <v>198</v>
      </c>
      <c r="F32" t="s">
        <v>199</v>
      </c>
      <c r="G32" s="5"/>
      <c r="H32" s="5"/>
      <c r="I32" t="s">
        <v>198</v>
      </c>
      <c r="J32" s="7" t="s">
        <v>205</v>
      </c>
      <c r="T32" s="216">
        <v>1926</v>
      </c>
    </row>
    <row r="33" spans="1:20">
      <c r="A33" s="203" t="s">
        <v>190</v>
      </c>
      <c r="B33" s="205"/>
      <c r="C33" s="205"/>
      <c r="D33" s="205"/>
      <c r="E33" s="204">
        <v>6.22</v>
      </c>
      <c r="F33" s="5" t="s">
        <v>196</v>
      </c>
      <c r="G33" s="206"/>
      <c r="H33" s="206"/>
      <c r="I33" s="209">
        <v>-1.33</v>
      </c>
      <c r="J33" t="s">
        <v>206</v>
      </c>
      <c r="L33" s="202">
        <v>1.94</v>
      </c>
      <c r="T33" s="216">
        <v>1927</v>
      </c>
    </row>
    <row r="34" spans="1:20">
      <c r="A34" s="203" t="s">
        <v>191</v>
      </c>
      <c r="B34" s="205"/>
      <c r="C34" s="205"/>
      <c r="D34" s="205"/>
      <c r="E34" s="202">
        <v>4.42</v>
      </c>
      <c r="F34" s="118" t="s">
        <v>200</v>
      </c>
      <c r="G34" s="206"/>
      <c r="H34" s="206"/>
      <c r="I34" s="210">
        <v>2.17</v>
      </c>
      <c r="J34" t="s">
        <v>207</v>
      </c>
      <c r="L34" s="202">
        <v>3.05</v>
      </c>
      <c r="T34" s="216">
        <v>1928</v>
      </c>
    </row>
    <row r="35" spans="1:20">
      <c r="A35" s="203" t="s">
        <v>192</v>
      </c>
      <c r="B35" s="205"/>
      <c r="C35" s="205"/>
      <c r="D35" s="205"/>
      <c r="E35" s="202">
        <v>0.11</v>
      </c>
      <c r="F35" t="s">
        <v>201</v>
      </c>
      <c r="G35" s="206"/>
      <c r="H35" s="206"/>
      <c r="I35" s="194">
        <v>4</v>
      </c>
      <c r="J35" s="7" t="s">
        <v>208</v>
      </c>
      <c r="T35" s="216">
        <v>1929</v>
      </c>
    </row>
    <row r="36" spans="1:20">
      <c r="A36" s="203" t="s">
        <v>193</v>
      </c>
      <c r="B36" s="205"/>
      <c r="C36" s="205"/>
      <c r="D36" s="205"/>
      <c r="E36" s="202">
        <v>2.2200000000000002</v>
      </c>
      <c r="F36" t="s">
        <v>202</v>
      </c>
      <c r="H36" s="194"/>
      <c r="I36" t="s">
        <v>198</v>
      </c>
      <c r="J36" t="s">
        <v>209</v>
      </c>
      <c r="L36" s="194">
        <v>1.76</v>
      </c>
      <c r="T36" s="216">
        <v>1930</v>
      </c>
    </row>
    <row r="37" spans="1:20">
      <c r="A37" s="203" t="s">
        <v>194</v>
      </c>
      <c r="B37" s="205"/>
      <c r="C37" s="205"/>
      <c r="D37" s="205"/>
      <c r="E37" s="202">
        <v>1.93</v>
      </c>
      <c r="F37" t="s">
        <v>196</v>
      </c>
      <c r="G37" s="206"/>
      <c r="H37" s="208"/>
      <c r="I37" s="194">
        <v>-2.88</v>
      </c>
      <c r="J37" t="s">
        <v>210</v>
      </c>
      <c r="L37" s="194">
        <v>2.6</v>
      </c>
      <c r="T37" s="216">
        <v>1931</v>
      </c>
    </row>
    <row r="38" spans="1:20">
      <c r="A38" s="203" t="s">
        <v>195</v>
      </c>
      <c r="B38" s="205"/>
      <c r="C38" s="205"/>
      <c r="D38" s="205"/>
      <c r="E38" s="202">
        <v>-0.84</v>
      </c>
      <c r="F38" t="s">
        <v>200</v>
      </c>
      <c r="G38" s="206"/>
      <c r="H38" s="208"/>
      <c r="I38" s="194">
        <v>5.84</v>
      </c>
      <c r="T38" s="216">
        <v>1932</v>
      </c>
    </row>
    <row r="39" spans="1:20">
      <c r="F39" t="s">
        <v>203</v>
      </c>
      <c r="G39" s="206"/>
      <c r="H39" s="208"/>
      <c r="I39" s="194">
        <v>2.63</v>
      </c>
      <c r="T39" s="216">
        <v>1933</v>
      </c>
    </row>
    <row r="40" spans="1:20">
      <c r="F40" t="s">
        <v>219</v>
      </c>
      <c r="G40" s="206"/>
      <c r="H40" s="208"/>
      <c r="I40" s="194">
        <v>8.4700000000000006</v>
      </c>
      <c r="T40" s="216">
        <v>1934</v>
      </c>
    </row>
    <row r="41" spans="1:20">
      <c r="T41" s="216">
        <v>1935</v>
      </c>
    </row>
    <row r="42" spans="1:20" ht="12.75" customHeight="1">
      <c r="A42" s="427" t="str">
        <f>O20</f>
        <v>TWO STORY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193" t="s">
        <v>212</v>
      </c>
      <c r="M42" s="192"/>
      <c r="T42" s="216">
        <v>1936</v>
      </c>
    </row>
    <row r="43" spans="1:20" ht="12.75" customHeight="1">
      <c r="A43" s="427"/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211" t="s">
        <v>469</v>
      </c>
      <c r="M43" s="192"/>
      <c r="T43" s="216">
        <v>1937</v>
      </c>
    </row>
    <row r="44" spans="1:20" ht="12.75" customHeight="1">
      <c r="A44" s="427"/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192"/>
      <c r="M44" s="192"/>
      <c r="T44" s="216">
        <v>1938</v>
      </c>
    </row>
    <row r="45" spans="1:20" ht="12.75" customHeight="1">
      <c r="A45" s="428" t="s">
        <v>151</v>
      </c>
      <c r="B45" s="428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T45" s="216">
        <v>1939</v>
      </c>
    </row>
    <row r="46" spans="1:20" ht="12.75" customHeight="1">
      <c r="A46" s="428"/>
      <c r="B46" s="428"/>
      <c r="C46" s="428"/>
      <c r="D46" s="428"/>
      <c r="E46" s="428"/>
      <c r="F46" s="428"/>
      <c r="G46" s="428"/>
      <c r="H46" s="428"/>
      <c r="I46" s="428"/>
      <c r="J46" s="428"/>
      <c r="K46" s="428"/>
      <c r="L46" s="428"/>
      <c r="M46" s="428"/>
      <c r="T46" s="216">
        <v>1940</v>
      </c>
    </row>
    <row r="47" spans="1:20" ht="12.75" customHeight="1">
      <c r="A47" s="377" t="s">
        <v>175</v>
      </c>
      <c r="B47" s="377"/>
      <c r="C47" s="377"/>
      <c r="D47" s="377"/>
      <c r="E47" s="377"/>
      <c r="F47" s="377"/>
      <c r="G47" s="377"/>
      <c r="H47" s="377"/>
      <c r="I47" s="377"/>
      <c r="J47" s="377" t="s">
        <v>186</v>
      </c>
      <c r="K47" s="377"/>
      <c r="L47" s="377"/>
      <c r="M47" s="377"/>
      <c r="T47" s="216">
        <v>1941</v>
      </c>
    </row>
    <row r="48" spans="1:20">
      <c r="A48" s="424" t="s">
        <v>152</v>
      </c>
      <c r="B48" s="424" t="s">
        <v>153</v>
      </c>
      <c r="C48" s="424" t="s">
        <v>154</v>
      </c>
      <c r="D48" s="424" t="s">
        <v>155</v>
      </c>
      <c r="E48" s="424" t="s">
        <v>156</v>
      </c>
      <c r="F48" s="424" t="s">
        <v>176</v>
      </c>
      <c r="G48" s="424" t="s">
        <v>177</v>
      </c>
      <c r="H48" s="424" t="s">
        <v>179</v>
      </c>
      <c r="I48" s="424" t="s">
        <v>180</v>
      </c>
      <c r="J48" s="425" t="s">
        <v>181</v>
      </c>
      <c r="K48" s="426" t="s">
        <v>182</v>
      </c>
      <c r="L48" s="426" t="s">
        <v>183</v>
      </c>
      <c r="M48" s="426" t="s">
        <v>184</v>
      </c>
      <c r="T48" s="216">
        <v>1942</v>
      </c>
    </row>
    <row r="49" spans="1:20" ht="18.75" customHeight="1">
      <c r="A49" s="424"/>
      <c r="B49" s="424"/>
      <c r="C49" s="424"/>
      <c r="D49" s="424"/>
      <c r="E49" s="424"/>
      <c r="F49" s="424"/>
      <c r="G49" s="424"/>
      <c r="H49" s="424"/>
      <c r="I49" s="424"/>
      <c r="J49" s="425"/>
      <c r="K49" s="426"/>
      <c r="L49" s="426"/>
      <c r="M49" s="426"/>
      <c r="T49" s="216">
        <v>1943</v>
      </c>
    </row>
    <row r="50" spans="1:20">
      <c r="A50" s="191">
        <v>800</v>
      </c>
      <c r="B50" s="195">
        <v>71.39</v>
      </c>
      <c r="C50" s="195">
        <v>71.459999999999994</v>
      </c>
      <c r="D50" s="195">
        <v>72.95</v>
      </c>
      <c r="E50" s="195">
        <v>71.78</v>
      </c>
      <c r="F50" s="195">
        <v>73.34</v>
      </c>
      <c r="G50" s="195">
        <v>75.83</v>
      </c>
      <c r="H50" s="195">
        <v>78.39</v>
      </c>
      <c r="I50" s="196">
        <v>79.61</v>
      </c>
      <c r="J50" s="197">
        <v>73.89</v>
      </c>
      <c r="K50" s="196">
        <v>76.73</v>
      </c>
      <c r="L50" s="196">
        <v>85.15</v>
      </c>
      <c r="M50" s="196">
        <v>82.67</v>
      </c>
      <c r="T50" s="216">
        <v>1944</v>
      </c>
    </row>
    <row r="51" spans="1:20">
      <c r="A51" s="179">
        <v>900</v>
      </c>
      <c r="B51" s="198">
        <v>69.48</v>
      </c>
      <c r="C51" s="198">
        <v>69.55</v>
      </c>
      <c r="D51" s="198">
        <v>70.959999999999994</v>
      </c>
      <c r="E51" s="198">
        <v>69.849999999999994</v>
      </c>
      <c r="F51" s="198">
        <v>71.33</v>
      </c>
      <c r="G51" s="198">
        <v>73.69</v>
      </c>
      <c r="H51" s="198">
        <v>76.09</v>
      </c>
      <c r="I51" s="199">
        <v>77.06</v>
      </c>
      <c r="J51" s="200">
        <v>72.040000000000006</v>
      </c>
      <c r="K51" s="201">
        <v>74.739999999999995</v>
      </c>
      <c r="L51" s="201">
        <v>82.71</v>
      </c>
      <c r="M51" s="201">
        <v>80.33</v>
      </c>
      <c r="T51" s="216">
        <v>1945</v>
      </c>
    </row>
    <row r="52" spans="1:20">
      <c r="A52" s="191">
        <v>1000</v>
      </c>
      <c r="B52" s="195">
        <v>67.81</v>
      </c>
      <c r="C52" s="195">
        <v>67.88</v>
      </c>
      <c r="D52" s="195">
        <v>69.22</v>
      </c>
      <c r="E52" s="195">
        <v>68.17</v>
      </c>
      <c r="F52" s="195">
        <v>69.58</v>
      </c>
      <c r="G52" s="195">
        <v>71.819999999999993</v>
      </c>
      <c r="H52" s="195">
        <v>74.08</v>
      </c>
      <c r="I52" s="196">
        <v>74.84</v>
      </c>
      <c r="J52" s="197">
        <v>70.430000000000007</v>
      </c>
      <c r="K52" s="196">
        <v>73</v>
      </c>
      <c r="L52" s="196">
        <v>80.59</v>
      </c>
      <c r="M52" s="196">
        <v>78.28</v>
      </c>
      <c r="T52" s="216">
        <v>1946</v>
      </c>
    </row>
    <row r="53" spans="1:20">
      <c r="A53" s="179">
        <v>1100</v>
      </c>
      <c r="B53" s="198">
        <v>66.34</v>
      </c>
      <c r="C53" s="198">
        <v>66.41</v>
      </c>
      <c r="D53" s="198">
        <v>67.69</v>
      </c>
      <c r="E53" s="198">
        <v>66.680000000000007</v>
      </c>
      <c r="F53" s="198">
        <v>68.03</v>
      </c>
      <c r="G53" s="198">
        <v>70.180000000000007</v>
      </c>
      <c r="H53" s="198">
        <v>72.319999999999993</v>
      </c>
      <c r="I53" s="199">
        <v>72.900000000000006</v>
      </c>
      <c r="J53" s="200">
        <v>69</v>
      </c>
      <c r="K53" s="201">
        <v>71.459999999999994</v>
      </c>
      <c r="L53" s="201">
        <v>78.72</v>
      </c>
      <c r="M53" s="201">
        <v>76.48</v>
      </c>
      <c r="T53" s="216">
        <v>1947</v>
      </c>
    </row>
    <row r="54" spans="1:20">
      <c r="A54" s="191">
        <v>1200</v>
      </c>
      <c r="B54" s="195">
        <v>65.03</v>
      </c>
      <c r="C54" s="195">
        <v>65.09</v>
      </c>
      <c r="D54" s="195">
        <v>66.319999999999993</v>
      </c>
      <c r="E54" s="195">
        <v>65.349999999999994</v>
      </c>
      <c r="F54" s="195">
        <v>66.650000000000006</v>
      </c>
      <c r="G54" s="195">
        <v>68.709999999999994</v>
      </c>
      <c r="H54" s="195">
        <v>70.739999999999995</v>
      </c>
      <c r="I54" s="196">
        <v>71.16</v>
      </c>
      <c r="J54" s="197">
        <v>67.73</v>
      </c>
      <c r="K54" s="196">
        <v>70.08</v>
      </c>
      <c r="L54" s="196">
        <v>77.05</v>
      </c>
      <c r="M54" s="196">
        <v>74.87</v>
      </c>
      <c r="T54" s="216">
        <v>1948</v>
      </c>
    </row>
    <row r="55" spans="1:20">
      <c r="A55" s="179">
        <v>1300</v>
      </c>
      <c r="B55" s="198">
        <v>63.84</v>
      </c>
      <c r="C55" s="198">
        <v>63.9</v>
      </c>
      <c r="D55" s="198">
        <v>65.09</v>
      </c>
      <c r="E55" s="198">
        <v>64.150000000000006</v>
      </c>
      <c r="F55" s="198">
        <v>65.400000000000006</v>
      </c>
      <c r="G55" s="198">
        <v>67.38</v>
      </c>
      <c r="H55" s="198">
        <v>69.319999999999993</v>
      </c>
      <c r="I55" s="199">
        <v>69.599999999999994</v>
      </c>
      <c r="J55" s="200">
        <v>66.569999999999993</v>
      </c>
      <c r="K55" s="201">
        <v>68.84</v>
      </c>
      <c r="L55" s="201">
        <v>75.55</v>
      </c>
      <c r="M55" s="201">
        <v>73.42</v>
      </c>
      <c r="T55" s="216">
        <v>1949</v>
      </c>
    </row>
    <row r="56" spans="1:20">
      <c r="A56" s="191">
        <v>1400</v>
      </c>
      <c r="B56" s="195">
        <v>62.76</v>
      </c>
      <c r="C56" s="195">
        <v>62.82</v>
      </c>
      <c r="D56" s="195">
        <v>63.96</v>
      </c>
      <c r="E56" s="195">
        <v>63.06</v>
      </c>
      <c r="F56" s="195">
        <v>64.260000000000005</v>
      </c>
      <c r="G56" s="195">
        <v>66.180000000000007</v>
      </c>
      <c r="H56" s="195">
        <v>68.03</v>
      </c>
      <c r="I56" s="196">
        <v>68.19</v>
      </c>
      <c r="J56" s="197">
        <v>65.52</v>
      </c>
      <c r="K56" s="196">
        <v>67.709999999999994</v>
      </c>
      <c r="L56" s="196">
        <v>74.180000000000007</v>
      </c>
      <c r="M56" s="196">
        <v>72.11</v>
      </c>
      <c r="T56" s="216">
        <v>1950</v>
      </c>
    </row>
    <row r="57" spans="1:20">
      <c r="A57" s="179">
        <v>1500</v>
      </c>
      <c r="B57" s="198">
        <v>61.77</v>
      </c>
      <c r="C57" s="198">
        <v>61.83</v>
      </c>
      <c r="D57" s="198">
        <v>62.94</v>
      </c>
      <c r="E57" s="198">
        <v>62.06</v>
      </c>
      <c r="F57" s="198">
        <v>63.23</v>
      </c>
      <c r="G57" s="198">
        <v>65.08</v>
      </c>
      <c r="H57" s="198">
        <v>66.86</v>
      </c>
      <c r="I57" s="199">
        <v>66.900000000000006</v>
      </c>
      <c r="J57" s="200">
        <v>64.56</v>
      </c>
      <c r="K57" s="201">
        <v>66.67</v>
      </c>
      <c r="L57" s="201">
        <v>72.930000000000007</v>
      </c>
      <c r="M57" s="201">
        <v>70.900000000000006</v>
      </c>
      <c r="T57" s="216">
        <v>1951</v>
      </c>
    </row>
    <row r="58" spans="1:20">
      <c r="A58" s="191">
        <v>1600</v>
      </c>
      <c r="B58" s="195">
        <v>60.86</v>
      </c>
      <c r="C58" s="195">
        <v>60.92</v>
      </c>
      <c r="D58" s="195">
        <v>61.99</v>
      </c>
      <c r="E58" s="195">
        <v>61.15</v>
      </c>
      <c r="F58" s="195">
        <v>62.27</v>
      </c>
      <c r="G58" s="195">
        <v>64.06</v>
      </c>
      <c r="H58" s="195">
        <v>65.77</v>
      </c>
      <c r="I58" s="196">
        <v>65.709999999999994</v>
      </c>
      <c r="J58" s="197">
        <v>63.67</v>
      </c>
      <c r="K58" s="196">
        <v>65.72</v>
      </c>
      <c r="L58" s="196">
        <v>71.78</v>
      </c>
      <c r="M58" s="196">
        <v>69.790000000000006</v>
      </c>
      <c r="T58" s="216">
        <v>1952</v>
      </c>
    </row>
    <row r="59" spans="1:20">
      <c r="A59" s="179">
        <v>1700</v>
      </c>
      <c r="B59" s="198">
        <v>60.02</v>
      </c>
      <c r="C59" s="198">
        <v>60.07</v>
      </c>
      <c r="D59" s="198">
        <v>61.11</v>
      </c>
      <c r="E59" s="198">
        <v>60.29</v>
      </c>
      <c r="F59" s="198">
        <v>61.39</v>
      </c>
      <c r="G59" s="198">
        <v>63.12</v>
      </c>
      <c r="H59" s="198">
        <v>64.77</v>
      </c>
      <c r="I59" s="199">
        <v>64.62</v>
      </c>
      <c r="J59" s="200">
        <v>62.85</v>
      </c>
      <c r="K59" s="201">
        <v>64.84</v>
      </c>
      <c r="L59" s="201">
        <v>72.930000000000007</v>
      </c>
      <c r="M59" s="201">
        <v>68.77</v>
      </c>
      <c r="T59" s="216">
        <v>1953</v>
      </c>
    </row>
    <row r="60" spans="1:20">
      <c r="A60" s="191">
        <v>1800</v>
      </c>
      <c r="B60" s="195">
        <v>59.24</v>
      </c>
      <c r="C60" s="195">
        <v>59.29</v>
      </c>
      <c r="D60" s="195">
        <v>60.3</v>
      </c>
      <c r="E60" s="195">
        <v>59.5</v>
      </c>
      <c r="F60" s="195">
        <v>60.56</v>
      </c>
      <c r="G60" s="195">
        <v>62.25</v>
      </c>
      <c r="H60" s="195">
        <v>63.84</v>
      </c>
      <c r="I60" s="196">
        <v>63.61</v>
      </c>
      <c r="J60" s="197">
        <v>62.08</v>
      </c>
      <c r="K60" s="196">
        <v>64.010000000000005</v>
      </c>
      <c r="L60" s="196">
        <v>71.78</v>
      </c>
      <c r="M60" s="196">
        <v>67.81</v>
      </c>
      <c r="T60" s="216">
        <v>1954</v>
      </c>
    </row>
    <row r="61" spans="1:20">
      <c r="A61" s="179">
        <v>1900</v>
      </c>
      <c r="B61" s="198">
        <v>58.5</v>
      </c>
      <c r="C61" s="198">
        <v>58.55</v>
      </c>
      <c r="D61" s="198">
        <v>59.54</v>
      </c>
      <c r="E61" s="198">
        <v>58.76</v>
      </c>
      <c r="F61" s="198">
        <v>59.79</v>
      </c>
      <c r="G61" s="198">
        <v>61.44</v>
      </c>
      <c r="H61" s="198">
        <v>62.97</v>
      </c>
      <c r="I61" s="199">
        <v>62.66</v>
      </c>
      <c r="J61" s="200">
        <v>61.36</v>
      </c>
      <c r="K61" s="201">
        <v>63.24</v>
      </c>
      <c r="L61" s="201">
        <v>70.72</v>
      </c>
      <c r="M61" s="201">
        <v>66.92</v>
      </c>
      <c r="T61" s="216">
        <v>1955</v>
      </c>
    </row>
    <row r="62" spans="1:20">
      <c r="A62" s="191">
        <v>2000</v>
      </c>
      <c r="B62" s="195">
        <v>57.82</v>
      </c>
      <c r="C62" s="195">
        <v>57.87</v>
      </c>
      <c r="D62" s="195">
        <v>58.82</v>
      </c>
      <c r="E62" s="195">
        <v>58.07</v>
      </c>
      <c r="F62" s="195">
        <v>59.08</v>
      </c>
      <c r="G62" s="195">
        <v>60.68</v>
      </c>
      <c r="H62" s="195">
        <v>62.16</v>
      </c>
      <c r="I62" s="196">
        <v>61.78</v>
      </c>
      <c r="J62" s="197">
        <v>60.69</v>
      </c>
      <c r="K62" s="196">
        <v>62.52</v>
      </c>
      <c r="L62" s="196">
        <v>69.73</v>
      </c>
      <c r="M62" s="196">
        <v>66.09</v>
      </c>
      <c r="T62" s="216">
        <v>1956</v>
      </c>
    </row>
    <row r="63" spans="1:20">
      <c r="A63" s="179">
        <v>2100</v>
      </c>
      <c r="B63" s="198">
        <v>57.17</v>
      </c>
      <c r="C63" s="198">
        <v>57.22</v>
      </c>
      <c r="D63" s="198">
        <v>58.15</v>
      </c>
      <c r="E63" s="198">
        <v>57.42</v>
      </c>
      <c r="F63" s="198">
        <v>58.4</v>
      </c>
      <c r="G63" s="198">
        <v>59.96</v>
      </c>
      <c r="H63" s="198">
        <v>61.4</v>
      </c>
      <c r="I63" s="199">
        <v>60.95</v>
      </c>
      <c r="J63" s="200">
        <v>60.06</v>
      </c>
      <c r="K63" s="201">
        <v>61.85</v>
      </c>
      <c r="L63" s="201">
        <v>68.81</v>
      </c>
      <c r="M63" s="201">
        <v>65.31</v>
      </c>
      <c r="T63" s="216">
        <v>1957</v>
      </c>
    </row>
    <row r="64" spans="1:20">
      <c r="A64" s="191">
        <v>2200</v>
      </c>
      <c r="B64" s="195">
        <v>56.56</v>
      </c>
      <c r="C64" s="195">
        <v>56.61</v>
      </c>
      <c r="D64" s="195">
        <v>57.52</v>
      </c>
      <c r="E64" s="195">
        <v>56.8</v>
      </c>
      <c r="F64" s="195">
        <v>57.76</v>
      </c>
      <c r="G64" s="195">
        <v>59.29</v>
      </c>
      <c r="H64" s="195">
        <v>60.68</v>
      </c>
      <c r="I64" s="196">
        <v>60.17</v>
      </c>
      <c r="J64" s="197">
        <v>59.46</v>
      </c>
      <c r="K64" s="196">
        <v>61.21</v>
      </c>
      <c r="L64" s="196">
        <v>67.94</v>
      </c>
      <c r="M64" s="196">
        <v>64.569999999999993</v>
      </c>
      <c r="T64" s="216">
        <v>1958</v>
      </c>
    </row>
    <row r="65" spans="1:20">
      <c r="A65" s="179">
        <v>2400</v>
      </c>
      <c r="B65" s="198">
        <v>55.44</v>
      </c>
      <c r="C65" s="198">
        <v>55.49</v>
      </c>
      <c r="D65" s="198">
        <v>56.36</v>
      </c>
      <c r="E65" s="198">
        <v>55.67</v>
      </c>
      <c r="F65" s="198">
        <v>56.59</v>
      </c>
      <c r="G65" s="198">
        <v>58.04</v>
      </c>
      <c r="H65" s="198">
        <v>59.35</v>
      </c>
      <c r="I65" s="199">
        <v>58.74</v>
      </c>
      <c r="J65" s="200">
        <v>58.36</v>
      </c>
      <c r="K65" s="201">
        <v>60.03</v>
      </c>
      <c r="L65" s="201">
        <v>67.13</v>
      </c>
      <c r="M65" s="201">
        <v>63.21</v>
      </c>
      <c r="T65" s="216">
        <v>1959</v>
      </c>
    </row>
    <row r="66" spans="1:20">
      <c r="A66" s="191">
        <v>2600</v>
      </c>
      <c r="B66" s="195">
        <v>54.43</v>
      </c>
      <c r="C66" s="195">
        <v>54.47</v>
      </c>
      <c r="D66" s="195">
        <v>55.31</v>
      </c>
      <c r="E66" s="195">
        <v>54.65</v>
      </c>
      <c r="F66" s="195">
        <v>55.53</v>
      </c>
      <c r="G66" s="195">
        <v>56.93</v>
      </c>
      <c r="H66" s="195">
        <v>58.16</v>
      </c>
      <c r="I66" s="196">
        <v>57.45</v>
      </c>
      <c r="J66" s="197">
        <v>57.37</v>
      </c>
      <c r="K66" s="196">
        <v>58.96</v>
      </c>
      <c r="L66" s="196">
        <v>66.36</v>
      </c>
      <c r="M66" s="196">
        <v>61.99</v>
      </c>
      <c r="T66" s="216">
        <v>1960</v>
      </c>
    </row>
    <row r="67" spans="1:20">
      <c r="A67" s="179">
        <v>2800</v>
      </c>
      <c r="B67" s="198">
        <v>53.51</v>
      </c>
      <c r="C67" s="198">
        <v>53.55</v>
      </c>
      <c r="D67" s="198">
        <v>54.35</v>
      </c>
      <c r="E67" s="198">
        <v>53.72</v>
      </c>
      <c r="F67" s="198">
        <v>54.56</v>
      </c>
      <c r="G67" s="198">
        <v>55.91</v>
      </c>
      <c r="H67" s="198">
        <v>57.08</v>
      </c>
      <c r="I67" s="199">
        <v>56.29</v>
      </c>
      <c r="J67" s="200">
        <v>56.46</v>
      </c>
      <c r="K67" s="201">
        <v>58</v>
      </c>
      <c r="L67" s="201">
        <v>62.54</v>
      </c>
      <c r="M67" s="201">
        <v>60.87</v>
      </c>
      <c r="T67" s="216">
        <v>1961</v>
      </c>
    </row>
    <row r="68" spans="1:20">
      <c r="A68" s="191">
        <v>3000</v>
      </c>
      <c r="B68" s="195">
        <v>52.67</v>
      </c>
      <c r="C68" s="195">
        <v>52.71</v>
      </c>
      <c r="D68" s="195">
        <v>53.48</v>
      </c>
      <c r="E68" s="195">
        <v>52.87</v>
      </c>
      <c r="F68" s="195">
        <v>53.68</v>
      </c>
      <c r="G68" s="195">
        <v>54.98</v>
      </c>
      <c r="H68" s="195">
        <v>56.09</v>
      </c>
      <c r="I68" s="196">
        <v>55.22</v>
      </c>
      <c r="J68" s="197">
        <v>55.63</v>
      </c>
      <c r="K68" s="196">
        <v>57.11</v>
      </c>
      <c r="L68" s="196">
        <v>61.48</v>
      </c>
      <c r="M68" s="196">
        <v>59.86</v>
      </c>
      <c r="T68" s="216">
        <v>1962</v>
      </c>
    </row>
    <row r="69" spans="1:20">
      <c r="A69" s="421" t="s">
        <v>187</v>
      </c>
      <c r="B69" s="422"/>
      <c r="C69" s="422"/>
      <c r="D69" s="422"/>
      <c r="E69" s="422"/>
      <c r="F69" s="422"/>
      <c r="G69" s="422"/>
      <c r="H69" s="422"/>
      <c r="I69" s="422"/>
      <c r="J69" s="422"/>
      <c r="K69" s="422"/>
      <c r="L69" s="422"/>
      <c r="M69" s="422"/>
      <c r="T69" s="216">
        <v>1963</v>
      </c>
    </row>
    <row r="70" spans="1:20">
      <c r="A70" s="422"/>
      <c r="B70" s="422"/>
      <c r="C70" s="422"/>
      <c r="D70" s="422"/>
      <c r="E70" s="422"/>
      <c r="F70" s="422"/>
      <c r="G70" s="422"/>
      <c r="H70" s="422"/>
      <c r="I70" s="422"/>
      <c r="J70" s="422"/>
      <c r="K70" s="422"/>
      <c r="L70" s="422"/>
      <c r="M70" s="422"/>
      <c r="T70" s="216">
        <v>1964</v>
      </c>
    </row>
    <row r="71" spans="1:20">
      <c r="A71" s="423" t="s">
        <v>188</v>
      </c>
      <c r="B71" s="423"/>
      <c r="C71" s="423"/>
      <c r="F71" s="7" t="s">
        <v>189</v>
      </c>
      <c r="T71" s="216">
        <v>1965</v>
      </c>
    </row>
    <row r="72" spans="1:20">
      <c r="T72" s="216">
        <v>1966</v>
      </c>
    </row>
    <row r="73" spans="1:20">
      <c r="A73" t="s">
        <v>197</v>
      </c>
      <c r="D73" s="206"/>
      <c r="E73" s="207" t="s">
        <v>198</v>
      </c>
      <c r="F73" t="s">
        <v>199</v>
      </c>
      <c r="G73" s="5"/>
      <c r="H73" s="5"/>
      <c r="I73" t="s">
        <v>198</v>
      </c>
      <c r="J73" s="7" t="s">
        <v>205</v>
      </c>
      <c r="T73" s="216">
        <v>1967</v>
      </c>
    </row>
    <row r="74" spans="1:20">
      <c r="A74" s="203" t="s">
        <v>190</v>
      </c>
      <c r="B74" s="205"/>
      <c r="C74" s="205"/>
      <c r="D74" s="205"/>
      <c r="E74" s="204">
        <v>3.48</v>
      </c>
      <c r="F74" s="5" t="s">
        <v>196</v>
      </c>
      <c r="G74" s="206"/>
      <c r="H74" s="206"/>
      <c r="I74" s="209">
        <v>-1.49</v>
      </c>
      <c r="J74" t="s">
        <v>206</v>
      </c>
      <c r="L74" s="202">
        <v>2.23</v>
      </c>
      <c r="T74" s="216">
        <v>1968</v>
      </c>
    </row>
    <row r="75" spans="1:20">
      <c r="A75" s="203" t="s">
        <v>191</v>
      </c>
      <c r="B75" s="205"/>
      <c r="C75" s="205"/>
      <c r="D75" s="205"/>
      <c r="E75" s="202">
        <v>2.48</v>
      </c>
      <c r="F75" s="118" t="s">
        <v>200</v>
      </c>
      <c r="G75" s="206"/>
      <c r="H75" s="206"/>
      <c r="I75" s="210">
        <v>2.08</v>
      </c>
      <c r="J75" t="s">
        <v>207</v>
      </c>
      <c r="L75" s="202">
        <v>3.31</v>
      </c>
      <c r="T75" s="216">
        <v>1969</v>
      </c>
    </row>
    <row r="76" spans="1:20">
      <c r="A76" s="203" t="s">
        <v>192</v>
      </c>
      <c r="B76" s="205"/>
      <c r="C76" s="205"/>
      <c r="D76" s="205"/>
      <c r="E76" s="202">
        <v>7.0000000000000007E-2</v>
      </c>
      <c r="F76" t="s">
        <v>201</v>
      </c>
      <c r="G76" s="206"/>
      <c r="H76" s="206"/>
      <c r="I76" s="194">
        <v>4.3899999999999997</v>
      </c>
      <c r="J76" s="7" t="s">
        <v>208</v>
      </c>
      <c r="T76" s="216">
        <v>1970</v>
      </c>
    </row>
    <row r="77" spans="1:20">
      <c r="A77" s="203" t="s">
        <v>193</v>
      </c>
      <c r="B77" s="205"/>
      <c r="C77" s="205"/>
      <c r="D77" s="205"/>
      <c r="E77" s="202">
        <v>1.24</v>
      </c>
      <c r="F77" t="s">
        <v>202</v>
      </c>
      <c r="H77" s="194"/>
      <c r="I77" t="s">
        <v>198</v>
      </c>
      <c r="J77" t="s">
        <v>209</v>
      </c>
      <c r="L77" s="194">
        <v>1.99</v>
      </c>
      <c r="T77" s="216">
        <v>1971</v>
      </c>
    </row>
    <row r="78" spans="1:20">
      <c r="A78" s="203" t="s">
        <v>194</v>
      </c>
      <c r="B78" s="205"/>
      <c r="C78" s="205"/>
      <c r="D78" s="205"/>
      <c r="E78" s="202">
        <v>1.08</v>
      </c>
      <c r="F78" t="s">
        <v>196</v>
      </c>
      <c r="G78" s="206"/>
      <c r="H78" s="208"/>
      <c r="I78" s="194">
        <v>-2.23</v>
      </c>
      <c r="J78" t="s">
        <v>210</v>
      </c>
      <c r="L78" s="194">
        <v>2.73</v>
      </c>
      <c r="T78" s="216">
        <v>1972</v>
      </c>
    </row>
    <row r="79" spans="1:20">
      <c r="A79" s="203" t="s">
        <v>195</v>
      </c>
      <c r="B79" s="205"/>
      <c r="C79" s="205"/>
      <c r="D79" s="205"/>
      <c r="E79" s="202">
        <v>-0.47</v>
      </c>
      <c r="F79" t="s">
        <v>200</v>
      </c>
      <c r="G79" s="206"/>
      <c r="H79" s="208"/>
      <c r="I79" s="194">
        <v>4.1100000000000003</v>
      </c>
      <c r="T79" s="216">
        <v>1973</v>
      </c>
    </row>
    <row r="80" spans="1:20">
      <c r="F80" t="s">
        <v>203</v>
      </c>
      <c r="G80" s="206"/>
      <c r="H80" s="208"/>
      <c r="I80" s="194">
        <v>1.85</v>
      </c>
      <c r="T80" s="216">
        <v>1974</v>
      </c>
    </row>
    <row r="81" spans="1:20">
      <c r="F81" t="s">
        <v>204</v>
      </c>
      <c r="G81" s="206"/>
      <c r="H81" s="208"/>
      <c r="I81" s="194">
        <v>5.96</v>
      </c>
      <c r="T81" s="216">
        <v>1975</v>
      </c>
    </row>
    <row r="82" spans="1:20">
      <c r="T82" s="216">
        <v>1976</v>
      </c>
    </row>
    <row r="83" spans="1:20">
      <c r="T83" s="216">
        <v>1977</v>
      </c>
    </row>
    <row r="84" spans="1:20" ht="18.75">
      <c r="A84" s="427" t="str">
        <f>O21</f>
        <v>TWO STORY BI-LEVEL</v>
      </c>
      <c r="B84" s="427"/>
      <c r="C84" s="427"/>
      <c r="D84" s="427"/>
      <c r="E84" s="427"/>
      <c r="F84" s="427"/>
      <c r="G84" s="427"/>
      <c r="H84" s="427"/>
      <c r="I84" s="427"/>
      <c r="J84" s="427"/>
      <c r="K84" s="427"/>
      <c r="L84" s="193" t="s">
        <v>212</v>
      </c>
      <c r="M84" s="192"/>
      <c r="T84" s="216">
        <v>1978</v>
      </c>
    </row>
    <row r="85" spans="1:20" ht="18.75">
      <c r="A85" s="427"/>
      <c r="B85" s="427"/>
      <c r="C85" s="427"/>
      <c r="D85" s="427"/>
      <c r="E85" s="427"/>
      <c r="F85" s="427"/>
      <c r="G85" s="427"/>
      <c r="H85" s="427"/>
      <c r="I85" s="427"/>
      <c r="J85" s="427"/>
      <c r="K85" s="427"/>
      <c r="L85" s="211" t="s">
        <v>469</v>
      </c>
      <c r="M85" s="192"/>
      <c r="T85" s="216">
        <v>1979</v>
      </c>
    </row>
    <row r="86" spans="1:20" ht="18.75">
      <c r="A86" s="427"/>
      <c r="B86" s="427"/>
      <c r="C86" s="427"/>
      <c r="D86" s="427"/>
      <c r="E86" s="427"/>
      <c r="F86" s="427"/>
      <c r="G86" s="427"/>
      <c r="H86" s="427"/>
      <c r="I86" s="427"/>
      <c r="J86" s="427"/>
      <c r="K86" s="427"/>
      <c r="L86" s="192"/>
      <c r="M86" s="192"/>
      <c r="T86" s="216">
        <v>1980</v>
      </c>
    </row>
    <row r="87" spans="1:20">
      <c r="A87" s="428" t="s">
        <v>151</v>
      </c>
      <c r="B87" s="428"/>
      <c r="C87" s="428"/>
      <c r="D87" s="428"/>
      <c r="E87" s="428"/>
      <c r="F87" s="428"/>
      <c r="G87" s="428"/>
      <c r="H87" s="428"/>
      <c r="I87" s="428"/>
      <c r="J87" s="428"/>
      <c r="K87" s="428"/>
      <c r="L87" s="428"/>
      <c r="M87" s="428"/>
      <c r="T87" s="216">
        <v>1981</v>
      </c>
    </row>
    <row r="88" spans="1:20">
      <c r="A88" s="428"/>
      <c r="B88" s="428"/>
      <c r="C88" s="428"/>
      <c r="D88" s="428"/>
      <c r="E88" s="428"/>
      <c r="F88" s="428"/>
      <c r="G88" s="428"/>
      <c r="H88" s="428"/>
      <c r="I88" s="428"/>
      <c r="J88" s="428"/>
      <c r="K88" s="428"/>
      <c r="L88" s="428"/>
      <c r="M88" s="428"/>
      <c r="T88" s="216">
        <v>1982</v>
      </c>
    </row>
    <row r="89" spans="1:20">
      <c r="A89" s="377" t="s">
        <v>175</v>
      </c>
      <c r="B89" s="377"/>
      <c r="C89" s="377"/>
      <c r="D89" s="377"/>
      <c r="E89" s="377"/>
      <c r="F89" s="377"/>
      <c r="G89" s="377"/>
      <c r="H89" s="377"/>
      <c r="I89" s="377"/>
      <c r="J89" s="377" t="s">
        <v>186</v>
      </c>
      <c r="K89" s="377"/>
      <c r="L89" s="377"/>
      <c r="M89" s="377"/>
      <c r="T89" s="216">
        <v>1983</v>
      </c>
    </row>
    <row r="90" spans="1:20">
      <c r="A90" s="424" t="s">
        <v>152</v>
      </c>
      <c r="B90" s="424" t="s">
        <v>153</v>
      </c>
      <c r="C90" s="424" t="s">
        <v>154</v>
      </c>
      <c r="D90" s="424" t="s">
        <v>155</v>
      </c>
      <c r="E90" s="424" t="s">
        <v>156</v>
      </c>
      <c r="F90" s="424" t="s">
        <v>176</v>
      </c>
      <c r="G90" s="424" t="s">
        <v>177</v>
      </c>
      <c r="H90" s="424" t="s">
        <v>179</v>
      </c>
      <c r="I90" s="424" t="s">
        <v>180</v>
      </c>
      <c r="J90" s="425" t="s">
        <v>181</v>
      </c>
      <c r="K90" s="426" t="s">
        <v>182</v>
      </c>
      <c r="L90" s="426" t="s">
        <v>183</v>
      </c>
      <c r="M90" s="426" t="s">
        <v>184</v>
      </c>
      <c r="T90" s="216">
        <v>1984</v>
      </c>
    </row>
    <row r="91" spans="1:20" ht="20.25" customHeight="1">
      <c r="A91" s="424"/>
      <c r="B91" s="424"/>
      <c r="C91" s="424"/>
      <c r="D91" s="424"/>
      <c r="E91" s="424"/>
      <c r="F91" s="424"/>
      <c r="G91" s="424"/>
      <c r="H91" s="424"/>
      <c r="I91" s="424"/>
      <c r="J91" s="425"/>
      <c r="K91" s="426"/>
      <c r="L91" s="426"/>
      <c r="M91" s="426"/>
      <c r="T91" s="216">
        <v>1985</v>
      </c>
    </row>
    <row r="92" spans="1:20">
      <c r="A92" s="191">
        <v>600</v>
      </c>
      <c r="B92" s="195"/>
      <c r="C92" s="195"/>
      <c r="D92" s="195"/>
      <c r="E92" s="195"/>
      <c r="F92" s="195"/>
      <c r="G92" s="195"/>
      <c r="H92" s="195"/>
      <c r="I92" s="196"/>
      <c r="J92" s="197"/>
      <c r="K92" s="196"/>
      <c r="L92" s="196"/>
      <c r="M92" s="196"/>
      <c r="T92" s="216">
        <v>1986</v>
      </c>
    </row>
    <row r="93" spans="1:20">
      <c r="A93" s="179">
        <v>800</v>
      </c>
      <c r="B93" s="198"/>
      <c r="C93" s="198"/>
      <c r="D93" s="198"/>
      <c r="E93" s="198"/>
      <c r="F93" s="198"/>
      <c r="G93" s="198"/>
      <c r="H93" s="198"/>
      <c r="I93" s="199"/>
      <c r="J93" s="200"/>
      <c r="K93" s="201"/>
      <c r="L93" s="201"/>
      <c r="M93" s="201"/>
      <c r="T93" s="216">
        <v>1987</v>
      </c>
    </row>
    <row r="94" spans="1:20">
      <c r="A94" s="191">
        <v>1000</v>
      </c>
      <c r="B94" s="195"/>
      <c r="C94" s="195"/>
      <c r="D94" s="195"/>
      <c r="E94" s="195"/>
      <c r="F94" s="195"/>
      <c r="G94" s="195"/>
      <c r="H94" s="195"/>
      <c r="I94" s="196"/>
      <c r="J94" s="197"/>
      <c r="K94" s="196"/>
      <c r="L94" s="196"/>
      <c r="M94" s="196"/>
      <c r="T94" s="216">
        <v>1988</v>
      </c>
    </row>
    <row r="95" spans="1:20">
      <c r="A95" s="179">
        <v>1200</v>
      </c>
      <c r="B95" s="198"/>
      <c r="C95" s="198"/>
      <c r="D95" s="198"/>
      <c r="E95" s="198"/>
      <c r="F95" s="198"/>
      <c r="G95" s="198"/>
      <c r="H95" s="198"/>
      <c r="I95" s="199"/>
      <c r="J95" s="200"/>
      <c r="K95" s="201"/>
      <c r="L95" s="201"/>
      <c r="M95" s="201"/>
      <c r="T95" s="216">
        <v>1989</v>
      </c>
    </row>
    <row r="96" spans="1:20">
      <c r="A96" s="191">
        <v>1300</v>
      </c>
      <c r="B96" s="195"/>
      <c r="C96" s="195"/>
      <c r="D96" s="195"/>
      <c r="E96" s="195"/>
      <c r="F96" s="195"/>
      <c r="G96" s="195"/>
      <c r="H96" s="195"/>
      <c r="I96" s="196"/>
      <c r="J96" s="197"/>
      <c r="K96" s="196"/>
      <c r="L96" s="196"/>
      <c r="M96" s="196"/>
      <c r="T96" s="216">
        <v>1990</v>
      </c>
    </row>
    <row r="97" spans="1:20">
      <c r="A97" s="179">
        <v>1400</v>
      </c>
      <c r="B97" s="198"/>
      <c r="C97" s="198"/>
      <c r="D97" s="198"/>
      <c r="E97" s="198"/>
      <c r="F97" s="198"/>
      <c r="G97" s="198"/>
      <c r="H97" s="198"/>
      <c r="I97" s="199"/>
      <c r="J97" s="200"/>
      <c r="K97" s="201"/>
      <c r="L97" s="201"/>
      <c r="M97" s="201"/>
      <c r="T97" s="216">
        <v>1991</v>
      </c>
    </row>
    <row r="98" spans="1:20">
      <c r="A98" s="191">
        <v>1500</v>
      </c>
      <c r="B98" s="195"/>
      <c r="C98" s="195"/>
      <c r="D98" s="195"/>
      <c r="E98" s="195"/>
      <c r="F98" s="195"/>
      <c r="G98" s="195"/>
      <c r="H98" s="195"/>
      <c r="I98" s="196"/>
      <c r="J98" s="197"/>
      <c r="K98" s="196"/>
      <c r="L98" s="196"/>
      <c r="M98" s="196"/>
      <c r="T98" s="216">
        <v>1992</v>
      </c>
    </row>
    <row r="99" spans="1:20">
      <c r="A99" s="179">
        <v>1600</v>
      </c>
      <c r="B99" s="198"/>
      <c r="C99" s="198"/>
      <c r="D99" s="198"/>
      <c r="E99" s="198"/>
      <c r="F99" s="198"/>
      <c r="G99" s="198"/>
      <c r="H99" s="198"/>
      <c r="I99" s="199"/>
      <c r="J99" s="200"/>
      <c r="K99" s="201"/>
      <c r="L99" s="201"/>
      <c r="M99" s="201"/>
      <c r="T99" s="216">
        <v>1993</v>
      </c>
    </row>
    <row r="100" spans="1:20">
      <c r="A100" s="191">
        <v>1700</v>
      </c>
      <c r="B100" s="195"/>
      <c r="C100" s="195"/>
      <c r="D100" s="195"/>
      <c r="E100" s="195"/>
      <c r="F100" s="195"/>
      <c r="G100" s="195"/>
      <c r="H100" s="195"/>
      <c r="I100" s="196"/>
      <c r="J100" s="197"/>
      <c r="K100" s="196"/>
      <c r="L100" s="196"/>
      <c r="M100" s="196"/>
      <c r="T100" s="216">
        <v>1994</v>
      </c>
    </row>
    <row r="101" spans="1:20">
      <c r="A101" s="179">
        <v>1800</v>
      </c>
      <c r="B101" s="198"/>
      <c r="C101" s="198"/>
      <c r="D101" s="198"/>
      <c r="E101" s="198"/>
      <c r="F101" s="198"/>
      <c r="G101" s="198"/>
      <c r="H101" s="198"/>
      <c r="I101" s="199"/>
      <c r="J101" s="200"/>
      <c r="K101" s="201"/>
      <c r="L101" s="201"/>
      <c r="M101" s="201"/>
      <c r="T101" s="216">
        <v>1995</v>
      </c>
    </row>
    <row r="102" spans="1:20">
      <c r="A102" s="191">
        <v>1900</v>
      </c>
      <c r="B102" s="195"/>
      <c r="C102" s="195"/>
      <c r="D102" s="195"/>
      <c r="E102" s="195"/>
      <c r="F102" s="195"/>
      <c r="G102" s="195"/>
      <c r="H102" s="195"/>
      <c r="I102" s="196"/>
      <c r="J102" s="197"/>
      <c r="K102" s="196"/>
      <c r="L102" s="196"/>
      <c r="M102" s="196"/>
      <c r="T102" s="216">
        <v>1996</v>
      </c>
    </row>
    <row r="103" spans="1:20">
      <c r="A103" s="179">
        <v>2000</v>
      </c>
      <c r="B103" s="198"/>
      <c r="C103" s="198"/>
      <c r="D103" s="198"/>
      <c r="E103" s="198"/>
      <c r="F103" s="198"/>
      <c r="G103" s="198"/>
      <c r="H103" s="198"/>
      <c r="I103" s="199"/>
      <c r="J103" s="200"/>
      <c r="K103" s="201"/>
      <c r="L103" s="201"/>
      <c r="M103" s="201"/>
      <c r="T103" s="216">
        <v>1997</v>
      </c>
    </row>
    <row r="104" spans="1:20">
      <c r="A104" s="191">
        <v>2100</v>
      </c>
      <c r="B104" s="195"/>
      <c r="C104" s="195"/>
      <c r="D104" s="195"/>
      <c r="E104" s="195"/>
      <c r="F104" s="195"/>
      <c r="G104" s="195"/>
      <c r="H104" s="195"/>
      <c r="I104" s="196"/>
      <c r="J104" s="197"/>
      <c r="K104" s="196"/>
      <c r="L104" s="196"/>
      <c r="M104" s="196"/>
      <c r="T104" s="216">
        <v>1998</v>
      </c>
    </row>
    <row r="105" spans="1:20">
      <c r="A105" s="179">
        <v>2200</v>
      </c>
      <c r="B105" s="198"/>
      <c r="C105" s="198"/>
      <c r="D105" s="198"/>
      <c r="E105" s="198"/>
      <c r="F105" s="198"/>
      <c r="G105" s="198"/>
      <c r="H105" s="198"/>
      <c r="I105" s="199"/>
      <c r="J105" s="200"/>
      <c r="K105" s="201"/>
      <c r="L105" s="201"/>
      <c r="M105" s="201"/>
      <c r="T105" s="216">
        <v>1999</v>
      </c>
    </row>
    <row r="106" spans="1:20">
      <c r="A106" s="191">
        <v>2400</v>
      </c>
      <c r="B106" s="195"/>
      <c r="C106" s="195"/>
      <c r="D106" s="195"/>
      <c r="E106" s="195"/>
      <c r="F106" s="195"/>
      <c r="G106" s="195"/>
      <c r="H106" s="195"/>
      <c r="I106" s="196"/>
      <c r="J106" s="197"/>
      <c r="K106" s="196"/>
      <c r="L106" s="196"/>
      <c r="M106" s="196"/>
      <c r="T106" s="216">
        <v>2000</v>
      </c>
    </row>
    <row r="107" spans="1:20">
      <c r="A107" s="179">
        <v>2600</v>
      </c>
      <c r="B107" s="198"/>
      <c r="C107" s="198"/>
      <c r="D107" s="198"/>
      <c r="E107" s="198"/>
      <c r="F107" s="198"/>
      <c r="G107" s="198"/>
      <c r="H107" s="198"/>
      <c r="I107" s="199"/>
      <c r="J107" s="200"/>
      <c r="K107" s="201"/>
      <c r="L107" s="201"/>
      <c r="M107" s="201"/>
      <c r="T107" s="216">
        <v>2001</v>
      </c>
    </row>
    <row r="108" spans="1:20">
      <c r="A108" s="191">
        <v>2800</v>
      </c>
      <c r="B108" s="195"/>
      <c r="C108" s="195"/>
      <c r="D108" s="195"/>
      <c r="E108" s="195"/>
      <c r="F108" s="195"/>
      <c r="G108" s="195"/>
      <c r="H108" s="195"/>
      <c r="I108" s="196"/>
      <c r="J108" s="197"/>
      <c r="K108" s="196"/>
      <c r="L108" s="196"/>
      <c r="M108" s="196"/>
      <c r="T108" s="216">
        <v>2002</v>
      </c>
    </row>
    <row r="109" spans="1:20">
      <c r="A109" s="179">
        <v>3000</v>
      </c>
      <c r="B109" s="198"/>
      <c r="C109" s="198"/>
      <c r="D109" s="198"/>
      <c r="E109" s="198"/>
      <c r="F109" s="198"/>
      <c r="G109" s="198"/>
      <c r="H109" s="198"/>
      <c r="I109" s="199"/>
      <c r="J109" s="200"/>
      <c r="K109" s="201"/>
      <c r="L109" s="201"/>
      <c r="M109" s="201"/>
      <c r="T109" s="216">
        <v>2003</v>
      </c>
    </row>
    <row r="110" spans="1:20">
      <c r="A110" s="191">
        <v>3200</v>
      </c>
      <c r="B110" s="195"/>
      <c r="C110" s="195"/>
      <c r="D110" s="195"/>
      <c r="E110" s="195"/>
      <c r="F110" s="195"/>
      <c r="G110" s="195"/>
      <c r="H110" s="195"/>
      <c r="I110" s="196"/>
      <c r="J110" s="197"/>
      <c r="K110" s="196"/>
      <c r="L110" s="196"/>
      <c r="M110" s="196"/>
      <c r="T110" s="216">
        <v>2004</v>
      </c>
    </row>
    <row r="111" spans="1:20">
      <c r="A111" s="421" t="s">
        <v>187</v>
      </c>
      <c r="B111" s="422"/>
      <c r="C111" s="422"/>
      <c r="D111" s="422"/>
      <c r="E111" s="422"/>
      <c r="F111" s="422"/>
      <c r="G111" s="422"/>
      <c r="H111" s="422"/>
      <c r="I111" s="422"/>
      <c r="J111" s="422"/>
      <c r="K111" s="422"/>
      <c r="L111" s="422"/>
      <c r="M111" s="422"/>
      <c r="T111" s="216">
        <v>2005</v>
      </c>
    </row>
    <row r="112" spans="1:20">
      <c r="A112" s="422"/>
      <c r="B112" s="422"/>
      <c r="C112" s="422"/>
      <c r="D112" s="422"/>
      <c r="E112" s="422"/>
      <c r="F112" s="422"/>
      <c r="G112" s="422"/>
      <c r="H112" s="422"/>
      <c r="I112" s="422"/>
      <c r="J112" s="422"/>
      <c r="K112" s="422"/>
      <c r="L112" s="422"/>
      <c r="M112" s="422"/>
      <c r="T112" s="216">
        <v>2006</v>
      </c>
    </row>
    <row r="113" spans="1:20">
      <c r="A113" s="423" t="s">
        <v>188</v>
      </c>
      <c r="B113" s="423"/>
      <c r="C113" s="423"/>
      <c r="F113" s="7" t="s">
        <v>189</v>
      </c>
      <c r="T113" s="216">
        <v>2007</v>
      </c>
    </row>
    <row r="114" spans="1:20">
      <c r="T114" s="216">
        <v>2008</v>
      </c>
    </row>
    <row r="115" spans="1:20">
      <c r="A115" t="s">
        <v>197</v>
      </c>
      <c r="D115" s="206"/>
      <c r="E115" s="207" t="s">
        <v>198</v>
      </c>
      <c r="F115" t="s">
        <v>199</v>
      </c>
      <c r="G115" s="5"/>
      <c r="H115" s="5"/>
      <c r="I115" t="s">
        <v>198</v>
      </c>
      <c r="J115" s="7" t="s">
        <v>205</v>
      </c>
      <c r="T115" s="216">
        <v>2009</v>
      </c>
    </row>
    <row r="116" spans="1:20">
      <c r="A116" s="203" t="s">
        <v>190</v>
      </c>
      <c r="B116" s="205"/>
      <c r="C116" s="205"/>
      <c r="D116" s="205"/>
      <c r="E116" s="204"/>
      <c r="F116" s="5" t="s">
        <v>196</v>
      </c>
      <c r="G116" s="206"/>
      <c r="H116" s="206"/>
      <c r="I116" s="209"/>
      <c r="J116" t="s">
        <v>206</v>
      </c>
      <c r="L116" s="202"/>
      <c r="T116" s="216">
        <v>2010</v>
      </c>
    </row>
    <row r="117" spans="1:20">
      <c r="A117" s="203" t="s">
        <v>191</v>
      </c>
      <c r="B117" s="205"/>
      <c r="C117" s="205"/>
      <c r="D117" s="205"/>
      <c r="E117" s="202"/>
      <c r="F117" s="118" t="s">
        <v>200</v>
      </c>
      <c r="G117" s="206"/>
      <c r="H117" s="206"/>
      <c r="I117" s="210"/>
      <c r="J117" t="s">
        <v>207</v>
      </c>
      <c r="L117" s="202"/>
      <c r="T117" s="216">
        <v>2011</v>
      </c>
    </row>
    <row r="118" spans="1:20">
      <c r="A118" s="203" t="s">
        <v>192</v>
      </c>
      <c r="B118" s="205"/>
      <c r="C118" s="205"/>
      <c r="D118" s="205"/>
      <c r="E118" s="202"/>
      <c r="F118" t="s">
        <v>201</v>
      </c>
      <c r="G118" s="206"/>
      <c r="H118" s="206"/>
      <c r="I118" s="194"/>
      <c r="J118" s="7" t="s">
        <v>208</v>
      </c>
      <c r="T118" s="216">
        <v>2012</v>
      </c>
    </row>
    <row r="119" spans="1:20">
      <c r="A119" s="203" t="s">
        <v>193</v>
      </c>
      <c r="B119" s="205"/>
      <c r="C119" s="205"/>
      <c r="D119" s="205"/>
      <c r="E119" s="202"/>
      <c r="F119" t="s">
        <v>202</v>
      </c>
      <c r="H119" s="194"/>
      <c r="I119" t="s">
        <v>198</v>
      </c>
      <c r="J119" t="s">
        <v>209</v>
      </c>
      <c r="L119" s="194"/>
      <c r="T119" s="216">
        <v>2013</v>
      </c>
    </row>
    <row r="120" spans="1:20">
      <c r="A120" s="203" t="s">
        <v>194</v>
      </c>
      <c r="B120" s="205"/>
      <c r="C120" s="205"/>
      <c r="D120" s="205"/>
      <c r="E120" s="202"/>
      <c r="F120" t="s">
        <v>196</v>
      </c>
      <c r="G120" s="206"/>
      <c r="H120" s="208"/>
      <c r="I120" s="194"/>
      <c r="J120" t="s">
        <v>210</v>
      </c>
      <c r="L120" s="194"/>
      <c r="T120" s="216">
        <v>2014</v>
      </c>
    </row>
    <row r="121" spans="1:20">
      <c r="A121" s="203" t="s">
        <v>195</v>
      </c>
      <c r="B121" s="205"/>
      <c r="C121" s="205"/>
      <c r="D121" s="205"/>
      <c r="E121" s="202"/>
      <c r="F121" t="s">
        <v>200</v>
      </c>
      <c r="G121" s="206"/>
      <c r="H121" s="208"/>
      <c r="I121" s="194"/>
      <c r="T121" s="216">
        <v>2015</v>
      </c>
    </row>
    <row r="122" spans="1:20">
      <c r="F122" t="s">
        <v>203</v>
      </c>
      <c r="G122" s="206"/>
      <c r="H122" s="208"/>
      <c r="I122" s="194"/>
      <c r="T122" s="216">
        <v>2016</v>
      </c>
    </row>
    <row r="123" spans="1:20">
      <c r="F123" t="s">
        <v>204</v>
      </c>
      <c r="G123" s="206"/>
      <c r="H123" s="208"/>
      <c r="I123" s="194"/>
      <c r="T123" s="216">
        <v>2017</v>
      </c>
    </row>
    <row r="124" spans="1:20">
      <c r="T124" s="216">
        <v>2018</v>
      </c>
    </row>
    <row r="125" spans="1:20" ht="18.75">
      <c r="A125" s="427" t="str">
        <f>O22</f>
        <v>1/2 STORY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193" t="s">
        <v>212</v>
      </c>
      <c r="M125" s="192"/>
      <c r="T125" s="216">
        <v>2019</v>
      </c>
    </row>
    <row r="126" spans="1:20" ht="18.75">
      <c r="A126" s="427"/>
      <c r="B126" s="427"/>
      <c r="C126" s="427"/>
      <c r="D126" s="427"/>
      <c r="E126" s="427"/>
      <c r="F126" s="427"/>
      <c r="G126" s="427"/>
      <c r="H126" s="427"/>
      <c r="I126" s="427"/>
      <c r="J126" s="427"/>
      <c r="K126" s="427"/>
      <c r="L126" s="211" t="s">
        <v>469</v>
      </c>
      <c r="M126" s="192"/>
      <c r="T126" s="216">
        <v>2020</v>
      </c>
    </row>
    <row r="127" spans="1:20" ht="18.75">
      <c r="A127" s="427"/>
      <c r="B127" s="427"/>
      <c r="C127" s="427"/>
      <c r="D127" s="427"/>
      <c r="E127" s="427"/>
      <c r="F127" s="427"/>
      <c r="G127" s="427"/>
      <c r="H127" s="427"/>
      <c r="I127" s="427"/>
      <c r="J127" s="427"/>
      <c r="K127" s="427"/>
      <c r="L127" s="192"/>
      <c r="M127" s="192"/>
      <c r="T127" s="216">
        <v>2021</v>
      </c>
    </row>
    <row r="128" spans="1:20">
      <c r="A128" s="428" t="s">
        <v>151</v>
      </c>
      <c r="B128" s="428"/>
      <c r="C128" s="428"/>
      <c r="D128" s="428"/>
      <c r="E128" s="428"/>
      <c r="F128" s="428"/>
      <c r="G128" s="428"/>
      <c r="H128" s="428"/>
      <c r="I128" s="428"/>
      <c r="J128" s="428"/>
      <c r="K128" s="428"/>
      <c r="L128" s="428"/>
      <c r="M128" s="428"/>
      <c r="T128" s="216">
        <v>2022</v>
      </c>
    </row>
    <row r="129" spans="1:20">
      <c r="A129" s="428"/>
      <c r="B129" s="428"/>
      <c r="C129" s="428"/>
      <c r="D129" s="428"/>
      <c r="E129" s="428"/>
      <c r="F129" s="428"/>
      <c r="G129" s="428"/>
      <c r="H129" s="428"/>
      <c r="I129" s="428"/>
      <c r="J129" s="428"/>
      <c r="K129" s="428"/>
      <c r="L129" s="428"/>
      <c r="M129" s="428"/>
      <c r="T129" s="216">
        <v>2023</v>
      </c>
    </row>
    <row r="130" spans="1:20">
      <c r="A130" s="377" t="s">
        <v>175</v>
      </c>
      <c r="B130" s="377"/>
      <c r="C130" s="377"/>
      <c r="D130" s="377"/>
      <c r="E130" s="377"/>
      <c r="F130" s="377"/>
      <c r="G130" s="377"/>
      <c r="H130" s="377"/>
      <c r="I130" s="377"/>
      <c r="J130" s="377" t="s">
        <v>186</v>
      </c>
      <c r="K130" s="377"/>
      <c r="L130" s="377"/>
      <c r="M130" s="377"/>
      <c r="T130" s="216">
        <v>2024</v>
      </c>
    </row>
    <row r="131" spans="1:20">
      <c r="A131" s="424" t="s">
        <v>152</v>
      </c>
      <c r="B131" s="424" t="s">
        <v>153</v>
      </c>
      <c r="C131" s="424" t="s">
        <v>154</v>
      </c>
      <c r="D131" s="424" t="s">
        <v>155</v>
      </c>
      <c r="E131" s="424" t="s">
        <v>156</v>
      </c>
      <c r="F131" s="424" t="s">
        <v>176</v>
      </c>
      <c r="G131" s="424" t="s">
        <v>177</v>
      </c>
      <c r="H131" s="424" t="s">
        <v>179</v>
      </c>
      <c r="I131" s="424" t="s">
        <v>180</v>
      </c>
      <c r="J131" s="425" t="s">
        <v>181</v>
      </c>
      <c r="K131" s="426" t="s">
        <v>182</v>
      </c>
      <c r="L131" s="426" t="s">
        <v>183</v>
      </c>
      <c r="M131" s="426" t="s">
        <v>184</v>
      </c>
      <c r="T131" s="216">
        <v>2025</v>
      </c>
    </row>
    <row r="132" spans="1:20" ht="19.5" customHeight="1">
      <c r="A132" s="424"/>
      <c r="B132" s="424"/>
      <c r="C132" s="424"/>
      <c r="D132" s="424"/>
      <c r="E132" s="424"/>
      <c r="F132" s="424"/>
      <c r="G132" s="424"/>
      <c r="H132" s="424"/>
      <c r="I132" s="424"/>
      <c r="J132" s="425"/>
      <c r="K132" s="426"/>
      <c r="L132" s="426"/>
      <c r="M132" s="426"/>
      <c r="T132" s="216">
        <v>2026</v>
      </c>
    </row>
    <row r="133" spans="1:20">
      <c r="A133" s="191">
        <v>600</v>
      </c>
      <c r="B133" s="195"/>
      <c r="C133" s="195"/>
      <c r="D133" s="195"/>
      <c r="E133" s="195"/>
      <c r="F133" s="195"/>
      <c r="G133" s="195"/>
      <c r="H133" s="195"/>
      <c r="I133" s="196"/>
      <c r="J133" s="197"/>
      <c r="K133" s="196"/>
      <c r="L133" s="196"/>
      <c r="M133" s="196"/>
      <c r="T133" s="216">
        <v>2027</v>
      </c>
    </row>
    <row r="134" spans="1:20">
      <c r="A134" s="179">
        <v>800</v>
      </c>
      <c r="B134" s="198"/>
      <c r="C134" s="198"/>
      <c r="D134" s="198"/>
      <c r="E134" s="198"/>
      <c r="F134" s="198"/>
      <c r="G134" s="198"/>
      <c r="H134" s="198"/>
      <c r="I134" s="199"/>
      <c r="J134" s="200"/>
      <c r="K134" s="201"/>
      <c r="L134" s="201"/>
      <c r="M134" s="201"/>
      <c r="T134" s="216">
        <v>2028</v>
      </c>
    </row>
    <row r="135" spans="1:20">
      <c r="A135" s="191">
        <v>1000</v>
      </c>
      <c r="B135" s="195"/>
      <c r="C135" s="195"/>
      <c r="D135" s="195"/>
      <c r="E135" s="195"/>
      <c r="F135" s="195"/>
      <c r="G135" s="195"/>
      <c r="H135" s="195"/>
      <c r="I135" s="196"/>
      <c r="J135" s="197"/>
      <c r="K135" s="196"/>
      <c r="L135" s="196"/>
      <c r="M135" s="196"/>
      <c r="T135" s="216">
        <v>2029</v>
      </c>
    </row>
    <row r="136" spans="1:20">
      <c r="A136" s="179">
        <v>1200</v>
      </c>
      <c r="B136" s="198"/>
      <c r="C136" s="198"/>
      <c r="D136" s="198"/>
      <c r="E136" s="198"/>
      <c r="F136" s="198"/>
      <c r="G136" s="198"/>
      <c r="H136" s="198"/>
      <c r="I136" s="199"/>
      <c r="J136" s="200"/>
      <c r="K136" s="201"/>
      <c r="L136" s="201"/>
      <c r="M136" s="201"/>
      <c r="T136" s="216">
        <v>2030</v>
      </c>
    </row>
    <row r="137" spans="1:20">
      <c r="A137" s="191">
        <v>1300</v>
      </c>
      <c r="B137" s="195"/>
      <c r="C137" s="195"/>
      <c r="D137" s="195"/>
      <c r="E137" s="195"/>
      <c r="F137" s="195"/>
      <c r="G137" s="195"/>
      <c r="H137" s="195"/>
      <c r="I137" s="196"/>
      <c r="J137" s="197"/>
      <c r="K137" s="196"/>
      <c r="L137" s="196"/>
      <c r="M137" s="196"/>
      <c r="T137" s="216">
        <v>2031</v>
      </c>
    </row>
    <row r="138" spans="1:20">
      <c r="A138" s="179">
        <v>1400</v>
      </c>
      <c r="B138" s="198"/>
      <c r="C138" s="198"/>
      <c r="D138" s="198"/>
      <c r="E138" s="198"/>
      <c r="F138" s="198"/>
      <c r="G138" s="198"/>
      <c r="H138" s="198"/>
      <c r="I138" s="199"/>
      <c r="J138" s="200"/>
      <c r="K138" s="201"/>
      <c r="L138" s="201"/>
      <c r="M138" s="201"/>
      <c r="T138" s="216">
        <v>2032</v>
      </c>
    </row>
    <row r="139" spans="1:20">
      <c r="A139" s="191">
        <v>1500</v>
      </c>
      <c r="B139" s="195"/>
      <c r="C139" s="195"/>
      <c r="D139" s="195"/>
      <c r="E139" s="195"/>
      <c r="F139" s="195"/>
      <c r="G139" s="195"/>
      <c r="H139" s="195"/>
      <c r="I139" s="196"/>
      <c r="J139" s="197"/>
      <c r="K139" s="196"/>
      <c r="L139" s="196"/>
      <c r="M139" s="196"/>
      <c r="T139" s="216">
        <v>2033</v>
      </c>
    </row>
    <row r="140" spans="1:20">
      <c r="A140" s="179">
        <v>1600</v>
      </c>
      <c r="B140" s="198"/>
      <c r="C140" s="198"/>
      <c r="D140" s="198"/>
      <c r="E140" s="198"/>
      <c r="F140" s="198"/>
      <c r="G140" s="198"/>
      <c r="H140" s="198"/>
      <c r="I140" s="199"/>
      <c r="J140" s="200"/>
      <c r="K140" s="201"/>
      <c r="L140" s="201"/>
      <c r="M140" s="201"/>
      <c r="T140" s="216">
        <v>2034</v>
      </c>
    </row>
    <row r="141" spans="1:20">
      <c r="A141" s="191">
        <v>1700</v>
      </c>
      <c r="B141" s="195"/>
      <c r="C141" s="195"/>
      <c r="D141" s="195"/>
      <c r="E141" s="195"/>
      <c r="F141" s="195"/>
      <c r="G141" s="195"/>
      <c r="H141" s="195"/>
      <c r="I141" s="196"/>
      <c r="J141" s="197"/>
      <c r="K141" s="196"/>
      <c r="L141" s="196"/>
      <c r="M141" s="196"/>
      <c r="T141" s="216">
        <v>2035</v>
      </c>
    </row>
    <row r="142" spans="1:20">
      <c r="A142" s="179">
        <v>1800</v>
      </c>
      <c r="B142" s="198"/>
      <c r="C142" s="198"/>
      <c r="D142" s="198"/>
      <c r="E142" s="198"/>
      <c r="F142" s="198"/>
      <c r="G142" s="198"/>
      <c r="H142" s="198"/>
      <c r="I142" s="199"/>
      <c r="J142" s="200"/>
      <c r="K142" s="201"/>
      <c r="L142" s="201"/>
      <c r="M142" s="201"/>
      <c r="T142" s="216">
        <v>2036</v>
      </c>
    </row>
    <row r="143" spans="1:20">
      <c r="A143" s="191">
        <v>1900</v>
      </c>
      <c r="B143" s="195"/>
      <c r="C143" s="195"/>
      <c r="D143" s="195"/>
      <c r="E143" s="195"/>
      <c r="F143" s="195"/>
      <c r="G143" s="195"/>
      <c r="H143" s="195"/>
      <c r="I143" s="196"/>
      <c r="J143" s="197"/>
      <c r="K143" s="196"/>
      <c r="L143" s="196"/>
      <c r="M143" s="196"/>
      <c r="T143" s="216">
        <v>2037</v>
      </c>
    </row>
    <row r="144" spans="1:20">
      <c r="A144" s="179">
        <v>2000</v>
      </c>
      <c r="B144" s="198"/>
      <c r="C144" s="198"/>
      <c r="D144" s="198"/>
      <c r="E144" s="198"/>
      <c r="F144" s="198"/>
      <c r="G144" s="198"/>
      <c r="H144" s="198"/>
      <c r="I144" s="199"/>
      <c r="J144" s="200"/>
      <c r="K144" s="201"/>
      <c r="L144" s="201"/>
      <c r="M144" s="201"/>
      <c r="T144" s="216">
        <v>2038</v>
      </c>
    </row>
    <row r="145" spans="1:20">
      <c r="A145" s="191">
        <v>2100</v>
      </c>
      <c r="B145" s="195"/>
      <c r="C145" s="195"/>
      <c r="D145" s="195"/>
      <c r="E145" s="195"/>
      <c r="F145" s="195"/>
      <c r="G145" s="195"/>
      <c r="H145" s="195"/>
      <c r="I145" s="196"/>
      <c r="J145" s="197"/>
      <c r="K145" s="196"/>
      <c r="L145" s="196"/>
      <c r="M145" s="196"/>
      <c r="T145" s="216">
        <v>2039</v>
      </c>
    </row>
    <row r="146" spans="1:20">
      <c r="A146" s="179">
        <v>2200</v>
      </c>
      <c r="B146" s="198"/>
      <c r="C146" s="198"/>
      <c r="D146" s="198"/>
      <c r="E146" s="198"/>
      <c r="F146" s="198"/>
      <c r="G146" s="198"/>
      <c r="H146" s="198"/>
      <c r="I146" s="199"/>
      <c r="J146" s="200"/>
      <c r="K146" s="201"/>
      <c r="L146" s="201"/>
      <c r="M146" s="201"/>
      <c r="T146" s="216">
        <v>2040</v>
      </c>
    </row>
    <row r="147" spans="1:20">
      <c r="A147" s="191">
        <v>2400</v>
      </c>
      <c r="B147" s="195"/>
      <c r="C147" s="195"/>
      <c r="D147" s="195"/>
      <c r="E147" s="195"/>
      <c r="F147" s="195"/>
      <c r="G147" s="195"/>
      <c r="H147" s="195"/>
      <c r="I147" s="196"/>
      <c r="J147" s="197"/>
      <c r="K147" s="196"/>
      <c r="L147" s="196"/>
      <c r="M147" s="196"/>
      <c r="T147" s="216">
        <v>2041</v>
      </c>
    </row>
    <row r="148" spans="1:20">
      <c r="A148" s="179">
        <v>2600</v>
      </c>
      <c r="B148" s="198"/>
      <c r="C148" s="198"/>
      <c r="D148" s="198"/>
      <c r="E148" s="198"/>
      <c r="F148" s="198"/>
      <c r="G148" s="198"/>
      <c r="H148" s="198"/>
      <c r="I148" s="199"/>
      <c r="J148" s="200"/>
      <c r="K148" s="201"/>
      <c r="L148" s="201"/>
      <c r="M148" s="201"/>
      <c r="T148" s="216">
        <v>2042</v>
      </c>
    </row>
    <row r="149" spans="1:20">
      <c r="A149" s="191">
        <v>2800</v>
      </c>
      <c r="B149" s="195"/>
      <c r="C149" s="195"/>
      <c r="D149" s="195"/>
      <c r="E149" s="195"/>
      <c r="F149" s="195"/>
      <c r="G149" s="195"/>
      <c r="H149" s="195"/>
      <c r="I149" s="196"/>
      <c r="J149" s="197"/>
      <c r="K149" s="196"/>
      <c r="L149" s="196"/>
      <c r="M149" s="196"/>
      <c r="T149" s="216">
        <v>2043</v>
      </c>
    </row>
    <row r="150" spans="1:20">
      <c r="A150" s="179">
        <v>3000</v>
      </c>
      <c r="B150" s="198"/>
      <c r="C150" s="198"/>
      <c r="D150" s="198"/>
      <c r="E150" s="198"/>
      <c r="F150" s="198"/>
      <c r="G150" s="198"/>
      <c r="H150" s="198"/>
      <c r="I150" s="199"/>
      <c r="J150" s="200"/>
      <c r="K150" s="201"/>
      <c r="L150" s="201"/>
      <c r="M150" s="201"/>
      <c r="T150" s="216">
        <v>2044</v>
      </c>
    </row>
    <row r="151" spans="1:20">
      <c r="A151" s="191">
        <v>3200</v>
      </c>
      <c r="B151" s="195"/>
      <c r="C151" s="195"/>
      <c r="D151" s="195"/>
      <c r="E151" s="195"/>
      <c r="F151" s="195"/>
      <c r="G151" s="195"/>
      <c r="H151" s="195"/>
      <c r="I151" s="196"/>
      <c r="J151" s="197"/>
      <c r="K151" s="196"/>
      <c r="L151" s="196"/>
      <c r="M151" s="196"/>
      <c r="T151" s="216">
        <v>2045</v>
      </c>
    </row>
    <row r="152" spans="1:20">
      <c r="A152" s="421" t="s">
        <v>187</v>
      </c>
      <c r="B152" s="422"/>
      <c r="C152" s="422"/>
      <c r="D152" s="422"/>
      <c r="E152" s="422"/>
      <c r="F152" s="422"/>
      <c r="G152" s="422"/>
      <c r="H152" s="422"/>
      <c r="I152" s="422"/>
      <c r="J152" s="422"/>
      <c r="K152" s="422"/>
      <c r="L152" s="422"/>
      <c r="M152" s="422"/>
      <c r="T152" s="216">
        <v>2046</v>
      </c>
    </row>
    <row r="153" spans="1:20">
      <c r="A153" s="422"/>
      <c r="B153" s="422"/>
      <c r="C153" s="422"/>
      <c r="D153" s="422"/>
      <c r="E153" s="422"/>
      <c r="F153" s="422"/>
      <c r="G153" s="422"/>
      <c r="H153" s="422"/>
      <c r="I153" s="422"/>
      <c r="J153" s="422"/>
      <c r="K153" s="422"/>
      <c r="L153" s="422"/>
      <c r="M153" s="422"/>
      <c r="T153" s="216">
        <v>2047</v>
      </c>
    </row>
    <row r="154" spans="1:20">
      <c r="A154" s="423" t="s">
        <v>188</v>
      </c>
      <c r="B154" s="423"/>
      <c r="C154" s="423"/>
      <c r="F154" s="7" t="s">
        <v>189</v>
      </c>
      <c r="T154" s="216">
        <v>2048</v>
      </c>
    </row>
    <row r="155" spans="1:20">
      <c r="T155" s="216">
        <v>2049</v>
      </c>
    </row>
    <row r="156" spans="1:20">
      <c r="A156" t="s">
        <v>197</v>
      </c>
      <c r="D156" s="206"/>
      <c r="E156" s="207" t="s">
        <v>198</v>
      </c>
      <c r="F156" t="s">
        <v>199</v>
      </c>
      <c r="G156" s="5"/>
      <c r="H156" s="5"/>
      <c r="I156" t="s">
        <v>198</v>
      </c>
      <c r="J156" s="7" t="s">
        <v>205</v>
      </c>
      <c r="T156" s="216">
        <v>2050</v>
      </c>
    </row>
    <row r="157" spans="1:20">
      <c r="A157" s="203" t="s">
        <v>190</v>
      </c>
      <c r="B157" s="205"/>
      <c r="C157" s="205"/>
      <c r="D157" s="205"/>
      <c r="E157" s="204"/>
      <c r="F157" s="5" t="s">
        <v>196</v>
      </c>
      <c r="G157" s="206"/>
      <c r="H157" s="206"/>
      <c r="I157" s="209"/>
      <c r="J157" t="s">
        <v>206</v>
      </c>
      <c r="L157" s="202"/>
    </row>
    <row r="158" spans="1:20">
      <c r="A158" s="203" t="s">
        <v>191</v>
      </c>
      <c r="B158" s="205"/>
      <c r="C158" s="205"/>
      <c r="D158" s="205"/>
      <c r="E158" s="202"/>
      <c r="F158" s="118" t="s">
        <v>200</v>
      </c>
      <c r="G158" s="206"/>
      <c r="H158" s="206"/>
      <c r="I158" s="210"/>
      <c r="J158" t="s">
        <v>207</v>
      </c>
      <c r="L158" s="202"/>
    </row>
    <row r="159" spans="1:20">
      <c r="A159" s="203" t="s">
        <v>192</v>
      </c>
      <c r="B159" s="205"/>
      <c r="C159" s="205"/>
      <c r="D159" s="205"/>
      <c r="E159" s="202"/>
      <c r="F159" t="s">
        <v>201</v>
      </c>
      <c r="G159" s="206"/>
      <c r="H159" s="206"/>
      <c r="I159" s="194"/>
      <c r="J159" s="7" t="s">
        <v>208</v>
      </c>
    </row>
    <row r="160" spans="1:20">
      <c r="A160" s="203" t="s">
        <v>193</v>
      </c>
      <c r="B160" s="205"/>
      <c r="C160" s="205"/>
      <c r="D160" s="205"/>
      <c r="E160" s="202"/>
      <c r="F160" t="s">
        <v>202</v>
      </c>
      <c r="H160" s="194"/>
      <c r="I160" t="s">
        <v>198</v>
      </c>
      <c r="J160" t="s">
        <v>209</v>
      </c>
      <c r="L160" s="194"/>
    </row>
    <row r="161" spans="1:13">
      <c r="A161" s="203" t="s">
        <v>194</v>
      </c>
      <c r="B161" s="205"/>
      <c r="C161" s="205"/>
      <c r="D161" s="205"/>
      <c r="E161" s="202"/>
      <c r="F161" t="s">
        <v>196</v>
      </c>
      <c r="G161" s="206"/>
      <c r="H161" s="208"/>
      <c r="I161" s="194"/>
      <c r="J161" t="s">
        <v>210</v>
      </c>
      <c r="L161" s="194"/>
    </row>
    <row r="162" spans="1:13">
      <c r="A162" s="203" t="s">
        <v>195</v>
      </c>
      <c r="B162" s="205"/>
      <c r="C162" s="205"/>
      <c r="D162" s="205"/>
      <c r="E162" s="202"/>
      <c r="F162" t="s">
        <v>200</v>
      </c>
      <c r="G162" s="206"/>
      <c r="H162" s="208"/>
      <c r="I162" s="194"/>
    </row>
    <row r="163" spans="1:13">
      <c r="F163" t="s">
        <v>203</v>
      </c>
      <c r="G163" s="206"/>
      <c r="H163" s="208"/>
      <c r="I163" s="194"/>
    </row>
    <row r="164" spans="1:13">
      <c r="F164" t="s">
        <v>204</v>
      </c>
      <c r="G164" s="206"/>
      <c r="H164" s="208"/>
      <c r="I164" s="194"/>
    </row>
    <row r="167" spans="1:13" ht="18.75">
      <c r="A167" s="427" t="str">
        <f>O22</f>
        <v>1/2 STORY</v>
      </c>
      <c r="B167" s="427"/>
      <c r="C167" s="427"/>
      <c r="D167" s="427"/>
      <c r="E167" s="427"/>
      <c r="F167" s="427"/>
      <c r="G167" s="427"/>
      <c r="H167" s="427"/>
      <c r="I167" s="427"/>
      <c r="J167" s="427"/>
      <c r="K167" s="427"/>
      <c r="L167" s="193" t="s">
        <v>212</v>
      </c>
      <c r="M167" s="192"/>
    </row>
    <row r="168" spans="1:13" ht="18.75">
      <c r="A168" s="427"/>
      <c r="B168" s="427"/>
      <c r="C168" s="427"/>
      <c r="D168" s="427"/>
      <c r="E168" s="427"/>
      <c r="F168" s="427"/>
      <c r="G168" s="427"/>
      <c r="H168" s="427"/>
      <c r="I168" s="427"/>
      <c r="J168" s="427"/>
      <c r="K168" s="427"/>
      <c r="L168" s="211" t="s">
        <v>469</v>
      </c>
      <c r="M168" s="192"/>
    </row>
    <row r="169" spans="1:13" ht="18.75">
      <c r="A169" s="427"/>
      <c r="B169" s="427"/>
      <c r="C169" s="427"/>
      <c r="D169" s="427"/>
      <c r="E169" s="427"/>
      <c r="F169" s="427"/>
      <c r="G169" s="427"/>
      <c r="H169" s="427"/>
      <c r="I169" s="427"/>
      <c r="J169" s="427"/>
      <c r="K169" s="427"/>
      <c r="L169" s="192"/>
      <c r="M169" s="192"/>
    </row>
    <row r="170" spans="1:13">
      <c r="A170" s="428" t="s">
        <v>151</v>
      </c>
      <c r="B170" s="428"/>
      <c r="C170" s="428"/>
      <c r="D170" s="428"/>
      <c r="E170" s="428"/>
      <c r="F170" s="428"/>
      <c r="G170" s="428"/>
      <c r="H170" s="428"/>
      <c r="I170" s="428"/>
      <c r="J170" s="428"/>
      <c r="K170" s="428"/>
      <c r="L170" s="428"/>
      <c r="M170" s="428"/>
    </row>
    <row r="171" spans="1:13">
      <c r="A171" s="428"/>
      <c r="B171" s="428"/>
      <c r="C171" s="428"/>
      <c r="D171" s="428"/>
      <c r="E171" s="428"/>
      <c r="F171" s="428"/>
      <c r="G171" s="428"/>
      <c r="H171" s="428"/>
      <c r="I171" s="428"/>
      <c r="J171" s="428"/>
      <c r="K171" s="428"/>
      <c r="L171" s="428"/>
      <c r="M171" s="428"/>
    </row>
    <row r="172" spans="1:13">
      <c r="A172" s="377" t="s">
        <v>175</v>
      </c>
      <c r="B172" s="377"/>
      <c r="C172" s="377"/>
      <c r="D172" s="377"/>
      <c r="E172" s="377"/>
      <c r="F172" s="377"/>
      <c r="G172" s="377"/>
      <c r="H172" s="377"/>
      <c r="I172" s="377"/>
      <c r="J172" s="377" t="s">
        <v>186</v>
      </c>
      <c r="K172" s="377"/>
      <c r="L172" s="377"/>
      <c r="M172" s="377"/>
    </row>
    <row r="173" spans="1:13">
      <c r="A173" s="424" t="s">
        <v>152</v>
      </c>
      <c r="B173" s="424" t="s">
        <v>153</v>
      </c>
      <c r="C173" s="424" t="s">
        <v>154</v>
      </c>
      <c r="D173" s="424" t="s">
        <v>155</v>
      </c>
      <c r="E173" s="424" t="s">
        <v>156</v>
      </c>
      <c r="F173" s="424" t="s">
        <v>176</v>
      </c>
      <c r="G173" s="424" t="s">
        <v>177</v>
      </c>
      <c r="H173" s="424" t="s">
        <v>179</v>
      </c>
      <c r="I173" s="424" t="s">
        <v>180</v>
      </c>
      <c r="J173" s="425" t="s">
        <v>181</v>
      </c>
      <c r="K173" s="426" t="s">
        <v>182</v>
      </c>
      <c r="L173" s="426" t="s">
        <v>183</v>
      </c>
      <c r="M173" s="426" t="s">
        <v>184</v>
      </c>
    </row>
    <row r="174" spans="1:13" ht="20.25" customHeight="1">
      <c r="A174" s="424"/>
      <c r="B174" s="424"/>
      <c r="C174" s="424"/>
      <c r="D174" s="424"/>
      <c r="E174" s="424"/>
      <c r="F174" s="424"/>
      <c r="G174" s="424"/>
      <c r="H174" s="424"/>
      <c r="I174" s="424"/>
      <c r="J174" s="425"/>
      <c r="K174" s="426"/>
      <c r="L174" s="426"/>
      <c r="M174" s="426"/>
    </row>
    <row r="175" spans="1:13">
      <c r="A175" s="191">
        <v>600</v>
      </c>
      <c r="B175" s="195"/>
      <c r="C175" s="195"/>
      <c r="D175" s="195"/>
      <c r="E175" s="195"/>
      <c r="F175" s="195"/>
      <c r="G175" s="195"/>
      <c r="H175" s="195"/>
      <c r="I175" s="196"/>
      <c r="J175" s="197"/>
      <c r="K175" s="196"/>
      <c r="L175" s="196"/>
      <c r="M175" s="196"/>
    </row>
    <row r="176" spans="1:13">
      <c r="A176" s="179">
        <v>800</v>
      </c>
      <c r="B176" s="198"/>
      <c r="C176" s="198"/>
      <c r="D176" s="198"/>
      <c r="E176" s="198"/>
      <c r="F176" s="198"/>
      <c r="G176" s="198"/>
      <c r="H176" s="198"/>
      <c r="I176" s="199"/>
      <c r="J176" s="200"/>
      <c r="K176" s="201"/>
      <c r="L176" s="201"/>
      <c r="M176" s="201"/>
    </row>
    <row r="177" spans="1:13">
      <c r="A177" s="191">
        <v>1000</v>
      </c>
      <c r="B177" s="195"/>
      <c r="C177" s="195"/>
      <c r="D177" s="195"/>
      <c r="E177" s="195"/>
      <c r="F177" s="195"/>
      <c r="G177" s="195"/>
      <c r="H177" s="195"/>
      <c r="I177" s="196"/>
      <c r="J177" s="197"/>
      <c r="K177" s="196"/>
      <c r="L177" s="196"/>
      <c r="M177" s="196"/>
    </row>
    <row r="178" spans="1:13">
      <c r="A178" s="179">
        <v>1200</v>
      </c>
      <c r="B178" s="198"/>
      <c r="C178" s="198"/>
      <c r="D178" s="198"/>
      <c r="E178" s="198"/>
      <c r="F178" s="198"/>
      <c r="G178" s="198"/>
      <c r="H178" s="198"/>
      <c r="I178" s="199"/>
      <c r="J178" s="200"/>
      <c r="K178" s="201"/>
      <c r="L178" s="201"/>
      <c r="M178" s="201"/>
    </row>
    <row r="179" spans="1:13">
      <c r="A179" s="191">
        <v>1300</v>
      </c>
      <c r="B179" s="195"/>
      <c r="C179" s="195"/>
      <c r="D179" s="195"/>
      <c r="E179" s="195"/>
      <c r="F179" s="195"/>
      <c r="G179" s="195"/>
      <c r="H179" s="195"/>
      <c r="I179" s="196"/>
      <c r="J179" s="197"/>
      <c r="K179" s="196"/>
      <c r="L179" s="196"/>
      <c r="M179" s="196"/>
    </row>
    <row r="180" spans="1:13">
      <c r="A180" s="179">
        <v>1400</v>
      </c>
      <c r="B180" s="198"/>
      <c r="C180" s="198"/>
      <c r="D180" s="198"/>
      <c r="E180" s="198"/>
      <c r="F180" s="198"/>
      <c r="G180" s="198"/>
      <c r="H180" s="198"/>
      <c r="I180" s="199"/>
      <c r="J180" s="200"/>
      <c r="K180" s="201"/>
      <c r="L180" s="201"/>
      <c r="M180" s="201"/>
    </row>
    <row r="181" spans="1:13">
      <c r="A181" s="191">
        <v>1500</v>
      </c>
      <c r="B181" s="195"/>
      <c r="C181" s="195"/>
      <c r="D181" s="195"/>
      <c r="E181" s="195"/>
      <c r="F181" s="195"/>
      <c r="G181" s="195"/>
      <c r="H181" s="195"/>
      <c r="I181" s="196"/>
      <c r="J181" s="197"/>
      <c r="K181" s="196"/>
      <c r="L181" s="196"/>
      <c r="M181" s="196"/>
    </row>
    <row r="182" spans="1:13">
      <c r="A182" s="179">
        <v>1600</v>
      </c>
      <c r="B182" s="198"/>
      <c r="C182" s="198"/>
      <c r="D182" s="198"/>
      <c r="E182" s="198"/>
      <c r="F182" s="198"/>
      <c r="G182" s="198"/>
      <c r="H182" s="198"/>
      <c r="I182" s="199"/>
      <c r="J182" s="200"/>
      <c r="K182" s="201"/>
      <c r="L182" s="201"/>
      <c r="M182" s="201"/>
    </row>
    <row r="183" spans="1:13">
      <c r="A183" s="191">
        <v>1700</v>
      </c>
      <c r="B183" s="195"/>
      <c r="C183" s="195"/>
      <c r="D183" s="195"/>
      <c r="E183" s="195"/>
      <c r="F183" s="195"/>
      <c r="G183" s="195"/>
      <c r="H183" s="195"/>
      <c r="I183" s="196"/>
      <c r="J183" s="197"/>
      <c r="K183" s="196"/>
      <c r="L183" s="196"/>
      <c r="M183" s="196"/>
    </row>
    <row r="184" spans="1:13">
      <c r="A184" s="179">
        <v>1800</v>
      </c>
      <c r="B184" s="198"/>
      <c r="C184" s="198"/>
      <c r="D184" s="198"/>
      <c r="E184" s="198"/>
      <c r="F184" s="198"/>
      <c r="G184" s="198"/>
      <c r="H184" s="198"/>
      <c r="I184" s="199"/>
      <c r="J184" s="200"/>
      <c r="K184" s="201"/>
      <c r="L184" s="201"/>
      <c r="M184" s="201"/>
    </row>
    <row r="185" spans="1:13">
      <c r="A185" s="191">
        <v>1900</v>
      </c>
      <c r="B185" s="195"/>
      <c r="C185" s="195"/>
      <c r="D185" s="195"/>
      <c r="E185" s="195"/>
      <c r="F185" s="195"/>
      <c r="G185" s="195"/>
      <c r="H185" s="195"/>
      <c r="I185" s="196"/>
      <c r="J185" s="197"/>
      <c r="K185" s="196"/>
      <c r="L185" s="196"/>
      <c r="M185" s="196"/>
    </row>
    <row r="186" spans="1:13">
      <c r="A186" s="179">
        <v>2000</v>
      </c>
      <c r="B186" s="198"/>
      <c r="C186" s="198"/>
      <c r="D186" s="198"/>
      <c r="E186" s="198"/>
      <c r="F186" s="198"/>
      <c r="G186" s="198"/>
      <c r="H186" s="198"/>
      <c r="I186" s="199"/>
      <c r="J186" s="200"/>
      <c r="K186" s="201"/>
      <c r="L186" s="201"/>
      <c r="M186" s="201"/>
    </row>
    <row r="187" spans="1:13">
      <c r="A187" s="191">
        <v>2100</v>
      </c>
      <c r="B187" s="195"/>
      <c r="C187" s="195"/>
      <c r="D187" s="195"/>
      <c r="E187" s="195"/>
      <c r="F187" s="195"/>
      <c r="G187" s="195"/>
      <c r="H187" s="195"/>
      <c r="I187" s="196"/>
      <c r="J187" s="197"/>
      <c r="K187" s="196"/>
      <c r="L187" s="196"/>
      <c r="M187" s="196"/>
    </row>
    <row r="188" spans="1:13">
      <c r="A188" s="179">
        <v>2200</v>
      </c>
      <c r="B188" s="198"/>
      <c r="C188" s="198"/>
      <c r="D188" s="198"/>
      <c r="E188" s="198"/>
      <c r="F188" s="198"/>
      <c r="G188" s="198"/>
      <c r="H188" s="198"/>
      <c r="I188" s="199"/>
      <c r="J188" s="200"/>
      <c r="K188" s="201"/>
      <c r="L188" s="201"/>
      <c r="M188" s="201"/>
    </row>
    <row r="189" spans="1:13">
      <c r="A189" s="191">
        <v>2400</v>
      </c>
      <c r="B189" s="195"/>
      <c r="C189" s="195"/>
      <c r="D189" s="195"/>
      <c r="E189" s="195"/>
      <c r="F189" s="195"/>
      <c r="G189" s="195"/>
      <c r="H189" s="195"/>
      <c r="I189" s="196"/>
      <c r="J189" s="197"/>
      <c r="K189" s="196"/>
      <c r="L189" s="196"/>
      <c r="M189" s="196"/>
    </row>
    <row r="190" spans="1:13">
      <c r="A190" s="179">
        <v>2600</v>
      </c>
      <c r="B190" s="198"/>
      <c r="C190" s="198"/>
      <c r="D190" s="198"/>
      <c r="E190" s="198"/>
      <c r="F190" s="198"/>
      <c r="G190" s="198"/>
      <c r="H190" s="198"/>
      <c r="I190" s="199"/>
      <c r="J190" s="200"/>
      <c r="K190" s="201"/>
      <c r="L190" s="201"/>
      <c r="M190" s="201"/>
    </row>
    <row r="191" spans="1:13">
      <c r="A191" s="191">
        <v>2800</v>
      </c>
      <c r="B191" s="195"/>
      <c r="C191" s="195"/>
      <c r="D191" s="195"/>
      <c r="E191" s="195"/>
      <c r="F191" s="195"/>
      <c r="G191" s="195"/>
      <c r="H191" s="195"/>
      <c r="I191" s="196"/>
      <c r="J191" s="197"/>
      <c r="K191" s="196"/>
      <c r="L191" s="196"/>
      <c r="M191" s="196"/>
    </row>
    <row r="192" spans="1:13">
      <c r="A192" s="179">
        <v>3000</v>
      </c>
      <c r="B192" s="198"/>
      <c r="C192" s="198"/>
      <c r="D192" s="198"/>
      <c r="E192" s="198"/>
      <c r="F192" s="198"/>
      <c r="G192" s="198"/>
      <c r="H192" s="198"/>
      <c r="I192" s="199"/>
      <c r="J192" s="200"/>
      <c r="K192" s="201"/>
      <c r="L192" s="201"/>
      <c r="M192" s="201"/>
    </row>
    <row r="193" spans="1:13">
      <c r="A193" s="191">
        <v>3200</v>
      </c>
      <c r="B193" s="195"/>
      <c r="C193" s="195"/>
      <c r="D193" s="195"/>
      <c r="E193" s="195"/>
      <c r="F193" s="195"/>
      <c r="G193" s="195"/>
      <c r="H193" s="195"/>
      <c r="I193" s="196"/>
      <c r="J193" s="197"/>
      <c r="K193" s="196"/>
      <c r="L193" s="196"/>
      <c r="M193" s="196"/>
    </row>
    <row r="194" spans="1:13">
      <c r="A194" s="421" t="s">
        <v>187</v>
      </c>
      <c r="B194" s="422"/>
      <c r="C194" s="422"/>
      <c r="D194" s="422"/>
      <c r="E194" s="422"/>
      <c r="F194" s="422"/>
      <c r="G194" s="422"/>
      <c r="H194" s="422"/>
      <c r="I194" s="422"/>
      <c r="J194" s="422"/>
      <c r="K194" s="422"/>
      <c r="L194" s="422"/>
      <c r="M194" s="422"/>
    </row>
    <row r="195" spans="1:13">
      <c r="A195" s="422"/>
      <c r="B195" s="422"/>
      <c r="C195" s="422"/>
      <c r="D195" s="422"/>
      <c r="E195" s="422"/>
      <c r="F195" s="422"/>
      <c r="G195" s="422"/>
      <c r="H195" s="422"/>
      <c r="I195" s="422"/>
      <c r="J195" s="422"/>
      <c r="K195" s="422"/>
      <c r="L195" s="422"/>
      <c r="M195" s="422"/>
    </row>
    <row r="196" spans="1:13">
      <c r="A196" s="423" t="s">
        <v>188</v>
      </c>
      <c r="B196" s="423"/>
      <c r="C196" s="423"/>
      <c r="F196" s="7" t="s">
        <v>189</v>
      </c>
    </row>
    <row r="198" spans="1:13">
      <c r="A198" t="s">
        <v>197</v>
      </c>
      <c r="D198" s="206"/>
      <c r="E198" s="207" t="s">
        <v>198</v>
      </c>
      <c r="F198" t="s">
        <v>199</v>
      </c>
      <c r="G198" s="5"/>
      <c r="H198" s="5"/>
      <c r="I198" t="s">
        <v>198</v>
      </c>
      <c r="J198" s="7" t="s">
        <v>205</v>
      </c>
    </row>
    <row r="199" spans="1:13">
      <c r="A199" s="203" t="s">
        <v>190</v>
      </c>
      <c r="B199" s="205"/>
      <c r="C199" s="205"/>
      <c r="D199" s="205"/>
      <c r="E199" s="204"/>
      <c r="F199" s="5" t="s">
        <v>196</v>
      </c>
      <c r="G199" s="206"/>
      <c r="H199" s="206"/>
      <c r="I199" s="209"/>
      <c r="J199" t="s">
        <v>206</v>
      </c>
      <c r="L199" s="202"/>
    </row>
    <row r="200" spans="1:13">
      <c r="A200" s="203" t="s">
        <v>191</v>
      </c>
      <c r="B200" s="205"/>
      <c r="C200" s="205"/>
      <c r="D200" s="205"/>
      <c r="E200" s="202"/>
      <c r="F200" s="118" t="s">
        <v>200</v>
      </c>
      <c r="G200" s="206"/>
      <c r="H200" s="206"/>
      <c r="I200" s="210"/>
      <c r="J200" t="s">
        <v>207</v>
      </c>
      <c r="L200" s="202"/>
    </row>
    <row r="201" spans="1:13">
      <c r="A201" s="203" t="s">
        <v>192</v>
      </c>
      <c r="B201" s="205"/>
      <c r="C201" s="205"/>
      <c r="D201" s="205"/>
      <c r="E201" s="202"/>
      <c r="F201" t="s">
        <v>201</v>
      </c>
      <c r="G201" s="206"/>
      <c r="H201" s="206"/>
      <c r="I201" s="194"/>
      <c r="J201" s="7" t="s">
        <v>208</v>
      </c>
    </row>
    <row r="202" spans="1:13">
      <c r="A202" s="203" t="s">
        <v>193</v>
      </c>
      <c r="B202" s="205"/>
      <c r="C202" s="205"/>
      <c r="D202" s="205"/>
      <c r="E202" s="202"/>
      <c r="F202" t="s">
        <v>202</v>
      </c>
      <c r="H202" s="194"/>
      <c r="I202" t="s">
        <v>198</v>
      </c>
      <c r="J202" t="s">
        <v>209</v>
      </c>
      <c r="L202" s="194"/>
    </row>
    <row r="203" spans="1:13">
      <c r="A203" s="203" t="s">
        <v>194</v>
      </c>
      <c r="B203" s="205"/>
      <c r="C203" s="205"/>
      <c r="D203" s="205"/>
      <c r="E203" s="202"/>
      <c r="F203" t="s">
        <v>196</v>
      </c>
      <c r="G203" s="206"/>
      <c r="H203" s="208"/>
      <c r="I203" s="194"/>
      <c r="J203" t="s">
        <v>210</v>
      </c>
      <c r="L203" s="194"/>
    </row>
    <row r="204" spans="1:13">
      <c r="A204" s="203" t="s">
        <v>195</v>
      </c>
      <c r="B204" s="205"/>
      <c r="C204" s="205"/>
      <c r="D204" s="205"/>
      <c r="E204" s="202"/>
      <c r="F204" t="s">
        <v>200</v>
      </c>
      <c r="G204" s="206"/>
      <c r="H204" s="208"/>
      <c r="I204" s="194"/>
    </row>
    <row r="205" spans="1:13">
      <c r="F205" t="s">
        <v>203</v>
      </c>
      <c r="G205" s="206"/>
      <c r="H205" s="208"/>
      <c r="I205" s="194"/>
    </row>
    <row r="206" spans="1:13">
      <c r="F206" t="s">
        <v>204</v>
      </c>
      <c r="G206" s="206"/>
      <c r="H206" s="208"/>
      <c r="I206" s="194"/>
    </row>
    <row r="208" spans="1:13" ht="18.75">
      <c r="A208" s="427" t="str">
        <f>O24</f>
        <v>2 1/2 STORY</v>
      </c>
      <c r="B208" s="427"/>
      <c r="C208" s="427"/>
      <c r="D208" s="427"/>
      <c r="E208" s="427"/>
      <c r="F208" s="427"/>
      <c r="G208" s="427"/>
      <c r="H208" s="427"/>
      <c r="I208" s="427"/>
      <c r="J208" s="427"/>
      <c r="K208" s="427"/>
      <c r="L208" s="193" t="s">
        <v>212</v>
      </c>
      <c r="M208" s="192"/>
    </row>
    <row r="209" spans="1:13" ht="18.75">
      <c r="A209" s="427"/>
      <c r="B209" s="427"/>
      <c r="C209" s="427"/>
      <c r="D209" s="427"/>
      <c r="E209" s="427"/>
      <c r="F209" s="427"/>
      <c r="G209" s="427"/>
      <c r="H209" s="427"/>
      <c r="I209" s="427"/>
      <c r="J209" s="427"/>
      <c r="K209" s="427"/>
      <c r="L209" s="211" t="s">
        <v>469</v>
      </c>
      <c r="M209" s="192"/>
    </row>
    <row r="210" spans="1:13" ht="18.75">
      <c r="A210" s="427"/>
      <c r="B210" s="427"/>
      <c r="C210" s="427"/>
      <c r="D210" s="427"/>
      <c r="E210" s="427"/>
      <c r="F210" s="427"/>
      <c r="G210" s="427"/>
      <c r="H210" s="427"/>
      <c r="I210" s="427"/>
      <c r="J210" s="427"/>
      <c r="K210" s="427"/>
      <c r="L210" s="192"/>
      <c r="M210" s="192"/>
    </row>
    <row r="211" spans="1:13">
      <c r="A211" s="428" t="s">
        <v>151</v>
      </c>
      <c r="B211" s="428"/>
      <c r="C211" s="428"/>
      <c r="D211" s="428"/>
      <c r="E211" s="428"/>
      <c r="F211" s="428"/>
      <c r="G211" s="428"/>
      <c r="H211" s="428"/>
      <c r="I211" s="428"/>
      <c r="J211" s="428"/>
      <c r="K211" s="428"/>
      <c r="L211" s="428"/>
      <c r="M211" s="428"/>
    </row>
    <row r="212" spans="1:13">
      <c r="A212" s="428"/>
      <c r="B212" s="428"/>
      <c r="C212" s="428"/>
      <c r="D212" s="428"/>
      <c r="E212" s="428"/>
      <c r="F212" s="428"/>
      <c r="G212" s="428"/>
      <c r="H212" s="428"/>
      <c r="I212" s="428"/>
      <c r="J212" s="428"/>
      <c r="K212" s="428"/>
      <c r="L212" s="428"/>
      <c r="M212" s="428"/>
    </row>
    <row r="213" spans="1:13">
      <c r="A213" s="377" t="s">
        <v>175</v>
      </c>
      <c r="B213" s="377"/>
      <c r="C213" s="377"/>
      <c r="D213" s="377"/>
      <c r="E213" s="377"/>
      <c r="F213" s="377"/>
      <c r="G213" s="377"/>
      <c r="H213" s="377"/>
      <c r="I213" s="377"/>
      <c r="J213" s="377" t="s">
        <v>186</v>
      </c>
      <c r="K213" s="377"/>
      <c r="L213" s="377"/>
      <c r="M213" s="377"/>
    </row>
    <row r="214" spans="1:13">
      <c r="A214" s="424" t="s">
        <v>152</v>
      </c>
      <c r="B214" s="424" t="s">
        <v>153</v>
      </c>
      <c r="C214" s="424" t="s">
        <v>154</v>
      </c>
      <c r="D214" s="424" t="s">
        <v>155</v>
      </c>
      <c r="E214" s="424" t="s">
        <v>156</v>
      </c>
      <c r="F214" s="424" t="s">
        <v>176</v>
      </c>
      <c r="G214" s="424" t="s">
        <v>177</v>
      </c>
      <c r="H214" s="424" t="s">
        <v>179</v>
      </c>
      <c r="I214" s="424" t="s">
        <v>180</v>
      </c>
      <c r="J214" s="425" t="s">
        <v>181</v>
      </c>
      <c r="K214" s="426" t="s">
        <v>182</v>
      </c>
      <c r="L214" s="426" t="s">
        <v>183</v>
      </c>
      <c r="M214" s="426" t="s">
        <v>184</v>
      </c>
    </row>
    <row r="215" spans="1:13" ht="19.5" customHeight="1">
      <c r="A215" s="424"/>
      <c r="B215" s="424"/>
      <c r="C215" s="424"/>
      <c r="D215" s="424"/>
      <c r="E215" s="424"/>
      <c r="F215" s="424"/>
      <c r="G215" s="424"/>
      <c r="H215" s="424"/>
      <c r="I215" s="424"/>
      <c r="J215" s="425"/>
      <c r="K215" s="426"/>
      <c r="L215" s="426"/>
      <c r="M215" s="426"/>
    </row>
    <row r="216" spans="1:13">
      <c r="A216" s="191">
        <v>600</v>
      </c>
      <c r="B216" s="195"/>
      <c r="C216" s="195"/>
      <c r="D216" s="195"/>
      <c r="E216" s="195"/>
      <c r="F216" s="195"/>
      <c r="G216" s="195"/>
      <c r="H216" s="195"/>
      <c r="I216" s="196"/>
      <c r="J216" s="197"/>
      <c r="K216" s="196"/>
      <c r="L216" s="196"/>
      <c r="M216" s="196"/>
    </row>
    <row r="217" spans="1:13">
      <c r="A217" s="179">
        <v>800</v>
      </c>
      <c r="B217" s="198"/>
      <c r="C217" s="198"/>
      <c r="D217" s="198"/>
      <c r="E217" s="198"/>
      <c r="F217" s="198"/>
      <c r="G217" s="198"/>
      <c r="H217" s="198"/>
      <c r="I217" s="199"/>
      <c r="J217" s="200"/>
      <c r="K217" s="201"/>
      <c r="L217" s="201"/>
      <c r="M217" s="201"/>
    </row>
    <row r="218" spans="1:13">
      <c r="A218" s="191">
        <v>1000</v>
      </c>
      <c r="B218" s="195"/>
      <c r="C218" s="195"/>
      <c r="D218" s="195"/>
      <c r="E218" s="195"/>
      <c r="F218" s="195"/>
      <c r="G218" s="195"/>
      <c r="H218" s="195"/>
      <c r="I218" s="196"/>
      <c r="J218" s="197"/>
      <c r="K218" s="196"/>
      <c r="L218" s="196"/>
      <c r="M218" s="196"/>
    </row>
    <row r="219" spans="1:13">
      <c r="A219" s="179">
        <v>1200</v>
      </c>
      <c r="B219" s="198"/>
      <c r="C219" s="198"/>
      <c r="D219" s="198"/>
      <c r="E219" s="198"/>
      <c r="F219" s="198"/>
      <c r="G219" s="198"/>
      <c r="H219" s="198"/>
      <c r="I219" s="199"/>
      <c r="J219" s="200"/>
      <c r="K219" s="201"/>
      <c r="L219" s="201"/>
      <c r="M219" s="201"/>
    </row>
    <row r="220" spans="1:13">
      <c r="A220" s="191">
        <v>1300</v>
      </c>
      <c r="B220" s="195"/>
      <c r="C220" s="195"/>
      <c r="D220" s="195"/>
      <c r="E220" s="195"/>
      <c r="F220" s="195"/>
      <c r="G220" s="195"/>
      <c r="H220" s="195"/>
      <c r="I220" s="196"/>
      <c r="J220" s="197"/>
      <c r="K220" s="196"/>
      <c r="L220" s="196"/>
      <c r="M220" s="196"/>
    </row>
    <row r="221" spans="1:13">
      <c r="A221" s="179">
        <v>1400</v>
      </c>
      <c r="B221" s="198"/>
      <c r="C221" s="198"/>
      <c r="D221" s="198"/>
      <c r="E221" s="198"/>
      <c r="F221" s="198"/>
      <c r="G221" s="198"/>
      <c r="H221" s="198"/>
      <c r="I221" s="199"/>
      <c r="J221" s="200"/>
      <c r="K221" s="201"/>
      <c r="L221" s="201"/>
      <c r="M221" s="201"/>
    </row>
    <row r="222" spans="1:13">
      <c r="A222" s="191">
        <v>1500</v>
      </c>
      <c r="B222" s="195"/>
      <c r="C222" s="195"/>
      <c r="D222" s="195"/>
      <c r="E222" s="195"/>
      <c r="F222" s="195"/>
      <c r="G222" s="195"/>
      <c r="H222" s="195"/>
      <c r="I222" s="196"/>
      <c r="J222" s="197"/>
      <c r="K222" s="196"/>
      <c r="L222" s="196"/>
      <c r="M222" s="196"/>
    </row>
    <row r="223" spans="1:13">
      <c r="A223" s="179">
        <v>1600</v>
      </c>
      <c r="B223" s="198"/>
      <c r="C223" s="198"/>
      <c r="D223" s="198"/>
      <c r="E223" s="198"/>
      <c r="F223" s="198"/>
      <c r="G223" s="198"/>
      <c r="H223" s="198"/>
      <c r="I223" s="199"/>
      <c r="J223" s="200"/>
      <c r="K223" s="201"/>
      <c r="L223" s="201"/>
      <c r="M223" s="201"/>
    </row>
    <row r="224" spans="1:13">
      <c r="A224" s="191">
        <v>1700</v>
      </c>
      <c r="B224" s="195"/>
      <c r="C224" s="195"/>
      <c r="D224" s="195"/>
      <c r="E224" s="195"/>
      <c r="F224" s="195"/>
      <c r="G224" s="195"/>
      <c r="H224" s="195"/>
      <c r="I224" s="196"/>
      <c r="J224" s="197"/>
      <c r="K224" s="196"/>
      <c r="L224" s="196"/>
      <c r="M224" s="196"/>
    </row>
    <row r="225" spans="1:13">
      <c r="A225" s="179">
        <v>1800</v>
      </c>
      <c r="B225" s="198"/>
      <c r="C225" s="198"/>
      <c r="D225" s="198"/>
      <c r="E225" s="198"/>
      <c r="F225" s="198"/>
      <c r="G225" s="198"/>
      <c r="H225" s="198"/>
      <c r="I225" s="199"/>
      <c r="J225" s="200"/>
      <c r="K225" s="201"/>
      <c r="L225" s="201"/>
      <c r="M225" s="201"/>
    </row>
    <row r="226" spans="1:13">
      <c r="A226" s="191">
        <v>1900</v>
      </c>
      <c r="B226" s="195"/>
      <c r="C226" s="195"/>
      <c r="D226" s="195"/>
      <c r="E226" s="195"/>
      <c r="F226" s="195"/>
      <c r="G226" s="195"/>
      <c r="H226" s="195"/>
      <c r="I226" s="196"/>
      <c r="J226" s="197"/>
      <c r="K226" s="196"/>
      <c r="L226" s="196"/>
      <c r="M226" s="196"/>
    </row>
    <row r="227" spans="1:13">
      <c r="A227" s="179">
        <v>2000</v>
      </c>
      <c r="B227" s="198"/>
      <c r="C227" s="198"/>
      <c r="D227" s="198"/>
      <c r="E227" s="198"/>
      <c r="F227" s="198"/>
      <c r="G227" s="198"/>
      <c r="H227" s="198"/>
      <c r="I227" s="199"/>
      <c r="J227" s="200"/>
      <c r="K227" s="201"/>
      <c r="L227" s="201"/>
      <c r="M227" s="201"/>
    </row>
    <row r="228" spans="1:13">
      <c r="A228" s="191">
        <v>2100</v>
      </c>
      <c r="B228" s="195"/>
      <c r="C228" s="195"/>
      <c r="D228" s="195"/>
      <c r="E228" s="195"/>
      <c r="F228" s="195"/>
      <c r="G228" s="195"/>
      <c r="H228" s="195"/>
      <c r="I228" s="196"/>
      <c r="J228" s="197"/>
      <c r="K228" s="196"/>
      <c r="L228" s="196"/>
      <c r="M228" s="196"/>
    </row>
    <row r="229" spans="1:13">
      <c r="A229" s="179">
        <v>2200</v>
      </c>
      <c r="B229" s="198"/>
      <c r="C229" s="198"/>
      <c r="D229" s="198"/>
      <c r="E229" s="198"/>
      <c r="F229" s="198"/>
      <c r="G229" s="198"/>
      <c r="H229" s="198"/>
      <c r="I229" s="199"/>
      <c r="J229" s="200"/>
      <c r="K229" s="201"/>
      <c r="L229" s="201"/>
      <c r="M229" s="201"/>
    </row>
    <row r="230" spans="1:13">
      <c r="A230" s="191">
        <v>2400</v>
      </c>
      <c r="B230" s="195"/>
      <c r="C230" s="195"/>
      <c r="D230" s="195"/>
      <c r="E230" s="195"/>
      <c r="F230" s="195"/>
      <c r="G230" s="195"/>
      <c r="H230" s="195"/>
      <c r="I230" s="196"/>
      <c r="J230" s="197"/>
      <c r="K230" s="196"/>
      <c r="L230" s="196"/>
      <c r="M230" s="196"/>
    </row>
    <row r="231" spans="1:13">
      <c r="A231" s="179">
        <v>2600</v>
      </c>
      <c r="B231" s="198"/>
      <c r="C231" s="198"/>
      <c r="D231" s="198"/>
      <c r="E231" s="198"/>
      <c r="F231" s="198"/>
      <c r="G231" s="198"/>
      <c r="H231" s="198"/>
      <c r="I231" s="199"/>
      <c r="J231" s="200"/>
      <c r="K231" s="201"/>
      <c r="L231" s="201"/>
      <c r="M231" s="201"/>
    </row>
    <row r="232" spans="1:13">
      <c r="A232" s="191">
        <v>2800</v>
      </c>
      <c r="B232" s="195"/>
      <c r="C232" s="195"/>
      <c r="D232" s="195"/>
      <c r="E232" s="195"/>
      <c r="F232" s="195"/>
      <c r="G232" s="195"/>
      <c r="H232" s="195"/>
      <c r="I232" s="196"/>
      <c r="J232" s="197"/>
      <c r="K232" s="196"/>
      <c r="L232" s="196"/>
      <c r="M232" s="196"/>
    </row>
    <row r="233" spans="1:13">
      <c r="A233" s="179">
        <v>3000</v>
      </c>
      <c r="B233" s="198"/>
      <c r="C233" s="198"/>
      <c r="D233" s="198"/>
      <c r="E233" s="198"/>
      <c r="F233" s="198"/>
      <c r="G233" s="198"/>
      <c r="H233" s="198"/>
      <c r="I233" s="199"/>
      <c r="J233" s="200"/>
      <c r="K233" s="201"/>
      <c r="L233" s="201"/>
      <c r="M233" s="201"/>
    </row>
    <row r="234" spans="1:13">
      <c r="A234" s="191">
        <v>3200</v>
      </c>
      <c r="B234" s="195"/>
      <c r="C234" s="195"/>
      <c r="D234" s="195"/>
      <c r="E234" s="195"/>
      <c r="F234" s="195"/>
      <c r="G234" s="195"/>
      <c r="H234" s="195"/>
      <c r="I234" s="196"/>
      <c r="J234" s="197"/>
      <c r="K234" s="196"/>
      <c r="L234" s="196"/>
      <c r="M234" s="196"/>
    </row>
    <row r="235" spans="1:13">
      <c r="A235" s="421" t="s">
        <v>187</v>
      </c>
      <c r="B235" s="422"/>
      <c r="C235" s="422"/>
      <c r="D235" s="422"/>
      <c r="E235" s="422"/>
      <c r="F235" s="422"/>
      <c r="G235" s="422"/>
      <c r="H235" s="422"/>
      <c r="I235" s="422"/>
      <c r="J235" s="422"/>
      <c r="K235" s="422"/>
      <c r="L235" s="422"/>
      <c r="M235" s="422"/>
    </row>
    <row r="236" spans="1:13">
      <c r="A236" s="422"/>
      <c r="B236" s="422"/>
      <c r="C236" s="422"/>
      <c r="D236" s="422"/>
      <c r="E236" s="422"/>
      <c r="F236" s="422"/>
      <c r="G236" s="422"/>
      <c r="H236" s="422"/>
      <c r="I236" s="422"/>
      <c r="J236" s="422"/>
      <c r="K236" s="422"/>
      <c r="L236" s="422"/>
      <c r="M236" s="422"/>
    </row>
    <row r="237" spans="1:13">
      <c r="A237" s="423" t="s">
        <v>188</v>
      </c>
      <c r="B237" s="423"/>
      <c r="C237" s="423"/>
      <c r="F237" s="7" t="s">
        <v>189</v>
      </c>
    </row>
    <row r="239" spans="1:13">
      <c r="A239" t="s">
        <v>197</v>
      </c>
      <c r="D239" s="206"/>
      <c r="E239" s="207" t="s">
        <v>198</v>
      </c>
      <c r="F239" t="s">
        <v>199</v>
      </c>
      <c r="G239" s="5"/>
      <c r="H239" s="5"/>
      <c r="I239" t="s">
        <v>198</v>
      </c>
      <c r="J239" s="7" t="s">
        <v>205</v>
      </c>
    </row>
    <row r="240" spans="1:13">
      <c r="A240" s="203" t="s">
        <v>190</v>
      </c>
      <c r="B240" s="205"/>
      <c r="C240" s="205"/>
      <c r="D240" s="205"/>
      <c r="E240" s="204"/>
      <c r="F240" s="5" t="s">
        <v>196</v>
      </c>
      <c r="G240" s="206"/>
      <c r="H240" s="206"/>
      <c r="I240" s="209"/>
      <c r="J240" t="s">
        <v>206</v>
      </c>
      <c r="L240" s="202"/>
    </row>
    <row r="241" spans="1:13">
      <c r="A241" s="203" t="s">
        <v>191</v>
      </c>
      <c r="B241" s="205"/>
      <c r="C241" s="205"/>
      <c r="D241" s="205"/>
      <c r="E241" s="202"/>
      <c r="F241" s="118" t="s">
        <v>200</v>
      </c>
      <c r="G241" s="206"/>
      <c r="H241" s="206"/>
      <c r="I241" s="210"/>
      <c r="J241" t="s">
        <v>207</v>
      </c>
      <c r="L241" s="202"/>
    </row>
    <row r="242" spans="1:13">
      <c r="A242" s="203" t="s">
        <v>192</v>
      </c>
      <c r="B242" s="205"/>
      <c r="C242" s="205"/>
      <c r="D242" s="205"/>
      <c r="E242" s="202"/>
      <c r="F242" t="s">
        <v>201</v>
      </c>
      <c r="G242" s="206"/>
      <c r="H242" s="206"/>
      <c r="I242" s="194"/>
      <c r="J242" s="7" t="s">
        <v>208</v>
      </c>
    </row>
    <row r="243" spans="1:13">
      <c r="A243" s="203" t="s">
        <v>193</v>
      </c>
      <c r="B243" s="205"/>
      <c r="C243" s="205"/>
      <c r="D243" s="205"/>
      <c r="E243" s="202"/>
      <c r="F243" t="s">
        <v>202</v>
      </c>
      <c r="H243" s="194"/>
      <c r="I243" t="s">
        <v>198</v>
      </c>
      <c r="J243" t="s">
        <v>209</v>
      </c>
      <c r="L243" s="194"/>
    </row>
    <row r="244" spans="1:13">
      <c r="A244" s="203" t="s">
        <v>194</v>
      </c>
      <c r="B244" s="205"/>
      <c r="C244" s="205"/>
      <c r="D244" s="205"/>
      <c r="E244" s="202"/>
      <c r="F244" t="s">
        <v>196</v>
      </c>
      <c r="G244" s="206"/>
      <c r="H244" s="208"/>
      <c r="I244" s="194"/>
      <c r="J244" t="s">
        <v>210</v>
      </c>
      <c r="L244" s="194"/>
    </row>
    <row r="245" spans="1:13">
      <c r="A245" s="203" t="s">
        <v>195</v>
      </c>
      <c r="B245" s="205"/>
      <c r="C245" s="205"/>
      <c r="D245" s="205"/>
      <c r="E245" s="202"/>
      <c r="F245" t="s">
        <v>200</v>
      </c>
      <c r="G245" s="206"/>
      <c r="H245" s="208"/>
      <c r="I245" s="194"/>
    </row>
    <row r="246" spans="1:13">
      <c r="F246" t="s">
        <v>203</v>
      </c>
      <c r="G246" s="206"/>
      <c r="H246" s="208"/>
      <c r="I246" s="194"/>
    </row>
    <row r="247" spans="1:13">
      <c r="F247" t="s">
        <v>204</v>
      </c>
      <c r="G247" s="206"/>
      <c r="H247" s="208"/>
      <c r="I247" s="194"/>
    </row>
    <row r="250" spans="1:13" ht="18.75">
      <c r="A250" s="427" t="str">
        <f>O24</f>
        <v>2 1/2 STORY</v>
      </c>
      <c r="B250" s="427"/>
      <c r="C250" s="427"/>
      <c r="D250" s="427"/>
      <c r="E250" s="427"/>
      <c r="F250" s="427"/>
      <c r="G250" s="427"/>
      <c r="H250" s="427"/>
      <c r="I250" s="427"/>
      <c r="J250" s="427"/>
      <c r="K250" s="427"/>
      <c r="L250" s="193" t="s">
        <v>212</v>
      </c>
      <c r="M250" s="192"/>
    </row>
    <row r="251" spans="1:13" ht="18.75">
      <c r="A251" s="427"/>
      <c r="B251" s="427"/>
      <c r="C251" s="427"/>
      <c r="D251" s="427"/>
      <c r="E251" s="427"/>
      <c r="F251" s="427"/>
      <c r="G251" s="427"/>
      <c r="H251" s="427"/>
      <c r="I251" s="427"/>
      <c r="J251" s="427"/>
      <c r="K251" s="427"/>
      <c r="L251" s="211" t="s">
        <v>469</v>
      </c>
      <c r="M251" s="192"/>
    </row>
    <row r="252" spans="1:13" ht="18.75">
      <c r="A252" s="427"/>
      <c r="B252" s="427"/>
      <c r="C252" s="427"/>
      <c r="D252" s="427"/>
      <c r="E252" s="427"/>
      <c r="F252" s="427"/>
      <c r="G252" s="427"/>
      <c r="H252" s="427"/>
      <c r="I252" s="427"/>
      <c r="J252" s="427"/>
      <c r="K252" s="427"/>
      <c r="L252" s="192"/>
      <c r="M252" s="192"/>
    </row>
    <row r="253" spans="1:13">
      <c r="A253" s="428" t="s">
        <v>151</v>
      </c>
      <c r="B253" s="428"/>
      <c r="C253" s="428"/>
      <c r="D253" s="428"/>
      <c r="E253" s="428"/>
      <c r="F253" s="428"/>
      <c r="G253" s="428"/>
      <c r="H253" s="428"/>
      <c r="I253" s="428"/>
      <c r="J253" s="428"/>
      <c r="K253" s="428"/>
      <c r="L253" s="428"/>
      <c r="M253" s="428"/>
    </row>
    <row r="254" spans="1:13">
      <c r="A254" s="428"/>
      <c r="B254" s="428"/>
      <c r="C254" s="428"/>
      <c r="D254" s="428"/>
      <c r="E254" s="428"/>
      <c r="F254" s="428"/>
      <c r="G254" s="428"/>
      <c r="H254" s="428"/>
      <c r="I254" s="428"/>
      <c r="J254" s="428"/>
      <c r="K254" s="428"/>
      <c r="L254" s="428"/>
      <c r="M254" s="428"/>
    </row>
    <row r="255" spans="1:13">
      <c r="A255" s="377" t="s">
        <v>175</v>
      </c>
      <c r="B255" s="377"/>
      <c r="C255" s="377"/>
      <c r="D255" s="377"/>
      <c r="E255" s="377"/>
      <c r="F255" s="377"/>
      <c r="G255" s="377"/>
      <c r="H255" s="377"/>
      <c r="I255" s="377"/>
      <c r="J255" s="377" t="s">
        <v>186</v>
      </c>
      <c r="K255" s="377"/>
      <c r="L255" s="377"/>
      <c r="M255" s="377"/>
    </row>
    <row r="256" spans="1:13">
      <c r="A256" s="424" t="s">
        <v>152</v>
      </c>
      <c r="B256" s="424" t="s">
        <v>153</v>
      </c>
      <c r="C256" s="424" t="s">
        <v>154</v>
      </c>
      <c r="D256" s="424" t="s">
        <v>155</v>
      </c>
      <c r="E256" s="424" t="s">
        <v>156</v>
      </c>
      <c r="F256" s="424" t="s">
        <v>176</v>
      </c>
      <c r="G256" s="424" t="s">
        <v>177</v>
      </c>
      <c r="H256" s="424" t="s">
        <v>179</v>
      </c>
      <c r="I256" s="424" t="s">
        <v>180</v>
      </c>
      <c r="J256" s="425" t="s">
        <v>181</v>
      </c>
      <c r="K256" s="426" t="s">
        <v>182</v>
      </c>
      <c r="L256" s="426" t="s">
        <v>183</v>
      </c>
      <c r="M256" s="426" t="s">
        <v>184</v>
      </c>
    </row>
    <row r="257" spans="1:13">
      <c r="A257" s="424"/>
      <c r="B257" s="424"/>
      <c r="C257" s="424"/>
      <c r="D257" s="424"/>
      <c r="E257" s="424"/>
      <c r="F257" s="424"/>
      <c r="G257" s="424"/>
      <c r="H257" s="424"/>
      <c r="I257" s="424"/>
      <c r="J257" s="425"/>
      <c r="K257" s="426"/>
      <c r="L257" s="426"/>
      <c r="M257" s="426"/>
    </row>
    <row r="258" spans="1:13">
      <c r="A258" s="191">
        <v>600</v>
      </c>
      <c r="B258" s="195"/>
      <c r="C258" s="195"/>
      <c r="D258" s="195"/>
      <c r="E258" s="195"/>
      <c r="F258" s="195"/>
      <c r="G258" s="195"/>
      <c r="H258" s="195"/>
      <c r="I258" s="196"/>
      <c r="J258" s="197"/>
      <c r="K258" s="196"/>
      <c r="L258" s="196"/>
      <c r="M258" s="196"/>
    </row>
    <row r="259" spans="1:13">
      <c r="A259" s="179">
        <v>800</v>
      </c>
      <c r="B259" s="198"/>
      <c r="C259" s="198"/>
      <c r="D259" s="198"/>
      <c r="E259" s="198"/>
      <c r="F259" s="198"/>
      <c r="G259" s="198"/>
      <c r="H259" s="198"/>
      <c r="I259" s="199"/>
      <c r="J259" s="200"/>
      <c r="K259" s="201"/>
      <c r="L259" s="201"/>
      <c r="M259" s="201"/>
    </row>
    <row r="260" spans="1:13">
      <c r="A260" s="191">
        <v>1000</v>
      </c>
      <c r="B260" s="195"/>
      <c r="C260" s="195"/>
      <c r="D260" s="195"/>
      <c r="E260" s="195"/>
      <c r="F260" s="195"/>
      <c r="G260" s="195"/>
      <c r="H260" s="195"/>
      <c r="I260" s="196"/>
      <c r="J260" s="197"/>
      <c r="K260" s="196"/>
      <c r="L260" s="196"/>
      <c r="M260" s="196"/>
    </row>
    <row r="261" spans="1:13">
      <c r="A261" s="179">
        <v>1200</v>
      </c>
      <c r="B261" s="198"/>
      <c r="C261" s="198"/>
      <c r="D261" s="198"/>
      <c r="E261" s="198"/>
      <c r="F261" s="198"/>
      <c r="G261" s="198"/>
      <c r="H261" s="198"/>
      <c r="I261" s="199"/>
      <c r="J261" s="200"/>
      <c r="K261" s="201"/>
      <c r="L261" s="201"/>
      <c r="M261" s="201"/>
    </row>
    <row r="262" spans="1:13">
      <c r="A262" s="191">
        <v>1300</v>
      </c>
      <c r="B262" s="195"/>
      <c r="C262" s="195"/>
      <c r="D262" s="195"/>
      <c r="E262" s="195"/>
      <c r="F262" s="195"/>
      <c r="G262" s="195"/>
      <c r="H262" s="195"/>
      <c r="I262" s="196"/>
      <c r="J262" s="197"/>
      <c r="K262" s="196"/>
      <c r="L262" s="196"/>
      <c r="M262" s="196"/>
    </row>
    <row r="263" spans="1:13">
      <c r="A263" s="179">
        <v>1400</v>
      </c>
      <c r="B263" s="198"/>
      <c r="C263" s="198"/>
      <c r="D263" s="198"/>
      <c r="E263" s="198"/>
      <c r="F263" s="198"/>
      <c r="G263" s="198"/>
      <c r="H263" s="198"/>
      <c r="I263" s="199"/>
      <c r="J263" s="200"/>
      <c r="K263" s="201"/>
      <c r="L263" s="201"/>
      <c r="M263" s="201"/>
    </row>
    <row r="264" spans="1:13">
      <c r="A264" s="191">
        <v>1500</v>
      </c>
      <c r="B264" s="195"/>
      <c r="C264" s="195"/>
      <c r="D264" s="195"/>
      <c r="E264" s="195"/>
      <c r="F264" s="195"/>
      <c r="G264" s="195"/>
      <c r="H264" s="195"/>
      <c r="I264" s="196"/>
      <c r="J264" s="197"/>
      <c r="K264" s="196"/>
      <c r="L264" s="196"/>
      <c r="M264" s="196"/>
    </row>
    <row r="265" spans="1:13">
      <c r="A265" s="179">
        <v>1600</v>
      </c>
      <c r="B265" s="198"/>
      <c r="C265" s="198"/>
      <c r="D265" s="198"/>
      <c r="E265" s="198"/>
      <c r="F265" s="198"/>
      <c r="G265" s="198"/>
      <c r="H265" s="198"/>
      <c r="I265" s="199"/>
      <c r="J265" s="200"/>
      <c r="K265" s="201"/>
      <c r="L265" s="201"/>
      <c r="M265" s="201"/>
    </row>
    <row r="266" spans="1:13">
      <c r="A266" s="191">
        <v>1700</v>
      </c>
      <c r="B266" s="195"/>
      <c r="C266" s="195"/>
      <c r="D266" s="195"/>
      <c r="E266" s="195"/>
      <c r="F266" s="195"/>
      <c r="G266" s="195"/>
      <c r="H266" s="195"/>
      <c r="I266" s="196"/>
      <c r="J266" s="197"/>
      <c r="K266" s="196"/>
      <c r="L266" s="196"/>
      <c r="M266" s="196"/>
    </row>
    <row r="267" spans="1:13">
      <c r="A267" s="179">
        <v>1800</v>
      </c>
      <c r="B267" s="198"/>
      <c r="C267" s="198"/>
      <c r="D267" s="198"/>
      <c r="E267" s="198"/>
      <c r="F267" s="198"/>
      <c r="G267" s="198"/>
      <c r="H267" s="198"/>
      <c r="I267" s="199"/>
      <c r="J267" s="200"/>
      <c r="K267" s="201"/>
      <c r="L267" s="201"/>
      <c r="M267" s="201"/>
    </row>
    <row r="268" spans="1:13">
      <c r="A268" s="191">
        <v>1900</v>
      </c>
      <c r="B268" s="195"/>
      <c r="C268" s="195"/>
      <c r="D268" s="195"/>
      <c r="E268" s="195"/>
      <c r="F268" s="195"/>
      <c r="G268" s="195"/>
      <c r="H268" s="195"/>
      <c r="I268" s="196"/>
      <c r="J268" s="197"/>
      <c r="K268" s="196"/>
      <c r="L268" s="196"/>
      <c r="M268" s="196"/>
    </row>
    <row r="269" spans="1:13">
      <c r="A269" s="179">
        <v>2000</v>
      </c>
      <c r="B269" s="198"/>
      <c r="C269" s="198"/>
      <c r="D269" s="198"/>
      <c r="E269" s="198"/>
      <c r="F269" s="198"/>
      <c r="G269" s="198"/>
      <c r="H269" s="198"/>
      <c r="I269" s="199"/>
      <c r="J269" s="200"/>
      <c r="K269" s="201"/>
      <c r="L269" s="201"/>
      <c r="M269" s="201"/>
    </row>
    <row r="270" spans="1:13">
      <c r="A270" s="191">
        <v>2100</v>
      </c>
      <c r="B270" s="195"/>
      <c r="C270" s="195"/>
      <c r="D270" s="195"/>
      <c r="E270" s="195"/>
      <c r="F270" s="195"/>
      <c r="G270" s="195"/>
      <c r="H270" s="195"/>
      <c r="I270" s="196"/>
      <c r="J270" s="197"/>
      <c r="K270" s="196"/>
      <c r="L270" s="196"/>
      <c r="M270" s="196"/>
    </row>
    <row r="271" spans="1:13">
      <c r="A271" s="179">
        <v>2200</v>
      </c>
      <c r="B271" s="198"/>
      <c r="C271" s="198"/>
      <c r="D271" s="198"/>
      <c r="E271" s="198"/>
      <c r="F271" s="198"/>
      <c r="G271" s="198"/>
      <c r="H271" s="198"/>
      <c r="I271" s="199"/>
      <c r="J271" s="200"/>
      <c r="K271" s="201"/>
      <c r="L271" s="201"/>
      <c r="M271" s="201"/>
    </row>
    <row r="272" spans="1:13">
      <c r="A272" s="191">
        <v>2400</v>
      </c>
      <c r="B272" s="195"/>
      <c r="C272" s="195"/>
      <c r="D272" s="195"/>
      <c r="E272" s="195"/>
      <c r="F272" s="195"/>
      <c r="G272" s="195"/>
      <c r="H272" s="195"/>
      <c r="I272" s="196"/>
      <c r="J272" s="197"/>
      <c r="K272" s="196"/>
      <c r="L272" s="196"/>
      <c r="M272" s="196"/>
    </row>
    <row r="273" spans="1:13">
      <c r="A273" s="179">
        <v>2600</v>
      </c>
      <c r="B273" s="198"/>
      <c r="C273" s="198"/>
      <c r="D273" s="198"/>
      <c r="E273" s="198"/>
      <c r="F273" s="198"/>
      <c r="G273" s="198"/>
      <c r="H273" s="198"/>
      <c r="I273" s="199"/>
      <c r="J273" s="200"/>
      <c r="K273" s="201"/>
      <c r="L273" s="201"/>
      <c r="M273" s="201"/>
    </row>
    <row r="274" spans="1:13">
      <c r="A274" s="191">
        <v>2800</v>
      </c>
      <c r="B274" s="195"/>
      <c r="C274" s="195"/>
      <c r="D274" s="195"/>
      <c r="E274" s="195"/>
      <c r="F274" s="195"/>
      <c r="G274" s="195"/>
      <c r="H274" s="195"/>
      <c r="I274" s="196"/>
      <c r="J274" s="197"/>
      <c r="K274" s="196"/>
      <c r="L274" s="196"/>
      <c r="M274" s="196"/>
    </row>
    <row r="275" spans="1:13">
      <c r="A275" s="179">
        <v>3000</v>
      </c>
      <c r="B275" s="198"/>
      <c r="C275" s="198"/>
      <c r="D275" s="198"/>
      <c r="E275" s="198"/>
      <c r="F275" s="198"/>
      <c r="G275" s="198"/>
      <c r="H275" s="198"/>
      <c r="I275" s="199"/>
      <c r="J275" s="200"/>
      <c r="K275" s="201"/>
      <c r="L275" s="201"/>
      <c r="M275" s="201"/>
    </row>
    <row r="276" spans="1:13">
      <c r="A276" s="191">
        <v>3200</v>
      </c>
      <c r="B276" s="195"/>
      <c r="C276" s="195"/>
      <c r="D276" s="195"/>
      <c r="E276" s="195"/>
      <c r="F276" s="195"/>
      <c r="G276" s="195"/>
      <c r="H276" s="195"/>
      <c r="I276" s="196"/>
      <c r="J276" s="197"/>
      <c r="K276" s="196"/>
      <c r="L276" s="196"/>
      <c r="M276" s="196"/>
    </row>
    <row r="277" spans="1:13">
      <c r="A277" s="421" t="s">
        <v>187</v>
      </c>
      <c r="B277" s="422"/>
      <c r="C277" s="422"/>
      <c r="D277" s="422"/>
      <c r="E277" s="422"/>
      <c r="F277" s="422"/>
      <c r="G277" s="422"/>
      <c r="H277" s="422"/>
      <c r="I277" s="422"/>
      <c r="J277" s="422"/>
      <c r="K277" s="422"/>
      <c r="L277" s="422"/>
      <c r="M277" s="422"/>
    </row>
    <row r="278" spans="1:13">
      <c r="A278" s="422"/>
      <c r="B278" s="422"/>
      <c r="C278" s="422"/>
      <c r="D278" s="422"/>
      <c r="E278" s="422"/>
      <c r="F278" s="422"/>
      <c r="G278" s="422"/>
      <c r="H278" s="422"/>
      <c r="I278" s="422"/>
      <c r="J278" s="422"/>
      <c r="K278" s="422"/>
      <c r="L278" s="422"/>
      <c r="M278" s="422"/>
    </row>
    <row r="279" spans="1:13">
      <c r="A279" s="423" t="s">
        <v>188</v>
      </c>
      <c r="B279" s="423"/>
      <c r="C279" s="423"/>
      <c r="F279" s="7" t="s">
        <v>189</v>
      </c>
    </row>
    <row r="281" spans="1:13">
      <c r="A281" t="s">
        <v>197</v>
      </c>
      <c r="D281" s="206"/>
      <c r="E281" s="207" t="s">
        <v>198</v>
      </c>
      <c r="F281" t="s">
        <v>199</v>
      </c>
      <c r="G281" s="5"/>
      <c r="H281" s="5"/>
      <c r="I281" t="s">
        <v>198</v>
      </c>
      <c r="J281" s="7" t="s">
        <v>205</v>
      </c>
    </row>
    <row r="282" spans="1:13">
      <c r="A282" s="203" t="s">
        <v>190</v>
      </c>
      <c r="B282" s="205"/>
      <c r="C282" s="205"/>
      <c r="D282" s="205"/>
      <c r="E282" s="204"/>
      <c r="F282" s="5" t="s">
        <v>196</v>
      </c>
      <c r="G282" s="206"/>
      <c r="H282" s="206"/>
      <c r="I282" s="209"/>
      <c r="J282" t="s">
        <v>206</v>
      </c>
      <c r="L282" s="202"/>
    </row>
    <row r="283" spans="1:13">
      <c r="A283" s="203" t="s">
        <v>191</v>
      </c>
      <c r="B283" s="205"/>
      <c r="C283" s="205"/>
      <c r="D283" s="205"/>
      <c r="E283" s="202"/>
      <c r="F283" s="118" t="s">
        <v>200</v>
      </c>
      <c r="G283" s="206"/>
      <c r="H283" s="206"/>
      <c r="I283" s="210"/>
      <c r="J283" t="s">
        <v>207</v>
      </c>
      <c r="L283" s="202"/>
    </row>
    <row r="284" spans="1:13">
      <c r="A284" s="203" t="s">
        <v>192</v>
      </c>
      <c r="B284" s="205"/>
      <c r="C284" s="205"/>
      <c r="D284" s="205"/>
      <c r="E284" s="202"/>
      <c r="F284" t="s">
        <v>201</v>
      </c>
      <c r="G284" s="206"/>
      <c r="H284" s="206"/>
      <c r="I284" s="194"/>
      <c r="J284" s="7" t="s">
        <v>208</v>
      </c>
    </row>
    <row r="285" spans="1:13">
      <c r="A285" s="203" t="s">
        <v>193</v>
      </c>
      <c r="B285" s="205"/>
      <c r="C285" s="205"/>
      <c r="D285" s="205"/>
      <c r="E285" s="202"/>
      <c r="F285" t="s">
        <v>202</v>
      </c>
      <c r="H285" s="194"/>
      <c r="I285" t="s">
        <v>198</v>
      </c>
      <c r="J285" t="s">
        <v>209</v>
      </c>
      <c r="L285" s="194"/>
    </row>
    <row r="286" spans="1:13">
      <c r="A286" s="203" t="s">
        <v>194</v>
      </c>
      <c r="B286" s="205"/>
      <c r="C286" s="205"/>
      <c r="D286" s="205"/>
      <c r="E286" s="202"/>
      <c r="F286" t="s">
        <v>196</v>
      </c>
      <c r="G286" s="206"/>
      <c r="H286" s="208"/>
      <c r="I286" s="194"/>
      <c r="J286" t="s">
        <v>210</v>
      </c>
      <c r="L286" s="194"/>
    </row>
    <row r="287" spans="1:13">
      <c r="A287" s="203" t="s">
        <v>195</v>
      </c>
      <c r="B287" s="205"/>
      <c r="C287" s="205"/>
      <c r="D287" s="205"/>
      <c r="E287" s="202"/>
      <c r="F287" t="s">
        <v>200</v>
      </c>
      <c r="G287" s="206"/>
      <c r="H287" s="208"/>
      <c r="I287" s="194"/>
    </row>
    <row r="288" spans="1:13">
      <c r="F288" t="s">
        <v>203</v>
      </c>
      <c r="G288" s="206"/>
      <c r="H288" s="208"/>
      <c r="I288" s="194"/>
    </row>
    <row r="289" spans="1:13">
      <c r="F289" t="s">
        <v>204</v>
      </c>
      <c r="G289" s="206"/>
      <c r="H289" s="208"/>
      <c r="I289" s="194"/>
    </row>
    <row r="292" spans="1:13" ht="18.75">
      <c r="A292" s="427" t="str">
        <f>O25</f>
        <v>SPLIT</v>
      </c>
      <c r="B292" s="427"/>
      <c r="C292" s="427"/>
      <c r="D292" s="427"/>
      <c r="E292" s="427"/>
      <c r="F292" s="427"/>
      <c r="G292" s="427"/>
      <c r="H292" s="427"/>
      <c r="I292" s="427"/>
      <c r="J292" s="427"/>
      <c r="K292" s="427"/>
      <c r="L292" s="193" t="s">
        <v>212</v>
      </c>
      <c r="M292" s="192"/>
    </row>
    <row r="293" spans="1:13" ht="18.75">
      <c r="A293" s="427"/>
      <c r="B293" s="427"/>
      <c r="C293" s="427"/>
      <c r="D293" s="427"/>
      <c r="E293" s="427"/>
      <c r="F293" s="427"/>
      <c r="G293" s="427"/>
      <c r="H293" s="427"/>
      <c r="I293" s="427"/>
      <c r="J293" s="427"/>
      <c r="K293" s="427"/>
      <c r="L293" s="211" t="s">
        <v>469</v>
      </c>
      <c r="M293" s="192"/>
    </row>
    <row r="294" spans="1:13" ht="18.75">
      <c r="A294" s="427"/>
      <c r="B294" s="427"/>
      <c r="C294" s="427"/>
      <c r="D294" s="427"/>
      <c r="E294" s="427"/>
      <c r="F294" s="427"/>
      <c r="G294" s="427"/>
      <c r="H294" s="427"/>
      <c r="I294" s="427"/>
      <c r="J294" s="427"/>
      <c r="K294" s="427"/>
      <c r="L294" s="192"/>
      <c r="M294" s="192"/>
    </row>
    <row r="295" spans="1:13">
      <c r="A295" s="428" t="s">
        <v>151</v>
      </c>
      <c r="B295" s="428"/>
      <c r="C295" s="428"/>
      <c r="D295" s="428"/>
      <c r="E295" s="428"/>
      <c r="F295" s="428"/>
      <c r="G295" s="428"/>
      <c r="H295" s="428"/>
      <c r="I295" s="428"/>
      <c r="J295" s="428"/>
      <c r="K295" s="428"/>
      <c r="L295" s="428"/>
      <c r="M295" s="428"/>
    </row>
    <row r="296" spans="1:13">
      <c r="A296" s="428"/>
      <c r="B296" s="428"/>
      <c r="C296" s="428"/>
      <c r="D296" s="428"/>
      <c r="E296" s="428"/>
      <c r="F296" s="428"/>
      <c r="G296" s="428"/>
      <c r="H296" s="428"/>
      <c r="I296" s="428"/>
      <c r="J296" s="428"/>
      <c r="K296" s="428"/>
      <c r="L296" s="428"/>
      <c r="M296" s="428"/>
    </row>
    <row r="297" spans="1:13">
      <c r="A297" s="377" t="s">
        <v>175</v>
      </c>
      <c r="B297" s="377"/>
      <c r="C297" s="377"/>
      <c r="D297" s="377"/>
      <c r="E297" s="377"/>
      <c r="F297" s="377"/>
      <c r="G297" s="377"/>
      <c r="H297" s="377"/>
      <c r="I297" s="377"/>
      <c r="J297" s="377" t="s">
        <v>186</v>
      </c>
      <c r="K297" s="377"/>
      <c r="L297" s="377"/>
      <c r="M297" s="377"/>
    </row>
    <row r="298" spans="1:13">
      <c r="A298" s="424" t="s">
        <v>152</v>
      </c>
      <c r="B298" s="424" t="s">
        <v>153</v>
      </c>
      <c r="C298" s="424" t="s">
        <v>154</v>
      </c>
      <c r="D298" s="424" t="s">
        <v>155</v>
      </c>
      <c r="E298" s="424" t="s">
        <v>156</v>
      </c>
      <c r="F298" s="424" t="s">
        <v>176</v>
      </c>
      <c r="G298" s="424" t="s">
        <v>177</v>
      </c>
      <c r="H298" s="424" t="s">
        <v>179</v>
      </c>
      <c r="I298" s="424" t="s">
        <v>180</v>
      </c>
      <c r="J298" s="425" t="s">
        <v>181</v>
      </c>
      <c r="K298" s="426" t="s">
        <v>182</v>
      </c>
      <c r="L298" s="426" t="s">
        <v>183</v>
      </c>
      <c r="M298" s="426" t="s">
        <v>184</v>
      </c>
    </row>
    <row r="299" spans="1:13">
      <c r="A299" s="424"/>
      <c r="B299" s="424"/>
      <c r="C299" s="424"/>
      <c r="D299" s="424"/>
      <c r="E299" s="424"/>
      <c r="F299" s="424"/>
      <c r="G299" s="424"/>
      <c r="H299" s="424"/>
      <c r="I299" s="424"/>
      <c r="J299" s="425"/>
      <c r="K299" s="426"/>
      <c r="L299" s="426"/>
      <c r="M299" s="426"/>
    </row>
    <row r="300" spans="1:13">
      <c r="A300" s="191">
        <v>600</v>
      </c>
      <c r="B300" s="195"/>
      <c r="C300" s="195"/>
      <c r="D300" s="195"/>
      <c r="E300" s="195"/>
      <c r="F300" s="195"/>
      <c r="G300" s="195"/>
      <c r="H300" s="195"/>
      <c r="I300" s="196"/>
      <c r="J300" s="197"/>
      <c r="K300" s="196"/>
      <c r="L300" s="196"/>
      <c r="M300" s="196"/>
    </row>
    <row r="301" spans="1:13">
      <c r="A301" s="179">
        <v>800</v>
      </c>
      <c r="B301" s="198"/>
      <c r="C301" s="198"/>
      <c r="D301" s="198"/>
      <c r="E301" s="198"/>
      <c r="F301" s="198"/>
      <c r="G301" s="198"/>
      <c r="H301" s="198"/>
      <c r="I301" s="199"/>
      <c r="J301" s="200"/>
      <c r="K301" s="201"/>
      <c r="L301" s="201"/>
      <c r="M301" s="201"/>
    </row>
    <row r="302" spans="1:13">
      <c r="A302" s="191">
        <v>1000</v>
      </c>
      <c r="B302" s="195"/>
      <c r="C302" s="195"/>
      <c r="D302" s="195"/>
      <c r="E302" s="195"/>
      <c r="F302" s="195"/>
      <c r="G302" s="195"/>
      <c r="H302" s="195"/>
      <c r="I302" s="196"/>
      <c r="J302" s="197"/>
      <c r="K302" s="196"/>
      <c r="L302" s="196"/>
      <c r="M302" s="196"/>
    </row>
    <row r="303" spans="1:13">
      <c r="A303" s="179">
        <v>1200</v>
      </c>
      <c r="B303" s="198"/>
      <c r="C303" s="198"/>
      <c r="D303" s="198"/>
      <c r="E303" s="198"/>
      <c r="F303" s="198"/>
      <c r="G303" s="198"/>
      <c r="H303" s="198"/>
      <c r="I303" s="199"/>
      <c r="J303" s="200"/>
      <c r="K303" s="201"/>
      <c r="L303" s="201"/>
      <c r="M303" s="201"/>
    </row>
    <row r="304" spans="1:13">
      <c r="A304" s="191">
        <v>1300</v>
      </c>
      <c r="B304" s="195"/>
      <c r="C304" s="195"/>
      <c r="D304" s="195"/>
      <c r="E304" s="195"/>
      <c r="F304" s="195"/>
      <c r="G304" s="195"/>
      <c r="H304" s="195"/>
      <c r="I304" s="196"/>
      <c r="J304" s="197"/>
      <c r="K304" s="196"/>
      <c r="L304" s="196"/>
      <c r="M304" s="196"/>
    </row>
    <row r="305" spans="1:13">
      <c r="A305" s="179">
        <v>1400</v>
      </c>
      <c r="B305" s="198"/>
      <c r="C305" s="198"/>
      <c r="D305" s="198"/>
      <c r="E305" s="198"/>
      <c r="F305" s="198"/>
      <c r="G305" s="198"/>
      <c r="H305" s="198"/>
      <c r="I305" s="199"/>
      <c r="J305" s="200"/>
      <c r="K305" s="201"/>
      <c r="L305" s="201"/>
      <c r="M305" s="201"/>
    </row>
    <row r="306" spans="1:13">
      <c r="A306" s="191">
        <v>1500</v>
      </c>
      <c r="B306" s="195"/>
      <c r="C306" s="195"/>
      <c r="D306" s="195"/>
      <c r="E306" s="195"/>
      <c r="F306" s="195"/>
      <c r="G306" s="195"/>
      <c r="H306" s="195"/>
      <c r="I306" s="196"/>
      <c r="J306" s="197"/>
      <c r="K306" s="196"/>
      <c r="L306" s="196"/>
      <c r="M306" s="196"/>
    </row>
    <row r="307" spans="1:13">
      <c r="A307" s="179">
        <v>1600</v>
      </c>
      <c r="B307" s="198"/>
      <c r="C307" s="198"/>
      <c r="D307" s="198"/>
      <c r="E307" s="198"/>
      <c r="F307" s="198"/>
      <c r="G307" s="198"/>
      <c r="H307" s="198"/>
      <c r="I307" s="199"/>
      <c r="J307" s="200"/>
      <c r="K307" s="201"/>
      <c r="L307" s="201"/>
      <c r="M307" s="201"/>
    </row>
    <row r="308" spans="1:13">
      <c r="A308" s="191">
        <v>1700</v>
      </c>
      <c r="B308" s="195"/>
      <c r="C308" s="195"/>
      <c r="D308" s="195"/>
      <c r="E308" s="195"/>
      <c r="F308" s="195"/>
      <c r="G308" s="195"/>
      <c r="H308" s="195"/>
      <c r="I308" s="196"/>
      <c r="J308" s="197"/>
      <c r="K308" s="196"/>
      <c r="L308" s="196"/>
      <c r="M308" s="196"/>
    </row>
    <row r="309" spans="1:13">
      <c r="A309" s="179">
        <v>1800</v>
      </c>
      <c r="B309" s="198"/>
      <c r="C309" s="198"/>
      <c r="D309" s="198"/>
      <c r="E309" s="198"/>
      <c r="F309" s="198"/>
      <c r="G309" s="198"/>
      <c r="H309" s="198"/>
      <c r="I309" s="199"/>
      <c r="J309" s="200"/>
      <c r="K309" s="201"/>
      <c r="L309" s="201"/>
      <c r="M309" s="201"/>
    </row>
    <row r="310" spans="1:13">
      <c r="A310" s="191">
        <v>1900</v>
      </c>
      <c r="B310" s="195"/>
      <c r="C310" s="195"/>
      <c r="D310" s="195"/>
      <c r="E310" s="195"/>
      <c r="F310" s="195"/>
      <c r="G310" s="195"/>
      <c r="H310" s="195"/>
      <c r="I310" s="196"/>
      <c r="J310" s="197"/>
      <c r="K310" s="196"/>
      <c r="L310" s="196"/>
      <c r="M310" s="196"/>
    </row>
    <row r="311" spans="1:13">
      <c r="A311" s="179">
        <v>2000</v>
      </c>
      <c r="B311" s="198"/>
      <c r="C311" s="198"/>
      <c r="D311" s="198"/>
      <c r="E311" s="198"/>
      <c r="F311" s="198"/>
      <c r="G311" s="198"/>
      <c r="H311" s="198"/>
      <c r="I311" s="199"/>
      <c r="J311" s="200"/>
      <c r="K311" s="201"/>
      <c r="L311" s="201"/>
      <c r="M311" s="201"/>
    </row>
    <row r="312" spans="1:13">
      <c r="A312" s="191">
        <v>2100</v>
      </c>
      <c r="B312" s="195"/>
      <c r="C312" s="195"/>
      <c r="D312" s="195"/>
      <c r="E312" s="195"/>
      <c r="F312" s="195"/>
      <c r="G312" s="195"/>
      <c r="H312" s="195"/>
      <c r="I312" s="196"/>
      <c r="J312" s="197"/>
      <c r="K312" s="196"/>
      <c r="L312" s="196"/>
      <c r="M312" s="196"/>
    </row>
    <row r="313" spans="1:13">
      <c r="A313" s="179">
        <v>2200</v>
      </c>
      <c r="B313" s="198"/>
      <c r="C313" s="198"/>
      <c r="D313" s="198"/>
      <c r="E313" s="198"/>
      <c r="F313" s="198"/>
      <c r="G313" s="198"/>
      <c r="H313" s="198"/>
      <c r="I313" s="199"/>
      <c r="J313" s="200"/>
      <c r="K313" s="201"/>
      <c r="L313" s="201"/>
      <c r="M313" s="201"/>
    </row>
    <row r="314" spans="1:13">
      <c r="A314" s="191">
        <v>2400</v>
      </c>
      <c r="B314" s="195"/>
      <c r="C314" s="195"/>
      <c r="D314" s="195"/>
      <c r="E314" s="195"/>
      <c r="F314" s="195"/>
      <c r="G314" s="195"/>
      <c r="H314" s="195"/>
      <c r="I314" s="196"/>
      <c r="J314" s="197"/>
      <c r="K314" s="196"/>
      <c r="L314" s="196"/>
      <c r="M314" s="196"/>
    </row>
    <row r="315" spans="1:13">
      <c r="A315" s="179">
        <v>2600</v>
      </c>
      <c r="B315" s="198"/>
      <c r="C315" s="198"/>
      <c r="D315" s="198"/>
      <c r="E315" s="198"/>
      <c r="F315" s="198"/>
      <c r="G315" s="198"/>
      <c r="H315" s="198"/>
      <c r="I315" s="199"/>
      <c r="J315" s="200"/>
      <c r="K315" s="201"/>
      <c r="L315" s="201"/>
      <c r="M315" s="201"/>
    </row>
    <row r="316" spans="1:13">
      <c r="A316" s="191">
        <v>2800</v>
      </c>
      <c r="B316" s="195"/>
      <c r="C316" s="195"/>
      <c r="D316" s="195"/>
      <c r="E316" s="195"/>
      <c r="F316" s="195"/>
      <c r="G316" s="195"/>
      <c r="H316" s="195"/>
      <c r="I316" s="196"/>
      <c r="J316" s="197"/>
      <c r="K316" s="196"/>
      <c r="L316" s="196"/>
      <c r="M316" s="196"/>
    </row>
    <row r="317" spans="1:13">
      <c r="A317" s="179">
        <v>3000</v>
      </c>
      <c r="B317" s="198"/>
      <c r="C317" s="198"/>
      <c r="D317" s="198"/>
      <c r="E317" s="198"/>
      <c r="F317" s="198"/>
      <c r="G317" s="198"/>
      <c r="H317" s="198"/>
      <c r="I317" s="199"/>
      <c r="J317" s="200"/>
      <c r="K317" s="201"/>
      <c r="L317" s="201"/>
      <c r="M317" s="201"/>
    </row>
    <row r="318" spans="1:13">
      <c r="A318" s="191">
        <v>3200</v>
      </c>
      <c r="B318" s="195"/>
      <c r="C318" s="195"/>
      <c r="D318" s="195"/>
      <c r="E318" s="195"/>
      <c r="F318" s="195"/>
      <c r="G318" s="195"/>
      <c r="H318" s="195"/>
      <c r="I318" s="196"/>
      <c r="J318" s="197"/>
      <c r="K318" s="196"/>
      <c r="L318" s="196"/>
      <c r="M318" s="196"/>
    </row>
    <row r="319" spans="1:13">
      <c r="A319" s="421" t="s">
        <v>187</v>
      </c>
      <c r="B319" s="422"/>
      <c r="C319" s="422"/>
      <c r="D319" s="422"/>
      <c r="E319" s="422"/>
      <c r="F319" s="422"/>
      <c r="G319" s="422"/>
      <c r="H319" s="422"/>
      <c r="I319" s="422"/>
      <c r="J319" s="422"/>
      <c r="K319" s="422"/>
      <c r="L319" s="422"/>
      <c r="M319" s="422"/>
    </row>
    <row r="320" spans="1:13">
      <c r="A320" s="422"/>
      <c r="B320" s="422"/>
      <c r="C320" s="422"/>
      <c r="D320" s="422"/>
      <c r="E320" s="422"/>
      <c r="F320" s="422"/>
      <c r="G320" s="422"/>
      <c r="H320" s="422"/>
      <c r="I320" s="422"/>
      <c r="J320" s="422"/>
      <c r="K320" s="422"/>
      <c r="L320" s="422"/>
      <c r="M320" s="422"/>
    </row>
    <row r="321" spans="1:12">
      <c r="A321" s="423" t="s">
        <v>188</v>
      </c>
      <c r="B321" s="423"/>
      <c r="C321" s="423"/>
      <c r="F321" s="7" t="s">
        <v>189</v>
      </c>
    </row>
    <row r="323" spans="1:12">
      <c r="A323" t="s">
        <v>197</v>
      </c>
      <c r="D323" s="206"/>
      <c r="E323" s="207" t="s">
        <v>198</v>
      </c>
      <c r="F323" t="s">
        <v>199</v>
      </c>
      <c r="G323" s="5"/>
      <c r="H323" s="5"/>
      <c r="I323" t="s">
        <v>198</v>
      </c>
      <c r="J323" s="7" t="s">
        <v>205</v>
      </c>
    </row>
    <row r="324" spans="1:12">
      <c r="A324" s="203" t="s">
        <v>190</v>
      </c>
      <c r="B324" s="205"/>
      <c r="C324" s="205"/>
      <c r="D324" s="205"/>
      <c r="E324" s="204"/>
      <c r="F324" s="5" t="s">
        <v>196</v>
      </c>
      <c r="G324" s="206"/>
      <c r="H324" s="206"/>
      <c r="I324" s="209"/>
      <c r="J324" t="s">
        <v>206</v>
      </c>
      <c r="L324" s="202"/>
    </row>
    <row r="325" spans="1:12">
      <c r="A325" s="203" t="s">
        <v>191</v>
      </c>
      <c r="B325" s="205"/>
      <c r="C325" s="205"/>
      <c r="D325" s="205"/>
      <c r="E325" s="202"/>
      <c r="F325" s="118" t="s">
        <v>200</v>
      </c>
      <c r="G325" s="206"/>
      <c r="H325" s="206"/>
      <c r="I325" s="210"/>
      <c r="J325" t="s">
        <v>207</v>
      </c>
      <c r="L325" s="202"/>
    </row>
    <row r="326" spans="1:12">
      <c r="A326" s="203" t="s">
        <v>192</v>
      </c>
      <c r="B326" s="205"/>
      <c r="C326" s="205"/>
      <c r="D326" s="205"/>
      <c r="E326" s="202"/>
      <c r="F326" t="s">
        <v>201</v>
      </c>
      <c r="G326" s="206"/>
      <c r="H326" s="206"/>
      <c r="I326" s="194"/>
      <c r="J326" s="7" t="s">
        <v>208</v>
      </c>
    </row>
    <row r="327" spans="1:12">
      <c r="A327" s="203" t="s">
        <v>193</v>
      </c>
      <c r="B327" s="205"/>
      <c r="C327" s="205"/>
      <c r="D327" s="205"/>
      <c r="E327" s="202"/>
      <c r="F327" t="s">
        <v>202</v>
      </c>
      <c r="H327" s="194"/>
      <c r="I327" t="s">
        <v>198</v>
      </c>
      <c r="J327" t="s">
        <v>209</v>
      </c>
      <c r="L327" s="194"/>
    </row>
    <row r="328" spans="1:12">
      <c r="A328" s="203" t="s">
        <v>194</v>
      </c>
      <c r="B328" s="205"/>
      <c r="C328" s="205"/>
      <c r="D328" s="205"/>
      <c r="E328" s="202"/>
      <c r="F328" t="s">
        <v>196</v>
      </c>
      <c r="G328" s="206"/>
      <c r="H328" s="208"/>
      <c r="I328" s="194"/>
      <c r="J328" t="s">
        <v>210</v>
      </c>
      <c r="L328" s="194"/>
    </row>
    <row r="329" spans="1:12">
      <c r="A329" s="203" t="s">
        <v>195</v>
      </c>
      <c r="B329" s="205"/>
      <c r="C329" s="205"/>
      <c r="D329" s="205"/>
      <c r="E329" s="202"/>
      <c r="F329" t="s">
        <v>200</v>
      </c>
      <c r="G329" s="206"/>
      <c r="H329" s="208"/>
      <c r="I329" s="194"/>
    </row>
    <row r="330" spans="1:12">
      <c r="F330" t="s">
        <v>203</v>
      </c>
      <c r="G330" s="206"/>
      <c r="H330" s="208"/>
      <c r="I330" s="194"/>
    </row>
    <row r="331" spans="1:12">
      <c r="F331" t="s">
        <v>204</v>
      </c>
      <c r="G331" s="206"/>
      <c r="H331" s="208"/>
      <c r="I331" s="194"/>
    </row>
    <row r="333" spans="1:12">
      <c r="A333" s="359" t="s">
        <v>220</v>
      </c>
      <c r="B333" s="359"/>
      <c r="C333" s="359"/>
      <c r="D333" s="359"/>
      <c r="E333" s="359"/>
      <c r="F333" s="359"/>
      <c r="G333" s="359"/>
      <c r="H333" s="359"/>
      <c r="I333" s="359"/>
    </row>
    <row r="334" spans="1:12">
      <c r="A334" s="359"/>
      <c r="B334" s="359"/>
      <c r="C334" s="359"/>
      <c r="D334" s="359"/>
      <c r="E334" s="359"/>
      <c r="F334" s="359"/>
      <c r="G334" s="359"/>
      <c r="H334" s="359"/>
      <c r="I334" s="359"/>
    </row>
    <row r="335" spans="1:12">
      <c r="A335" s="359"/>
      <c r="B335" s="359"/>
      <c r="C335" s="359"/>
      <c r="D335" s="359"/>
      <c r="E335" s="359"/>
      <c r="F335" s="359"/>
      <c r="G335" s="359"/>
      <c r="H335" s="359"/>
      <c r="I335" s="359"/>
    </row>
    <row r="336" spans="1:12">
      <c r="A336" s="431" t="s">
        <v>187</v>
      </c>
      <c r="B336" s="432"/>
      <c r="C336" s="432"/>
      <c r="D336" s="432"/>
      <c r="E336" s="432"/>
      <c r="F336" s="432"/>
      <c r="G336" s="432"/>
      <c r="H336" s="432"/>
      <c r="I336" s="432"/>
    </row>
    <row r="337" spans="1:9">
      <c r="A337" s="432"/>
      <c r="B337" s="432"/>
      <c r="C337" s="432"/>
      <c r="D337" s="432"/>
      <c r="E337" s="432"/>
      <c r="F337" s="432"/>
      <c r="G337" s="432"/>
      <c r="H337" s="432"/>
      <c r="I337" s="432"/>
    </row>
    <row r="338" spans="1:9" ht="15">
      <c r="A338" s="258" t="s">
        <v>224</v>
      </c>
      <c r="B338" s="259"/>
      <c r="C338" s="259"/>
      <c r="D338" s="259"/>
      <c r="E338" s="259"/>
      <c r="F338" s="258" t="s">
        <v>277</v>
      </c>
      <c r="G338" s="259"/>
      <c r="H338" s="259"/>
      <c r="I338" s="259"/>
    </row>
    <row r="339" spans="1:9" ht="3.75" customHeight="1">
      <c r="A339" s="259"/>
      <c r="B339" s="259"/>
      <c r="C339" s="259"/>
      <c r="D339" s="259"/>
      <c r="E339" s="259"/>
      <c r="F339" s="259"/>
      <c r="G339" s="259"/>
      <c r="H339" s="259"/>
      <c r="I339" s="259"/>
    </row>
    <row r="340" spans="1:9">
      <c r="A340" s="260" t="s">
        <v>221</v>
      </c>
      <c r="B340" s="259"/>
      <c r="C340" s="259"/>
      <c r="D340" s="259"/>
      <c r="E340" s="260" t="s">
        <v>198</v>
      </c>
      <c r="F340" s="259" t="s">
        <v>278</v>
      </c>
      <c r="G340" s="259"/>
      <c r="H340" s="259"/>
      <c r="I340" s="261">
        <v>10.5</v>
      </c>
    </row>
    <row r="341" spans="1:9">
      <c r="A341" s="259" t="s">
        <v>222</v>
      </c>
      <c r="B341" s="259"/>
      <c r="C341" s="259"/>
      <c r="D341" s="259"/>
      <c r="E341" s="261">
        <v>-2.4700000000000002</v>
      </c>
      <c r="F341" s="259" t="s">
        <v>279</v>
      </c>
      <c r="G341" s="259"/>
      <c r="H341" s="259"/>
      <c r="I341" s="261">
        <v>24.65</v>
      </c>
    </row>
    <row r="342" spans="1:9">
      <c r="A342" s="259" t="s">
        <v>223</v>
      </c>
      <c r="B342" s="259"/>
      <c r="C342" s="259"/>
      <c r="D342" s="259"/>
      <c r="E342" s="261">
        <v>-2.2400000000000002</v>
      </c>
      <c r="F342" s="259" t="s">
        <v>280</v>
      </c>
      <c r="G342" s="259"/>
      <c r="H342" s="259"/>
      <c r="I342" s="261">
        <v>2.12</v>
      </c>
    </row>
    <row r="343" spans="1:9">
      <c r="A343" s="259"/>
      <c r="B343" s="259"/>
      <c r="C343" s="259"/>
      <c r="D343" s="259"/>
      <c r="E343" s="261"/>
      <c r="F343" s="259" t="s">
        <v>281</v>
      </c>
      <c r="G343" s="259"/>
      <c r="H343" s="259"/>
      <c r="I343" s="261">
        <v>3.36</v>
      </c>
    </row>
    <row r="344" spans="1:9" ht="15">
      <c r="A344" s="258" t="s">
        <v>225</v>
      </c>
      <c r="B344" s="259"/>
      <c r="C344" s="259"/>
      <c r="D344" s="259"/>
      <c r="E344" s="261">
        <v>3.13</v>
      </c>
      <c r="F344" s="259" t="s">
        <v>282</v>
      </c>
      <c r="G344" s="259"/>
      <c r="H344" s="259"/>
      <c r="I344" s="261">
        <v>3.51</v>
      </c>
    </row>
    <row r="345" spans="1:9" ht="15">
      <c r="A345" s="258" t="s">
        <v>226</v>
      </c>
      <c r="B345" s="259"/>
      <c r="C345" s="259"/>
      <c r="D345" s="259"/>
      <c r="E345" s="261"/>
      <c r="F345" s="434" t="s">
        <v>283</v>
      </c>
      <c r="G345" s="434"/>
      <c r="H345" s="434"/>
      <c r="I345" s="261">
        <v>9.4700000000000006</v>
      </c>
    </row>
    <row r="346" spans="1:9">
      <c r="A346" s="259" t="s">
        <v>227</v>
      </c>
      <c r="B346" s="259"/>
      <c r="C346" s="259"/>
      <c r="D346" s="259"/>
      <c r="E346" s="261"/>
      <c r="F346" s="434"/>
      <c r="G346" s="434"/>
      <c r="H346" s="434"/>
      <c r="I346" s="261"/>
    </row>
    <row r="347" spans="1:9">
      <c r="A347" s="259" t="s">
        <v>228</v>
      </c>
      <c r="B347" s="259"/>
      <c r="C347" s="259"/>
      <c r="D347" s="259"/>
      <c r="E347" s="261">
        <v>2.0299999999999998</v>
      </c>
      <c r="F347" s="259"/>
      <c r="G347" s="259" t="s">
        <v>284</v>
      </c>
      <c r="H347" s="259"/>
      <c r="I347" s="261">
        <v>9.11</v>
      </c>
    </row>
    <row r="348" spans="1:9">
      <c r="A348" s="259" t="s">
        <v>229</v>
      </c>
      <c r="B348" s="259"/>
      <c r="C348" s="259"/>
      <c r="D348" s="259"/>
      <c r="E348" s="261">
        <v>2.14</v>
      </c>
      <c r="F348" s="259"/>
      <c r="G348" s="259" t="s">
        <v>285</v>
      </c>
      <c r="H348" s="259"/>
      <c r="I348" s="261">
        <v>7.4</v>
      </c>
    </row>
    <row r="349" spans="1:9">
      <c r="A349" s="259" t="s">
        <v>230</v>
      </c>
      <c r="B349" s="259"/>
      <c r="C349" s="259"/>
      <c r="D349" s="259"/>
      <c r="E349" s="261">
        <v>10.199999999999999</v>
      </c>
      <c r="F349" s="259" t="s">
        <v>286</v>
      </c>
      <c r="G349" s="259"/>
      <c r="H349" s="259"/>
      <c r="I349" s="261">
        <v>6.52</v>
      </c>
    </row>
    <row r="350" spans="1:9">
      <c r="A350" s="259" t="s">
        <v>231</v>
      </c>
      <c r="B350" s="259"/>
      <c r="C350" s="259"/>
      <c r="D350" s="259"/>
      <c r="E350" s="261">
        <v>6.65</v>
      </c>
      <c r="F350" s="259" t="s">
        <v>287</v>
      </c>
      <c r="G350" s="259"/>
      <c r="H350" s="259"/>
      <c r="I350" s="261">
        <v>10.050000000000001</v>
      </c>
    </row>
    <row r="351" spans="1:9">
      <c r="A351" s="259" t="s">
        <v>232</v>
      </c>
      <c r="B351" s="259"/>
      <c r="C351" s="259"/>
      <c r="D351" s="259"/>
      <c r="E351" s="261">
        <v>8.51</v>
      </c>
      <c r="F351" s="259"/>
      <c r="G351" s="259"/>
      <c r="H351" s="259"/>
      <c r="I351" s="261"/>
    </row>
    <row r="352" spans="1:9" ht="15">
      <c r="A352" s="259" t="s">
        <v>233</v>
      </c>
      <c r="B352" s="259"/>
      <c r="C352" s="259"/>
      <c r="D352" s="259"/>
      <c r="E352" s="261">
        <v>10.1</v>
      </c>
      <c r="F352" s="258" t="s">
        <v>288</v>
      </c>
      <c r="G352" s="259"/>
      <c r="H352" s="259"/>
      <c r="I352" s="261"/>
    </row>
    <row r="353" spans="1:9">
      <c r="A353" s="259" t="s">
        <v>234</v>
      </c>
      <c r="B353" s="259"/>
      <c r="C353" s="259"/>
      <c r="D353" s="259"/>
      <c r="E353" s="261">
        <v>2.0099999999999998</v>
      </c>
      <c r="F353" s="259" t="s">
        <v>196</v>
      </c>
      <c r="G353" s="259"/>
      <c r="H353" s="259"/>
      <c r="I353" s="261">
        <v>1.06</v>
      </c>
    </row>
    <row r="354" spans="1:9">
      <c r="A354" s="259"/>
      <c r="B354" s="259" t="s">
        <v>235</v>
      </c>
      <c r="C354" s="259"/>
      <c r="D354" s="259"/>
      <c r="E354" s="261">
        <v>8.7899999999999991</v>
      </c>
      <c r="F354" s="259" t="s">
        <v>289</v>
      </c>
      <c r="G354" s="259"/>
      <c r="H354" s="259"/>
      <c r="I354" s="261">
        <v>1.33</v>
      </c>
    </row>
    <row r="355" spans="1:9">
      <c r="A355" s="259"/>
      <c r="B355" s="259" t="s">
        <v>236</v>
      </c>
      <c r="C355" s="259"/>
      <c r="D355" s="259"/>
      <c r="E355" s="261">
        <v>2.15</v>
      </c>
      <c r="F355" s="259" t="s">
        <v>200</v>
      </c>
      <c r="G355" s="259"/>
      <c r="H355" s="259"/>
      <c r="I355" s="261">
        <v>1.77</v>
      </c>
    </row>
    <row r="356" spans="1:9">
      <c r="A356" s="259" t="s">
        <v>237</v>
      </c>
      <c r="B356" s="259"/>
      <c r="C356" s="259"/>
      <c r="D356" s="259"/>
      <c r="E356" s="261">
        <v>1.03</v>
      </c>
      <c r="F356" s="259"/>
      <c r="G356" s="259"/>
      <c r="H356" s="259"/>
      <c r="I356" s="261"/>
    </row>
    <row r="357" spans="1:9" ht="15">
      <c r="A357" s="259" t="s">
        <v>238</v>
      </c>
      <c r="B357" s="259"/>
      <c r="C357" s="259"/>
      <c r="D357" s="259"/>
      <c r="E357" s="261">
        <v>5.6</v>
      </c>
      <c r="F357" s="258" t="s">
        <v>290</v>
      </c>
      <c r="G357" s="259"/>
      <c r="H357" s="259"/>
      <c r="I357" s="261"/>
    </row>
    <row r="358" spans="1:9">
      <c r="A358" s="259" t="s">
        <v>239</v>
      </c>
      <c r="B358" s="259"/>
      <c r="C358" s="259"/>
      <c r="D358" s="259"/>
      <c r="E358" s="261"/>
      <c r="F358" s="259" t="s">
        <v>291</v>
      </c>
      <c r="G358" s="259"/>
      <c r="H358" s="259"/>
      <c r="I358" s="261" t="s">
        <v>329</v>
      </c>
    </row>
    <row r="359" spans="1:9">
      <c r="A359" s="259"/>
      <c r="B359" s="259" t="s">
        <v>240</v>
      </c>
      <c r="C359" s="259"/>
      <c r="D359" s="259"/>
      <c r="E359" s="261">
        <v>13.6</v>
      </c>
      <c r="F359" s="259" t="s">
        <v>292</v>
      </c>
      <c r="G359" s="259"/>
      <c r="H359" s="259"/>
      <c r="I359" s="261">
        <v>0.62</v>
      </c>
    </row>
    <row r="360" spans="1:9">
      <c r="A360" s="259" t="s">
        <v>241</v>
      </c>
      <c r="B360" s="259"/>
      <c r="C360" s="259"/>
      <c r="D360" s="259"/>
      <c r="E360" s="261">
        <v>0.78</v>
      </c>
      <c r="F360" s="259" t="s">
        <v>293</v>
      </c>
      <c r="G360" s="259"/>
      <c r="H360" s="259"/>
      <c r="I360" s="261">
        <v>-0.46</v>
      </c>
    </row>
    <row r="361" spans="1:9">
      <c r="A361" s="259" t="s">
        <v>242</v>
      </c>
      <c r="B361" s="259"/>
      <c r="C361" s="259"/>
      <c r="D361" s="259"/>
      <c r="E361" s="261">
        <v>8.16</v>
      </c>
      <c r="F361" s="259" t="s">
        <v>294</v>
      </c>
      <c r="G361" s="259"/>
      <c r="H361" s="259"/>
      <c r="I361" s="261">
        <v>-1.62</v>
      </c>
    </row>
    <row r="362" spans="1:9">
      <c r="A362" s="259" t="s">
        <v>243</v>
      </c>
      <c r="B362" s="259"/>
      <c r="C362" s="259"/>
      <c r="D362" s="259"/>
      <c r="E362" s="261">
        <v>3.47</v>
      </c>
      <c r="F362" s="259" t="s">
        <v>295</v>
      </c>
      <c r="G362" s="259"/>
      <c r="H362" s="259"/>
      <c r="I362" s="261">
        <v>-0.46</v>
      </c>
    </row>
    <row r="363" spans="1:9">
      <c r="A363" s="259" t="s">
        <v>244</v>
      </c>
      <c r="B363" s="259"/>
      <c r="C363" s="259"/>
      <c r="D363" s="259"/>
      <c r="E363" s="261">
        <v>25</v>
      </c>
      <c r="F363" s="259" t="s">
        <v>296</v>
      </c>
      <c r="G363" s="259"/>
      <c r="H363" s="259"/>
      <c r="I363" s="261">
        <v>-0.33</v>
      </c>
    </row>
    <row r="364" spans="1:9">
      <c r="A364" s="259"/>
      <c r="B364" s="259" t="s">
        <v>245</v>
      </c>
      <c r="C364" s="259"/>
      <c r="D364" s="259"/>
      <c r="E364" s="261">
        <v>14.75</v>
      </c>
      <c r="F364" s="259" t="s">
        <v>297</v>
      </c>
      <c r="G364" s="259"/>
      <c r="H364" s="259"/>
      <c r="I364" s="261">
        <v>1.97</v>
      </c>
    </row>
    <row r="365" spans="1:9">
      <c r="A365" s="259" t="s">
        <v>246</v>
      </c>
      <c r="B365" s="259"/>
      <c r="C365" s="259"/>
      <c r="D365" s="259"/>
      <c r="E365" s="261">
        <v>3</v>
      </c>
      <c r="F365" s="259" t="s">
        <v>298</v>
      </c>
      <c r="G365" s="259"/>
      <c r="H365" s="259"/>
      <c r="I365" s="261">
        <v>2.12</v>
      </c>
    </row>
    <row r="366" spans="1:9">
      <c r="A366" s="259"/>
      <c r="B366" s="259" t="s">
        <v>247</v>
      </c>
      <c r="C366" s="259"/>
      <c r="D366" s="259"/>
      <c r="E366" s="261">
        <v>7.43</v>
      </c>
      <c r="F366" s="259" t="s">
        <v>299</v>
      </c>
      <c r="G366" s="259"/>
      <c r="H366" s="259"/>
      <c r="I366" s="261">
        <v>1.92</v>
      </c>
    </row>
    <row r="367" spans="1:9">
      <c r="A367" s="259" t="s">
        <v>248</v>
      </c>
      <c r="B367" s="259"/>
      <c r="C367" s="259"/>
      <c r="D367" s="259"/>
      <c r="E367" s="261">
        <v>7.14</v>
      </c>
      <c r="F367" s="259" t="s">
        <v>300</v>
      </c>
      <c r="G367" s="259"/>
      <c r="H367" s="259"/>
      <c r="I367" s="261">
        <v>2.46</v>
      </c>
    </row>
    <row r="368" spans="1:9">
      <c r="A368" s="259" t="s">
        <v>276</v>
      </c>
      <c r="B368" s="259"/>
      <c r="C368" s="259"/>
      <c r="D368" s="259"/>
      <c r="E368" s="261">
        <v>9.5</v>
      </c>
      <c r="F368" s="259" t="s">
        <v>301</v>
      </c>
      <c r="G368" s="259"/>
      <c r="H368" s="259"/>
      <c r="I368" s="261">
        <v>4.13</v>
      </c>
    </row>
    <row r="369" spans="1:9">
      <c r="A369" s="259" t="s">
        <v>249</v>
      </c>
      <c r="B369" s="259"/>
      <c r="C369" s="259"/>
      <c r="D369" s="259"/>
      <c r="E369" s="261">
        <v>4.25</v>
      </c>
      <c r="F369" s="259" t="s">
        <v>302</v>
      </c>
      <c r="G369" s="259"/>
      <c r="H369" s="259"/>
      <c r="I369" s="261">
        <v>-0.42</v>
      </c>
    </row>
    <row r="370" spans="1:9">
      <c r="A370" s="259" t="s">
        <v>250</v>
      </c>
      <c r="B370" s="259"/>
      <c r="C370" s="259"/>
      <c r="D370" s="259"/>
      <c r="E370" s="261"/>
      <c r="F370" s="259" t="s">
        <v>303</v>
      </c>
      <c r="G370" s="259"/>
      <c r="H370" s="259"/>
      <c r="I370" s="261">
        <v>2.5</v>
      </c>
    </row>
    <row r="371" spans="1:9">
      <c r="A371" s="259" t="s">
        <v>251</v>
      </c>
      <c r="B371" s="259"/>
      <c r="C371" s="259"/>
      <c r="D371" s="259"/>
      <c r="E371" s="261">
        <v>4</v>
      </c>
      <c r="F371" s="259" t="s">
        <v>304</v>
      </c>
      <c r="G371" s="259"/>
      <c r="H371" s="259"/>
      <c r="I371" s="261">
        <v>1.24</v>
      </c>
    </row>
    <row r="372" spans="1:9">
      <c r="A372" s="259" t="s">
        <v>252</v>
      </c>
      <c r="B372" s="259"/>
      <c r="C372" s="259"/>
      <c r="D372" s="259"/>
      <c r="E372" s="261">
        <v>6.21</v>
      </c>
      <c r="F372" s="259" t="s">
        <v>305</v>
      </c>
      <c r="G372" s="259"/>
      <c r="H372" s="259"/>
      <c r="I372" s="261">
        <v>-2.37</v>
      </c>
    </row>
    <row r="373" spans="1:9">
      <c r="A373" s="259" t="s">
        <v>253</v>
      </c>
      <c r="B373" s="259"/>
      <c r="C373" s="259"/>
      <c r="D373" s="259"/>
      <c r="E373" s="261">
        <v>1.64</v>
      </c>
      <c r="F373" s="259" t="s">
        <v>306</v>
      </c>
      <c r="G373" s="259"/>
      <c r="H373" s="259"/>
      <c r="I373" s="261"/>
    </row>
    <row r="374" spans="1:9">
      <c r="A374" s="259" t="s">
        <v>254</v>
      </c>
      <c r="B374" s="259"/>
      <c r="C374" s="259"/>
      <c r="D374" s="259"/>
      <c r="E374" s="261">
        <v>15</v>
      </c>
      <c r="F374" s="259" t="s">
        <v>307</v>
      </c>
      <c r="G374" s="259"/>
      <c r="H374" s="259"/>
      <c r="I374" s="261">
        <v>-2.74</v>
      </c>
    </row>
    <row r="375" spans="1:9">
      <c r="A375" s="259" t="s">
        <v>255</v>
      </c>
      <c r="B375" s="259"/>
      <c r="C375" s="259"/>
      <c r="D375" s="259"/>
      <c r="E375" s="261">
        <v>6.45</v>
      </c>
      <c r="F375" s="259" t="s">
        <v>308</v>
      </c>
      <c r="G375" s="259"/>
      <c r="H375" s="259"/>
      <c r="I375" s="261"/>
    </row>
    <row r="376" spans="1:9">
      <c r="A376" s="259" t="s">
        <v>256</v>
      </c>
      <c r="B376" s="259"/>
      <c r="C376" s="259"/>
      <c r="D376" s="259"/>
      <c r="E376" s="261">
        <v>10.7</v>
      </c>
      <c r="F376" s="259"/>
      <c r="G376" s="259" t="s">
        <v>309</v>
      </c>
      <c r="H376" s="259"/>
      <c r="I376" s="261">
        <v>2.09</v>
      </c>
    </row>
    <row r="377" spans="1:9">
      <c r="A377" s="259" t="s">
        <v>257</v>
      </c>
      <c r="B377" s="259"/>
      <c r="C377" s="259"/>
      <c r="D377" s="259"/>
      <c r="E377" s="261">
        <v>20</v>
      </c>
      <c r="F377" s="259"/>
      <c r="G377" s="259" t="s">
        <v>310</v>
      </c>
      <c r="H377" s="259"/>
      <c r="I377" s="261">
        <v>0.49</v>
      </c>
    </row>
    <row r="378" spans="1:9">
      <c r="A378" s="259"/>
      <c r="B378" s="259"/>
      <c r="C378" s="259"/>
      <c r="D378" s="259"/>
      <c r="E378" s="261"/>
      <c r="F378" s="259" t="s">
        <v>311</v>
      </c>
      <c r="G378" s="259"/>
      <c r="H378" s="259"/>
      <c r="I378" s="261">
        <v>-3.19</v>
      </c>
    </row>
    <row r="379" spans="1:9">
      <c r="A379" s="433" t="s">
        <v>258</v>
      </c>
      <c r="B379" s="433"/>
      <c r="C379" s="433"/>
      <c r="D379" s="433"/>
      <c r="E379" s="433"/>
      <c r="F379" s="433"/>
      <c r="G379" s="433"/>
      <c r="H379" s="433"/>
      <c r="I379" s="433"/>
    </row>
    <row r="380" spans="1:9">
      <c r="A380" s="433"/>
      <c r="B380" s="433"/>
      <c r="C380" s="433"/>
      <c r="D380" s="433"/>
      <c r="E380" s="433"/>
      <c r="F380" s="433"/>
      <c r="G380" s="433"/>
      <c r="H380" s="433"/>
      <c r="I380" s="433"/>
    </row>
    <row r="381" spans="1:9">
      <c r="A381" s="260" t="s">
        <v>259</v>
      </c>
      <c r="B381" s="259"/>
      <c r="C381" s="259"/>
      <c r="D381" s="259"/>
      <c r="E381" s="261"/>
      <c r="F381" s="260" t="s">
        <v>312</v>
      </c>
      <c r="G381" s="259"/>
      <c r="H381" s="259"/>
      <c r="I381" s="261"/>
    </row>
    <row r="382" spans="1:9">
      <c r="A382" s="259" t="s">
        <v>261</v>
      </c>
      <c r="B382" s="259"/>
      <c r="C382" s="259"/>
      <c r="D382" s="259" t="s">
        <v>260</v>
      </c>
      <c r="E382" s="261">
        <v>860</v>
      </c>
      <c r="F382" s="259" t="s">
        <v>313</v>
      </c>
      <c r="G382" s="259"/>
      <c r="H382" s="259"/>
      <c r="I382" s="261">
        <v>1425</v>
      </c>
    </row>
    <row r="383" spans="1:9">
      <c r="A383" s="259" t="s">
        <v>262</v>
      </c>
      <c r="B383" s="259"/>
      <c r="C383" s="259"/>
      <c r="D383" s="259" t="s">
        <v>260</v>
      </c>
      <c r="E383" s="261">
        <v>440</v>
      </c>
      <c r="F383" s="259" t="s">
        <v>314</v>
      </c>
      <c r="G383" s="259"/>
      <c r="H383" s="259"/>
      <c r="I383" s="261">
        <v>355</v>
      </c>
    </row>
    <row r="384" spans="1:9">
      <c r="A384" s="259"/>
      <c r="B384" s="259"/>
      <c r="C384" s="259"/>
      <c r="D384" s="259"/>
      <c r="E384" s="261"/>
      <c r="F384" s="259"/>
      <c r="G384" s="259" t="s">
        <v>315</v>
      </c>
      <c r="H384" s="259"/>
      <c r="I384" s="261">
        <v>1270</v>
      </c>
    </row>
    <row r="385" spans="1:9">
      <c r="A385" s="260" t="s">
        <v>263</v>
      </c>
      <c r="B385" s="259"/>
      <c r="C385" s="259"/>
      <c r="D385" s="259"/>
      <c r="E385" s="261"/>
      <c r="F385" s="259" t="s">
        <v>316</v>
      </c>
      <c r="G385" s="259"/>
      <c r="H385" s="259"/>
      <c r="I385" s="261">
        <v>115</v>
      </c>
    </row>
    <row r="386" spans="1:9">
      <c r="A386" s="259" t="s">
        <v>264</v>
      </c>
      <c r="B386" s="259"/>
      <c r="C386" s="259"/>
      <c r="D386" s="259"/>
      <c r="E386" s="261">
        <v>79</v>
      </c>
      <c r="F386" s="259" t="s">
        <v>317</v>
      </c>
      <c r="G386" s="259"/>
      <c r="H386" s="259"/>
      <c r="I386" s="261">
        <v>115</v>
      </c>
    </row>
    <row r="387" spans="1:9">
      <c r="A387" s="259" t="s">
        <v>265</v>
      </c>
      <c r="B387" s="259"/>
      <c r="C387" s="259"/>
      <c r="D387" s="259"/>
      <c r="E387" s="261">
        <v>68.5</v>
      </c>
      <c r="F387" s="259" t="s">
        <v>318</v>
      </c>
      <c r="G387" s="259"/>
      <c r="H387" s="259"/>
      <c r="I387" s="261">
        <v>125</v>
      </c>
    </row>
    <row r="388" spans="1:9">
      <c r="A388" s="259" t="s">
        <v>266</v>
      </c>
      <c r="B388" s="259"/>
      <c r="C388" s="259"/>
      <c r="D388" s="259"/>
      <c r="E388" s="261">
        <v>155</v>
      </c>
      <c r="F388" s="259"/>
      <c r="G388" s="259" t="s">
        <v>319</v>
      </c>
      <c r="H388" s="259"/>
      <c r="I388" s="261">
        <v>380</v>
      </c>
    </row>
    <row r="389" spans="1:9">
      <c r="A389" s="259" t="s">
        <v>265</v>
      </c>
      <c r="B389" s="259"/>
      <c r="C389" s="259"/>
      <c r="D389" s="259"/>
      <c r="E389" s="261">
        <v>131.5</v>
      </c>
      <c r="F389" s="259" t="s">
        <v>320</v>
      </c>
      <c r="G389" s="259"/>
      <c r="H389" s="259"/>
      <c r="I389" s="261">
        <v>155</v>
      </c>
    </row>
    <row r="390" spans="1:9">
      <c r="A390" s="259"/>
      <c r="B390" s="259"/>
      <c r="C390" s="259"/>
      <c r="D390" s="259"/>
      <c r="E390" s="261"/>
      <c r="F390" s="259"/>
      <c r="G390" s="259" t="s">
        <v>321</v>
      </c>
      <c r="H390" s="259"/>
      <c r="I390" s="261">
        <v>2020</v>
      </c>
    </row>
    <row r="391" spans="1:9">
      <c r="A391" s="260" t="s">
        <v>267</v>
      </c>
      <c r="B391" s="259"/>
      <c r="C391" s="259"/>
      <c r="D391" s="261" t="s">
        <v>268</v>
      </c>
      <c r="E391" s="259" t="s">
        <v>186</v>
      </c>
      <c r="F391" s="259"/>
      <c r="G391" s="259" t="s">
        <v>322</v>
      </c>
      <c r="H391" s="259"/>
      <c r="I391" s="261">
        <v>810</v>
      </c>
    </row>
    <row r="392" spans="1:9">
      <c r="A392" s="259" t="s">
        <v>269</v>
      </c>
      <c r="B392" s="259"/>
      <c r="C392" s="259"/>
      <c r="D392" s="261">
        <v>1320</v>
      </c>
      <c r="E392" s="261">
        <v>2530</v>
      </c>
      <c r="F392" s="259" t="s">
        <v>323</v>
      </c>
      <c r="G392" s="259"/>
      <c r="H392" s="259"/>
      <c r="I392" s="261">
        <v>600</v>
      </c>
    </row>
    <row r="393" spans="1:9">
      <c r="A393" s="259" t="s">
        <v>270</v>
      </c>
      <c r="B393" s="259"/>
      <c r="C393" s="259"/>
      <c r="D393" s="261">
        <v>1620</v>
      </c>
      <c r="E393" s="261">
        <v>3200</v>
      </c>
      <c r="F393" s="259"/>
      <c r="G393" s="259" t="s">
        <v>324</v>
      </c>
      <c r="H393" s="259"/>
      <c r="I393" s="261">
        <v>1625</v>
      </c>
    </row>
    <row r="394" spans="1:9">
      <c r="A394" s="259" t="s">
        <v>271</v>
      </c>
      <c r="B394" s="259"/>
      <c r="C394" s="259"/>
      <c r="D394" s="261">
        <v>2940</v>
      </c>
      <c r="E394" s="261">
        <v>3875</v>
      </c>
      <c r="F394" s="259"/>
      <c r="G394" s="259" t="s">
        <v>325</v>
      </c>
      <c r="H394" s="259"/>
      <c r="I394" s="261">
        <v>625</v>
      </c>
    </row>
    <row r="395" spans="1:9">
      <c r="A395" s="259" t="s">
        <v>272</v>
      </c>
      <c r="B395" s="259"/>
      <c r="C395" s="259"/>
      <c r="D395" s="261">
        <v>1850</v>
      </c>
      <c r="E395" s="261">
        <v>3275</v>
      </c>
      <c r="F395" s="259" t="s">
        <v>326</v>
      </c>
      <c r="G395" s="259"/>
      <c r="H395" s="259"/>
      <c r="I395" s="261">
        <v>150</v>
      </c>
    </row>
    <row r="396" spans="1:9">
      <c r="A396" s="259" t="s">
        <v>273</v>
      </c>
      <c r="B396" s="259"/>
      <c r="C396" s="259"/>
      <c r="D396" s="261">
        <v>2140</v>
      </c>
      <c r="E396" s="261">
        <v>3950</v>
      </c>
      <c r="F396" s="259" t="s">
        <v>327</v>
      </c>
      <c r="G396" s="259"/>
      <c r="H396" s="259"/>
      <c r="I396" s="261">
        <v>2025</v>
      </c>
    </row>
    <row r="397" spans="1:9">
      <c r="A397" s="259" t="s">
        <v>274</v>
      </c>
      <c r="B397" s="259"/>
      <c r="C397" s="259"/>
      <c r="D397" s="261">
        <v>3350</v>
      </c>
      <c r="E397" s="261">
        <v>6300</v>
      </c>
      <c r="F397" s="259" t="s">
        <v>328</v>
      </c>
      <c r="G397" s="259"/>
      <c r="H397" s="259"/>
      <c r="I397" s="261">
        <v>200</v>
      </c>
    </row>
    <row r="398" spans="1:9">
      <c r="A398" s="259" t="s">
        <v>275</v>
      </c>
      <c r="B398" s="259"/>
      <c r="C398" s="259"/>
      <c r="D398" s="259"/>
      <c r="E398" s="261">
        <v>1530</v>
      </c>
      <c r="F398" s="259"/>
      <c r="G398" s="259"/>
      <c r="H398" s="259"/>
      <c r="I398" s="261"/>
    </row>
    <row r="399" spans="1:9">
      <c r="A399" s="259"/>
      <c r="B399" s="259"/>
      <c r="C399" s="259"/>
      <c r="D399" s="259"/>
      <c r="E399" s="259"/>
      <c r="F399" s="259"/>
      <c r="G399" s="259"/>
      <c r="H399" s="259"/>
      <c r="I399" s="261"/>
    </row>
    <row r="400" spans="1:9" ht="12.75" customHeight="1">
      <c r="A400" s="430" t="s">
        <v>330</v>
      </c>
      <c r="B400" s="430"/>
      <c r="C400" s="430"/>
      <c r="D400" s="430"/>
      <c r="E400" s="430"/>
      <c r="F400" s="430"/>
      <c r="G400" s="430"/>
      <c r="H400" s="430"/>
      <c r="I400" s="430"/>
    </row>
    <row r="401" spans="1:9" ht="12.75" customHeight="1">
      <c r="A401" s="430" t="s">
        <v>312</v>
      </c>
      <c r="B401" s="430"/>
      <c r="C401" s="430"/>
      <c r="D401" s="430"/>
      <c r="E401" s="430"/>
      <c r="F401" s="430"/>
      <c r="G401" s="430"/>
      <c r="H401" s="430"/>
      <c r="I401" s="430"/>
    </row>
    <row r="402" spans="1:9">
      <c r="A402" s="259" t="s">
        <v>331</v>
      </c>
      <c r="B402" s="259"/>
      <c r="C402" s="259"/>
      <c r="D402" s="261">
        <v>645</v>
      </c>
      <c r="E402" s="259"/>
      <c r="F402" s="259" t="s">
        <v>350</v>
      </c>
      <c r="G402" s="259"/>
      <c r="H402" s="259"/>
      <c r="I402" s="261">
        <v>1320</v>
      </c>
    </row>
    <row r="403" spans="1:9">
      <c r="A403" s="259"/>
      <c r="B403" s="259" t="s">
        <v>332</v>
      </c>
      <c r="C403" s="259"/>
      <c r="D403" s="261">
        <v>6525</v>
      </c>
      <c r="E403" s="259"/>
      <c r="F403" s="259" t="s">
        <v>351</v>
      </c>
      <c r="G403" s="259"/>
      <c r="H403" s="259"/>
      <c r="I403" s="261">
        <v>530</v>
      </c>
    </row>
    <row r="404" spans="1:9">
      <c r="A404" s="259"/>
      <c r="B404" s="259" t="s">
        <v>333</v>
      </c>
      <c r="C404" s="259"/>
      <c r="D404" s="261">
        <v>8100</v>
      </c>
      <c r="E404" s="259"/>
      <c r="F404" s="259" t="s">
        <v>352</v>
      </c>
      <c r="G404" s="259"/>
      <c r="H404" s="259"/>
      <c r="I404" s="261">
        <v>160</v>
      </c>
    </row>
    <row r="405" spans="1:9">
      <c r="A405" s="259" t="s">
        <v>334</v>
      </c>
      <c r="B405" s="259"/>
      <c r="C405" s="259"/>
      <c r="D405" s="261">
        <v>1700</v>
      </c>
      <c r="E405" s="259"/>
      <c r="F405" s="259" t="s">
        <v>353</v>
      </c>
      <c r="G405" s="259"/>
      <c r="H405" s="259"/>
      <c r="I405" s="261">
        <v>2650</v>
      </c>
    </row>
    <row r="406" spans="1:9">
      <c r="A406" s="259" t="s">
        <v>335</v>
      </c>
      <c r="B406" s="259"/>
      <c r="C406" s="259"/>
      <c r="D406" s="261">
        <v>345</v>
      </c>
      <c r="E406" s="259"/>
      <c r="F406" s="259" t="s">
        <v>354</v>
      </c>
      <c r="G406" s="259"/>
      <c r="H406" s="259"/>
      <c r="I406" s="261">
        <v>585</v>
      </c>
    </row>
    <row r="407" spans="1:9">
      <c r="A407" s="259" t="s">
        <v>336</v>
      </c>
      <c r="B407" s="259"/>
      <c r="C407" s="259"/>
      <c r="D407" s="261">
        <v>910</v>
      </c>
      <c r="E407" s="259"/>
      <c r="F407" s="259" t="s">
        <v>355</v>
      </c>
      <c r="G407" s="259"/>
      <c r="H407" s="259"/>
      <c r="I407" s="261">
        <v>530</v>
      </c>
    </row>
    <row r="408" spans="1:9">
      <c r="A408" s="259"/>
      <c r="B408" s="259" t="s">
        <v>337</v>
      </c>
      <c r="C408" s="259"/>
      <c r="D408" s="261">
        <v>455</v>
      </c>
      <c r="E408" s="259"/>
      <c r="F408" s="259" t="s">
        <v>356</v>
      </c>
      <c r="G408" s="259"/>
      <c r="H408" s="259"/>
      <c r="I408" s="261">
        <v>2800</v>
      </c>
    </row>
    <row r="409" spans="1:9">
      <c r="A409" s="259"/>
      <c r="B409" s="259" t="s">
        <v>338</v>
      </c>
      <c r="C409" s="259"/>
      <c r="D409" s="261">
        <v>2380</v>
      </c>
      <c r="E409" s="259"/>
      <c r="F409" s="259" t="s">
        <v>357</v>
      </c>
      <c r="G409" s="259"/>
      <c r="H409" s="259"/>
      <c r="I409" s="261">
        <v>3075</v>
      </c>
    </row>
    <row r="410" spans="1:9">
      <c r="A410" s="259" t="s">
        <v>339</v>
      </c>
      <c r="B410" s="259"/>
      <c r="C410" s="259"/>
      <c r="D410" s="261">
        <v>685</v>
      </c>
      <c r="E410" s="259"/>
      <c r="F410" s="259" t="s">
        <v>358</v>
      </c>
      <c r="G410" s="259"/>
      <c r="H410" s="259"/>
      <c r="I410" s="261"/>
    </row>
    <row r="411" spans="1:9">
      <c r="A411" s="259" t="s">
        <v>340</v>
      </c>
      <c r="B411" s="259"/>
      <c r="C411" s="259"/>
      <c r="D411" s="261">
        <v>90</v>
      </c>
      <c r="E411" s="259"/>
      <c r="F411" s="259" t="s">
        <v>359</v>
      </c>
      <c r="G411" s="259"/>
      <c r="H411" s="259"/>
      <c r="I411" s="261">
        <v>255</v>
      </c>
    </row>
    <row r="412" spans="1:9">
      <c r="A412" s="259" t="s">
        <v>341</v>
      </c>
      <c r="B412" s="259"/>
      <c r="C412" s="259"/>
      <c r="D412" s="261">
        <v>935</v>
      </c>
      <c r="E412" s="259"/>
      <c r="F412" s="259" t="s">
        <v>360</v>
      </c>
      <c r="G412" s="259"/>
      <c r="H412" s="259"/>
      <c r="I412" s="261">
        <v>1110</v>
      </c>
    </row>
    <row r="413" spans="1:9">
      <c r="A413" s="259" t="s">
        <v>342</v>
      </c>
      <c r="B413" s="259"/>
      <c r="C413" s="259"/>
      <c r="D413" s="261">
        <v>840</v>
      </c>
      <c r="E413" s="259"/>
      <c r="F413" s="259" t="s">
        <v>361</v>
      </c>
      <c r="G413" s="259"/>
      <c r="H413" s="259"/>
      <c r="I413" s="261">
        <v>575</v>
      </c>
    </row>
    <row r="414" spans="1:9">
      <c r="A414" s="259" t="s">
        <v>343</v>
      </c>
      <c r="B414" s="259"/>
      <c r="C414" s="259"/>
      <c r="D414" s="261">
        <v>2330</v>
      </c>
      <c r="E414" s="259"/>
      <c r="F414" s="259" t="s">
        <v>362</v>
      </c>
      <c r="G414" s="259"/>
      <c r="H414" s="259"/>
      <c r="I414" s="261">
        <v>955</v>
      </c>
    </row>
    <row r="415" spans="1:9">
      <c r="A415" s="259" t="s">
        <v>344</v>
      </c>
      <c r="B415" s="259"/>
      <c r="C415" s="259"/>
      <c r="D415" s="261">
        <v>505</v>
      </c>
      <c r="E415" s="259"/>
      <c r="F415" s="259" t="s">
        <v>363</v>
      </c>
      <c r="G415" s="259"/>
      <c r="H415" s="259"/>
      <c r="I415" s="261">
        <v>2330</v>
      </c>
    </row>
    <row r="416" spans="1:9">
      <c r="A416" s="259" t="s">
        <v>345</v>
      </c>
      <c r="B416" s="259"/>
      <c r="C416" s="259"/>
      <c r="D416" s="261">
        <v>1800</v>
      </c>
      <c r="E416" s="259"/>
      <c r="F416" s="259" t="s">
        <v>364</v>
      </c>
      <c r="G416" s="259"/>
      <c r="H416" s="259"/>
      <c r="I416" s="261">
        <v>2725</v>
      </c>
    </row>
    <row r="417" spans="1:10">
      <c r="A417" s="259" t="s">
        <v>346</v>
      </c>
      <c r="B417" s="259"/>
      <c r="C417" s="259"/>
      <c r="D417" s="261">
        <v>180</v>
      </c>
      <c r="E417" s="259"/>
      <c r="F417" s="259" t="s">
        <v>365</v>
      </c>
      <c r="G417" s="259"/>
      <c r="H417" s="259"/>
      <c r="I417" s="261">
        <v>775</v>
      </c>
    </row>
    <row r="418" spans="1:10">
      <c r="A418" s="259" t="s">
        <v>347</v>
      </c>
      <c r="B418" s="259"/>
      <c r="C418" s="259"/>
      <c r="D418" s="261">
        <v>565</v>
      </c>
      <c r="E418" s="259"/>
      <c r="F418" s="259" t="s">
        <v>366</v>
      </c>
      <c r="G418" s="259"/>
      <c r="H418" s="259"/>
      <c r="I418" s="261">
        <v>425</v>
      </c>
    </row>
    <row r="419" spans="1:10">
      <c r="A419" s="259" t="s">
        <v>348</v>
      </c>
      <c r="B419" s="259"/>
      <c r="C419" s="259"/>
      <c r="D419" s="261">
        <v>500</v>
      </c>
      <c r="E419" s="259"/>
      <c r="F419" s="259" t="s">
        <v>247</v>
      </c>
      <c r="G419" s="259"/>
      <c r="H419" s="259"/>
      <c r="I419" s="261">
        <v>1500</v>
      </c>
    </row>
    <row r="420" spans="1:10">
      <c r="A420" s="259" t="s">
        <v>349</v>
      </c>
      <c r="B420" s="259"/>
      <c r="C420" s="259"/>
      <c r="D420" s="261">
        <v>1090</v>
      </c>
      <c r="E420" s="259"/>
      <c r="F420" s="259" t="s">
        <v>367</v>
      </c>
      <c r="G420" s="259"/>
      <c r="H420" s="259"/>
      <c r="I420" s="261">
        <v>195</v>
      </c>
    </row>
    <row r="421" spans="1:10">
      <c r="A421" s="259" t="s">
        <v>470</v>
      </c>
      <c r="D421" s="261">
        <v>170</v>
      </c>
      <c r="E421" s="259"/>
      <c r="F421" s="259" t="s">
        <v>368</v>
      </c>
      <c r="G421" s="259"/>
      <c r="H421" s="259"/>
      <c r="I421" s="261">
        <v>60.5</v>
      </c>
    </row>
    <row r="422" spans="1:10">
      <c r="A422" s="259" t="s">
        <v>471</v>
      </c>
      <c r="B422" s="259"/>
      <c r="C422" s="259"/>
      <c r="D422" s="259">
        <v>1270</v>
      </c>
      <c r="E422" s="259"/>
      <c r="F422" s="259" t="s">
        <v>369</v>
      </c>
      <c r="G422" s="259"/>
      <c r="H422" s="259"/>
      <c r="I422" s="261">
        <v>200</v>
      </c>
    </row>
    <row r="423" spans="1:10">
      <c r="A423" s="259" t="s">
        <v>370</v>
      </c>
      <c r="B423" s="259"/>
      <c r="C423" s="259"/>
      <c r="D423" s="261">
        <v>125</v>
      </c>
      <c r="E423" s="259"/>
      <c r="F423" s="259" t="s">
        <v>472</v>
      </c>
      <c r="G423" s="259"/>
      <c r="H423" s="259"/>
      <c r="I423" s="261">
        <v>190</v>
      </c>
    </row>
    <row r="425" spans="1:10" ht="12.75" customHeight="1">
      <c r="A425" s="359" t="s">
        <v>371</v>
      </c>
      <c r="B425" s="359"/>
      <c r="C425" s="359"/>
      <c r="D425" s="359"/>
      <c r="E425" s="359"/>
      <c r="F425" s="359"/>
      <c r="G425" s="359"/>
      <c r="H425" s="359"/>
      <c r="I425" s="359"/>
      <c r="J425" s="359"/>
    </row>
    <row r="426" spans="1:10" ht="12.75" customHeight="1">
      <c r="A426" s="359"/>
      <c r="B426" s="359"/>
      <c r="C426" s="359"/>
      <c r="D426" s="359"/>
      <c r="E426" s="359"/>
      <c r="F426" s="359"/>
      <c r="G426" s="359"/>
      <c r="H426" s="359"/>
      <c r="I426" s="359"/>
      <c r="J426" s="359"/>
    </row>
    <row r="427" spans="1:10" ht="15.75" thickBot="1">
      <c r="A427" s="382" t="s">
        <v>372</v>
      </c>
      <c r="B427" s="382"/>
      <c r="C427" s="382"/>
      <c r="D427" s="229">
        <v>200</v>
      </c>
      <c r="E427" s="229">
        <v>400</v>
      </c>
      <c r="F427" s="229">
        <v>600</v>
      </c>
      <c r="G427" s="229">
        <v>800</v>
      </c>
      <c r="H427" s="229">
        <v>1000</v>
      </c>
      <c r="I427" s="229">
        <v>1200</v>
      </c>
      <c r="J427" s="229">
        <v>1600</v>
      </c>
    </row>
    <row r="428" spans="1:10">
      <c r="A428" s="418" t="s">
        <v>373</v>
      </c>
      <c r="B428" s="419"/>
      <c r="C428" s="420"/>
      <c r="D428" s="209">
        <v>29.31</v>
      </c>
      <c r="E428" s="209">
        <v>22.61</v>
      </c>
      <c r="F428" s="209">
        <v>19.87</v>
      </c>
      <c r="G428" s="209">
        <v>18.38</v>
      </c>
      <c r="H428" s="209">
        <v>17.13</v>
      </c>
      <c r="I428" s="209">
        <v>16.37</v>
      </c>
      <c r="J428" s="223">
        <v>15.34</v>
      </c>
    </row>
    <row r="429" spans="1:10">
      <c r="A429" s="412" t="s">
        <v>374</v>
      </c>
      <c r="B429" s="413"/>
      <c r="C429" s="414"/>
      <c r="D429" s="224">
        <v>31.47</v>
      </c>
      <c r="E429" s="224">
        <v>24.13</v>
      </c>
      <c r="F429" s="224">
        <v>21.12</v>
      </c>
      <c r="G429" s="224">
        <v>19.48</v>
      </c>
      <c r="H429" s="224">
        <v>18.09</v>
      </c>
      <c r="I429" s="224">
        <v>17.25</v>
      </c>
      <c r="J429" s="225">
        <v>16.11</v>
      </c>
    </row>
    <row r="430" spans="1:10">
      <c r="A430" s="409" t="s">
        <v>375</v>
      </c>
      <c r="B430" s="410"/>
      <c r="C430" s="411"/>
      <c r="D430" s="209">
        <v>35.99</v>
      </c>
      <c r="E430" s="209">
        <v>27.33</v>
      </c>
      <c r="F430" s="209">
        <v>23.74</v>
      </c>
      <c r="G430" s="209">
        <v>21.79</v>
      </c>
      <c r="H430" s="209">
        <v>20.12</v>
      </c>
      <c r="I430" s="209">
        <v>19.11</v>
      </c>
      <c r="J430" s="223">
        <v>17.739999999999998</v>
      </c>
    </row>
    <row r="431" spans="1:10">
      <c r="A431" s="412" t="s">
        <v>376</v>
      </c>
      <c r="B431" s="413"/>
      <c r="C431" s="414"/>
      <c r="D431" s="224">
        <v>26.87</v>
      </c>
      <c r="E431" s="224">
        <v>20.88</v>
      </c>
      <c r="F431" s="224">
        <v>18.45</v>
      </c>
      <c r="G431" s="224">
        <v>17.14</v>
      </c>
      <c r="H431" s="224">
        <v>16.03</v>
      </c>
      <c r="I431" s="224">
        <v>15.36</v>
      </c>
      <c r="J431" s="225">
        <v>14.46</v>
      </c>
    </row>
    <row r="432" spans="1:10">
      <c r="A432" s="409" t="s">
        <v>374</v>
      </c>
      <c r="B432" s="410"/>
      <c r="C432" s="411"/>
      <c r="D432" s="209">
        <v>28.6</v>
      </c>
      <c r="E432" s="209">
        <v>22.1</v>
      </c>
      <c r="F432" s="209">
        <v>19.45</v>
      </c>
      <c r="G432" s="209">
        <v>18.02</v>
      </c>
      <c r="H432" s="209">
        <v>16.809999999999999</v>
      </c>
      <c r="I432" s="209">
        <v>16.07</v>
      </c>
      <c r="J432" s="223">
        <v>15.08</v>
      </c>
    </row>
    <row r="433" spans="1:10">
      <c r="A433" s="412" t="s">
        <v>375</v>
      </c>
      <c r="B433" s="413"/>
      <c r="C433" s="414"/>
      <c r="D433" s="224">
        <v>32.69</v>
      </c>
      <c r="E433" s="224">
        <v>24.99</v>
      </c>
      <c r="F433" s="224">
        <v>21.83</v>
      </c>
      <c r="G433" s="224">
        <v>20.11</v>
      </c>
      <c r="H433" s="224">
        <v>18.64</v>
      </c>
      <c r="I433" s="224">
        <v>17.75</v>
      </c>
      <c r="J433" s="225">
        <v>16.55</v>
      </c>
    </row>
    <row r="434" spans="1:10">
      <c r="A434" s="409" t="s">
        <v>377</v>
      </c>
      <c r="B434" s="410"/>
      <c r="C434" s="411"/>
      <c r="D434" s="209">
        <v>5.98</v>
      </c>
      <c r="E434" s="209">
        <v>5.33</v>
      </c>
      <c r="F434" s="209">
        <v>5.07</v>
      </c>
      <c r="G434" s="209">
        <v>4.9400000000000004</v>
      </c>
      <c r="H434" s="209">
        <v>4.82</v>
      </c>
      <c r="I434" s="209">
        <v>4.75</v>
      </c>
      <c r="J434" s="223">
        <v>4.66</v>
      </c>
    </row>
    <row r="435" spans="1:10">
      <c r="A435" s="412" t="s">
        <v>378</v>
      </c>
      <c r="B435" s="413"/>
      <c r="C435" s="414"/>
      <c r="D435" s="224">
        <v>14.51</v>
      </c>
      <c r="E435" s="224">
        <v>13.63</v>
      </c>
      <c r="F435" s="224">
        <v>12.22</v>
      </c>
      <c r="G435" s="224">
        <v>10.89</v>
      </c>
      <c r="H435" s="224">
        <v>10.33</v>
      </c>
      <c r="I435" s="224">
        <v>10.050000000000001</v>
      </c>
      <c r="J435" s="225">
        <v>9.58</v>
      </c>
    </row>
    <row r="436" spans="1:10" ht="13.5" thickBot="1">
      <c r="A436" s="415" t="s">
        <v>379</v>
      </c>
      <c r="B436" s="416"/>
      <c r="C436" s="417"/>
      <c r="D436" s="226">
        <v>26.17</v>
      </c>
      <c r="E436" s="226">
        <v>23.09</v>
      </c>
      <c r="F436" s="226">
        <v>22.15</v>
      </c>
      <c r="G436" s="226">
        <v>20.68</v>
      </c>
      <c r="H436" s="226">
        <v>20.53</v>
      </c>
      <c r="I436" s="226">
        <v>20.02</v>
      </c>
      <c r="J436" s="227">
        <v>19.7</v>
      </c>
    </row>
    <row r="437" spans="1:10">
      <c r="A437" s="259" t="s">
        <v>380</v>
      </c>
      <c r="B437" s="259"/>
      <c r="C437" s="259" t="s">
        <v>381</v>
      </c>
      <c r="D437" s="261">
        <v>1400</v>
      </c>
      <c r="E437" s="259"/>
      <c r="F437" s="259" t="s">
        <v>383</v>
      </c>
      <c r="G437" s="261">
        <v>1100</v>
      </c>
      <c r="H437" s="259"/>
      <c r="I437" s="259"/>
      <c r="J437" s="259"/>
    </row>
    <row r="438" spans="1:10">
      <c r="A438" s="259" t="s">
        <v>382</v>
      </c>
      <c r="B438" s="259"/>
      <c r="C438" s="259"/>
      <c r="D438" s="261">
        <v>320</v>
      </c>
      <c r="E438" s="259"/>
      <c r="F438" s="259"/>
      <c r="G438" s="259"/>
      <c r="H438" s="259"/>
      <c r="I438" s="259"/>
      <c r="J438" s="259"/>
    </row>
    <row r="440" spans="1:10" ht="12.75" customHeight="1">
      <c r="A440" s="359" t="s">
        <v>384</v>
      </c>
      <c r="B440" s="359"/>
      <c r="C440" s="359"/>
      <c r="D440" s="359"/>
      <c r="E440" s="359"/>
      <c r="F440" s="359"/>
      <c r="G440" s="359"/>
      <c r="H440" s="359"/>
      <c r="I440" s="359"/>
      <c r="J440" s="228"/>
    </row>
    <row r="441" spans="1:10" ht="12.75" customHeight="1">
      <c r="A441" s="359"/>
      <c r="B441" s="359"/>
      <c r="C441" s="359"/>
      <c r="D441" s="359"/>
      <c r="E441" s="359"/>
      <c r="F441" s="359"/>
      <c r="G441" s="359"/>
      <c r="H441" s="359"/>
      <c r="I441" s="359"/>
      <c r="J441" s="228"/>
    </row>
    <row r="442" spans="1:10">
      <c r="A442" s="359"/>
      <c r="B442" s="382" t="s">
        <v>386</v>
      </c>
      <c r="C442" s="382"/>
      <c r="D442" s="382"/>
      <c r="E442" s="382" t="s">
        <v>385</v>
      </c>
      <c r="F442" s="382"/>
      <c r="G442" s="382"/>
      <c r="H442" s="359"/>
      <c r="I442" s="359"/>
    </row>
    <row r="443" spans="1:10" ht="13.5" thickBot="1">
      <c r="A443" s="359"/>
      <c r="B443" s="382"/>
      <c r="C443" s="382"/>
      <c r="D443" s="382"/>
      <c r="E443" s="382"/>
      <c r="F443" s="382"/>
      <c r="G443" s="382"/>
      <c r="H443" s="359"/>
      <c r="I443" s="359"/>
    </row>
    <row r="444" spans="1:10" ht="13.5" thickTop="1">
      <c r="A444" s="394" t="s">
        <v>387</v>
      </c>
      <c r="B444" s="397" t="s">
        <v>388</v>
      </c>
      <c r="C444" s="400" t="s">
        <v>389</v>
      </c>
      <c r="D444" s="403" t="s">
        <v>390</v>
      </c>
      <c r="E444" s="397" t="s">
        <v>391</v>
      </c>
      <c r="F444" s="400" t="s">
        <v>392</v>
      </c>
      <c r="G444" s="403" t="s">
        <v>393</v>
      </c>
      <c r="H444" s="400" t="s">
        <v>394</v>
      </c>
      <c r="I444" s="406" t="s">
        <v>395</v>
      </c>
    </row>
    <row r="445" spans="1:10">
      <c r="A445" s="395"/>
      <c r="B445" s="398"/>
      <c r="C445" s="401"/>
      <c r="D445" s="404"/>
      <c r="E445" s="398"/>
      <c r="F445" s="401"/>
      <c r="G445" s="404"/>
      <c r="H445" s="401"/>
      <c r="I445" s="407"/>
    </row>
    <row r="446" spans="1:10">
      <c r="A446" s="396"/>
      <c r="B446" s="399"/>
      <c r="C446" s="402"/>
      <c r="D446" s="405"/>
      <c r="E446" s="399"/>
      <c r="F446" s="402"/>
      <c r="G446" s="405"/>
      <c r="H446" s="402"/>
      <c r="I446" s="408"/>
    </row>
    <row r="447" spans="1:10">
      <c r="A447" s="303">
        <v>25</v>
      </c>
      <c r="B447" s="307">
        <v>6.63</v>
      </c>
      <c r="C447" s="308">
        <v>18.649999999999999</v>
      </c>
      <c r="D447" s="309">
        <v>35.31</v>
      </c>
      <c r="E447" s="307">
        <v>15.61</v>
      </c>
      <c r="F447" s="308">
        <v>64.2</v>
      </c>
      <c r="G447" s="309">
        <v>33.6</v>
      </c>
      <c r="H447" s="308">
        <v>14.31</v>
      </c>
      <c r="I447" s="310">
        <v>5.14</v>
      </c>
    </row>
    <row r="448" spans="1:10">
      <c r="A448" s="304">
        <v>50</v>
      </c>
      <c r="B448" s="247">
        <v>6.02</v>
      </c>
      <c r="C448" s="209">
        <v>15</v>
      </c>
      <c r="D448" s="248">
        <v>24.01</v>
      </c>
      <c r="E448" s="247">
        <v>10.4</v>
      </c>
      <c r="F448" s="311">
        <v>42.8</v>
      </c>
      <c r="G448" s="248">
        <v>22.4</v>
      </c>
      <c r="H448" s="311">
        <v>12.35</v>
      </c>
      <c r="I448" s="312">
        <v>4.21</v>
      </c>
    </row>
    <row r="449" spans="1:9">
      <c r="A449" s="305">
        <v>75</v>
      </c>
      <c r="B449" s="313">
        <v>5.87</v>
      </c>
      <c r="C449" s="224">
        <v>13.43</v>
      </c>
      <c r="D449" s="314">
        <v>20.37</v>
      </c>
      <c r="E449" s="313">
        <v>8.67</v>
      </c>
      <c r="F449" s="224">
        <v>35.67</v>
      </c>
      <c r="G449" s="314">
        <v>18.670000000000002</v>
      </c>
      <c r="H449" s="224">
        <v>11.85</v>
      </c>
      <c r="I449" s="315">
        <v>3.9</v>
      </c>
    </row>
    <row r="450" spans="1:9">
      <c r="A450" s="304">
        <v>100</v>
      </c>
      <c r="B450" s="247">
        <v>5.71</v>
      </c>
      <c r="C450" s="209">
        <v>11.85</v>
      </c>
      <c r="D450" s="248">
        <v>16.73</v>
      </c>
      <c r="E450" s="247">
        <v>7.8</v>
      </c>
      <c r="F450" s="311">
        <v>32.1</v>
      </c>
      <c r="G450" s="248">
        <v>16.8</v>
      </c>
      <c r="H450" s="311">
        <v>11.36</v>
      </c>
      <c r="I450" s="312">
        <v>3.74</v>
      </c>
    </row>
    <row r="451" spans="1:9">
      <c r="A451" s="305">
        <v>150</v>
      </c>
      <c r="B451" s="313">
        <v>5.61</v>
      </c>
      <c r="C451" s="224">
        <v>11.18</v>
      </c>
      <c r="D451" s="314">
        <v>14.94</v>
      </c>
      <c r="E451" s="313">
        <v>6.07</v>
      </c>
      <c r="F451" s="224">
        <v>24.97</v>
      </c>
      <c r="G451" s="314">
        <v>13.07</v>
      </c>
      <c r="H451" s="224">
        <v>10.87</v>
      </c>
      <c r="I451" s="315">
        <v>3.59</v>
      </c>
    </row>
    <row r="452" spans="1:9">
      <c r="A452" s="304">
        <v>200</v>
      </c>
      <c r="B452" s="247">
        <v>5.51</v>
      </c>
      <c r="C452" s="209">
        <v>10.52</v>
      </c>
      <c r="D452" s="248">
        <v>13.15</v>
      </c>
      <c r="E452" s="247">
        <v>5.2</v>
      </c>
      <c r="F452" s="311">
        <v>21.4</v>
      </c>
      <c r="G452" s="248">
        <v>11.2</v>
      </c>
      <c r="H452" s="311">
        <v>10.39</v>
      </c>
      <c r="I452" s="312">
        <v>3.51</v>
      </c>
    </row>
    <row r="453" spans="1:9" ht="13.5" thickBot="1">
      <c r="A453" s="306">
        <v>300</v>
      </c>
      <c r="B453" s="316">
        <v>5.3</v>
      </c>
      <c r="C453" s="317">
        <v>9.18</v>
      </c>
      <c r="D453" s="318">
        <v>9.56</v>
      </c>
      <c r="E453" s="316">
        <v>4.34</v>
      </c>
      <c r="F453" s="317">
        <v>17.829999999999998</v>
      </c>
      <c r="G453" s="318">
        <v>9.33</v>
      </c>
      <c r="H453" s="317">
        <v>9.41</v>
      </c>
      <c r="I453" s="319">
        <v>3.43</v>
      </c>
    </row>
    <row r="454" spans="1:9" ht="13.5" thickTop="1"/>
    <row r="455" spans="1:9" ht="12.75" customHeight="1">
      <c r="A455" s="359" t="s">
        <v>396</v>
      </c>
      <c r="B455" s="359"/>
      <c r="C455" s="359"/>
      <c r="D455" s="359"/>
      <c r="E455" s="359"/>
      <c r="F455" s="359"/>
      <c r="G455" s="359"/>
      <c r="H455" s="359"/>
    </row>
    <row r="456" spans="1:9" ht="12.75" customHeight="1">
      <c r="A456" s="359"/>
      <c r="B456" s="359"/>
      <c r="C456" s="359"/>
      <c r="D456" s="359"/>
      <c r="E456" s="359"/>
      <c r="F456" s="359"/>
      <c r="G456" s="359"/>
      <c r="H456" s="359"/>
    </row>
    <row r="457" spans="1:9" ht="15">
      <c r="A457" s="382" t="s">
        <v>397</v>
      </c>
      <c r="B457" s="382"/>
      <c r="C457" s="382"/>
      <c r="D457" s="383" t="s">
        <v>398</v>
      </c>
      <c r="E457" s="383"/>
      <c r="F457" s="382" t="s">
        <v>399</v>
      </c>
      <c r="G457" s="382"/>
      <c r="H457" s="382"/>
    </row>
    <row r="458" spans="1:9">
      <c r="A458" s="384"/>
      <c r="B458" s="385"/>
      <c r="C458" s="386"/>
      <c r="D458" s="249" t="s">
        <v>400</v>
      </c>
      <c r="E458" s="250" t="s">
        <v>401</v>
      </c>
      <c r="F458" s="251" t="s">
        <v>402</v>
      </c>
      <c r="G458" s="385" t="s">
        <v>403</v>
      </c>
      <c r="H458" s="386"/>
    </row>
    <row r="459" spans="1:9">
      <c r="A459" s="387" t="s">
        <v>404</v>
      </c>
      <c r="B459" s="388"/>
      <c r="C459" s="389"/>
      <c r="D459" s="252">
        <v>23.7</v>
      </c>
      <c r="E459" s="253">
        <v>18.25</v>
      </c>
      <c r="F459" s="254">
        <v>26.75</v>
      </c>
      <c r="G459" s="390">
        <v>21.25</v>
      </c>
      <c r="H459" s="391"/>
    </row>
    <row r="460" spans="1:9">
      <c r="A460" s="368" t="s">
        <v>405</v>
      </c>
      <c r="B460" s="369"/>
      <c r="C460" s="370"/>
      <c r="D460" s="255">
        <v>27.71</v>
      </c>
      <c r="E460" s="256">
        <v>22.26</v>
      </c>
      <c r="F460" s="257">
        <v>30.76</v>
      </c>
      <c r="G460" s="392">
        <v>25.26</v>
      </c>
      <c r="H460" s="393"/>
    </row>
    <row r="463" spans="1:9" ht="12.75" customHeight="1">
      <c r="A463" s="359" t="s">
        <v>406</v>
      </c>
      <c r="B463" s="359"/>
      <c r="C463" s="359"/>
      <c r="D463" s="359"/>
      <c r="E463" s="359"/>
      <c r="F463" s="359"/>
      <c r="G463" s="359"/>
      <c r="H463" s="359"/>
    </row>
    <row r="464" spans="1:9" ht="12.75" customHeight="1">
      <c r="A464" s="359"/>
      <c r="B464" s="359"/>
      <c r="C464" s="359"/>
      <c r="D464" s="359"/>
      <c r="E464" s="359"/>
      <c r="F464" s="359"/>
      <c r="G464" s="359"/>
      <c r="H464" s="359"/>
    </row>
    <row r="465" spans="1:8" ht="12.75" customHeight="1">
      <c r="A465" s="378" t="s">
        <v>407</v>
      </c>
      <c r="B465" s="378"/>
      <c r="C465" s="378"/>
      <c r="D465" s="378"/>
      <c r="E465" s="378"/>
      <c r="F465" s="378"/>
      <c r="G465" s="378"/>
      <c r="H465" s="378"/>
    </row>
    <row r="466" spans="1:8">
      <c r="A466" s="378"/>
      <c r="B466" s="378"/>
      <c r="C466" s="378"/>
      <c r="D466" s="378"/>
      <c r="E466" s="378"/>
      <c r="F466" s="378"/>
      <c r="G466" s="378"/>
      <c r="H466" s="378"/>
    </row>
    <row r="467" spans="1:8">
      <c r="A467" s="377" t="s">
        <v>408</v>
      </c>
      <c r="B467" s="377"/>
      <c r="C467" s="377"/>
      <c r="D467" s="193" t="s">
        <v>409</v>
      </c>
      <c r="E467" s="377" t="s">
        <v>410</v>
      </c>
      <c r="F467" s="377"/>
      <c r="G467" s="377" t="s">
        <v>268</v>
      </c>
      <c r="H467" s="377"/>
    </row>
    <row r="468" spans="1:8">
      <c r="A468" s="379" t="s">
        <v>411</v>
      </c>
      <c r="B468" s="380"/>
      <c r="C468" s="381"/>
      <c r="D468" s="262">
        <v>1150</v>
      </c>
      <c r="E468" s="371">
        <v>1750</v>
      </c>
      <c r="F468" s="372"/>
      <c r="G468" s="375">
        <v>1975</v>
      </c>
      <c r="H468" s="372"/>
    </row>
    <row r="469" spans="1:8">
      <c r="A469" s="368" t="s">
        <v>405</v>
      </c>
      <c r="B469" s="369"/>
      <c r="C469" s="370"/>
      <c r="D469" s="263">
        <v>1325</v>
      </c>
      <c r="E469" s="373">
        <v>1950</v>
      </c>
      <c r="F469" s="374"/>
      <c r="G469" s="376">
        <v>0</v>
      </c>
      <c r="H469" s="374"/>
    </row>
    <row r="472" spans="1:8" ht="12.75" customHeight="1">
      <c r="A472" s="359" t="s">
        <v>412</v>
      </c>
      <c r="B472" s="359"/>
      <c r="C472" s="359"/>
      <c r="D472" s="359"/>
      <c r="E472" s="359"/>
      <c r="F472" s="359"/>
      <c r="G472" s="359"/>
      <c r="H472" s="359"/>
    </row>
    <row r="473" spans="1:8" ht="12.75" customHeight="1">
      <c r="A473" s="359"/>
      <c r="B473" s="359"/>
      <c r="C473" s="359"/>
      <c r="D473" s="359"/>
      <c r="E473" s="359"/>
      <c r="F473" s="359"/>
      <c r="G473" s="359"/>
      <c r="H473" s="359"/>
    </row>
    <row r="474" spans="1:8" ht="15" thickBot="1">
      <c r="A474" s="358" t="s">
        <v>175</v>
      </c>
      <c r="B474" s="358"/>
      <c r="C474" s="358"/>
      <c r="D474" s="358"/>
      <c r="E474" s="358"/>
      <c r="F474" s="358"/>
      <c r="G474" s="358"/>
      <c r="H474" s="358"/>
    </row>
    <row r="475" spans="1:8">
      <c r="A475" s="360" t="s">
        <v>87</v>
      </c>
      <c r="B475" s="364" t="s">
        <v>413</v>
      </c>
      <c r="C475" s="364" t="s">
        <v>414</v>
      </c>
      <c r="D475" s="364" t="s">
        <v>415</v>
      </c>
      <c r="E475" s="364" t="s">
        <v>416</v>
      </c>
      <c r="F475" s="364" t="s">
        <v>417</v>
      </c>
      <c r="G475" s="364" t="s">
        <v>418</v>
      </c>
      <c r="H475" s="366" t="s">
        <v>419</v>
      </c>
    </row>
    <row r="476" spans="1:8" ht="29.25" customHeight="1" thickBot="1">
      <c r="A476" s="361"/>
      <c r="B476" s="365"/>
      <c r="C476" s="365"/>
      <c r="D476" s="365"/>
      <c r="E476" s="365"/>
      <c r="F476" s="365"/>
      <c r="G476" s="365"/>
      <c r="H476" s="367"/>
    </row>
    <row r="477" spans="1:8">
      <c r="A477" s="355" t="s">
        <v>420</v>
      </c>
      <c r="B477" s="265">
        <v>200</v>
      </c>
      <c r="C477" s="274">
        <v>33.36</v>
      </c>
      <c r="D477" s="274">
        <v>33.6</v>
      </c>
      <c r="E477" s="274">
        <v>34.65</v>
      </c>
      <c r="F477" s="274">
        <v>33.68</v>
      </c>
      <c r="G477" s="274">
        <v>34.97</v>
      </c>
      <c r="H477" s="275">
        <v>37.85</v>
      </c>
    </row>
    <row r="478" spans="1:8">
      <c r="A478" s="356"/>
      <c r="B478" s="5">
        <v>400</v>
      </c>
      <c r="C478" s="204">
        <v>24.96</v>
      </c>
      <c r="D478" s="204">
        <v>25.12</v>
      </c>
      <c r="E478" s="204">
        <v>25.8</v>
      </c>
      <c r="F478" s="204">
        <v>25.17</v>
      </c>
      <c r="G478" s="204">
        <v>26.01</v>
      </c>
      <c r="H478" s="277">
        <v>27.91</v>
      </c>
    </row>
    <row r="479" spans="1:8">
      <c r="A479" s="356"/>
      <c r="B479" s="222">
        <v>600</v>
      </c>
      <c r="C479" s="279">
        <v>22.16</v>
      </c>
      <c r="D479" s="279">
        <v>22.29</v>
      </c>
      <c r="E479" s="279">
        <v>22.86</v>
      </c>
      <c r="F479" s="279">
        <v>22.33</v>
      </c>
      <c r="G479" s="279">
        <v>23.03</v>
      </c>
      <c r="H479" s="280">
        <v>24.59</v>
      </c>
    </row>
    <row r="480" spans="1:8">
      <c r="A480" s="356"/>
      <c r="B480" s="5">
        <v>800</v>
      </c>
      <c r="C480" s="204">
        <v>20.76</v>
      </c>
      <c r="D480" s="204">
        <v>20.88</v>
      </c>
      <c r="E480" s="204">
        <v>21.38</v>
      </c>
      <c r="F480" s="204">
        <v>20.92</v>
      </c>
      <c r="G480" s="204">
        <v>21.54</v>
      </c>
      <c r="H480" s="277">
        <v>22.93</v>
      </c>
    </row>
    <row r="481" spans="1:8" ht="13.5" thickBot="1">
      <c r="A481" s="357"/>
      <c r="B481" s="266">
        <v>1000</v>
      </c>
      <c r="C481" s="282">
        <v>19.920000000000002</v>
      </c>
      <c r="D481" s="282">
        <v>20.03</v>
      </c>
      <c r="E481" s="282">
        <v>20.5</v>
      </c>
      <c r="F481" s="282">
        <v>20.059999999999999</v>
      </c>
      <c r="G481" s="282">
        <v>20.64</v>
      </c>
      <c r="H481" s="283">
        <v>21.94</v>
      </c>
    </row>
    <row r="482" spans="1:8">
      <c r="A482" s="355" t="s">
        <v>421</v>
      </c>
      <c r="B482" s="264">
        <v>200</v>
      </c>
      <c r="C482" s="285">
        <v>24.64</v>
      </c>
      <c r="D482" s="285">
        <v>24.7</v>
      </c>
      <c r="E482" s="285">
        <v>24.93</v>
      </c>
      <c r="F482" s="285">
        <v>24.72</v>
      </c>
      <c r="G482" s="285">
        <v>25</v>
      </c>
      <c r="H482" s="286">
        <v>25.63</v>
      </c>
    </row>
    <row r="483" spans="1:8">
      <c r="A483" s="356"/>
      <c r="B483" s="222">
        <v>400</v>
      </c>
      <c r="C483" s="279">
        <v>19.78</v>
      </c>
      <c r="D483" s="279">
        <v>19.82</v>
      </c>
      <c r="E483" s="279">
        <v>20</v>
      </c>
      <c r="F483" s="279">
        <v>19.84</v>
      </c>
      <c r="G483" s="279">
        <v>20.059999999999999</v>
      </c>
      <c r="H483" s="280">
        <v>20.55</v>
      </c>
    </row>
    <row r="484" spans="1:8">
      <c r="A484" s="356"/>
      <c r="B484" s="5">
        <v>600</v>
      </c>
      <c r="C484" s="204">
        <v>18.13</v>
      </c>
      <c r="D484" s="204">
        <v>18.170000000000002</v>
      </c>
      <c r="E484" s="204">
        <v>18.32</v>
      </c>
      <c r="F484" s="204">
        <v>18.18</v>
      </c>
      <c r="G484" s="204">
        <v>18.37</v>
      </c>
      <c r="H484" s="277">
        <v>18.809999999999999</v>
      </c>
    </row>
    <row r="485" spans="1:8">
      <c r="A485" s="356"/>
      <c r="B485" s="222">
        <v>800</v>
      </c>
      <c r="C485" s="279">
        <v>17.579999999999998</v>
      </c>
      <c r="D485" s="279">
        <v>17.62</v>
      </c>
      <c r="E485" s="279">
        <v>17.78</v>
      </c>
      <c r="F485" s="279">
        <v>17.63</v>
      </c>
      <c r="G485" s="279">
        <v>17.829999999999998</v>
      </c>
      <c r="H485" s="280">
        <v>18.28</v>
      </c>
    </row>
    <row r="486" spans="1:8" ht="13.5" thickBot="1">
      <c r="A486" s="357"/>
      <c r="B486" s="220">
        <v>1000</v>
      </c>
      <c r="C486" s="288">
        <v>16.87</v>
      </c>
      <c r="D486" s="288">
        <v>16.899999999999999</v>
      </c>
      <c r="E486" s="288">
        <v>17.03</v>
      </c>
      <c r="F486" s="288">
        <v>16.91</v>
      </c>
      <c r="G486" s="288">
        <v>17.079999999999998</v>
      </c>
      <c r="H486" s="289">
        <v>17.46</v>
      </c>
    </row>
    <row r="487" spans="1:8">
      <c r="A487" s="356" t="s">
        <v>422</v>
      </c>
      <c r="B487" s="5">
        <v>200</v>
      </c>
      <c r="C487" s="204">
        <v>22.77</v>
      </c>
      <c r="D487" s="204">
        <v>22.81</v>
      </c>
      <c r="E487" s="204">
        <v>22.97</v>
      </c>
      <c r="F487" s="204">
        <v>22.82</v>
      </c>
      <c r="G487" s="204">
        <v>23.02</v>
      </c>
      <c r="H487" s="277">
        <v>23.47</v>
      </c>
    </row>
    <row r="488" spans="1:8">
      <c r="A488" s="356"/>
      <c r="B488" s="222">
        <v>400</v>
      </c>
      <c r="C488" s="279">
        <v>18.79</v>
      </c>
      <c r="D488" s="279">
        <v>18.22</v>
      </c>
      <c r="E488" s="279">
        <v>18.37</v>
      </c>
      <c r="F488" s="279">
        <v>18.23</v>
      </c>
      <c r="G488" s="279">
        <v>18.41</v>
      </c>
      <c r="H488" s="280">
        <v>18.82</v>
      </c>
    </row>
    <row r="489" spans="1:8">
      <c r="A489" s="356"/>
      <c r="B489" s="5">
        <v>600</v>
      </c>
      <c r="C489" s="204">
        <v>17.27</v>
      </c>
      <c r="D489" s="204">
        <v>17.309999999999999</v>
      </c>
      <c r="E489" s="204">
        <v>17.440000000000001</v>
      </c>
      <c r="F489" s="204">
        <v>17.32</v>
      </c>
      <c r="G489" s="204">
        <v>17.48</v>
      </c>
      <c r="H489" s="277">
        <v>17.86</v>
      </c>
    </row>
    <row r="490" spans="1:8">
      <c r="A490" s="356"/>
      <c r="B490" s="222">
        <v>800</v>
      </c>
      <c r="C490" s="279">
        <v>16.71</v>
      </c>
      <c r="D490" s="279">
        <v>16.75</v>
      </c>
      <c r="E490" s="279">
        <v>16.89</v>
      </c>
      <c r="F490" s="279">
        <v>16.760000000000002</v>
      </c>
      <c r="G490" s="279">
        <v>16.940000000000001</v>
      </c>
      <c r="H490" s="280">
        <v>17.34</v>
      </c>
    </row>
    <row r="491" spans="1:8" ht="13.5" thickBot="1">
      <c r="A491" s="357"/>
      <c r="B491" s="220">
        <v>1000</v>
      </c>
      <c r="C491" s="288">
        <v>15.96</v>
      </c>
      <c r="D491" s="288">
        <v>15.99</v>
      </c>
      <c r="E491" s="288">
        <v>16.12</v>
      </c>
      <c r="F491" s="288">
        <v>16</v>
      </c>
      <c r="G491" s="288">
        <v>16.149999999999999</v>
      </c>
      <c r="H491" s="289">
        <v>16.5</v>
      </c>
    </row>
    <row r="494" spans="1:8" ht="12.75" customHeight="1">
      <c r="A494" s="359" t="s">
        <v>412</v>
      </c>
      <c r="B494" s="359"/>
      <c r="C494" s="359"/>
      <c r="D494" s="359"/>
      <c r="E494" s="359"/>
      <c r="F494" s="359"/>
      <c r="G494" s="359"/>
      <c r="H494" s="359"/>
    </row>
    <row r="495" spans="1:8" ht="12.75" customHeight="1">
      <c r="A495" s="359"/>
      <c r="B495" s="359"/>
      <c r="C495" s="359"/>
      <c r="D495" s="359"/>
      <c r="E495" s="359"/>
      <c r="F495" s="359"/>
      <c r="G495" s="359"/>
      <c r="H495" s="359"/>
    </row>
    <row r="496" spans="1:8" ht="15" thickBot="1">
      <c r="A496" s="358" t="s">
        <v>175</v>
      </c>
      <c r="B496" s="358"/>
      <c r="C496" s="358"/>
      <c r="D496" s="358"/>
      <c r="E496" s="358" t="s">
        <v>186</v>
      </c>
      <c r="F496" s="358"/>
      <c r="G496" s="358"/>
      <c r="H496" s="267" t="s">
        <v>429</v>
      </c>
    </row>
    <row r="497" spans="1:8">
      <c r="A497" s="360" t="s">
        <v>87</v>
      </c>
      <c r="B497" s="362" t="s">
        <v>413</v>
      </c>
      <c r="C497" s="364" t="s">
        <v>424</v>
      </c>
      <c r="D497" s="366" t="s">
        <v>425</v>
      </c>
      <c r="E497" s="362" t="s">
        <v>426</v>
      </c>
      <c r="F497" s="364" t="s">
        <v>427</v>
      </c>
      <c r="G497" s="366" t="s">
        <v>428</v>
      </c>
      <c r="H497" s="366" t="s">
        <v>423</v>
      </c>
    </row>
    <row r="498" spans="1:8" ht="13.5" thickBot="1">
      <c r="A498" s="361"/>
      <c r="B498" s="363"/>
      <c r="C498" s="365"/>
      <c r="D498" s="367"/>
      <c r="E498" s="363"/>
      <c r="F498" s="365"/>
      <c r="G498" s="367"/>
      <c r="H498" s="367"/>
    </row>
    <row r="499" spans="1:8">
      <c r="A499" s="355" t="s">
        <v>420</v>
      </c>
      <c r="B499" s="268">
        <v>200</v>
      </c>
      <c r="C499" s="274">
        <v>41.39</v>
      </c>
      <c r="D499" s="275">
        <v>41.76</v>
      </c>
      <c r="E499" s="276">
        <v>38.4</v>
      </c>
      <c r="F499" s="274">
        <v>40.520000000000003</v>
      </c>
      <c r="G499" s="275">
        <v>51.71</v>
      </c>
      <c r="H499" s="275">
        <v>6.3</v>
      </c>
    </row>
    <row r="500" spans="1:8">
      <c r="A500" s="356"/>
      <c r="B500" s="269">
        <v>400</v>
      </c>
      <c r="C500" s="204">
        <v>30.23</v>
      </c>
      <c r="D500" s="277">
        <v>30.48</v>
      </c>
      <c r="E500" s="278">
        <v>28.31</v>
      </c>
      <c r="F500" s="204">
        <v>29.72</v>
      </c>
      <c r="G500" s="277">
        <v>37.01</v>
      </c>
      <c r="H500" s="277">
        <v>5.47</v>
      </c>
    </row>
    <row r="501" spans="1:8">
      <c r="A501" s="356"/>
      <c r="B501" s="270">
        <v>600</v>
      </c>
      <c r="C501" s="279">
        <v>26.52</v>
      </c>
      <c r="D501" s="280">
        <v>26.72</v>
      </c>
      <c r="E501" s="281">
        <v>24.94</v>
      </c>
      <c r="F501" s="279">
        <v>26.12</v>
      </c>
      <c r="G501" s="280">
        <v>32.11</v>
      </c>
      <c r="H501" s="280">
        <v>5.17</v>
      </c>
    </row>
    <row r="502" spans="1:8">
      <c r="A502" s="356"/>
      <c r="B502" s="269">
        <v>800</v>
      </c>
      <c r="C502" s="204">
        <v>24.66</v>
      </c>
      <c r="D502" s="277">
        <v>24.84</v>
      </c>
      <c r="E502" s="278">
        <v>23.26</v>
      </c>
      <c r="F502" s="204">
        <v>24.32</v>
      </c>
      <c r="G502" s="277">
        <v>29.66</v>
      </c>
      <c r="H502" s="277">
        <v>5.0199999999999996</v>
      </c>
    </row>
    <row r="503" spans="1:8" ht="13.5" thickBot="1">
      <c r="A503" s="357"/>
      <c r="B503" s="271">
        <v>1000</v>
      </c>
      <c r="C503" s="282">
        <v>23.54</v>
      </c>
      <c r="D503" s="283">
        <v>23.71</v>
      </c>
      <c r="E503" s="284">
        <v>22.25</v>
      </c>
      <c r="F503" s="282">
        <v>23.24</v>
      </c>
      <c r="G503" s="283">
        <v>28.19</v>
      </c>
      <c r="H503" s="283">
        <v>4.9000000000000004</v>
      </c>
    </row>
    <row r="504" spans="1:8">
      <c r="A504" s="355" t="s">
        <v>421</v>
      </c>
      <c r="B504" s="272">
        <v>200</v>
      </c>
      <c r="C504" s="285">
        <v>26.77</v>
      </c>
      <c r="D504" s="286">
        <v>26.85</v>
      </c>
      <c r="E504" s="287">
        <v>27.14</v>
      </c>
      <c r="F504" s="285">
        <v>27.59</v>
      </c>
      <c r="G504" s="286">
        <v>30.76</v>
      </c>
      <c r="H504" s="286">
        <v>5.77</v>
      </c>
    </row>
    <row r="505" spans="1:8">
      <c r="A505" s="356"/>
      <c r="B505" s="270">
        <v>400</v>
      </c>
      <c r="C505" s="279">
        <v>21.42</v>
      </c>
      <c r="D505" s="280">
        <v>21.48</v>
      </c>
      <c r="E505" s="281">
        <v>21.62</v>
      </c>
      <c r="F505" s="279">
        <v>22.01</v>
      </c>
      <c r="G505" s="280">
        <v>24.35</v>
      </c>
      <c r="H505" s="280">
        <v>4.9000000000000004</v>
      </c>
    </row>
    <row r="506" spans="1:8">
      <c r="A506" s="356"/>
      <c r="B506" s="269">
        <v>600</v>
      </c>
      <c r="C506" s="204">
        <v>19.559999999999999</v>
      </c>
      <c r="D506" s="277">
        <v>19.28</v>
      </c>
      <c r="E506" s="278">
        <v>19.47</v>
      </c>
      <c r="F506" s="204">
        <v>19.78</v>
      </c>
      <c r="G506" s="277">
        <v>21.63</v>
      </c>
      <c r="H506" s="277">
        <v>4.59</v>
      </c>
    </row>
    <row r="507" spans="1:8">
      <c r="A507" s="356"/>
      <c r="B507" s="270">
        <v>800</v>
      </c>
      <c r="C507" s="279">
        <v>19.02</v>
      </c>
      <c r="D507" s="280">
        <v>18.57</v>
      </c>
      <c r="E507" s="281">
        <v>18.690000000000001</v>
      </c>
      <c r="F507" s="279">
        <v>19.010000000000002</v>
      </c>
      <c r="G507" s="280">
        <v>20.76</v>
      </c>
      <c r="H507" s="280">
        <v>4.43</v>
      </c>
    </row>
    <row r="508" spans="1:8" ht="13.5" thickBot="1">
      <c r="A508" s="357"/>
      <c r="B508" s="273">
        <v>1000</v>
      </c>
      <c r="C508" s="288">
        <v>18.100000000000001</v>
      </c>
      <c r="D508" s="289">
        <v>18.149999999999999</v>
      </c>
      <c r="E508" s="290">
        <v>18.23</v>
      </c>
      <c r="F508" s="288">
        <v>18.54</v>
      </c>
      <c r="G508" s="289">
        <v>20.239999999999998</v>
      </c>
      <c r="H508" s="289">
        <v>4.18</v>
      </c>
    </row>
    <row r="509" spans="1:8">
      <c r="A509" s="356" t="s">
        <v>422</v>
      </c>
      <c r="B509" s="269">
        <v>200</v>
      </c>
      <c r="C509" s="204">
        <v>24.6</v>
      </c>
      <c r="D509" s="277">
        <v>24.66</v>
      </c>
      <c r="E509" s="278">
        <v>25.46</v>
      </c>
      <c r="F509" s="204">
        <v>25.91</v>
      </c>
      <c r="G509" s="277">
        <v>28.06</v>
      </c>
      <c r="H509" s="277">
        <v>2.57</v>
      </c>
    </row>
    <row r="510" spans="1:8">
      <c r="A510" s="356"/>
      <c r="B510" s="270">
        <v>400</v>
      </c>
      <c r="C510" s="279">
        <v>19.71</v>
      </c>
      <c r="D510" s="280">
        <v>19.760000000000002</v>
      </c>
      <c r="E510" s="281">
        <v>20.18</v>
      </c>
      <c r="F510" s="279">
        <v>20.57</v>
      </c>
      <c r="G510" s="280">
        <v>22.4</v>
      </c>
      <c r="H510" s="280">
        <v>1.7</v>
      </c>
    </row>
    <row r="511" spans="1:8">
      <c r="A511" s="356"/>
      <c r="B511" s="269">
        <v>600</v>
      </c>
      <c r="C511" s="204">
        <v>18.75</v>
      </c>
      <c r="D511" s="277">
        <v>18.440000000000001</v>
      </c>
      <c r="E511" s="278">
        <v>18.899999999999999</v>
      </c>
      <c r="F511" s="204">
        <v>19.22</v>
      </c>
      <c r="G511" s="277">
        <v>20.73</v>
      </c>
      <c r="H511" s="277">
        <v>1.39</v>
      </c>
    </row>
    <row r="512" spans="1:8">
      <c r="A512" s="356"/>
      <c r="B512" s="270">
        <v>800</v>
      </c>
      <c r="C512" s="279">
        <v>18.22</v>
      </c>
      <c r="D512" s="280">
        <v>17.739999999999998</v>
      </c>
      <c r="E512" s="281">
        <v>18.09</v>
      </c>
      <c r="F512" s="279">
        <v>18.399999999999999</v>
      </c>
      <c r="G512" s="280">
        <v>19.899999999999999</v>
      </c>
      <c r="H512" s="280">
        <v>1.23</v>
      </c>
    </row>
    <row r="513" spans="1:8" ht="13.5" thickBot="1">
      <c r="A513" s="357"/>
      <c r="B513" s="273">
        <v>1000</v>
      </c>
      <c r="C513" s="288">
        <v>17.28</v>
      </c>
      <c r="D513" s="289">
        <v>17.32</v>
      </c>
      <c r="E513" s="290">
        <v>17.600000000000001</v>
      </c>
      <c r="F513" s="288">
        <v>17.91</v>
      </c>
      <c r="G513" s="289">
        <v>19.41</v>
      </c>
      <c r="H513" s="289">
        <v>0.98</v>
      </c>
    </row>
    <row r="514" spans="1:8">
      <c r="A514" t="s">
        <v>430</v>
      </c>
      <c r="C514" s="202">
        <v>77</v>
      </c>
    </row>
    <row r="515" spans="1:8">
      <c r="A515" t="s">
        <v>431</v>
      </c>
    </row>
    <row r="516" spans="1:8">
      <c r="B516" t="s">
        <v>432</v>
      </c>
      <c r="C516" s="194">
        <v>1725</v>
      </c>
      <c r="D516" t="s">
        <v>433</v>
      </c>
      <c r="E516" s="202">
        <v>2400</v>
      </c>
    </row>
    <row r="517" spans="1:8" ht="21.75" customHeight="1">
      <c r="A517" t="s">
        <v>434</v>
      </c>
      <c r="B517" s="291" t="s">
        <v>435</v>
      </c>
      <c r="C517" s="194">
        <v>10.35</v>
      </c>
      <c r="D517" t="s">
        <v>436</v>
      </c>
      <c r="E517" s="202">
        <v>12.75</v>
      </c>
    </row>
    <row r="518" spans="1:8">
      <c r="A518" s="292" t="s">
        <v>437</v>
      </c>
      <c r="B518" s="194">
        <v>480</v>
      </c>
    </row>
  </sheetData>
  <mergeCells count="231">
    <mergeCell ref="A400:I400"/>
    <mergeCell ref="A401:I401"/>
    <mergeCell ref="J298:J299"/>
    <mergeCell ref="K298:K299"/>
    <mergeCell ref="L298:L299"/>
    <mergeCell ref="M298:M299"/>
    <mergeCell ref="A319:M320"/>
    <mergeCell ref="A321:C321"/>
    <mergeCell ref="A333:I335"/>
    <mergeCell ref="A336:I337"/>
    <mergeCell ref="A379:I380"/>
    <mergeCell ref="F345:H346"/>
    <mergeCell ref="A298:A299"/>
    <mergeCell ref="B298:B299"/>
    <mergeCell ref="C298:C299"/>
    <mergeCell ref="D298:D299"/>
    <mergeCell ref="E298:E299"/>
    <mergeCell ref="F298:F299"/>
    <mergeCell ref="G298:G299"/>
    <mergeCell ref="H298:H299"/>
    <mergeCell ref="I298:I299"/>
    <mergeCell ref="K256:K257"/>
    <mergeCell ref="L256:L257"/>
    <mergeCell ref="M256:M257"/>
    <mergeCell ref="A277:M278"/>
    <mergeCell ref="A279:C279"/>
    <mergeCell ref="A292:K294"/>
    <mergeCell ref="A295:M296"/>
    <mergeCell ref="A297:I297"/>
    <mergeCell ref="J297:M297"/>
    <mergeCell ref="A256:A257"/>
    <mergeCell ref="B256:B257"/>
    <mergeCell ref="C256:C257"/>
    <mergeCell ref="D256:D257"/>
    <mergeCell ref="E256:E257"/>
    <mergeCell ref="F256:F257"/>
    <mergeCell ref="G256:G257"/>
    <mergeCell ref="H256:H257"/>
    <mergeCell ref="I256:I257"/>
    <mergeCell ref="C7:C8"/>
    <mergeCell ref="D7:D8"/>
    <mergeCell ref="E7:E8"/>
    <mergeCell ref="F7:F8"/>
    <mergeCell ref="G7:G8"/>
    <mergeCell ref="A250:K252"/>
    <mergeCell ref="A253:M254"/>
    <mergeCell ref="A255:I255"/>
    <mergeCell ref="J255:M255"/>
    <mergeCell ref="A42:K44"/>
    <mergeCell ref="A45:M46"/>
    <mergeCell ref="A28:M29"/>
    <mergeCell ref="A30:C30"/>
    <mergeCell ref="A69:M70"/>
    <mergeCell ref="A71:C71"/>
    <mergeCell ref="A84:K86"/>
    <mergeCell ref="I48:I49"/>
    <mergeCell ref="J48:J49"/>
    <mergeCell ref="K48:K49"/>
    <mergeCell ref="A111:M112"/>
    <mergeCell ref="A113:C113"/>
    <mergeCell ref="A125:K127"/>
    <mergeCell ref="A128:M129"/>
    <mergeCell ref="A130:I130"/>
    <mergeCell ref="A1:K3"/>
    <mergeCell ref="A47:I47"/>
    <mergeCell ref="J47:M47"/>
    <mergeCell ref="A48:A49"/>
    <mergeCell ref="B48:B49"/>
    <mergeCell ref="C48:C49"/>
    <mergeCell ref="D48:D49"/>
    <mergeCell ref="E48:E49"/>
    <mergeCell ref="F48:F49"/>
    <mergeCell ref="J6:M6"/>
    <mergeCell ref="A4:M5"/>
    <mergeCell ref="J7:J8"/>
    <mergeCell ref="K7:K8"/>
    <mergeCell ref="L7:L8"/>
    <mergeCell ref="M7:M8"/>
    <mergeCell ref="H7:H8"/>
    <mergeCell ref="I7:I8"/>
    <mergeCell ref="A6:I6"/>
    <mergeCell ref="A7:A8"/>
    <mergeCell ref="B7:B8"/>
    <mergeCell ref="L48:L49"/>
    <mergeCell ref="M48:M49"/>
    <mergeCell ref="G48:G49"/>
    <mergeCell ref="H48:H49"/>
    <mergeCell ref="J130:M130"/>
    <mergeCell ref="A87:M88"/>
    <mergeCell ref="A89:I89"/>
    <mergeCell ref="J89:M89"/>
    <mergeCell ref="A90:A91"/>
    <mergeCell ref="B90:B91"/>
    <mergeCell ref="C90:C91"/>
    <mergeCell ref="D90:D91"/>
    <mergeCell ref="E90:E91"/>
    <mergeCell ref="F90:F91"/>
    <mergeCell ref="G90:G91"/>
    <mergeCell ref="H90:H91"/>
    <mergeCell ref="I90:I91"/>
    <mergeCell ref="J90:J91"/>
    <mergeCell ref="K90:K91"/>
    <mergeCell ref="L90:L91"/>
    <mergeCell ref="M90:M91"/>
    <mergeCell ref="K131:K132"/>
    <mergeCell ref="L131:L132"/>
    <mergeCell ref="M131:M132"/>
    <mergeCell ref="A152:M153"/>
    <mergeCell ref="A154:C154"/>
    <mergeCell ref="F131:F132"/>
    <mergeCell ref="G131:G132"/>
    <mergeCell ref="H131:H132"/>
    <mergeCell ref="I131:I132"/>
    <mergeCell ref="J131:J132"/>
    <mergeCell ref="A131:A132"/>
    <mergeCell ref="B131:B132"/>
    <mergeCell ref="C131:C132"/>
    <mergeCell ref="D131:D132"/>
    <mergeCell ref="E131:E132"/>
    <mergeCell ref="M173:M174"/>
    <mergeCell ref="A194:M195"/>
    <mergeCell ref="A196:C196"/>
    <mergeCell ref="A208:K210"/>
    <mergeCell ref="A211:M212"/>
    <mergeCell ref="A167:K169"/>
    <mergeCell ref="A170:M171"/>
    <mergeCell ref="A172:I172"/>
    <mergeCell ref="J172:M172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73:J174"/>
    <mergeCell ref="K173:K174"/>
    <mergeCell ref="L173:L174"/>
    <mergeCell ref="A425:J426"/>
    <mergeCell ref="A427:C427"/>
    <mergeCell ref="A428:C428"/>
    <mergeCell ref="A429:C429"/>
    <mergeCell ref="A430:C430"/>
    <mergeCell ref="A431:C431"/>
    <mergeCell ref="A235:M236"/>
    <mergeCell ref="A237:C237"/>
    <mergeCell ref="A213:I213"/>
    <mergeCell ref="J213:M213"/>
    <mergeCell ref="A214:A215"/>
    <mergeCell ref="B214:B215"/>
    <mergeCell ref="C214:C215"/>
    <mergeCell ref="D214:D215"/>
    <mergeCell ref="E214:E215"/>
    <mergeCell ref="F214:F215"/>
    <mergeCell ref="G214:G215"/>
    <mergeCell ref="H214:H215"/>
    <mergeCell ref="I214:I215"/>
    <mergeCell ref="J214:J215"/>
    <mergeCell ref="K214:K215"/>
    <mergeCell ref="L214:L215"/>
    <mergeCell ref="M214:M215"/>
    <mergeCell ref="J256:J257"/>
    <mergeCell ref="I444:I446"/>
    <mergeCell ref="A432:C432"/>
    <mergeCell ref="A433:C433"/>
    <mergeCell ref="A434:C434"/>
    <mergeCell ref="A435:C435"/>
    <mergeCell ref="A436:C436"/>
    <mergeCell ref="B442:D443"/>
    <mergeCell ref="E442:G443"/>
    <mergeCell ref="H442:I443"/>
    <mergeCell ref="A442:A443"/>
    <mergeCell ref="A440:I441"/>
    <mergeCell ref="A455:H456"/>
    <mergeCell ref="A458:C458"/>
    <mergeCell ref="G458:H458"/>
    <mergeCell ref="A459:C459"/>
    <mergeCell ref="A460:C460"/>
    <mergeCell ref="G459:H459"/>
    <mergeCell ref="G460:H460"/>
    <mergeCell ref="A444:A446"/>
    <mergeCell ref="B444:B446"/>
    <mergeCell ref="C444:C446"/>
    <mergeCell ref="D444:D446"/>
    <mergeCell ref="E444:E446"/>
    <mergeCell ref="F444:F446"/>
    <mergeCell ref="G444:G446"/>
    <mergeCell ref="H444:H446"/>
    <mergeCell ref="A463:H464"/>
    <mergeCell ref="A467:C467"/>
    <mergeCell ref="E467:F467"/>
    <mergeCell ref="G467:H467"/>
    <mergeCell ref="A465:H466"/>
    <mergeCell ref="A468:C468"/>
    <mergeCell ref="A457:C457"/>
    <mergeCell ref="D457:E457"/>
    <mergeCell ref="F457:H457"/>
    <mergeCell ref="A469:C469"/>
    <mergeCell ref="E468:F468"/>
    <mergeCell ref="E469:F469"/>
    <mergeCell ref="G468:H468"/>
    <mergeCell ref="G469:H469"/>
    <mergeCell ref="A472:H473"/>
    <mergeCell ref="A474:H474"/>
    <mergeCell ref="A475:A476"/>
    <mergeCell ref="B475:B476"/>
    <mergeCell ref="C475:C476"/>
    <mergeCell ref="D475:D476"/>
    <mergeCell ref="E475:E476"/>
    <mergeCell ref="F475:F476"/>
    <mergeCell ref="G475:G476"/>
    <mergeCell ref="H475:H476"/>
    <mergeCell ref="A499:A503"/>
    <mergeCell ref="A504:A508"/>
    <mergeCell ref="A509:A513"/>
    <mergeCell ref="A496:D496"/>
    <mergeCell ref="E496:G496"/>
    <mergeCell ref="A477:A481"/>
    <mergeCell ref="A482:A486"/>
    <mergeCell ref="A487:A491"/>
    <mergeCell ref="A494:H495"/>
    <mergeCell ref="A497:A498"/>
    <mergeCell ref="B497:B498"/>
    <mergeCell ref="C497:C498"/>
    <mergeCell ref="D497:D498"/>
    <mergeCell ref="E497:E498"/>
    <mergeCell ref="F497:F498"/>
    <mergeCell ref="G497:G498"/>
    <mergeCell ref="H497:H49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17"/>
  <sheetViews>
    <sheetView workbookViewId="0">
      <selection activeCell="J7" sqref="J7:J8"/>
    </sheetView>
  </sheetViews>
  <sheetFormatPr baseColWidth="10" defaultRowHeight="12.75"/>
  <cols>
    <col min="1" max="1" width="13.42578125" customWidth="1"/>
    <col min="4" max="4" width="12.42578125" bestFit="1" customWidth="1"/>
  </cols>
  <sheetData>
    <row r="1" spans="1:20" ht="12.75" customHeight="1">
      <c r="A1" s="427" t="s">
        <v>150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193" t="s">
        <v>212</v>
      </c>
      <c r="M1" s="192"/>
    </row>
    <row r="2" spans="1:20" ht="12.7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211" t="s">
        <v>473</v>
      </c>
      <c r="M2" s="192"/>
    </row>
    <row r="3" spans="1:20" ht="12.75" customHeight="1">
      <c r="A3" s="427"/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192"/>
      <c r="M3" s="192"/>
    </row>
    <row r="4" spans="1:20">
      <c r="A4" s="428" t="s">
        <v>151</v>
      </c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O4" s="180" t="s">
        <v>158</v>
      </c>
      <c r="R4" s="180" t="s">
        <v>168</v>
      </c>
      <c r="T4" s="180" t="s">
        <v>215</v>
      </c>
    </row>
    <row r="5" spans="1:20">
      <c r="A5" s="428"/>
      <c r="B5" s="428"/>
      <c r="C5" s="428"/>
      <c r="D5" s="428"/>
      <c r="E5" s="428"/>
      <c r="F5" s="428"/>
      <c r="G5" s="428"/>
      <c r="H5" s="428"/>
      <c r="I5" s="428"/>
      <c r="J5" s="428"/>
      <c r="K5" s="428"/>
      <c r="L5" s="428"/>
      <c r="M5" s="428"/>
      <c r="O5" t="str">
        <f>B7</f>
        <v>PLYWOOD OR HARDBOARD</v>
      </c>
      <c r="R5" t="s">
        <v>163</v>
      </c>
      <c r="T5" s="215">
        <v>1800</v>
      </c>
    </row>
    <row r="6" spans="1:20">
      <c r="A6" s="377" t="s">
        <v>175</v>
      </c>
      <c r="B6" s="377"/>
      <c r="C6" s="377"/>
      <c r="D6" s="377"/>
      <c r="E6" s="377"/>
      <c r="F6" s="377"/>
      <c r="G6" s="377"/>
      <c r="H6" s="377"/>
      <c r="I6" s="377"/>
      <c r="J6" s="377" t="s">
        <v>186</v>
      </c>
      <c r="K6" s="377"/>
      <c r="L6" s="377"/>
      <c r="M6" s="377"/>
      <c r="O6" t="str">
        <f>C7</f>
        <v>METAL OR VINYL SIDING</v>
      </c>
      <c r="R6" t="s">
        <v>164</v>
      </c>
      <c r="T6" s="215">
        <v>1900</v>
      </c>
    </row>
    <row r="7" spans="1:20" ht="12.75" customHeight="1">
      <c r="A7" s="424" t="s">
        <v>152</v>
      </c>
      <c r="B7" s="424" t="s">
        <v>153</v>
      </c>
      <c r="C7" s="424" t="s">
        <v>154</v>
      </c>
      <c r="D7" s="424" t="s">
        <v>155</v>
      </c>
      <c r="E7" s="424" t="s">
        <v>156</v>
      </c>
      <c r="F7" s="424" t="s">
        <v>176</v>
      </c>
      <c r="G7" s="424" t="s">
        <v>177</v>
      </c>
      <c r="H7" s="424" t="s">
        <v>179</v>
      </c>
      <c r="I7" s="424" t="s">
        <v>180</v>
      </c>
      <c r="J7" s="429" t="s">
        <v>181</v>
      </c>
      <c r="K7" s="426" t="s">
        <v>182</v>
      </c>
      <c r="L7" s="426" t="s">
        <v>183</v>
      </c>
      <c r="M7" s="426"/>
      <c r="O7" t="str">
        <f>D7</f>
        <v>STUCCO</v>
      </c>
      <c r="R7" t="s">
        <v>147</v>
      </c>
      <c r="T7" s="216">
        <v>1901</v>
      </c>
    </row>
    <row r="8" spans="1:20" ht="18.75" customHeight="1">
      <c r="A8" s="424"/>
      <c r="B8" s="424"/>
      <c r="C8" s="424"/>
      <c r="D8" s="424"/>
      <c r="E8" s="424"/>
      <c r="F8" s="424"/>
      <c r="G8" s="424"/>
      <c r="H8" s="424"/>
      <c r="I8" s="424"/>
      <c r="J8" s="429"/>
      <c r="K8" s="426"/>
      <c r="L8" s="426"/>
      <c r="M8" s="426"/>
      <c r="O8" t="str">
        <f>E7</f>
        <v>WOOD SIDING</v>
      </c>
      <c r="R8" t="s">
        <v>165</v>
      </c>
      <c r="T8" s="216">
        <v>1902</v>
      </c>
    </row>
    <row r="9" spans="1:20">
      <c r="A9" s="191">
        <v>600</v>
      </c>
      <c r="B9" s="341">
        <v>85.86</v>
      </c>
      <c r="C9" s="195">
        <v>85.97</v>
      </c>
      <c r="D9" s="195">
        <v>87.42</v>
      </c>
      <c r="E9" s="195">
        <v>86.67</v>
      </c>
      <c r="F9" s="195">
        <v>87.72</v>
      </c>
      <c r="G9" s="195">
        <v>89.95</v>
      </c>
      <c r="H9" s="195">
        <v>94.17</v>
      </c>
      <c r="I9" s="196">
        <v>94.52</v>
      </c>
      <c r="J9" s="342">
        <v>90.85</v>
      </c>
      <c r="K9" s="196">
        <v>93.47</v>
      </c>
      <c r="L9" s="196">
        <v>104.99</v>
      </c>
      <c r="M9" s="196">
        <v>99.47</v>
      </c>
      <c r="O9" t="str">
        <f>F7</f>
        <v>WOOD SHINGLES</v>
      </c>
      <c r="R9" t="s">
        <v>166</v>
      </c>
      <c r="T9" s="216">
        <v>1903</v>
      </c>
    </row>
    <row r="10" spans="1:20">
      <c r="A10" s="179">
        <v>700</v>
      </c>
      <c r="B10" s="198">
        <v>83.41</v>
      </c>
      <c r="C10" s="198">
        <v>83.52</v>
      </c>
      <c r="D10" s="198">
        <v>84.89</v>
      </c>
      <c r="E10" s="198">
        <v>84.18</v>
      </c>
      <c r="F10" s="198">
        <v>85.18</v>
      </c>
      <c r="G10" s="198">
        <v>87.29</v>
      </c>
      <c r="H10" s="198">
        <v>91.28</v>
      </c>
      <c r="I10" s="199">
        <v>91.62</v>
      </c>
      <c r="J10" s="200">
        <v>88.17</v>
      </c>
      <c r="K10" s="201">
        <v>90.65</v>
      </c>
      <c r="L10" s="201">
        <v>101.39</v>
      </c>
      <c r="M10" s="201">
        <v>96.18</v>
      </c>
      <c r="O10" t="str">
        <f>G7</f>
        <v>SYNTH (EPS)</v>
      </c>
      <c r="R10" t="s">
        <v>167</v>
      </c>
      <c r="T10" s="216">
        <v>1904</v>
      </c>
    </row>
    <row r="11" spans="1:20">
      <c r="A11" s="191">
        <v>800</v>
      </c>
      <c r="B11" s="195">
        <v>81.349999999999994</v>
      </c>
      <c r="C11" s="195">
        <v>81.44</v>
      </c>
      <c r="D11" s="195">
        <v>82.76</v>
      </c>
      <c r="E11" s="195">
        <v>82.08</v>
      </c>
      <c r="F11" s="195">
        <v>83.04</v>
      </c>
      <c r="G11" s="195">
        <v>85.06</v>
      </c>
      <c r="H11" s="195">
        <v>88.86</v>
      </c>
      <c r="I11" s="196">
        <v>89.18</v>
      </c>
      <c r="J11" s="197">
        <v>85.91</v>
      </c>
      <c r="K11" s="196">
        <v>88.27</v>
      </c>
      <c r="L11" s="196">
        <v>98.36</v>
      </c>
      <c r="M11" s="196">
        <v>93.41</v>
      </c>
      <c r="O11" t="s">
        <v>179</v>
      </c>
      <c r="T11" s="216">
        <v>1905</v>
      </c>
    </row>
    <row r="12" spans="1:20">
      <c r="A12" s="179">
        <v>900</v>
      </c>
      <c r="B12" s="198">
        <v>79.569999999999993</v>
      </c>
      <c r="C12" s="198">
        <v>79.66</v>
      </c>
      <c r="D12" s="198">
        <v>80.930000000000007</v>
      </c>
      <c r="E12" s="198">
        <v>80.27</v>
      </c>
      <c r="F12" s="198">
        <v>81.19</v>
      </c>
      <c r="G12" s="198">
        <v>83.13</v>
      </c>
      <c r="H12" s="198">
        <v>86.77</v>
      </c>
      <c r="I12" s="199">
        <v>87.08</v>
      </c>
      <c r="J12" s="200">
        <v>83.97</v>
      </c>
      <c r="K12" s="201">
        <v>86.23</v>
      </c>
      <c r="L12" s="201">
        <v>95.77</v>
      </c>
      <c r="M12" s="201">
        <v>91.03</v>
      </c>
      <c r="O12" t="s">
        <v>180</v>
      </c>
      <c r="T12" s="216">
        <v>1906</v>
      </c>
    </row>
    <row r="13" spans="1:20">
      <c r="A13" s="191">
        <v>1000</v>
      </c>
      <c r="B13" s="195">
        <v>78.010000000000005</v>
      </c>
      <c r="C13" s="195">
        <v>78.099999999999994</v>
      </c>
      <c r="D13" s="195">
        <v>79.319999999999993</v>
      </c>
      <c r="E13" s="195">
        <v>78.680000000000007</v>
      </c>
      <c r="F13" s="195">
        <v>79.569999999999993</v>
      </c>
      <c r="G13" s="195">
        <v>81.44</v>
      </c>
      <c r="H13" s="195">
        <v>84.95</v>
      </c>
      <c r="I13" s="196">
        <v>85.24</v>
      </c>
      <c r="J13" s="197">
        <v>82.27</v>
      </c>
      <c r="K13" s="196">
        <v>84.44</v>
      </c>
      <c r="L13" s="196">
        <v>93.51</v>
      </c>
      <c r="M13" s="196">
        <v>88.96</v>
      </c>
      <c r="O13" t="s">
        <v>181</v>
      </c>
      <c r="T13" s="216">
        <v>1907</v>
      </c>
    </row>
    <row r="14" spans="1:20">
      <c r="A14" s="179">
        <v>1100</v>
      </c>
      <c r="B14" s="198">
        <v>76.62</v>
      </c>
      <c r="C14" s="198">
        <v>76.709999999999994</v>
      </c>
      <c r="D14" s="198">
        <v>77.89</v>
      </c>
      <c r="E14" s="198">
        <v>77.28</v>
      </c>
      <c r="F14" s="198">
        <v>78.14</v>
      </c>
      <c r="G14" s="198">
        <v>79.95</v>
      </c>
      <c r="H14" s="198">
        <v>83.33</v>
      </c>
      <c r="I14" s="199">
        <v>83.61</v>
      </c>
      <c r="J14" s="200">
        <v>80.760000000000005</v>
      </c>
      <c r="K14" s="201">
        <v>82.85</v>
      </c>
      <c r="L14" s="201">
        <v>91.51</v>
      </c>
      <c r="M14" s="201">
        <v>87.12</v>
      </c>
      <c r="O14" t="s">
        <v>182</v>
      </c>
      <c r="T14" s="216">
        <v>1908</v>
      </c>
    </row>
    <row r="15" spans="1:20">
      <c r="A15" s="191">
        <v>1200</v>
      </c>
      <c r="B15" s="195">
        <v>75.38</v>
      </c>
      <c r="C15" s="195">
        <v>75.47</v>
      </c>
      <c r="D15" s="195">
        <v>76.61</v>
      </c>
      <c r="E15" s="195">
        <v>76.02</v>
      </c>
      <c r="F15" s="195">
        <v>76.849999999999994</v>
      </c>
      <c r="G15" s="195">
        <v>78.61</v>
      </c>
      <c r="H15" s="195">
        <v>81.88</v>
      </c>
      <c r="I15" s="196">
        <v>82.15</v>
      </c>
      <c r="J15" s="197">
        <v>79.41</v>
      </c>
      <c r="K15" s="196">
        <v>81.430000000000007</v>
      </c>
      <c r="L15" s="196">
        <v>89.72</v>
      </c>
      <c r="M15" s="196">
        <v>85.48</v>
      </c>
      <c r="O15" t="s">
        <v>183</v>
      </c>
      <c r="T15" s="216">
        <v>1909</v>
      </c>
    </row>
    <row r="16" spans="1:20">
      <c r="A16" s="179">
        <v>1300</v>
      </c>
      <c r="B16" s="198">
        <v>74.25</v>
      </c>
      <c r="C16" s="198">
        <v>74.34</v>
      </c>
      <c r="D16" s="198">
        <v>75.45</v>
      </c>
      <c r="E16" s="198">
        <v>74.87</v>
      </c>
      <c r="F16" s="198">
        <v>75.680000000000007</v>
      </c>
      <c r="G16" s="198">
        <v>77.39</v>
      </c>
      <c r="H16" s="198">
        <v>80.569999999999993</v>
      </c>
      <c r="I16" s="199">
        <v>80.83</v>
      </c>
      <c r="J16" s="200">
        <v>78.180000000000007</v>
      </c>
      <c r="K16" s="201">
        <v>80.150000000000006</v>
      </c>
      <c r="L16" s="201">
        <v>88.11</v>
      </c>
      <c r="M16" s="201">
        <v>84</v>
      </c>
      <c r="O16" t="s">
        <v>184</v>
      </c>
      <c r="T16" s="216">
        <v>1910</v>
      </c>
    </row>
    <row r="17" spans="1:20">
      <c r="A17" s="191">
        <v>1400</v>
      </c>
      <c r="B17" s="195">
        <v>73.23</v>
      </c>
      <c r="C17" s="195">
        <v>73.31</v>
      </c>
      <c r="D17" s="195">
        <v>74.39</v>
      </c>
      <c r="E17" s="195">
        <v>73.83</v>
      </c>
      <c r="F17" s="195">
        <v>74.62</v>
      </c>
      <c r="G17" s="341">
        <v>76.290000000000006</v>
      </c>
      <c r="H17" s="195">
        <v>79.37</v>
      </c>
      <c r="I17" s="196">
        <v>79.63</v>
      </c>
      <c r="J17" s="197">
        <v>77.06</v>
      </c>
      <c r="K17" s="196">
        <v>78.97</v>
      </c>
      <c r="L17" s="196">
        <v>86.64</v>
      </c>
      <c r="M17" s="196">
        <v>82.65</v>
      </c>
      <c r="T17" s="216">
        <v>1911</v>
      </c>
    </row>
    <row r="18" spans="1:20">
      <c r="A18" s="179">
        <v>1500</v>
      </c>
      <c r="B18" s="198">
        <v>72.290000000000006</v>
      </c>
      <c r="C18" s="198">
        <v>72.37</v>
      </c>
      <c r="D18" s="198">
        <v>73.42</v>
      </c>
      <c r="E18" s="198">
        <v>72.87</v>
      </c>
      <c r="F18" s="198">
        <v>73.64</v>
      </c>
      <c r="G18" s="198">
        <v>75.27</v>
      </c>
      <c r="H18" s="198">
        <v>78.27</v>
      </c>
      <c r="I18" s="199">
        <v>78.53</v>
      </c>
      <c r="J18" s="200">
        <v>76.040000000000006</v>
      </c>
      <c r="K18" s="201">
        <v>77.900000000000006</v>
      </c>
      <c r="L18" s="201">
        <v>85.3</v>
      </c>
      <c r="M18" s="201">
        <v>81.41</v>
      </c>
      <c r="O18" s="180" t="s">
        <v>169</v>
      </c>
      <c r="R18" s="180" t="s">
        <v>185</v>
      </c>
      <c r="T18" s="216">
        <v>1912</v>
      </c>
    </row>
    <row r="19" spans="1:20">
      <c r="A19" s="191">
        <v>1600</v>
      </c>
      <c r="B19" s="195">
        <v>71.41</v>
      </c>
      <c r="C19" s="195">
        <v>71.489999999999995</v>
      </c>
      <c r="D19" s="195">
        <v>72.53</v>
      </c>
      <c r="E19" s="195">
        <v>71.989999999999995</v>
      </c>
      <c r="F19" s="195">
        <v>72.739999999999995</v>
      </c>
      <c r="G19" s="195">
        <v>74.33</v>
      </c>
      <c r="H19" s="195">
        <v>77.260000000000005</v>
      </c>
      <c r="I19" s="196">
        <v>77.510000000000005</v>
      </c>
      <c r="J19" s="197">
        <v>75.09</v>
      </c>
      <c r="K19" s="196">
        <v>76.900000000000006</v>
      </c>
      <c r="L19" s="196">
        <v>84.06</v>
      </c>
      <c r="M19" s="196">
        <v>80.27</v>
      </c>
      <c r="O19" t="s">
        <v>150</v>
      </c>
      <c r="R19" t="s">
        <v>175</v>
      </c>
      <c r="T19" s="216">
        <v>1913</v>
      </c>
    </row>
    <row r="20" spans="1:20">
      <c r="A20" s="179">
        <v>1700</v>
      </c>
      <c r="B20" s="198">
        <v>70.61</v>
      </c>
      <c r="C20" s="198">
        <v>70.680000000000007</v>
      </c>
      <c r="D20" s="198">
        <v>71.69</v>
      </c>
      <c r="E20" s="198">
        <v>71.17</v>
      </c>
      <c r="F20" s="198">
        <v>71.900000000000006</v>
      </c>
      <c r="G20" s="198">
        <v>73.459999999999994</v>
      </c>
      <c r="H20" s="198">
        <v>76.319999999999993</v>
      </c>
      <c r="I20" s="199">
        <v>76.569999999999993</v>
      </c>
      <c r="J20" s="200">
        <v>74.209999999999994</v>
      </c>
      <c r="K20" s="201">
        <v>75.98</v>
      </c>
      <c r="L20" s="201">
        <v>82.91</v>
      </c>
      <c r="M20" s="201">
        <v>79.209999999999994</v>
      </c>
      <c r="O20" t="s">
        <v>170</v>
      </c>
      <c r="R20" t="s">
        <v>186</v>
      </c>
      <c r="T20" s="216">
        <v>1914</v>
      </c>
    </row>
    <row r="21" spans="1:20">
      <c r="A21" s="191">
        <v>1800</v>
      </c>
      <c r="B21" s="195">
        <v>69.849999999999994</v>
      </c>
      <c r="C21" s="195">
        <v>69.930000000000007</v>
      </c>
      <c r="D21" s="195">
        <v>70.92</v>
      </c>
      <c r="E21" s="195">
        <v>70.400000000000006</v>
      </c>
      <c r="F21" s="195">
        <v>71.12</v>
      </c>
      <c r="G21" s="195">
        <v>72.650000000000006</v>
      </c>
      <c r="H21" s="195">
        <v>75.45</v>
      </c>
      <c r="I21" s="196">
        <v>75.69</v>
      </c>
      <c r="J21" s="197">
        <v>73.39</v>
      </c>
      <c r="K21" s="196">
        <v>75.12</v>
      </c>
      <c r="L21" s="196">
        <v>81.84</v>
      </c>
      <c r="M21" s="196">
        <v>78.23</v>
      </c>
      <c r="O21" t="s">
        <v>171</v>
      </c>
      <c r="T21" s="216">
        <v>1915</v>
      </c>
    </row>
    <row r="22" spans="1:20">
      <c r="A22" s="179">
        <v>2000</v>
      </c>
      <c r="B22" s="198">
        <v>68.48</v>
      </c>
      <c r="C22" s="198">
        <v>68.55</v>
      </c>
      <c r="D22" s="198">
        <v>69.510000000000005</v>
      </c>
      <c r="E22" s="198">
        <v>69.010000000000005</v>
      </c>
      <c r="F22" s="198">
        <v>69.709999999999994</v>
      </c>
      <c r="G22" s="198">
        <v>71.17</v>
      </c>
      <c r="H22" s="198">
        <v>73.86</v>
      </c>
      <c r="I22" s="199">
        <v>74.09</v>
      </c>
      <c r="J22" s="200">
        <v>71.91</v>
      </c>
      <c r="K22" s="201">
        <v>73.56</v>
      </c>
      <c r="L22" s="201">
        <v>79.91</v>
      </c>
      <c r="M22" s="201">
        <v>76.45</v>
      </c>
      <c r="O22" t="s">
        <v>172</v>
      </c>
      <c r="T22" s="216">
        <v>1916</v>
      </c>
    </row>
    <row r="23" spans="1:20">
      <c r="A23" s="191">
        <v>2200</v>
      </c>
      <c r="B23" s="195">
        <v>67.27</v>
      </c>
      <c r="C23" s="195">
        <v>67.34</v>
      </c>
      <c r="D23" s="195">
        <v>68.260000000000005</v>
      </c>
      <c r="E23" s="195">
        <v>67.78</v>
      </c>
      <c r="F23" s="195">
        <v>68.45</v>
      </c>
      <c r="G23" s="195">
        <v>69.87</v>
      </c>
      <c r="H23" s="195">
        <v>72.45</v>
      </c>
      <c r="I23" s="196">
        <v>72.67</v>
      </c>
      <c r="J23" s="197">
        <v>70.59</v>
      </c>
      <c r="K23" s="196">
        <v>72.180000000000007</v>
      </c>
      <c r="L23" s="196">
        <v>78.2</v>
      </c>
      <c r="M23" s="196">
        <v>74.87</v>
      </c>
      <c r="O23" t="s">
        <v>173</v>
      </c>
      <c r="T23" s="216">
        <v>1917</v>
      </c>
    </row>
    <row r="24" spans="1:20">
      <c r="A24" s="179">
        <v>2400</v>
      </c>
      <c r="B24" s="198">
        <v>66.180000000000007</v>
      </c>
      <c r="C24" s="198">
        <v>66.239999999999995</v>
      </c>
      <c r="D24" s="198">
        <v>67.14</v>
      </c>
      <c r="E24" s="198">
        <v>66.67</v>
      </c>
      <c r="F24" s="198">
        <v>67.319999999999993</v>
      </c>
      <c r="G24" s="198">
        <v>68.69</v>
      </c>
      <c r="H24" s="198">
        <v>71.19</v>
      </c>
      <c r="I24" s="199">
        <v>71.41</v>
      </c>
      <c r="J24" s="200">
        <v>69.41</v>
      </c>
      <c r="K24" s="201">
        <v>70.94</v>
      </c>
      <c r="L24" s="201">
        <v>76.680000000000007</v>
      </c>
      <c r="M24" s="201">
        <v>73.459999999999994</v>
      </c>
      <c r="O24" t="s">
        <v>174</v>
      </c>
      <c r="T24" s="216">
        <v>1918</v>
      </c>
    </row>
    <row r="25" spans="1:20">
      <c r="A25" s="191">
        <v>2600</v>
      </c>
      <c r="B25" s="195">
        <v>65.19</v>
      </c>
      <c r="C25" s="195">
        <v>65.25</v>
      </c>
      <c r="D25" s="195">
        <v>66.12</v>
      </c>
      <c r="E25" s="195">
        <v>65.67</v>
      </c>
      <c r="F25" s="195">
        <v>66.3</v>
      </c>
      <c r="G25" s="195">
        <v>67.63</v>
      </c>
      <c r="H25" s="195">
        <v>70.05</v>
      </c>
      <c r="I25" s="196">
        <v>70.260000000000005</v>
      </c>
      <c r="J25" s="197">
        <v>68.34</v>
      </c>
      <c r="K25" s="196">
        <v>69.819999999999993</v>
      </c>
      <c r="L25" s="196">
        <v>75.3</v>
      </c>
      <c r="M25" s="196">
        <v>72.180000000000007</v>
      </c>
      <c r="T25" s="216">
        <v>1919</v>
      </c>
    </row>
    <row r="26" spans="1:20">
      <c r="A26" s="179">
        <v>2800</v>
      </c>
      <c r="B26" s="198">
        <v>64.290000000000006</v>
      </c>
      <c r="C26" s="198">
        <v>64.349999999999994</v>
      </c>
      <c r="D26" s="198">
        <v>65.19</v>
      </c>
      <c r="E26" s="198">
        <v>64.760000000000005</v>
      </c>
      <c r="F26" s="198">
        <v>65.37</v>
      </c>
      <c r="G26" s="198">
        <v>66.66</v>
      </c>
      <c r="H26" s="198">
        <v>69.010000000000005</v>
      </c>
      <c r="I26" s="199">
        <v>69.209999999999994</v>
      </c>
      <c r="J26" s="200">
        <v>67.36</v>
      </c>
      <c r="K26" s="201">
        <v>68.8</v>
      </c>
      <c r="L26" s="201">
        <v>74.040000000000006</v>
      </c>
      <c r="M26" s="201">
        <v>71.02</v>
      </c>
      <c r="T26" s="216">
        <v>1920</v>
      </c>
    </row>
    <row r="27" spans="1:20">
      <c r="A27" s="191">
        <v>3000</v>
      </c>
      <c r="B27" s="195">
        <v>63.46</v>
      </c>
      <c r="C27" s="195">
        <v>63.52</v>
      </c>
      <c r="D27" s="195">
        <v>64.34</v>
      </c>
      <c r="E27" s="195">
        <v>63.92</v>
      </c>
      <c r="F27" s="195">
        <v>64.510000000000005</v>
      </c>
      <c r="G27" s="195">
        <v>65.78</v>
      </c>
      <c r="H27" s="195">
        <v>68.06</v>
      </c>
      <c r="I27" s="196">
        <v>68.260000000000005</v>
      </c>
      <c r="J27" s="197">
        <v>66.459999999999994</v>
      </c>
      <c r="K27" s="196">
        <v>67.86</v>
      </c>
      <c r="L27" s="196">
        <v>72.900000000000006</v>
      </c>
      <c r="M27" s="196">
        <v>69.959999999999994</v>
      </c>
      <c r="T27" s="216">
        <v>1921</v>
      </c>
    </row>
    <row r="28" spans="1:20">
      <c r="A28" s="421" t="s">
        <v>187</v>
      </c>
      <c r="B28" s="422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T28" s="216">
        <v>1922</v>
      </c>
    </row>
    <row r="29" spans="1:20">
      <c r="A29" s="422"/>
      <c r="B29" s="422"/>
      <c r="C29" s="422"/>
      <c r="D29" s="422"/>
      <c r="E29" s="422"/>
      <c r="F29" s="422"/>
      <c r="G29" s="422"/>
      <c r="H29" s="422"/>
      <c r="I29" s="422"/>
      <c r="J29" s="422"/>
      <c r="K29" s="422"/>
      <c r="L29" s="422"/>
      <c r="M29" s="422"/>
      <c r="T29" s="216">
        <v>1923</v>
      </c>
    </row>
    <row r="30" spans="1:20">
      <c r="A30" s="423" t="s">
        <v>188</v>
      </c>
      <c r="B30" s="423"/>
      <c r="C30" s="423"/>
      <c r="F30" s="7" t="s">
        <v>189</v>
      </c>
      <c r="T30" s="216">
        <v>1924</v>
      </c>
    </row>
    <row r="31" spans="1:20" ht="5.25" customHeight="1">
      <c r="T31" s="216">
        <v>1925</v>
      </c>
    </row>
    <row r="32" spans="1:20">
      <c r="A32" t="s">
        <v>197</v>
      </c>
      <c r="D32" s="206"/>
      <c r="E32" s="207" t="s">
        <v>198</v>
      </c>
      <c r="F32" t="s">
        <v>199</v>
      </c>
      <c r="G32" s="5"/>
      <c r="H32" s="5"/>
      <c r="I32" t="s">
        <v>198</v>
      </c>
      <c r="J32" s="7" t="s">
        <v>205</v>
      </c>
      <c r="T32" s="216">
        <v>1926</v>
      </c>
    </row>
    <row r="33" spans="1:20">
      <c r="A33" s="203" t="s">
        <v>190</v>
      </c>
      <c r="B33" s="205"/>
      <c r="C33" s="205"/>
      <c r="D33" s="205"/>
      <c r="E33" s="204">
        <v>6.95</v>
      </c>
      <c r="F33" s="5" t="s">
        <v>196</v>
      </c>
      <c r="G33" s="206"/>
      <c r="H33" s="206"/>
      <c r="I33" s="209">
        <v>-1.35</v>
      </c>
      <c r="J33" t="s">
        <v>206</v>
      </c>
      <c r="L33" s="202">
        <v>1.94</v>
      </c>
      <c r="T33" s="216">
        <v>1927</v>
      </c>
    </row>
    <row r="34" spans="1:20">
      <c r="A34" s="203" t="s">
        <v>191</v>
      </c>
      <c r="B34" s="205"/>
      <c r="C34" s="205"/>
      <c r="D34" s="205"/>
      <c r="E34" s="202">
        <v>4.6500000000000004</v>
      </c>
      <c r="F34" s="118" t="s">
        <v>200</v>
      </c>
      <c r="G34" s="206"/>
      <c r="H34" s="206"/>
      <c r="I34" s="210">
        <v>2.19</v>
      </c>
      <c r="J34" t="s">
        <v>207</v>
      </c>
      <c r="L34" s="202">
        <v>3.05</v>
      </c>
      <c r="T34" s="216">
        <v>1928</v>
      </c>
    </row>
    <row r="35" spans="1:20">
      <c r="A35" s="203" t="s">
        <v>192</v>
      </c>
      <c r="B35" s="205"/>
      <c r="C35" s="205"/>
      <c r="D35" s="205"/>
      <c r="E35" s="202">
        <v>1.23</v>
      </c>
      <c r="F35" t="s">
        <v>201</v>
      </c>
      <c r="G35" s="206"/>
      <c r="H35" s="206"/>
      <c r="I35" s="194">
        <v>4.29</v>
      </c>
      <c r="J35" s="7" t="s">
        <v>208</v>
      </c>
      <c r="T35" s="216">
        <v>1929</v>
      </c>
    </row>
    <row r="36" spans="1:20">
      <c r="A36" s="203" t="s">
        <v>193</v>
      </c>
      <c r="B36" s="205"/>
      <c r="C36" s="205"/>
      <c r="D36" s="205"/>
      <c r="E36" s="202">
        <v>2.34</v>
      </c>
      <c r="F36" t="s">
        <v>202</v>
      </c>
      <c r="H36" s="194"/>
      <c r="I36" t="s">
        <v>198</v>
      </c>
      <c r="J36" t="s">
        <v>209</v>
      </c>
      <c r="L36" s="194">
        <v>1.76</v>
      </c>
      <c r="T36" s="216">
        <v>1930</v>
      </c>
    </row>
    <row r="37" spans="1:20">
      <c r="A37" s="203" t="s">
        <v>194</v>
      </c>
      <c r="B37" s="205"/>
      <c r="C37" s="205"/>
      <c r="D37" s="205"/>
      <c r="E37" s="202">
        <v>2.04</v>
      </c>
      <c r="F37" t="s">
        <v>196</v>
      </c>
      <c r="G37" s="206"/>
      <c r="H37" s="208"/>
      <c r="I37" s="194">
        <v>-2.71</v>
      </c>
      <c r="J37" t="s">
        <v>210</v>
      </c>
      <c r="L37" s="194">
        <v>2.6</v>
      </c>
      <c r="T37" s="216">
        <v>1931</v>
      </c>
    </row>
    <row r="38" spans="1:20">
      <c r="A38" s="203" t="s">
        <v>195</v>
      </c>
      <c r="B38" s="205"/>
      <c r="C38" s="205"/>
      <c r="D38" s="205"/>
      <c r="E38" s="202">
        <v>-0.96</v>
      </c>
      <c r="F38" t="s">
        <v>200</v>
      </c>
      <c r="G38" s="206"/>
      <c r="H38" s="208"/>
      <c r="I38" s="194">
        <v>4.97</v>
      </c>
      <c r="T38" s="216">
        <v>1932</v>
      </c>
    </row>
    <row r="39" spans="1:20">
      <c r="F39" t="s">
        <v>203</v>
      </c>
      <c r="G39" s="206"/>
      <c r="H39" s="208"/>
      <c r="I39" s="194">
        <v>2.2400000000000002</v>
      </c>
      <c r="T39" s="216">
        <v>1933</v>
      </c>
    </row>
    <row r="40" spans="1:20">
      <c r="F40" t="s">
        <v>219</v>
      </c>
      <c r="G40" s="206"/>
      <c r="H40" s="208"/>
      <c r="I40" s="194">
        <v>7.21</v>
      </c>
      <c r="T40" s="216">
        <v>1934</v>
      </c>
    </row>
    <row r="41" spans="1:20">
      <c r="T41" s="216">
        <v>1935</v>
      </c>
    </row>
    <row r="42" spans="1:20" ht="12.75" customHeight="1">
      <c r="A42" s="427" t="str">
        <f>O20</f>
        <v>TWO STORY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193" t="s">
        <v>212</v>
      </c>
      <c r="M42" s="192"/>
      <c r="T42" s="216">
        <v>1936</v>
      </c>
    </row>
    <row r="43" spans="1:20" ht="12.75" customHeight="1">
      <c r="A43" s="427"/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211" t="s">
        <v>473</v>
      </c>
      <c r="M43" s="192"/>
      <c r="T43" s="216">
        <v>1937</v>
      </c>
    </row>
    <row r="44" spans="1:20" ht="12.75" customHeight="1">
      <c r="A44" s="427"/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192"/>
      <c r="M44" s="192"/>
      <c r="T44" s="216">
        <v>1938</v>
      </c>
    </row>
    <row r="45" spans="1:20" ht="12.75" customHeight="1">
      <c r="A45" s="428" t="s">
        <v>151</v>
      </c>
      <c r="B45" s="428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T45" s="216">
        <v>1939</v>
      </c>
    </row>
    <row r="46" spans="1:20" ht="12.75" customHeight="1">
      <c r="A46" s="428"/>
      <c r="B46" s="428"/>
      <c r="C46" s="428"/>
      <c r="D46" s="428"/>
      <c r="E46" s="428"/>
      <c r="F46" s="428"/>
      <c r="G46" s="428"/>
      <c r="H46" s="428"/>
      <c r="I46" s="428"/>
      <c r="J46" s="428"/>
      <c r="K46" s="428"/>
      <c r="L46" s="428"/>
      <c r="M46" s="428"/>
      <c r="T46" s="216">
        <v>1940</v>
      </c>
    </row>
    <row r="47" spans="1:20" ht="12.75" customHeight="1">
      <c r="A47" s="377" t="s">
        <v>175</v>
      </c>
      <c r="B47" s="377"/>
      <c r="C47" s="377"/>
      <c r="D47" s="377"/>
      <c r="E47" s="377"/>
      <c r="F47" s="377"/>
      <c r="G47" s="377"/>
      <c r="H47" s="377"/>
      <c r="I47" s="377"/>
      <c r="J47" s="377" t="s">
        <v>186</v>
      </c>
      <c r="K47" s="377"/>
      <c r="L47" s="377"/>
      <c r="M47" s="377"/>
      <c r="T47" s="216">
        <v>1941</v>
      </c>
    </row>
    <row r="48" spans="1:20">
      <c r="A48" s="424" t="s">
        <v>152</v>
      </c>
      <c r="B48" s="424" t="s">
        <v>153</v>
      </c>
      <c r="C48" s="424" t="s">
        <v>154</v>
      </c>
      <c r="D48" s="424" t="s">
        <v>155</v>
      </c>
      <c r="E48" s="424" t="s">
        <v>156</v>
      </c>
      <c r="F48" s="424" t="s">
        <v>176</v>
      </c>
      <c r="G48" s="424" t="s">
        <v>177</v>
      </c>
      <c r="H48" s="424" t="s">
        <v>179</v>
      </c>
      <c r="I48" s="424" t="s">
        <v>180</v>
      </c>
      <c r="J48" s="425" t="s">
        <v>181</v>
      </c>
      <c r="K48" s="426" t="s">
        <v>182</v>
      </c>
      <c r="L48" s="426" t="s">
        <v>183</v>
      </c>
      <c r="M48" s="426" t="s">
        <v>184</v>
      </c>
      <c r="T48" s="216">
        <v>1942</v>
      </c>
    </row>
    <row r="49" spans="1:20" ht="18.75" customHeight="1">
      <c r="A49" s="424"/>
      <c r="B49" s="424"/>
      <c r="C49" s="424"/>
      <c r="D49" s="424"/>
      <c r="E49" s="424"/>
      <c r="F49" s="424"/>
      <c r="G49" s="424"/>
      <c r="H49" s="424"/>
      <c r="I49" s="424"/>
      <c r="J49" s="425"/>
      <c r="K49" s="426"/>
      <c r="L49" s="426"/>
      <c r="M49" s="426"/>
      <c r="T49" s="216">
        <v>1943</v>
      </c>
    </row>
    <row r="50" spans="1:20">
      <c r="A50" s="191">
        <v>900</v>
      </c>
      <c r="B50" s="195">
        <v>75.650000000000006</v>
      </c>
      <c r="C50" s="195">
        <v>75.78</v>
      </c>
      <c r="D50" s="195">
        <v>77.48</v>
      </c>
      <c r="E50" s="195">
        <v>76.59</v>
      </c>
      <c r="F50" s="195">
        <v>77.84</v>
      </c>
      <c r="G50" s="195">
        <v>80.459999999999994</v>
      </c>
      <c r="H50" s="195">
        <v>85</v>
      </c>
      <c r="I50" s="196">
        <v>85.24</v>
      </c>
      <c r="J50" s="197">
        <v>81.25</v>
      </c>
      <c r="K50" s="196">
        <v>83.98</v>
      </c>
      <c r="L50" s="196">
        <v>92.23</v>
      </c>
      <c r="M50" s="196">
        <v>90.03</v>
      </c>
      <c r="T50" s="216">
        <v>1944</v>
      </c>
    </row>
    <row r="51" spans="1:20">
      <c r="A51" s="179">
        <v>1000</v>
      </c>
      <c r="B51" s="198">
        <v>74.14</v>
      </c>
      <c r="C51" s="198">
        <v>74.260000000000005</v>
      </c>
      <c r="D51" s="198">
        <v>75.900000000000006</v>
      </c>
      <c r="E51" s="198">
        <v>75.05</v>
      </c>
      <c r="F51" s="198">
        <v>76.239999999999995</v>
      </c>
      <c r="G51" s="198">
        <v>78.75</v>
      </c>
      <c r="H51" s="198">
        <v>83.09</v>
      </c>
      <c r="I51" s="199">
        <v>83.06</v>
      </c>
      <c r="J51" s="200">
        <v>79.510000000000005</v>
      </c>
      <c r="K51" s="201">
        <v>82.12</v>
      </c>
      <c r="L51" s="201">
        <v>90.02</v>
      </c>
      <c r="M51" s="201">
        <v>87.81</v>
      </c>
      <c r="T51" s="216">
        <v>1945</v>
      </c>
    </row>
    <row r="52" spans="1:20">
      <c r="A52" s="191">
        <v>1100</v>
      </c>
      <c r="B52" s="195">
        <v>72.8</v>
      </c>
      <c r="C52" s="195">
        <v>72.92</v>
      </c>
      <c r="D52" s="195">
        <v>74.489999999999995</v>
      </c>
      <c r="E52" s="195">
        <v>73.67</v>
      </c>
      <c r="F52" s="195">
        <v>74.819999999999993</v>
      </c>
      <c r="G52" s="195">
        <v>77.23</v>
      </c>
      <c r="H52" s="195">
        <v>81.41</v>
      </c>
      <c r="I52" s="196">
        <v>81.150000000000006</v>
      </c>
      <c r="J52" s="197">
        <v>77.97</v>
      </c>
      <c r="K52" s="196">
        <v>80.47</v>
      </c>
      <c r="L52" s="196">
        <v>88.07</v>
      </c>
      <c r="M52" s="196">
        <v>85.85</v>
      </c>
      <c r="T52" s="216">
        <v>1946</v>
      </c>
    </row>
    <row r="53" spans="1:20">
      <c r="A53" s="179">
        <v>1200</v>
      </c>
      <c r="B53" s="198">
        <v>71.599999999999994</v>
      </c>
      <c r="C53" s="198">
        <v>71.709999999999994</v>
      </c>
      <c r="D53" s="198">
        <v>73.23</v>
      </c>
      <c r="E53" s="198">
        <v>72.44</v>
      </c>
      <c r="F53" s="198">
        <v>73.540000000000006</v>
      </c>
      <c r="G53" s="198">
        <v>75.87</v>
      </c>
      <c r="H53" s="198">
        <v>79.900000000000006</v>
      </c>
      <c r="I53" s="199">
        <v>79.430000000000007</v>
      </c>
      <c r="J53" s="200">
        <v>76.58</v>
      </c>
      <c r="K53" s="201">
        <v>79</v>
      </c>
      <c r="L53" s="201">
        <v>86.32</v>
      </c>
      <c r="M53" s="201">
        <v>84.1</v>
      </c>
      <c r="T53" s="216">
        <v>1947</v>
      </c>
    </row>
    <row r="54" spans="1:20">
      <c r="A54" s="191">
        <v>1300</v>
      </c>
      <c r="B54" s="195">
        <v>70.510000000000005</v>
      </c>
      <c r="C54" s="195">
        <v>70.62</v>
      </c>
      <c r="D54" s="195">
        <v>72.09</v>
      </c>
      <c r="E54" s="195">
        <v>71.319999999999993</v>
      </c>
      <c r="F54" s="195">
        <v>72.39</v>
      </c>
      <c r="G54" s="195">
        <v>74.64</v>
      </c>
      <c r="H54" s="195">
        <v>78.540000000000006</v>
      </c>
      <c r="I54" s="196">
        <v>77.89</v>
      </c>
      <c r="J54" s="197">
        <v>75.33</v>
      </c>
      <c r="K54" s="196">
        <v>77.67</v>
      </c>
      <c r="L54" s="196">
        <v>84.75</v>
      </c>
      <c r="M54" s="196">
        <v>82.52</v>
      </c>
      <c r="T54" s="216">
        <v>1948</v>
      </c>
    </row>
    <row r="55" spans="1:20">
      <c r="A55" s="179">
        <v>1400</v>
      </c>
      <c r="B55" s="198">
        <v>69.510000000000005</v>
      </c>
      <c r="C55" s="198">
        <v>69.62</v>
      </c>
      <c r="D55" s="198">
        <v>71.040000000000006</v>
      </c>
      <c r="E55" s="198">
        <v>70.3</v>
      </c>
      <c r="F55" s="198">
        <v>71.34</v>
      </c>
      <c r="G55" s="198">
        <v>73.52</v>
      </c>
      <c r="H55" s="198">
        <v>77.3</v>
      </c>
      <c r="I55" s="199">
        <v>76.489999999999995</v>
      </c>
      <c r="J55" s="200">
        <v>74.19</v>
      </c>
      <c r="K55" s="201">
        <v>76.45</v>
      </c>
      <c r="L55" s="201">
        <v>83.32</v>
      </c>
      <c r="M55" s="201">
        <v>81.08</v>
      </c>
      <c r="T55" s="216">
        <v>1949</v>
      </c>
    </row>
    <row r="56" spans="1:20">
      <c r="A56" s="191">
        <v>1500</v>
      </c>
      <c r="B56" s="195">
        <v>68.599999999999994</v>
      </c>
      <c r="C56" s="195">
        <v>68.709999999999994</v>
      </c>
      <c r="D56" s="195">
        <v>70.09</v>
      </c>
      <c r="E56" s="195">
        <v>69.37</v>
      </c>
      <c r="F56" s="195">
        <v>70.38</v>
      </c>
      <c r="G56" s="195">
        <v>72.5</v>
      </c>
      <c r="H56" s="195">
        <v>76.16</v>
      </c>
      <c r="I56" s="196">
        <v>75.209999999999994</v>
      </c>
      <c r="J56" s="197">
        <v>73.14</v>
      </c>
      <c r="K56" s="196">
        <v>75.34</v>
      </c>
      <c r="L56" s="196">
        <v>82</v>
      </c>
      <c r="M56" s="196">
        <v>79.77</v>
      </c>
      <c r="T56" s="216">
        <v>1950</v>
      </c>
    </row>
    <row r="57" spans="1:20">
      <c r="A57" s="179">
        <v>1600</v>
      </c>
      <c r="B57" s="198">
        <v>67.760000000000005</v>
      </c>
      <c r="C57" s="198">
        <v>67.86</v>
      </c>
      <c r="D57" s="198">
        <v>69.209999999999994</v>
      </c>
      <c r="E57" s="198">
        <v>68.510000000000005</v>
      </c>
      <c r="F57" s="198">
        <v>69.48</v>
      </c>
      <c r="G57" s="198">
        <v>71.55</v>
      </c>
      <c r="H57" s="198">
        <v>75.11</v>
      </c>
      <c r="I57" s="199">
        <v>74.03</v>
      </c>
      <c r="J57" s="200">
        <v>72.180000000000007</v>
      </c>
      <c r="K57" s="201">
        <v>74.31</v>
      </c>
      <c r="L57" s="201">
        <v>80.790000000000006</v>
      </c>
      <c r="M57" s="201">
        <v>78.56</v>
      </c>
      <c r="T57" s="216">
        <v>1951</v>
      </c>
    </row>
    <row r="58" spans="1:20">
      <c r="A58" s="191">
        <v>1700</v>
      </c>
      <c r="B58" s="195">
        <v>66.98</v>
      </c>
      <c r="C58" s="195">
        <v>67.08</v>
      </c>
      <c r="D58" s="195">
        <v>68.39</v>
      </c>
      <c r="E58" s="195">
        <v>67.709999999999994</v>
      </c>
      <c r="F58" s="195">
        <v>68.66</v>
      </c>
      <c r="G58" s="195">
        <v>70.67</v>
      </c>
      <c r="H58" s="195">
        <v>74.14</v>
      </c>
      <c r="I58" s="196">
        <v>72.930000000000007</v>
      </c>
      <c r="J58" s="197">
        <v>71.28</v>
      </c>
      <c r="K58" s="196">
        <v>73.36</v>
      </c>
      <c r="L58" s="196">
        <v>79.67</v>
      </c>
      <c r="M58" s="196">
        <v>77.44</v>
      </c>
      <c r="T58" s="216">
        <v>1952</v>
      </c>
    </row>
    <row r="59" spans="1:20">
      <c r="A59" s="179">
        <v>1800</v>
      </c>
      <c r="B59" s="198">
        <v>66.25</v>
      </c>
      <c r="C59" s="198">
        <v>66.349999999999994</v>
      </c>
      <c r="D59" s="198">
        <v>67.62</v>
      </c>
      <c r="E59" s="198">
        <v>66.959999999999994</v>
      </c>
      <c r="F59" s="198">
        <v>67.89</v>
      </c>
      <c r="G59" s="198">
        <v>69.849999999999994</v>
      </c>
      <c r="H59" s="198">
        <v>73.239999999999995</v>
      </c>
      <c r="I59" s="199">
        <v>71.92</v>
      </c>
      <c r="J59" s="200">
        <v>70.45</v>
      </c>
      <c r="K59" s="201">
        <v>72.48</v>
      </c>
      <c r="L59" s="201">
        <v>78.63</v>
      </c>
      <c r="M59" s="201">
        <v>76.39</v>
      </c>
      <c r="T59" s="216">
        <v>1953</v>
      </c>
    </row>
    <row r="60" spans="1:20">
      <c r="A60" s="191">
        <v>1900</v>
      </c>
      <c r="B60" s="195">
        <v>65.569999999999993</v>
      </c>
      <c r="C60" s="195">
        <v>65.66</v>
      </c>
      <c r="D60" s="195">
        <v>66.91</v>
      </c>
      <c r="E60" s="195">
        <v>66.260000000000005</v>
      </c>
      <c r="F60" s="195">
        <v>67.17</v>
      </c>
      <c r="G60" s="195">
        <v>69.08</v>
      </c>
      <c r="H60" s="195">
        <v>72.39</v>
      </c>
      <c r="I60" s="196">
        <v>70.97</v>
      </c>
      <c r="J60" s="197">
        <v>69.67</v>
      </c>
      <c r="K60" s="196">
        <v>71.650000000000006</v>
      </c>
      <c r="L60" s="196">
        <v>77.66</v>
      </c>
      <c r="M60" s="196">
        <v>75.42</v>
      </c>
      <c r="T60" s="216">
        <v>1954</v>
      </c>
    </row>
    <row r="61" spans="1:20">
      <c r="A61" s="179">
        <v>2000</v>
      </c>
      <c r="B61" s="198">
        <v>64.930000000000007</v>
      </c>
      <c r="C61" s="198">
        <v>65.02</v>
      </c>
      <c r="D61" s="198">
        <v>66.239999999999995</v>
      </c>
      <c r="E61" s="198">
        <v>65.599999999999994</v>
      </c>
      <c r="F61" s="198">
        <v>66.489999999999995</v>
      </c>
      <c r="G61" s="198">
        <v>68.36</v>
      </c>
      <c r="H61" s="198">
        <v>71.599999999999994</v>
      </c>
      <c r="I61" s="199">
        <v>70.09</v>
      </c>
      <c r="J61" s="200">
        <v>68.930000000000007</v>
      </c>
      <c r="K61" s="201">
        <v>70.87</v>
      </c>
      <c r="L61" s="201">
        <v>76.75</v>
      </c>
      <c r="M61" s="201">
        <v>74.510000000000005</v>
      </c>
      <c r="T61" s="216">
        <v>1955</v>
      </c>
    </row>
    <row r="62" spans="1:20">
      <c r="A62" s="191">
        <v>2100</v>
      </c>
      <c r="B62" s="195">
        <v>64.33</v>
      </c>
      <c r="C62" s="195">
        <v>64.42</v>
      </c>
      <c r="D62" s="195">
        <v>65.61</v>
      </c>
      <c r="E62" s="195">
        <v>64.989999999999995</v>
      </c>
      <c r="F62" s="195">
        <v>65.86</v>
      </c>
      <c r="G62" s="195">
        <v>67.680000000000007</v>
      </c>
      <c r="H62" s="195">
        <v>70.849999999999994</v>
      </c>
      <c r="I62" s="196">
        <v>69.25</v>
      </c>
      <c r="J62" s="197">
        <v>68.239999999999995</v>
      </c>
      <c r="K62" s="196">
        <v>70.14</v>
      </c>
      <c r="L62" s="196">
        <v>75.89</v>
      </c>
      <c r="M62" s="196">
        <v>73.650000000000006</v>
      </c>
      <c r="T62" s="216">
        <v>1956</v>
      </c>
    </row>
    <row r="63" spans="1:20">
      <c r="A63" s="179">
        <v>2200</v>
      </c>
      <c r="B63" s="198">
        <v>63.75</v>
      </c>
      <c r="C63" s="198">
        <v>63.84</v>
      </c>
      <c r="D63" s="198">
        <v>65.010000000000005</v>
      </c>
      <c r="E63" s="198">
        <v>64.400000000000006</v>
      </c>
      <c r="F63" s="198">
        <v>65.25</v>
      </c>
      <c r="G63" s="198">
        <v>67.05</v>
      </c>
      <c r="H63" s="198">
        <v>70.14</v>
      </c>
      <c r="I63" s="199">
        <v>68.47</v>
      </c>
      <c r="J63" s="200">
        <v>67.59</v>
      </c>
      <c r="K63" s="201">
        <v>69.45</v>
      </c>
      <c r="L63" s="201">
        <v>75.08</v>
      </c>
      <c r="M63" s="201">
        <v>72.849999999999994</v>
      </c>
      <c r="T63" s="216">
        <v>1957</v>
      </c>
    </row>
    <row r="64" spans="1:20">
      <c r="A64" s="191">
        <v>2300</v>
      </c>
      <c r="B64" s="195">
        <v>63.22</v>
      </c>
      <c r="C64" s="195">
        <v>63.3</v>
      </c>
      <c r="D64" s="195">
        <v>64.45</v>
      </c>
      <c r="E64" s="195">
        <v>63.85</v>
      </c>
      <c r="F64" s="195">
        <v>64.680000000000007</v>
      </c>
      <c r="G64" s="195">
        <v>66.44</v>
      </c>
      <c r="H64" s="195">
        <v>69.48</v>
      </c>
      <c r="I64" s="196">
        <v>67.73</v>
      </c>
      <c r="J64" s="197">
        <v>66.98</v>
      </c>
      <c r="K64" s="196">
        <v>68.8</v>
      </c>
      <c r="L64" s="196">
        <v>74.319999999999993</v>
      </c>
      <c r="M64" s="196">
        <v>72.08</v>
      </c>
      <c r="T64" s="216">
        <v>1958</v>
      </c>
    </row>
    <row r="65" spans="1:20">
      <c r="A65" s="179">
        <v>2400</v>
      </c>
      <c r="B65" s="198">
        <v>62.7</v>
      </c>
      <c r="C65" s="198">
        <v>62.79</v>
      </c>
      <c r="D65" s="198">
        <v>63.91</v>
      </c>
      <c r="E65" s="198">
        <v>63.33</v>
      </c>
      <c r="F65" s="198">
        <v>64.14</v>
      </c>
      <c r="G65" s="198">
        <v>65.87</v>
      </c>
      <c r="H65" s="198">
        <v>68.849999999999994</v>
      </c>
      <c r="I65" s="199">
        <v>67.02</v>
      </c>
      <c r="J65" s="200">
        <v>66.39</v>
      </c>
      <c r="K65" s="201">
        <v>68.180000000000007</v>
      </c>
      <c r="L65" s="201">
        <v>73.59</v>
      </c>
      <c r="M65" s="201">
        <v>71.36</v>
      </c>
      <c r="T65" s="216">
        <v>1959</v>
      </c>
    </row>
    <row r="66" spans="1:20">
      <c r="A66" s="191">
        <v>2600</v>
      </c>
      <c r="B66" s="195">
        <v>61.75</v>
      </c>
      <c r="C66" s="195">
        <v>61.83</v>
      </c>
      <c r="D66" s="195">
        <v>62.91</v>
      </c>
      <c r="E66" s="195">
        <v>62.35</v>
      </c>
      <c r="F66" s="195">
        <v>63.14</v>
      </c>
      <c r="G66" s="195">
        <v>64.8</v>
      </c>
      <c r="H66" s="195">
        <v>67.67</v>
      </c>
      <c r="I66" s="196">
        <v>65.72</v>
      </c>
      <c r="J66" s="197">
        <v>65.31</v>
      </c>
      <c r="K66" s="196">
        <v>67.03</v>
      </c>
      <c r="L66" s="196">
        <v>72.25</v>
      </c>
      <c r="M66" s="196">
        <v>70.02</v>
      </c>
      <c r="T66" s="216">
        <v>1960</v>
      </c>
    </row>
    <row r="67" spans="1:20">
      <c r="A67" s="179">
        <v>2800</v>
      </c>
      <c r="B67" s="198">
        <v>60.88</v>
      </c>
      <c r="C67" s="198">
        <v>60.96</v>
      </c>
      <c r="D67" s="198">
        <v>62</v>
      </c>
      <c r="E67" s="198">
        <v>61.46</v>
      </c>
      <c r="F67" s="198">
        <v>62.22</v>
      </c>
      <c r="G67" s="198">
        <v>63.83</v>
      </c>
      <c r="H67" s="198">
        <v>66.599999999999994</v>
      </c>
      <c r="I67" s="199">
        <v>64.540000000000006</v>
      </c>
      <c r="J67" s="200">
        <v>64.319999999999993</v>
      </c>
      <c r="K67" s="201">
        <v>65.98</v>
      </c>
      <c r="L67" s="201">
        <v>71.03</v>
      </c>
      <c r="M67" s="201">
        <v>68.8</v>
      </c>
      <c r="T67" s="216">
        <v>1961</v>
      </c>
    </row>
    <row r="68" spans="1:20">
      <c r="A68" s="191">
        <v>3000</v>
      </c>
      <c r="B68" s="195">
        <v>60.08</v>
      </c>
      <c r="C68" s="195">
        <v>60.16</v>
      </c>
      <c r="D68" s="195">
        <v>61.17</v>
      </c>
      <c r="E68" s="195">
        <v>60.64</v>
      </c>
      <c r="F68" s="195">
        <v>61.38</v>
      </c>
      <c r="G68" s="195">
        <v>62.83</v>
      </c>
      <c r="H68" s="195">
        <v>65.62</v>
      </c>
      <c r="I68" s="196">
        <v>63.46</v>
      </c>
      <c r="J68" s="197">
        <v>63.41</v>
      </c>
      <c r="K68" s="196">
        <v>65.02</v>
      </c>
      <c r="L68" s="196">
        <v>69.91</v>
      </c>
      <c r="M68" s="196">
        <v>67.680000000000007</v>
      </c>
      <c r="T68" s="216">
        <v>1962</v>
      </c>
    </row>
    <row r="69" spans="1:20">
      <c r="A69" s="421" t="s">
        <v>187</v>
      </c>
      <c r="B69" s="422"/>
      <c r="C69" s="422"/>
      <c r="D69" s="422"/>
      <c r="E69" s="422"/>
      <c r="F69" s="422"/>
      <c r="G69" s="422"/>
      <c r="H69" s="422"/>
      <c r="I69" s="422"/>
      <c r="J69" s="422"/>
      <c r="K69" s="422"/>
      <c r="L69" s="422"/>
      <c r="M69" s="422"/>
      <c r="T69" s="216">
        <v>1963</v>
      </c>
    </row>
    <row r="70" spans="1:20">
      <c r="A70" s="422"/>
      <c r="B70" s="422"/>
      <c r="C70" s="422"/>
      <c r="D70" s="422"/>
      <c r="E70" s="422"/>
      <c r="F70" s="422"/>
      <c r="G70" s="422"/>
      <c r="H70" s="422"/>
      <c r="I70" s="422"/>
      <c r="J70" s="422"/>
      <c r="K70" s="422"/>
      <c r="L70" s="422"/>
      <c r="M70" s="422"/>
      <c r="T70" s="216">
        <v>1964</v>
      </c>
    </row>
    <row r="71" spans="1:20">
      <c r="A71" s="423" t="s">
        <v>188</v>
      </c>
      <c r="B71" s="423"/>
      <c r="C71" s="423"/>
      <c r="F71" s="7" t="s">
        <v>189</v>
      </c>
      <c r="T71" s="216">
        <v>1965</v>
      </c>
    </row>
    <row r="72" spans="1:20">
      <c r="T72" s="216">
        <v>1966</v>
      </c>
    </row>
    <row r="73" spans="1:20">
      <c r="A73" t="s">
        <v>197</v>
      </c>
      <c r="D73" s="206"/>
      <c r="E73" s="207" t="s">
        <v>198</v>
      </c>
      <c r="F73" t="s">
        <v>199</v>
      </c>
      <c r="G73" s="5"/>
      <c r="H73" s="5"/>
      <c r="I73" t="s">
        <v>198</v>
      </c>
      <c r="J73" s="7" t="s">
        <v>205</v>
      </c>
      <c r="T73" s="216">
        <v>1967</v>
      </c>
    </row>
    <row r="74" spans="1:20">
      <c r="A74" s="203" t="s">
        <v>190</v>
      </c>
      <c r="B74" s="205"/>
      <c r="C74" s="205"/>
      <c r="D74" s="205"/>
      <c r="E74" s="204">
        <v>3.89</v>
      </c>
      <c r="F74" s="5" t="s">
        <v>196</v>
      </c>
      <c r="G74" s="206"/>
      <c r="H74" s="206"/>
      <c r="I74" s="209">
        <v>-1.5</v>
      </c>
      <c r="J74" t="s">
        <v>206</v>
      </c>
      <c r="L74" s="202">
        <v>2.23</v>
      </c>
      <c r="T74" s="216">
        <v>1968</v>
      </c>
    </row>
    <row r="75" spans="1:20">
      <c r="A75" s="203" t="s">
        <v>191</v>
      </c>
      <c r="B75" s="205"/>
      <c r="C75" s="205"/>
      <c r="D75" s="205"/>
      <c r="E75" s="202">
        <v>2.6</v>
      </c>
      <c r="F75" s="118" t="s">
        <v>200</v>
      </c>
      <c r="G75" s="206"/>
      <c r="H75" s="206"/>
      <c r="I75" s="210">
        <v>2.08</v>
      </c>
      <c r="J75" t="s">
        <v>207</v>
      </c>
      <c r="L75" s="202">
        <v>3.31</v>
      </c>
      <c r="T75" s="216">
        <v>1969</v>
      </c>
    </row>
    <row r="76" spans="1:20">
      <c r="A76" s="203" t="s">
        <v>192</v>
      </c>
      <c r="B76" s="205"/>
      <c r="C76" s="205"/>
      <c r="D76" s="205"/>
      <c r="E76" s="202">
        <v>0.69</v>
      </c>
      <c r="F76" t="s">
        <v>201</v>
      </c>
      <c r="G76" s="206"/>
      <c r="H76" s="206"/>
      <c r="I76" s="194">
        <v>4.71</v>
      </c>
      <c r="J76" s="7" t="s">
        <v>208</v>
      </c>
      <c r="T76" s="216">
        <v>1970</v>
      </c>
    </row>
    <row r="77" spans="1:20">
      <c r="A77" s="203" t="s">
        <v>193</v>
      </c>
      <c r="B77" s="205"/>
      <c r="C77" s="205"/>
      <c r="D77" s="205"/>
      <c r="E77" s="202">
        <v>1.31</v>
      </c>
      <c r="F77" t="s">
        <v>202</v>
      </c>
      <c r="H77" s="194"/>
      <c r="I77" t="s">
        <v>198</v>
      </c>
      <c r="J77" t="s">
        <v>209</v>
      </c>
      <c r="L77" s="194">
        <v>1.99</v>
      </c>
      <c r="T77" s="216">
        <v>1971</v>
      </c>
    </row>
    <row r="78" spans="1:20">
      <c r="A78" s="203" t="s">
        <v>194</v>
      </c>
      <c r="B78" s="205"/>
      <c r="C78" s="205"/>
      <c r="D78" s="205"/>
      <c r="E78" s="202">
        <v>1.1399999999999999</v>
      </c>
      <c r="F78" t="s">
        <v>196</v>
      </c>
      <c r="G78" s="206"/>
      <c r="H78" s="208"/>
      <c r="I78" s="194">
        <v>2.33</v>
      </c>
      <c r="J78" t="s">
        <v>210</v>
      </c>
      <c r="L78" s="194">
        <v>2.73</v>
      </c>
      <c r="T78" s="216">
        <v>1972</v>
      </c>
    </row>
    <row r="79" spans="1:20">
      <c r="A79" s="203" t="s">
        <v>195</v>
      </c>
      <c r="B79" s="205"/>
      <c r="C79" s="205"/>
      <c r="D79" s="205"/>
      <c r="E79" s="202">
        <v>-0.54</v>
      </c>
      <c r="F79" t="s">
        <v>200</v>
      </c>
      <c r="G79" s="206"/>
      <c r="H79" s="208"/>
      <c r="I79" s="194">
        <v>4.28</v>
      </c>
      <c r="T79" s="216">
        <v>1973</v>
      </c>
    </row>
    <row r="80" spans="1:20">
      <c r="F80" t="s">
        <v>203</v>
      </c>
      <c r="G80" s="206"/>
      <c r="H80" s="208"/>
      <c r="I80" s="194">
        <v>1.93</v>
      </c>
      <c r="T80" s="216">
        <v>1974</v>
      </c>
    </row>
    <row r="81" spans="1:20">
      <c r="F81" t="s">
        <v>204</v>
      </c>
      <c r="G81" s="206"/>
      <c r="H81" s="208"/>
      <c r="I81" s="194">
        <v>6.21</v>
      </c>
      <c r="T81" s="216">
        <v>1975</v>
      </c>
    </row>
    <row r="82" spans="1:20">
      <c r="T82" s="216">
        <v>1976</v>
      </c>
    </row>
    <row r="83" spans="1:20">
      <c r="T83" s="216">
        <v>1977</v>
      </c>
    </row>
    <row r="84" spans="1:20" ht="18.75">
      <c r="A84" s="427" t="str">
        <f>O21</f>
        <v>TWO STORY BI-LEVEL</v>
      </c>
      <c r="B84" s="427"/>
      <c r="C84" s="427"/>
      <c r="D84" s="427"/>
      <c r="E84" s="427"/>
      <c r="F84" s="427"/>
      <c r="G84" s="427"/>
      <c r="H84" s="427"/>
      <c r="I84" s="427"/>
      <c r="J84" s="427"/>
      <c r="K84" s="427"/>
      <c r="L84" s="193" t="s">
        <v>212</v>
      </c>
      <c r="M84" s="192"/>
      <c r="T84" s="216">
        <v>1978</v>
      </c>
    </row>
    <row r="85" spans="1:20" ht="18.75">
      <c r="A85" s="427"/>
      <c r="B85" s="427"/>
      <c r="C85" s="427"/>
      <c r="D85" s="427"/>
      <c r="E85" s="427"/>
      <c r="F85" s="427"/>
      <c r="G85" s="427"/>
      <c r="H85" s="427"/>
      <c r="I85" s="427"/>
      <c r="J85" s="427"/>
      <c r="K85" s="427"/>
      <c r="L85" s="211" t="s">
        <v>473</v>
      </c>
      <c r="M85" s="192"/>
      <c r="T85" s="216">
        <v>1979</v>
      </c>
    </row>
    <row r="86" spans="1:20" ht="18.75">
      <c r="A86" s="427"/>
      <c r="B86" s="427"/>
      <c r="C86" s="427"/>
      <c r="D86" s="427"/>
      <c r="E86" s="427"/>
      <c r="F86" s="427"/>
      <c r="G86" s="427"/>
      <c r="H86" s="427"/>
      <c r="I86" s="427"/>
      <c r="J86" s="427"/>
      <c r="K86" s="427"/>
      <c r="L86" s="192"/>
      <c r="M86" s="192"/>
      <c r="T86" s="216">
        <v>1980</v>
      </c>
    </row>
    <row r="87" spans="1:20">
      <c r="A87" s="428" t="s">
        <v>151</v>
      </c>
      <c r="B87" s="428"/>
      <c r="C87" s="428"/>
      <c r="D87" s="428"/>
      <c r="E87" s="428"/>
      <c r="F87" s="428"/>
      <c r="G87" s="428"/>
      <c r="H87" s="428"/>
      <c r="I87" s="428"/>
      <c r="J87" s="428"/>
      <c r="K87" s="428"/>
      <c r="L87" s="428"/>
      <c r="M87" s="428"/>
      <c r="T87" s="216">
        <v>1981</v>
      </c>
    </row>
    <row r="88" spans="1:20">
      <c r="A88" s="428"/>
      <c r="B88" s="428"/>
      <c r="C88" s="428"/>
      <c r="D88" s="428"/>
      <c r="E88" s="428"/>
      <c r="F88" s="428"/>
      <c r="G88" s="428"/>
      <c r="H88" s="428"/>
      <c r="I88" s="428"/>
      <c r="J88" s="428"/>
      <c r="K88" s="428"/>
      <c r="L88" s="428"/>
      <c r="M88" s="428"/>
      <c r="T88" s="216">
        <v>1982</v>
      </c>
    </row>
    <row r="89" spans="1:20">
      <c r="A89" s="377" t="s">
        <v>175</v>
      </c>
      <c r="B89" s="377"/>
      <c r="C89" s="377"/>
      <c r="D89" s="377"/>
      <c r="E89" s="377"/>
      <c r="F89" s="377"/>
      <c r="G89" s="377"/>
      <c r="H89" s="377"/>
      <c r="I89" s="377"/>
      <c r="J89" s="377" t="s">
        <v>186</v>
      </c>
      <c r="K89" s="377"/>
      <c r="L89" s="377"/>
      <c r="M89" s="377"/>
      <c r="T89" s="216">
        <v>1983</v>
      </c>
    </row>
    <row r="90" spans="1:20">
      <c r="A90" s="424" t="s">
        <v>152</v>
      </c>
      <c r="B90" s="424" t="s">
        <v>153</v>
      </c>
      <c r="C90" s="424" t="s">
        <v>154</v>
      </c>
      <c r="D90" s="424" t="s">
        <v>155</v>
      </c>
      <c r="E90" s="424" t="s">
        <v>156</v>
      </c>
      <c r="F90" s="424" t="s">
        <v>176</v>
      </c>
      <c r="G90" s="424" t="s">
        <v>177</v>
      </c>
      <c r="H90" s="424" t="s">
        <v>179</v>
      </c>
      <c r="I90" s="424" t="s">
        <v>180</v>
      </c>
      <c r="J90" s="425" t="s">
        <v>181</v>
      </c>
      <c r="K90" s="426" t="s">
        <v>182</v>
      </c>
      <c r="L90" s="426" t="s">
        <v>183</v>
      </c>
      <c r="M90" s="426" t="s">
        <v>184</v>
      </c>
      <c r="T90" s="216">
        <v>1984</v>
      </c>
    </row>
    <row r="91" spans="1:20" ht="20.25" customHeight="1">
      <c r="A91" s="424"/>
      <c r="B91" s="424"/>
      <c r="C91" s="424"/>
      <c r="D91" s="424"/>
      <c r="E91" s="424"/>
      <c r="F91" s="424"/>
      <c r="G91" s="424"/>
      <c r="H91" s="424"/>
      <c r="I91" s="424"/>
      <c r="J91" s="425"/>
      <c r="K91" s="426"/>
      <c r="L91" s="426"/>
      <c r="M91" s="426"/>
      <c r="T91" s="216">
        <v>1985</v>
      </c>
    </row>
    <row r="92" spans="1:20">
      <c r="A92" s="191">
        <v>600</v>
      </c>
      <c r="B92" s="195">
        <v>90.48</v>
      </c>
      <c r="C92" s="195">
        <v>90.62</v>
      </c>
      <c r="D92" s="195">
        <v>92.53</v>
      </c>
      <c r="E92" s="195">
        <v>91.54</v>
      </c>
      <c r="F92" s="195">
        <v>92.92</v>
      </c>
      <c r="G92" s="195">
        <v>95.85</v>
      </c>
      <c r="H92" s="195">
        <v>101.1</v>
      </c>
      <c r="I92" s="196">
        <v>101.56</v>
      </c>
      <c r="J92" s="197">
        <v>95.89</v>
      </c>
      <c r="K92" s="196">
        <v>99.25</v>
      </c>
      <c r="L92" s="196">
        <v>114.07</v>
      </c>
      <c r="M92" s="196">
        <v>108.51</v>
      </c>
      <c r="T92" s="216">
        <v>1986</v>
      </c>
    </row>
    <row r="93" spans="1:20">
      <c r="A93" s="179">
        <v>700</v>
      </c>
      <c r="B93" s="198">
        <v>87.62</v>
      </c>
      <c r="C93" s="198">
        <v>87.76</v>
      </c>
      <c r="D93" s="198">
        <v>89.55</v>
      </c>
      <c r="E93" s="198">
        <v>88.62</v>
      </c>
      <c r="F93" s="198">
        <v>89.92</v>
      </c>
      <c r="G93" s="198">
        <v>92.68</v>
      </c>
      <c r="H93" s="198">
        <v>97.62</v>
      </c>
      <c r="I93" s="199">
        <v>98.05</v>
      </c>
      <c r="J93" s="200">
        <v>92.92</v>
      </c>
      <c r="K93" s="201">
        <v>96.1</v>
      </c>
      <c r="L93" s="201">
        <v>109.83</v>
      </c>
      <c r="M93" s="201">
        <v>104.46</v>
      </c>
      <c r="T93" s="216">
        <v>1987</v>
      </c>
    </row>
    <row r="94" spans="1:20">
      <c r="A94" s="191">
        <v>800</v>
      </c>
      <c r="B94" s="195">
        <v>85.22</v>
      </c>
      <c r="C94" s="195">
        <v>85.35</v>
      </c>
      <c r="D94" s="195">
        <v>87.05</v>
      </c>
      <c r="E94" s="195">
        <v>86.16</v>
      </c>
      <c r="F94" s="195">
        <v>87.4</v>
      </c>
      <c r="G94" s="195">
        <v>90.02</v>
      </c>
      <c r="H94" s="195">
        <v>94.7</v>
      </c>
      <c r="I94" s="196">
        <v>95.11</v>
      </c>
      <c r="J94" s="197">
        <v>90.43</v>
      </c>
      <c r="K94" s="196">
        <v>93.44</v>
      </c>
      <c r="L94" s="196">
        <v>106.28</v>
      </c>
      <c r="M94" s="196">
        <v>101.08</v>
      </c>
      <c r="T94" s="216">
        <v>1988</v>
      </c>
    </row>
    <row r="95" spans="1:20">
      <c r="A95" s="179">
        <v>900</v>
      </c>
      <c r="B95" s="198">
        <v>83.15</v>
      </c>
      <c r="C95" s="198">
        <v>83.28</v>
      </c>
      <c r="D95" s="198">
        <v>84.9</v>
      </c>
      <c r="E95" s="198">
        <v>84.06</v>
      </c>
      <c r="F95" s="198">
        <v>85.24</v>
      </c>
      <c r="G95" s="198">
        <v>87.74</v>
      </c>
      <c r="H95" s="198">
        <v>92.2</v>
      </c>
      <c r="I95" s="199">
        <v>92.6</v>
      </c>
      <c r="J95" s="200">
        <v>88.28</v>
      </c>
      <c r="K95" s="201">
        <v>91.16</v>
      </c>
      <c r="L95" s="201">
        <v>103.24</v>
      </c>
      <c r="M95" s="201">
        <v>98.18</v>
      </c>
      <c r="T95" s="216">
        <v>1989</v>
      </c>
    </row>
    <row r="96" spans="1:20">
      <c r="A96" s="191">
        <v>1000</v>
      </c>
      <c r="B96" s="195">
        <v>81.349999999999994</v>
      </c>
      <c r="C96" s="195">
        <v>81.47</v>
      </c>
      <c r="D96" s="195">
        <v>83.03</v>
      </c>
      <c r="E96" s="195">
        <v>82.21</v>
      </c>
      <c r="F96" s="195">
        <v>83.35</v>
      </c>
      <c r="G96" s="195">
        <v>85.75</v>
      </c>
      <c r="H96" s="195">
        <v>90.02</v>
      </c>
      <c r="I96" s="196">
        <v>90.4</v>
      </c>
      <c r="J96" s="197">
        <v>86.41</v>
      </c>
      <c r="K96" s="196">
        <v>89.17</v>
      </c>
      <c r="L96" s="196">
        <v>100.6</v>
      </c>
      <c r="M96" s="196">
        <v>95.67</v>
      </c>
      <c r="T96" s="216">
        <v>1990</v>
      </c>
    </row>
    <row r="97" spans="1:20">
      <c r="A97" s="179">
        <v>1100</v>
      </c>
      <c r="B97" s="198">
        <v>79.75</v>
      </c>
      <c r="C97" s="198">
        <v>79.86</v>
      </c>
      <c r="D97" s="198">
        <v>81.36</v>
      </c>
      <c r="E97" s="198">
        <v>80.58</v>
      </c>
      <c r="F97" s="198">
        <v>81.680000000000007</v>
      </c>
      <c r="G97" s="198">
        <v>83.98</v>
      </c>
      <c r="H97" s="198">
        <v>88.09</v>
      </c>
      <c r="I97" s="199">
        <v>88.46</v>
      </c>
      <c r="J97" s="200">
        <v>84.75</v>
      </c>
      <c r="K97" s="201">
        <v>87.41</v>
      </c>
      <c r="L97" s="201">
        <v>98.27</v>
      </c>
      <c r="M97" s="201">
        <v>93.44</v>
      </c>
      <c r="T97" s="216">
        <v>1991</v>
      </c>
    </row>
    <row r="98" spans="1:20">
      <c r="A98" s="191">
        <v>1200</v>
      </c>
      <c r="B98" s="195">
        <v>78.319999999999993</v>
      </c>
      <c r="C98" s="195">
        <v>78.430000000000007</v>
      </c>
      <c r="D98" s="195">
        <v>79.88</v>
      </c>
      <c r="E98" s="195">
        <v>79.12</v>
      </c>
      <c r="F98" s="195">
        <v>80.180000000000007</v>
      </c>
      <c r="G98" s="195">
        <v>82.41</v>
      </c>
      <c r="H98" s="195">
        <v>86.37</v>
      </c>
      <c r="I98" s="196">
        <v>86.72</v>
      </c>
      <c r="J98" s="197">
        <v>83.26</v>
      </c>
      <c r="K98" s="196">
        <v>85.82</v>
      </c>
      <c r="L98" s="196">
        <v>96.19</v>
      </c>
      <c r="M98" s="196">
        <v>91.46</v>
      </c>
      <c r="T98" s="216">
        <v>1992</v>
      </c>
    </row>
    <row r="99" spans="1:20">
      <c r="A99" s="179">
        <v>1300</v>
      </c>
      <c r="B99" s="198">
        <v>77.02</v>
      </c>
      <c r="C99" s="198">
        <v>77.13</v>
      </c>
      <c r="D99" s="198">
        <v>78.53</v>
      </c>
      <c r="E99" s="198">
        <v>77.8</v>
      </c>
      <c r="F99" s="198">
        <v>78.819999999999993</v>
      </c>
      <c r="G99" s="198">
        <v>80.98</v>
      </c>
      <c r="H99" s="198">
        <v>84.81</v>
      </c>
      <c r="I99" s="199">
        <v>85.15</v>
      </c>
      <c r="J99" s="200">
        <v>81.91</v>
      </c>
      <c r="K99" s="201">
        <v>84.4</v>
      </c>
      <c r="L99" s="201">
        <v>94.31</v>
      </c>
      <c r="M99" s="201">
        <v>89.67</v>
      </c>
      <c r="T99" s="216">
        <v>1993</v>
      </c>
    </row>
    <row r="100" spans="1:20">
      <c r="A100" s="191">
        <v>1400</v>
      </c>
      <c r="B100" s="195">
        <v>75.84</v>
      </c>
      <c r="C100" s="195">
        <v>75.94</v>
      </c>
      <c r="D100" s="195">
        <v>77.31</v>
      </c>
      <c r="E100" s="195">
        <v>76.599999999999994</v>
      </c>
      <c r="F100" s="195">
        <v>77.59</v>
      </c>
      <c r="G100" s="195">
        <v>76.680000000000007</v>
      </c>
      <c r="H100" s="195">
        <v>83.4</v>
      </c>
      <c r="I100" s="196">
        <v>83.72</v>
      </c>
      <c r="J100" s="197">
        <v>80.599999999999994</v>
      </c>
      <c r="K100" s="196">
        <v>83.09</v>
      </c>
      <c r="L100" s="196">
        <v>92.61</v>
      </c>
      <c r="M100" s="196">
        <v>88.05</v>
      </c>
      <c r="T100" s="216">
        <v>1994</v>
      </c>
    </row>
    <row r="101" spans="1:20">
      <c r="A101" s="179">
        <v>1500</v>
      </c>
      <c r="B101" s="198">
        <v>74.760000000000005</v>
      </c>
      <c r="C101" s="198">
        <v>74.86</v>
      </c>
      <c r="D101" s="198">
        <v>76.180000000000007</v>
      </c>
      <c r="E101" s="198">
        <v>75.900000000000006</v>
      </c>
      <c r="F101" s="198">
        <v>76.459999999999994</v>
      </c>
      <c r="G101" s="198">
        <v>78.489999999999995</v>
      </c>
      <c r="H101" s="198">
        <v>82.1</v>
      </c>
      <c r="I101" s="199">
        <v>82.42</v>
      </c>
      <c r="J101" s="200">
        <v>79.56</v>
      </c>
      <c r="K101" s="201">
        <v>81.900000000000006</v>
      </c>
      <c r="L101" s="201">
        <v>91.05</v>
      </c>
      <c r="M101" s="201">
        <v>86.56</v>
      </c>
      <c r="T101" s="216">
        <v>1995</v>
      </c>
    </row>
    <row r="102" spans="1:20">
      <c r="A102" s="191">
        <v>1600</v>
      </c>
      <c r="B102" s="195">
        <v>73.760000000000005</v>
      </c>
      <c r="C102" s="195">
        <v>73.86</v>
      </c>
      <c r="D102" s="195">
        <v>75.150000000000006</v>
      </c>
      <c r="E102" s="195">
        <v>74.48</v>
      </c>
      <c r="F102" s="195">
        <v>75.42</v>
      </c>
      <c r="G102" s="195">
        <v>77.400000000000006</v>
      </c>
      <c r="H102" s="195">
        <v>80.900000000000006</v>
      </c>
      <c r="I102" s="196">
        <v>81.209999999999994</v>
      </c>
      <c r="J102" s="197">
        <v>78.52</v>
      </c>
      <c r="K102" s="196">
        <v>80.8</v>
      </c>
      <c r="L102" s="196">
        <v>89.62</v>
      </c>
      <c r="M102" s="196">
        <v>85.19</v>
      </c>
      <c r="T102" s="216">
        <v>1996</v>
      </c>
    </row>
    <row r="103" spans="1:20">
      <c r="A103" s="179">
        <v>1700</v>
      </c>
      <c r="B103" s="198">
        <v>72.84</v>
      </c>
      <c r="C103" s="198">
        <v>72.930000000000007</v>
      </c>
      <c r="D103" s="198">
        <v>74.19</v>
      </c>
      <c r="E103" s="198">
        <v>73.53</v>
      </c>
      <c r="F103" s="198">
        <v>74.45</v>
      </c>
      <c r="G103" s="198">
        <v>76.38</v>
      </c>
      <c r="H103" s="198">
        <v>79.8</v>
      </c>
      <c r="I103" s="199">
        <v>80.099999999999994</v>
      </c>
      <c r="J103" s="200">
        <v>77.55</v>
      </c>
      <c r="K103" s="201">
        <v>79.78</v>
      </c>
      <c r="L103" s="201">
        <v>88.29</v>
      </c>
      <c r="M103" s="201">
        <v>83.93</v>
      </c>
      <c r="T103" s="216">
        <v>1997</v>
      </c>
    </row>
    <row r="104" spans="1:20">
      <c r="A104" s="191">
        <v>1800</v>
      </c>
      <c r="B104" s="195">
        <v>71.97</v>
      </c>
      <c r="C104" s="195">
        <v>72.069999999999993</v>
      </c>
      <c r="D104" s="195">
        <v>73.290000000000006</v>
      </c>
      <c r="E104" s="195">
        <v>72.650000000000006</v>
      </c>
      <c r="F104" s="195">
        <v>73.55</v>
      </c>
      <c r="G104" s="195">
        <v>75.430000000000007</v>
      </c>
      <c r="H104" s="195">
        <v>78.77</v>
      </c>
      <c r="I104" s="196">
        <v>79.06</v>
      </c>
      <c r="J104" s="197">
        <v>76.66</v>
      </c>
      <c r="K104" s="196">
        <v>78.83</v>
      </c>
      <c r="L104" s="196">
        <v>87.06</v>
      </c>
      <c r="M104" s="196">
        <v>82.76</v>
      </c>
      <c r="T104" s="216">
        <v>1998</v>
      </c>
    </row>
    <row r="105" spans="1:20">
      <c r="A105" s="179">
        <v>2000</v>
      </c>
      <c r="B105" s="198">
        <v>70.41</v>
      </c>
      <c r="C105" s="198">
        <v>70.5</v>
      </c>
      <c r="D105" s="198">
        <v>71.67</v>
      </c>
      <c r="E105" s="198">
        <v>71.16</v>
      </c>
      <c r="F105" s="198">
        <v>71.92</v>
      </c>
      <c r="G105" s="198">
        <v>73.72</v>
      </c>
      <c r="H105" s="198">
        <v>76.900000000000006</v>
      </c>
      <c r="I105" s="199">
        <v>77.19</v>
      </c>
      <c r="J105" s="200">
        <v>75.03</v>
      </c>
      <c r="K105" s="201">
        <v>77.11</v>
      </c>
      <c r="L105" s="201">
        <v>84.83</v>
      </c>
      <c r="M105" s="201">
        <v>80.63</v>
      </c>
      <c r="T105" s="216">
        <v>1999</v>
      </c>
    </row>
    <row r="106" spans="1:20">
      <c r="A106" s="191">
        <v>2200</v>
      </c>
      <c r="B106" s="195">
        <v>69.03</v>
      </c>
      <c r="C106" s="195">
        <v>69.11</v>
      </c>
      <c r="D106" s="195">
        <v>70.239999999999995</v>
      </c>
      <c r="E106" s="195">
        <v>69.650000000000006</v>
      </c>
      <c r="F106" s="195">
        <v>70.47</v>
      </c>
      <c r="G106" s="195">
        <v>72.209999999999994</v>
      </c>
      <c r="H106" s="195">
        <v>75.260000000000005</v>
      </c>
      <c r="I106" s="196">
        <v>75.53</v>
      </c>
      <c r="J106" s="197">
        <v>73.58</v>
      </c>
      <c r="K106" s="196">
        <v>75.58</v>
      </c>
      <c r="L106" s="196">
        <v>82.87</v>
      </c>
      <c r="M106" s="196">
        <v>78.760000000000005</v>
      </c>
      <c r="T106" s="216">
        <v>2000</v>
      </c>
    </row>
    <row r="107" spans="1:20">
      <c r="A107" s="179">
        <v>2400</v>
      </c>
      <c r="B107" s="198">
        <v>67.790000000000006</v>
      </c>
      <c r="C107" s="198">
        <v>67.87</v>
      </c>
      <c r="D107" s="198">
        <v>68.959999999999994</v>
      </c>
      <c r="E107" s="198">
        <v>68.39</v>
      </c>
      <c r="F107" s="198">
        <v>69.180000000000007</v>
      </c>
      <c r="G107" s="198">
        <v>70.849999999999994</v>
      </c>
      <c r="H107" s="198">
        <v>73.78</v>
      </c>
      <c r="I107" s="199">
        <v>74.040000000000006</v>
      </c>
      <c r="J107" s="200">
        <v>72.290000000000006</v>
      </c>
      <c r="K107" s="201">
        <v>74.209999999999994</v>
      </c>
      <c r="L107" s="201">
        <v>81.11</v>
      </c>
      <c r="M107" s="201">
        <v>77.09</v>
      </c>
      <c r="T107" s="216">
        <v>2001</v>
      </c>
    </row>
    <row r="108" spans="1:20">
      <c r="A108" s="191">
        <v>2600</v>
      </c>
      <c r="B108" s="195">
        <v>66.67</v>
      </c>
      <c r="C108" s="195">
        <v>66.75</v>
      </c>
      <c r="D108" s="195">
        <v>67.790000000000006</v>
      </c>
      <c r="E108" s="195">
        <v>67.25</v>
      </c>
      <c r="F108" s="195">
        <v>68.010000000000005</v>
      </c>
      <c r="G108" s="195">
        <v>69.62</v>
      </c>
      <c r="H108" s="195">
        <v>72.45</v>
      </c>
      <c r="I108" s="196">
        <v>72.709999999999994</v>
      </c>
      <c r="J108" s="197">
        <v>71.12</v>
      </c>
      <c r="K108" s="196">
        <v>72.98</v>
      </c>
      <c r="L108" s="196">
        <v>79.53</v>
      </c>
      <c r="M108" s="196">
        <v>75.58</v>
      </c>
      <c r="T108" s="216">
        <v>2002</v>
      </c>
    </row>
    <row r="109" spans="1:20">
      <c r="A109" s="179">
        <v>2800</v>
      </c>
      <c r="B109" s="198">
        <v>65.650000000000006</v>
      </c>
      <c r="C109" s="198">
        <v>65.72</v>
      </c>
      <c r="D109" s="198">
        <v>66.739999999999995</v>
      </c>
      <c r="E109" s="198">
        <v>66.209999999999994</v>
      </c>
      <c r="F109" s="198">
        <v>66.95</v>
      </c>
      <c r="G109" s="198">
        <v>68.510000000000005</v>
      </c>
      <c r="H109" s="198">
        <v>71.239999999999995</v>
      </c>
      <c r="I109" s="199">
        <v>71.489999999999995</v>
      </c>
      <c r="J109" s="200">
        <v>70.06</v>
      </c>
      <c r="K109" s="201">
        <v>71.849999999999994</v>
      </c>
      <c r="L109" s="201">
        <v>78.09</v>
      </c>
      <c r="M109" s="201">
        <v>74.209999999999994</v>
      </c>
      <c r="T109" s="216">
        <v>2003</v>
      </c>
    </row>
    <row r="110" spans="1:20">
      <c r="A110" s="191">
        <v>3000</v>
      </c>
      <c r="B110" s="195">
        <v>64.709999999999994</v>
      </c>
      <c r="C110" s="195">
        <v>64.78</v>
      </c>
      <c r="D110" s="195">
        <v>65.77</v>
      </c>
      <c r="E110" s="195">
        <v>65.260000000000005</v>
      </c>
      <c r="F110" s="195">
        <v>65.97</v>
      </c>
      <c r="G110" s="195">
        <v>67.48</v>
      </c>
      <c r="H110" s="195">
        <v>70.13</v>
      </c>
      <c r="I110" s="196">
        <v>70.37</v>
      </c>
      <c r="J110" s="197">
        <v>69.08</v>
      </c>
      <c r="K110" s="196">
        <v>70.819999999999993</v>
      </c>
      <c r="L110" s="196">
        <v>76.78</v>
      </c>
      <c r="M110" s="196">
        <v>72.959999999999994</v>
      </c>
      <c r="T110" s="216">
        <v>2004</v>
      </c>
    </row>
    <row r="111" spans="1:20">
      <c r="A111" s="421" t="s">
        <v>187</v>
      </c>
      <c r="B111" s="422"/>
      <c r="C111" s="422"/>
      <c r="D111" s="422"/>
      <c r="E111" s="422"/>
      <c r="F111" s="422"/>
      <c r="G111" s="422"/>
      <c r="H111" s="422"/>
      <c r="I111" s="422"/>
      <c r="J111" s="422"/>
      <c r="K111" s="422"/>
      <c r="L111" s="422"/>
      <c r="M111" s="422"/>
      <c r="T111" s="216">
        <v>2005</v>
      </c>
    </row>
    <row r="112" spans="1:20">
      <c r="A112" s="422"/>
      <c r="B112" s="422"/>
      <c r="C112" s="422"/>
      <c r="D112" s="422"/>
      <c r="E112" s="422"/>
      <c r="F112" s="422"/>
      <c r="G112" s="422"/>
      <c r="H112" s="422"/>
      <c r="I112" s="422"/>
      <c r="J112" s="422"/>
      <c r="K112" s="422"/>
      <c r="L112" s="422"/>
      <c r="M112" s="422"/>
      <c r="T112" s="216">
        <v>2006</v>
      </c>
    </row>
    <row r="113" spans="1:20">
      <c r="A113" s="423" t="s">
        <v>188</v>
      </c>
      <c r="B113" s="423"/>
      <c r="C113" s="423"/>
      <c r="F113" s="7" t="s">
        <v>189</v>
      </c>
      <c r="T113" s="216">
        <v>2007</v>
      </c>
    </row>
    <row r="114" spans="1:20">
      <c r="T114" s="216">
        <v>2008</v>
      </c>
    </row>
    <row r="115" spans="1:20">
      <c r="A115" t="s">
        <v>197</v>
      </c>
      <c r="D115" s="206"/>
      <c r="E115" s="207" t="s">
        <v>198</v>
      </c>
      <c r="F115" t="s">
        <v>199</v>
      </c>
      <c r="G115" s="5"/>
      <c r="H115" s="5"/>
      <c r="I115" t="s">
        <v>198</v>
      </c>
      <c r="J115" s="7" t="s">
        <v>205</v>
      </c>
      <c r="T115" s="216">
        <v>2009</v>
      </c>
    </row>
    <row r="116" spans="1:20">
      <c r="A116" s="203" t="s">
        <v>190</v>
      </c>
      <c r="B116" s="205"/>
      <c r="C116" s="205"/>
      <c r="D116" s="205"/>
      <c r="E116" s="204">
        <v>6.95</v>
      </c>
      <c r="F116" s="5" t="s">
        <v>196</v>
      </c>
      <c r="G116" s="206"/>
      <c r="H116" s="206"/>
      <c r="I116" s="209">
        <v>-1.46</v>
      </c>
      <c r="J116" t="s">
        <v>206</v>
      </c>
      <c r="L116" s="202">
        <v>2.08</v>
      </c>
      <c r="T116" s="216">
        <v>2010</v>
      </c>
    </row>
    <row r="117" spans="1:20">
      <c r="A117" s="203" t="s">
        <v>191</v>
      </c>
      <c r="B117" s="205"/>
      <c r="C117" s="205"/>
      <c r="D117" s="205"/>
      <c r="E117" s="202">
        <v>4.6500000000000004</v>
      </c>
      <c r="F117" s="118" t="s">
        <v>200</v>
      </c>
      <c r="G117" s="206"/>
      <c r="H117" s="206"/>
      <c r="I117" s="210">
        <v>2.33</v>
      </c>
      <c r="J117" t="s">
        <v>207</v>
      </c>
      <c r="L117" s="202">
        <v>3.39</v>
      </c>
      <c r="T117" s="216">
        <v>2011</v>
      </c>
    </row>
    <row r="118" spans="1:20">
      <c r="A118" s="203" t="s">
        <v>192</v>
      </c>
      <c r="B118" s="205"/>
      <c r="C118" s="205"/>
      <c r="D118" s="205"/>
      <c r="E118" s="202">
        <v>1.23</v>
      </c>
      <c r="F118" t="s">
        <v>201</v>
      </c>
      <c r="G118" s="206"/>
      <c r="H118" s="206"/>
      <c r="I118" s="194">
        <v>4.6399999999999997</v>
      </c>
      <c r="J118" s="7" t="s">
        <v>208</v>
      </c>
      <c r="T118" s="216">
        <v>2012</v>
      </c>
    </row>
    <row r="119" spans="1:20">
      <c r="A119" s="203" t="s">
        <v>193</v>
      </c>
      <c r="B119" s="205"/>
      <c r="C119" s="205"/>
      <c r="D119" s="205"/>
      <c r="E119" s="202">
        <v>2.34</v>
      </c>
      <c r="F119" t="s">
        <v>202</v>
      </c>
      <c r="H119" s="194"/>
      <c r="I119" t="s">
        <v>198</v>
      </c>
      <c r="J119" t="s">
        <v>209</v>
      </c>
      <c r="L119" s="194">
        <v>1.92</v>
      </c>
      <c r="T119" s="216">
        <v>2013</v>
      </c>
    </row>
    <row r="120" spans="1:20">
      <c r="A120" s="203" t="s">
        <v>194</v>
      </c>
      <c r="B120" s="205"/>
      <c r="C120" s="205"/>
      <c r="D120" s="205"/>
      <c r="E120" s="202">
        <v>2.04</v>
      </c>
      <c r="F120" t="s">
        <v>196</v>
      </c>
      <c r="G120" s="206"/>
      <c r="H120" s="208"/>
      <c r="I120" s="194">
        <v>-2.71</v>
      </c>
      <c r="J120" t="s">
        <v>210</v>
      </c>
      <c r="L120" s="194">
        <v>2.87</v>
      </c>
      <c r="T120" s="216">
        <v>2014</v>
      </c>
    </row>
    <row r="121" spans="1:20">
      <c r="A121" s="203" t="s">
        <v>195</v>
      </c>
      <c r="B121" s="205"/>
      <c r="C121" s="205"/>
      <c r="D121" s="205"/>
      <c r="E121" s="202">
        <v>-0.96</v>
      </c>
      <c r="F121" t="s">
        <v>200</v>
      </c>
      <c r="G121" s="206"/>
      <c r="H121" s="208"/>
      <c r="I121" s="194">
        <v>4.97</v>
      </c>
      <c r="T121" s="216">
        <v>2015</v>
      </c>
    </row>
    <row r="122" spans="1:20">
      <c r="F122" t="s">
        <v>203</v>
      </c>
      <c r="G122" s="206"/>
      <c r="H122" s="208"/>
      <c r="I122" s="194">
        <v>2.2400000000000002</v>
      </c>
      <c r="T122" s="216">
        <v>2016</v>
      </c>
    </row>
    <row r="123" spans="1:20">
      <c r="F123" t="s">
        <v>204</v>
      </c>
      <c r="G123" s="206"/>
      <c r="H123" s="208"/>
      <c r="I123" s="194">
        <v>7.21</v>
      </c>
      <c r="T123" s="216">
        <v>2017</v>
      </c>
    </row>
    <row r="124" spans="1:20">
      <c r="T124" s="216">
        <v>2018</v>
      </c>
    </row>
    <row r="125" spans="1:20" ht="18.75">
      <c r="A125" s="427" t="str">
        <f>O22</f>
        <v>1/2 STORY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193" t="s">
        <v>212</v>
      </c>
      <c r="M125" s="192"/>
      <c r="T125" s="216">
        <v>2019</v>
      </c>
    </row>
    <row r="126" spans="1:20" ht="18.75">
      <c r="A126" s="427"/>
      <c r="B126" s="427"/>
      <c r="C126" s="427"/>
      <c r="D126" s="427"/>
      <c r="E126" s="427"/>
      <c r="F126" s="427"/>
      <c r="G126" s="427"/>
      <c r="H126" s="427"/>
      <c r="I126" s="427"/>
      <c r="J126" s="427"/>
      <c r="K126" s="427"/>
      <c r="L126" s="211" t="s">
        <v>473</v>
      </c>
      <c r="M126" s="192"/>
      <c r="T126" s="216">
        <v>2020</v>
      </c>
    </row>
    <row r="127" spans="1:20" ht="18.75">
      <c r="A127" s="427"/>
      <c r="B127" s="427"/>
      <c r="C127" s="427"/>
      <c r="D127" s="427"/>
      <c r="E127" s="427"/>
      <c r="F127" s="427"/>
      <c r="G127" s="427"/>
      <c r="H127" s="427"/>
      <c r="I127" s="427"/>
      <c r="J127" s="427"/>
      <c r="K127" s="427"/>
      <c r="L127" s="193" t="s">
        <v>474</v>
      </c>
      <c r="M127" s="192"/>
      <c r="T127" s="216">
        <v>2021</v>
      </c>
    </row>
    <row r="128" spans="1:20">
      <c r="A128" s="428" t="s">
        <v>151</v>
      </c>
      <c r="B128" s="428"/>
      <c r="C128" s="428"/>
      <c r="D128" s="428"/>
      <c r="E128" s="428"/>
      <c r="F128" s="428"/>
      <c r="G128" s="428"/>
      <c r="H128" s="428"/>
      <c r="I128" s="428"/>
      <c r="J128" s="428"/>
      <c r="K128" s="428"/>
      <c r="L128" s="428"/>
      <c r="M128" s="428"/>
      <c r="T128" s="216">
        <v>2022</v>
      </c>
    </row>
    <row r="129" spans="1:20">
      <c r="A129" s="428"/>
      <c r="B129" s="428"/>
      <c r="C129" s="428"/>
      <c r="D129" s="428"/>
      <c r="E129" s="428"/>
      <c r="F129" s="428"/>
      <c r="G129" s="428"/>
      <c r="H129" s="428"/>
      <c r="I129" s="428"/>
      <c r="J129" s="428"/>
      <c r="K129" s="428"/>
      <c r="L129" s="428"/>
      <c r="M129" s="428"/>
      <c r="T129" s="216">
        <v>2023</v>
      </c>
    </row>
    <row r="130" spans="1:20">
      <c r="A130" s="377" t="s">
        <v>175</v>
      </c>
      <c r="B130" s="377"/>
      <c r="C130" s="377"/>
      <c r="D130" s="377"/>
      <c r="E130" s="377"/>
      <c r="F130" s="377"/>
      <c r="G130" s="377"/>
      <c r="H130" s="377"/>
      <c r="I130" s="377"/>
      <c r="J130" s="377" t="s">
        <v>186</v>
      </c>
      <c r="K130" s="377"/>
      <c r="L130" s="377"/>
      <c r="M130" s="377"/>
      <c r="T130" s="216">
        <v>2024</v>
      </c>
    </row>
    <row r="131" spans="1:20">
      <c r="A131" s="424" t="s">
        <v>152</v>
      </c>
      <c r="B131" s="424" t="s">
        <v>153</v>
      </c>
      <c r="C131" s="424" t="s">
        <v>154</v>
      </c>
      <c r="D131" s="424" t="s">
        <v>155</v>
      </c>
      <c r="E131" s="424" t="s">
        <v>156</v>
      </c>
      <c r="F131" s="424" t="s">
        <v>176</v>
      </c>
      <c r="G131" s="424" t="s">
        <v>177</v>
      </c>
      <c r="H131" s="424" t="s">
        <v>179</v>
      </c>
      <c r="I131" s="424" t="s">
        <v>180</v>
      </c>
      <c r="J131" s="425" t="s">
        <v>181</v>
      </c>
      <c r="K131" s="426" t="s">
        <v>182</v>
      </c>
      <c r="L131" s="426" t="s">
        <v>183</v>
      </c>
      <c r="M131" s="426" t="s">
        <v>184</v>
      </c>
      <c r="T131" s="216">
        <v>2025</v>
      </c>
    </row>
    <row r="132" spans="1:20" ht="19.5" customHeight="1">
      <c r="A132" s="424"/>
      <c r="B132" s="424"/>
      <c r="C132" s="424"/>
      <c r="D132" s="424"/>
      <c r="E132" s="424"/>
      <c r="F132" s="424"/>
      <c r="G132" s="424"/>
      <c r="H132" s="424"/>
      <c r="I132" s="424"/>
      <c r="J132" s="425"/>
      <c r="K132" s="426"/>
      <c r="L132" s="426"/>
      <c r="M132" s="426"/>
      <c r="T132" s="216">
        <v>2026</v>
      </c>
    </row>
    <row r="133" spans="1:20">
      <c r="A133" s="191">
        <v>900</v>
      </c>
      <c r="B133" s="195">
        <v>72.180000000000007</v>
      </c>
      <c r="C133" s="195">
        <v>72.27</v>
      </c>
      <c r="D133" s="195">
        <v>73.41</v>
      </c>
      <c r="E133" s="195">
        <v>72.819999999999993</v>
      </c>
      <c r="F133" s="195">
        <v>73.650000000000006</v>
      </c>
      <c r="G133" s="195">
        <v>75.47</v>
      </c>
      <c r="H133" s="195">
        <v>78.150000000000006</v>
      </c>
      <c r="I133" s="196">
        <v>77.400000000000006</v>
      </c>
      <c r="J133" s="197">
        <v>75.42</v>
      </c>
      <c r="K133" s="196">
        <v>77.14</v>
      </c>
      <c r="L133" s="196">
        <v>85.46</v>
      </c>
      <c r="M133" s="196">
        <v>85.89</v>
      </c>
      <c r="T133" s="216">
        <v>2027</v>
      </c>
    </row>
    <row r="134" spans="1:20">
      <c r="A134" s="179">
        <v>1000</v>
      </c>
      <c r="B134" s="198">
        <v>71</v>
      </c>
      <c r="C134" s="198">
        <v>71.09</v>
      </c>
      <c r="D134" s="198">
        <v>72.19</v>
      </c>
      <c r="E134" s="198">
        <v>71.61</v>
      </c>
      <c r="F134" s="198">
        <v>72.41</v>
      </c>
      <c r="G134" s="198">
        <v>74.17</v>
      </c>
      <c r="H134" s="198">
        <v>76.66</v>
      </c>
      <c r="I134" s="199">
        <v>76.02</v>
      </c>
      <c r="J134" s="200">
        <v>74.09</v>
      </c>
      <c r="K134" s="201">
        <v>75.739999999999995</v>
      </c>
      <c r="L134" s="201">
        <v>83.78</v>
      </c>
      <c r="M134" s="201">
        <v>84.07</v>
      </c>
      <c r="T134" s="216">
        <v>2028</v>
      </c>
    </row>
    <row r="135" spans="1:20">
      <c r="A135" s="191">
        <v>1100</v>
      </c>
      <c r="B135" s="195">
        <v>69.95</v>
      </c>
      <c r="C135" s="195">
        <v>70.03</v>
      </c>
      <c r="D135" s="195">
        <v>71.09</v>
      </c>
      <c r="E135" s="195">
        <v>70.540000000000006</v>
      </c>
      <c r="F135" s="195">
        <v>71.31</v>
      </c>
      <c r="G135" s="195">
        <v>73.010000000000005</v>
      </c>
      <c r="H135" s="195">
        <v>75.34</v>
      </c>
      <c r="I135" s="196">
        <v>74.78</v>
      </c>
      <c r="J135" s="197">
        <v>72.91</v>
      </c>
      <c r="K135" s="196">
        <v>74.489999999999995</v>
      </c>
      <c r="L135" s="196">
        <v>82.28</v>
      </c>
      <c r="M135" s="196">
        <v>82.45</v>
      </c>
      <c r="T135" s="216">
        <v>2029</v>
      </c>
    </row>
    <row r="136" spans="1:20">
      <c r="A136" s="179">
        <v>1200</v>
      </c>
      <c r="B136" s="198">
        <v>69.010000000000005</v>
      </c>
      <c r="C136" s="198">
        <v>69.900000000000006</v>
      </c>
      <c r="D136" s="198">
        <v>70.11</v>
      </c>
      <c r="E136" s="198">
        <v>69.58</v>
      </c>
      <c r="F136" s="198">
        <v>70.319999999999993</v>
      </c>
      <c r="G136" s="198">
        <v>71.959999999999994</v>
      </c>
      <c r="H136" s="198">
        <v>74.150000000000006</v>
      </c>
      <c r="I136" s="199">
        <v>73.67</v>
      </c>
      <c r="J136" s="200">
        <v>71.849999999999994</v>
      </c>
      <c r="K136" s="201">
        <v>73.36</v>
      </c>
      <c r="L136" s="201">
        <v>80.900000000000006</v>
      </c>
      <c r="M136" s="201">
        <v>81.010000000000005</v>
      </c>
      <c r="T136" s="216">
        <v>2030</v>
      </c>
    </row>
    <row r="137" spans="1:20">
      <c r="A137" s="191">
        <v>1300</v>
      </c>
      <c r="B137" s="195">
        <v>68.150000000000006</v>
      </c>
      <c r="C137" s="195">
        <v>68.22</v>
      </c>
      <c r="D137" s="195">
        <v>69.22</v>
      </c>
      <c r="E137" s="195">
        <v>68.7</v>
      </c>
      <c r="F137" s="195">
        <v>69.42</v>
      </c>
      <c r="G137" s="195">
        <v>71.02</v>
      </c>
      <c r="H137" s="195">
        <v>73.069999999999993</v>
      </c>
      <c r="I137" s="196">
        <v>72.67</v>
      </c>
      <c r="J137" s="197">
        <v>70.88</v>
      </c>
      <c r="K137" s="196">
        <v>72.349999999999994</v>
      </c>
      <c r="L137" s="196">
        <v>79.73</v>
      </c>
      <c r="M137" s="196">
        <v>79.7</v>
      </c>
      <c r="T137" s="216">
        <v>2031</v>
      </c>
    </row>
    <row r="138" spans="1:20">
      <c r="A138" s="179">
        <v>1400</v>
      </c>
      <c r="B138" s="198">
        <v>67.36</v>
      </c>
      <c r="C138" s="198">
        <v>67.44</v>
      </c>
      <c r="D138" s="198">
        <v>68.400000000000006</v>
      </c>
      <c r="E138" s="198">
        <v>67.900000000000006</v>
      </c>
      <c r="F138" s="198">
        <v>68.599999999999994</v>
      </c>
      <c r="G138" s="198">
        <v>70.150000000000006</v>
      </c>
      <c r="H138" s="198">
        <v>72.09</v>
      </c>
      <c r="I138" s="199">
        <v>71.75</v>
      </c>
      <c r="J138" s="200">
        <v>70</v>
      </c>
      <c r="K138" s="201">
        <v>71.41</v>
      </c>
      <c r="L138" s="201">
        <v>78.62</v>
      </c>
      <c r="M138" s="201">
        <v>78.5</v>
      </c>
      <c r="T138" s="216">
        <v>2032</v>
      </c>
    </row>
    <row r="139" spans="1:20">
      <c r="A139" s="191">
        <v>1500</v>
      </c>
      <c r="B139" s="195">
        <v>66.64</v>
      </c>
      <c r="C139" s="195">
        <v>66.709999999999994</v>
      </c>
      <c r="D139" s="195">
        <v>67.650000000000006</v>
      </c>
      <c r="E139" s="195">
        <v>67.16</v>
      </c>
      <c r="F139" s="195">
        <v>67.849999999999994</v>
      </c>
      <c r="G139" s="195">
        <v>69.349999999999994</v>
      </c>
      <c r="H139" s="195">
        <v>71.19</v>
      </c>
      <c r="I139" s="196">
        <v>70.900000000000006</v>
      </c>
      <c r="J139" s="197">
        <v>69.19</v>
      </c>
      <c r="K139" s="196">
        <v>70.56</v>
      </c>
      <c r="L139" s="196">
        <v>77.599999999999994</v>
      </c>
      <c r="M139" s="196">
        <v>77.41</v>
      </c>
      <c r="T139" s="216">
        <v>2033</v>
      </c>
    </row>
    <row r="140" spans="1:20">
      <c r="A140" s="179">
        <v>1600</v>
      </c>
      <c r="B140" s="198">
        <v>65.97</v>
      </c>
      <c r="C140" s="198">
        <v>66.040000000000006</v>
      </c>
      <c r="D140" s="198">
        <v>66.95</v>
      </c>
      <c r="E140" s="198">
        <v>66.48</v>
      </c>
      <c r="F140" s="198">
        <v>67.150000000000006</v>
      </c>
      <c r="G140" s="198">
        <v>68.62</v>
      </c>
      <c r="H140" s="198">
        <v>70.36</v>
      </c>
      <c r="I140" s="199">
        <v>70.12</v>
      </c>
      <c r="J140" s="200">
        <v>68.44</v>
      </c>
      <c r="K140" s="201">
        <v>69.77</v>
      </c>
      <c r="L140" s="201">
        <v>76.66</v>
      </c>
      <c r="M140" s="201">
        <v>76.400000000000006</v>
      </c>
      <c r="T140" s="216">
        <v>2034</v>
      </c>
    </row>
    <row r="141" spans="1:20">
      <c r="A141" s="191">
        <v>1700</v>
      </c>
      <c r="B141" s="195">
        <v>65.349999999999994</v>
      </c>
      <c r="C141" s="195">
        <v>65.42</v>
      </c>
      <c r="D141" s="195">
        <v>66.31</v>
      </c>
      <c r="E141" s="195">
        <v>65.84</v>
      </c>
      <c r="F141" s="195">
        <v>66.489999999999995</v>
      </c>
      <c r="G141" s="195">
        <v>67.930000000000007</v>
      </c>
      <c r="H141" s="195">
        <v>69.58</v>
      </c>
      <c r="I141" s="196">
        <v>69.400000000000006</v>
      </c>
      <c r="J141" s="197">
        <v>67.75</v>
      </c>
      <c r="K141" s="196">
        <v>69.03</v>
      </c>
      <c r="L141" s="196">
        <v>75.78</v>
      </c>
      <c r="M141" s="196">
        <v>75.47</v>
      </c>
      <c r="T141" s="216">
        <v>2035</v>
      </c>
    </row>
    <row r="142" spans="1:20">
      <c r="A142" s="179">
        <v>1800</v>
      </c>
      <c r="B142" s="198">
        <v>64.77</v>
      </c>
      <c r="C142" s="198">
        <v>64.83</v>
      </c>
      <c r="D142" s="198">
        <v>65.7</v>
      </c>
      <c r="E142" s="198">
        <v>65.25</v>
      </c>
      <c r="F142" s="198">
        <v>65.89</v>
      </c>
      <c r="G142" s="198">
        <v>67.290000000000006</v>
      </c>
      <c r="H142" s="198">
        <v>68.86</v>
      </c>
      <c r="I142" s="199">
        <v>68.72</v>
      </c>
      <c r="J142" s="200">
        <v>67.099999999999994</v>
      </c>
      <c r="K142" s="201">
        <v>68.349999999999994</v>
      </c>
      <c r="L142" s="201">
        <v>74.97</v>
      </c>
      <c r="M142" s="201">
        <v>74.489999999999995</v>
      </c>
      <c r="T142" s="216">
        <v>2036</v>
      </c>
    </row>
    <row r="143" spans="1:20">
      <c r="A143" s="191">
        <v>1900</v>
      </c>
      <c r="B143" s="195">
        <v>64.22</v>
      </c>
      <c r="C143" s="195">
        <v>64.290000000000006</v>
      </c>
      <c r="D143" s="195">
        <v>65.14</v>
      </c>
      <c r="E143" s="195">
        <v>64.7</v>
      </c>
      <c r="F143" s="195">
        <v>65.319999999999993</v>
      </c>
      <c r="G143" s="195">
        <v>66.69</v>
      </c>
      <c r="H143" s="195">
        <v>68.180000000000007</v>
      </c>
      <c r="I143" s="196">
        <v>68.09</v>
      </c>
      <c r="J143" s="197">
        <v>66.489999999999995</v>
      </c>
      <c r="K143" s="196">
        <v>67.709999999999994</v>
      </c>
      <c r="L143" s="196">
        <v>74.209999999999994</v>
      </c>
      <c r="M143" s="196">
        <v>73.78</v>
      </c>
      <c r="T143" s="216">
        <v>2037</v>
      </c>
    </row>
    <row r="144" spans="1:20">
      <c r="A144" s="179">
        <v>2000</v>
      </c>
      <c r="B144" s="198">
        <v>63.71</v>
      </c>
      <c r="C144" s="198">
        <v>63.77</v>
      </c>
      <c r="D144" s="198">
        <v>64.61</v>
      </c>
      <c r="E144" s="198">
        <v>64.17</v>
      </c>
      <c r="F144" s="198">
        <v>64.78</v>
      </c>
      <c r="G144" s="198">
        <v>66.13</v>
      </c>
      <c r="H144" s="198">
        <v>67.55</v>
      </c>
      <c r="I144" s="199">
        <v>67.489999999999995</v>
      </c>
      <c r="J144" s="200">
        <v>65.91</v>
      </c>
      <c r="K144" s="201">
        <v>67.099999999999994</v>
      </c>
      <c r="L144" s="201">
        <v>73.489999999999995</v>
      </c>
      <c r="M144" s="201">
        <v>73.010000000000005</v>
      </c>
      <c r="T144" s="216">
        <v>2038</v>
      </c>
    </row>
    <row r="145" spans="1:20">
      <c r="A145" s="191">
        <v>2100</v>
      </c>
      <c r="B145" s="195">
        <v>63.22</v>
      </c>
      <c r="C145" s="195">
        <v>63.29</v>
      </c>
      <c r="D145" s="195">
        <v>64.099999999999994</v>
      </c>
      <c r="E145" s="195">
        <v>63.68</v>
      </c>
      <c r="F145" s="195">
        <v>64.27</v>
      </c>
      <c r="G145" s="195">
        <v>65.599999999999994</v>
      </c>
      <c r="H145" s="195">
        <v>66.95</v>
      </c>
      <c r="I145" s="196">
        <v>66.930000000000007</v>
      </c>
      <c r="J145" s="197">
        <v>65.37</v>
      </c>
      <c r="K145" s="196">
        <v>66.53</v>
      </c>
      <c r="L145" s="196">
        <v>72.819999999999993</v>
      </c>
      <c r="M145" s="196">
        <v>72.290000000000006</v>
      </c>
      <c r="T145" s="216">
        <v>2039</v>
      </c>
    </row>
    <row r="146" spans="1:20">
      <c r="A146" s="179">
        <v>2200</v>
      </c>
      <c r="B146" s="198">
        <v>62.77</v>
      </c>
      <c r="C146" s="198">
        <v>62.83</v>
      </c>
      <c r="D146" s="198">
        <v>63.63</v>
      </c>
      <c r="E146" s="198">
        <v>63.21</v>
      </c>
      <c r="F146" s="198">
        <v>63.79</v>
      </c>
      <c r="G146" s="198">
        <v>65.099999999999994</v>
      </c>
      <c r="H146" s="198">
        <v>66.38</v>
      </c>
      <c r="I146" s="199">
        <v>66.39</v>
      </c>
      <c r="J146" s="200">
        <v>64.86</v>
      </c>
      <c r="K146" s="201">
        <v>65.989999999999995</v>
      </c>
      <c r="L146" s="201">
        <v>72.180000000000007</v>
      </c>
      <c r="M146" s="201">
        <v>71.61</v>
      </c>
      <c r="T146" s="216">
        <v>2040</v>
      </c>
    </row>
    <row r="147" spans="1:20">
      <c r="A147" s="191">
        <v>2300</v>
      </c>
      <c r="B147" s="195">
        <v>62.33</v>
      </c>
      <c r="C147" s="195">
        <v>62.39</v>
      </c>
      <c r="D147" s="195">
        <v>63.18</v>
      </c>
      <c r="E147" s="195">
        <v>62.77</v>
      </c>
      <c r="F147" s="195">
        <v>63.34</v>
      </c>
      <c r="G147" s="195">
        <v>64.62</v>
      </c>
      <c r="H147" s="195">
        <v>65.849999999999994</v>
      </c>
      <c r="I147" s="196">
        <v>65.89</v>
      </c>
      <c r="J147" s="197">
        <v>64.38</v>
      </c>
      <c r="K147" s="196">
        <v>65.48</v>
      </c>
      <c r="L147" s="196">
        <v>71.58</v>
      </c>
      <c r="M147" s="196">
        <v>70.97</v>
      </c>
      <c r="T147" s="216">
        <v>2041</v>
      </c>
    </row>
    <row r="148" spans="1:20">
      <c r="A148" s="179">
        <v>2400</v>
      </c>
      <c r="B148" s="198">
        <v>61.92</v>
      </c>
      <c r="C148" s="198">
        <v>61.98</v>
      </c>
      <c r="D148" s="198">
        <v>62.75</v>
      </c>
      <c r="E148" s="198">
        <v>62.35</v>
      </c>
      <c r="F148" s="198">
        <v>62.91</v>
      </c>
      <c r="G148" s="198">
        <v>64.16</v>
      </c>
      <c r="H148" s="198">
        <v>65.34</v>
      </c>
      <c r="I148" s="199">
        <v>65.41</v>
      </c>
      <c r="J148" s="200">
        <v>63.92</v>
      </c>
      <c r="K148" s="201">
        <v>65</v>
      </c>
      <c r="L148" s="201">
        <v>71</v>
      </c>
      <c r="M148" s="201">
        <v>70.349999999999994</v>
      </c>
      <c r="T148" s="216">
        <v>2042</v>
      </c>
    </row>
    <row r="149" spans="1:20">
      <c r="A149" s="191">
        <v>2600</v>
      </c>
      <c r="B149" s="195">
        <v>61.15</v>
      </c>
      <c r="C149" s="195">
        <v>61.2</v>
      </c>
      <c r="D149" s="195">
        <v>61.95</v>
      </c>
      <c r="E149" s="195">
        <v>61.56</v>
      </c>
      <c r="F149" s="195">
        <v>62.1</v>
      </c>
      <c r="G149" s="195">
        <v>63.32</v>
      </c>
      <c r="H149" s="195">
        <v>64.39</v>
      </c>
      <c r="I149" s="196">
        <v>64.52</v>
      </c>
      <c r="J149" s="197">
        <v>63.06</v>
      </c>
      <c r="K149" s="196">
        <v>64.099999999999994</v>
      </c>
      <c r="L149" s="196">
        <v>69.94</v>
      </c>
      <c r="M149" s="196">
        <v>69.22</v>
      </c>
      <c r="T149" s="216">
        <v>2043</v>
      </c>
    </row>
    <row r="150" spans="1:20">
      <c r="A150" s="179">
        <v>2800</v>
      </c>
      <c r="B150" s="198">
        <v>60.44</v>
      </c>
      <c r="C150" s="198">
        <v>60.5</v>
      </c>
      <c r="D150" s="198">
        <v>61.22</v>
      </c>
      <c r="E150" s="198">
        <v>60.84</v>
      </c>
      <c r="F150" s="198">
        <v>61.37</v>
      </c>
      <c r="G150" s="198">
        <v>62.55</v>
      </c>
      <c r="H150" s="198">
        <v>63.52</v>
      </c>
      <c r="I150" s="199">
        <v>63.7</v>
      </c>
      <c r="J150" s="200">
        <v>62.27</v>
      </c>
      <c r="K150" s="201">
        <v>63.27</v>
      </c>
      <c r="L150" s="201">
        <v>68.959999999999994</v>
      </c>
      <c r="M150" s="201">
        <v>68.180000000000007</v>
      </c>
      <c r="T150" s="216">
        <v>2044</v>
      </c>
    </row>
    <row r="151" spans="1:20">
      <c r="A151" s="191">
        <v>3000</v>
      </c>
      <c r="B151" s="195">
        <v>59.79</v>
      </c>
      <c r="C151" s="195">
        <v>59.85</v>
      </c>
      <c r="D151" s="195">
        <v>60.55</v>
      </c>
      <c r="E151" s="195">
        <v>60.18</v>
      </c>
      <c r="F151" s="195">
        <v>60.69</v>
      </c>
      <c r="G151" s="195">
        <v>61.84</v>
      </c>
      <c r="H151" s="195">
        <v>62.73</v>
      </c>
      <c r="I151" s="196">
        <v>62.85</v>
      </c>
      <c r="J151" s="197">
        <v>61.55</v>
      </c>
      <c r="K151" s="196">
        <v>62.51</v>
      </c>
      <c r="L151" s="196">
        <v>68.069999999999993</v>
      </c>
      <c r="M151" s="196">
        <v>67.23</v>
      </c>
      <c r="T151" s="216">
        <v>2045</v>
      </c>
    </row>
    <row r="152" spans="1:20">
      <c r="A152" s="421" t="s">
        <v>187</v>
      </c>
      <c r="B152" s="422"/>
      <c r="C152" s="422"/>
      <c r="D152" s="422"/>
      <c r="E152" s="422"/>
      <c r="F152" s="422"/>
      <c r="G152" s="422"/>
      <c r="H152" s="422"/>
      <c r="I152" s="422"/>
      <c r="J152" s="422"/>
      <c r="K152" s="422"/>
      <c r="L152" s="422"/>
      <c r="M152" s="422"/>
      <c r="T152" s="216">
        <v>2046</v>
      </c>
    </row>
    <row r="153" spans="1:20">
      <c r="A153" s="422"/>
      <c r="B153" s="422"/>
      <c r="C153" s="422"/>
      <c r="D153" s="422"/>
      <c r="E153" s="422"/>
      <c r="F153" s="422"/>
      <c r="G153" s="422"/>
      <c r="H153" s="422"/>
      <c r="I153" s="422"/>
      <c r="J153" s="422"/>
      <c r="K153" s="422"/>
      <c r="L153" s="422"/>
      <c r="M153" s="422"/>
      <c r="T153" s="216">
        <v>2047</v>
      </c>
    </row>
    <row r="154" spans="1:20">
      <c r="A154" s="423" t="s">
        <v>188</v>
      </c>
      <c r="B154" s="423"/>
      <c r="C154" s="423"/>
      <c r="F154" s="7" t="s">
        <v>189</v>
      </c>
      <c r="T154" s="216">
        <v>2048</v>
      </c>
    </row>
    <row r="155" spans="1:20">
      <c r="T155" s="216">
        <v>2049</v>
      </c>
    </row>
    <row r="156" spans="1:20">
      <c r="A156" t="s">
        <v>197</v>
      </c>
      <c r="D156" s="206"/>
      <c r="E156" s="207" t="s">
        <v>198</v>
      </c>
      <c r="F156" t="s">
        <v>199</v>
      </c>
      <c r="G156" s="5"/>
      <c r="H156" s="5"/>
      <c r="I156" t="s">
        <v>198</v>
      </c>
      <c r="J156" s="7" t="s">
        <v>205</v>
      </c>
      <c r="T156" s="216">
        <v>2050</v>
      </c>
    </row>
    <row r="157" spans="1:20">
      <c r="A157" s="203" t="s">
        <v>190</v>
      </c>
      <c r="B157" s="205"/>
      <c r="C157" s="205"/>
      <c r="D157" s="205"/>
      <c r="E157" s="204">
        <v>5.79</v>
      </c>
      <c r="F157" s="5" t="s">
        <v>196</v>
      </c>
      <c r="G157" s="206"/>
      <c r="H157" s="206"/>
      <c r="I157" s="209">
        <v>-1.22</v>
      </c>
      <c r="J157" t="s">
        <v>206</v>
      </c>
      <c r="L157" s="202">
        <v>1.89</v>
      </c>
    </row>
    <row r="158" spans="1:20">
      <c r="A158" s="203" t="s">
        <v>191</v>
      </c>
      <c r="B158" s="205"/>
      <c r="C158" s="205"/>
      <c r="D158" s="205"/>
      <c r="E158" s="202">
        <v>3.88</v>
      </c>
      <c r="F158" s="118" t="s">
        <v>200</v>
      </c>
      <c r="G158" s="206"/>
      <c r="H158" s="206"/>
      <c r="I158" s="210">
        <v>1.85</v>
      </c>
      <c r="J158" t="s">
        <v>207</v>
      </c>
      <c r="L158" s="202">
        <v>2.93</v>
      </c>
    </row>
    <row r="159" spans="1:20">
      <c r="A159" s="203" t="s">
        <v>192</v>
      </c>
      <c r="B159" s="205"/>
      <c r="C159" s="205"/>
      <c r="D159" s="205"/>
      <c r="E159" s="202">
        <v>1.03</v>
      </c>
      <c r="F159" t="s">
        <v>201</v>
      </c>
      <c r="G159" s="206"/>
      <c r="H159" s="206"/>
      <c r="I159" s="194">
        <v>3.88</v>
      </c>
      <c r="J159" s="7" t="s">
        <v>208</v>
      </c>
    </row>
    <row r="160" spans="1:20">
      <c r="A160" s="203" t="s">
        <v>193</v>
      </c>
      <c r="B160" s="205"/>
      <c r="C160" s="205"/>
      <c r="D160" s="205"/>
      <c r="E160" s="202">
        <v>1.95</v>
      </c>
      <c r="F160" t="s">
        <v>202</v>
      </c>
      <c r="H160" s="194"/>
      <c r="I160" t="s">
        <v>198</v>
      </c>
      <c r="J160" t="s">
        <v>209</v>
      </c>
      <c r="L160" s="194"/>
    </row>
    <row r="161" spans="1:13">
      <c r="A161" s="203" t="s">
        <v>194</v>
      </c>
      <c r="B161" s="205"/>
      <c r="C161" s="205"/>
      <c r="D161" s="205"/>
      <c r="E161" s="202">
        <v>1.7</v>
      </c>
      <c r="F161" t="s">
        <v>196</v>
      </c>
      <c r="G161" s="206"/>
      <c r="H161" s="208"/>
      <c r="I161" s="194">
        <v>-2.41</v>
      </c>
      <c r="J161" t="s">
        <v>210</v>
      </c>
      <c r="L161" s="194"/>
    </row>
    <row r="162" spans="1:13">
      <c r="A162" s="203" t="s">
        <v>195</v>
      </c>
      <c r="B162" s="205"/>
      <c r="C162" s="205"/>
      <c r="D162" s="205"/>
      <c r="E162" s="202">
        <v>-0.8</v>
      </c>
      <c r="F162" t="s">
        <v>200</v>
      </c>
      <c r="G162" s="206"/>
      <c r="H162" s="208"/>
      <c r="I162" s="194">
        <v>4.43</v>
      </c>
    </row>
    <row r="163" spans="1:13">
      <c r="F163" t="s">
        <v>203</v>
      </c>
      <c r="G163" s="206"/>
      <c r="H163" s="208"/>
      <c r="I163" s="194">
        <v>1.99</v>
      </c>
    </row>
    <row r="164" spans="1:13">
      <c r="F164" t="s">
        <v>204</v>
      </c>
      <c r="G164" s="206"/>
      <c r="H164" s="208"/>
      <c r="I164" s="194">
        <v>6.42</v>
      </c>
    </row>
    <row r="167" spans="1:13" ht="18.75">
      <c r="A167" s="427" t="str">
        <f>O22</f>
        <v>1/2 STORY</v>
      </c>
      <c r="B167" s="427"/>
      <c r="C167" s="427"/>
      <c r="D167" s="427"/>
      <c r="E167" s="427"/>
      <c r="F167" s="427"/>
      <c r="G167" s="427"/>
      <c r="H167" s="427"/>
      <c r="I167" s="427"/>
      <c r="J167" s="427"/>
      <c r="K167" s="427"/>
      <c r="L167" s="193" t="s">
        <v>212</v>
      </c>
      <c r="M167" s="192"/>
    </row>
    <row r="168" spans="1:13" ht="18.75">
      <c r="A168" s="427"/>
      <c r="B168" s="427"/>
      <c r="C168" s="427"/>
      <c r="D168" s="427"/>
      <c r="E168" s="427"/>
      <c r="F168" s="427"/>
      <c r="G168" s="427"/>
      <c r="H168" s="427"/>
      <c r="I168" s="427"/>
      <c r="J168" s="427"/>
      <c r="K168" s="427"/>
      <c r="L168" s="211" t="s">
        <v>473</v>
      </c>
      <c r="M168" s="192"/>
    </row>
    <row r="169" spans="1:13" ht="18.75">
      <c r="A169" s="427"/>
      <c r="B169" s="427"/>
      <c r="C169" s="427"/>
      <c r="D169" s="427"/>
      <c r="E169" s="427"/>
      <c r="F169" s="427"/>
      <c r="G169" s="427"/>
      <c r="H169" s="427"/>
      <c r="I169" s="427"/>
      <c r="J169" s="427"/>
      <c r="K169" s="427"/>
      <c r="L169" s="193" t="s">
        <v>475</v>
      </c>
      <c r="M169" s="192"/>
    </row>
    <row r="170" spans="1:13">
      <c r="A170" s="428" t="s">
        <v>476</v>
      </c>
      <c r="B170" s="428"/>
      <c r="C170" s="428"/>
      <c r="D170" s="428"/>
      <c r="E170" s="428"/>
      <c r="F170" s="428"/>
      <c r="G170" s="428"/>
      <c r="H170" s="428"/>
      <c r="I170" s="428"/>
      <c r="J170" s="428"/>
      <c r="K170" s="428"/>
      <c r="L170" s="428"/>
      <c r="M170" s="428"/>
    </row>
    <row r="171" spans="1:13">
      <c r="A171" s="428"/>
      <c r="B171" s="428"/>
      <c r="C171" s="428"/>
      <c r="D171" s="428"/>
      <c r="E171" s="428"/>
      <c r="F171" s="428"/>
      <c r="G171" s="428"/>
      <c r="H171" s="428"/>
      <c r="I171" s="428"/>
      <c r="J171" s="428"/>
      <c r="K171" s="428"/>
      <c r="L171" s="428"/>
      <c r="M171" s="428"/>
    </row>
    <row r="172" spans="1:13">
      <c r="A172" s="377" t="s">
        <v>175</v>
      </c>
      <c r="B172" s="377"/>
      <c r="C172" s="377"/>
      <c r="D172" s="377"/>
      <c r="E172" s="377"/>
      <c r="F172" s="377"/>
      <c r="G172" s="377"/>
      <c r="H172" s="377"/>
      <c r="I172" s="377"/>
      <c r="J172" s="377" t="s">
        <v>186</v>
      </c>
      <c r="K172" s="377"/>
      <c r="L172" s="377"/>
      <c r="M172" s="377"/>
    </row>
    <row r="173" spans="1:13">
      <c r="A173" s="424" t="s">
        <v>152</v>
      </c>
      <c r="B173" s="424" t="s">
        <v>153</v>
      </c>
      <c r="C173" s="424" t="s">
        <v>154</v>
      </c>
      <c r="D173" s="424" t="s">
        <v>155</v>
      </c>
      <c r="E173" s="424" t="s">
        <v>156</v>
      </c>
      <c r="F173" s="424" t="s">
        <v>176</v>
      </c>
      <c r="G173" s="424" t="s">
        <v>177</v>
      </c>
      <c r="H173" s="424" t="s">
        <v>179</v>
      </c>
      <c r="I173" s="424" t="s">
        <v>180</v>
      </c>
      <c r="J173" s="425" t="s">
        <v>181</v>
      </c>
      <c r="K173" s="426" t="s">
        <v>182</v>
      </c>
      <c r="L173" s="426" t="s">
        <v>183</v>
      </c>
      <c r="M173" s="426" t="s">
        <v>184</v>
      </c>
    </row>
    <row r="174" spans="1:13" ht="20.25" customHeight="1">
      <c r="A174" s="424"/>
      <c r="B174" s="424"/>
      <c r="C174" s="424"/>
      <c r="D174" s="424"/>
      <c r="E174" s="424"/>
      <c r="F174" s="424"/>
      <c r="G174" s="424"/>
      <c r="H174" s="424"/>
      <c r="I174" s="424"/>
      <c r="J174" s="425"/>
      <c r="K174" s="426"/>
      <c r="L174" s="426"/>
      <c r="M174" s="426"/>
    </row>
    <row r="175" spans="1:13">
      <c r="A175" s="191">
        <v>600</v>
      </c>
      <c r="B175" s="195"/>
      <c r="C175" s="195"/>
      <c r="D175" s="195"/>
      <c r="E175" s="195"/>
      <c r="F175" s="195"/>
      <c r="G175" s="195"/>
      <c r="H175" s="195"/>
      <c r="I175" s="196"/>
      <c r="J175" s="197"/>
      <c r="K175" s="196"/>
      <c r="L175" s="196"/>
      <c r="M175" s="196"/>
    </row>
    <row r="176" spans="1:13">
      <c r="A176" s="179">
        <v>700</v>
      </c>
      <c r="B176" s="198"/>
      <c r="C176" s="198"/>
      <c r="D176" s="198"/>
      <c r="E176" s="198"/>
      <c r="F176" s="198"/>
      <c r="G176" s="198"/>
      <c r="H176" s="198"/>
      <c r="I176" s="199"/>
      <c r="J176" s="200"/>
      <c r="K176" s="201"/>
      <c r="L176" s="201"/>
      <c r="M176" s="201"/>
    </row>
    <row r="177" spans="1:13">
      <c r="A177" s="191">
        <v>800</v>
      </c>
      <c r="B177" s="195"/>
      <c r="C177" s="195"/>
      <c r="D177" s="195"/>
      <c r="E177" s="195"/>
      <c r="F177" s="195"/>
      <c r="G177" s="195"/>
      <c r="H177" s="195"/>
      <c r="I177" s="196"/>
      <c r="J177" s="197"/>
      <c r="K177" s="196"/>
      <c r="L177" s="196"/>
      <c r="M177" s="196"/>
    </row>
    <row r="178" spans="1:13">
      <c r="A178" s="179">
        <v>900</v>
      </c>
      <c r="B178" s="198"/>
      <c r="C178" s="198"/>
      <c r="D178" s="198"/>
      <c r="E178" s="198"/>
      <c r="F178" s="198"/>
      <c r="G178" s="198"/>
      <c r="H178" s="198"/>
      <c r="I178" s="199"/>
      <c r="J178" s="200"/>
      <c r="K178" s="201"/>
      <c r="L178" s="201"/>
      <c r="M178" s="201"/>
    </row>
    <row r="179" spans="1:13">
      <c r="A179" s="191">
        <v>1000</v>
      </c>
      <c r="B179" s="195"/>
      <c r="C179" s="195"/>
      <c r="D179" s="195"/>
      <c r="E179" s="195"/>
      <c r="F179" s="195"/>
      <c r="G179" s="195"/>
      <c r="H179" s="195"/>
      <c r="I179" s="196"/>
      <c r="J179" s="197"/>
      <c r="K179" s="196"/>
      <c r="L179" s="196"/>
      <c r="M179" s="196"/>
    </row>
    <row r="180" spans="1:13">
      <c r="A180" s="179">
        <v>1100</v>
      </c>
      <c r="B180" s="198"/>
      <c r="C180" s="198"/>
      <c r="D180" s="198"/>
      <c r="E180" s="198"/>
      <c r="F180" s="198"/>
      <c r="G180" s="198"/>
      <c r="H180" s="198"/>
      <c r="I180" s="199"/>
      <c r="J180" s="200"/>
      <c r="K180" s="201"/>
      <c r="L180" s="201"/>
      <c r="M180" s="201"/>
    </row>
    <row r="181" spans="1:13">
      <c r="A181" s="191">
        <v>1200</v>
      </c>
      <c r="B181" s="195"/>
      <c r="C181" s="195"/>
      <c r="D181" s="195"/>
      <c r="E181" s="195"/>
      <c r="F181" s="195"/>
      <c r="G181" s="195"/>
      <c r="H181" s="195"/>
      <c r="I181" s="196"/>
      <c r="J181" s="197"/>
      <c r="K181" s="196"/>
      <c r="L181" s="196"/>
      <c r="M181" s="196"/>
    </row>
    <row r="182" spans="1:13">
      <c r="A182" s="179">
        <v>1300</v>
      </c>
      <c r="B182" s="198"/>
      <c r="C182" s="198"/>
      <c r="D182" s="198"/>
      <c r="E182" s="198"/>
      <c r="F182" s="198"/>
      <c r="G182" s="198"/>
      <c r="H182" s="198"/>
      <c r="I182" s="199"/>
      <c r="J182" s="200"/>
      <c r="K182" s="201"/>
      <c r="L182" s="201"/>
      <c r="M182" s="201"/>
    </row>
    <row r="183" spans="1:13">
      <c r="A183" s="191">
        <v>1400</v>
      </c>
      <c r="B183" s="195"/>
      <c r="C183" s="195"/>
      <c r="D183" s="195"/>
      <c r="E183" s="195"/>
      <c r="F183" s="195"/>
      <c r="G183" s="195"/>
      <c r="H183" s="195"/>
      <c r="I183" s="196"/>
      <c r="J183" s="197"/>
      <c r="K183" s="196"/>
      <c r="L183" s="196"/>
      <c r="M183" s="196"/>
    </row>
    <row r="184" spans="1:13">
      <c r="A184" s="179">
        <v>1500</v>
      </c>
      <c r="B184" s="198"/>
      <c r="C184" s="198"/>
      <c r="D184" s="198"/>
      <c r="E184" s="198"/>
      <c r="F184" s="198"/>
      <c r="G184" s="198"/>
      <c r="H184" s="198"/>
      <c r="I184" s="199"/>
      <c r="J184" s="200"/>
      <c r="K184" s="201"/>
      <c r="L184" s="201"/>
      <c r="M184" s="201"/>
    </row>
    <row r="185" spans="1:13">
      <c r="A185" s="191">
        <v>1600</v>
      </c>
      <c r="B185" s="195"/>
      <c r="C185" s="195"/>
      <c r="D185" s="195"/>
      <c r="E185" s="195"/>
      <c r="F185" s="195"/>
      <c r="G185" s="195"/>
      <c r="H185" s="195"/>
      <c r="I185" s="196"/>
      <c r="J185" s="197"/>
      <c r="K185" s="196"/>
      <c r="L185" s="196"/>
      <c r="M185" s="196"/>
    </row>
    <row r="186" spans="1:13">
      <c r="A186" s="179">
        <v>1700</v>
      </c>
      <c r="B186" s="198"/>
      <c r="C186" s="198"/>
      <c r="D186" s="198"/>
      <c r="E186" s="198"/>
      <c r="F186" s="198"/>
      <c r="G186" s="198"/>
      <c r="H186" s="198"/>
      <c r="I186" s="199"/>
      <c r="J186" s="200"/>
      <c r="K186" s="201"/>
      <c r="L186" s="201"/>
      <c r="M186" s="201"/>
    </row>
    <row r="187" spans="1:13">
      <c r="A187" s="191">
        <v>1800</v>
      </c>
      <c r="B187" s="195"/>
      <c r="C187" s="195"/>
      <c r="D187" s="195"/>
      <c r="E187" s="195"/>
      <c r="F187" s="195"/>
      <c r="G187" s="195"/>
      <c r="H187" s="195"/>
      <c r="I187" s="196"/>
      <c r="J187" s="197"/>
      <c r="K187" s="196"/>
      <c r="L187" s="196"/>
      <c r="M187" s="196"/>
    </row>
    <row r="188" spans="1:13">
      <c r="A188" s="179">
        <v>2000</v>
      </c>
      <c r="B188" s="198"/>
      <c r="C188" s="198"/>
      <c r="D188" s="198"/>
      <c r="E188" s="198"/>
      <c r="F188" s="198"/>
      <c r="G188" s="198"/>
      <c r="H188" s="198"/>
      <c r="I188" s="199"/>
      <c r="J188" s="200"/>
      <c r="K188" s="201"/>
      <c r="L188" s="201"/>
      <c r="M188" s="201"/>
    </row>
    <row r="189" spans="1:13">
      <c r="A189" s="191">
        <v>2200</v>
      </c>
      <c r="B189" s="195"/>
      <c r="C189" s="195"/>
      <c r="D189" s="195"/>
      <c r="E189" s="195"/>
      <c r="F189" s="195"/>
      <c r="G189" s="195"/>
      <c r="H189" s="195"/>
      <c r="I189" s="196"/>
      <c r="J189" s="197"/>
      <c r="K189" s="196"/>
      <c r="L189" s="196"/>
      <c r="M189" s="196"/>
    </row>
    <row r="190" spans="1:13">
      <c r="A190" s="179">
        <v>2400</v>
      </c>
      <c r="B190" s="198"/>
      <c r="C190" s="198"/>
      <c r="D190" s="198"/>
      <c r="E190" s="198"/>
      <c r="F190" s="198"/>
      <c r="G190" s="198"/>
      <c r="H190" s="198"/>
      <c r="I190" s="199"/>
      <c r="J190" s="200"/>
      <c r="K190" s="201"/>
      <c r="L190" s="201"/>
      <c r="M190" s="201"/>
    </row>
    <row r="191" spans="1:13">
      <c r="A191" s="191">
        <v>2600</v>
      </c>
      <c r="B191" s="195"/>
      <c r="C191" s="195"/>
      <c r="D191" s="195"/>
      <c r="E191" s="195"/>
      <c r="F191" s="195"/>
      <c r="G191" s="195"/>
      <c r="H191" s="195"/>
      <c r="I191" s="196"/>
      <c r="J191" s="197"/>
      <c r="K191" s="196"/>
      <c r="L191" s="196"/>
      <c r="M191" s="196"/>
    </row>
    <row r="192" spans="1:13">
      <c r="A192" s="179">
        <v>2800</v>
      </c>
      <c r="B192" s="198"/>
      <c r="C192" s="198"/>
      <c r="D192" s="198"/>
      <c r="E192" s="198"/>
      <c r="F192" s="198"/>
      <c r="G192" s="198"/>
      <c r="H192" s="198"/>
      <c r="I192" s="199"/>
      <c r="J192" s="200"/>
      <c r="K192" s="201"/>
      <c r="L192" s="201"/>
      <c r="M192" s="201"/>
    </row>
    <row r="193" spans="1:13">
      <c r="A193" s="191">
        <v>3000</v>
      </c>
      <c r="B193" s="195"/>
      <c r="C193" s="195"/>
      <c r="D193" s="195"/>
      <c r="E193" s="195"/>
      <c r="F193" s="195"/>
      <c r="G193" s="195"/>
      <c r="H193" s="195"/>
      <c r="I193" s="196"/>
      <c r="J193" s="197"/>
      <c r="K193" s="196"/>
      <c r="L193" s="196"/>
      <c r="M193" s="196"/>
    </row>
    <row r="194" spans="1:13">
      <c r="A194" s="421" t="s">
        <v>187</v>
      </c>
      <c r="B194" s="422"/>
      <c r="C194" s="422"/>
      <c r="D194" s="422"/>
      <c r="E194" s="422"/>
      <c r="F194" s="422"/>
      <c r="G194" s="422"/>
      <c r="H194" s="422"/>
      <c r="I194" s="422"/>
      <c r="J194" s="422"/>
      <c r="K194" s="422"/>
      <c r="L194" s="422"/>
      <c r="M194" s="422"/>
    </row>
    <row r="195" spans="1:13">
      <c r="A195" s="422"/>
      <c r="B195" s="422"/>
      <c r="C195" s="422"/>
      <c r="D195" s="422"/>
      <c r="E195" s="422"/>
      <c r="F195" s="422"/>
      <c r="G195" s="422"/>
      <c r="H195" s="422"/>
      <c r="I195" s="422"/>
      <c r="J195" s="422"/>
      <c r="K195" s="422"/>
      <c r="L195" s="422"/>
      <c r="M195" s="422"/>
    </row>
    <row r="196" spans="1:13">
      <c r="A196" s="423" t="s">
        <v>188</v>
      </c>
      <c r="B196" s="423"/>
      <c r="C196" s="423"/>
      <c r="F196" s="7" t="s">
        <v>189</v>
      </c>
    </row>
    <row r="198" spans="1:13">
      <c r="A198" t="s">
        <v>197</v>
      </c>
      <c r="D198" s="206"/>
      <c r="E198" s="207" t="s">
        <v>198</v>
      </c>
      <c r="F198" t="s">
        <v>199</v>
      </c>
      <c r="G198" s="5"/>
      <c r="H198" s="5"/>
      <c r="I198" t="s">
        <v>198</v>
      </c>
      <c r="J198" s="7" t="s">
        <v>205</v>
      </c>
    </row>
    <row r="199" spans="1:13">
      <c r="A199" s="203" t="s">
        <v>190</v>
      </c>
      <c r="B199" s="205"/>
      <c r="C199" s="205"/>
      <c r="D199" s="205"/>
      <c r="E199" s="204"/>
      <c r="F199" s="5" t="s">
        <v>196</v>
      </c>
      <c r="G199" s="206"/>
      <c r="H199" s="206"/>
      <c r="I199" s="209"/>
      <c r="J199" t="s">
        <v>206</v>
      </c>
      <c r="L199" s="202"/>
    </row>
    <row r="200" spans="1:13">
      <c r="A200" s="203" t="s">
        <v>191</v>
      </c>
      <c r="B200" s="205"/>
      <c r="C200" s="205"/>
      <c r="D200" s="205"/>
      <c r="E200" s="202"/>
      <c r="F200" s="118" t="s">
        <v>200</v>
      </c>
      <c r="G200" s="206"/>
      <c r="H200" s="206"/>
      <c r="I200" s="210"/>
      <c r="J200" t="s">
        <v>207</v>
      </c>
      <c r="L200" s="202"/>
    </row>
    <row r="201" spans="1:13">
      <c r="A201" s="203" t="s">
        <v>192</v>
      </c>
      <c r="B201" s="205"/>
      <c r="C201" s="205"/>
      <c r="D201" s="205"/>
      <c r="E201" s="202"/>
      <c r="F201" t="s">
        <v>201</v>
      </c>
      <c r="G201" s="206"/>
      <c r="H201" s="206"/>
      <c r="I201" s="194"/>
      <c r="J201" s="7" t="s">
        <v>208</v>
      </c>
    </row>
    <row r="202" spans="1:13">
      <c r="A202" s="203" t="s">
        <v>193</v>
      </c>
      <c r="B202" s="205"/>
      <c r="C202" s="205"/>
      <c r="D202" s="205"/>
      <c r="E202" s="202"/>
      <c r="F202" t="s">
        <v>202</v>
      </c>
      <c r="H202" s="194"/>
      <c r="I202" t="s">
        <v>198</v>
      </c>
      <c r="J202" t="s">
        <v>209</v>
      </c>
      <c r="L202" s="194"/>
    </row>
    <row r="203" spans="1:13">
      <c r="A203" s="203" t="s">
        <v>194</v>
      </c>
      <c r="B203" s="205"/>
      <c r="C203" s="205"/>
      <c r="D203" s="205"/>
      <c r="E203" s="202"/>
      <c r="F203" t="s">
        <v>196</v>
      </c>
      <c r="G203" s="206"/>
      <c r="H203" s="208"/>
      <c r="I203" s="194"/>
      <c r="J203" t="s">
        <v>210</v>
      </c>
      <c r="L203" s="194"/>
    </row>
    <row r="204" spans="1:13">
      <c r="A204" s="203" t="s">
        <v>195</v>
      </c>
      <c r="B204" s="205"/>
      <c r="C204" s="205"/>
      <c r="D204" s="205"/>
      <c r="E204" s="202"/>
      <c r="F204" t="s">
        <v>200</v>
      </c>
      <c r="G204" s="206"/>
      <c r="H204" s="208"/>
      <c r="I204" s="194"/>
    </row>
    <row r="205" spans="1:13">
      <c r="F205" t="s">
        <v>203</v>
      </c>
      <c r="G205" s="206"/>
      <c r="H205" s="208"/>
      <c r="I205" s="194"/>
    </row>
    <row r="206" spans="1:13">
      <c r="F206" t="s">
        <v>204</v>
      </c>
      <c r="G206" s="206"/>
      <c r="H206" s="208"/>
      <c r="I206" s="194"/>
    </row>
    <row r="208" spans="1:13" ht="18.75">
      <c r="A208" s="427" t="str">
        <f>O23</f>
        <v>2 1/2 STORY</v>
      </c>
      <c r="B208" s="427"/>
      <c r="C208" s="427"/>
      <c r="D208" s="427"/>
      <c r="E208" s="427"/>
      <c r="F208" s="427"/>
      <c r="G208" s="427"/>
      <c r="H208" s="427"/>
      <c r="I208" s="427"/>
      <c r="J208" s="427"/>
      <c r="K208" s="427"/>
      <c r="L208" s="193" t="s">
        <v>212</v>
      </c>
      <c r="M208" s="192"/>
    </row>
    <row r="209" spans="1:13" ht="18.75">
      <c r="A209" s="427"/>
      <c r="B209" s="427"/>
      <c r="C209" s="427"/>
      <c r="D209" s="427"/>
      <c r="E209" s="427"/>
      <c r="F209" s="427"/>
      <c r="G209" s="427"/>
      <c r="H209" s="427"/>
      <c r="I209" s="427"/>
      <c r="J209" s="427"/>
      <c r="K209" s="427"/>
      <c r="L209" s="211" t="s">
        <v>473</v>
      </c>
      <c r="M209" s="192"/>
    </row>
    <row r="210" spans="1:13" ht="18.75">
      <c r="A210" s="427"/>
      <c r="B210" s="427"/>
      <c r="C210" s="427"/>
      <c r="D210" s="427"/>
      <c r="E210" s="427"/>
      <c r="F210" s="427"/>
      <c r="G210" s="427"/>
      <c r="H210" s="427"/>
      <c r="I210" s="427"/>
      <c r="J210" s="427"/>
      <c r="K210" s="427"/>
      <c r="L210" s="192"/>
      <c r="M210" s="192"/>
    </row>
    <row r="211" spans="1:13">
      <c r="A211" s="428" t="s">
        <v>151</v>
      </c>
      <c r="B211" s="428"/>
      <c r="C211" s="428"/>
      <c r="D211" s="428"/>
      <c r="E211" s="428"/>
      <c r="F211" s="428"/>
      <c r="G211" s="428"/>
      <c r="H211" s="428"/>
      <c r="I211" s="428"/>
      <c r="J211" s="428"/>
      <c r="K211" s="428"/>
      <c r="L211" s="428"/>
      <c r="M211" s="428"/>
    </row>
    <row r="212" spans="1:13">
      <c r="A212" s="428"/>
      <c r="B212" s="428"/>
      <c r="C212" s="428"/>
      <c r="D212" s="428"/>
      <c r="E212" s="428"/>
      <c r="F212" s="428"/>
      <c r="G212" s="428"/>
      <c r="H212" s="428"/>
      <c r="I212" s="428"/>
      <c r="J212" s="428"/>
      <c r="K212" s="428"/>
      <c r="L212" s="428"/>
      <c r="M212" s="428"/>
    </row>
    <row r="213" spans="1:13">
      <c r="A213" s="377" t="s">
        <v>175</v>
      </c>
      <c r="B213" s="377"/>
      <c r="C213" s="377"/>
      <c r="D213" s="377"/>
      <c r="E213" s="377"/>
      <c r="F213" s="377"/>
      <c r="G213" s="377"/>
      <c r="H213" s="377"/>
      <c r="I213" s="377"/>
      <c r="J213" s="377" t="s">
        <v>186</v>
      </c>
      <c r="K213" s="377"/>
      <c r="L213" s="377"/>
      <c r="M213" s="377"/>
    </row>
    <row r="214" spans="1:13">
      <c r="A214" s="424" t="s">
        <v>152</v>
      </c>
      <c r="B214" s="424" t="s">
        <v>153</v>
      </c>
      <c r="C214" s="424" t="s">
        <v>154</v>
      </c>
      <c r="D214" s="424" t="s">
        <v>155</v>
      </c>
      <c r="E214" s="424" t="s">
        <v>156</v>
      </c>
      <c r="F214" s="424" t="s">
        <v>176</v>
      </c>
      <c r="G214" s="424" t="s">
        <v>177</v>
      </c>
      <c r="H214" s="424" t="s">
        <v>179</v>
      </c>
      <c r="I214" s="424" t="s">
        <v>180</v>
      </c>
      <c r="J214" s="425" t="s">
        <v>181</v>
      </c>
      <c r="K214" s="426" t="s">
        <v>182</v>
      </c>
      <c r="L214" s="426" t="s">
        <v>183</v>
      </c>
      <c r="M214" s="426" t="s">
        <v>184</v>
      </c>
    </row>
    <row r="215" spans="1:13" ht="19.5" customHeight="1">
      <c r="A215" s="424"/>
      <c r="B215" s="424"/>
      <c r="C215" s="424"/>
      <c r="D215" s="424"/>
      <c r="E215" s="424"/>
      <c r="F215" s="424"/>
      <c r="G215" s="424"/>
      <c r="H215" s="424"/>
      <c r="I215" s="424"/>
      <c r="J215" s="425"/>
      <c r="K215" s="426"/>
      <c r="L215" s="426"/>
      <c r="M215" s="426"/>
    </row>
    <row r="216" spans="1:13">
      <c r="A216" s="191">
        <v>600</v>
      </c>
      <c r="B216" s="195"/>
      <c r="C216" s="195"/>
      <c r="D216" s="195"/>
      <c r="E216" s="195"/>
      <c r="F216" s="195"/>
      <c r="G216" s="195"/>
      <c r="H216" s="195"/>
      <c r="I216" s="196"/>
      <c r="J216" s="197"/>
      <c r="K216" s="196"/>
      <c r="L216" s="196"/>
      <c r="M216" s="196"/>
    </row>
    <row r="217" spans="1:13">
      <c r="A217" s="179">
        <v>800</v>
      </c>
      <c r="B217" s="198"/>
      <c r="C217" s="198"/>
      <c r="D217" s="198"/>
      <c r="E217" s="198"/>
      <c r="F217" s="198"/>
      <c r="G217" s="198"/>
      <c r="H217" s="198"/>
      <c r="I217" s="199"/>
      <c r="J217" s="200"/>
      <c r="K217" s="201"/>
      <c r="L217" s="201"/>
      <c r="M217" s="201"/>
    </row>
    <row r="218" spans="1:13">
      <c r="A218" s="191">
        <v>1000</v>
      </c>
      <c r="B218" s="195"/>
      <c r="C218" s="195"/>
      <c r="D218" s="195"/>
      <c r="E218" s="195"/>
      <c r="F218" s="195"/>
      <c r="G218" s="195"/>
      <c r="H218" s="195"/>
      <c r="I218" s="196"/>
      <c r="J218" s="197"/>
      <c r="K218" s="196"/>
      <c r="L218" s="196"/>
      <c r="M218" s="196"/>
    </row>
    <row r="219" spans="1:13">
      <c r="A219" s="179">
        <v>1200</v>
      </c>
      <c r="B219" s="198"/>
      <c r="C219" s="198"/>
      <c r="D219" s="198"/>
      <c r="E219" s="198"/>
      <c r="F219" s="198"/>
      <c r="G219" s="198"/>
      <c r="H219" s="198"/>
      <c r="I219" s="199"/>
      <c r="J219" s="200"/>
      <c r="K219" s="201"/>
      <c r="L219" s="201"/>
      <c r="M219" s="201"/>
    </row>
    <row r="220" spans="1:13">
      <c r="A220" s="191">
        <v>1300</v>
      </c>
      <c r="B220" s="195"/>
      <c r="C220" s="195"/>
      <c r="D220" s="195"/>
      <c r="E220" s="195"/>
      <c r="F220" s="195"/>
      <c r="G220" s="195"/>
      <c r="H220" s="195"/>
      <c r="I220" s="196"/>
      <c r="J220" s="197"/>
      <c r="K220" s="196"/>
      <c r="L220" s="196"/>
      <c r="M220" s="196"/>
    </row>
    <row r="221" spans="1:13">
      <c r="A221" s="179">
        <v>1400</v>
      </c>
      <c r="B221" s="198"/>
      <c r="C221" s="198"/>
      <c r="D221" s="198"/>
      <c r="E221" s="198"/>
      <c r="F221" s="198"/>
      <c r="G221" s="198"/>
      <c r="H221" s="198"/>
      <c r="I221" s="199"/>
      <c r="J221" s="200"/>
      <c r="K221" s="201"/>
      <c r="L221" s="201"/>
      <c r="M221" s="201"/>
    </row>
    <row r="222" spans="1:13">
      <c r="A222" s="191">
        <v>1500</v>
      </c>
      <c r="B222" s="195"/>
      <c r="C222" s="195"/>
      <c r="D222" s="195"/>
      <c r="E222" s="195"/>
      <c r="F222" s="195"/>
      <c r="G222" s="195"/>
      <c r="H222" s="195"/>
      <c r="I222" s="196"/>
      <c r="J222" s="197"/>
      <c r="K222" s="196"/>
      <c r="L222" s="196"/>
      <c r="M222" s="196"/>
    </row>
    <row r="223" spans="1:13">
      <c r="A223" s="179">
        <v>1600</v>
      </c>
      <c r="B223" s="198"/>
      <c r="C223" s="198"/>
      <c r="D223" s="198"/>
      <c r="E223" s="198"/>
      <c r="F223" s="198"/>
      <c r="G223" s="198"/>
      <c r="H223" s="198"/>
      <c r="I223" s="199"/>
      <c r="J223" s="200"/>
      <c r="K223" s="201"/>
      <c r="L223" s="201"/>
      <c r="M223" s="201"/>
    </row>
    <row r="224" spans="1:13">
      <c r="A224" s="191">
        <v>1700</v>
      </c>
      <c r="B224" s="195"/>
      <c r="C224" s="195"/>
      <c r="D224" s="195"/>
      <c r="E224" s="195"/>
      <c r="F224" s="195"/>
      <c r="G224" s="195"/>
      <c r="H224" s="195"/>
      <c r="I224" s="196"/>
      <c r="J224" s="197"/>
      <c r="K224" s="196"/>
      <c r="L224" s="196"/>
      <c r="M224" s="196"/>
    </row>
    <row r="225" spans="1:13">
      <c r="A225" s="179">
        <v>1800</v>
      </c>
      <c r="B225" s="198"/>
      <c r="C225" s="198"/>
      <c r="D225" s="198"/>
      <c r="E225" s="198"/>
      <c r="F225" s="198"/>
      <c r="G225" s="198"/>
      <c r="H225" s="198"/>
      <c r="I225" s="199"/>
      <c r="J225" s="200"/>
      <c r="K225" s="201"/>
      <c r="L225" s="201"/>
      <c r="M225" s="201"/>
    </row>
    <row r="226" spans="1:13">
      <c r="A226" s="191">
        <v>1900</v>
      </c>
      <c r="B226" s="195"/>
      <c r="C226" s="195"/>
      <c r="D226" s="195"/>
      <c r="E226" s="195"/>
      <c r="F226" s="195"/>
      <c r="G226" s="195"/>
      <c r="H226" s="195"/>
      <c r="I226" s="196"/>
      <c r="J226" s="197"/>
      <c r="K226" s="196"/>
      <c r="L226" s="196"/>
      <c r="M226" s="196"/>
    </row>
    <row r="227" spans="1:13">
      <c r="A227" s="179">
        <v>2000</v>
      </c>
      <c r="B227" s="198"/>
      <c r="C227" s="198"/>
      <c r="D227" s="198"/>
      <c r="E227" s="198"/>
      <c r="F227" s="198"/>
      <c r="G227" s="198"/>
      <c r="H227" s="198"/>
      <c r="I227" s="199"/>
      <c r="J227" s="200"/>
      <c r="K227" s="201"/>
      <c r="L227" s="201"/>
      <c r="M227" s="201"/>
    </row>
    <row r="228" spans="1:13">
      <c r="A228" s="191">
        <v>2100</v>
      </c>
      <c r="B228" s="195"/>
      <c r="C228" s="195"/>
      <c r="D228" s="195"/>
      <c r="E228" s="195"/>
      <c r="F228" s="195"/>
      <c r="G228" s="195"/>
      <c r="H228" s="195"/>
      <c r="I228" s="196"/>
      <c r="J228" s="197"/>
      <c r="K228" s="196"/>
      <c r="L228" s="196"/>
      <c r="M228" s="196"/>
    </row>
    <row r="229" spans="1:13">
      <c r="A229" s="179">
        <v>2200</v>
      </c>
      <c r="B229" s="198"/>
      <c r="C229" s="198"/>
      <c r="D229" s="198"/>
      <c r="E229" s="198"/>
      <c r="F229" s="198"/>
      <c r="G229" s="198"/>
      <c r="H229" s="198"/>
      <c r="I229" s="199"/>
      <c r="J229" s="200"/>
      <c r="K229" s="201"/>
      <c r="L229" s="201"/>
      <c r="M229" s="201"/>
    </row>
    <row r="230" spans="1:13">
      <c r="A230" s="191">
        <v>2400</v>
      </c>
      <c r="B230" s="195"/>
      <c r="C230" s="195"/>
      <c r="D230" s="195"/>
      <c r="E230" s="195"/>
      <c r="F230" s="195"/>
      <c r="G230" s="195"/>
      <c r="H230" s="195"/>
      <c r="I230" s="196"/>
      <c r="J230" s="197"/>
      <c r="K230" s="196"/>
      <c r="L230" s="196"/>
      <c r="M230" s="196"/>
    </row>
    <row r="231" spans="1:13">
      <c r="A231" s="179">
        <v>2600</v>
      </c>
      <c r="B231" s="198"/>
      <c r="C231" s="198"/>
      <c r="D231" s="198"/>
      <c r="E231" s="198"/>
      <c r="F231" s="198"/>
      <c r="G231" s="198"/>
      <c r="H231" s="198"/>
      <c r="I231" s="199"/>
      <c r="J231" s="200"/>
      <c r="K231" s="201"/>
      <c r="L231" s="201"/>
      <c r="M231" s="201"/>
    </row>
    <row r="232" spans="1:13">
      <c r="A232" s="191">
        <v>2800</v>
      </c>
      <c r="B232" s="195"/>
      <c r="C232" s="195"/>
      <c r="D232" s="195"/>
      <c r="E232" s="195"/>
      <c r="F232" s="195"/>
      <c r="G232" s="195"/>
      <c r="H232" s="195"/>
      <c r="I232" s="196"/>
      <c r="J232" s="197"/>
      <c r="K232" s="196"/>
      <c r="L232" s="196"/>
      <c r="M232" s="196"/>
    </row>
    <row r="233" spans="1:13">
      <c r="A233" s="179">
        <v>3000</v>
      </c>
      <c r="B233" s="198"/>
      <c r="C233" s="198"/>
      <c r="D233" s="198"/>
      <c r="E233" s="198"/>
      <c r="F233" s="198"/>
      <c r="G233" s="198"/>
      <c r="H233" s="198"/>
      <c r="I233" s="199"/>
      <c r="J233" s="200"/>
      <c r="K233" s="201"/>
      <c r="L233" s="201"/>
      <c r="M233" s="201"/>
    </row>
    <row r="234" spans="1:13">
      <c r="A234" s="191">
        <v>3200</v>
      </c>
      <c r="B234" s="195"/>
      <c r="C234" s="195"/>
      <c r="D234" s="195"/>
      <c r="E234" s="195"/>
      <c r="F234" s="195"/>
      <c r="G234" s="195"/>
      <c r="H234" s="195"/>
      <c r="I234" s="196"/>
      <c r="J234" s="197"/>
      <c r="K234" s="196"/>
      <c r="L234" s="196"/>
      <c r="M234" s="196"/>
    </row>
    <row r="235" spans="1:13">
      <c r="A235" s="421" t="s">
        <v>187</v>
      </c>
      <c r="B235" s="422"/>
      <c r="C235" s="422"/>
      <c r="D235" s="422"/>
      <c r="E235" s="422"/>
      <c r="F235" s="422"/>
      <c r="G235" s="422"/>
      <c r="H235" s="422"/>
      <c r="I235" s="422"/>
      <c r="J235" s="422"/>
      <c r="K235" s="422"/>
      <c r="L235" s="422"/>
      <c r="M235" s="422"/>
    </row>
    <row r="236" spans="1:13">
      <c r="A236" s="422"/>
      <c r="B236" s="422"/>
      <c r="C236" s="422"/>
      <c r="D236" s="422"/>
      <c r="E236" s="422"/>
      <c r="F236" s="422"/>
      <c r="G236" s="422"/>
      <c r="H236" s="422"/>
      <c r="I236" s="422"/>
      <c r="J236" s="422"/>
      <c r="K236" s="422"/>
      <c r="L236" s="422"/>
      <c r="M236" s="422"/>
    </row>
    <row r="237" spans="1:13">
      <c r="A237" s="423" t="s">
        <v>188</v>
      </c>
      <c r="B237" s="423"/>
      <c r="C237" s="423"/>
      <c r="F237" s="7" t="s">
        <v>189</v>
      </c>
    </row>
    <row r="239" spans="1:13">
      <c r="A239" t="s">
        <v>197</v>
      </c>
      <c r="D239" s="206"/>
      <c r="E239" s="207" t="s">
        <v>198</v>
      </c>
      <c r="F239" t="s">
        <v>199</v>
      </c>
      <c r="G239" s="5"/>
      <c r="H239" s="5"/>
      <c r="I239" t="s">
        <v>198</v>
      </c>
      <c r="J239" s="7" t="s">
        <v>205</v>
      </c>
    </row>
    <row r="240" spans="1:13">
      <c r="A240" s="203" t="s">
        <v>190</v>
      </c>
      <c r="B240" s="205"/>
      <c r="C240" s="205"/>
      <c r="D240" s="205"/>
      <c r="E240" s="204"/>
      <c r="F240" s="5" t="s">
        <v>196</v>
      </c>
      <c r="G240" s="206"/>
      <c r="H240" s="206"/>
      <c r="I240" s="209"/>
      <c r="J240" t="s">
        <v>206</v>
      </c>
      <c r="L240" s="202"/>
    </row>
    <row r="241" spans="1:13">
      <c r="A241" s="203" t="s">
        <v>191</v>
      </c>
      <c r="B241" s="205"/>
      <c r="C241" s="205"/>
      <c r="D241" s="205"/>
      <c r="E241" s="202"/>
      <c r="F241" s="118" t="s">
        <v>200</v>
      </c>
      <c r="G241" s="206"/>
      <c r="H241" s="206"/>
      <c r="I241" s="210"/>
      <c r="J241" t="s">
        <v>207</v>
      </c>
      <c r="L241" s="202"/>
    </row>
    <row r="242" spans="1:13">
      <c r="A242" s="203" t="s">
        <v>192</v>
      </c>
      <c r="B242" s="205"/>
      <c r="C242" s="205"/>
      <c r="D242" s="205"/>
      <c r="E242" s="202"/>
      <c r="F242" t="s">
        <v>201</v>
      </c>
      <c r="G242" s="206"/>
      <c r="H242" s="206"/>
      <c r="I242" s="194"/>
      <c r="J242" s="7" t="s">
        <v>208</v>
      </c>
    </row>
    <row r="243" spans="1:13">
      <c r="A243" s="203" t="s">
        <v>193</v>
      </c>
      <c r="B243" s="205"/>
      <c r="C243" s="205"/>
      <c r="D243" s="205"/>
      <c r="E243" s="202"/>
      <c r="F243" t="s">
        <v>202</v>
      </c>
      <c r="H243" s="194"/>
      <c r="I243" t="s">
        <v>198</v>
      </c>
      <c r="J243" t="s">
        <v>209</v>
      </c>
      <c r="L243" s="194"/>
    </row>
    <row r="244" spans="1:13">
      <c r="A244" s="203" t="s">
        <v>194</v>
      </c>
      <c r="B244" s="205"/>
      <c r="C244" s="205"/>
      <c r="D244" s="205"/>
      <c r="E244" s="202"/>
      <c r="F244" t="s">
        <v>196</v>
      </c>
      <c r="G244" s="206"/>
      <c r="H244" s="208"/>
      <c r="I244" s="194"/>
      <c r="J244" t="s">
        <v>210</v>
      </c>
      <c r="L244" s="194"/>
    </row>
    <row r="245" spans="1:13">
      <c r="A245" s="203" t="s">
        <v>195</v>
      </c>
      <c r="B245" s="205"/>
      <c r="C245" s="205"/>
      <c r="D245" s="205"/>
      <c r="E245" s="202"/>
      <c r="F245" t="s">
        <v>200</v>
      </c>
      <c r="G245" s="206"/>
      <c r="H245" s="208"/>
      <c r="I245" s="194"/>
    </row>
    <row r="246" spans="1:13">
      <c r="F246" t="s">
        <v>203</v>
      </c>
      <c r="G246" s="206"/>
      <c r="H246" s="208"/>
      <c r="I246" s="194"/>
    </row>
    <row r="247" spans="1:13">
      <c r="F247" t="s">
        <v>204</v>
      </c>
      <c r="G247" s="206"/>
      <c r="H247" s="208"/>
      <c r="I247" s="194"/>
    </row>
    <row r="250" spans="1:13" ht="18.75">
      <c r="A250" s="427" t="str">
        <f>O23</f>
        <v>2 1/2 STORY</v>
      </c>
      <c r="B250" s="427"/>
      <c r="C250" s="427"/>
      <c r="D250" s="427"/>
      <c r="E250" s="427"/>
      <c r="F250" s="427"/>
      <c r="G250" s="427"/>
      <c r="H250" s="427"/>
      <c r="I250" s="427"/>
      <c r="J250" s="427"/>
      <c r="K250" s="427"/>
      <c r="L250" s="193" t="s">
        <v>212</v>
      </c>
      <c r="M250" s="192"/>
    </row>
    <row r="251" spans="1:13" ht="18.75">
      <c r="A251" s="427"/>
      <c r="B251" s="427"/>
      <c r="C251" s="427"/>
      <c r="D251" s="427"/>
      <c r="E251" s="427"/>
      <c r="F251" s="427"/>
      <c r="G251" s="427"/>
      <c r="H251" s="427"/>
      <c r="I251" s="427"/>
      <c r="J251" s="427"/>
      <c r="K251" s="427"/>
      <c r="L251" s="211" t="s">
        <v>473</v>
      </c>
      <c r="M251" s="192"/>
    </row>
    <row r="252" spans="1:13" ht="18.75">
      <c r="A252" s="427"/>
      <c r="B252" s="427"/>
      <c r="C252" s="427"/>
      <c r="D252" s="427"/>
      <c r="E252" s="427"/>
      <c r="F252" s="427"/>
      <c r="G252" s="427"/>
      <c r="H252" s="427"/>
      <c r="I252" s="427"/>
      <c r="J252" s="427"/>
      <c r="K252" s="427"/>
      <c r="L252" s="192"/>
      <c r="M252" s="192"/>
    </row>
    <row r="253" spans="1:13">
      <c r="A253" s="428" t="s">
        <v>151</v>
      </c>
      <c r="B253" s="428"/>
      <c r="C253" s="428"/>
      <c r="D253" s="428"/>
      <c r="E253" s="428"/>
      <c r="F253" s="428"/>
      <c r="G253" s="428"/>
      <c r="H253" s="428"/>
      <c r="I253" s="428"/>
      <c r="J253" s="428"/>
      <c r="K253" s="428"/>
      <c r="L253" s="428"/>
      <c r="M253" s="428"/>
    </row>
    <row r="254" spans="1:13">
      <c r="A254" s="428"/>
      <c r="B254" s="428"/>
      <c r="C254" s="428"/>
      <c r="D254" s="428"/>
      <c r="E254" s="428"/>
      <c r="F254" s="428"/>
      <c r="G254" s="428"/>
      <c r="H254" s="428"/>
      <c r="I254" s="428"/>
      <c r="J254" s="428"/>
      <c r="K254" s="428"/>
      <c r="L254" s="428"/>
      <c r="M254" s="428"/>
    </row>
    <row r="255" spans="1:13">
      <c r="A255" s="377" t="s">
        <v>175</v>
      </c>
      <c r="B255" s="377"/>
      <c r="C255" s="377"/>
      <c r="D255" s="377"/>
      <c r="E255" s="377"/>
      <c r="F255" s="377"/>
      <c r="G255" s="377"/>
      <c r="H255" s="377"/>
      <c r="I255" s="377"/>
      <c r="J255" s="377" t="s">
        <v>186</v>
      </c>
      <c r="K255" s="377"/>
      <c r="L255" s="377"/>
      <c r="M255" s="377"/>
    </row>
    <row r="256" spans="1:13">
      <c r="A256" s="424" t="s">
        <v>152</v>
      </c>
      <c r="B256" s="424" t="s">
        <v>153</v>
      </c>
      <c r="C256" s="424" t="s">
        <v>154</v>
      </c>
      <c r="D256" s="424" t="s">
        <v>155</v>
      </c>
      <c r="E256" s="424" t="s">
        <v>156</v>
      </c>
      <c r="F256" s="424" t="s">
        <v>176</v>
      </c>
      <c r="G256" s="424" t="s">
        <v>177</v>
      </c>
      <c r="H256" s="424" t="s">
        <v>179</v>
      </c>
      <c r="I256" s="424" t="s">
        <v>180</v>
      </c>
      <c r="J256" s="425" t="s">
        <v>181</v>
      </c>
      <c r="K256" s="426" t="s">
        <v>182</v>
      </c>
      <c r="L256" s="426" t="s">
        <v>183</v>
      </c>
      <c r="M256" s="426" t="s">
        <v>184</v>
      </c>
    </row>
    <row r="257" spans="1:13">
      <c r="A257" s="424"/>
      <c r="B257" s="424"/>
      <c r="C257" s="424"/>
      <c r="D257" s="424"/>
      <c r="E257" s="424"/>
      <c r="F257" s="424"/>
      <c r="G257" s="424"/>
      <c r="H257" s="424"/>
      <c r="I257" s="424"/>
      <c r="J257" s="425"/>
      <c r="K257" s="426"/>
      <c r="L257" s="426"/>
      <c r="M257" s="426"/>
    </row>
    <row r="258" spans="1:13">
      <c r="A258" s="191">
        <v>600</v>
      </c>
      <c r="B258" s="195"/>
      <c r="C258" s="195"/>
      <c r="D258" s="195"/>
      <c r="E258" s="195"/>
      <c r="F258" s="195"/>
      <c r="G258" s="195"/>
      <c r="H258" s="195"/>
      <c r="I258" s="196"/>
      <c r="J258" s="197"/>
      <c r="K258" s="196"/>
      <c r="L258" s="196"/>
      <c r="M258" s="196"/>
    </row>
    <row r="259" spans="1:13">
      <c r="A259" s="179">
        <v>800</v>
      </c>
      <c r="B259" s="198"/>
      <c r="C259" s="198"/>
      <c r="D259" s="198"/>
      <c r="E259" s="198"/>
      <c r="F259" s="198"/>
      <c r="G259" s="198"/>
      <c r="H259" s="198"/>
      <c r="I259" s="199"/>
      <c r="J259" s="200"/>
      <c r="K259" s="201"/>
      <c r="L259" s="201"/>
      <c r="M259" s="201"/>
    </row>
    <row r="260" spans="1:13">
      <c r="A260" s="191">
        <v>1000</v>
      </c>
      <c r="B260" s="195"/>
      <c r="C260" s="195"/>
      <c r="D260" s="195"/>
      <c r="E260" s="195"/>
      <c r="F260" s="195"/>
      <c r="G260" s="195"/>
      <c r="H260" s="195"/>
      <c r="I260" s="196"/>
      <c r="J260" s="197"/>
      <c r="K260" s="196"/>
      <c r="L260" s="196"/>
      <c r="M260" s="196"/>
    </row>
    <row r="261" spans="1:13">
      <c r="A261" s="179">
        <v>1200</v>
      </c>
      <c r="B261" s="198"/>
      <c r="C261" s="198"/>
      <c r="D261" s="198"/>
      <c r="E261" s="198"/>
      <c r="F261" s="198"/>
      <c r="G261" s="198"/>
      <c r="H261" s="198"/>
      <c r="I261" s="199"/>
      <c r="J261" s="200"/>
      <c r="K261" s="201"/>
      <c r="L261" s="201"/>
      <c r="M261" s="201"/>
    </row>
    <row r="262" spans="1:13">
      <c r="A262" s="191">
        <v>1300</v>
      </c>
      <c r="B262" s="195"/>
      <c r="C262" s="195"/>
      <c r="D262" s="195"/>
      <c r="E262" s="195"/>
      <c r="F262" s="195"/>
      <c r="G262" s="195"/>
      <c r="H262" s="195"/>
      <c r="I262" s="196"/>
      <c r="J262" s="197"/>
      <c r="K262" s="196"/>
      <c r="L262" s="196"/>
      <c r="M262" s="196"/>
    </row>
    <row r="263" spans="1:13">
      <c r="A263" s="179">
        <v>1400</v>
      </c>
      <c r="B263" s="198"/>
      <c r="C263" s="198"/>
      <c r="D263" s="198"/>
      <c r="E263" s="198"/>
      <c r="F263" s="198"/>
      <c r="G263" s="198"/>
      <c r="H263" s="198"/>
      <c r="I263" s="199"/>
      <c r="J263" s="200"/>
      <c r="K263" s="201"/>
      <c r="L263" s="201"/>
      <c r="M263" s="201"/>
    </row>
    <row r="264" spans="1:13">
      <c r="A264" s="191">
        <v>1500</v>
      </c>
      <c r="B264" s="195"/>
      <c r="C264" s="195"/>
      <c r="D264" s="195"/>
      <c r="E264" s="195"/>
      <c r="F264" s="195"/>
      <c r="G264" s="195"/>
      <c r="H264" s="195"/>
      <c r="I264" s="196"/>
      <c r="J264" s="197"/>
      <c r="K264" s="196"/>
      <c r="L264" s="196"/>
      <c r="M264" s="196"/>
    </row>
    <row r="265" spans="1:13">
      <c r="A265" s="179">
        <v>1600</v>
      </c>
      <c r="B265" s="198"/>
      <c r="C265" s="198"/>
      <c r="D265" s="198"/>
      <c r="E265" s="198"/>
      <c r="F265" s="198"/>
      <c r="G265" s="198"/>
      <c r="H265" s="198"/>
      <c r="I265" s="199"/>
      <c r="J265" s="200"/>
      <c r="K265" s="201"/>
      <c r="L265" s="201"/>
      <c r="M265" s="201"/>
    </row>
    <row r="266" spans="1:13">
      <c r="A266" s="191">
        <v>1700</v>
      </c>
      <c r="B266" s="195"/>
      <c r="C266" s="195"/>
      <c r="D266" s="195"/>
      <c r="E266" s="195"/>
      <c r="F266" s="195"/>
      <c r="G266" s="195"/>
      <c r="H266" s="195"/>
      <c r="I266" s="196"/>
      <c r="J266" s="197"/>
      <c r="K266" s="196"/>
      <c r="L266" s="196"/>
      <c r="M266" s="196"/>
    </row>
    <row r="267" spans="1:13">
      <c r="A267" s="179">
        <v>1800</v>
      </c>
      <c r="B267" s="198"/>
      <c r="C267" s="198"/>
      <c r="D267" s="198"/>
      <c r="E267" s="198"/>
      <c r="F267" s="198"/>
      <c r="G267" s="198"/>
      <c r="H267" s="198"/>
      <c r="I267" s="199"/>
      <c r="J267" s="200"/>
      <c r="K267" s="201"/>
      <c r="L267" s="201"/>
      <c r="M267" s="201"/>
    </row>
    <row r="268" spans="1:13">
      <c r="A268" s="191">
        <v>1900</v>
      </c>
      <c r="B268" s="195"/>
      <c r="C268" s="195"/>
      <c r="D268" s="195"/>
      <c r="E268" s="195"/>
      <c r="F268" s="195"/>
      <c r="G268" s="195"/>
      <c r="H268" s="195"/>
      <c r="I268" s="196"/>
      <c r="J268" s="197"/>
      <c r="K268" s="196"/>
      <c r="L268" s="196"/>
      <c r="M268" s="196"/>
    </row>
    <row r="269" spans="1:13">
      <c r="A269" s="179">
        <v>2000</v>
      </c>
      <c r="B269" s="198"/>
      <c r="C269" s="198"/>
      <c r="D269" s="198"/>
      <c r="E269" s="198"/>
      <c r="F269" s="198"/>
      <c r="G269" s="198"/>
      <c r="H269" s="198"/>
      <c r="I269" s="199"/>
      <c r="J269" s="200"/>
      <c r="K269" s="201"/>
      <c r="L269" s="201"/>
      <c r="M269" s="201"/>
    </row>
    <row r="270" spans="1:13">
      <c r="A270" s="191">
        <v>2100</v>
      </c>
      <c r="B270" s="195"/>
      <c r="C270" s="195"/>
      <c r="D270" s="195"/>
      <c r="E270" s="195"/>
      <c r="F270" s="195"/>
      <c r="G270" s="195"/>
      <c r="H270" s="195"/>
      <c r="I270" s="196"/>
      <c r="J270" s="197"/>
      <c r="K270" s="196"/>
      <c r="L270" s="196"/>
      <c r="M270" s="196"/>
    </row>
    <row r="271" spans="1:13">
      <c r="A271" s="179">
        <v>2200</v>
      </c>
      <c r="B271" s="198"/>
      <c r="C271" s="198"/>
      <c r="D271" s="198"/>
      <c r="E271" s="198"/>
      <c r="F271" s="198"/>
      <c r="G271" s="198"/>
      <c r="H271" s="198"/>
      <c r="I271" s="199"/>
      <c r="J271" s="200"/>
      <c r="K271" s="201"/>
      <c r="L271" s="201"/>
      <c r="M271" s="201"/>
    </row>
    <row r="272" spans="1:13">
      <c r="A272" s="191">
        <v>2400</v>
      </c>
      <c r="B272" s="195"/>
      <c r="C272" s="195"/>
      <c r="D272" s="195"/>
      <c r="E272" s="195"/>
      <c r="F272" s="195"/>
      <c r="G272" s="195"/>
      <c r="H272" s="195"/>
      <c r="I272" s="196"/>
      <c r="J272" s="197"/>
      <c r="K272" s="196"/>
      <c r="L272" s="196"/>
      <c r="M272" s="196"/>
    </row>
    <row r="273" spans="1:13">
      <c r="A273" s="179">
        <v>2600</v>
      </c>
      <c r="B273" s="198"/>
      <c r="C273" s="198"/>
      <c r="D273" s="198"/>
      <c r="E273" s="198"/>
      <c r="F273" s="198"/>
      <c r="G273" s="198"/>
      <c r="H273" s="198"/>
      <c r="I273" s="199"/>
      <c r="J273" s="200"/>
      <c r="K273" s="201"/>
      <c r="L273" s="201"/>
      <c r="M273" s="201"/>
    </row>
    <row r="274" spans="1:13">
      <c r="A274" s="191">
        <v>2800</v>
      </c>
      <c r="B274" s="195"/>
      <c r="C274" s="195"/>
      <c r="D274" s="195"/>
      <c r="E274" s="195"/>
      <c r="F274" s="195"/>
      <c r="G274" s="195"/>
      <c r="H274" s="195"/>
      <c r="I274" s="196"/>
      <c r="J274" s="197"/>
      <c r="K274" s="196"/>
      <c r="L274" s="196"/>
      <c r="M274" s="196"/>
    </row>
    <row r="275" spans="1:13">
      <c r="A275" s="179">
        <v>3000</v>
      </c>
      <c r="B275" s="198"/>
      <c r="C275" s="198"/>
      <c r="D275" s="198"/>
      <c r="E275" s="198"/>
      <c r="F275" s="198"/>
      <c r="G275" s="198"/>
      <c r="H275" s="198"/>
      <c r="I275" s="199"/>
      <c r="J275" s="200"/>
      <c r="K275" s="201"/>
      <c r="L275" s="201"/>
      <c r="M275" s="201"/>
    </row>
    <row r="276" spans="1:13">
      <c r="A276" s="191">
        <v>3200</v>
      </c>
      <c r="B276" s="195"/>
      <c r="C276" s="195"/>
      <c r="D276" s="195"/>
      <c r="E276" s="195"/>
      <c r="F276" s="195"/>
      <c r="G276" s="195"/>
      <c r="H276" s="195"/>
      <c r="I276" s="196"/>
      <c r="J276" s="197"/>
      <c r="K276" s="196"/>
      <c r="L276" s="196"/>
      <c r="M276" s="196"/>
    </row>
    <row r="277" spans="1:13">
      <c r="A277" s="421" t="s">
        <v>187</v>
      </c>
      <c r="B277" s="422"/>
      <c r="C277" s="422"/>
      <c r="D277" s="422"/>
      <c r="E277" s="422"/>
      <c r="F277" s="422"/>
      <c r="G277" s="422"/>
      <c r="H277" s="422"/>
      <c r="I277" s="422"/>
      <c r="J277" s="422"/>
      <c r="K277" s="422"/>
      <c r="L277" s="422"/>
      <c r="M277" s="422"/>
    </row>
    <row r="278" spans="1:13">
      <c r="A278" s="422"/>
      <c r="B278" s="422"/>
      <c r="C278" s="422"/>
      <c r="D278" s="422"/>
      <c r="E278" s="422"/>
      <c r="F278" s="422"/>
      <c r="G278" s="422"/>
      <c r="H278" s="422"/>
      <c r="I278" s="422"/>
      <c r="J278" s="422"/>
      <c r="K278" s="422"/>
      <c r="L278" s="422"/>
      <c r="M278" s="422"/>
    </row>
    <row r="279" spans="1:13">
      <c r="A279" s="423" t="s">
        <v>188</v>
      </c>
      <c r="B279" s="423"/>
      <c r="C279" s="423"/>
      <c r="F279" s="7" t="s">
        <v>189</v>
      </c>
    </row>
    <row r="281" spans="1:13">
      <c r="A281" t="s">
        <v>197</v>
      </c>
      <c r="D281" s="206"/>
      <c r="E281" s="207" t="s">
        <v>198</v>
      </c>
      <c r="F281" t="s">
        <v>199</v>
      </c>
      <c r="G281" s="5"/>
      <c r="H281" s="5"/>
      <c r="I281" t="s">
        <v>198</v>
      </c>
      <c r="J281" s="7" t="s">
        <v>205</v>
      </c>
    </row>
    <row r="282" spans="1:13">
      <c r="A282" s="203" t="s">
        <v>190</v>
      </c>
      <c r="B282" s="205"/>
      <c r="C282" s="205"/>
      <c r="D282" s="205"/>
      <c r="E282" s="204"/>
      <c r="F282" s="5" t="s">
        <v>196</v>
      </c>
      <c r="G282" s="206"/>
      <c r="H282" s="206"/>
      <c r="I282" s="209"/>
      <c r="J282" t="s">
        <v>206</v>
      </c>
      <c r="L282" s="202"/>
    </row>
    <row r="283" spans="1:13">
      <c r="A283" s="203" t="s">
        <v>191</v>
      </c>
      <c r="B283" s="205"/>
      <c r="C283" s="205"/>
      <c r="D283" s="205"/>
      <c r="E283" s="202"/>
      <c r="F283" s="118" t="s">
        <v>200</v>
      </c>
      <c r="G283" s="206"/>
      <c r="H283" s="206"/>
      <c r="I283" s="210"/>
      <c r="J283" t="s">
        <v>207</v>
      </c>
      <c r="L283" s="202"/>
    </row>
    <row r="284" spans="1:13">
      <c r="A284" s="203" t="s">
        <v>192</v>
      </c>
      <c r="B284" s="205"/>
      <c r="C284" s="205"/>
      <c r="D284" s="205"/>
      <c r="E284" s="202"/>
      <c r="F284" t="s">
        <v>201</v>
      </c>
      <c r="G284" s="206"/>
      <c r="H284" s="206"/>
      <c r="I284" s="194"/>
      <c r="J284" s="7" t="s">
        <v>208</v>
      </c>
    </row>
    <row r="285" spans="1:13">
      <c r="A285" s="203" t="s">
        <v>193</v>
      </c>
      <c r="B285" s="205"/>
      <c r="C285" s="205"/>
      <c r="D285" s="205"/>
      <c r="E285" s="202"/>
      <c r="F285" t="s">
        <v>202</v>
      </c>
      <c r="H285" s="194"/>
      <c r="I285" t="s">
        <v>198</v>
      </c>
      <c r="J285" t="s">
        <v>209</v>
      </c>
      <c r="L285" s="194"/>
    </row>
    <row r="286" spans="1:13">
      <c r="A286" s="203" t="s">
        <v>194</v>
      </c>
      <c r="B286" s="205"/>
      <c r="C286" s="205"/>
      <c r="D286" s="205"/>
      <c r="E286" s="202"/>
      <c r="F286" t="s">
        <v>196</v>
      </c>
      <c r="G286" s="206"/>
      <c r="H286" s="208"/>
      <c r="I286" s="194"/>
      <c r="J286" t="s">
        <v>210</v>
      </c>
      <c r="L286" s="194"/>
    </row>
    <row r="287" spans="1:13">
      <c r="A287" s="203" t="s">
        <v>195</v>
      </c>
      <c r="B287" s="205"/>
      <c r="C287" s="205"/>
      <c r="D287" s="205"/>
      <c r="E287" s="202"/>
      <c r="F287" t="s">
        <v>200</v>
      </c>
      <c r="G287" s="206"/>
      <c r="H287" s="208"/>
      <c r="I287" s="194"/>
    </row>
    <row r="288" spans="1:13">
      <c r="F288" t="s">
        <v>203</v>
      </c>
      <c r="G288" s="206"/>
      <c r="H288" s="208"/>
      <c r="I288" s="194"/>
    </row>
    <row r="289" spans="1:13">
      <c r="F289" t="s">
        <v>204</v>
      </c>
      <c r="G289" s="206"/>
      <c r="H289" s="208"/>
      <c r="I289" s="194"/>
    </row>
    <row r="292" spans="1:13" ht="18.75">
      <c r="A292" s="427" t="str">
        <f>O24</f>
        <v>SPLIT</v>
      </c>
      <c r="B292" s="427"/>
      <c r="C292" s="427"/>
      <c r="D292" s="427"/>
      <c r="E292" s="427"/>
      <c r="F292" s="427"/>
      <c r="G292" s="427"/>
      <c r="H292" s="427"/>
      <c r="I292" s="427"/>
      <c r="J292" s="427"/>
      <c r="K292" s="427"/>
      <c r="L292" s="193" t="s">
        <v>212</v>
      </c>
      <c r="M292" s="192"/>
    </row>
    <row r="293" spans="1:13" ht="18.75">
      <c r="A293" s="427"/>
      <c r="B293" s="427"/>
      <c r="C293" s="427"/>
      <c r="D293" s="427"/>
      <c r="E293" s="427"/>
      <c r="F293" s="427"/>
      <c r="G293" s="427"/>
      <c r="H293" s="427"/>
      <c r="I293" s="427"/>
      <c r="J293" s="427"/>
      <c r="K293" s="427"/>
      <c r="L293" s="211" t="s">
        <v>473</v>
      </c>
      <c r="M293" s="192"/>
    </row>
    <row r="294" spans="1:13" ht="18.75">
      <c r="A294" s="427"/>
      <c r="B294" s="427"/>
      <c r="C294" s="427"/>
      <c r="D294" s="427"/>
      <c r="E294" s="427"/>
      <c r="F294" s="427"/>
      <c r="G294" s="427"/>
      <c r="H294" s="427"/>
      <c r="I294" s="427"/>
      <c r="J294" s="427"/>
      <c r="K294" s="427"/>
      <c r="L294" s="192"/>
      <c r="M294" s="192"/>
    </row>
    <row r="295" spans="1:13">
      <c r="A295" s="428" t="s">
        <v>151</v>
      </c>
      <c r="B295" s="428"/>
      <c r="C295" s="428"/>
      <c r="D295" s="428"/>
      <c r="E295" s="428"/>
      <c r="F295" s="428"/>
      <c r="G295" s="428"/>
      <c r="H295" s="428"/>
      <c r="I295" s="428"/>
      <c r="J295" s="428"/>
      <c r="K295" s="428"/>
      <c r="L295" s="428"/>
      <c r="M295" s="428"/>
    </row>
    <row r="296" spans="1:13">
      <c r="A296" s="428"/>
      <c r="B296" s="428"/>
      <c r="C296" s="428"/>
      <c r="D296" s="428"/>
      <c r="E296" s="428"/>
      <c r="F296" s="428"/>
      <c r="G296" s="428"/>
      <c r="H296" s="428"/>
      <c r="I296" s="428"/>
      <c r="J296" s="428"/>
      <c r="K296" s="428"/>
      <c r="L296" s="428"/>
      <c r="M296" s="428"/>
    </row>
    <row r="297" spans="1:13">
      <c r="A297" s="377" t="s">
        <v>175</v>
      </c>
      <c r="B297" s="377"/>
      <c r="C297" s="377"/>
      <c r="D297" s="377"/>
      <c r="E297" s="377"/>
      <c r="F297" s="377"/>
      <c r="G297" s="377"/>
      <c r="H297" s="377"/>
      <c r="I297" s="377"/>
      <c r="J297" s="377" t="s">
        <v>186</v>
      </c>
      <c r="K297" s="377"/>
      <c r="L297" s="377"/>
      <c r="M297" s="377"/>
    </row>
    <row r="298" spans="1:13">
      <c r="A298" s="424" t="s">
        <v>152</v>
      </c>
      <c r="B298" s="424" t="s">
        <v>153</v>
      </c>
      <c r="C298" s="424" t="s">
        <v>154</v>
      </c>
      <c r="D298" s="424" t="s">
        <v>155</v>
      </c>
      <c r="E298" s="424" t="s">
        <v>156</v>
      </c>
      <c r="F298" s="424" t="s">
        <v>176</v>
      </c>
      <c r="G298" s="424" t="s">
        <v>177</v>
      </c>
      <c r="H298" s="424" t="s">
        <v>179</v>
      </c>
      <c r="I298" s="424" t="s">
        <v>180</v>
      </c>
      <c r="J298" s="425" t="s">
        <v>181</v>
      </c>
      <c r="K298" s="426" t="s">
        <v>182</v>
      </c>
      <c r="L298" s="426" t="s">
        <v>183</v>
      </c>
      <c r="M298" s="426" t="s">
        <v>184</v>
      </c>
    </row>
    <row r="299" spans="1:13">
      <c r="A299" s="424"/>
      <c r="B299" s="424"/>
      <c r="C299" s="424"/>
      <c r="D299" s="424"/>
      <c r="E299" s="424"/>
      <c r="F299" s="424"/>
      <c r="G299" s="424"/>
      <c r="H299" s="424"/>
      <c r="I299" s="424"/>
      <c r="J299" s="425"/>
      <c r="K299" s="426"/>
      <c r="L299" s="426"/>
      <c r="M299" s="426"/>
    </row>
    <row r="300" spans="1:13">
      <c r="A300" s="191">
        <v>600</v>
      </c>
      <c r="B300" s="195"/>
      <c r="C300" s="195"/>
      <c r="D300" s="195"/>
      <c r="E300" s="195"/>
      <c r="F300" s="195"/>
      <c r="G300" s="195"/>
      <c r="H300" s="195"/>
      <c r="I300" s="196"/>
      <c r="J300" s="197"/>
      <c r="K300" s="196"/>
      <c r="L300" s="196"/>
      <c r="M300" s="196"/>
    </row>
    <row r="301" spans="1:13">
      <c r="A301" s="179">
        <v>800</v>
      </c>
      <c r="B301" s="198"/>
      <c r="C301" s="198"/>
      <c r="D301" s="198"/>
      <c r="E301" s="198"/>
      <c r="F301" s="198"/>
      <c r="G301" s="198"/>
      <c r="H301" s="198"/>
      <c r="I301" s="199"/>
      <c r="J301" s="200"/>
      <c r="K301" s="201"/>
      <c r="L301" s="201"/>
      <c r="M301" s="201"/>
    </row>
    <row r="302" spans="1:13">
      <c r="A302" s="191">
        <v>1000</v>
      </c>
      <c r="B302" s="195"/>
      <c r="C302" s="195"/>
      <c r="D302" s="195"/>
      <c r="E302" s="195"/>
      <c r="F302" s="195"/>
      <c r="G302" s="195"/>
      <c r="H302" s="195"/>
      <c r="I302" s="196"/>
      <c r="J302" s="197"/>
      <c r="K302" s="196"/>
      <c r="L302" s="196"/>
      <c r="M302" s="196"/>
    </row>
    <row r="303" spans="1:13">
      <c r="A303" s="179">
        <v>1200</v>
      </c>
      <c r="B303" s="198"/>
      <c r="C303" s="198"/>
      <c r="D303" s="198"/>
      <c r="E303" s="198"/>
      <c r="F303" s="198"/>
      <c r="G303" s="198"/>
      <c r="H303" s="198"/>
      <c r="I303" s="199"/>
      <c r="J303" s="200"/>
      <c r="K303" s="201"/>
      <c r="L303" s="201"/>
      <c r="M303" s="201"/>
    </row>
    <row r="304" spans="1:13">
      <c r="A304" s="191">
        <v>1300</v>
      </c>
      <c r="B304" s="195"/>
      <c r="C304" s="195"/>
      <c r="D304" s="195"/>
      <c r="E304" s="195"/>
      <c r="F304" s="195"/>
      <c r="G304" s="195"/>
      <c r="H304" s="195"/>
      <c r="I304" s="196"/>
      <c r="J304" s="197"/>
      <c r="K304" s="196"/>
      <c r="L304" s="196"/>
      <c r="M304" s="196"/>
    </row>
    <row r="305" spans="1:13">
      <c r="A305" s="179">
        <v>1400</v>
      </c>
      <c r="B305" s="198"/>
      <c r="C305" s="198"/>
      <c r="D305" s="198"/>
      <c r="E305" s="198"/>
      <c r="F305" s="198"/>
      <c r="G305" s="198"/>
      <c r="H305" s="198"/>
      <c r="I305" s="199"/>
      <c r="J305" s="200"/>
      <c r="K305" s="201"/>
      <c r="L305" s="201"/>
      <c r="M305" s="201"/>
    </row>
    <row r="306" spans="1:13">
      <c r="A306" s="191">
        <v>1500</v>
      </c>
      <c r="B306" s="195"/>
      <c r="C306" s="195"/>
      <c r="D306" s="195"/>
      <c r="E306" s="195"/>
      <c r="F306" s="195"/>
      <c r="G306" s="195"/>
      <c r="H306" s="195"/>
      <c r="I306" s="196"/>
      <c r="J306" s="197"/>
      <c r="K306" s="196"/>
      <c r="L306" s="196"/>
      <c r="M306" s="196"/>
    </row>
    <row r="307" spans="1:13">
      <c r="A307" s="179">
        <v>1600</v>
      </c>
      <c r="B307" s="198"/>
      <c r="C307" s="198"/>
      <c r="D307" s="198"/>
      <c r="E307" s="198"/>
      <c r="F307" s="198"/>
      <c r="G307" s="198"/>
      <c r="H307" s="198"/>
      <c r="I307" s="199"/>
      <c r="J307" s="200"/>
      <c r="K307" s="201"/>
      <c r="L307" s="201"/>
      <c r="M307" s="201"/>
    </row>
    <row r="308" spans="1:13">
      <c r="A308" s="191">
        <v>1700</v>
      </c>
      <c r="B308" s="195"/>
      <c r="C308" s="195"/>
      <c r="D308" s="195"/>
      <c r="E308" s="195"/>
      <c r="F308" s="195"/>
      <c r="G308" s="195"/>
      <c r="H308" s="195"/>
      <c r="I308" s="196"/>
      <c r="J308" s="197"/>
      <c r="K308" s="196"/>
      <c r="L308" s="196"/>
      <c r="M308" s="196"/>
    </row>
    <row r="309" spans="1:13">
      <c r="A309" s="179">
        <v>1800</v>
      </c>
      <c r="B309" s="198"/>
      <c r="C309" s="198"/>
      <c r="D309" s="198"/>
      <c r="E309" s="198"/>
      <c r="F309" s="198"/>
      <c r="G309" s="198"/>
      <c r="H309" s="198"/>
      <c r="I309" s="199"/>
      <c r="J309" s="200"/>
      <c r="K309" s="201"/>
      <c r="L309" s="201"/>
      <c r="M309" s="201"/>
    </row>
    <row r="310" spans="1:13">
      <c r="A310" s="191">
        <v>1900</v>
      </c>
      <c r="B310" s="195"/>
      <c r="C310" s="195"/>
      <c r="D310" s="195"/>
      <c r="E310" s="195"/>
      <c r="F310" s="195"/>
      <c r="G310" s="195"/>
      <c r="H310" s="195"/>
      <c r="I310" s="196"/>
      <c r="J310" s="197"/>
      <c r="K310" s="196"/>
      <c r="L310" s="196"/>
      <c r="M310" s="196"/>
    </row>
    <row r="311" spans="1:13">
      <c r="A311" s="179">
        <v>2000</v>
      </c>
      <c r="B311" s="198"/>
      <c r="C311" s="198"/>
      <c r="D311" s="198"/>
      <c r="E311" s="198"/>
      <c r="F311" s="198"/>
      <c r="G311" s="198"/>
      <c r="H311" s="198"/>
      <c r="I311" s="199"/>
      <c r="J311" s="200"/>
      <c r="K311" s="201"/>
      <c r="L311" s="201"/>
      <c r="M311" s="201"/>
    </row>
    <row r="312" spans="1:13">
      <c r="A312" s="191">
        <v>2100</v>
      </c>
      <c r="B312" s="195"/>
      <c r="C312" s="195"/>
      <c r="D312" s="195"/>
      <c r="E312" s="195"/>
      <c r="F312" s="195"/>
      <c r="G312" s="195"/>
      <c r="H312" s="195"/>
      <c r="I312" s="196"/>
      <c r="J312" s="197"/>
      <c r="K312" s="196"/>
      <c r="L312" s="196"/>
      <c r="M312" s="196"/>
    </row>
    <row r="313" spans="1:13">
      <c r="A313" s="179">
        <v>2200</v>
      </c>
      <c r="B313" s="198"/>
      <c r="C313" s="198"/>
      <c r="D313" s="198"/>
      <c r="E313" s="198"/>
      <c r="F313" s="198"/>
      <c r="G313" s="198"/>
      <c r="H313" s="198"/>
      <c r="I313" s="199"/>
      <c r="J313" s="200"/>
      <c r="K313" s="201"/>
      <c r="L313" s="201"/>
      <c r="M313" s="201"/>
    </row>
    <row r="314" spans="1:13">
      <c r="A314" s="191">
        <v>2400</v>
      </c>
      <c r="B314" s="195"/>
      <c r="C314" s="195"/>
      <c r="D314" s="195"/>
      <c r="E314" s="195"/>
      <c r="F314" s="195"/>
      <c r="G314" s="195"/>
      <c r="H314" s="195"/>
      <c r="I314" s="196"/>
      <c r="J314" s="197"/>
      <c r="K314" s="196"/>
      <c r="L314" s="196"/>
      <c r="M314" s="196"/>
    </row>
    <row r="315" spans="1:13">
      <c r="A315" s="179">
        <v>2600</v>
      </c>
      <c r="B315" s="198"/>
      <c r="C315" s="198"/>
      <c r="D315" s="198"/>
      <c r="E315" s="198"/>
      <c r="F315" s="198"/>
      <c r="G315" s="198"/>
      <c r="H315" s="198"/>
      <c r="I315" s="199"/>
      <c r="J315" s="200"/>
      <c r="K315" s="201"/>
      <c r="L315" s="201"/>
      <c r="M315" s="201"/>
    </row>
    <row r="316" spans="1:13">
      <c r="A316" s="191">
        <v>2800</v>
      </c>
      <c r="B316" s="195"/>
      <c r="C316" s="195"/>
      <c r="D316" s="195"/>
      <c r="E316" s="195"/>
      <c r="F316" s="195"/>
      <c r="G316" s="195"/>
      <c r="H316" s="195"/>
      <c r="I316" s="196"/>
      <c r="J316" s="197"/>
      <c r="K316" s="196"/>
      <c r="L316" s="196"/>
      <c r="M316" s="196"/>
    </row>
    <row r="317" spans="1:13">
      <c r="A317" s="179">
        <v>3000</v>
      </c>
      <c r="B317" s="198"/>
      <c r="C317" s="198"/>
      <c r="D317" s="198"/>
      <c r="E317" s="198"/>
      <c r="F317" s="198"/>
      <c r="G317" s="198"/>
      <c r="H317" s="198"/>
      <c r="I317" s="199"/>
      <c r="J317" s="200"/>
      <c r="K317" s="201"/>
      <c r="L317" s="201"/>
      <c r="M317" s="201"/>
    </row>
    <row r="318" spans="1:13">
      <c r="A318" s="191">
        <v>3200</v>
      </c>
      <c r="B318" s="195"/>
      <c r="C318" s="195"/>
      <c r="D318" s="195"/>
      <c r="E318" s="195"/>
      <c r="F318" s="195"/>
      <c r="G318" s="195"/>
      <c r="H318" s="195"/>
      <c r="I318" s="196"/>
      <c r="J318" s="197"/>
      <c r="K318" s="196"/>
      <c r="L318" s="196"/>
      <c r="M318" s="196"/>
    </row>
    <row r="319" spans="1:13">
      <c r="A319" s="421" t="s">
        <v>187</v>
      </c>
      <c r="B319" s="422"/>
      <c r="C319" s="422"/>
      <c r="D319" s="422"/>
      <c r="E319" s="422"/>
      <c r="F319" s="422"/>
      <c r="G319" s="422"/>
      <c r="H319" s="422"/>
      <c r="I319" s="422"/>
      <c r="J319" s="422"/>
      <c r="K319" s="422"/>
      <c r="L319" s="422"/>
      <c r="M319" s="422"/>
    </row>
    <row r="320" spans="1:13">
      <c r="A320" s="422"/>
      <c r="B320" s="422"/>
      <c r="C320" s="422"/>
      <c r="D320" s="422"/>
      <c r="E320" s="422"/>
      <c r="F320" s="422"/>
      <c r="G320" s="422"/>
      <c r="H320" s="422"/>
      <c r="I320" s="422"/>
      <c r="J320" s="422"/>
      <c r="K320" s="422"/>
      <c r="L320" s="422"/>
      <c r="M320" s="422"/>
    </row>
    <row r="321" spans="1:12">
      <c r="A321" s="423" t="s">
        <v>188</v>
      </c>
      <c r="B321" s="423"/>
      <c r="C321" s="423"/>
      <c r="F321" s="7" t="s">
        <v>189</v>
      </c>
    </row>
    <row r="323" spans="1:12">
      <c r="A323" t="s">
        <v>197</v>
      </c>
      <c r="D323" s="206"/>
      <c r="E323" s="207" t="s">
        <v>198</v>
      </c>
      <c r="F323" t="s">
        <v>199</v>
      </c>
      <c r="G323" s="5"/>
      <c r="H323" s="5"/>
      <c r="I323" t="s">
        <v>198</v>
      </c>
      <c r="J323" s="7" t="s">
        <v>205</v>
      </c>
    </row>
    <row r="324" spans="1:12">
      <c r="A324" s="203" t="s">
        <v>190</v>
      </c>
      <c r="B324" s="205"/>
      <c r="C324" s="205"/>
      <c r="D324" s="205"/>
      <c r="E324" s="204"/>
      <c r="F324" s="5" t="s">
        <v>196</v>
      </c>
      <c r="G324" s="206"/>
      <c r="H324" s="206"/>
      <c r="I324" s="209"/>
      <c r="J324" t="s">
        <v>206</v>
      </c>
      <c r="L324" s="202"/>
    </row>
    <row r="325" spans="1:12">
      <c r="A325" s="203" t="s">
        <v>191</v>
      </c>
      <c r="B325" s="205"/>
      <c r="C325" s="205"/>
      <c r="D325" s="205"/>
      <c r="E325" s="202"/>
      <c r="F325" s="118" t="s">
        <v>200</v>
      </c>
      <c r="G325" s="206"/>
      <c r="H325" s="206"/>
      <c r="I325" s="210"/>
      <c r="J325" t="s">
        <v>207</v>
      </c>
      <c r="L325" s="202"/>
    </row>
    <row r="326" spans="1:12">
      <c r="A326" s="203" t="s">
        <v>192</v>
      </c>
      <c r="B326" s="205"/>
      <c r="C326" s="205"/>
      <c r="D326" s="205"/>
      <c r="E326" s="202"/>
      <c r="F326" t="s">
        <v>201</v>
      </c>
      <c r="G326" s="206"/>
      <c r="H326" s="206"/>
      <c r="I326" s="194"/>
      <c r="J326" s="7" t="s">
        <v>208</v>
      </c>
    </row>
    <row r="327" spans="1:12">
      <c r="A327" s="203" t="s">
        <v>193</v>
      </c>
      <c r="B327" s="205"/>
      <c r="C327" s="205"/>
      <c r="D327" s="205"/>
      <c r="E327" s="202"/>
      <c r="F327" t="s">
        <v>202</v>
      </c>
      <c r="H327" s="194"/>
      <c r="I327" t="s">
        <v>198</v>
      </c>
      <c r="J327" t="s">
        <v>209</v>
      </c>
      <c r="L327" s="194"/>
    </row>
    <row r="328" spans="1:12">
      <c r="A328" s="203" t="s">
        <v>194</v>
      </c>
      <c r="B328" s="205"/>
      <c r="C328" s="205"/>
      <c r="D328" s="205"/>
      <c r="E328" s="202"/>
      <c r="F328" t="s">
        <v>196</v>
      </c>
      <c r="G328" s="206"/>
      <c r="H328" s="208"/>
      <c r="I328" s="194"/>
      <c r="J328" t="s">
        <v>210</v>
      </c>
      <c r="L328" s="194"/>
    </row>
    <row r="329" spans="1:12">
      <c r="A329" s="203" t="s">
        <v>195</v>
      </c>
      <c r="B329" s="205"/>
      <c r="C329" s="205"/>
      <c r="D329" s="205"/>
      <c r="E329" s="202"/>
      <c r="F329" t="s">
        <v>200</v>
      </c>
      <c r="G329" s="206"/>
      <c r="H329" s="208"/>
      <c r="I329" s="194"/>
    </row>
    <row r="330" spans="1:12">
      <c r="F330" t="s">
        <v>203</v>
      </c>
      <c r="G330" s="206"/>
      <c r="H330" s="208"/>
      <c r="I330" s="194"/>
    </row>
    <row r="331" spans="1:12">
      <c r="F331" t="s">
        <v>204</v>
      </c>
      <c r="G331" s="206"/>
      <c r="H331" s="208"/>
      <c r="I331" s="194"/>
    </row>
    <row r="333" spans="1:12">
      <c r="A333" s="359" t="s">
        <v>220</v>
      </c>
      <c r="B333" s="359"/>
      <c r="C333" s="359"/>
      <c r="D333" s="359"/>
      <c r="E333" s="359"/>
      <c r="F333" s="359"/>
      <c r="G333" s="359"/>
      <c r="H333" s="359"/>
      <c r="I333" s="359"/>
    </row>
    <row r="334" spans="1:12">
      <c r="A334" s="359"/>
      <c r="B334" s="359"/>
      <c r="C334" s="359"/>
      <c r="D334" s="359"/>
      <c r="E334" s="359"/>
      <c r="F334" s="359"/>
      <c r="G334" s="359"/>
      <c r="H334" s="359"/>
      <c r="I334" s="359"/>
    </row>
    <row r="335" spans="1:12">
      <c r="A335" s="359"/>
      <c r="B335" s="359"/>
      <c r="C335" s="359"/>
      <c r="D335" s="359"/>
      <c r="E335" s="359"/>
      <c r="F335" s="359"/>
      <c r="G335" s="359"/>
      <c r="H335" s="359"/>
      <c r="I335" s="359"/>
    </row>
    <row r="336" spans="1:12">
      <c r="A336" s="431" t="s">
        <v>187</v>
      </c>
      <c r="B336" s="432"/>
      <c r="C336" s="432"/>
      <c r="D336" s="432"/>
      <c r="E336" s="432"/>
      <c r="F336" s="432"/>
      <c r="G336" s="432"/>
      <c r="H336" s="432"/>
      <c r="I336" s="432"/>
    </row>
    <row r="337" spans="1:9">
      <c r="A337" s="432"/>
      <c r="B337" s="432"/>
      <c r="C337" s="432"/>
      <c r="D337" s="432"/>
      <c r="E337" s="432"/>
      <c r="F337" s="432"/>
      <c r="G337" s="432"/>
      <c r="H337" s="432"/>
      <c r="I337" s="432"/>
    </row>
    <row r="338" spans="1:9" ht="15">
      <c r="A338" s="258" t="s">
        <v>224</v>
      </c>
      <c r="B338" s="259"/>
      <c r="C338" s="259"/>
      <c r="D338" s="259"/>
      <c r="E338" s="259"/>
      <c r="F338" s="258" t="s">
        <v>277</v>
      </c>
      <c r="G338" s="259"/>
      <c r="H338" s="259"/>
      <c r="I338" s="259"/>
    </row>
    <row r="339" spans="1:9" ht="3.75" customHeight="1">
      <c r="A339" s="259"/>
      <c r="B339" s="259"/>
      <c r="C339" s="259"/>
      <c r="D339" s="259"/>
      <c r="E339" s="259"/>
      <c r="F339" s="259"/>
      <c r="G339" s="259"/>
      <c r="H339" s="259"/>
      <c r="I339" s="259"/>
    </row>
    <row r="340" spans="1:9">
      <c r="A340" s="260" t="s">
        <v>221</v>
      </c>
      <c r="B340" s="259"/>
      <c r="C340" s="259"/>
      <c r="D340" s="259"/>
      <c r="E340" s="260" t="s">
        <v>198</v>
      </c>
      <c r="F340" s="259" t="s">
        <v>278</v>
      </c>
      <c r="G340" s="259"/>
      <c r="H340" s="259"/>
      <c r="I340" s="261">
        <v>13.5</v>
      </c>
    </row>
    <row r="341" spans="1:9">
      <c r="A341" s="259" t="s">
        <v>222</v>
      </c>
      <c r="B341" s="259"/>
      <c r="C341" s="259"/>
      <c r="D341" s="259"/>
      <c r="E341" s="261">
        <v>-3.05</v>
      </c>
      <c r="F341" s="259" t="s">
        <v>279</v>
      </c>
      <c r="G341" s="259"/>
      <c r="H341" s="259"/>
      <c r="I341" s="261">
        <v>30</v>
      </c>
    </row>
    <row r="342" spans="1:9">
      <c r="A342" s="259" t="s">
        <v>223</v>
      </c>
      <c r="B342" s="259"/>
      <c r="C342" s="259"/>
      <c r="D342" s="259"/>
      <c r="E342" s="261">
        <v>-2.56</v>
      </c>
      <c r="F342" s="259" t="s">
        <v>280</v>
      </c>
      <c r="G342" s="259"/>
      <c r="H342" s="259"/>
      <c r="I342" s="261">
        <v>2.7</v>
      </c>
    </row>
    <row r="343" spans="1:9">
      <c r="A343" s="259"/>
      <c r="B343" s="259"/>
      <c r="C343" s="259"/>
      <c r="D343" s="259"/>
      <c r="E343" s="261"/>
      <c r="F343" s="259" t="s">
        <v>281</v>
      </c>
      <c r="G343" s="259"/>
      <c r="H343" s="259"/>
      <c r="I343" s="261">
        <v>4.6500000000000004</v>
      </c>
    </row>
    <row r="344" spans="1:9" ht="15">
      <c r="A344" s="258" t="s">
        <v>225</v>
      </c>
      <c r="B344" s="259"/>
      <c r="C344" s="259"/>
      <c r="D344" s="259"/>
      <c r="E344" s="261"/>
      <c r="F344" s="259" t="s">
        <v>282</v>
      </c>
      <c r="G344" s="259"/>
      <c r="H344" s="259"/>
      <c r="I344" s="261">
        <v>5.18</v>
      </c>
    </row>
    <row r="345" spans="1:9" ht="15">
      <c r="A345" s="258" t="s">
        <v>226</v>
      </c>
      <c r="B345" s="259"/>
      <c r="C345" s="259"/>
      <c r="D345" s="259"/>
      <c r="E345" s="261"/>
      <c r="F345" s="434" t="s">
        <v>283</v>
      </c>
      <c r="G345" s="434"/>
      <c r="H345" s="434"/>
      <c r="I345" s="261">
        <v>12.35</v>
      </c>
    </row>
    <row r="346" spans="1:9">
      <c r="A346" s="259" t="s">
        <v>227</v>
      </c>
      <c r="B346" s="259"/>
      <c r="C346" s="259"/>
      <c r="D346" s="259"/>
      <c r="E346" s="261"/>
      <c r="F346" s="434"/>
      <c r="G346" s="434"/>
      <c r="H346" s="434"/>
      <c r="I346" s="261"/>
    </row>
    <row r="347" spans="1:9">
      <c r="A347" s="259" t="s">
        <v>228</v>
      </c>
      <c r="B347" s="259"/>
      <c r="C347" s="259"/>
      <c r="D347" s="259"/>
      <c r="E347" s="261">
        <v>3.93</v>
      </c>
      <c r="F347" s="259"/>
      <c r="G347" s="259" t="s">
        <v>284</v>
      </c>
      <c r="H347" s="259"/>
      <c r="I347" s="261">
        <v>12.8</v>
      </c>
    </row>
    <row r="348" spans="1:9">
      <c r="A348" s="259" t="s">
        <v>229</v>
      </c>
      <c r="B348" s="259"/>
      <c r="C348" s="259"/>
      <c r="D348" s="259"/>
      <c r="E348" s="261">
        <v>2.54</v>
      </c>
      <c r="F348" s="259"/>
      <c r="G348" s="259" t="s">
        <v>285</v>
      </c>
      <c r="H348" s="259"/>
      <c r="I348" s="261">
        <v>8.93</v>
      </c>
    </row>
    <row r="349" spans="1:9">
      <c r="A349" s="259" t="s">
        <v>230</v>
      </c>
      <c r="B349" s="259"/>
      <c r="C349" s="259"/>
      <c r="D349" s="259"/>
      <c r="E349" s="261">
        <v>12.4</v>
      </c>
      <c r="F349" s="259" t="s">
        <v>286</v>
      </c>
      <c r="G349" s="259"/>
      <c r="H349" s="259"/>
      <c r="I349" s="261">
        <v>11.95</v>
      </c>
    </row>
    <row r="350" spans="1:9">
      <c r="A350" s="259" t="s">
        <v>231</v>
      </c>
      <c r="B350" s="259"/>
      <c r="C350" s="259"/>
      <c r="D350" s="259"/>
      <c r="E350" s="261">
        <v>8.01</v>
      </c>
      <c r="F350" s="259" t="s">
        <v>287</v>
      </c>
      <c r="G350" s="259"/>
      <c r="H350" s="259"/>
      <c r="I350" s="261">
        <v>14.35</v>
      </c>
    </row>
    <row r="351" spans="1:9">
      <c r="A351" s="259" t="s">
        <v>232</v>
      </c>
      <c r="B351" s="259"/>
      <c r="C351" s="259"/>
      <c r="D351" s="259"/>
      <c r="E351" s="261">
        <v>10.25</v>
      </c>
      <c r="F351" s="259"/>
      <c r="G351" s="259"/>
      <c r="H351" s="259"/>
      <c r="I351" s="261"/>
    </row>
    <row r="352" spans="1:9" ht="15">
      <c r="A352" s="259" t="s">
        <v>233</v>
      </c>
      <c r="B352" s="259"/>
      <c r="C352" s="259"/>
      <c r="D352" s="259"/>
      <c r="E352" s="261">
        <v>12.15</v>
      </c>
      <c r="F352" s="258" t="s">
        <v>288</v>
      </c>
      <c r="G352" s="259"/>
      <c r="H352" s="259"/>
      <c r="I352" s="261"/>
    </row>
    <row r="353" spans="1:9">
      <c r="A353" s="259" t="s">
        <v>234</v>
      </c>
      <c r="B353" s="259"/>
      <c r="C353" s="259"/>
      <c r="D353" s="259"/>
      <c r="E353" s="261">
        <v>3.39</v>
      </c>
      <c r="F353" s="259" t="s">
        <v>196</v>
      </c>
      <c r="G353" s="259"/>
      <c r="H353" s="259"/>
      <c r="I353" s="261">
        <v>1.06</v>
      </c>
    </row>
    <row r="354" spans="1:9">
      <c r="A354" s="259"/>
      <c r="B354" s="259" t="s">
        <v>235</v>
      </c>
      <c r="C354" s="259"/>
      <c r="D354" s="259"/>
      <c r="E354" s="261">
        <v>14.25</v>
      </c>
      <c r="F354" s="259" t="s">
        <v>289</v>
      </c>
      <c r="G354" s="259"/>
      <c r="H354" s="259"/>
      <c r="I354" s="261">
        <v>1.33</v>
      </c>
    </row>
    <row r="355" spans="1:9">
      <c r="A355" s="259"/>
      <c r="B355" s="259" t="s">
        <v>236</v>
      </c>
      <c r="C355" s="259"/>
      <c r="D355" s="259"/>
      <c r="E355" s="261">
        <v>2.79</v>
      </c>
      <c r="F355" s="259" t="s">
        <v>200</v>
      </c>
      <c r="G355" s="259"/>
      <c r="H355" s="259"/>
      <c r="I355" s="261">
        <v>1.77</v>
      </c>
    </row>
    <row r="356" spans="1:9">
      <c r="A356" s="259" t="s">
        <v>237</v>
      </c>
      <c r="B356" s="259"/>
      <c r="C356" s="259"/>
      <c r="D356" s="259"/>
      <c r="E356" s="261">
        <v>1.29</v>
      </c>
      <c r="F356" s="259"/>
      <c r="G356" s="259"/>
      <c r="H356" s="259"/>
      <c r="I356" s="261"/>
    </row>
    <row r="357" spans="1:9" ht="15">
      <c r="A357" s="259" t="s">
        <v>238</v>
      </c>
      <c r="B357" s="259"/>
      <c r="C357" s="259"/>
      <c r="D357" s="259"/>
      <c r="E357" s="261">
        <v>6.6</v>
      </c>
      <c r="F357" s="258" t="s">
        <v>290</v>
      </c>
      <c r="G357" s="259"/>
      <c r="H357" s="259"/>
      <c r="I357" s="261"/>
    </row>
    <row r="358" spans="1:9">
      <c r="A358" s="259" t="s">
        <v>239</v>
      </c>
      <c r="B358" s="259"/>
      <c r="C358" s="259"/>
      <c r="D358" s="259"/>
      <c r="E358" s="261"/>
      <c r="F358" s="259" t="s">
        <v>291</v>
      </c>
      <c r="G358" s="259"/>
      <c r="H358" s="259"/>
      <c r="I358" s="261" t="s">
        <v>329</v>
      </c>
    </row>
    <row r="359" spans="1:9">
      <c r="A359" s="259"/>
      <c r="B359" s="259" t="s">
        <v>240</v>
      </c>
      <c r="C359" s="259"/>
      <c r="D359" s="259"/>
      <c r="E359" s="261">
        <v>16.3</v>
      </c>
      <c r="F359" s="259" t="s">
        <v>292</v>
      </c>
      <c r="G359" s="259"/>
      <c r="H359" s="259"/>
      <c r="I359" s="261">
        <v>0.68</v>
      </c>
    </row>
    <row r="360" spans="1:9">
      <c r="A360" s="259" t="s">
        <v>241</v>
      </c>
      <c r="B360" s="259"/>
      <c r="C360" s="259"/>
      <c r="D360" s="259"/>
      <c r="E360" s="261">
        <v>1.05</v>
      </c>
      <c r="F360" s="259" t="s">
        <v>293</v>
      </c>
      <c r="G360" s="259"/>
      <c r="H360" s="259"/>
      <c r="I360" s="261">
        <v>-0.53</v>
      </c>
    </row>
    <row r="361" spans="1:9">
      <c r="A361" s="259" t="s">
        <v>242</v>
      </c>
      <c r="B361" s="259"/>
      <c r="C361" s="259"/>
      <c r="D361" s="259"/>
      <c r="E361" s="261">
        <v>10.85</v>
      </c>
      <c r="F361" s="259" t="s">
        <v>294</v>
      </c>
      <c r="G361" s="259"/>
      <c r="H361" s="259"/>
      <c r="I361" s="261">
        <v>-1.95</v>
      </c>
    </row>
    <row r="362" spans="1:9">
      <c r="A362" s="259" t="s">
        <v>243</v>
      </c>
      <c r="B362" s="259"/>
      <c r="C362" s="259"/>
      <c r="D362" s="259"/>
      <c r="E362" s="261">
        <v>4.25</v>
      </c>
      <c r="F362" s="259" t="s">
        <v>295</v>
      </c>
      <c r="G362" s="259"/>
      <c r="H362" s="259"/>
      <c r="I362" s="261">
        <v>-0.53</v>
      </c>
    </row>
    <row r="363" spans="1:9">
      <c r="A363" s="259" t="s">
        <v>244</v>
      </c>
      <c r="B363" s="259"/>
      <c r="C363" s="259"/>
      <c r="D363" s="259"/>
      <c r="E363" s="261">
        <v>34.75</v>
      </c>
      <c r="F363" s="259" t="s">
        <v>296</v>
      </c>
      <c r="G363" s="259"/>
      <c r="H363" s="259"/>
      <c r="I363" s="261">
        <v>-0.42</v>
      </c>
    </row>
    <row r="364" spans="1:9">
      <c r="A364" s="259"/>
      <c r="B364" s="259" t="s">
        <v>245</v>
      </c>
      <c r="C364" s="259"/>
      <c r="D364" s="259"/>
      <c r="E364" s="261">
        <v>17.55</v>
      </c>
      <c r="F364" s="259" t="s">
        <v>297</v>
      </c>
      <c r="G364" s="259"/>
      <c r="H364" s="259"/>
      <c r="I364" s="261">
        <v>1.98</v>
      </c>
    </row>
    <row r="365" spans="1:9">
      <c r="A365" s="259" t="s">
        <v>246</v>
      </c>
      <c r="B365" s="259"/>
      <c r="C365" s="259"/>
      <c r="D365" s="259"/>
      <c r="E365" s="261">
        <v>4.1900000000000004</v>
      </c>
      <c r="F365" s="259" t="s">
        <v>298</v>
      </c>
      <c r="G365" s="259"/>
      <c r="H365" s="259"/>
      <c r="I365" s="261">
        <v>2.38</v>
      </c>
    </row>
    <row r="366" spans="1:9">
      <c r="A366" s="259"/>
      <c r="B366" s="259" t="s">
        <v>247</v>
      </c>
      <c r="C366" s="259"/>
      <c r="D366" s="259"/>
      <c r="E366" s="261">
        <v>8.84</v>
      </c>
      <c r="F366" s="259" t="s">
        <v>299</v>
      </c>
      <c r="G366" s="259"/>
      <c r="H366" s="259"/>
      <c r="I366" s="261">
        <v>2.14</v>
      </c>
    </row>
    <row r="367" spans="1:9">
      <c r="A367" s="259" t="s">
        <v>248</v>
      </c>
      <c r="B367" s="259"/>
      <c r="C367" s="259"/>
      <c r="D367" s="259"/>
      <c r="E367" s="261">
        <v>8.01</v>
      </c>
      <c r="F367" s="259" t="s">
        <v>300</v>
      </c>
      <c r="G367" s="259"/>
      <c r="H367" s="259"/>
      <c r="I367" s="261">
        <v>2.76</v>
      </c>
    </row>
    <row r="368" spans="1:9">
      <c r="A368" s="259" t="s">
        <v>276</v>
      </c>
      <c r="B368" s="259"/>
      <c r="C368" s="259"/>
      <c r="D368" s="259"/>
      <c r="E368" s="261">
        <v>11.3</v>
      </c>
      <c r="F368" s="259" t="s">
        <v>301</v>
      </c>
      <c r="G368" s="259"/>
      <c r="H368" s="259"/>
      <c r="I368" s="261">
        <v>4.63</v>
      </c>
    </row>
    <row r="369" spans="1:9">
      <c r="A369" s="259" t="s">
        <v>249</v>
      </c>
      <c r="B369" s="259"/>
      <c r="C369" s="259"/>
      <c r="D369" s="259"/>
      <c r="E369" s="261">
        <v>5.82</v>
      </c>
      <c r="F369" s="259" t="s">
        <v>302</v>
      </c>
      <c r="G369" s="259"/>
      <c r="H369" s="259"/>
      <c r="I369" s="261">
        <v>-0.46</v>
      </c>
    </row>
    <row r="370" spans="1:9">
      <c r="A370" s="259" t="s">
        <v>250</v>
      </c>
      <c r="B370" s="259"/>
      <c r="C370" s="259"/>
      <c r="D370" s="259"/>
      <c r="E370" s="261"/>
      <c r="F370" s="259" t="s">
        <v>303</v>
      </c>
      <c r="G370" s="259"/>
      <c r="H370" s="259"/>
      <c r="I370" s="261">
        <v>2.65</v>
      </c>
    </row>
    <row r="371" spans="1:9">
      <c r="A371" s="259" t="s">
        <v>251</v>
      </c>
      <c r="B371" s="259"/>
      <c r="C371" s="259"/>
      <c r="D371" s="259"/>
      <c r="E371" s="261">
        <v>4.96</v>
      </c>
      <c r="F371" s="259" t="s">
        <v>304</v>
      </c>
      <c r="G371" s="259"/>
      <c r="H371" s="259"/>
      <c r="I371" s="261">
        <v>1.37</v>
      </c>
    </row>
    <row r="372" spans="1:9">
      <c r="A372" s="259" t="s">
        <v>252</v>
      </c>
      <c r="B372" s="259"/>
      <c r="C372" s="259"/>
      <c r="D372" s="259"/>
      <c r="E372" s="261">
        <v>7.86</v>
      </c>
      <c r="F372" s="259" t="s">
        <v>305</v>
      </c>
      <c r="G372" s="259"/>
      <c r="H372" s="259"/>
      <c r="I372" s="261">
        <v>-2.65</v>
      </c>
    </row>
    <row r="373" spans="1:9">
      <c r="A373" s="259" t="s">
        <v>253</v>
      </c>
      <c r="B373" s="259"/>
      <c r="C373" s="259"/>
      <c r="D373" s="259"/>
      <c r="E373" s="261">
        <v>2.0699999999999998</v>
      </c>
      <c r="F373" s="259" t="s">
        <v>306</v>
      </c>
      <c r="G373" s="259"/>
      <c r="H373" s="259"/>
      <c r="I373" s="261"/>
    </row>
    <row r="374" spans="1:9">
      <c r="A374" s="259" t="s">
        <v>254</v>
      </c>
      <c r="B374" s="259"/>
      <c r="C374" s="259"/>
      <c r="D374" s="259"/>
      <c r="E374" s="261">
        <v>18.05</v>
      </c>
      <c r="F374" s="259" t="s">
        <v>307</v>
      </c>
      <c r="G374" s="259"/>
      <c r="H374" s="259"/>
      <c r="I374" s="261">
        <v>-3.09</v>
      </c>
    </row>
    <row r="375" spans="1:9">
      <c r="A375" s="259" t="s">
        <v>255</v>
      </c>
      <c r="B375" s="259"/>
      <c r="C375" s="259"/>
      <c r="D375" s="259"/>
      <c r="E375" s="261">
        <v>7.81</v>
      </c>
      <c r="F375" s="259" t="s">
        <v>308</v>
      </c>
      <c r="G375" s="259"/>
      <c r="H375" s="259"/>
      <c r="I375" s="261"/>
    </row>
    <row r="376" spans="1:9">
      <c r="A376" s="259" t="s">
        <v>256</v>
      </c>
      <c r="B376" s="259"/>
      <c r="C376" s="259"/>
      <c r="D376" s="259"/>
      <c r="E376" s="261">
        <v>13.45</v>
      </c>
      <c r="F376" s="259"/>
      <c r="G376" s="259" t="s">
        <v>309</v>
      </c>
      <c r="H376" s="259"/>
      <c r="I376" s="261">
        <v>2.3199999999999998</v>
      </c>
    </row>
    <row r="377" spans="1:9">
      <c r="A377" s="259" t="s">
        <v>257</v>
      </c>
      <c r="B377" s="259"/>
      <c r="C377" s="259"/>
      <c r="D377" s="259"/>
      <c r="E377" s="261">
        <v>23.1</v>
      </c>
      <c r="F377" s="259"/>
      <c r="G377" s="259" t="s">
        <v>310</v>
      </c>
      <c r="H377" s="259"/>
      <c r="I377" s="261">
        <v>0.45</v>
      </c>
    </row>
    <row r="378" spans="1:9">
      <c r="A378" s="259"/>
      <c r="B378" s="259"/>
      <c r="C378" s="259"/>
      <c r="D378" s="259"/>
      <c r="E378" s="261"/>
      <c r="F378" s="259" t="s">
        <v>311</v>
      </c>
      <c r="G378" s="259"/>
      <c r="H378" s="259"/>
      <c r="I378" s="261">
        <v>-3.67</v>
      </c>
    </row>
    <row r="379" spans="1:9">
      <c r="A379" s="433" t="s">
        <v>258</v>
      </c>
      <c r="B379" s="433"/>
      <c r="C379" s="433"/>
      <c r="D379" s="433"/>
      <c r="E379" s="433"/>
      <c r="F379" s="433"/>
      <c r="G379" s="433"/>
      <c r="H379" s="433"/>
      <c r="I379" s="433"/>
    </row>
    <row r="380" spans="1:9">
      <c r="A380" s="433"/>
      <c r="B380" s="433"/>
      <c r="C380" s="433"/>
      <c r="D380" s="433"/>
      <c r="E380" s="433"/>
      <c r="F380" s="433"/>
      <c r="G380" s="433"/>
      <c r="H380" s="433"/>
      <c r="I380" s="433"/>
    </row>
    <row r="381" spans="1:9">
      <c r="A381" s="260" t="s">
        <v>259</v>
      </c>
      <c r="B381" s="259"/>
      <c r="C381" s="259"/>
      <c r="D381" s="259"/>
      <c r="E381" s="261"/>
      <c r="F381" s="260" t="s">
        <v>312</v>
      </c>
      <c r="G381" s="259"/>
      <c r="H381" s="259"/>
      <c r="I381" s="261"/>
    </row>
    <row r="382" spans="1:9">
      <c r="A382" s="259" t="s">
        <v>261</v>
      </c>
      <c r="B382" s="259"/>
      <c r="C382" s="259"/>
      <c r="D382" s="259" t="s">
        <v>260</v>
      </c>
      <c r="E382" s="261">
        <v>1360</v>
      </c>
      <c r="F382" s="259" t="s">
        <v>313</v>
      </c>
      <c r="G382" s="259"/>
      <c r="H382" s="259"/>
      <c r="I382" s="261">
        <v>3250</v>
      </c>
    </row>
    <row r="383" spans="1:9">
      <c r="A383" s="259" t="s">
        <v>262</v>
      </c>
      <c r="B383" s="259"/>
      <c r="C383" s="259"/>
      <c r="D383" s="259" t="s">
        <v>260</v>
      </c>
      <c r="E383" s="261">
        <v>550</v>
      </c>
      <c r="F383" s="259" t="s">
        <v>314</v>
      </c>
      <c r="G383" s="259"/>
      <c r="H383" s="259"/>
      <c r="I383" s="261">
        <v>535</v>
      </c>
    </row>
    <row r="384" spans="1:9">
      <c r="A384" s="259"/>
      <c r="B384" s="259"/>
      <c r="C384" s="259"/>
      <c r="D384" s="259"/>
      <c r="E384" s="261"/>
      <c r="F384" s="259"/>
      <c r="G384" s="259" t="s">
        <v>315</v>
      </c>
      <c r="H384" s="259"/>
      <c r="I384" s="261">
        <v>1600</v>
      </c>
    </row>
    <row r="385" spans="1:9">
      <c r="A385" s="260" t="s">
        <v>263</v>
      </c>
      <c r="B385" s="259"/>
      <c r="C385" s="259"/>
      <c r="D385" s="259"/>
      <c r="E385" s="261"/>
      <c r="F385" s="259" t="s">
        <v>316</v>
      </c>
      <c r="G385" s="259"/>
      <c r="H385" s="259"/>
      <c r="I385" s="261">
        <v>165</v>
      </c>
    </row>
    <row r="386" spans="1:9">
      <c r="A386" s="259" t="s">
        <v>264</v>
      </c>
      <c r="B386" s="259"/>
      <c r="C386" s="259"/>
      <c r="D386" s="259"/>
      <c r="E386" s="261"/>
      <c r="F386" s="259" t="s">
        <v>317</v>
      </c>
      <c r="G386" s="259"/>
      <c r="H386" s="259"/>
      <c r="I386" s="261">
        <v>155</v>
      </c>
    </row>
    <row r="387" spans="1:9">
      <c r="A387" s="259" t="s">
        <v>265</v>
      </c>
      <c r="B387" s="259"/>
      <c r="C387" s="259"/>
      <c r="D387" s="259"/>
      <c r="E387" s="261"/>
      <c r="F387" s="259" t="s">
        <v>318</v>
      </c>
      <c r="G387" s="259"/>
      <c r="H387" s="259"/>
      <c r="I387" s="261">
        <v>175</v>
      </c>
    </row>
    <row r="388" spans="1:9">
      <c r="A388" s="259" t="s">
        <v>266</v>
      </c>
      <c r="B388" s="259"/>
      <c r="C388" s="259"/>
      <c r="D388" s="259"/>
      <c r="E388" s="261"/>
      <c r="F388" s="259"/>
      <c r="G388" s="259" t="s">
        <v>319</v>
      </c>
      <c r="H388" s="259"/>
      <c r="I388" s="261">
        <v>475</v>
      </c>
    </row>
    <row r="389" spans="1:9">
      <c r="A389" s="259" t="s">
        <v>265</v>
      </c>
      <c r="B389" s="259"/>
      <c r="C389" s="259"/>
      <c r="D389" s="259"/>
      <c r="E389" s="261"/>
      <c r="F389" s="259" t="s">
        <v>320</v>
      </c>
      <c r="G389" s="259"/>
      <c r="H389" s="259"/>
      <c r="I389" s="261">
        <v>285</v>
      </c>
    </row>
    <row r="390" spans="1:9">
      <c r="A390" s="259"/>
      <c r="B390" s="259"/>
      <c r="C390" s="259"/>
      <c r="D390" s="259"/>
      <c r="E390" s="261"/>
      <c r="F390" s="259"/>
      <c r="G390" s="259" t="s">
        <v>321</v>
      </c>
      <c r="H390" s="259"/>
      <c r="I390" s="261">
        <v>3425</v>
      </c>
    </row>
    <row r="391" spans="1:9">
      <c r="A391" s="260" t="s">
        <v>267</v>
      </c>
      <c r="B391" s="259"/>
      <c r="C391" s="259"/>
      <c r="D391" s="261" t="s">
        <v>268</v>
      </c>
      <c r="E391" s="259" t="s">
        <v>186</v>
      </c>
      <c r="F391" s="259"/>
      <c r="G391" s="259" t="s">
        <v>322</v>
      </c>
      <c r="H391" s="259"/>
      <c r="I391" s="261">
        <v>1000</v>
      </c>
    </row>
    <row r="392" spans="1:9">
      <c r="A392" s="259" t="s">
        <v>269</v>
      </c>
      <c r="B392" s="259"/>
      <c r="C392" s="259"/>
      <c r="D392" s="261">
        <v>1830</v>
      </c>
      <c r="E392" s="261">
        <v>3650</v>
      </c>
      <c r="F392" s="259" t="s">
        <v>323</v>
      </c>
      <c r="G392" s="259"/>
      <c r="H392" s="259"/>
      <c r="I392" s="261">
        <v>930</v>
      </c>
    </row>
    <row r="393" spans="1:9">
      <c r="A393" s="259" t="s">
        <v>270</v>
      </c>
      <c r="B393" s="259"/>
      <c r="C393" s="259"/>
      <c r="D393" s="261">
        <v>2260</v>
      </c>
      <c r="E393" s="261">
        <v>4540</v>
      </c>
      <c r="F393" s="259"/>
      <c r="G393" s="259" t="s">
        <v>324</v>
      </c>
      <c r="H393" s="259"/>
      <c r="I393" s="261">
        <v>2030</v>
      </c>
    </row>
    <row r="394" spans="1:9">
      <c r="A394" s="259" t="s">
        <v>271</v>
      </c>
      <c r="B394" s="259"/>
      <c r="C394" s="259"/>
      <c r="D394" s="261">
        <v>4090</v>
      </c>
      <c r="E394" s="261">
        <v>5430</v>
      </c>
      <c r="F394" s="259"/>
      <c r="G394" s="259" t="s">
        <v>325</v>
      </c>
      <c r="H394" s="259"/>
      <c r="I394" s="261">
        <v>790</v>
      </c>
    </row>
    <row r="395" spans="1:9">
      <c r="A395" s="259" t="s">
        <v>272</v>
      </c>
      <c r="B395" s="259"/>
      <c r="C395" s="259"/>
      <c r="D395" s="261">
        <v>2560</v>
      </c>
      <c r="E395" s="261">
        <v>5110</v>
      </c>
      <c r="F395" s="259" t="s">
        <v>326</v>
      </c>
      <c r="G395" s="259"/>
      <c r="H395" s="259"/>
      <c r="I395" s="261">
        <v>350</v>
      </c>
    </row>
    <row r="396" spans="1:9">
      <c r="A396" s="259" t="s">
        <v>273</v>
      </c>
      <c r="B396" s="259"/>
      <c r="C396" s="259"/>
      <c r="D396" s="261">
        <v>2995</v>
      </c>
      <c r="E396" s="261">
        <v>6000</v>
      </c>
      <c r="F396" s="259" t="s">
        <v>327</v>
      </c>
      <c r="G396" s="259"/>
      <c r="H396" s="259"/>
      <c r="I396" s="261">
        <v>3725</v>
      </c>
    </row>
    <row r="397" spans="1:9">
      <c r="A397" s="259" t="s">
        <v>274</v>
      </c>
      <c r="B397" s="259"/>
      <c r="C397" s="259"/>
      <c r="D397" s="261">
        <v>4725</v>
      </c>
      <c r="E397" s="261">
        <v>9515</v>
      </c>
      <c r="F397" s="259" t="s">
        <v>328</v>
      </c>
      <c r="G397" s="259"/>
      <c r="H397" s="259"/>
      <c r="I397" s="261">
        <v>445</v>
      </c>
    </row>
    <row r="398" spans="1:9">
      <c r="A398" s="259" t="s">
        <v>275</v>
      </c>
      <c r="B398" s="259"/>
      <c r="C398" s="259"/>
      <c r="D398" s="259"/>
      <c r="E398" s="261">
        <v>2170</v>
      </c>
      <c r="F398" s="259"/>
      <c r="G398" s="259"/>
      <c r="H398" s="259"/>
      <c r="I398" s="261"/>
    </row>
    <row r="399" spans="1:9">
      <c r="A399" s="259"/>
      <c r="B399" s="259"/>
      <c r="C399" s="259"/>
      <c r="D399" s="259"/>
      <c r="E399" s="259"/>
      <c r="F399" s="259"/>
      <c r="G399" s="259"/>
      <c r="H399" s="259"/>
      <c r="I399" s="261"/>
    </row>
    <row r="400" spans="1:9" ht="12.75" customHeight="1">
      <c r="A400" s="430" t="s">
        <v>330</v>
      </c>
      <c r="B400" s="430"/>
      <c r="C400" s="430"/>
      <c r="D400" s="430"/>
      <c r="E400" s="430"/>
      <c r="F400" s="430"/>
      <c r="G400" s="430"/>
      <c r="H400" s="430"/>
      <c r="I400" s="430"/>
    </row>
    <row r="401" spans="1:9" ht="12.75" customHeight="1">
      <c r="A401" s="430" t="s">
        <v>312</v>
      </c>
      <c r="B401" s="430"/>
      <c r="C401" s="430"/>
      <c r="D401" s="430"/>
      <c r="E401" s="430"/>
      <c r="F401" s="430"/>
      <c r="G401" s="430"/>
      <c r="H401" s="430"/>
      <c r="I401" s="430"/>
    </row>
    <row r="402" spans="1:9">
      <c r="A402" s="259" t="s">
        <v>331</v>
      </c>
      <c r="B402" s="259"/>
      <c r="C402" s="259"/>
      <c r="D402" s="261">
        <v>870</v>
      </c>
      <c r="E402" s="259"/>
      <c r="F402" s="259" t="s">
        <v>350</v>
      </c>
      <c r="G402" s="259"/>
      <c r="H402" s="259"/>
      <c r="I402" s="261">
        <v>1750</v>
      </c>
    </row>
    <row r="403" spans="1:9">
      <c r="A403" s="259"/>
      <c r="B403" s="259" t="s">
        <v>332</v>
      </c>
      <c r="C403" s="259"/>
      <c r="D403" s="261">
        <v>4450</v>
      </c>
      <c r="E403" s="259"/>
      <c r="F403" s="259" t="s">
        <v>351</v>
      </c>
      <c r="G403" s="259"/>
      <c r="H403" s="259"/>
      <c r="I403" s="261">
        <v>620</v>
      </c>
    </row>
    <row r="404" spans="1:9">
      <c r="A404" s="259"/>
      <c r="B404" s="259" t="s">
        <v>333</v>
      </c>
      <c r="C404" s="259"/>
      <c r="D404" s="261">
        <v>10600</v>
      </c>
      <c r="E404" s="259"/>
      <c r="F404" s="259" t="s">
        <v>352</v>
      </c>
      <c r="G404" s="259"/>
      <c r="H404" s="259"/>
      <c r="I404" s="261">
        <v>175</v>
      </c>
    </row>
    <row r="405" spans="1:9">
      <c r="A405" s="259" t="s">
        <v>334</v>
      </c>
      <c r="B405" s="259"/>
      <c r="C405" s="259"/>
      <c r="D405" s="261">
        <v>2010</v>
      </c>
      <c r="E405" s="259"/>
      <c r="F405" s="259" t="s">
        <v>353</v>
      </c>
      <c r="G405" s="259"/>
      <c r="H405" s="259"/>
      <c r="I405" s="261">
        <v>3350</v>
      </c>
    </row>
    <row r="406" spans="1:9">
      <c r="A406" s="259" t="s">
        <v>335</v>
      </c>
      <c r="B406" s="259"/>
      <c r="C406" s="259"/>
      <c r="D406" s="261">
        <v>545</v>
      </c>
      <c r="E406" s="259"/>
      <c r="F406" s="259" t="s">
        <v>354</v>
      </c>
      <c r="G406" s="259"/>
      <c r="H406" s="259"/>
      <c r="I406" s="261">
        <v>700</v>
      </c>
    </row>
    <row r="407" spans="1:9">
      <c r="A407" s="259" t="s">
        <v>336</v>
      </c>
      <c r="B407" s="259"/>
      <c r="C407" s="259"/>
      <c r="D407" s="261">
        <v>1250</v>
      </c>
      <c r="E407" s="259"/>
      <c r="F407" s="259" t="s">
        <v>355</v>
      </c>
      <c r="G407" s="259"/>
      <c r="H407" s="259"/>
      <c r="I407" s="261">
        <v>1020</v>
      </c>
    </row>
    <row r="408" spans="1:9">
      <c r="A408" s="259"/>
      <c r="B408" s="259" t="s">
        <v>337</v>
      </c>
      <c r="C408" s="259"/>
      <c r="D408" s="261">
        <v>640</v>
      </c>
      <c r="E408" s="259"/>
      <c r="F408" s="259" t="s">
        <v>356</v>
      </c>
      <c r="G408" s="259"/>
      <c r="H408" s="259"/>
      <c r="I408" s="261">
        <v>4000</v>
      </c>
    </row>
    <row r="409" spans="1:9">
      <c r="A409" s="259"/>
      <c r="B409" s="259" t="s">
        <v>338</v>
      </c>
      <c r="C409" s="259"/>
      <c r="D409" s="261">
        <v>3425</v>
      </c>
      <c r="E409" s="259"/>
      <c r="F409" s="259" t="s">
        <v>357</v>
      </c>
      <c r="G409" s="259"/>
      <c r="H409" s="259"/>
      <c r="I409" s="261">
        <v>3925</v>
      </c>
    </row>
    <row r="410" spans="1:9">
      <c r="A410" s="259" t="s">
        <v>339</v>
      </c>
      <c r="B410" s="259"/>
      <c r="C410" s="259"/>
      <c r="D410" s="261">
        <v>975</v>
      </c>
      <c r="E410" s="259"/>
      <c r="F410" s="259" t="s">
        <v>358</v>
      </c>
      <c r="G410" s="259"/>
      <c r="H410" s="259"/>
      <c r="I410" s="261"/>
    </row>
    <row r="411" spans="1:9">
      <c r="A411" s="259" t="s">
        <v>340</v>
      </c>
      <c r="B411" s="259"/>
      <c r="C411" s="259"/>
      <c r="D411" s="261">
        <v>115</v>
      </c>
      <c r="E411" s="259"/>
      <c r="F411" s="259" t="s">
        <v>359</v>
      </c>
      <c r="G411" s="259"/>
      <c r="H411" s="259"/>
      <c r="I411" s="261">
        <v>430</v>
      </c>
    </row>
    <row r="412" spans="1:9">
      <c r="A412" s="259" t="s">
        <v>341</v>
      </c>
      <c r="B412" s="259"/>
      <c r="C412" s="259"/>
      <c r="D412" s="261">
        <v>1070</v>
      </c>
      <c r="E412" s="259"/>
      <c r="F412" s="259" t="s">
        <v>360</v>
      </c>
      <c r="G412" s="259"/>
      <c r="H412" s="259"/>
      <c r="I412" s="261">
        <v>1550</v>
      </c>
    </row>
    <row r="413" spans="1:9">
      <c r="A413" s="259" t="s">
        <v>342</v>
      </c>
      <c r="B413" s="259"/>
      <c r="C413" s="259"/>
      <c r="D413" s="261">
        <v>1540</v>
      </c>
      <c r="E413" s="259"/>
      <c r="F413" s="259" t="s">
        <v>361</v>
      </c>
      <c r="G413" s="259"/>
      <c r="H413" s="259"/>
      <c r="I413" s="261">
        <v>695</v>
      </c>
    </row>
    <row r="414" spans="1:9">
      <c r="A414" s="259" t="s">
        <v>343</v>
      </c>
      <c r="B414" s="259"/>
      <c r="C414" s="259"/>
      <c r="D414" s="261">
        <v>3725</v>
      </c>
      <c r="E414" s="259"/>
      <c r="F414" s="259" t="s">
        <v>362</v>
      </c>
      <c r="G414" s="259"/>
      <c r="H414" s="259"/>
      <c r="I414" s="261">
        <v>1100</v>
      </c>
    </row>
    <row r="415" spans="1:9">
      <c r="A415" s="259" t="s">
        <v>344</v>
      </c>
      <c r="B415" s="259"/>
      <c r="C415" s="259"/>
      <c r="D415" s="261">
        <v>610</v>
      </c>
      <c r="E415" s="259"/>
      <c r="F415" s="259" t="s">
        <v>363</v>
      </c>
      <c r="G415" s="259"/>
      <c r="H415" s="259"/>
      <c r="I415" s="261">
        <v>2730</v>
      </c>
    </row>
    <row r="416" spans="1:9">
      <c r="A416" s="259" t="s">
        <v>345</v>
      </c>
      <c r="B416" s="259"/>
      <c r="C416" s="259"/>
      <c r="D416" s="261">
        <v>2025</v>
      </c>
      <c r="E416" s="259"/>
      <c r="F416" s="259" t="s">
        <v>364</v>
      </c>
      <c r="G416" s="259"/>
      <c r="H416" s="259"/>
      <c r="I416" s="261">
        <v>3800</v>
      </c>
    </row>
    <row r="417" spans="1:10">
      <c r="A417" s="259" t="s">
        <v>346</v>
      </c>
      <c r="B417" s="259"/>
      <c r="C417" s="259"/>
      <c r="D417" s="261">
        <v>215</v>
      </c>
      <c r="E417" s="259"/>
      <c r="F417" s="259" t="s">
        <v>365</v>
      </c>
      <c r="G417" s="259"/>
      <c r="H417" s="259"/>
      <c r="I417" s="261">
        <v>925</v>
      </c>
    </row>
    <row r="418" spans="1:10">
      <c r="A418" s="259" t="s">
        <v>347</v>
      </c>
      <c r="B418" s="259"/>
      <c r="C418" s="259"/>
      <c r="D418" s="261">
        <v>715</v>
      </c>
      <c r="E418" s="259"/>
      <c r="F418" s="259" t="s">
        <v>366</v>
      </c>
      <c r="G418" s="259"/>
      <c r="H418" s="259"/>
      <c r="I418" s="261">
        <v>645</v>
      </c>
    </row>
    <row r="419" spans="1:10">
      <c r="A419" s="259" t="s">
        <v>348</v>
      </c>
      <c r="B419" s="259"/>
      <c r="C419" s="259"/>
      <c r="D419" s="261">
        <v>615</v>
      </c>
      <c r="E419" s="259"/>
      <c r="F419" s="259" t="s">
        <v>247</v>
      </c>
      <c r="G419" s="259"/>
      <c r="H419" s="259"/>
      <c r="I419" s="261">
        <v>2575</v>
      </c>
    </row>
    <row r="420" spans="1:10">
      <c r="A420" s="259" t="s">
        <v>349</v>
      </c>
      <c r="B420" s="259"/>
      <c r="C420" s="259"/>
      <c r="D420" s="261">
        <v>1420</v>
      </c>
      <c r="E420" s="259"/>
      <c r="F420" s="259" t="s">
        <v>367</v>
      </c>
      <c r="G420" s="259"/>
      <c r="H420" s="259"/>
      <c r="I420" s="261">
        <v>220</v>
      </c>
    </row>
    <row r="421" spans="1:10">
      <c r="A421" s="259" t="s">
        <v>370</v>
      </c>
      <c r="B421" s="259"/>
      <c r="C421" s="259"/>
      <c r="D421" s="261">
        <v>160</v>
      </c>
      <c r="E421" s="259"/>
      <c r="F421" s="259" t="s">
        <v>368</v>
      </c>
      <c r="G421" s="259"/>
      <c r="H421" s="259"/>
      <c r="I421" s="261">
        <v>82</v>
      </c>
    </row>
    <row r="422" spans="1:10">
      <c r="A422" s="259"/>
      <c r="B422" s="259"/>
      <c r="C422" s="259"/>
      <c r="D422" s="259"/>
      <c r="E422" s="259"/>
      <c r="F422" s="259" t="s">
        <v>369</v>
      </c>
      <c r="G422" s="259"/>
      <c r="H422" s="259"/>
      <c r="I422" s="261">
        <v>310</v>
      </c>
    </row>
    <row r="424" spans="1:10" ht="12.75" customHeight="1">
      <c r="A424" s="359" t="s">
        <v>371</v>
      </c>
      <c r="B424" s="359"/>
      <c r="C424" s="359"/>
      <c r="D424" s="359"/>
      <c r="E424" s="359"/>
      <c r="F424" s="359"/>
      <c r="G424" s="359"/>
      <c r="H424" s="359"/>
      <c r="I424" s="359"/>
      <c r="J424" s="359"/>
    </row>
    <row r="425" spans="1:10" ht="12.75" customHeight="1">
      <c r="A425" s="359"/>
      <c r="B425" s="359"/>
      <c r="C425" s="359"/>
      <c r="D425" s="359"/>
      <c r="E425" s="359"/>
      <c r="F425" s="359"/>
      <c r="G425" s="359"/>
      <c r="H425" s="359"/>
      <c r="I425" s="359"/>
      <c r="J425" s="359"/>
    </row>
    <row r="426" spans="1:10" ht="15.75" thickBot="1">
      <c r="A426" s="382" t="s">
        <v>372</v>
      </c>
      <c r="B426" s="382"/>
      <c r="C426" s="382"/>
      <c r="D426" s="229">
        <v>200</v>
      </c>
      <c r="E426" s="229">
        <v>400</v>
      </c>
      <c r="F426" s="229">
        <v>800</v>
      </c>
      <c r="G426" s="229">
        <v>1200</v>
      </c>
      <c r="H426" s="229">
        <v>1600</v>
      </c>
      <c r="I426" s="229">
        <v>2000</v>
      </c>
      <c r="J426" s="229">
        <v>2400</v>
      </c>
    </row>
    <row r="427" spans="1:10">
      <c r="A427" s="418" t="s">
        <v>373</v>
      </c>
      <c r="B427" s="419"/>
      <c r="C427" s="420"/>
      <c r="D427" s="209"/>
      <c r="E427" s="209"/>
      <c r="F427" s="209"/>
      <c r="G427" s="209"/>
      <c r="H427" s="209"/>
      <c r="I427" s="209"/>
      <c r="J427" s="223"/>
    </row>
    <row r="428" spans="1:10">
      <c r="A428" s="412" t="s">
        <v>374</v>
      </c>
      <c r="B428" s="413"/>
      <c r="C428" s="414"/>
      <c r="D428" s="224"/>
      <c r="E428" s="224"/>
      <c r="F428" s="224"/>
      <c r="G428" s="224"/>
      <c r="H428" s="224"/>
      <c r="I428" s="224"/>
      <c r="J428" s="225"/>
    </row>
    <row r="429" spans="1:10">
      <c r="A429" s="409" t="s">
        <v>375</v>
      </c>
      <c r="B429" s="410"/>
      <c r="C429" s="411"/>
      <c r="D429" s="209"/>
      <c r="E429" s="209"/>
      <c r="F429" s="209"/>
      <c r="G429" s="209"/>
      <c r="H429" s="209"/>
      <c r="I429" s="209"/>
      <c r="J429" s="223"/>
    </row>
    <row r="430" spans="1:10">
      <c r="A430" s="412" t="s">
        <v>376</v>
      </c>
      <c r="B430" s="413"/>
      <c r="C430" s="414"/>
      <c r="D430" s="224"/>
      <c r="E430" s="224"/>
      <c r="F430" s="224"/>
      <c r="G430" s="224"/>
      <c r="H430" s="224"/>
      <c r="I430" s="224"/>
      <c r="J430" s="225"/>
    </row>
    <row r="431" spans="1:10">
      <c r="A431" s="409" t="s">
        <v>374</v>
      </c>
      <c r="B431" s="410"/>
      <c r="C431" s="411"/>
      <c r="D431" s="209"/>
      <c r="E431" s="209"/>
      <c r="F431" s="209"/>
      <c r="G431" s="209"/>
      <c r="H431" s="209"/>
      <c r="I431" s="209"/>
      <c r="J431" s="223"/>
    </row>
    <row r="432" spans="1:10">
      <c r="A432" s="412" t="s">
        <v>375</v>
      </c>
      <c r="B432" s="413"/>
      <c r="C432" s="414"/>
      <c r="D432" s="224"/>
      <c r="E432" s="224"/>
      <c r="F432" s="224"/>
      <c r="G432" s="224"/>
      <c r="H432" s="224"/>
      <c r="I432" s="224"/>
      <c r="J432" s="225"/>
    </row>
    <row r="433" spans="1:10">
      <c r="A433" s="409" t="s">
        <v>377</v>
      </c>
      <c r="B433" s="410"/>
      <c r="C433" s="411"/>
      <c r="D433" s="209"/>
      <c r="E433" s="209"/>
      <c r="F433" s="209"/>
      <c r="G433" s="209"/>
      <c r="H433" s="209"/>
      <c r="I433" s="209"/>
      <c r="J433" s="223"/>
    </row>
    <row r="434" spans="1:10">
      <c r="A434" s="412" t="s">
        <v>378</v>
      </c>
      <c r="B434" s="413"/>
      <c r="C434" s="414"/>
      <c r="D434" s="224"/>
      <c r="E434" s="224"/>
      <c r="F434" s="224"/>
      <c r="G434" s="224"/>
      <c r="H434" s="224"/>
      <c r="I434" s="224"/>
      <c r="J434" s="225"/>
    </row>
    <row r="435" spans="1:10" ht="13.5" thickBot="1">
      <c r="A435" s="415" t="s">
        <v>379</v>
      </c>
      <c r="B435" s="416"/>
      <c r="C435" s="417"/>
      <c r="D435" s="226"/>
      <c r="E435" s="226"/>
      <c r="F435" s="226"/>
      <c r="G435" s="226"/>
      <c r="H435" s="226"/>
      <c r="I435" s="226"/>
      <c r="J435" s="227"/>
    </row>
    <row r="436" spans="1:10">
      <c r="A436" s="259" t="s">
        <v>380</v>
      </c>
      <c r="B436" s="259"/>
      <c r="C436" s="259" t="s">
        <v>381</v>
      </c>
      <c r="D436" s="261">
        <v>1950</v>
      </c>
      <c r="E436" s="259"/>
      <c r="F436" s="259" t="s">
        <v>383</v>
      </c>
      <c r="G436" s="261">
        <v>1400</v>
      </c>
      <c r="H436" s="259"/>
      <c r="I436" s="259"/>
      <c r="J436" s="259"/>
    </row>
    <row r="437" spans="1:10">
      <c r="A437" s="259" t="s">
        <v>382</v>
      </c>
      <c r="B437" s="259"/>
      <c r="C437" s="259"/>
      <c r="D437" s="261">
        <v>380</v>
      </c>
      <c r="E437" s="259"/>
      <c r="F437" s="259"/>
      <c r="G437" s="259"/>
      <c r="H437" s="259"/>
      <c r="I437" s="259"/>
      <c r="J437" s="259"/>
    </row>
    <row r="439" spans="1:10" ht="12.75" customHeight="1">
      <c r="A439" s="359" t="s">
        <v>384</v>
      </c>
      <c r="B439" s="359"/>
      <c r="C439" s="359"/>
      <c r="D439" s="359"/>
      <c r="E439" s="359"/>
      <c r="F439" s="359"/>
      <c r="G439" s="359"/>
      <c r="H439" s="359"/>
      <c r="I439" s="359"/>
      <c r="J439" s="228"/>
    </row>
    <row r="440" spans="1:10" ht="12.75" customHeight="1">
      <c r="A440" s="359"/>
      <c r="B440" s="359"/>
      <c r="C440" s="359"/>
      <c r="D440" s="359"/>
      <c r="E440" s="359"/>
      <c r="F440" s="359"/>
      <c r="G440" s="359"/>
      <c r="H440" s="359"/>
      <c r="I440" s="359"/>
      <c r="J440" s="228"/>
    </row>
    <row r="441" spans="1:10">
      <c r="A441" s="359"/>
      <c r="B441" s="382" t="s">
        <v>386</v>
      </c>
      <c r="C441" s="382"/>
      <c r="D441" s="382"/>
      <c r="E441" s="382" t="s">
        <v>385</v>
      </c>
      <c r="F441" s="382"/>
      <c r="G441" s="382"/>
      <c r="H441" s="359"/>
      <c r="I441" s="359"/>
    </row>
    <row r="442" spans="1:10" ht="13.5" thickBot="1">
      <c r="A442" s="359"/>
      <c r="B442" s="382"/>
      <c r="C442" s="382"/>
      <c r="D442" s="382"/>
      <c r="E442" s="382"/>
      <c r="F442" s="382"/>
      <c r="G442" s="382"/>
      <c r="H442" s="359"/>
      <c r="I442" s="359"/>
    </row>
    <row r="443" spans="1:10" ht="13.5" thickTop="1">
      <c r="A443" s="394" t="s">
        <v>387</v>
      </c>
      <c r="B443" s="397" t="s">
        <v>388</v>
      </c>
      <c r="C443" s="400" t="s">
        <v>389</v>
      </c>
      <c r="D443" s="403" t="s">
        <v>390</v>
      </c>
      <c r="E443" s="397" t="s">
        <v>391</v>
      </c>
      <c r="F443" s="400" t="s">
        <v>392</v>
      </c>
      <c r="G443" s="403" t="s">
        <v>393</v>
      </c>
      <c r="H443" s="400" t="s">
        <v>394</v>
      </c>
      <c r="I443" s="406" t="s">
        <v>395</v>
      </c>
    </row>
    <row r="444" spans="1:10">
      <c r="A444" s="395"/>
      <c r="B444" s="398"/>
      <c r="C444" s="401"/>
      <c r="D444" s="404"/>
      <c r="E444" s="398"/>
      <c r="F444" s="401"/>
      <c r="G444" s="404"/>
      <c r="H444" s="401"/>
      <c r="I444" s="407"/>
    </row>
    <row r="445" spans="1:10">
      <c r="A445" s="396"/>
      <c r="B445" s="399"/>
      <c r="C445" s="402"/>
      <c r="D445" s="405"/>
      <c r="E445" s="399"/>
      <c r="F445" s="402"/>
      <c r="G445" s="405"/>
      <c r="H445" s="402"/>
      <c r="I445" s="408"/>
    </row>
    <row r="446" spans="1:10">
      <c r="A446" s="236"/>
      <c r="B446" s="230"/>
      <c r="C446" s="231"/>
      <c r="D446" s="232"/>
      <c r="E446" s="230"/>
      <c r="F446" s="231"/>
      <c r="G446" s="232"/>
      <c r="H446" s="231"/>
      <c r="I446" s="237"/>
    </row>
    <row r="447" spans="1:10">
      <c r="A447" s="238"/>
      <c r="B447" s="132"/>
      <c r="C447" s="5"/>
      <c r="D447" s="233"/>
      <c r="E447" s="132"/>
      <c r="F447" s="5"/>
      <c r="G447" s="233"/>
      <c r="H447" s="5"/>
      <c r="I447" s="239"/>
    </row>
    <row r="448" spans="1:10">
      <c r="A448" s="240"/>
      <c r="B448" s="234"/>
      <c r="C448" s="222"/>
      <c r="D448" s="235"/>
      <c r="E448" s="234"/>
      <c r="F448" s="222"/>
      <c r="G448" s="235"/>
      <c r="H448" s="222"/>
      <c r="I448" s="241"/>
    </row>
    <row r="449" spans="1:9">
      <c r="A449" s="238"/>
      <c r="B449" s="132"/>
      <c r="C449" s="5"/>
      <c r="D449" s="233"/>
      <c r="E449" s="132"/>
      <c r="F449" s="5"/>
      <c r="G449" s="233"/>
      <c r="H449" s="5"/>
      <c r="I449" s="239"/>
    </row>
    <row r="450" spans="1:9">
      <c r="A450" s="240"/>
      <c r="B450" s="234"/>
      <c r="C450" s="222"/>
      <c r="D450" s="235"/>
      <c r="E450" s="234"/>
      <c r="F450" s="222"/>
      <c r="G450" s="235"/>
      <c r="H450" s="222"/>
      <c r="I450" s="241"/>
    </row>
    <row r="451" spans="1:9">
      <c r="A451" s="238"/>
      <c r="B451" s="132"/>
      <c r="C451" s="5"/>
      <c r="D451" s="233"/>
      <c r="E451" s="132"/>
      <c r="F451" s="5"/>
      <c r="G451" s="233"/>
      <c r="H451" s="5"/>
      <c r="I451" s="239"/>
    </row>
    <row r="452" spans="1:9" ht="13.5" thickBot="1">
      <c r="A452" s="242"/>
      <c r="B452" s="243"/>
      <c r="C452" s="244"/>
      <c r="D452" s="245"/>
      <c r="E452" s="243"/>
      <c r="F452" s="244"/>
      <c r="G452" s="245"/>
      <c r="H452" s="244"/>
      <c r="I452" s="246"/>
    </row>
    <row r="453" spans="1:9" ht="13.5" thickTop="1"/>
    <row r="454" spans="1:9" ht="12.75" customHeight="1">
      <c r="A454" s="359" t="s">
        <v>396</v>
      </c>
      <c r="B454" s="359"/>
      <c r="C454" s="359"/>
      <c r="D454" s="359"/>
      <c r="E454" s="359"/>
      <c r="F454" s="359"/>
      <c r="G454" s="359"/>
      <c r="H454" s="359"/>
    </row>
    <row r="455" spans="1:9" ht="12.75" customHeight="1">
      <c r="A455" s="359"/>
      <c r="B455" s="359"/>
      <c r="C455" s="359"/>
      <c r="D455" s="359"/>
      <c r="E455" s="359"/>
      <c r="F455" s="359"/>
      <c r="G455" s="359"/>
      <c r="H455" s="359"/>
    </row>
    <row r="456" spans="1:9" ht="15">
      <c r="A456" s="382" t="s">
        <v>397</v>
      </c>
      <c r="B456" s="382"/>
      <c r="C456" s="382"/>
      <c r="D456" s="382" t="s">
        <v>398</v>
      </c>
      <c r="E456" s="382"/>
      <c r="F456" s="382" t="s">
        <v>399</v>
      </c>
      <c r="G456" s="382"/>
      <c r="H456" s="382"/>
    </row>
    <row r="457" spans="1:9">
      <c r="A457" s="384"/>
      <c r="B457" s="385"/>
      <c r="C457" s="386"/>
      <c r="D457" s="249" t="s">
        <v>400</v>
      </c>
      <c r="E457" s="250" t="s">
        <v>401</v>
      </c>
      <c r="F457" s="251" t="s">
        <v>402</v>
      </c>
      <c r="G457" s="385" t="s">
        <v>403</v>
      </c>
      <c r="H457" s="386"/>
    </row>
    <row r="458" spans="1:9">
      <c r="A458" s="387" t="s">
        <v>404</v>
      </c>
      <c r="B458" s="388"/>
      <c r="C458" s="389"/>
      <c r="D458" s="252">
        <v>28.75</v>
      </c>
      <c r="E458" s="253">
        <v>22.2</v>
      </c>
      <c r="F458" s="254">
        <v>32.25</v>
      </c>
      <c r="G458" s="390">
        <v>25.75</v>
      </c>
      <c r="H458" s="391"/>
    </row>
    <row r="459" spans="1:9">
      <c r="A459" s="368" t="s">
        <v>405</v>
      </c>
      <c r="B459" s="369"/>
      <c r="C459" s="370"/>
      <c r="D459" s="255">
        <v>33.31</v>
      </c>
      <c r="E459" s="256">
        <v>26.73</v>
      </c>
      <c r="F459" s="257">
        <v>36.81</v>
      </c>
      <c r="G459" s="392">
        <v>30.31</v>
      </c>
      <c r="H459" s="393"/>
    </row>
    <row r="462" spans="1:9">
      <c r="A462" s="359" t="s">
        <v>406</v>
      </c>
      <c r="B462" s="359"/>
      <c r="C462" s="359"/>
      <c r="D462" s="359"/>
      <c r="E462" s="359"/>
      <c r="F462" s="359"/>
      <c r="G462" s="359"/>
      <c r="H462" s="359"/>
    </row>
    <row r="463" spans="1:9">
      <c r="A463" s="359"/>
      <c r="B463" s="359"/>
      <c r="C463" s="359"/>
      <c r="D463" s="359"/>
      <c r="E463" s="359"/>
      <c r="F463" s="359"/>
      <c r="G463" s="359"/>
      <c r="H463" s="359"/>
    </row>
    <row r="464" spans="1:9" ht="12.75" customHeight="1">
      <c r="A464" s="378" t="s">
        <v>407</v>
      </c>
      <c r="B464" s="378"/>
      <c r="C464" s="378"/>
      <c r="D464" s="378"/>
      <c r="E464" s="378"/>
      <c r="F464" s="378"/>
      <c r="G464" s="378"/>
      <c r="H464" s="378"/>
    </row>
    <row r="465" spans="1:8">
      <c r="A465" s="378"/>
      <c r="B465" s="378"/>
      <c r="C465" s="378"/>
      <c r="D465" s="378"/>
      <c r="E465" s="378"/>
      <c r="F465" s="378"/>
      <c r="G465" s="378"/>
      <c r="H465" s="378"/>
    </row>
    <row r="466" spans="1:8">
      <c r="A466" s="377" t="s">
        <v>408</v>
      </c>
      <c r="B466" s="377"/>
      <c r="C466" s="377"/>
      <c r="D466" s="193" t="s">
        <v>409</v>
      </c>
      <c r="E466" s="377" t="s">
        <v>410</v>
      </c>
      <c r="F466" s="377"/>
      <c r="G466" s="377" t="s">
        <v>268</v>
      </c>
      <c r="H466" s="377"/>
    </row>
    <row r="467" spans="1:8">
      <c r="A467" s="379" t="s">
        <v>411</v>
      </c>
      <c r="B467" s="380"/>
      <c r="C467" s="381"/>
      <c r="D467" s="262">
        <v>1400</v>
      </c>
      <c r="E467" s="371">
        <v>2250</v>
      </c>
      <c r="F467" s="372"/>
      <c r="G467" s="375">
        <v>2625</v>
      </c>
      <c r="H467" s="372"/>
    </row>
    <row r="468" spans="1:8">
      <c r="A468" s="368" t="s">
        <v>405</v>
      </c>
      <c r="B468" s="369"/>
      <c r="C468" s="370"/>
      <c r="D468" s="263">
        <v>1600</v>
      </c>
      <c r="E468" s="373">
        <v>2475</v>
      </c>
      <c r="F468" s="374"/>
      <c r="G468" s="376">
        <v>0</v>
      </c>
      <c r="H468" s="374"/>
    </row>
    <row r="471" spans="1:8">
      <c r="A471" s="359" t="s">
        <v>412</v>
      </c>
      <c r="B471" s="359"/>
      <c r="C471" s="359"/>
      <c r="D471" s="359"/>
      <c r="E471" s="359"/>
      <c r="F471" s="359"/>
      <c r="G471" s="359"/>
      <c r="H471" s="359"/>
    </row>
    <row r="472" spans="1:8">
      <c r="A472" s="359"/>
      <c r="B472" s="359"/>
      <c r="C472" s="359"/>
      <c r="D472" s="359"/>
      <c r="E472" s="359"/>
      <c r="F472" s="359"/>
      <c r="G472" s="359"/>
      <c r="H472" s="359"/>
    </row>
    <row r="473" spans="1:8" ht="15" thickBot="1">
      <c r="A473" s="435" t="s">
        <v>175</v>
      </c>
      <c r="B473" s="435"/>
      <c r="C473" s="435"/>
      <c r="D473" s="435"/>
      <c r="E473" s="435"/>
      <c r="F473" s="435"/>
      <c r="G473" s="435"/>
      <c r="H473" s="435"/>
    </row>
    <row r="474" spans="1:8">
      <c r="A474" s="360" t="s">
        <v>87</v>
      </c>
      <c r="B474" s="364" t="s">
        <v>413</v>
      </c>
      <c r="C474" s="364" t="s">
        <v>414</v>
      </c>
      <c r="D474" s="364" t="s">
        <v>415</v>
      </c>
      <c r="E474" s="364" t="s">
        <v>416</v>
      </c>
      <c r="F474" s="364" t="s">
        <v>417</v>
      </c>
      <c r="G474" s="364" t="s">
        <v>418</v>
      </c>
      <c r="H474" s="366" t="s">
        <v>419</v>
      </c>
    </row>
    <row r="475" spans="1:8" ht="29.25" customHeight="1" thickBot="1">
      <c r="A475" s="361"/>
      <c r="B475" s="365"/>
      <c r="C475" s="365"/>
      <c r="D475" s="365"/>
      <c r="E475" s="365"/>
      <c r="F475" s="365"/>
      <c r="G475" s="365"/>
      <c r="H475" s="367"/>
    </row>
    <row r="476" spans="1:8">
      <c r="A476" s="355" t="s">
        <v>420</v>
      </c>
      <c r="B476" s="265">
        <v>200</v>
      </c>
      <c r="C476" s="274"/>
      <c r="D476" s="274"/>
      <c r="E476" s="274"/>
      <c r="F476" s="274"/>
      <c r="G476" s="274"/>
      <c r="H476" s="275"/>
    </row>
    <row r="477" spans="1:8">
      <c r="A477" s="356"/>
      <c r="B477" s="5">
        <v>400</v>
      </c>
      <c r="C477" s="204"/>
      <c r="D477" s="204"/>
      <c r="E477" s="204"/>
      <c r="F477" s="204"/>
      <c r="G477" s="204"/>
      <c r="H477" s="277"/>
    </row>
    <row r="478" spans="1:8">
      <c r="A478" s="356"/>
      <c r="B478" s="222">
        <v>600</v>
      </c>
      <c r="C478" s="279"/>
      <c r="D478" s="279"/>
      <c r="E478" s="279"/>
      <c r="F478" s="279"/>
      <c r="G478" s="279"/>
      <c r="H478" s="280"/>
    </row>
    <row r="479" spans="1:8">
      <c r="A479" s="356"/>
      <c r="B479" s="5">
        <v>800</v>
      </c>
      <c r="C479" s="204"/>
      <c r="D479" s="204"/>
      <c r="E479" s="204"/>
      <c r="F479" s="204"/>
      <c r="G479" s="204"/>
      <c r="H479" s="277"/>
    </row>
    <row r="480" spans="1:8" ht="13.5" thickBot="1">
      <c r="A480" s="357"/>
      <c r="B480" s="266">
        <v>1000</v>
      </c>
      <c r="C480" s="282"/>
      <c r="D480" s="282"/>
      <c r="E480" s="282"/>
      <c r="F480" s="282"/>
      <c r="G480" s="282"/>
      <c r="H480" s="283"/>
    </row>
    <row r="481" spans="1:8">
      <c r="A481" s="355" t="s">
        <v>421</v>
      </c>
      <c r="B481" s="264">
        <v>200</v>
      </c>
      <c r="C481" s="285"/>
      <c r="D481" s="285"/>
      <c r="E481" s="285"/>
      <c r="F481" s="285"/>
      <c r="G481" s="285"/>
      <c r="H481" s="286"/>
    </row>
    <row r="482" spans="1:8">
      <c r="A482" s="356"/>
      <c r="B482" s="222">
        <v>400</v>
      </c>
      <c r="C482" s="279"/>
      <c r="D482" s="279"/>
      <c r="E482" s="279"/>
      <c r="F482" s="279"/>
      <c r="G482" s="279"/>
      <c r="H482" s="280"/>
    </row>
    <row r="483" spans="1:8">
      <c r="A483" s="356"/>
      <c r="B483" s="5">
        <v>600</v>
      </c>
      <c r="C483" s="204"/>
      <c r="D483" s="204"/>
      <c r="E483" s="204"/>
      <c r="F483" s="204"/>
      <c r="G483" s="204"/>
      <c r="H483" s="277"/>
    </row>
    <row r="484" spans="1:8">
      <c r="A484" s="356"/>
      <c r="B484" s="222">
        <v>800</v>
      </c>
      <c r="C484" s="279"/>
      <c r="D484" s="279"/>
      <c r="E484" s="279"/>
      <c r="F484" s="279"/>
      <c r="G484" s="279"/>
      <c r="H484" s="280"/>
    </row>
    <row r="485" spans="1:8" ht="13.5" thickBot="1">
      <c r="A485" s="357"/>
      <c r="B485" s="220">
        <v>1000</v>
      </c>
      <c r="C485" s="288"/>
      <c r="D485" s="288"/>
      <c r="E485" s="288"/>
      <c r="F485" s="288"/>
      <c r="G485" s="288"/>
      <c r="H485" s="289"/>
    </row>
    <row r="486" spans="1:8">
      <c r="A486" s="356" t="s">
        <v>422</v>
      </c>
      <c r="B486" s="5">
        <v>200</v>
      </c>
      <c r="C486" s="204"/>
      <c r="D486" s="204"/>
      <c r="E486" s="204"/>
      <c r="F486" s="204"/>
      <c r="G486" s="204"/>
      <c r="H486" s="277"/>
    </row>
    <row r="487" spans="1:8">
      <c r="A487" s="356"/>
      <c r="B487" s="222">
        <v>400</v>
      </c>
      <c r="C487" s="279"/>
      <c r="D487" s="279"/>
      <c r="E487" s="279"/>
      <c r="F487" s="279"/>
      <c r="G487" s="279"/>
      <c r="H487" s="280"/>
    </row>
    <row r="488" spans="1:8">
      <c r="A488" s="356"/>
      <c r="B488" s="5">
        <v>600</v>
      </c>
      <c r="C488" s="204"/>
      <c r="D488" s="204"/>
      <c r="E488" s="204"/>
      <c r="F488" s="204"/>
      <c r="G488" s="204"/>
      <c r="H488" s="277"/>
    </row>
    <row r="489" spans="1:8">
      <c r="A489" s="356"/>
      <c r="B489" s="222">
        <v>800</v>
      </c>
      <c r="C489" s="279"/>
      <c r="D489" s="279"/>
      <c r="E489" s="279"/>
      <c r="F489" s="279"/>
      <c r="G489" s="279"/>
      <c r="H489" s="280"/>
    </row>
    <row r="490" spans="1:8" ht="13.5" thickBot="1">
      <c r="A490" s="357"/>
      <c r="B490" s="220">
        <v>1000</v>
      </c>
      <c r="C490" s="288"/>
      <c r="D490" s="288"/>
      <c r="E490" s="288"/>
      <c r="F490" s="288"/>
      <c r="G490" s="288"/>
      <c r="H490" s="289"/>
    </row>
    <row r="493" spans="1:8">
      <c r="A493" s="359" t="s">
        <v>412</v>
      </c>
      <c r="B493" s="359"/>
      <c r="C493" s="359"/>
      <c r="D493" s="359"/>
      <c r="E493" s="359"/>
      <c r="F493" s="359"/>
      <c r="G493" s="359"/>
      <c r="H493" s="359"/>
    </row>
    <row r="494" spans="1:8">
      <c r="A494" s="359"/>
      <c r="B494" s="359"/>
      <c r="C494" s="359"/>
      <c r="D494" s="359"/>
      <c r="E494" s="359"/>
      <c r="F494" s="359"/>
      <c r="G494" s="359"/>
      <c r="H494" s="359"/>
    </row>
    <row r="495" spans="1:8" ht="15" thickBot="1">
      <c r="A495" s="358" t="s">
        <v>175</v>
      </c>
      <c r="B495" s="358"/>
      <c r="C495" s="358"/>
      <c r="D495" s="358"/>
      <c r="E495" s="358" t="s">
        <v>186</v>
      </c>
      <c r="F495" s="358"/>
      <c r="G495" s="358"/>
      <c r="H495" s="267" t="s">
        <v>429</v>
      </c>
    </row>
    <row r="496" spans="1:8">
      <c r="A496" s="360" t="s">
        <v>87</v>
      </c>
      <c r="B496" s="362" t="s">
        <v>413</v>
      </c>
      <c r="C496" s="364" t="s">
        <v>424</v>
      </c>
      <c r="D496" s="366" t="s">
        <v>425</v>
      </c>
      <c r="E496" s="362" t="s">
        <v>426</v>
      </c>
      <c r="F496" s="364" t="s">
        <v>427</v>
      </c>
      <c r="G496" s="366" t="s">
        <v>428</v>
      </c>
      <c r="H496" s="366" t="s">
        <v>423</v>
      </c>
    </row>
    <row r="497" spans="1:8" ht="13.5" thickBot="1">
      <c r="A497" s="361"/>
      <c r="B497" s="363"/>
      <c r="C497" s="365"/>
      <c r="D497" s="367"/>
      <c r="E497" s="363"/>
      <c r="F497" s="365"/>
      <c r="G497" s="367"/>
      <c r="H497" s="367"/>
    </row>
    <row r="498" spans="1:8">
      <c r="A498" s="355" t="s">
        <v>420</v>
      </c>
      <c r="B498" s="268">
        <v>200</v>
      </c>
      <c r="C498" s="274"/>
      <c r="D498" s="275"/>
      <c r="E498" s="276"/>
      <c r="F498" s="274"/>
      <c r="G498" s="275"/>
      <c r="H498" s="275"/>
    </row>
    <row r="499" spans="1:8">
      <c r="A499" s="356"/>
      <c r="B499" s="269">
        <v>400</v>
      </c>
      <c r="C499" s="204"/>
      <c r="D499" s="277"/>
      <c r="E499" s="278"/>
      <c r="F499" s="204"/>
      <c r="G499" s="277"/>
      <c r="H499" s="277"/>
    </row>
    <row r="500" spans="1:8">
      <c r="A500" s="356"/>
      <c r="B500" s="270">
        <v>600</v>
      </c>
      <c r="C500" s="279"/>
      <c r="D500" s="280"/>
      <c r="E500" s="281"/>
      <c r="F500" s="279"/>
      <c r="G500" s="280"/>
      <c r="H500" s="280"/>
    </row>
    <row r="501" spans="1:8">
      <c r="A501" s="356"/>
      <c r="B501" s="269">
        <v>800</v>
      </c>
      <c r="C501" s="204"/>
      <c r="D501" s="277"/>
      <c r="E501" s="278"/>
      <c r="F501" s="204"/>
      <c r="G501" s="277"/>
      <c r="H501" s="277"/>
    </row>
    <row r="502" spans="1:8" ht="13.5" thickBot="1">
      <c r="A502" s="357"/>
      <c r="B502" s="271">
        <v>1000</v>
      </c>
      <c r="C502" s="282"/>
      <c r="D502" s="283"/>
      <c r="E502" s="284"/>
      <c r="F502" s="282"/>
      <c r="G502" s="283"/>
      <c r="H502" s="283"/>
    </row>
    <row r="503" spans="1:8">
      <c r="A503" s="355" t="s">
        <v>421</v>
      </c>
      <c r="B503" s="272">
        <v>200</v>
      </c>
      <c r="C503" s="285"/>
      <c r="D503" s="286"/>
      <c r="E503" s="287"/>
      <c r="F503" s="285"/>
      <c r="G503" s="286"/>
      <c r="H503" s="286"/>
    </row>
    <row r="504" spans="1:8">
      <c r="A504" s="356"/>
      <c r="B504" s="270">
        <v>400</v>
      </c>
      <c r="C504" s="279"/>
      <c r="D504" s="280"/>
      <c r="E504" s="281"/>
      <c r="F504" s="279"/>
      <c r="G504" s="280"/>
      <c r="H504" s="280"/>
    </row>
    <row r="505" spans="1:8">
      <c r="A505" s="356"/>
      <c r="B505" s="269">
        <v>600</v>
      </c>
      <c r="C505" s="204"/>
      <c r="D505" s="277"/>
      <c r="E505" s="278"/>
      <c r="F505" s="204"/>
      <c r="G505" s="277"/>
      <c r="H505" s="277"/>
    </row>
    <row r="506" spans="1:8">
      <c r="A506" s="356"/>
      <c r="B506" s="270">
        <v>800</v>
      </c>
      <c r="C506" s="279"/>
      <c r="D506" s="280"/>
      <c r="E506" s="281"/>
      <c r="F506" s="279"/>
      <c r="G506" s="280"/>
      <c r="H506" s="280"/>
    </row>
    <row r="507" spans="1:8" ht="13.5" thickBot="1">
      <c r="A507" s="357"/>
      <c r="B507" s="273">
        <v>1000</v>
      </c>
      <c r="C507" s="288"/>
      <c r="D507" s="289"/>
      <c r="E507" s="290"/>
      <c r="F507" s="288"/>
      <c r="G507" s="289"/>
      <c r="H507" s="289"/>
    </row>
    <row r="508" spans="1:8">
      <c r="A508" s="356" t="s">
        <v>422</v>
      </c>
      <c r="B508" s="269">
        <v>200</v>
      </c>
      <c r="C508" s="204"/>
      <c r="D508" s="277"/>
      <c r="E508" s="278"/>
      <c r="F508" s="204"/>
      <c r="G508" s="277"/>
      <c r="H508" s="277"/>
    </row>
    <row r="509" spans="1:8">
      <c r="A509" s="356"/>
      <c r="B509" s="270">
        <v>400</v>
      </c>
      <c r="C509" s="279"/>
      <c r="D509" s="280"/>
      <c r="E509" s="281"/>
      <c r="F509" s="279"/>
      <c r="G509" s="280"/>
      <c r="H509" s="280"/>
    </row>
    <row r="510" spans="1:8">
      <c r="A510" s="356"/>
      <c r="B510" s="269">
        <v>600</v>
      </c>
      <c r="C510" s="204"/>
      <c r="D510" s="277"/>
      <c r="E510" s="278"/>
      <c r="F510" s="204"/>
      <c r="G510" s="277"/>
      <c r="H510" s="277"/>
    </row>
    <row r="511" spans="1:8">
      <c r="A511" s="356"/>
      <c r="B511" s="270">
        <v>800</v>
      </c>
      <c r="C511" s="279"/>
      <c r="D511" s="280"/>
      <c r="E511" s="281"/>
      <c r="F511" s="279"/>
      <c r="G511" s="280"/>
      <c r="H511" s="280"/>
    </row>
    <row r="512" spans="1:8" ht="13.5" thickBot="1">
      <c r="A512" s="357"/>
      <c r="B512" s="273">
        <v>1000</v>
      </c>
      <c r="C512" s="288"/>
      <c r="D512" s="289"/>
      <c r="E512" s="290"/>
      <c r="F512" s="288"/>
      <c r="G512" s="289"/>
      <c r="H512" s="289"/>
    </row>
    <row r="513" spans="1:5">
      <c r="A513" t="s">
        <v>430</v>
      </c>
      <c r="C513" s="202">
        <v>114</v>
      </c>
    </row>
    <row r="514" spans="1:5">
      <c r="A514" t="s">
        <v>431</v>
      </c>
    </row>
    <row r="515" spans="1:5">
      <c r="B515" t="s">
        <v>432</v>
      </c>
      <c r="C515" s="194">
        <v>1900</v>
      </c>
      <c r="D515" t="s">
        <v>433</v>
      </c>
      <c r="E515" s="202">
        <v>2650</v>
      </c>
    </row>
    <row r="516" spans="1:5" ht="21.75" customHeight="1">
      <c r="A516" t="s">
        <v>434</v>
      </c>
      <c r="B516" s="291" t="s">
        <v>435</v>
      </c>
      <c r="C516" s="194">
        <v>12.5</v>
      </c>
      <c r="D516" t="s">
        <v>436</v>
      </c>
      <c r="E516" s="202">
        <v>18</v>
      </c>
    </row>
    <row r="517" spans="1:5">
      <c r="A517" s="292" t="s">
        <v>437</v>
      </c>
      <c r="B517" s="194">
        <v>660</v>
      </c>
    </row>
  </sheetData>
  <mergeCells count="231">
    <mergeCell ref="A1:K3"/>
    <mergeCell ref="A4:M5"/>
    <mergeCell ref="A6:I6"/>
    <mergeCell ref="J6:M6"/>
    <mergeCell ref="A7:A8"/>
    <mergeCell ref="B7:B8"/>
    <mergeCell ref="C7:C8"/>
    <mergeCell ref="D7:D8"/>
    <mergeCell ref="E7:E8"/>
    <mergeCell ref="F7:F8"/>
    <mergeCell ref="M7:M8"/>
    <mergeCell ref="A28:M29"/>
    <mergeCell ref="A30:C30"/>
    <mergeCell ref="A42:K44"/>
    <mergeCell ref="A45:M46"/>
    <mergeCell ref="A47:I47"/>
    <mergeCell ref="J47:M47"/>
    <mergeCell ref="G7:G8"/>
    <mergeCell ref="H7:H8"/>
    <mergeCell ref="I7:I8"/>
    <mergeCell ref="J7:J8"/>
    <mergeCell ref="K7:K8"/>
    <mergeCell ref="L7:L8"/>
    <mergeCell ref="M48:M49"/>
    <mergeCell ref="A69:M70"/>
    <mergeCell ref="A71:C71"/>
    <mergeCell ref="A84:K86"/>
    <mergeCell ref="A87:M88"/>
    <mergeCell ref="A89:I89"/>
    <mergeCell ref="J89:M89"/>
    <mergeCell ref="G48:G49"/>
    <mergeCell ref="H48:H49"/>
    <mergeCell ref="I48:I49"/>
    <mergeCell ref="J48:J49"/>
    <mergeCell ref="K48:K49"/>
    <mergeCell ref="L48:L49"/>
    <mergeCell ref="A48:A49"/>
    <mergeCell ref="B48:B49"/>
    <mergeCell ref="C48:C49"/>
    <mergeCell ref="D48:D49"/>
    <mergeCell ref="E48:E49"/>
    <mergeCell ref="F48:F49"/>
    <mergeCell ref="M90:M91"/>
    <mergeCell ref="A111:M112"/>
    <mergeCell ref="A113:C113"/>
    <mergeCell ref="A125:K127"/>
    <mergeCell ref="A128:M129"/>
    <mergeCell ref="A130:I130"/>
    <mergeCell ref="J130:M130"/>
    <mergeCell ref="G90:G91"/>
    <mergeCell ref="H90:H91"/>
    <mergeCell ref="I90:I91"/>
    <mergeCell ref="J90:J91"/>
    <mergeCell ref="K90:K91"/>
    <mergeCell ref="L90:L91"/>
    <mergeCell ref="A90:A91"/>
    <mergeCell ref="B90:B91"/>
    <mergeCell ref="C90:C91"/>
    <mergeCell ref="D90:D91"/>
    <mergeCell ref="E90:E91"/>
    <mergeCell ref="F90:F91"/>
    <mergeCell ref="M131:M132"/>
    <mergeCell ref="A152:M153"/>
    <mergeCell ref="A154:C154"/>
    <mergeCell ref="A167:K169"/>
    <mergeCell ref="A170:M171"/>
    <mergeCell ref="A172:I172"/>
    <mergeCell ref="J172:M172"/>
    <mergeCell ref="G131:G132"/>
    <mergeCell ref="H131:H132"/>
    <mergeCell ref="I131:I132"/>
    <mergeCell ref="J131:J132"/>
    <mergeCell ref="K131:K132"/>
    <mergeCell ref="L131:L132"/>
    <mergeCell ref="A131:A132"/>
    <mergeCell ref="B131:B132"/>
    <mergeCell ref="C131:C132"/>
    <mergeCell ref="D131:D132"/>
    <mergeCell ref="E131:E132"/>
    <mergeCell ref="F131:F132"/>
    <mergeCell ref="M173:M174"/>
    <mergeCell ref="A194:M195"/>
    <mergeCell ref="A196:C196"/>
    <mergeCell ref="A208:K210"/>
    <mergeCell ref="A211:M212"/>
    <mergeCell ref="A213:I213"/>
    <mergeCell ref="J213:M213"/>
    <mergeCell ref="G173:G174"/>
    <mergeCell ref="H173:H174"/>
    <mergeCell ref="I173:I174"/>
    <mergeCell ref="J173:J174"/>
    <mergeCell ref="K173:K174"/>
    <mergeCell ref="L173:L174"/>
    <mergeCell ref="A173:A174"/>
    <mergeCell ref="B173:B174"/>
    <mergeCell ref="C173:C174"/>
    <mergeCell ref="D173:D174"/>
    <mergeCell ref="E173:E174"/>
    <mergeCell ref="F173:F174"/>
    <mergeCell ref="M214:M215"/>
    <mergeCell ref="A235:M236"/>
    <mergeCell ref="A237:C237"/>
    <mergeCell ref="A250:K252"/>
    <mergeCell ref="A253:M254"/>
    <mergeCell ref="A255:I255"/>
    <mergeCell ref="J255:M255"/>
    <mergeCell ref="G214:G215"/>
    <mergeCell ref="H214:H215"/>
    <mergeCell ref="I214:I215"/>
    <mergeCell ref="J214:J215"/>
    <mergeCell ref="K214:K215"/>
    <mergeCell ref="L214:L215"/>
    <mergeCell ref="A214:A215"/>
    <mergeCell ref="B214:B215"/>
    <mergeCell ref="C214:C215"/>
    <mergeCell ref="D214:D215"/>
    <mergeCell ref="E214:E215"/>
    <mergeCell ref="F214:F215"/>
    <mergeCell ref="M256:M257"/>
    <mergeCell ref="A277:M278"/>
    <mergeCell ref="A279:C279"/>
    <mergeCell ref="A292:K294"/>
    <mergeCell ref="A295:M296"/>
    <mergeCell ref="A297:I297"/>
    <mergeCell ref="J297:M297"/>
    <mergeCell ref="G256:G257"/>
    <mergeCell ref="H256:H257"/>
    <mergeCell ref="I256:I257"/>
    <mergeCell ref="J256:J257"/>
    <mergeCell ref="K256:K257"/>
    <mergeCell ref="L256:L257"/>
    <mergeCell ref="A256:A257"/>
    <mergeCell ref="B256:B257"/>
    <mergeCell ref="C256:C257"/>
    <mergeCell ref="D256:D257"/>
    <mergeCell ref="E256:E257"/>
    <mergeCell ref="F256:F257"/>
    <mergeCell ref="A379:I380"/>
    <mergeCell ref="A400:I400"/>
    <mergeCell ref="A401:I401"/>
    <mergeCell ref="A424:J425"/>
    <mergeCell ref="A426:C426"/>
    <mergeCell ref="A427:C427"/>
    <mergeCell ref="M298:M299"/>
    <mergeCell ref="A319:M320"/>
    <mergeCell ref="A321:C321"/>
    <mergeCell ref="A333:I335"/>
    <mergeCell ref="A336:I337"/>
    <mergeCell ref="F345:H346"/>
    <mergeCell ref="G298:G299"/>
    <mergeCell ref="H298:H299"/>
    <mergeCell ref="I298:I299"/>
    <mergeCell ref="J298:J299"/>
    <mergeCell ref="K298:K299"/>
    <mergeCell ref="L298:L299"/>
    <mergeCell ref="A298:A299"/>
    <mergeCell ref="B298:B299"/>
    <mergeCell ref="C298:C299"/>
    <mergeCell ref="D298:D299"/>
    <mergeCell ref="E298:E299"/>
    <mergeCell ref="F298:F299"/>
    <mergeCell ref="A434:C434"/>
    <mergeCell ref="A435:C435"/>
    <mergeCell ref="A439:I440"/>
    <mergeCell ref="A441:A442"/>
    <mergeCell ref="B441:D442"/>
    <mergeCell ref="E441:G442"/>
    <mergeCell ref="H441:I442"/>
    <mergeCell ref="A428:C428"/>
    <mergeCell ref="A429:C429"/>
    <mergeCell ref="A430:C430"/>
    <mergeCell ref="A431:C431"/>
    <mergeCell ref="A432:C432"/>
    <mergeCell ref="A433:C433"/>
    <mergeCell ref="G443:G445"/>
    <mergeCell ref="H443:H445"/>
    <mergeCell ref="I443:I445"/>
    <mergeCell ref="A454:H455"/>
    <mergeCell ref="A456:C456"/>
    <mergeCell ref="D456:E456"/>
    <mergeCell ref="F456:H456"/>
    <mergeCell ref="A443:A445"/>
    <mergeCell ref="B443:B445"/>
    <mergeCell ref="C443:C445"/>
    <mergeCell ref="D443:D445"/>
    <mergeCell ref="E443:E445"/>
    <mergeCell ref="F443:F445"/>
    <mergeCell ref="A462:H463"/>
    <mergeCell ref="A464:H465"/>
    <mergeCell ref="A466:C466"/>
    <mergeCell ref="E466:F466"/>
    <mergeCell ref="G466:H466"/>
    <mergeCell ref="A467:C467"/>
    <mergeCell ref="E467:F467"/>
    <mergeCell ref="G467:H467"/>
    <mergeCell ref="A457:C457"/>
    <mergeCell ref="G457:H457"/>
    <mergeCell ref="A458:C458"/>
    <mergeCell ref="G458:H458"/>
    <mergeCell ref="A459:C459"/>
    <mergeCell ref="G459:H459"/>
    <mergeCell ref="F474:F475"/>
    <mergeCell ref="G474:G475"/>
    <mergeCell ref="H474:H475"/>
    <mergeCell ref="A476:A480"/>
    <mergeCell ref="A481:A485"/>
    <mergeCell ref="A486:A490"/>
    <mergeCell ref="A468:C468"/>
    <mergeCell ref="E468:F468"/>
    <mergeCell ref="G468:H468"/>
    <mergeCell ref="A471:H472"/>
    <mergeCell ref="A473:H473"/>
    <mergeCell ref="A474:A475"/>
    <mergeCell ref="B474:B475"/>
    <mergeCell ref="C474:C475"/>
    <mergeCell ref="D474:D475"/>
    <mergeCell ref="E474:E475"/>
    <mergeCell ref="H496:H497"/>
    <mergeCell ref="A498:A502"/>
    <mergeCell ref="A503:A507"/>
    <mergeCell ref="A508:A512"/>
    <mergeCell ref="A493:H494"/>
    <mergeCell ref="A495:D495"/>
    <mergeCell ref="E495:G495"/>
    <mergeCell ref="A496:A497"/>
    <mergeCell ref="B496:B497"/>
    <mergeCell ref="C496:C497"/>
    <mergeCell ref="D496:D497"/>
    <mergeCell ref="E496:E497"/>
    <mergeCell ref="F496:F497"/>
    <mergeCell ref="G496:G49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17"/>
  <sheetViews>
    <sheetView workbookViewId="0">
      <selection activeCell="F10" sqref="F10"/>
    </sheetView>
  </sheetViews>
  <sheetFormatPr baseColWidth="10" defaultRowHeight="12.75"/>
  <cols>
    <col min="1" max="1" width="13.42578125" customWidth="1"/>
    <col min="4" max="4" width="12.42578125" bestFit="1" customWidth="1"/>
  </cols>
  <sheetData>
    <row r="1" spans="1:20" ht="12.75" customHeight="1">
      <c r="A1" s="427" t="s">
        <v>150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193" t="s">
        <v>212</v>
      </c>
      <c r="M1" s="192"/>
    </row>
    <row r="2" spans="1:20" ht="12.7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211" t="s">
        <v>211</v>
      </c>
      <c r="M2" s="192"/>
    </row>
    <row r="3" spans="1:20" ht="12.75" customHeight="1">
      <c r="A3" s="427"/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192"/>
      <c r="M3" s="192"/>
    </row>
    <row r="4" spans="1:20">
      <c r="A4" s="428" t="s">
        <v>151</v>
      </c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O4" s="180" t="s">
        <v>158</v>
      </c>
      <c r="R4" s="180" t="s">
        <v>168</v>
      </c>
      <c r="T4" s="180" t="s">
        <v>215</v>
      </c>
    </row>
    <row r="5" spans="1:20">
      <c r="A5" s="428"/>
      <c r="B5" s="428"/>
      <c r="C5" s="428"/>
      <c r="D5" s="428"/>
      <c r="E5" s="428"/>
      <c r="F5" s="428"/>
      <c r="G5" s="428"/>
      <c r="H5" s="428"/>
      <c r="I5" s="428"/>
      <c r="J5" s="428"/>
      <c r="K5" s="428"/>
      <c r="L5" s="428"/>
      <c r="M5" s="428"/>
      <c r="O5" t="str">
        <f>B7</f>
        <v>PLYWOOD OR HARDBOARD</v>
      </c>
      <c r="R5" t="s">
        <v>163</v>
      </c>
      <c r="T5" s="215">
        <v>1800</v>
      </c>
    </row>
    <row r="6" spans="1:20">
      <c r="A6" s="377" t="s">
        <v>175</v>
      </c>
      <c r="B6" s="377"/>
      <c r="C6" s="377"/>
      <c r="D6" s="377"/>
      <c r="E6" s="377"/>
      <c r="F6" s="377"/>
      <c r="G6" s="377"/>
      <c r="H6" s="377"/>
      <c r="I6" s="377"/>
      <c r="J6" s="377" t="s">
        <v>186</v>
      </c>
      <c r="K6" s="377"/>
      <c r="L6" s="377"/>
      <c r="M6" s="377"/>
      <c r="O6" t="str">
        <f>C7</f>
        <v>METAL OR VINYL SIDING</v>
      </c>
      <c r="R6" t="s">
        <v>164</v>
      </c>
      <c r="T6" s="215">
        <v>1900</v>
      </c>
    </row>
    <row r="7" spans="1:20" ht="12.75" customHeight="1">
      <c r="A7" s="424" t="s">
        <v>152</v>
      </c>
      <c r="B7" s="424" t="s">
        <v>153</v>
      </c>
      <c r="C7" s="424" t="s">
        <v>154</v>
      </c>
      <c r="D7" s="424" t="s">
        <v>155</v>
      </c>
      <c r="E7" s="424" t="s">
        <v>156</v>
      </c>
      <c r="F7" s="424" t="s">
        <v>176</v>
      </c>
      <c r="G7" s="424" t="s">
        <v>177</v>
      </c>
      <c r="H7" s="424" t="s">
        <v>179</v>
      </c>
      <c r="I7" s="424" t="s">
        <v>180</v>
      </c>
      <c r="J7" s="429" t="s">
        <v>181</v>
      </c>
      <c r="K7" s="426" t="s">
        <v>182</v>
      </c>
      <c r="L7" s="426" t="s">
        <v>183</v>
      </c>
      <c r="M7" s="426"/>
      <c r="O7" t="str">
        <f>D7</f>
        <v>STUCCO</v>
      </c>
      <c r="R7" t="s">
        <v>147</v>
      </c>
      <c r="T7" s="216">
        <v>1901</v>
      </c>
    </row>
    <row r="8" spans="1:20" ht="18.75" customHeight="1">
      <c r="A8" s="424"/>
      <c r="B8" s="424"/>
      <c r="C8" s="424"/>
      <c r="D8" s="424"/>
      <c r="E8" s="424"/>
      <c r="F8" s="424"/>
      <c r="G8" s="424"/>
      <c r="H8" s="424"/>
      <c r="I8" s="424"/>
      <c r="J8" s="429"/>
      <c r="K8" s="426"/>
      <c r="L8" s="426"/>
      <c r="M8" s="426"/>
      <c r="O8" t="str">
        <f>E7</f>
        <v>WOOD SIDING</v>
      </c>
      <c r="R8" t="s">
        <v>165</v>
      </c>
      <c r="T8" s="216">
        <v>1902</v>
      </c>
    </row>
    <row r="9" spans="1:20">
      <c r="A9" s="191">
        <v>600</v>
      </c>
      <c r="B9" s="341">
        <v>100.53</v>
      </c>
      <c r="C9" s="195">
        <v>100.69</v>
      </c>
      <c r="D9" s="195">
        <v>102.27</v>
      </c>
      <c r="E9" s="195">
        <v>101.95</v>
      </c>
      <c r="F9" s="195">
        <v>102.75</v>
      </c>
      <c r="G9" s="195">
        <v>105.48</v>
      </c>
      <c r="H9" s="195">
        <v>114.03</v>
      </c>
      <c r="I9" s="196">
        <v>112.87</v>
      </c>
      <c r="J9" s="342">
        <v>106.81</v>
      </c>
      <c r="K9" s="196">
        <v>109.4</v>
      </c>
      <c r="L9" s="196">
        <v>118.78</v>
      </c>
      <c r="M9" s="196">
        <v>115.76</v>
      </c>
      <c r="O9" t="str">
        <f>F7</f>
        <v>WOOD SHINGLES</v>
      </c>
      <c r="R9" t="s">
        <v>166</v>
      </c>
      <c r="T9" s="216">
        <v>1903</v>
      </c>
    </row>
    <row r="10" spans="1:20">
      <c r="A10" s="179">
        <v>800</v>
      </c>
      <c r="B10" s="198">
        <v>95.26</v>
      </c>
      <c r="C10" s="198">
        <v>95.41</v>
      </c>
      <c r="D10" s="198">
        <v>96.87</v>
      </c>
      <c r="E10" s="198">
        <v>96.58</v>
      </c>
      <c r="F10" s="198">
        <v>97.3</v>
      </c>
      <c r="G10" s="198">
        <v>99.82</v>
      </c>
      <c r="H10" s="198">
        <v>107.48</v>
      </c>
      <c r="I10" s="199">
        <v>106.37</v>
      </c>
      <c r="J10" s="200">
        <v>100.82</v>
      </c>
      <c r="K10" s="201">
        <v>103.19</v>
      </c>
      <c r="L10" s="201">
        <v>111.7</v>
      </c>
      <c r="M10" s="201">
        <v>108.44</v>
      </c>
      <c r="O10" t="str">
        <f>G7</f>
        <v>SYNTH (EPS)</v>
      </c>
      <c r="R10" t="s">
        <v>167</v>
      </c>
      <c r="T10" s="216">
        <v>1904</v>
      </c>
    </row>
    <row r="11" spans="1:20">
      <c r="A11" s="191">
        <v>1000</v>
      </c>
      <c r="B11" s="195">
        <v>91.37</v>
      </c>
      <c r="C11" s="195">
        <v>91.51</v>
      </c>
      <c r="D11" s="195">
        <v>92.87</v>
      </c>
      <c r="E11" s="195">
        <v>92.6</v>
      </c>
      <c r="F11" s="195">
        <v>93.28</v>
      </c>
      <c r="G11" s="195">
        <v>95.64</v>
      </c>
      <c r="H11" s="195">
        <v>102.65</v>
      </c>
      <c r="I11" s="196">
        <v>101.58</v>
      </c>
      <c r="J11" s="197">
        <v>96.4</v>
      </c>
      <c r="K11" s="196">
        <v>98.63</v>
      </c>
      <c r="L11" s="196">
        <v>106.49</v>
      </c>
      <c r="M11" s="196">
        <v>103.09</v>
      </c>
      <c r="O11" t="s">
        <v>179</v>
      </c>
      <c r="T11" s="216">
        <v>1905</v>
      </c>
    </row>
    <row r="12" spans="1:20">
      <c r="A12" s="179">
        <v>1200</v>
      </c>
      <c r="B12" s="198">
        <v>88.31</v>
      </c>
      <c r="C12" s="198">
        <v>88.44</v>
      </c>
      <c r="D12" s="198">
        <v>89.73</v>
      </c>
      <c r="E12" s="198">
        <v>89.47</v>
      </c>
      <c r="F12" s="198">
        <v>90.12</v>
      </c>
      <c r="G12" s="198">
        <v>92.35</v>
      </c>
      <c r="H12" s="198">
        <v>98.87</v>
      </c>
      <c r="I12" s="199">
        <v>97.83</v>
      </c>
      <c r="J12" s="200">
        <v>92.94</v>
      </c>
      <c r="K12" s="201">
        <v>95.04</v>
      </c>
      <c r="L12" s="201">
        <v>102.42</v>
      </c>
      <c r="M12" s="201">
        <v>98.91</v>
      </c>
      <c r="O12" t="s">
        <v>180</v>
      </c>
      <c r="T12" s="216">
        <v>1906</v>
      </c>
    </row>
    <row r="13" spans="1:20">
      <c r="A13" s="191">
        <v>1300</v>
      </c>
      <c r="B13" s="195">
        <v>86.99</v>
      </c>
      <c r="C13" s="195">
        <v>87.12</v>
      </c>
      <c r="D13" s="195">
        <v>88.38</v>
      </c>
      <c r="E13" s="195">
        <v>88.13</v>
      </c>
      <c r="F13" s="195">
        <v>88.76</v>
      </c>
      <c r="G13" s="195">
        <v>90.95</v>
      </c>
      <c r="H13" s="195">
        <v>97.26</v>
      </c>
      <c r="I13" s="196">
        <v>96.23</v>
      </c>
      <c r="J13" s="197">
        <v>91.46</v>
      </c>
      <c r="K13" s="196">
        <v>93.51</v>
      </c>
      <c r="L13" s="196">
        <v>100.68</v>
      </c>
      <c r="M13" s="196">
        <v>97.13</v>
      </c>
      <c r="O13" t="s">
        <v>181</v>
      </c>
      <c r="T13" s="216">
        <v>1907</v>
      </c>
    </row>
    <row r="14" spans="1:20">
      <c r="A14" s="179">
        <v>1400</v>
      </c>
      <c r="B14" s="198">
        <v>85.8</v>
      </c>
      <c r="C14" s="198">
        <v>85.92</v>
      </c>
      <c r="D14" s="198">
        <v>87.16</v>
      </c>
      <c r="E14" s="198">
        <v>86.91</v>
      </c>
      <c r="F14" s="198">
        <v>87.53</v>
      </c>
      <c r="G14" s="198">
        <v>89.66</v>
      </c>
      <c r="H14" s="198">
        <v>95.79</v>
      </c>
      <c r="I14" s="199">
        <v>94.77</v>
      </c>
      <c r="J14" s="200">
        <v>90.1</v>
      </c>
      <c r="K14" s="201">
        <v>92.12</v>
      </c>
      <c r="L14" s="201">
        <v>99.1</v>
      </c>
      <c r="M14" s="201">
        <v>95.51</v>
      </c>
      <c r="O14" t="s">
        <v>182</v>
      </c>
      <c r="T14" s="216">
        <v>1908</v>
      </c>
    </row>
    <row r="15" spans="1:20">
      <c r="A15" s="191">
        <v>1500</v>
      </c>
      <c r="B15" s="195">
        <v>84.7</v>
      </c>
      <c r="C15" s="195">
        <v>84.82</v>
      </c>
      <c r="D15" s="195">
        <v>86.03</v>
      </c>
      <c r="E15" s="195">
        <v>85.79</v>
      </c>
      <c r="F15" s="195">
        <v>86.39</v>
      </c>
      <c r="G15" s="195">
        <v>88.49</v>
      </c>
      <c r="H15" s="195">
        <v>94.44</v>
      </c>
      <c r="I15" s="196">
        <v>93.43</v>
      </c>
      <c r="J15" s="197">
        <v>88.86</v>
      </c>
      <c r="K15" s="196">
        <v>90.84</v>
      </c>
      <c r="L15" s="196">
        <v>97.65</v>
      </c>
      <c r="M15" s="196">
        <v>94.03</v>
      </c>
      <c r="O15" t="s">
        <v>183</v>
      </c>
      <c r="T15" s="216">
        <v>1909</v>
      </c>
    </row>
    <row r="16" spans="1:20">
      <c r="A16" s="179">
        <v>1600</v>
      </c>
      <c r="B16" s="198">
        <v>83.68</v>
      </c>
      <c r="C16" s="198">
        <v>83.8</v>
      </c>
      <c r="D16" s="198">
        <v>84.99</v>
      </c>
      <c r="E16" s="198">
        <v>84.75</v>
      </c>
      <c r="F16" s="198">
        <v>85.34</v>
      </c>
      <c r="G16" s="198">
        <v>87.4</v>
      </c>
      <c r="H16" s="198">
        <v>93.19</v>
      </c>
      <c r="I16" s="199">
        <v>92.2</v>
      </c>
      <c r="J16" s="200">
        <v>87.72</v>
      </c>
      <c r="K16" s="201">
        <v>89.65</v>
      </c>
      <c r="L16" s="201">
        <v>96.31</v>
      </c>
      <c r="M16" s="201">
        <v>92.66</v>
      </c>
      <c r="O16" t="s">
        <v>184</v>
      </c>
      <c r="T16" s="216">
        <v>1910</v>
      </c>
    </row>
    <row r="17" spans="1:20">
      <c r="A17" s="191">
        <v>1700</v>
      </c>
      <c r="B17" s="195">
        <v>82.74</v>
      </c>
      <c r="C17" s="195">
        <v>82.85</v>
      </c>
      <c r="D17" s="195">
        <v>84.02</v>
      </c>
      <c r="E17" s="195">
        <v>83.79</v>
      </c>
      <c r="F17" s="195">
        <v>84.37</v>
      </c>
      <c r="G17" s="341">
        <v>86.39</v>
      </c>
      <c r="H17" s="195">
        <v>92.03</v>
      </c>
      <c r="I17" s="196">
        <v>91.05</v>
      </c>
      <c r="J17" s="197">
        <v>86.66</v>
      </c>
      <c r="K17" s="196">
        <v>88.56</v>
      </c>
      <c r="L17" s="196">
        <v>95.07</v>
      </c>
      <c r="M17" s="196">
        <v>91.4</v>
      </c>
      <c r="T17" s="216">
        <v>1911</v>
      </c>
    </row>
    <row r="18" spans="1:20">
      <c r="A18" s="179">
        <v>1800</v>
      </c>
      <c r="B18" s="198">
        <v>81.86</v>
      </c>
      <c r="C18" s="198">
        <v>81.97</v>
      </c>
      <c r="D18" s="198">
        <v>83.12</v>
      </c>
      <c r="E18" s="198">
        <v>82.89</v>
      </c>
      <c r="F18" s="198">
        <v>83.46</v>
      </c>
      <c r="G18" s="198">
        <v>85.45</v>
      </c>
      <c r="H18" s="198">
        <v>90.96</v>
      </c>
      <c r="I18" s="199">
        <v>89.98</v>
      </c>
      <c r="J18" s="200">
        <v>85.67</v>
      </c>
      <c r="K18" s="201">
        <v>87.54</v>
      </c>
      <c r="L18" s="201">
        <v>93.91</v>
      </c>
      <c r="M18" s="201">
        <v>90.22</v>
      </c>
      <c r="O18" s="180" t="s">
        <v>169</v>
      </c>
      <c r="R18" s="180" t="s">
        <v>185</v>
      </c>
      <c r="T18" s="216">
        <v>1912</v>
      </c>
    </row>
    <row r="19" spans="1:20">
      <c r="A19" s="191">
        <v>1900</v>
      </c>
      <c r="B19" s="195">
        <v>81.03</v>
      </c>
      <c r="C19" s="195">
        <v>81.150000000000006</v>
      </c>
      <c r="D19" s="195">
        <v>82.28</v>
      </c>
      <c r="E19" s="195">
        <v>82.05</v>
      </c>
      <c r="F19" s="195">
        <v>82.61</v>
      </c>
      <c r="G19" s="195">
        <v>84.57</v>
      </c>
      <c r="H19" s="195">
        <v>89.95</v>
      </c>
      <c r="I19" s="196">
        <v>88.99</v>
      </c>
      <c r="J19" s="197">
        <v>84.75</v>
      </c>
      <c r="K19" s="196">
        <v>86.58</v>
      </c>
      <c r="L19" s="196">
        <v>92.83</v>
      </c>
      <c r="M19" s="196">
        <v>89.12</v>
      </c>
      <c r="O19" t="s">
        <v>150</v>
      </c>
      <c r="R19" t="s">
        <v>175</v>
      </c>
      <c r="T19" s="216">
        <v>1913</v>
      </c>
    </row>
    <row r="20" spans="1:20">
      <c r="A20" s="179">
        <v>2000</v>
      </c>
      <c r="B20" s="198">
        <v>80.260000000000005</v>
      </c>
      <c r="C20" s="198">
        <v>80.37</v>
      </c>
      <c r="D20" s="198">
        <v>81.48</v>
      </c>
      <c r="E20" s="198">
        <v>81.260000000000005</v>
      </c>
      <c r="F20" s="198">
        <v>81.819999999999993</v>
      </c>
      <c r="G20" s="198">
        <v>83.74</v>
      </c>
      <c r="H20" s="198">
        <v>89.01</v>
      </c>
      <c r="I20" s="199">
        <v>88.05</v>
      </c>
      <c r="J20" s="200">
        <v>83.88</v>
      </c>
      <c r="K20" s="201">
        <v>85.69</v>
      </c>
      <c r="L20" s="201">
        <v>91.82</v>
      </c>
      <c r="M20" s="201">
        <v>88.09</v>
      </c>
      <c r="O20" t="s">
        <v>170</v>
      </c>
      <c r="R20" t="s">
        <v>186</v>
      </c>
      <c r="T20" s="216">
        <v>1914</v>
      </c>
    </row>
    <row r="21" spans="1:20">
      <c r="A21" s="191">
        <v>2100</v>
      </c>
      <c r="B21" s="195">
        <v>79.53</v>
      </c>
      <c r="C21" s="195">
        <v>79.64</v>
      </c>
      <c r="D21" s="195">
        <v>80.739999999999995</v>
      </c>
      <c r="E21" s="195">
        <v>80.52</v>
      </c>
      <c r="F21" s="195">
        <v>81.06</v>
      </c>
      <c r="G21" s="195">
        <v>82.96</v>
      </c>
      <c r="H21" s="195">
        <v>88.12</v>
      </c>
      <c r="I21" s="196">
        <v>87.17</v>
      </c>
      <c r="J21" s="197">
        <v>83.06</v>
      </c>
      <c r="K21" s="196">
        <v>84.84</v>
      </c>
      <c r="L21" s="196">
        <v>90.87</v>
      </c>
      <c r="M21" s="196">
        <v>87.12</v>
      </c>
      <c r="O21" t="s">
        <v>171</v>
      </c>
      <c r="T21" s="216">
        <v>1915</v>
      </c>
    </row>
    <row r="22" spans="1:20">
      <c r="A22" s="179">
        <v>2200</v>
      </c>
      <c r="B22" s="198">
        <v>78.84</v>
      </c>
      <c r="C22" s="198">
        <v>78.95</v>
      </c>
      <c r="D22" s="198">
        <v>80.03</v>
      </c>
      <c r="E22" s="198">
        <v>79.81</v>
      </c>
      <c r="F22" s="198">
        <v>80.349999999999994</v>
      </c>
      <c r="G22" s="198">
        <v>82.22</v>
      </c>
      <c r="H22" s="198">
        <v>87.28</v>
      </c>
      <c r="I22" s="199">
        <v>86.33</v>
      </c>
      <c r="J22" s="200">
        <v>82.29</v>
      </c>
      <c r="K22" s="201">
        <v>84.04</v>
      </c>
      <c r="L22" s="201">
        <v>89.97</v>
      </c>
      <c r="M22" s="201">
        <v>86.2</v>
      </c>
      <c r="O22" t="s">
        <v>172</v>
      </c>
      <c r="T22" s="216">
        <v>1916</v>
      </c>
    </row>
    <row r="23" spans="1:20">
      <c r="A23" s="191">
        <v>2400</v>
      </c>
      <c r="B23" s="195">
        <v>77.569999999999993</v>
      </c>
      <c r="C23" s="195">
        <v>77.67</v>
      </c>
      <c r="D23" s="195">
        <v>78.73</v>
      </c>
      <c r="E23" s="195">
        <v>78.52</v>
      </c>
      <c r="F23" s="195">
        <v>79.040000000000006</v>
      </c>
      <c r="G23" s="195">
        <v>80.86</v>
      </c>
      <c r="H23" s="195">
        <v>85.73</v>
      </c>
      <c r="I23" s="196">
        <v>84.8</v>
      </c>
      <c r="J23" s="197">
        <v>80.86</v>
      </c>
      <c r="K23" s="196">
        <v>82.57</v>
      </c>
      <c r="L23" s="196">
        <v>88.31</v>
      </c>
      <c r="M23" s="196">
        <v>84.52</v>
      </c>
      <c r="O23" t="s">
        <v>173</v>
      </c>
      <c r="T23" s="216">
        <v>1917</v>
      </c>
    </row>
    <row r="24" spans="1:20">
      <c r="A24" s="179">
        <v>2600</v>
      </c>
      <c r="B24" s="198">
        <v>76.42</v>
      </c>
      <c r="C24" s="198">
        <v>76.52</v>
      </c>
      <c r="D24" s="198">
        <v>77.55</v>
      </c>
      <c r="E24" s="198">
        <v>77.34</v>
      </c>
      <c r="F24" s="198">
        <v>77.849999999999994</v>
      </c>
      <c r="G24" s="198">
        <v>79.63</v>
      </c>
      <c r="H24" s="198">
        <v>84.33</v>
      </c>
      <c r="I24" s="199">
        <v>83.41</v>
      </c>
      <c r="J24" s="200">
        <v>79.569999999999993</v>
      </c>
      <c r="K24" s="201">
        <v>81.239999999999995</v>
      </c>
      <c r="L24" s="201">
        <v>86.81</v>
      </c>
      <c r="M24" s="201">
        <v>83</v>
      </c>
      <c r="O24" t="s">
        <v>174</v>
      </c>
      <c r="T24" s="216">
        <v>1918</v>
      </c>
    </row>
    <row r="25" spans="1:20">
      <c r="A25" s="191">
        <v>2800</v>
      </c>
      <c r="B25" s="195">
        <v>75.36</v>
      </c>
      <c r="C25" s="195">
        <v>75.459999999999994</v>
      </c>
      <c r="D25" s="195">
        <v>76.47</v>
      </c>
      <c r="E25" s="195">
        <v>76.27</v>
      </c>
      <c r="F25" s="195">
        <v>76.77</v>
      </c>
      <c r="G25" s="195">
        <v>78.510000000000005</v>
      </c>
      <c r="H25" s="195">
        <v>83.05</v>
      </c>
      <c r="I25" s="196">
        <v>82.14</v>
      </c>
      <c r="J25" s="197">
        <v>78.400000000000006</v>
      </c>
      <c r="K25" s="196">
        <v>80.03</v>
      </c>
      <c r="L25" s="196">
        <v>85.44</v>
      </c>
      <c r="M25" s="196">
        <v>81.61</v>
      </c>
      <c r="T25" s="216">
        <v>1919</v>
      </c>
    </row>
    <row r="26" spans="1:20">
      <c r="A26" s="179">
        <v>3000</v>
      </c>
      <c r="B26" s="198">
        <v>74.400000000000006</v>
      </c>
      <c r="C26" s="198">
        <v>74.5</v>
      </c>
      <c r="D26" s="198">
        <v>75.48</v>
      </c>
      <c r="E26" s="198">
        <v>75.28</v>
      </c>
      <c r="F26" s="198">
        <v>75.77</v>
      </c>
      <c r="G26" s="198">
        <v>77.48</v>
      </c>
      <c r="H26" s="198">
        <v>81.88</v>
      </c>
      <c r="I26" s="199">
        <v>80.98</v>
      </c>
      <c r="J26" s="200">
        <v>77.319999999999993</v>
      </c>
      <c r="K26" s="201">
        <v>78.92</v>
      </c>
      <c r="L26" s="201">
        <v>84.19</v>
      </c>
      <c r="M26" s="201">
        <v>80.34</v>
      </c>
      <c r="T26" s="216">
        <v>1920</v>
      </c>
    </row>
    <row r="27" spans="1:20">
      <c r="A27" s="191">
        <v>3200</v>
      </c>
      <c r="B27" s="195">
        <v>73.510000000000005</v>
      </c>
      <c r="C27" s="195">
        <v>73.599999999999994</v>
      </c>
      <c r="D27" s="195">
        <v>74.569999999999993</v>
      </c>
      <c r="E27" s="195">
        <v>74.37</v>
      </c>
      <c r="F27" s="195">
        <v>74.849999999999994</v>
      </c>
      <c r="G27" s="195">
        <v>76.52</v>
      </c>
      <c r="H27" s="195">
        <v>80.8</v>
      </c>
      <c r="I27" s="196">
        <v>79.91</v>
      </c>
      <c r="J27" s="197">
        <v>76.319999999999993</v>
      </c>
      <c r="K27" s="196">
        <v>77.89</v>
      </c>
      <c r="L27" s="196">
        <v>83.04</v>
      </c>
      <c r="M27" s="196">
        <v>79.180000000000007</v>
      </c>
      <c r="T27" s="216">
        <v>1921</v>
      </c>
    </row>
    <row r="28" spans="1:20">
      <c r="A28" s="421" t="s">
        <v>187</v>
      </c>
      <c r="B28" s="422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T28" s="216">
        <v>1922</v>
      </c>
    </row>
    <row r="29" spans="1:20">
      <c r="A29" s="422"/>
      <c r="B29" s="422"/>
      <c r="C29" s="422"/>
      <c r="D29" s="422"/>
      <c r="E29" s="422"/>
      <c r="F29" s="422"/>
      <c r="G29" s="422"/>
      <c r="H29" s="422"/>
      <c r="I29" s="422"/>
      <c r="J29" s="422"/>
      <c r="K29" s="422"/>
      <c r="L29" s="422"/>
      <c r="M29" s="422"/>
      <c r="T29" s="216">
        <v>1923</v>
      </c>
    </row>
    <row r="30" spans="1:20">
      <c r="A30" s="423" t="s">
        <v>188</v>
      </c>
      <c r="B30" s="423"/>
      <c r="C30" s="423"/>
      <c r="F30" s="7" t="s">
        <v>189</v>
      </c>
      <c r="T30" s="216">
        <v>1924</v>
      </c>
    </row>
    <row r="31" spans="1:20" ht="5.25" customHeight="1">
      <c r="T31" s="216">
        <v>1925</v>
      </c>
    </row>
    <row r="32" spans="1:20">
      <c r="A32" t="s">
        <v>197</v>
      </c>
      <c r="D32" s="206"/>
      <c r="E32" s="207" t="s">
        <v>198</v>
      </c>
      <c r="F32" t="s">
        <v>199</v>
      </c>
      <c r="G32" s="5"/>
      <c r="H32" s="5"/>
      <c r="I32" t="s">
        <v>198</v>
      </c>
      <c r="J32" s="7" t="s">
        <v>205</v>
      </c>
      <c r="T32" s="216">
        <v>1926</v>
      </c>
    </row>
    <row r="33" spans="1:20">
      <c r="A33" s="203" t="s">
        <v>190</v>
      </c>
      <c r="B33" s="205"/>
      <c r="C33" s="205"/>
      <c r="D33" s="205"/>
      <c r="E33" s="204">
        <v>7.84</v>
      </c>
      <c r="F33" s="5" t="s">
        <v>196</v>
      </c>
      <c r="G33" s="206"/>
      <c r="H33" s="206"/>
      <c r="I33" s="209">
        <v>-1.37</v>
      </c>
      <c r="J33" t="s">
        <v>206</v>
      </c>
      <c r="L33" s="202">
        <v>1.94</v>
      </c>
      <c r="T33" s="216">
        <v>1927</v>
      </c>
    </row>
    <row r="34" spans="1:20">
      <c r="A34" s="203" t="s">
        <v>191</v>
      </c>
      <c r="B34" s="205"/>
      <c r="C34" s="205"/>
      <c r="D34" s="205"/>
      <c r="E34" s="202">
        <v>4.9400000000000004</v>
      </c>
      <c r="F34" s="118" t="s">
        <v>200</v>
      </c>
      <c r="G34" s="206"/>
      <c r="H34" s="206"/>
      <c r="I34" s="210">
        <v>2.21</v>
      </c>
      <c r="J34" t="s">
        <v>207</v>
      </c>
      <c r="L34" s="202">
        <v>3.05</v>
      </c>
      <c r="T34" s="216">
        <v>1928</v>
      </c>
    </row>
    <row r="35" spans="1:20">
      <c r="A35" s="203" t="s">
        <v>192</v>
      </c>
      <c r="B35" s="205"/>
      <c r="C35" s="205"/>
      <c r="D35" s="205"/>
      <c r="E35" s="202">
        <v>1.34</v>
      </c>
      <c r="F35" t="s">
        <v>201</v>
      </c>
      <c r="G35" s="206"/>
      <c r="H35" s="206"/>
      <c r="I35" s="194">
        <v>4.59</v>
      </c>
      <c r="J35" s="7" t="s">
        <v>208</v>
      </c>
      <c r="T35" s="216">
        <v>1929</v>
      </c>
    </row>
    <row r="36" spans="1:20">
      <c r="A36" s="203" t="s">
        <v>193</v>
      </c>
      <c r="B36" s="205"/>
      <c r="C36" s="205"/>
      <c r="D36" s="205"/>
      <c r="E36" s="202">
        <v>2.4700000000000002</v>
      </c>
      <c r="F36" t="s">
        <v>202</v>
      </c>
      <c r="H36" s="194"/>
      <c r="I36" t="s">
        <v>198</v>
      </c>
      <c r="J36" t="s">
        <v>209</v>
      </c>
      <c r="L36" s="194">
        <v>1.76</v>
      </c>
      <c r="T36" s="216">
        <v>1930</v>
      </c>
    </row>
    <row r="37" spans="1:20">
      <c r="A37" s="203" t="s">
        <v>194</v>
      </c>
      <c r="B37" s="205"/>
      <c r="C37" s="205"/>
      <c r="D37" s="205"/>
      <c r="E37" s="202">
        <v>2.16</v>
      </c>
      <c r="F37" t="s">
        <v>196</v>
      </c>
      <c r="G37" s="206"/>
      <c r="H37" s="208"/>
      <c r="I37" s="194">
        <v>-2.84</v>
      </c>
      <c r="J37" t="s">
        <v>210</v>
      </c>
      <c r="L37" s="194">
        <v>2.6</v>
      </c>
      <c r="T37" s="216">
        <v>1931</v>
      </c>
    </row>
    <row r="38" spans="1:20">
      <c r="A38" s="203" t="s">
        <v>195</v>
      </c>
      <c r="B38" s="205"/>
      <c r="C38" s="205"/>
      <c r="D38" s="205"/>
      <c r="E38" s="202">
        <v>-1.1100000000000001</v>
      </c>
      <c r="F38" t="s">
        <v>200</v>
      </c>
      <c r="G38" s="206"/>
      <c r="H38" s="208"/>
      <c r="I38" s="194">
        <v>5.21</v>
      </c>
      <c r="T38" s="216">
        <v>1932</v>
      </c>
    </row>
    <row r="39" spans="1:20">
      <c r="F39" t="s">
        <v>203</v>
      </c>
      <c r="G39" s="206"/>
      <c r="H39" s="208"/>
      <c r="I39" s="194">
        <v>2.61</v>
      </c>
      <c r="T39" s="216">
        <v>1933</v>
      </c>
    </row>
    <row r="40" spans="1:20">
      <c r="F40" t="s">
        <v>219</v>
      </c>
      <c r="G40" s="206"/>
      <c r="H40" s="208"/>
      <c r="I40" s="194">
        <v>7.82</v>
      </c>
      <c r="T40" s="216">
        <v>1934</v>
      </c>
    </row>
    <row r="41" spans="1:20">
      <c r="T41" s="216">
        <v>1935</v>
      </c>
    </row>
    <row r="42" spans="1:20" ht="12.75" customHeight="1">
      <c r="A42" s="427" t="str">
        <f>O20</f>
        <v>TWO STORY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193" t="s">
        <v>212</v>
      </c>
      <c r="M42" s="192"/>
      <c r="T42" s="216">
        <v>1936</v>
      </c>
    </row>
    <row r="43" spans="1:20" ht="12.75" customHeight="1">
      <c r="A43" s="427"/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211" t="s">
        <v>211</v>
      </c>
      <c r="M43" s="192"/>
      <c r="T43" s="216">
        <v>1937</v>
      </c>
    </row>
    <row r="44" spans="1:20" ht="12.75" customHeight="1">
      <c r="A44" s="427"/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192"/>
      <c r="M44" s="192"/>
      <c r="T44" s="216">
        <v>1938</v>
      </c>
    </row>
    <row r="45" spans="1:20" ht="12.75" customHeight="1">
      <c r="A45" s="428" t="s">
        <v>151</v>
      </c>
      <c r="B45" s="428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T45" s="216">
        <v>1939</v>
      </c>
    </row>
    <row r="46" spans="1:20" ht="12.75" customHeight="1">
      <c r="A46" s="428"/>
      <c r="B46" s="428"/>
      <c r="C46" s="428"/>
      <c r="D46" s="428"/>
      <c r="E46" s="428"/>
      <c r="F46" s="428"/>
      <c r="G46" s="428"/>
      <c r="H46" s="428"/>
      <c r="I46" s="428"/>
      <c r="J46" s="428"/>
      <c r="K46" s="428"/>
      <c r="L46" s="428"/>
      <c r="M46" s="428"/>
      <c r="T46" s="216">
        <v>1940</v>
      </c>
    </row>
    <row r="47" spans="1:20" ht="12.75" customHeight="1">
      <c r="A47" s="377" t="s">
        <v>175</v>
      </c>
      <c r="B47" s="377"/>
      <c r="C47" s="377"/>
      <c r="D47" s="377"/>
      <c r="E47" s="377"/>
      <c r="F47" s="377"/>
      <c r="G47" s="377"/>
      <c r="H47" s="377"/>
      <c r="I47" s="377"/>
      <c r="J47" s="377" t="s">
        <v>186</v>
      </c>
      <c r="K47" s="377"/>
      <c r="L47" s="377"/>
      <c r="M47" s="377"/>
      <c r="T47" s="216">
        <v>1941</v>
      </c>
    </row>
    <row r="48" spans="1:20">
      <c r="A48" s="424" t="s">
        <v>152</v>
      </c>
      <c r="B48" s="424" t="s">
        <v>153</v>
      </c>
      <c r="C48" s="424" t="s">
        <v>154</v>
      </c>
      <c r="D48" s="424" t="s">
        <v>155</v>
      </c>
      <c r="E48" s="424" t="s">
        <v>156</v>
      </c>
      <c r="F48" s="424" t="s">
        <v>176</v>
      </c>
      <c r="G48" s="424" t="s">
        <v>177</v>
      </c>
      <c r="H48" s="424" t="s">
        <v>179</v>
      </c>
      <c r="I48" s="424" t="s">
        <v>180</v>
      </c>
      <c r="J48" s="425" t="s">
        <v>181</v>
      </c>
      <c r="K48" s="426" t="s">
        <v>182</v>
      </c>
      <c r="L48" s="426" t="s">
        <v>183</v>
      </c>
      <c r="M48" s="426" t="s">
        <v>184</v>
      </c>
      <c r="T48" s="216">
        <v>1942</v>
      </c>
    </row>
    <row r="49" spans="1:20" ht="18.75" customHeight="1">
      <c r="A49" s="424"/>
      <c r="B49" s="424"/>
      <c r="C49" s="424"/>
      <c r="D49" s="424"/>
      <c r="E49" s="424"/>
      <c r="F49" s="424"/>
      <c r="G49" s="424"/>
      <c r="H49" s="424"/>
      <c r="I49" s="424"/>
      <c r="J49" s="425"/>
      <c r="K49" s="426"/>
      <c r="L49" s="426"/>
      <c r="M49" s="426"/>
      <c r="T49" s="216">
        <v>1943</v>
      </c>
    </row>
    <row r="50" spans="1:20">
      <c r="A50" s="191">
        <v>600</v>
      </c>
      <c r="B50" s="195"/>
      <c r="C50" s="195"/>
      <c r="D50" s="195"/>
      <c r="E50" s="195"/>
      <c r="F50" s="195"/>
      <c r="G50" s="195"/>
      <c r="H50" s="195"/>
      <c r="I50" s="196"/>
      <c r="J50" s="197"/>
      <c r="K50" s="196"/>
      <c r="L50" s="196"/>
      <c r="M50" s="196"/>
      <c r="T50" s="216">
        <v>1944</v>
      </c>
    </row>
    <row r="51" spans="1:20">
      <c r="A51" s="179">
        <v>800</v>
      </c>
      <c r="B51" s="198"/>
      <c r="C51" s="198"/>
      <c r="D51" s="198"/>
      <c r="E51" s="198"/>
      <c r="F51" s="198"/>
      <c r="G51" s="198"/>
      <c r="H51" s="198"/>
      <c r="I51" s="199"/>
      <c r="J51" s="200"/>
      <c r="K51" s="201"/>
      <c r="L51" s="201"/>
      <c r="M51" s="201"/>
      <c r="T51" s="216">
        <v>1945</v>
      </c>
    </row>
    <row r="52" spans="1:20">
      <c r="A52" s="191">
        <v>1000</v>
      </c>
      <c r="B52" s="195"/>
      <c r="C52" s="195"/>
      <c r="D52" s="195"/>
      <c r="E52" s="195"/>
      <c r="F52" s="195"/>
      <c r="G52" s="195"/>
      <c r="H52" s="195"/>
      <c r="I52" s="196"/>
      <c r="J52" s="197"/>
      <c r="K52" s="196"/>
      <c r="L52" s="196"/>
      <c r="M52" s="196"/>
      <c r="T52" s="216">
        <v>1946</v>
      </c>
    </row>
    <row r="53" spans="1:20">
      <c r="A53" s="179">
        <v>1200</v>
      </c>
      <c r="B53" s="198"/>
      <c r="C53" s="198"/>
      <c r="D53" s="198"/>
      <c r="E53" s="198"/>
      <c r="F53" s="198"/>
      <c r="G53" s="198"/>
      <c r="H53" s="198"/>
      <c r="I53" s="199"/>
      <c r="J53" s="200"/>
      <c r="K53" s="201"/>
      <c r="L53" s="201"/>
      <c r="M53" s="201"/>
      <c r="T53" s="216">
        <v>1947</v>
      </c>
    </row>
    <row r="54" spans="1:20">
      <c r="A54" s="191">
        <v>1300</v>
      </c>
      <c r="B54" s="195"/>
      <c r="C54" s="195"/>
      <c r="D54" s="195"/>
      <c r="E54" s="195"/>
      <c r="F54" s="195"/>
      <c r="G54" s="195"/>
      <c r="H54" s="195"/>
      <c r="I54" s="196"/>
      <c r="J54" s="197"/>
      <c r="K54" s="196"/>
      <c r="L54" s="196"/>
      <c r="M54" s="196"/>
      <c r="T54" s="216">
        <v>1948</v>
      </c>
    </row>
    <row r="55" spans="1:20">
      <c r="A55" s="179">
        <v>1400</v>
      </c>
      <c r="B55" s="198"/>
      <c r="C55" s="198"/>
      <c r="D55" s="198"/>
      <c r="E55" s="198"/>
      <c r="F55" s="198"/>
      <c r="G55" s="198"/>
      <c r="H55" s="198"/>
      <c r="I55" s="199"/>
      <c r="J55" s="200"/>
      <c r="K55" s="201"/>
      <c r="L55" s="201"/>
      <c r="M55" s="201"/>
      <c r="T55" s="216">
        <v>1949</v>
      </c>
    </row>
    <row r="56" spans="1:20">
      <c r="A56" s="191">
        <v>1500</v>
      </c>
      <c r="B56" s="195"/>
      <c r="C56" s="195"/>
      <c r="D56" s="195"/>
      <c r="E56" s="195"/>
      <c r="F56" s="195"/>
      <c r="G56" s="195"/>
      <c r="H56" s="195"/>
      <c r="I56" s="196"/>
      <c r="J56" s="197"/>
      <c r="K56" s="196"/>
      <c r="L56" s="196"/>
      <c r="M56" s="196"/>
      <c r="T56" s="216">
        <v>1950</v>
      </c>
    </row>
    <row r="57" spans="1:20">
      <c r="A57" s="179">
        <v>1600</v>
      </c>
      <c r="B57" s="198"/>
      <c r="C57" s="198"/>
      <c r="D57" s="198"/>
      <c r="E57" s="198"/>
      <c r="F57" s="198"/>
      <c r="G57" s="198"/>
      <c r="H57" s="198"/>
      <c r="I57" s="199"/>
      <c r="J57" s="200"/>
      <c r="K57" s="201"/>
      <c r="L57" s="201"/>
      <c r="M57" s="201"/>
      <c r="T57" s="216">
        <v>1951</v>
      </c>
    </row>
    <row r="58" spans="1:20">
      <c r="A58" s="191">
        <v>1700</v>
      </c>
      <c r="B58" s="195"/>
      <c r="C58" s="195"/>
      <c r="D58" s="195"/>
      <c r="E58" s="195"/>
      <c r="F58" s="195"/>
      <c r="G58" s="195"/>
      <c r="H58" s="195"/>
      <c r="I58" s="196"/>
      <c r="J58" s="197"/>
      <c r="K58" s="196"/>
      <c r="L58" s="196"/>
      <c r="M58" s="196"/>
      <c r="T58" s="216">
        <v>1952</v>
      </c>
    </row>
    <row r="59" spans="1:20">
      <c r="A59" s="179">
        <v>1800</v>
      </c>
      <c r="B59" s="198"/>
      <c r="C59" s="198"/>
      <c r="D59" s="198"/>
      <c r="E59" s="198"/>
      <c r="F59" s="198"/>
      <c r="G59" s="198"/>
      <c r="H59" s="198"/>
      <c r="I59" s="199"/>
      <c r="J59" s="200"/>
      <c r="K59" s="201"/>
      <c r="L59" s="201"/>
      <c r="M59" s="201"/>
      <c r="T59" s="216">
        <v>1953</v>
      </c>
    </row>
    <row r="60" spans="1:20">
      <c r="A60" s="191">
        <v>1900</v>
      </c>
      <c r="B60" s="195"/>
      <c r="C60" s="195"/>
      <c r="D60" s="195"/>
      <c r="E60" s="195"/>
      <c r="F60" s="195"/>
      <c r="G60" s="195"/>
      <c r="H60" s="195"/>
      <c r="I60" s="196"/>
      <c r="J60" s="197"/>
      <c r="K60" s="196"/>
      <c r="L60" s="196"/>
      <c r="M60" s="196"/>
      <c r="T60" s="216">
        <v>1954</v>
      </c>
    </row>
    <row r="61" spans="1:20">
      <c r="A61" s="179">
        <v>2000</v>
      </c>
      <c r="B61" s="198"/>
      <c r="C61" s="198"/>
      <c r="D61" s="198"/>
      <c r="E61" s="198"/>
      <c r="F61" s="198"/>
      <c r="G61" s="198"/>
      <c r="H61" s="198"/>
      <c r="I61" s="199"/>
      <c r="J61" s="200"/>
      <c r="K61" s="201"/>
      <c r="L61" s="201"/>
      <c r="M61" s="201"/>
      <c r="T61" s="216">
        <v>1955</v>
      </c>
    </row>
    <row r="62" spans="1:20">
      <c r="A62" s="191">
        <v>2100</v>
      </c>
      <c r="B62" s="195"/>
      <c r="C62" s="195"/>
      <c r="D62" s="195"/>
      <c r="E62" s="195"/>
      <c r="F62" s="195"/>
      <c r="G62" s="195"/>
      <c r="H62" s="195"/>
      <c r="I62" s="196"/>
      <c r="J62" s="197"/>
      <c r="K62" s="196"/>
      <c r="L62" s="196"/>
      <c r="M62" s="196"/>
      <c r="T62" s="216">
        <v>1956</v>
      </c>
    </row>
    <row r="63" spans="1:20">
      <c r="A63" s="179">
        <v>2200</v>
      </c>
      <c r="B63" s="198"/>
      <c r="C63" s="198"/>
      <c r="D63" s="198"/>
      <c r="E63" s="198"/>
      <c r="F63" s="198"/>
      <c r="G63" s="198"/>
      <c r="H63" s="198"/>
      <c r="I63" s="199"/>
      <c r="J63" s="200"/>
      <c r="K63" s="201"/>
      <c r="L63" s="201"/>
      <c r="M63" s="201"/>
      <c r="T63" s="216">
        <v>1957</v>
      </c>
    </row>
    <row r="64" spans="1:20">
      <c r="A64" s="191">
        <v>2400</v>
      </c>
      <c r="B64" s="195"/>
      <c r="C64" s="195"/>
      <c r="D64" s="195"/>
      <c r="E64" s="195"/>
      <c r="F64" s="195"/>
      <c r="G64" s="195"/>
      <c r="H64" s="195"/>
      <c r="I64" s="196"/>
      <c r="J64" s="197"/>
      <c r="K64" s="196"/>
      <c r="L64" s="196"/>
      <c r="M64" s="196"/>
      <c r="T64" s="216">
        <v>1958</v>
      </c>
    </row>
    <row r="65" spans="1:20">
      <c r="A65" s="179">
        <v>2600</v>
      </c>
      <c r="B65" s="198"/>
      <c r="C65" s="198"/>
      <c r="D65" s="198"/>
      <c r="E65" s="198"/>
      <c r="F65" s="198"/>
      <c r="G65" s="198"/>
      <c r="H65" s="198"/>
      <c r="I65" s="199"/>
      <c r="J65" s="200"/>
      <c r="K65" s="201"/>
      <c r="L65" s="201"/>
      <c r="M65" s="201"/>
      <c r="T65" s="216">
        <v>1959</v>
      </c>
    </row>
    <row r="66" spans="1:20">
      <c r="A66" s="191">
        <v>2800</v>
      </c>
      <c r="B66" s="195"/>
      <c r="C66" s="195"/>
      <c r="D66" s="195"/>
      <c r="E66" s="195"/>
      <c r="F66" s="195"/>
      <c r="G66" s="195"/>
      <c r="H66" s="195"/>
      <c r="I66" s="196"/>
      <c r="J66" s="197"/>
      <c r="K66" s="196"/>
      <c r="L66" s="196"/>
      <c r="M66" s="196"/>
      <c r="T66" s="216">
        <v>1960</v>
      </c>
    </row>
    <row r="67" spans="1:20">
      <c r="A67" s="179">
        <v>3000</v>
      </c>
      <c r="B67" s="198"/>
      <c r="C67" s="198"/>
      <c r="D67" s="198"/>
      <c r="E67" s="198"/>
      <c r="F67" s="198"/>
      <c r="G67" s="198"/>
      <c r="H67" s="198"/>
      <c r="I67" s="199"/>
      <c r="J67" s="200"/>
      <c r="K67" s="201"/>
      <c r="L67" s="201"/>
      <c r="M67" s="201"/>
      <c r="T67" s="216">
        <v>1961</v>
      </c>
    </row>
    <row r="68" spans="1:20">
      <c r="A68" s="191">
        <v>3200</v>
      </c>
      <c r="B68" s="195"/>
      <c r="C68" s="195"/>
      <c r="D68" s="195"/>
      <c r="E68" s="195"/>
      <c r="F68" s="195"/>
      <c r="G68" s="195"/>
      <c r="H68" s="195"/>
      <c r="I68" s="196"/>
      <c r="J68" s="197"/>
      <c r="K68" s="196"/>
      <c r="L68" s="196"/>
      <c r="M68" s="196"/>
      <c r="T68" s="216">
        <v>1962</v>
      </c>
    </row>
    <row r="69" spans="1:20">
      <c r="A69" s="421" t="s">
        <v>187</v>
      </c>
      <c r="B69" s="422"/>
      <c r="C69" s="422"/>
      <c r="D69" s="422"/>
      <c r="E69" s="422"/>
      <c r="F69" s="422"/>
      <c r="G69" s="422"/>
      <c r="H69" s="422"/>
      <c r="I69" s="422"/>
      <c r="J69" s="422"/>
      <c r="K69" s="422"/>
      <c r="L69" s="422"/>
      <c r="M69" s="422"/>
      <c r="T69" s="216">
        <v>1963</v>
      </c>
    </row>
    <row r="70" spans="1:20">
      <c r="A70" s="422"/>
      <c r="B70" s="422"/>
      <c r="C70" s="422"/>
      <c r="D70" s="422"/>
      <c r="E70" s="422"/>
      <c r="F70" s="422"/>
      <c r="G70" s="422"/>
      <c r="H70" s="422"/>
      <c r="I70" s="422"/>
      <c r="J70" s="422"/>
      <c r="K70" s="422"/>
      <c r="L70" s="422"/>
      <c r="M70" s="422"/>
      <c r="T70" s="216">
        <v>1964</v>
      </c>
    </row>
    <row r="71" spans="1:20">
      <c r="A71" s="423" t="s">
        <v>188</v>
      </c>
      <c r="B71" s="423"/>
      <c r="C71" s="423"/>
      <c r="F71" s="7" t="s">
        <v>189</v>
      </c>
      <c r="T71" s="216">
        <v>1965</v>
      </c>
    </row>
    <row r="72" spans="1:20">
      <c r="T72" s="216">
        <v>1966</v>
      </c>
    </row>
    <row r="73" spans="1:20">
      <c r="A73" t="s">
        <v>197</v>
      </c>
      <c r="D73" s="206"/>
      <c r="E73" s="207" t="s">
        <v>198</v>
      </c>
      <c r="F73" t="s">
        <v>199</v>
      </c>
      <c r="G73" s="5"/>
      <c r="H73" s="5"/>
      <c r="I73" t="s">
        <v>198</v>
      </c>
      <c r="J73" s="7" t="s">
        <v>205</v>
      </c>
      <c r="T73" s="216">
        <v>1967</v>
      </c>
    </row>
    <row r="74" spans="1:20">
      <c r="A74" s="203" t="s">
        <v>190</v>
      </c>
      <c r="B74" s="205"/>
      <c r="C74" s="205"/>
      <c r="D74" s="205"/>
      <c r="E74" s="204"/>
      <c r="F74" s="5" t="s">
        <v>196</v>
      </c>
      <c r="G74" s="206"/>
      <c r="H74" s="206"/>
      <c r="I74" s="209"/>
      <c r="J74" t="s">
        <v>206</v>
      </c>
      <c r="L74" s="202"/>
      <c r="T74" s="216">
        <v>1968</v>
      </c>
    </row>
    <row r="75" spans="1:20">
      <c r="A75" s="203" t="s">
        <v>191</v>
      </c>
      <c r="B75" s="205"/>
      <c r="C75" s="205"/>
      <c r="D75" s="205"/>
      <c r="E75" s="202"/>
      <c r="F75" s="118" t="s">
        <v>200</v>
      </c>
      <c r="G75" s="206"/>
      <c r="H75" s="206"/>
      <c r="I75" s="210"/>
      <c r="J75" t="s">
        <v>207</v>
      </c>
      <c r="L75" s="202"/>
      <c r="T75" s="216">
        <v>1969</v>
      </c>
    </row>
    <row r="76" spans="1:20">
      <c r="A76" s="203" t="s">
        <v>192</v>
      </c>
      <c r="B76" s="205"/>
      <c r="C76" s="205"/>
      <c r="D76" s="205"/>
      <c r="E76" s="202"/>
      <c r="F76" t="s">
        <v>201</v>
      </c>
      <c r="G76" s="206"/>
      <c r="H76" s="206"/>
      <c r="I76" s="194"/>
      <c r="J76" s="7" t="s">
        <v>208</v>
      </c>
      <c r="T76" s="216">
        <v>1970</v>
      </c>
    </row>
    <row r="77" spans="1:20">
      <c r="A77" s="203" t="s">
        <v>193</v>
      </c>
      <c r="B77" s="205"/>
      <c r="C77" s="205"/>
      <c r="D77" s="205"/>
      <c r="E77" s="202"/>
      <c r="F77" t="s">
        <v>202</v>
      </c>
      <c r="H77" s="194"/>
      <c r="I77" t="s">
        <v>198</v>
      </c>
      <c r="J77" t="s">
        <v>209</v>
      </c>
      <c r="L77" s="194"/>
      <c r="T77" s="216">
        <v>1971</v>
      </c>
    </row>
    <row r="78" spans="1:20">
      <c r="A78" s="203" t="s">
        <v>194</v>
      </c>
      <c r="B78" s="205"/>
      <c r="C78" s="205"/>
      <c r="D78" s="205"/>
      <c r="E78" s="202"/>
      <c r="F78" t="s">
        <v>196</v>
      </c>
      <c r="G78" s="206"/>
      <c r="H78" s="208"/>
      <c r="I78" s="194"/>
      <c r="J78" t="s">
        <v>210</v>
      </c>
      <c r="L78" s="194"/>
      <c r="T78" s="216">
        <v>1972</v>
      </c>
    </row>
    <row r="79" spans="1:20">
      <c r="A79" s="203" t="s">
        <v>195</v>
      </c>
      <c r="B79" s="205"/>
      <c r="C79" s="205"/>
      <c r="D79" s="205"/>
      <c r="E79" s="202"/>
      <c r="F79" t="s">
        <v>200</v>
      </c>
      <c r="G79" s="206"/>
      <c r="H79" s="208"/>
      <c r="I79" s="194"/>
      <c r="T79" s="216">
        <v>1973</v>
      </c>
    </row>
    <row r="80" spans="1:20">
      <c r="F80" t="s">
        <v>203</v>
      </c>
      <c r="G80" s="206"/>
      <c r="H80" s="208"/>
      <c r="I80" s="194"/>
      <c r="T80" s="216">
        <v>1974</v>
      </c>
    </row>
    <row r="81" spans="1:20">
      <c r="F81" t="s">
        <v>204</v>
      </c>
      <c r="G81" s="206"/>
      <c r="H81" s="208"/>
      <c r="I81" s="194"/>
      <c r="T81" s="216">
        <v>1975</v>
      </c>
    </row>
    <row r="82" spans="1:20">
      <c r="T82" s="216">
        <v>1976</v>
      </c>
    </row>
    <row r="83" spans="1:20">
      <c r="T83" s="216">
        <v>1977</v>
      </c>
    </row>
    <row r="84" spans="1:20" ht="18.75">
      <c r="A84" s="427" t="str">
        <f>O21</f>
        <v>TWO STORY BI-LEVEL</v>
      </c>
      <c r="B84" s="427"/>
      <c r="C84" s="427"/>
      <c r="D84" s="427"/>
      <c r="E84" s="427"/>
      <c r="F84" s="427"/>
      <c r="G84" s="427"/>
      <c r="H84" s="427"/>
      <c r="I84" s="427"/>
      <c r="J84" s="427"/>
      <c r="K84" s="427"/>
      <c r="L84" s="193" t="s">
        <v>212</v>
      </c>
      <c r="M84" s="192"/>
      <c r="T84" s="216">
        <v>1978</v>
      </c>
    </row>
    <row r="85" spans="1:20" ht="18.75">
      <c r="A85" s="427"/>
      <c r="B85" s="427"/>
      <c r="C85" s="427"/>
      <c r="D85" s="427"/>
      <c r="E85" s="427"/>
      <c r="F85" s="427"/>
      <c r="G85" s="427"/>
      <c r="H85" s="427"/>
      <c r="I85" s="427"/>
      <c r="J85" s="427"/>
      <c r="K85" s="427"/>
      <c r="L85" s="211" t="s">
        <v>211</v>
      </c>
      <c r="M85" s="192"/>
      <c r="T85" s="216">
        <v>1979</v>
      </c>
    </row>
    <row r="86" spans="1:20" ht="18.75">
      <c r="A86" s="427"/>
      <c r="B86" s="427"/>
      <c r="C86" s="427"/>
      <c r="D86" s="427"/>
      <c r="E86" s="427"/>
      <c r="F86" s="427"/>
      <c r="G86" s="427"/>
      <c r="H86" s="427"/>
      <c r="I86" s="427"/>
      <c r="J86" s="427"/>
      <c r="K86" s="427"/>
      <c r="L86" s="192"/>
      <c r="M86" s="192"/>
      <c r="T86" s="216">
        <v>1980</v>
      </c>
    </row>
    <row r="87" spans="1:20">
      <c r="A87" s="428" t="s">
        <v>151</v>
      </c>
      <c r="B87" s="428"/>
      <c r="C87" s="428"/>
      <c r="D87" s="428"/>
      <c r="E87" s="428"/>
      <c r="F87" s="428"/>
      <c r="G87" s="428"/>
      <c r="H87" s="428"/>
      <c r="I87" s="428"/>
      <c r="J87" s="428"/>
      <c r="K87" s="428"/>
      <c r="L87" s="428"/>
      <c r="M87" s="428"/>
      <c r="T87" s="216">
        <v>1981</v>
      </c>
    </row>
    <row r="88" spans="1:20">
      <c r="A88" s="428"/>
      <c r="B88" s="428"/>
      <c r="C88" s="428"/>
      <c r="D88" s="428"/>
      <c r="E88" s="428"/>
      <c r="F88" s="428"/>
      <c r="G88" s="428"/>
      <c r="H88" s="428"/>
      <c r="I88" s="428"/>
      <c r="J88" s="428"/>
      <c r="K88" s="428"/>
      <c r="L88" s="428"/>
      <c r="M88" s="428"/>
      <c r="T88" s="216">
        <v>1982</v>
      </c>
    </row>
    <row r="89" spans="1:20">
      <c r="A89" s="377" t="s">
        <v>175</v>
      </c>
      <c r="B89" s="377"/>
      <c r="C89" s="377"/>
      <c r="D89" s="377"/>
      <c r="E89" s="377"/>
      <c r="F89" s="377"/>
      <c r="G89" s="377"/>
      <c r="H89" s="377"/>
      <c r="I89" s="377"/>
      <c r="J89" s="377" t="s">
        <v>186</v>
      </c>
      <c r="K89" s="377"/>
      <c r="L89" s="377"/>
      <c r="M89" s="377"/>
      <c r="T89" s="216">
        <v>1983</v>
      </c>
    </row>
    <row r="90" spans="1:20">
      <c r="A90" s="424" t="s">
        <v>152</v>
      </c>
      <c r="B90" s="424" t="s">
        <v>153</v>
      </c>
      <c r="C90" s="424" t="s">
        <v>154</v>
      </c>
      <c r="D90" s="424" t="s">
        <v>155</v>
      </c>
      <c r="E90" s="424" t="s">
        <v>156</v>
      </c>
      <c r="F90" s="424" t="s">
        <v>176</v>
      </c>
      <c r="G90" s="424" t="s">
        <v>177</v>
      </c>
      <c r="H90" s="424" t="s">
        <v>179</v>
      </c>
      <c r="I90" s="424" t="s">
        <v>180</v>
      </c>
      <c r="J90" s="425" t="s">
        <v>181</v>
      </c>
      <c r="K90" s="426" t="s">
        <v>182</v>
      </c>
      <c r="L90" s="426" t="s">
        <v>183</v>
      </c>
      <c r="M90" s="426" t="s">
        <v>184</v>
      </c>
      <c r="T90" s="216">
        <v>1984</v>
      </c>
    </row>
    <row r="91" spans="1:20" ht="20.25" customHeight="1">
      <c r="A91" s="424"/>
      <c r="B91" s="424"/>
      <c r="C91" s="424"/>
      <c r="D91" s="424"/>
      <c r="E91" s="424"/>
      <c r="F91" s="424"/>
      <c r="G91" s="424"/>
      <c r="H91" s="424"/>
      <c r="I91" s="424"/>
      <c r="J91" s="425"/>
      <c r="K91" s="426"/>
      <c r="L91" s="426"/>
      <c r="M91" s="426"/>
      <c r="T91" s="216">
        <v>1985</v>
      </c>
    </row>
    <row r="92" spans="1:20">
      <c r="A92" s="191">
        <v>600</v>
      </c>
      <c r="B92" s="195"/>
      <c r="C92" s="195"/>
      <c r="D92" s="195"/>
      <c r="E92" s="195"/>
      <c r="F92" s="195"/>
      <c r="G92" s="195"/>
      <c r="H92" s="195"/>
      <c r="I92" s="196"/>
      <c r="J92" s="197"/>
      <c r="K92" s="196"/>
      <c r="L92" s="196"/>
      <c r="M92" s="196"/>
      <c r="T92" s="216">
        <v>1986</v>
      </c>
    </row>
    <row r="93" spans="1:20">
      <c r="A93" s="179">
        <v>800</v>
      </c>
      <c r="B93" s="198"/>
      <c r="C93" s="198"/>
      <c r="D93" s="198"/>
      <c r="E93" s="198"/>
      <c r="F93" s="198"/>
      <c r="G93" s="198"/>
      <c r="H93" s="198"/>
      <c r="I93" s="199"/>
      <c r="J93" s="200"/>
      <c r="K93" s="201"/>
      <c r="L93" s="201"/>
      <c r="M93" s="201"/>
      <c r="T93" s="216">
        <v>1987</v>
      </c>
    </row>
    <row r="94" spans="1:20">
      <c r="A94" s="191">
        <v>1000</v>
      </c>
      <c r="B94" s="195"/>
      <c r="C94" s="195"/>
      <c r="D94" s="195"/>
      <c r="E94" s="195"/>
      <c r="F94" s="195"/>
      <c r="G94" s="195"/>
      <c r="H94" s="195"/>
      <c r="I94" s="196"/>
      <c r="J94" s="197"/>
      <c r="K94" s="196"/>
      <c r="L94" s="196"/>
      <c r="M94" s="196"/>
      <c r="T94" s="216">
        <v>1988</v>
      </c>
    </row>
    <row r="95" spans="1:20">
      <c r="A95" s="179">
        <v>1200</v>
      </c>
      <c r="B95" s="198"/>
      <c r="C95" s="198"/>
      <c r="D95" s="198"/>
      <c r="E95" s="198"/>
      <c r="F95" s="198"/>
      <c r="G95" s="198"/>
      <c r="H95" s="198"/>
      <c r="I95" s="199"/>
      <c r="J95" s="200"/>
      <c r="K95" s="201"/>
      <c r="L95" s="201"/>
      <c r="M95" s="201"/>
      <c r="T95" s="216">
        <v>1989</v>
      </c>
    </row>
    <row r="96" spans="1:20">
      <c r="A96" s="191">
        <v>1300</v>
      </c>
      <c r="B96" s="195"/>
      <c r="C96" s="195"/>
      <c r="D96" s="195"/>
      <c r="E96" s="195"/>
      <c r="F96" s="195"/>
      <c r="G96" s="195"/>
      <c r="H96" s="195"/>
      <c r="I96" s="196"/>
      <c r="J96" s="197"/>
      <c r="K96" s="196"/>
      <c r="L96" s="196"/>
      <c r="M96" s="196"/>
      <c r="T96" s="216">
        <v>1990</v>
      </c>
    </row>
    <row r="97" spans="1:20">
      <c r="A97" s="179">
        <v>1400</v>
      </c>
      <c r="B97" s="198"/>
      <c r="C97" s="198"/>
      <c r="D97" s="198"/>
      <c r="E97" s="198"/>
      <c r="F97" s="198"/>
      <c r="G97" s="198"/>
      <c r="H97" s="198"/>
      <c r="I97" s="199"/>
      <c r="J97" s="200"/>
      <c r="K97" s="201"/>
      <c r="L97" s="201"/>
      <c r="M97" s="201"/>
      <c r="T97" s="216">
        <v>1991</v>
      </c>
    </row>
    <row r="98" spans="1:20">
      <c r="A98" s="191">
        <v>1500</v>
      </c>
      <c r="B98" s="195"/>
      <c r="C98" s="195"/>
      <c r="D98" s="195"/>
      <c r="E98" s="195"/>
      <c r="F98" s="195"/>
      <c r="G98" s="195"/>
      <c r="H98" s="195"/>
      <c r="I98" s="196"/>
      <c r="J98" s="197"/>
      <c r="K98" s="196"/>
      <c r="L98" s="196"/>
      <c r="M98" s="196"/>
      <c r="T98" s="216">
        <v>1992</v>
      </c>
    </row>
    <row r="99" spans="1:20">
      <c r="A99" s="179">
        <v>1600</v>
      </c>
      <c r="B99" s="198"/>
      <c r="C99" s="198"/>
      <c r="D99" s="198"/>
      <c r="E99" s="198"/>
      <c r="F99" s="198"/>
      <c r="G99" s="198"/>
      <c r="H99" s="198"/>
      <c r="I99" s="199"/>
      <c r="J99" s="200"/>
      <c r="K99" s="201"/>
      <c r="L99" s="201"/>
      <c r="M99" s="201"/>
      <c r="T99" s="216">
        <v>1993</v>
      </c>
    </row>
    <row r="100" spans="1:20">
      <c r="A100" s="191">
        <v>1700</v>
      </c>
      <c r="B100" s="195"/>
      <c r="C100" s="195"/>
      <c r="D100" s="195"/>
      <c r="E100" s="195"/>
      <c r="F100" s="195"/>
      <c r="G100" s="195"/>
      <c r="H100" s="195"/>
      <c r="I100" s="196"/>
      <c r="J100" s="197"/>
      <c r="K100" s="196"/>
      <c r="L100" s="196"/>
      <c r="M100" s="196"/>
      <c r="T100" s="216">
        <v>1994</v>
      </c>
    </row>
    <row r="101" spans="1:20">
      <c r="A101" s="179">
        <v>1800</v>
      </c>
      <c r="B101" s="198"/>
      <c r="C101" s="198"/>
      <c r="D101" s="198"/>
      <c r="E101" s="198"/>
      <c r="F101" s="198"/>
      <c r="G101" s="198"/>
      <c r="H101" s="198"/>
      <c r="I101" s="199"/>
      <c r="J101" s="200"/>
      <c r="K101" s="201"/>
      <c r="L101" s="201"/>
      <c r="M101" s="201"/>
      <c r="T101" s="216">
        <v>1995</v>
      </c>
    </row>
    <row r="102" spans="1:20">
      <c r="A102" s="191">
        <v>1900</v>
      </c>
      <c r="B102" s="195"/>
      <c r="C102" s="195"/>
      <c r="D102" s="195"/>
      <c r="E102" s="195"/>
      <c r="F102" s="195"/>
      <c r="G102" s="195"/>
      <c r="H102" s="195"/>
      <c r="I102" s="196"/>
      <c r="J102" s="197"/>
      <c r="K102" s="196"/>
      <c r="L102" s="196"/>
      <c r="M102" s="196"/>
      <c r="T102" s="216">
        <v>1996</v>
      </c>
    </row>
    <row r="103" spans="1:20">
      <c r="A103" s="179">
        <v>2000</v>
      </c>
      <c r="B103" s="198"/>
      <c r="C103" s="198"/>
      <c r="D103" s="198"/>
      <c r="E103" s="198"/>
      <c r="F103" s="198"/>
      <c r="G103" s="198"/>
      <c r="H103" s="198"/>
      <c r="I103" s="199"/>
      <c r="J103" s="200"/>
      <c r="K103" s="201"/>
      <c r="L103" s="201"/>
      <c r="M103" s="201"/>
      <c r="T103" s="216">
        <v>1997</v>
      </c>
    </row>
    <row r="104" spans="1:20">
      <c r="A104" s="191">
        <v>2100</v>
      </c>
      <c r="B104" s="195"/>
      <c r="C104" s="195"/>
      <c r="D104" s="195"/>
      <c r="E104" s="195"/>
      <c r="F104" s="195"/>
      <c r="G104" s="195"/>
      <c r="H104" s="195"/>
      <c r="I104" s="196"/>
      <c r="J104" s="197"/>
      <c r="K104" s="196"/>
      <c r="L104" s="196"/>
      <c r="M104" s="196"/>
      <c r="T104" s="216">
        <v>1998</v>
      </c>
    </row>
    <row r="105" spans="1:20">
      <c r="A105" s="179">
        <v>2200</v>
      </c>
      <c r="B105" s="198"/>
      <c r="C105" s="198"/>
      <c r="D105" s="198"/>
      <c r="E105" s="198"/>
      <c r="F105" s="198"/>
      <c r="G105" s="198"/>
      <c r="H105" s="198"/>
      <c r="I105" s="199"/>
      <c r="J105" s="200"/>
      <c r="K105" s="201"/>
      <c r="L105" s="201"/>
      <c r="M105" s="201"/>
      <c r="T105" s="216">
        <v>1999</v>
      </c>
    </row>
    <row r="106" spans="1:20">
      <c r="A106" s="191">
        <v>2400</v>
      </c>
      <c r="B106" s="195"/>
      <c r="C106" s="195"/>
      <c r="D106" s="195"/>
      <c r="E106" s="195"/>
      <c r="F106" s="195"/>
      <c r="G106" s="195"/>
      <c r="H106" s="195"/>
      <c r="I106" s="196"/>
      <c r="J106" s="197"/>
      <c r="K106" s="196"/>
      <c r="L106" s="196"/>
      <c r="M106" s="196"/>
      <c r="T106" s="216">
        <v>2000</v>
      </c>
    </row>
    <row r="107" spans="1:20">
      <c r="A107" s="179">
        <v>2600</v>
      </c>
      <c r="B107" s="198"/>
      <c r="C107" s="198"/>
      <c r="D107" s="198"/>
      <c r="E107" s="198"/>
      <c r="F107" s="198"/>
      <c r="G107" s="198"/>
      <c r="H107" s="198"/>
      <c r="I107" s="199"/>
      <c r="J107" s="200"/>
      <c r="K107" s="201"/>
      <c r="L107" s="201"/>
      <c r="M107" s="201"/>
      <c r="T107" s="216">
        <v>2001</v>
      </c>
    </row>
    <row r="108" spans="1:20">
      <c r="A108" s="191">
        <v>2800</v>
      </c>
      <c r="B108" s="195"/>
      <c r="C108" s="195"/>
      <c r="D108" s="195"/>
      <c r="E108" s="195"/>
      <c r="F108" s="195"/>
      <c r="G108" s="195"/>
      <c r="H108" s="195"/>
      <c r="I108" s="196"/>
      <c r="J108" s="197"/>
      <c r="K108" s="196"/>
      <c r="L108" s="196"/>
      <c r="M108" s="196"/>
      <c r="T108" s="216">
        <v>2002</v>
      </c>
    </row>
    <row r="109" spans="1:20">
      <c r="A109" s="179">
        <v>3000</v>
      </c>
      <c r="B109" s="198"/>
      <c r="C109" s="198"/>
      <c r="D109" s="198"/>
      <c r="E109" s="198"/>
      <c r="F109" s="198"/>
      <c r="G109" s="198"/>
      <c r="H109" s="198"/>
      <c r="I109" s="199"/>
      <c r="J109" s="200"/>
      <c r="K109" s="201"/>
      <c r="L109" s="201"/>
      <c r="M109" s="201"/>
      <c r="T109" s="216">
        <v>2003</v>
      </c>
    </row>
    <row r="110" spans="1:20">
      <c r="A110" s="191">
        <v>3200</v>
      </c>
      <c r="B110" s="195"/>
      <c r="C110" s="195"/>
      <c r="D110" s="195"/>
      <c r="E110" s="195"/>
      <c r="F110" s="195"/>
      <c r="G110" s="195"/>
      <c r="H110" s="195"/>
      <c r="I110" s="196"/>
      <c r="J110" s="197"/>
      <c r="K110" s="196"/>
      <c r="L110" s="196"/>
      <c r="M110" s="196"/>
      <c r="T110" s="216">
        <v>2004</v>
      </c>
    </row>
    <row r="111" spans="1:20">
      <c r="A111" s="421" t="s">
        <v>187</v>
      </c>
      <c r="B111" s="422"/>
      <c r="C111" s="422"/>
      <c r="D111" s="422"/>
      <c r="E111" s="422"/>
      <c r="F111" s="422"/>
      <c r="G111" s="422"/>
      <c r="H111" s="422"/>
      <c r="I111" s="422"/>
      <c r="J111" s="422"/>
      <c r="K111" s="422"/>
      <c r="L111" s="422"/>
      <c r="M111" s="422"/>
      <c r="T111" s="216">
        <v>2005</v>
      </c>
    </row>
    <row r="112" spans="1:20">
      <c r="A112" s="422"/>
      <c r="B112" s="422"/>
      <c r="C112" s="422"/>
      <c r="D112" s="422"/>
      <c r="E112" s="422"/>
      <c r="F112" s="422"/>
      <c r="G112" s="422"/>
      <c r="H112" s="422"/>
      <c r="I112" s="422"/>
      <c r="J112" s="422"/>
      <c r="K112" s="422"/>
      <c r="L112" s="422"/>
      <c r="M112" s="422"/>
      <c r="T112" s="216">
        <v>2006</v>
      </c>
    </row>
    <row r="113" spans="1:20">
      <c r="A113" s="423" t="s">
        <v>188</v>
      </c>
      <c r="B113" s="423"/>
      <c r="C113" s="423"/>
      <c r="F113" s="7" t="s">
        <v>189</v>
      </c>
      <c r="T113" s="216">
        <v>2007</v>
      </c>
    </row>
    <row r="114" spans="1:20">
      <c r="T114" s="216">
        <v>2008</v>
      </c>
    </row>
    <row r="115" spans="1:20">
      <c r="A115" t="s">
        <v>197</v>
      </c>
      <c r="D115" s="206"/>
      <c r="E115" s="207" t="s">
        <v>198</v>
      </c>
      <c r="F115" t="s">
        <v>199</v>
      </c>
      <c r="G115" s="5"/>
      <c r="H115" s="5"/>
      <c r="I115" t="s">
        <v>198</v>
      </c>
      <c r="J115" s="7" t="s">
        <v>205</v>
      </c>
      <c r="T115" s="216">
        <v>2009</v>
      </c>
    </row>
    <row r="116" spans="1:20">
      <c r="A116" s="203" t="s">
        <v>190</v>
      </c>
      <c r="B116" s="205"/>
      <c r="C116" s="205"/>
      <c r="D116" s="205"/>
      <c r="E116" s="204"/>
      <c r="F116" s="5" t="s">
        <v>196</v>
      </c>
      <c r="G116" s="206"/>
      <c r="H116" s="206"/>
      <c r="I116" s="209"/>
      <c r="J116" t="s">
        <v>206</v>
      </c>
      <c r="L116" s="202"/>
      <c r="T116" s="216">
        <v>2010</v>
      </c>
    </row>
    <row r="117" spans="1:20">
      <c r="A117" s="203" t="s">
        <v>191</v>
      </c>
      <c r="B117" s="205"/>
      <c r="C117" s="205"/>
      <c r="D117" s="205"/>
      <c r="E117" s="202"/>
      <c r="F117" s="118" t="s">
        <v>200</v>
      </c>
      <c r="G117" s="206"/>
      <c r="H117" s="206"/>
      <c r="I117" s="210"/>
      <c r="J117" t="s">
        <v>207</v>
      </c>
      <c r="L117" s="202"/>
      <c r="T117" s="216">
        <v>2011</v>
      </c>
    </row>
    <row r="118" spans="1:20">
      <c r="A118" s="203" t="s">
        <v>192</v>
      </c>
      <c r="B118" s="205"/>
      <c r="C118" s="205"/>
      <c r="D118" s="205"/>
      <c r="E118" s="202"/>
      <c r="F118" t="s">
        <v>201</v>
      </c>
      <c r="G118" s="206"/>
      <c r="H118" s="206"/>
      <c r="I118" s="194"/>
      <c r="J118" s="7" t="s">
        <v>208</v>
      </c>
      <c r="T118" s="216">
        <v>2012</v>
      </c>
    </row>
    <row r="119" spans="1:20">
      <c r="A119" s="203" t="s">
        <v>193</v>
      </c>
      <c r="B119" s="205"/>
      <c r="C119" s="205"/>
      <c r="D119" s="205"/>
      <c r="E119" s="202"/>
      <c r="F119" t="s">
        <v>202</v>
      </c>
      <c r="H119" s="194"/>
      <c r="I119" t="s">
        <v>198</v>
      </c>
      <c r="J119" t="s">
        <v>209</v>
      </c>
      <c r="L119" s="194"/>
      <c r="T119" s="216">
        <v>2013</v>
      </c>
    </row>
    <row r="120" spans="1:20">
      <c r="A120" s="203" t="s">
        <v>194</v>
      </c>
      <c r="B120" s="205"/>
      <c r="C120" s="205"/>
      <c r="D120" s="205"/>
      <c r="E120" s="202"/>
      <c r="F120" t="s">
        <v>196</v>
      </c>
      <c r="G120" s="206"/>
      <c r="H120" s="208"/>
      <c r="I120" s="194"/>
      <c r="J120" t="s">
        <v>210</v>
      </c>
      <c r="L120" s="194"/>
      <c r="T120" s="216">
        <v>2014</v>
      </c>
    </row>
    <row r="121" spans="1:20">
      <c r="A121" s="203" t="s">
        <v>195</v>
      </c>
      <c r="B121" s="205"/>
      <c r="C121" s="205"/>
      <c r="D121" s="205"/>
      <c r="E121" s="202"/>
      <c r="F121" t="s">
        <v>200</v>
      </c>
      <c r="G121" s="206"/>
      <c r="H121" s="208"/>
      <c r="I121" s="194"/>
      <c r="T121" s="216">
        <v>2015</v>
      </c>
    </row>
    <row r="122" spans="1:20">
      <c r="F122" t="s">
        <v>203</v>
      </c>
      <c r="G122" s="206"/>
      <c r="H122" s="208"/>
      <c r="I122" s="194"/>
      <c r="T122" s="216">
        <v>2016</v>
      </c>
    </row>
    <row r="123" spans="1:20">
      <c r="F123" t="s">
        <v>204</v>
      </c>
      <c r="G123" s="206"/>
      <c r="H123" s="208"/>
      <c r="I123" s="194"/>
      <c r="T123" s="216">
        <v>2017</v>
      </c>
    </row>
    <row r="124" spans="1:20">
      <c r="T124" s="216">
        <v>2018</v>
      </c>
    </row>
    <row r="125" spans="1:20" ht="18.75">
      <c r="A125" s="427" t="str">
        <f>O22</f>
        <v>1/2 STORY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193" t="s">
        <v>212</v>
      </c>
      <c r="M125" s="192"/>
      <c r="T125" s="216">
        <v>2019</v>
      </c>
    </row>
    <row r="126" spans="1:20" ht="18.75">
      <c r="A126" s="427"/>
      <c r="B126" s="427"/>
      <c r="C126" s="427"/>
      <c r="D126" s="427"/>
      <c r="E126" s="427"/>
      <c r="F126" s="427"/>
      <c r="G126" s="427"/>
      <c r="H126" s="427"/>
      <c r="I126" s="427"/>
      <c r="J126" s="427"/>
      <c r="K126" s="427"/>
      <c r="L126" s="211" t="s">
        <v>211</v>
      </c>
      <c r="M126" s="192"/>
      <c r="T126" s="216">
        <v>2020</v>
      </c>
    </row>
    <row r="127" spans="1:20" ht="18.75">
      <c r="A127" s="427"/>
      <c r="B127" s="427"/>
      <c r="C127" s="427"/>
      <c r="D127" s="427"/>
      <c r="E127" s="427"/>
      <c r="F127" s="427"/>
      <c r="G127" s="427"/>
      <c r="H127" s="427"/>
      <c r="I127" s="427"/>
      <c r="J127" s="427"/>
      <c r="K127" s="427"/>
      <c r="L127" s="192"/>
      <c r="M127" s="192"/>
      <c r="T127" s="216">
        <v>2021</v>
      </c>
    </row>
    <row r="128" spans="1:20">
      <c r="A128" s="428" t="s">
        <v>151</v>
      </c>
      <c r="B128" s="428"/>
      <c r="C128" s="428"/>
      <c r="D128" s="428"/>
      <c r="E128" s="428"/>
      <c r="F128" s="428"/>
      <c r="G128" s="428"/>
      <c r="H128" s="428"/>
      <c r="I128" s="428"/>
      <c r="J128" s="428"/>
      <c r="K128" s="428"/>
      <c r="L128" s="428"/>
      <c r="M128" s="428"/>
      <c r="T128" s="216">
        <v>2022</v>
      </c>
    </row>
    <row r="129" spans="1:20">
      <c r="A129" s="428"/>
      <c r="B129" s="428"/>
      <c r="C129" s="428"/>
      <c r="D129" s="428"/>
      <c r="E129" s="428"/>
      <c r="F129" s="428"/>
      <c r="G129" s="428"/>
      <c r="H129" s="428"/>
      <c r="I129" s="428"/>
      <c r="J129" s="428"/>
      <c r="K129" s="428"/>
      <c r="L129" s="428"/>
      <c r="M129" s="428"/>
      <c r="T129" s="216">
        <v>2023</v>
      </c>
    </row>
    <row r="130" spans="1:20">
      <c r="A130" s="377" t="s">
        <v>175</v>
      </c>
      <c r="B130" s="377"/>
      <c r="C130" s="377"/>
      <c r="D130" s="377"/>
      <c r="E130" s="377"/>
      <c r="F130" s="377"/>
      <c r="G130" s="377"/>
      <c r="H130" s="377"/>
      <c r="I130" s="377"/>
      <c r="J130" s="377" t="s">
        <v>186</v>
      </c>
      <c r="K130" s="377"/>
      <c r="L130" s="377"/>
      <c r="M130" s="377"/>
      <c r="T130" s="216">
        <v>2024</v>
      </c>
    </row>
    <row r="131" spans="1:20">
      <c r="A131" s="424" t="s">
        <v>152</v>
      </c>
      <c r="B131" s="424" t="s">
        <v>153</v>
      </c>
      <c r="C131" s="424" t="s">
        <v>154</v>
      </c>
      <c r="D131" s="424" t="s">
        <v>155</v>
      </c>
      <c r="E131" s="424" t="s">
        <v>156</v>
      </c>
      <c r="F131" s="424" t="s">
        <v>176</v>
      </c>
      <c r="G131" s="424" t="s">
        <v>177</v>
      </c>
      <c r="H131" s="424" t="s">
        <v>179</v>
      </c>
      <c r="I131" s="424" t="s">
        <v>180</v>
      </c>
      <c r="J131" s="425" t="s">
        <v>181</v>
      </c>
      <c r="K131" s="426" t="s">
        <v>182</v>
      </c>
      <c r="L131" s="426" t="s">
        <v>183</v>
      </c>
      <c r="M131" s="426" t="s">
        <v>184</v>
      </c>
      <c r="T131" s="216">
        <v>2025</v>
      </c>
    </row>
    <row r="132" spans="1:20" ht="19.5" customHeight="1">
      <c r="A132" s="424"/>
      <c r="B132" s="424"/>
      <c r="C132" s="424"/>
      <c r="D132" s="424"/>
      <c r="E132" s="424"/>
      <c r="F132" s="424"/>
      <c r="G132" s="424"/>
      <c r="H132" s="424"/>
      <c r="I132" s="424"/>
      <c r="J132" s="425"/>
      <c r="K132" s="426"/>
      <c r="L132" s="426"/>
      <c r="M132" s="426"/>
      <c r="T132" s="216">
        <v>2026</v>
      </c>
    </row>
    <row r="133" spans="1:20">
      <c r="A133" s="191">
        <v>600</v>
      </c>
      <c r="B133" s="195"/>
      <c r="C133" s="195"/>
      <c r="D133" s="195"/>
      <c r="E133" s="195"/>
      <c r="F133" s="195"/>
      <c r="G133" s="195"/>
      <c r="H133" s="195"/>
      <c r="I133" s="196"/>
      <c r="J133" s="197"/>
      <c r="K133" s="196"/>
      <c r="L133" s="196"/>
      <c r="M133" s="196"/>
      <c r="T133" s="216">
        <v>2027</v>
      </c>
    </row>
    <row r="134" spans="1:20">
      <c r="A134" s="179">
        <v>800</v>
      </c>
      <c r="B134" s="198"/>
      <c r="C134" s="198"/>
      <c r="D134" s="198"/>
      <c r="E134" s="198"/>
      <c r="F134" s="198"/>
      <c r="G134" s="198"/>
      <c r="H134" s="198"/>
      <c r="I134" s="199"/>
      <c r="J134" s="200"/>
      <c r="K134" s="201"/>
      <c r="L134" s="201"/>
      <c r="M134" s="201"/>
      <c r="T134" s="216">
        <v>2028</v>
      </c>
    </row>
    <row r="135" spans="1:20">
      <c r="A135" s="191">
        <v>1000</v>
      </c>
      <c r="B135" s="195"/>
      <c r="C135" s="195"/>
      <c r="D135" s="195"/>
      <c r="E135" s="195"/>
      <c r="F135" s="195"/>
      <c r="G135" s="195"/>
      <c r="H135" s="195"/>
      <c r="I135" s="196"/>
      <c r="J135" s="197"/>
      <c r="K135" s="196"/>
      <c r="L135" s="196"/>
      <c r="M135" s="196"/>
      <c r="T135" s="216">
        <v>2029</v>
      </c>
    </row>
    <row r="136" spans="1:20">
      <c r="A136" s="179">
        <v>1200</v>
      </c>
      <c r="B136" s="198"/>
      <c r="C136" s="198"/>
      <c r="D136" s="198"/>
      <c r="E136" s="198"/>
      <c r="F136" s="198"/>
      <c r="G136" s="198"/>
      <c r="H136" s="198"/>
      <c r="I136" s="199"/>
      <c r="J136" s="200"/>
      <c r="K136" s="201"/>
      <c r="L136" s="201"/>
      <c r="M136" s="201"/>
      <c r="T136" s="216">
        <v>2030</v>
      </c>
    </row>
    <row r="137" spans="1:20">
      <c r="A137" s="191">
        <v>1300</v>
      </c>
      <c r="B137" s="195"/>
      <c r="C137" s="195"/>
      <c r="D137" s="195"/>
      <c r="E137" s="195"/>
      <c r="F137" s="195"/>
      <c r="G137" s="195"/>
      <c r="H137" s="195"/>
      <c r="I137" s="196"/>
      <c r="J137" s="197"/>
      <c r="K137" s="196"/>
      <c r="L137" s="196"/>
      <c r="M137" s="196"/>
      <c r="T137" s="216">
        <v>2031</v>
      </c>
    </row>
    <row r="138" spans="1:20">
      <c r="A138" s="179">
        <v>1400</v>
      </c>
      <c r="B138" s="198"/>
      <c r="C138" s="198"/>
      <c r="D138" s="198"/>
      <c r="E138" s="198"/>
      <c r="F138" s="198"/>
      <c r="G138" s="198"/>
      <c r="H138" s="198"/>
      <c r="I138" s="199"/>
      <c r="J138" s="200"/>
      <c r="K138" s="201"/>
      <c r="L138" s="201"/>
      <c r="M138" s="201"/>
      <c r="T138" s="216">
        <v>2032</v>
      </c>
    </row>
    <row r="139" spans="1:20">
      <c r="A139" s="191">
        <v>1500</v>
      </c>
      <c r="B139" s="195"/>
      <c r="C139" s="195"/>
      <c r="D139" s="195"/>
      <c r="E139" s="195"/>
      <c r="F139" s="195"/>
      <c r="G139" s="195"/>
      <c r="H139" s="195"/>
      <c r="I139" s="196"/>
      <c r="J139" s="197"/>
      <c r="K139" s="196"/>
      <c r="L139" s="196"/>
      <c r="M139" s="196"/>
      <c r="T139" s="216">
        <v>2033</v>
      </c>
    </row>
    <row r="140" spans="1:20">
      <c r="A140" s="179">
        <v>1600</v>
      </c>
      <c r="B140" s="198"/>
      <c r="C140" s="198"/>
      <c r="D140" s="198"/>
      <c r="E140" s="198"/>
      <c r="F140" s="198"/>
      <c r="G140" s="198"/>
      <c r="H140" s="198"/>
      <c r="I140" s="199"/>
      <c r="J140" s="200"/>
      <c r="K140" s="201"/>
      <c r="L140" s="201"/>
      <c r="M140" s="201"/>
      <c r="T140" s="216">
        <v>2034</v>
      </c>
    </row>
    <row r="141" spans="1:20">
      <c r="A141" s="191">
        <v>1700</v>
      </c>
      <c r="B141" s="195"/>
      <c r="C141" s="195"/>
      <c r="D141" s="195"/>
      <c r="E141" s="195"/>
      <c r="F141" s="195"/>
      <c r="G141" s="195"/>
      <c r="H141" s="195"/>
      <c r="I141" s="196"/>
      <c r="J141" s="197"/>
      <c r="K141" s="196"/>
      <c r="L141" s="196"/>
      <c r="M141" s="196"/>
      <c r="T141" s="216">
        <v>2035</v>
      </c>
    </row>
    <row r="142" spans="1:20">
      <c r="A142" s="179">
        <v>1800</v>
      </c>
      <c r="B142" s="198"/>
      <c r="C142" s="198"/>
      <c r="D142" s="198"/>
      <c r="E142" s="198"/>
      <c r="F142" s="198"/>
      <c r="G142" s="198"/>
      <c r="H142" s="198"/>
      <c r="I142" s="199"/>
      <c r="J142" s="200"/>
      <c r="K142" s="201"/>
      <c r="L142" s="201"/>
      <c r="M142" s="201"/>
      <c r="T142" s="216">
        <v>2036</v>
      </c>
    </row>
    <row r="143" spans="1:20">
      <c r="A143" s="191">
        <v>1900</v>
      </c>
      <c r="B143" s="195"/>
      <c r="C143" s="195"/>
      <c r="D143" s="195"/>
      <c r="E143" s="195"/>
      <c r="F143" s="195"/>
      <c r="G143" s="195"/>
      <c r="H143" s="195"/>
      <c r="I143" s="196"/>
      <c r="J143" s="197"/>
      <c r="K143" s="196"/>
      <c r="L143" s="196"/>
      <c r="M143" s="196"/>
      <c r="T143" s="216">
        <v>2037</v>
      </c>
    </row>
    <row r="144" spans="1:20">
      <c r="A144" s="179">
        <v>2000</v>
      </c>
      <c r="B144" s="198"/>
      <c r="C144" s="198"/>
      <c r="D144" s="198"/>
      <c r="E144" s="198"/>
      <c r="F144" s="198"/>
      <c r="G144" s="198"/>
      <c r="H144" s="198"/>
      <c r="I144" s="199"/>
      <c r="J144" s="200"/>
      <c r="K144" s="201"/>
      <c r="L144" s="201"/>
      <c r="M144" s="201"/>
      <c r="T144" s="216">
        <v>2038</v>
      </c>
    </row>
    <row r="145" spans="1:20">
      <c r="A145" s="191">
        <v>2100</v>
      </c>
      <c r="B145" s="195"/>
      <c r="C145" s="195"/>
      <c r="D145" s="195"/>
      <c r="E145" s="195"/>
      <c r="F145" s="195"/>
      <c r="G145" s="195"/>
      <c r="H145" s="195"/>
      <c r="I145" s="196"/>
      <c r="J145" s="197"/>
      <c r="K145" s="196"/>
      <c r="L145" s="196"/>
      <c r="M145" s="196"/>
      <c r="T145" s="216">
        <v>2039</v>
      </c>
    </row>
    <row r="146" spans="1:20">
      <c r="A146" s="179">
        <v>2200</v>
      </c>
      <c r="B146" s="198"/>
      <c r="C146" s="198"/>
      <c r="D146" s="198"/>
      <c r="E146" s="198"/>
      <c r="F146" s="198"/>
      <c r="G146" s="198"/>
      <c r="H146" s="198"/>
      <c r="I146" s="199"/>
      <c r="J146" s="200"/>
      <c r="K146" s="201"/>
      <c r="L146" s="201"/>
      <c r="M146" s="201"/>
      <c r="T146" s="216">
        <v>2040</v>
      </c>
    </row>
    <row r="147" spans="1:20">
      <c r="A147" s="191">
        <v>2400</v>
      </c>
      <c r="B147" s="195"/>
      <c r="C147" s="195"/>
      <c r="D147" s="195"/>
      <c r="E147" s="195"/>
      <c r="F147" s="195"/>
      <c r="G147" s="195"/>
      <c r="H147" s="195"/>
      <c r="I147" s="196"/>
      <c r="J147" s="197"/>
      <c r="K147" s="196"/>
      <c r="L147" s="196"/>
      <c r="M147" s="196"/>
      <c r="T147" s="216">
        <v>2041</v>
      </c>
    </row>
    <row r="148" spans="1:20">
      <c r="A148" s="179">
        <v>2600</v>
      </c>
      <c r="B148" s="198"/>
      <c r="C148" s="198"/>
      <c r="D148" s="198"/>
      <c r="E148" s="198"/>
      <c r="F148" s="198"/>
      <c r="G148" s="198"/>
      <c r="H148" s="198"/>
      <c r="I148" s="199"/>
      <c r="J148" s="200"/>
      <c r="K148" s="201"/>
      <c r="L148" s="201"/>
      <c r="M148" s="201"/>
      <c r="T148" s="216">
        <v>2042</v>
      </c>
    </row>
    <row r="149" spans="1:20">
      <c r="A149" s="191">
        <v>2800</v>
      </c>
      <c r="B149" s="195"/>
      <c r="C149" s="195"/>
      <c r="D149" s="195"/>
      <c r="E149" s="195"/>
      <c r="F149" s="195"/>
      <c r="G149" s="195"/>
      <c r="H149" s="195"/>
      <c r="I149" s="196"/>
      <c r="J149" s="197"/>
      <c r="K149" s="196"/>
      <c r="L149" s="196"/>
      <c r="M149" s="196"/>
      <c r="T149" s="216">
        <v>2043</v>
      </c>
    </row>
    <row r="150" spans="1:20">
      <c r="A150" s="179">
        <v>3000</v>
      </c>
      <c r="B150" s="198"/>
      <c r="C150" s="198"/>
      <c r="D150" s="198"/>
      <c r="E150" s="198"/>
      <c r="F150" s="198"/>
      <c r="G150" s="198"/>
      <c r="H150" s="198"/>
      <c r="I150" s="199"/>
      <c r="J150" s="200"/>
      <c r="K150" s="201"/>
      <c r="L150" s="201"/>
      <c r="M150" s="201"/>
      <c r="T150" s="216">
        <v>2044</v>
      </c>
    </row>
    <row r="151" spans="1:20">
      <c r="A151" s="191">
        <v>3200</v>
      </c>
      <c r="B151" s="195"/>
      <c r="C151" s="195"/>
      <c r="D151" s="195"/>
      <c r="E151" s="195"/>
      <c r="F151" s="195"/>
      <c r="G151" s="195"/>
      <c r="H151" s="195"/>
      <c r="I151" s="196"/>
      <c r="J151" s="197"/>
      <c r="K151" s="196"/>
      <c r="L151" s="196"/>
      <c r="M151" s="196"/>
      <c r="T151" s="216">
        <v>2045</v>
      </c>
    </row>
    <row r="152" spans="1:20">
      <c r="A152" s="421" t="s">
        <v>187</v>
      </c>
      <c r="B152" s="422"/>
      <c r="C152" s="422"/>
      <c r="D152" s="422"/>
      <c r="E152" s="422"/>
      <c r="F152" s="422"/>
      <c r="G152" s="422"/>
      <c r="H152" s="422"/>
      <c r="I152" s="422"/>
      <c r="J152" s="422"/>
      <c r="K152" s="422"/>
      <c r="L152" s="422"/>
      <c r="M152" s="422"/>
      <c r="T152" s="216">
        <v>2046</v>
      </c>
    </row>
    <row r="153" spans="1:20">
      <c r="A153" s="422"/>
      <c r="B153" s="422"/>
      <c r="C153" s="422"/>
      <c r="D153" s="422"/>
      <c r="E153" s="422"/>
      <c r="F153" s="422"/>
      <c r="G153" s="422"/>
      <c r="H153" s="422"/>
      <c r="I153" s="422"/>
      <c r="J153" s="422"/>
      <c r="K153" s="422"/>
      <c r="L153" s="422"/>
      <c r="M153" s="422"/>
      <c r="T153" s="216">
        <v>2047</v>
      </c>
    </row>
    <row r="154" spans="1:20">
      <c r="A154" s="423" t="s">
        <v>188</v>
      </c>
      <c r="B154" s="423"/>
      <c r="C154" s="423"/>
      <c r="F154" s="7" t="s">
        <v>189</v>
      </c>
      <c r="T154" s="216">
        <v>2048</v>
      </c>
    </row>
    <row r="155" spans="1:20">
      <c r="T155" s="216">
        <v>2049</v>
      </c>
    </row>
    <row r="156" spans="1:20">
      <c r="A156" t="s">
        <v>197</v>
      </c>
      <c r="D156" s="206"/>
      <c r="E156" s="207" t="s">
        <v>198</v>
      </c>
      <c r="F156" t="s">
        <v>199</v>
      </c>
      <c r="G156" s="5"/>
      <c r="H156" s="5"/>
      <c r="I156" t="s">
        <v>198</v>
      </c>
      <c r="J156" s="7" t="s">
        <v>205</v>
      </c>
      <c r="T156" s="216">
        <v>2050</v>
      </c>
    </row>
    <row r="157" spans="1:20">
      <c r="A157" s="203" t="s">
        <v>190</v>
      </c>
      <c r="B157" s="205"/>
      <c r="C157" s="205"/>
      <c r="D157" s="205"/>
      <c r="E157" s="204"/>
      <c r="F157" s="5" t="s">
        <v>196</v>
      </c>
      <c r="G157" s="206"/>
      <c r="H157" s="206"/>
      <c r="I157" s="209"/>
      <c r="J157" t="s">
        <v>206</v>
      </c>
      <c r="L157" s="202"/>
    </row>
    <row r="158" spans="1:20">
      <c r="A158" s="203" t="s">
        <v>191</v>
      </c>
      <c r="B158" s="205"/>
      <c r="C158" s="205"/>
      <c r="D158" s="205"/>
      <c r="E158" s="202"/>
      <c r="F158" s="118" t="s">
        <v>200</v>
      </c>
      <c r="G158" s="206"/>
      <c r="H158" s="206"/>
      <c r="I158" s="210"/>
      <c r="J158" t="s">
        <v>207</v>
      </c>
      <c r="L158" s="202"/>
    </row>
    <row r="159" spans="1:20">
      <c r="A159" s="203" t="s">
        <v>192</v>
      </c>
      <c r="B159" s="205"/>
      <c r="C159" s="205"/>
      <c r="D159" s="205"/>
      <c r="E159" s="202"/>
      <c r="F159" t="s">
        <v>201</v>
      </c>
      <c r="G159" s="206"/>
      <c r="H159" s="206"/>
      <c r="I159" s="194"/>
      <c r="J159" s="7" t="s">
        <v>208</v>
      </c>
    </row>
    <row r="160" spans="1:20">
      <c r="A160" s="203" t="s">
        <v>193</v>
      </c>
      <c r="B160" s="205"/>
      <c r="C160" s="205"/>
      <c r="D160" s="205"/>
      <c r="E160" s="202"/>
      <c r="F160" t="s">
        <v>202</v>
      </c>
      <c r="H160" s="194"/>
      <c r="I160" t="s">
        <v>198</v>
      </c>
      <c r="J160" t="s">
        <v>209</v>
      </c>
      <c r="L160" s="194"/>
    </row>
    <row r="161" spans="1:13">
      <c r="A161" s="203" t="s">
        <v>194</v>
      </c>
      <c r="B161" s="205"/>
      <c r="C161" s="205"/>
      <c r="D161" s="205"/>
      <c r="E161" s="202"/>
      <c r="F161" t="s">
        <v>196</v>
      </c>
      <c r="G161" s="206"/>
      <c r="H161" s="208"/>
      <c r="I161" s="194"/>
      <c r="J161" t="s">
        <v>210</v>
      </c>
      <c r="L161" s="194"/>
    </row>
    <row r="162" spans="1:13">
      <c r="A162" s="203" t="s">
        <v>195</v>
      </c>
      <c r="B162" s="205"/>
      <c r="C162" s="205"/>
      <c r="D162" s="205"/>
      <c r="E162" s="202"/>
      <c r="F162" t="s">
        <v>200</v>
      </c>
      <c r="G162" s="206"/>
      <c r="H162" s="208"/>
      <c r="I162" s="194"/>
    </row>
    <row r="163" spans="1:13">
      <c r="F163" t="s">
        <v>203</v>
      </c>
      <c r="G163" s="206"/>
      <c r="H163" s="208"/>
      <c r="I163" s="194"/>
    </row>
    <row r="164" spans="1:13">
      <c r="F164" t="s">
        <v>204</v>
      </c>
      <c r="G164" s="206"/>
      <c r="H164" s="208"/>
      <c r="I164" s="194"/>
    </row>
    <row r="167" spans="1:13" ht="18.75">
      <c r="A167" s="427" t="str">
        <f>O22</f>
        <v>1/2 STORY</v>
      </c>
      <c r="B167" s="427"/>
      <c r="C167" s="427"/>
      <c r="D167" s="427"/>
      <c r="E167" s="427"/>
      <c r="F167" s="427"/>
      <c r="G167" s="427"/>
      <c r="H167" s="427"/>
      <c r="I167" s="427"/>
      <c r="J167" s="427"/>
      <c r="K167" s="427"/>
      <c r="L167" s="193" t="s">
        <v>212</v>
      </c>
      <c r="M167" s="192"/>
    </row>
    <row r="168" spans="1:13" ht="18.75">
      <c r="A168" s="427"/>
      <c r="B168" s="427"/>
      <c r="C168" s="427"/>
      <c r="D168" s="427"/>
      <c r="E168" s="427"/>
      <c r="F168" s="427"/>
      <c r="G168" s="427"/>
      <c r="H168" s="427"/>
      <c r="I168" s="427"/>
      <c r="J168" s="427"/>
      <c r="K168" s="427"/>
      <c r="L168" s="211" t="s">
        <v>211</v>
      </c>
      <c r="M168" s="192"/>
    </row>
    <row r="169" spans="1:13" ht="18.75">
      <c r="A169" s="427"/>
      <c r="B169" s="427"/>
      <c r="C169" s="427"/>
      <c r="D169" s="427"/>
      <c r="E169" s="427"/>
      <c r="F169" s="427"/>
      <c r="G169" s="427"/>
      <c r="H169" s="427"/>
      <c r="I169" s="427"/>
      <c r="J169" s="427"/>
      <c r="K169" s="427"/>
      <c r="L169" s="192"/>
      <c r="M169" s="192"/>
    </row>
    <row r="170" spans="1:13">
      <c r="A170" s="428" t="s">
        <v>151</v>
      </c>
      <c r="B170" s="428"/>
      <c r="C170" s="428"/>
      <c r="D170" s="428"/>
      <c r="E170" s="428"/>
      <c r="F170" s="428"/>
      <c r="G170" s="428"/>
      <c r="H170" s="428"/>
      <c r="I170" s="428"/>
      <c r="J170" s="428"/>
      <c r="K170" s="428"/>
      <c r="L170" s="428"/>
      <c r="M170" s="428"/>
    </row>
    <row r="171" spans="1:13">
      <c r="A171" s="428"/>
      <c r="B171" s="428"/>
      <c r="C171" s="428"/>
      <c r="D171" s="428"/>
      <c r="E171" s="428"/>
      <c r="F171" s="428"/>
      <c r="G171" s="428"/>
      <c r="H171" s="428"/>
      <c r="I171" s="428"/>
      <c r="J171" s="428"/>
      <c r="K171" s="428"/>
      <c r="L171" s="428"/>
      <c r="M171" s="428"/>
    </row>
    <row r="172" spans="1:13">
      <c r="A172" s="377" t="s">
        <v>175</v>
      </c>
      <c r="B172" s="377"/>
      <c r="C172" s="377"/>
      <c r="D172" s="377"/>
      <c r="E172" s="377"/>
      <c r="F172" s="377"/>
      <c r="G172" s="377"/>
      <c r="H172" s="377"/>
      <c r="I172" s="377"/>
      <c r="J172" s="377" t="s">
        <v>186</v>
      </c>
      <c r="K172" s="377"/>
      <c r="L172" s="377"/>
      <c r="M172" s="377"/>
    </row>
    <row r="173" spans="1:13">
      <c r="A173" s="424" t="s">
        <v>152</v>
      </c>
      <c r="B173" s="424" t="s">
        <v>153</v>
      </c>
      <c r="C173" s="424" t="s">
        <v>154</v>
      </c>
      <c r="D173" s="424" t="s">
        <v>155</v>
      </c>
      <c r="E173" s="424" t="s">
        <v>156</v>
      </c>
      <c r="F173" s="424" t="s">
        <v>176</v>
      </c>
      <c r="G173" s="424" t="s">
        <v>177</v>
      </c>
      <c r="H173" s="424" t="s">
        <v>179</v>
      </c>
      <c r="I173" s="424" t="s">
        <v>180</v>
      </c>
      <c r="J173" s="425" t="s">
        <v>181</v>
      </c>
      <c r="K173" s="426" t="s">
        <v>182</v>
      </c>
      <c r="L173" s="426" t="s">
        <v>183</v>
      </c>
      <c r="M173" s="426" t="s">
        <v>184</v>
      </c>
    </row>
    <row r="174" spans="1:13" ht="20.25" customHeight="1">
      <c r="A174" s="424"/>
      <c r="B174" s="424"/>
      <c r="C174" s="424"/>
      <c r="D174" s="424"/>
      <c r="E174" s="424"/>
      <c r="F174" s="424"/>
      <c r="G174" s="424"/>
      <c r="H174" s="424"/>
      <c r="I174" s="424"/>
      <c r="J174" s="425"/>
      <c r="K174" s="426"/>
      <c r="L174" s="426"/>
      <c r="M174" s="426"/>
    </row>
    <row r="175" spans="1:13">
      <c r="A175" s="191">
        <v>600</v>
      </c>
      <c r="B175" s="195"/>
      <c r="C175" s="195"/>
      <c r="D175" s="195"/>
      <c r="E175" s="195"/>
      <c r="F175" s="195"/>
      <c r="G175" s="195"/>
      <c r="H175" s="195"/>
      <c r="I175" s="196"/>
      <c r="J175" s="197"/>
      <c r="K175" s="196"/>
      <c r="L175" s="196"/>
      <c r="M175" s="196"/>
    </row>
    <row r="176" spans="1:13">
      <c r="A176" s="179">
        <v>800</v>
      </c>
      <c r="B176" s="198"/>
      <c r="C176" s="198"/>
      <c r="D176" s="198"/>
      <c r="E176" s="198"/>
      <c r="F176" s="198"/>
      <c r="G176" s="198"/>
      <c r="H176" s="198"/>
      <c r="I176" s="199"/>
      <c r="J176" s="200"/>
      <c r="K176" s="201"/>
      <c r="L176" s="201"/>
      <c r="M176" s="201"/>
    </row>
    <row r="177" spans="1:13">
      <c r="A177" s="191">
        <v>1000</v>
      </c>
      <c r="B177" s="195"/>
      <c r="C177" s="195"/>
      <c r="D177" s="195"/>
      <c r="E177" s="195"/>
      <c r="F177" s="195"/>
      <c r="G177" s="195"/>
      <c r="H177" s="195"/>
      <c r="I177" s="196"/>
      <c r="J177" s="197"/>
      <c r="K177" s="196"/>
      <c r="L177" s="196"/>
      <c r="M177" s="196"/>
    </row>
    <row r="178" spans="1:13">
      <c r="A178" s="179">
        <v>1200</v>
      </c>
      <c r="B178" s="198"/>
      <c r="C178" s="198"/>
      <c r="D178" s="198"/>
      <c r="E178" s="198"/>
      <c r="F178" s="198"/>
      <c r="G178" s="198"/>
      <c r="H178" s="198"/>
      <c r="I178" s="199"/>
      <c r="J178" s="200"/>
      <c r="K178" s="201"/>
      <c r="L178" s="201"/>
      <c r="M178" s="201"/>
    </row>
    <row r="179" spans="1:13">
      <c r="A179" s="191">
        <v>1300</v>
      </c>
      <c r="B179" s="195"/>
      <c r="C179" s="195"/>
      <c r="D179" s="195"/>
      <c r="E179" s="195"/>
      <c r="F179" s="195"/>
      <c r="G179" s="195"/>
      <c r="H179" s="195"/>
      <c r="I179" s="196"/>
      <c r="J179" s="197"/>
      <c r="K179" s="196"/>
      <c r="L179" s="196"/>
      <c r="M179" s="196"/>
    </row>
    <row r="180" spans="1:13">
      <c r="A180" s="179">
        <v>1400</v>
      </c>
      <c r="B180" s="198"/>
      <c r="C180" s="198"/>
      <c r="D180" s="198"/>
      <c r="E180" s="198"/>
      <c r="F180" s="198"/>
      <c r="G180" s="198"/>
      <c r="H180" s="198"/>
      <c r="I180" s="199"/>
      <c r="J180" s="200"/>
      <c r="K180" s="201"/>
      <c r="L180" s="201"/>
      <c r="M180" s="201"/>
    </row>
    <row r="181" spans="1:13">
      <c r="A181" s="191">
        <v>1500</v>
      </c>
      <c r="B181" s="195"/>
      <c r="C181" s="195"/>
      <c r="D181" s="195"/>
      <c r="E181" s="195"/>
      <c r="F181" s="195"/>
      <c r="G181" s="195"/>
      <c r="H181" s="195"/>
      <c r="I181" s="196"/>
      <c r="J181" s="197"/>
      <c r="K181" s="196"/>
      <c r="L181" s="196"/>
      <c r="M181" s="196"/>
    </row>
    <row r="182" spans="1:13">
      <c r="A182" s="179">
        <v>1600</v>
      </c>
      <c r="B182" s="198"/>
      <c r="C182" s="198"/>
      <c r="D182" s="198"/>
      <c r="E182" s="198"/>
      <c r="F182" s="198"/>
      <c r="G182" s="198"/>
      <c r="H182" s="198"/>
      <c r="I182" s="199"/>
      <c r="J182" s="200"/>
      <c r="K182" s="201"/>
      <c r="L182" s="201"/>
      <c r="M182" s="201"/>
    </row>
    <row r="183" spans="1:13">
      <c r="A183" s="191">
        <v>1700</v>
      </c>
      <c r="B183" s="195"/>
      <c r="C183" s="195"/>
      <c r="D183" s="195"/>
      <c r="E183" s="195"/>
      <c r="F183" s="195"/>
      <c r="G183" s="195"/>
      <c r="H183" s="195"/>
      <c r="I183" s="196"/>
      <c r="J183" s="197"/>
      <c r="K183" s="196"/>
      <c r="L183" s="196"/>
      <c r="M183" s="196"/>
    </row>
    <row r="184" spans="1:13">
      <c r="A184" s="179">
        <v>1800</v>
      </c>
      <c r="B184" s="198"/>
      <c r="C184" s="198"/>
      <c r="D184" s="198"/>
      <c r="E184" s="198"/>
      <c r="F184" s="198"/>
      <c r="G184" s="198"/>
      <c r="H184" s="198"/>
      <c r="I184" s="199"/>
      <c r="J184" s="200"/>
      <c r="K184" s="201"/>
      <c r="L184" s="201"/>
      <c r="M184" s="201"/>
    </row>
    <row r="185" spans="1:13">
      <c r="A185" s="191">
        <v>1900</v>
      </c>
      <c r="B185" s="195"/>
      <c r="C185" s="195"/>
      <c r="D185" s="195"/>
      <c r="E185" s="195"/>
      <c r="F185" s="195"/>
      <c r="G185" s="195"/>
      <c r="H185" s="195"/>
      <c r="I185" s="196"/>
      <c r="J185" s="197"/>
      <c r="K185" s="196"/>
      <c r="L185" s="196"/>
      <c r="M185" s="196"/>
    </row>
    <row r="186" spans="1:13">
      <c r="A186" s="179">
        <v>2000</v>
      </c>
      <c r="B186" s="198"/>
      <c r="C186" s="198"/>
      <c r="D186" s="198"/>
      <c r="E186" s="198"/>
      <c r="F186" s="198"/>
      <c r="G186" s="198"/>
      <c r="H186" s="198"/>
      <c r="I186" s="199"/>
      <c r="J186" s="200"/>
      <c r="K186" s="201"/>
      <c r="L186" s="201"/>
      <c r="M186" s="201"/>
    </row>
    <row r="187" spans="1:13">
      <c r="A187" s="191">
        <v>2100</v>
      </c>
      <c r="B187" s="195"/>
      <c r="C187" s="195"/>
      <c r="D187" s="195"/>
      <c r="E187" s="195"/>
      <c r="F187" s="195"/>
      <c r="G187" s="195"/>
      <c r="H187" s="195"/>
      <c r="I187" s="196"/>
      <c r="J187" s="197"/>
      <c r="K187" s="196"/>
      <c r="L187" s="196"/>
      <c r="M187" s="196"/>
    </row>
    <row r="188" spans="1:13">
      <c r="A188" s="179">
        <v>2200</v>
      </c>
      <c r="B188" s="198"/>
      <c r="C188" s="198"/>
      <c r="D188" s="198"/>
      <c r="E188" s="198"/>
      <c r="F188" s="198"/>
      <c r="G188" s="198"/>
      <c r="H188" s="198"/>
      <c r="I188" s="199"/>
      <c r="J188" s="200"/>
      <c r="K188" s="201"/>
      <c r="L188" s="201"/>
      <c r="M188" s="201"/>
    </row>
    <row r="189" spans="1:13">
      <c r="A189" s="191">
        <v>2400</v>
      </c>
      <c r="B189" s="195"/>
      <c r="C189" s="195"/>
      <c r="D189" s="195"/>
      <c r="E189" s="195"/>
      <c r="F189" s="195"/>
      <c r="G189" s="195"/>
      <c r="H189" s="195"/>
      <c r="I189" s="196"/>
      <c r="J189" s="197"/>
      <c r="K189" s="196"/>
      <c r="L189" s="196"/>
      <c r="M189" s="196"/>
    </row>
    <row r="190" spans="1:13">
      <c r="A190" s="179">
        <v>2600</v>
      </c>
      <c r="B190" s="198"/>
      <c r="C190" s="198"/>
      <c r="D190" s="198"/>
      <c r="E190" s="198"/>
      <c r="F190" s="198"/>
      <c r="G190" s="198"/>
      <c r="H190" s="198"/>
      <c r="I190" s="199"/>
      <c r="J190" s="200"/>
      <c r="K190" s="201"/>
      <c r="L190" s="201"/>
      <c r="M190" s="201"/>
    </row>
    <row r="191" spans="1:13">
      <c r="A191" s="191">
        <v>2800</v>
      </c>
      <c r="B191" s="195"/>
      <c r="C191" s="195"/>
      <c r="D191" s="195"/>
      <c r="E191" s="195"/>
      <c r="F191" s="195"/>
      <c r="G191" s="195"/>
      <c r="H191" s="195"/>
      <c r="I191" s="196"/>
      <c r="J191" s="197"/>
      <c r="K191" s="196"/>
      <c r="L191" s="196"/>
      <c r="M191" s="196"/>
    </row>
    <row r="192" spans="1:13">
      <c r="A192" s="179">
        <v>3000</v>
      </c>
      <c r="B192" s="198"/>
      <c r="C192" s="198"/>
      <c r="D192" s="198"/>
      <c r="E192" s="198"/>
      <c r="F192" s="198"/>
      <c r="G192" s="198"/>
      <c r="H192" s="198"/>
      <c r="I192" s="199"/>
      <c r="J192" s="200"/>
      <c r="K192" s="201"/>
      <c r="L192" s="201"/>
      <c r="M192" s="201"/>
    </row>
    <row r="193" spans="1:13">
      <c r="A193" s="191">
        <v>3200</v>
      </c>
      <c r="B193" s="195"/>
      <c r="C193" s="195"/>
      <c r="D193" s="195"/>
      <c r="E193" s="195"/>
      <c r="F193" s="195"/>
      <c r="G193" s="195"/>
      <c r="H193" s="195"/>
      <c r="I193" s="196"/>
      <c r="J193" s="197"/>
      <c r="K193" s="196"/>
      <c r="L193" s="196"/>
      <c r="M193" s="196"/>
    </row>
    <row r="194" spans="1:13">
      <c r="A194" s="421" t="s">
        <v>187</v>
      </c>
      <c r="B194" s="422"/>
      <c r="C194" s="422"/>
      <c r="D194" s="422"/>
      <c r="E194" s="422"/>
      <c r="F194" s="422"/>
      <c r="G194" s="422"/>
      <c r="H194" s="422"/>
      <c r="I194" s="422"/>
      <c r="J194" s="422"/>
      <c r="K194" s="422"/>
      <c r="L194" s="422"/>
      <c r="M194" s="422"/>
    </row>
    <row r="195" spans="1:13">
      <c r="A195" s="422"/>
      <c r="B195" s="422"/>
      <c r="C195" s="422"/>
      <c r="D195" s="422"/>
      <c r="E195" s="422"/>
      <c r="F195" s="422"/>
      <c r="G195" s="422"/>
      <c r="H195" s="422"/>
      <c r="I195" s="422"/>
      <c r="J195" s="422"/>
      <c r="K195" s="422"/>
      <c r="L195" s="422"/>
      <c r="M195" s="422"/>
    </row>
    <row r="196" spans="1:13">
      <c r="A196" s="423" t="s">
        <v>188</v>
      </c>
      <c r="B196" s="423"/>
      <c r="C196" s="423"/>
      <c r="F196" s="7" t="s">
        <v>189</v>
      </c>
    </row>
    <row r="198" spans="1:13">
      <c r="A198" t="s">
        <v>197</v>
      </c>
      <c r="D198" s="206"/>
      <c r="E198" s="207" t="s">
        <v>198</v>
      </c>
      <c r="F198" t="s">
        <v>199</v>
      </c>
      <c r="G198" s="5"/>
      <c r="H198" s="5"/>
      <c r="I198" t="s">
        <v>198</v>
      </c>
      <c r="J198" s="7" t="s">
        <v>205</v>
      </c>
    </row>
    <row r="199" spans="1:13">
      <c r="A199" s="203" t="s">
        <v>190</v>
      </c>
      <c r="B199" s="205"/>
      <c r="C199" s="205"/>
      <c r="D199" s="205"/>
      <c r="E199" s="204"/>
      <c r="F199" s="5" t="s">
        <v>196</v>
      </c>
      <c r="G199" s="206"/>
      <c r="H199" s="206"/>
      <c r="I199" s="209"/>
      <c r="J199" t="s">
        <v>206</v>
      </c>
      <c r="L199" s="202"/>
    </row>
    <row r="200" spans="1:13">
      <c r="A200" s="203" t="s">
        <v>191</v>
      </c>
      <c r="B200" s="205"/>
      <c r="C200" s="205"/>
      <c r="D200" s="205"/>
      <c r="E200" s="202"/>
      <c r="F200" s="118" t="s">
        <v>200</v>
      </c>
      <c r="G200" s="206"/>
      <c r="H200" s="206"/>
      <c r="I200" s="210"/>
      <c r="J200" t="s">
        <v>207</v>
      </c>
      <c r="L200" s="202"/>
    </row>
    <row r="201" spans="1:13">
      <c r="A201" s="203" t="s">
        <v>192</v>
      </c>
      <c r="B201" s="205"/>
      <c r="C201" s="205"/>
      <c r="D201" s="205"/>
      <c r="E201" s="202"/>
      <c r="F201" t="s">
        <v>201</v>
      </c>
      <c r="G201" s="206"/>
      <c r="H201" s="206"/>
      <c r="I201" s="194"/>
      <c r="J201" s="7" t="s">
        <v>208</v>
      </c>
    </row>
    <row r="202" spans="1:13">
      <c r="A202" s="203" t="s">
        <v>193</v>
      </c>
      <c r="B202" s="205"/>
      <c r="C202" s="205"/>
      <c r="D202" s="205"/>
      <c r="E202" s="202"/>
      <c r="F202" t="s">
        <v>202</v>
      </c>
      <c r="H202" s="194"/>
      <c r="I202" t="s">
        <v>198</v>
      </c>
      <c r="J202" t="s">
        <v>209</v>
      </c>
      <c r="L202" s="194"/>
    </row>
    <row r="203" spans="1:13">
      <c r="A203" s="203" t="s">
        <v>194</v>
      </c>
      <c r="B203" s="205"/>
      <c r="C203" s="205"/>
      <c r="D203" s="205"/>
      <c r="E203" s="202"/>
      <c r="F203" t="s">
        <v>196</v>
      </c>
      <c r="G203" s="206"/>
      <c r="H203" s="208"/>
      <c r="I203" s="194"/>
      <c r="J203" t="s">
        <v>210</v>
      </c>
      <c r="L203" s="194"/>
    </row>
    <row r="204" spans="1:13">
      <c r="A204" s="203" t="s">
        <v>195</v>
      </c>
      <c r="B204" s="205"/>
      <c r="C204" s="205"/>
      <c r="D204" s="205"/>
      <c r="E204" s="202"/>
      <c r="F204" t="s">
        <v>200</v>
      </c>
      <c r="G204" s="206"/>
      <c r="H204" s="208"/>
      <c r="I204" s="194"/>
    </row>
    <row r="205" spans="1:13">
      <c r="F205" t="s">
        <v>203</v>
      </c>
      <c r="G205" s="206"/>
      <c r="H205" s="208"/>
      <c r="I205" s="194"/>
    </row>
    <row r="206" spans="1:13">
      <c r="F206" t="s">
        <v>204</v>
      </c>
      <c r="G206" s="206"/>
      <c r="H206" s="208"/>
      <c r="I206" s="194"/>
    </row>
    <row r="208" spans="1:13" ht="18.75">
      <c r="A208" s="427" t="str">
        <f>O23</f>
        <v>2 1/2 STORY</v>
      </c>
      <c r="B208" s="427"/>
      <c r="C208" s="427"/>
      <c r="D208" s="427"/>
      <c r="E208" s="427"/>
      <c r="F208" s="427"/>
      <c r="G208" s="427"/>
      <c r="H208" s="427"/>
      <c r="I208" s="427"/>
      <c r="J208" s="427"/>
      <c r="K208" s="427"/>
      <c r="L208" s="193" t="s">
        <v>212</v>
      </c>
      <c r="M208" s="192"/>
    </row>
    <row r="209" spans="1:13" ht="18.75">
      <c r="A209" s="427"/>
      <c r="B209" s="427"/>
      <c r="C209" s="427"/>
      <c r="D209" s="427"/>
      <c r="E209" s="427"/>
      <c r="F209" s="427"/>
      <c r="G209" s="427"/>
      <c r="H209" s="427"/>
      <c r="I209" s="427"/>
      <c r="J209" s="427"/>
      <c r="K209" s="427"/>
      <c r="L209" s="211" t="s">
        <v>211</v>
      </c>
      <c r="M209" s="192"/>
    </row>
    <row r="210" spans="1:13" ht="18.75">
      <c r="A210" s="427"/>
      <c r="B210" s="427"/>
      <c r="C210" s="427"/>
      <c r="D210" s="427"/>
      <c r="E210" s="427"/>
      <c r="F210" s="427"/>
      <c r="G210" s="427"/>
      <c r="H210" s="427"/>
      <c r="I210" s="427"/>
      <c r="J210" s="427"/>
      <c r="K210" s="427"/>
      <c r="L210" s="192"/>
      <c r="M210" s="192"/>
    </row>
    <row r="211" spans="1:13">
      <c r="A211" s="428" t="s">
        <v>151</v>
      </c>
      <c r="B211" s="428"/>
      <c r="C211" s="428"/>
      <c r="D211" s="428"/>
      <c r="E211" s="428"/>
      <c r="F211" s="428"/>
      <c r="G211" s="428"/>
      <c r="H211" s="428"/>
      <c r="I211" s="428"/>
      <c r="J211" s="428"/>
      <c r="K211" s="428"/>
      <c r="L211" s="428"/>
      <c r="M211" s="428"/>
    </row>
    <row r="212" spans="1:13">
      <c r="A212" s="428"/>
      <c r="B212" s="428"/>
      <c r="C212" s="428"/>
      <c r="D212" s="428"/>
      <c r="E212" s="428"/>
      <c r="F212" s="428"/>
      <c r="G212" s="428"/>
      <c r="H212" s="428"/>
      <c r="I212" s="428"/>
      <c r="J212" s="428"/>
      <c r="K212" s="428"/>
      <c r="L212" s="428"/>
      <c r="M212" s="428"/>
    </row>
    <row r="213" spans="1:13">
      <c r="A213" s="377" t="s">
        <v>175</v>
      </c>
      <c r="B213" s="377"/>
      <c r="C213" s="377"/>
      <c r="D213" s="377"/>
      <c r="E213" s="377"/>
      <c r="F213" s="377"/>
      <c r="G213" s="377"/>
      <c r="H213" s="377"/>
      <c r="I213" s="377"/>
      <c r="J213" s="377" t="s">
        <v>186</v>
      </c>
      <c r="K213" s="377"/>
      <c r="L213" s="377"/>
      <c r="M213" s="377"/>
    </row>
    <row r="214" spans="1:13">
      <c r="A214" s="424" t="s">
        <v>152</v>
      </c>
      <c r="B214" s="424" t="s">
        <v>153</v>
      </c>
      <c r="C214" s="424" t="s">
        <v>154</v>
      </c>
      <c r="D214" s="424" t="s">
        <v>155</v>
      </c>
      <c r="E214" s="424" t="s">
        <v>156</v>
      </c>
      <c r="F214" s="424" t="s">
        <v>176</v>
      </c>
      <c r="G214" s="424" t="s">
        <v>177</v>
      </c>
      <c r="H214" s="424" t="s">
        <v>179</v>
      </c>
      <c r="I214" s="424" t="s">
        <v>180</v>
      </c>
      <c r="J214" s="425" t="s">
        <v>181</v>
      </c>
      <c r="K214" s="426" t="s">
        <v>182</v>
      </c>
      <c r="L214" s="426" t="s">
        <v>183</v>
      </c>
      <c r="M214" s="426" t="s">
        <v>184</v>
      </c>
    </row>
    <row r="215" spans="1:13" ht="19.5" customHeight="1">
      <c r="A215" s="424"/>
      <c r="B215" s="424"/>
      <c r="C215" s="424"/>
      <c r="D215" s="424"/>
      <c r="E215" s="424"/>
      <c r="F215" s="424"/>
      <c r="G215" s="424"/>
      <c r="H215" s="424"/>
      <c r="I215" s="424"/>
      <c r="J215" s="425"/>
      <c r="K215" s="426"/>
      <c r="L215" s="426"/>
      <c r="M215" s="426"/>
    </row>
    <row r="216" spans="1:13">
      <c r="A216" s="191">
        <v>600</v>
      </c>
      <c r="B216" s="195"/>
      <c r="C216" s="195"/>
      <c r="D216" s="195"/>
      <c r="E216" s="195"/>
      <c r="F216" s="195"/>
      <c r="G216" s="195"/>
      <c r="H216" s="195"/>
      <c r="I216" s="196"/>
      <c r="J216" s="197"/>
      <c r="K216" s="196"/>
      <c r="L216" s="196"/>
      <c r="M216" s="196"/>
    </row>
    <row r="217" spans="1:13">
      <c r="A217" s="179">
        <v>800</v>
      </c>
      <c r="B217" s="198"/>
      <c r="C217" s="198"/>
      <c r="D217" s="198"/>
      <c r="E217" s="198"/>
      <c r="F217" s="198"/>
      <c r="G217" s="198"/>
      <c r="H217" s="198"/>
      <c r="I217" s="199"/>
      <c r="J217" s="200"/>
      <c r="K217" s="201"/>
      <c r="L217" s="201"/>
      <c r="M217" s="201"/>
    </row>
    <row r="218" spans="1:13">
      <c r="A218" s="191">
        <v>1000</v>
      </c>
      <c r="B218" s="195"/>
      <c r="C218" s="195"/>
      <c r="D218" s="195"/>
      <c r="E218" s="195"/>
      <c r="F218" s="195"/>
      <c r="G218" s="195"/>
      <c r="H218" s="195"/>
      <c r="I218" s="196"/>
      <c r="J218" s="197"/>
      <c r="K218" s="196"/>
      <c r="L218" s="196"/>
      <c r="M218" s="196"/>
    </row>
    <row r="219" spans="1:13">
      <c r="A219" s="179">
        <v>1200</v>
      </c>
      <c r="B219" s="198"/>
      <c r="C219" s="198"/>
      <c r="D219" s="198"/>
      <c r="E219" s="198"/>
      <c r="F219" s="198"/>
      <c r="G219" s="198"/>
      <c r="H219" s="198"/>
      <c r="I219" s="199"/>
      <c r="J219" s="200"/>
      <c r="K219" s="201"/>
      <c r="L219" s="201"/>
      <c r="M219" s="201"/>
    </row>
    <row r="220" spans="1:13">
      <c r="A220" s="191">
        <v>1300</v>
      </c>
      <c r="B220" s="195"/>
      <c r="C220" s="195"/>
      <c r="D220" s="195"/>
      <c r="E220" s="195"/>
      <c r="F220" s="195"/>
      <c r="G220" s="195"/>
      <c r="H220" s="195"/>
      <c r="I220" s="196"/>
      <c r="J220" s="197"/>
      <c r="K220" s="196"/>
      <c r="L220" s="196"/>
      <c r="M220" s="196"/>
    </row>
    <row r="221" spans="1:13">
      <c r="A221" s="179">
        <v>1400</v>
      </c>
      <c r="B221" s="198"/>
      <c r="C221" s="198"/>
      <c r="D221" s="198"/>
      <c r="E221" s="198"/>
      <c r="F221" s="198"/>
      <c r="G221" s="198"/>
      <c r="H221" s="198"/>
      <c r="I221" s="199"/>
      <c r="J221" s="200"/>
      <c r="K221" s="201"/>
      <c r="L221" s="201"/>
      <c r="M221" s="201"/>
    </row>
    <row r="222" spans="1:13">
      <c r="A222" s="191">
        <v>1500</v>
      </c>
      <c r="B222" s="195"/>
      <c r="C222" s="195"/>
      <c r="D222" s="195"/>
      <c r="E222" s="195"/>
      <c r="F222" s="195"/>
      <c r="G222" s="195"/>
      <c r="H222" s="195"/>
      <c r="I222" s="196"/>
      <c r="J222" s="197"/>
      <c r="K222" s="196"/>
      <c r="L222" s="196"/>
      <c r="M222" s="196"/>
    </row>
    <row r="223" spans="1:13">
      <c r="A223" s="179">
        <v>1600</v>
      </c>
      <c r="B223" s="198"/>
      <c r="C223" s="198"/>
      <c r="D223" s="198"/>
      <c r="E223" s="198"/>
      <c r="F223" s="198"/>
      <c r="G223" s="198"/>
      <c r="H223" s="198"/>
      <c r="I223" s="199"/>
      <c r="J223" s="200"/>
      <c r="K223" s="201"/>
      <c r="L223" s="201"/>
      <c r="M223" s="201"/>
    </row>
    <row r="224" spans="1:13">
      <c r="A224" s="191">
        <v>1700</v>
      </c>
      <c r="B224" s="195"/>
      <c r="C224" s="195"/>
      <c r="D224" s="195"/>
      <c r="E224" s="195"/>
      <c r="F224" s="195"/>
      <c r="G224" s="195"/>
      <c r="H224" s="195"/>
      <c r="I224" s="196"/>
      <c r="J224" s="197"/>
      <c r="K224" s="196"/>
      <c r="L224" s="196"/>
      <c r="M224" s="196"/>
    </row>
    <row r="225" spans="1:13">
      <c r="A225" s="179">
        <v>1800</v>
      </c>
      <c r="B225" s="198"/>
      <c r="C225" s="198"/>
      <c r="D225" s="198"/>
      <c r="E225" s="198"/>
      <c r="F225" s="198"/>
      <c r="G225" s="198"/>
      <c r="H225" s="198"/>
      <c r="I225" s="199"/>
      <c r="J225" s="200"/>
      <c r="K225" s="201"/>
      <c r="L225" s="201"/>
      <c r="M225" s="201"/>
    </row>
    <row r="226" spans="1:13">
      <c r="A226" s="191">
        <v>1900</v>
      </c>
      <c r="B226" s="195"/>
      <c r="C226" s="195"/>
      <c r="D226" s="195"/>
      <c r="E226" s="195"/>
      <c r="F226" s="195"/>
      <c r="G226" s="195"/>
      <c r="H226" s="195"/>
      <c r="I226" s="196"/>
      <c r="J226" s="197"/>
      <c r="K226" s="196"/>
      <c r="L226" s="196"/>
      <c r="M226" s="196"/>
    </row>
    <row r="227" spans="1:13">
      <c r="A227" s="179">
        <v>2000</v>
      </c>
      <c r="B227" s="198"/>
      <c r="C227" s="198"/>
      <c r="D227" s="198"/>
      <c r="E227" s="198"/>
      <c r="F227" s="198"/>
      <c r="G227" s="198"/>
      <c r="H227" s="198"/>
      <c r="I227" s="199"/>
      <c r="J227" s="200"/>
      <c r="K227" s="201"/>
      <c r="L227" s="201"/>
      <c r="M227" s="201"/>
    </row>
    <row r="228" spans="1:13">
      <c r="A228" s="191">
        <v>2100</v>
      </c>
      <c r="B228" s="195"/>
      <c r="C228" s="195"/>
      <c r="D228" s="195"/>
      <c r="E228" s="195"/>
      <c r="F228" s="195"/>
      <c r="G228" s="195"/>
      <c r="H228" s="195"/>
      <c r="I228" s="196"/>
      <c r="J228" s="197"/>
      <c r="K228" s="196"/>
      <c r="L228" s="196"/>
      <c r="M228" s="196"/>
    </row>
    <row r="229" spans="1:13">
      <c r="A229" s="179">
        <v>2200</v>
      </c>
      <c r="B229" s="198"/>
      <c r="C229" s="198"/>
      <c r="D229" s="198"/>
      <c r="E229" s="198"/>
      <c r="F229" s="198"/>
      <c r="G229" s="198"/>
      <c r="H229" s="198"/>
      <c r="I229" s="199"/>
      <c r="J229" s="200"/>
      <c r="K229" s="201"/>
      <c r="L229" s="201"/>
      <c r="M229" s="201"/>
    </row>
    <row r="230" spans="1:13">
      <c r="A230" s="191">
        <v>2400</v>
      </c>
      <c r="B230" s="195"/>
      <c r="C230" s="195"/>
      <c r="D230" s="195"/>
      <c r="E230" s="195"/>
      <c r="F230" s="195"/>
      <c r="G230" s="195"/>
      <c r="H230" s="195"/>
      <c r="I230" s="196"/>
      <c r="J230" s="197"/>
      <c r="K230" s="196"/>
      <c r="L230" s="196"/>
      <c r="M230" s="196"/>
    </row>
    <row r="231" spans="1:13">
      <c r="A231" s="179">
        <v>2600</v>
      </c>
      <c r="B231" s="198"/>
      <c r="C231" s="198"/>
      <c r="D231" s="198"/>
      <c r="E231" s="198"/>
      <c r="F231" s="198"/>
      <c r="G231" s="198"/>
      <c r="H231" s="198"/>
      <c r="I231" s="199"/>
      <c r="J231" s="200"/>
      <c r="K231" s="201"/>
      <c r="L231" s="201"/>
      <c r="M231" s="201"/>
    </row>
    <row r="232" spans="1:13">
      <c r="A232" s="191">
        <v>2800</v>
      </c>
      <c r="B232" s="195"/>
      <c r="C232" s="195"/>
      <c r="D232" s="195"/>
      <c r="E232" s="195"/>
      <c r="F232" s="195"/>
      <c r="G232" s="195"/>
      <c r="H232" s="195"/>
      <c r="I232" s="196"/>
      <c r="J232" s="197"/>
      <c r="K232" s="196"/>
      <c r="L232" s="196"/>
      <c r="M232" s="196"/>
    </row>
    <row r="233" spans="1:13">
      <c r="A233" s="179">
        <v>3000</v>
      </c>
      <c r="B233" s="198"/>
      <c r="C233" s="198"/>
      <c r="D233" s="198"/>
      <c r="E233" s="198"/>
      <c r="F233" s="198"/>
      <c r="G233" s="198"/>
      <c r="H233" s="198"/>
      <c r="I233" s="199"/>
      <c r="J233" s="200"/>
      <c r="K233" s="201"/>
      <c r="L233" s="201"/>
      <c r="M233" s="201"/>
    </row>
    <row r="234" spans="1:13">
      <c r="A234" s="191">
        <v>3200</v>
      </c>
      <c r="B234" s="195"/>
      <c r="C234" s="195"/>
      <c r="D234" s="195"/>
      <c r="E234" s="195"/>
      <c r="F234" s="195"/>
      <c r="G234" s="195"/>
      <c r="H234" s="195"/>
      <c r="I234" s="196"/>
      <c r="J234" s="197"/>
      <c r="K234" s="196"/>
      <c r="L234" s="196"/>
      <c r="M234" s="196"/>
    </row>
    <row r="235" spans="1:13">
      <c r="A235" s="421" t="s">
        <v>187</v>
      </c>
      <c r="B235" s="422"/>
      <c r="C235" s="422"/>
      <c r="D235" s="422"/>
      <c r="E235" s="422"/>
      <c r="F235" s="422"/>
      <c r="G235" s="422"/>
      <c r="H235" s="422"/>
      <c r="I235" s="422"/>
      <c r="J235" s="422"/>
      <c r="K235" s="422"/>
      <c r="L235" s="422"/>
      <c r="M235" s="422"/>
    </row>
    <row r="236" spans="1:13">
      <c r="A236" s="422"/>
      <c r="B236" s="422"/>
      <c r="C236" s="422"/>
      <c r="D236" s="422"/>
      <c r="E236" s="422"/>
      <c r="F236" s="422"/>
      <c r="G236" s="422"/>
      <c r="H236" s="422"/>
      <c r="I236" s="422"/>
      <c r="J236" s="422"/>
      <c r="K236" s="422"/>
      <c r="L236" s="422"/>
      <c r="M236" s="422"/>
    </row>
    <row r="237" spans="1:13">
      <c r="A237" s="423" t="s">
        <v>188</v>
      </c>
      <c r="B237" s="423"/>
      <c r="C237" s="423"/>
      <c r="F237" s="7" t="s">
        <v>189</v>
      </c>
    </row>
    <row r="239" spans="1:13">
      <c r="A239" t="s">
        <v>197</v>
      </c>
      <c r="D239" s="206"/>
      <c r="E239" s="207" t="s">
        <v>198</v>
      </c>
      <c r="F239" t="s">
        <v>199</v>
      </c>
      <c r="G239" s="5"/>
      <c r="H239" s="5"/>
      <c r="I239" t="s">
        <v>198</v>
      </c>
      <c r="J239" s="7" t="s">
        <v>205</v>
      </c>
    </row>
    <row r="240" spans="1:13">
      <c r="A240" s="203" t="s">
        <v>190</v>
      </c>
      <c r="B240" s="205"/>
      <c r="C240" s="205"/>
      <c r="D240" s="205"/>
      <c r="E240" s="204"/>
      <c r="F240" s="5" t="s">
        <v>196</v>
      </c>
      <c r="G240" s="206"/>
      <c r="H240" s="206"/>
      <c r="I240" s="209"/>
      <c r="J240" t="s">
        <v>206</v>
      </c>
      <c r="L240" s="202"/>
    </row>
    <row r="241" spans="1:13">
      <c r="A241" s="203" t="s">
        <v>191</v>
      </c>
      <c r="B241" s="205"/>
      <c r="C241" s="205"/>
      <c r="D241" s="205"/>
      <c r="E241" s="202"/>
      <c r="F241" s="118" t="s">
        <v>200</v>
      </c>
      <c r="G241" s="206"/>
      <c r="H241" s="206"/>
      <c r="I241" s="210"/>
      <c r="J241" t="s">
        <v>207</v>
      </c>
      <c r="L241" s="202"/>
    </row>
    <row r="242" spans="1:13">
      <c r="A242" s="203" t="s">
        <v>192</v>
      </c>
      <c r="B242" s="205"/>
      <c r="C242" s="205"/>
      <c r="D242" s="205"/>
      <c r="E242" s="202"/>
      <c r="F242" t="s">
        <v>201</v>
      </c>
      <c r="G242" s="206"/>
      <c r="H242" s="206"/>
      <c r="I242" s="194"/>
      <c r="J242" s="7" t="s">
        <v>208</v>
      </c>
    </row>
    <row r="243" spans="1:13">
      <c r="A243" s="203" t="s">
        <v>193</v>
      </c>
      <c r="B243" s="205"/>
      <c r="C243" s="205"/>
      <c r="D243" s="205"/>
      <c r="E243" s="202"/>
      <c r="F243" t="s">
        <v>202</v>
      </c>
      <c r="H243" s="194"/>
      <c r="I243" t="s">
        <v>198</v>
      </c>
      <c r="J243" t="s">
        <v>209</v>
      </c>
      <c r="L243" s="194"/>
    </row>
    <row r="244" spans="1:13">
      <c r="A244" s="203" t="s">
        <v>194</v>
      </c>
      <c r="B244" s="205"/>
      <c r="C244" s="205"/>
      <c r="D244" s="205"/>
      <c r="E244" s="202"/>
      <c r="F244" t="s">
        <v>196</v>
      </c>
      <c r="G244" s="206"/>
      <c r="H244" s="208"/>
      <c r="I244" s="194"/>
      <c r="J244" t="s">
        <v>210</v>
      </c>
      <c r="L244" s="194"/>
    </row>
    <row r="245" spans="1:13">
      <c r="A245" s="203" t="s">
        <v>195</v>
      </c>
      <c r="B245" s="205"/>
      <c r="C245" s="205"/>
      <c r="D245" s="205"/>
      <c r="E245" s="202"/>
      <c r="F245" t="s">
        <v>200</v>
      </c>
      <c r="G245" s="206"/>
      <c r="H245" s="208"/>
      <c r="I245" s="194"/>
    </row>
    <row r="246" spans="1:13">
      <c r="F246" t="s">
        <v>203</v>
      </c>
      <c r="G246" s="206"/>
      <c r="H246" s="208"/>
      <c r="I246" s="194"/>
    </row>
    <row r="247" spans="1:13">
      <c r="F247" t="s">
        <v>204</v>
      </c>
      <c r="G247" s="206"/>
      <c r="H247" s="208"/>
      <c r="I247" s="194"/>
    </row>
    <row r="250" spans="1:13" ht="18.75">
      <c r="A250" s="427" t="str">
        <f>O23</f>
        <v>2 1/2 STORY</v>
      </c>
      <c r="B250" s="427"/>
      <c r="C250" s="427"/>
      <c r="D250" s="427"/>
      <c r="E250" s="427"/>
      <c r="F250" s="427"/>
      <c r="G250" s="427"/>
      <c r="H250" s="427"/>
      <c r="I250" s="427"/>
      <c r="J250" s="427"/>
      <c r="K250" s="427"/>
      <c r="L250" s="193" t="s">
        <v>212</v>
      </c>
      <c r="M250" s="192"/>
    </row>
    <row r="251" spans="1:13" ht="18.75">
      <c r="A251" s="427"/>
      <c r="B251" s="427"/>
      <c r="C251" s="427"/>
      <c r="D251" s="427"/>
      <c r="E251" s="427"/>
      <c r="F251" s="427"/>
      <c r="G251" s="427"/>
      <c r="H251" s="427"/>
      <c r="I251" s="427"/>
      <c r="J251" s="427"/>
      <c r="K251" s="427"/>
      <c r="L251" s="211" t="s">
        <v>211</v>
      </c>
      <c r="M251" s="192"/>
    </row>
    <row r="252" spans="1:13" ht="18.75">
      <c r="A252" s="427"/>
      <c r="B252" s="427"/>
      <c r="C252" s="427"/>
      <c r="D252" s="427"/>
      <c r="E252" s="427"/>
      <c r="F252" s="427"/>
      <c r="G252" s="427"/>
      <c r="H252" s="427"/>
      <c r="I252" s="427"/>
      <c r="J252" s="427"/>
      <c r="K252" s="427"/>
      <c r="L252" s="192"/>
      <c r="M252" s="192"/>
    </row>
    <row r="253" spans="1:13">
      <c r="A253" s="428" t="s">
        <v>151</v>
      </c>
      <c r="B253" s="428"/>
      <c r="C253" s="428"/>
      <c r="D253" s="428"/>
      <c r="E253" s="428"/>
      <c r="F253" s="428"/>
      <c r="G253" s="428"/>
      <c r="H253" s="428"/>
      <c r="I253" s="428"/>
      <c r="J253" s="428"/>
      <c r="K253" s="428"/>
      <c r="L253" s="428"/>
      <c r="M253" s="428"/>
    </row>
    <row r="254" spans="1:13">
      <c r="A254" s="428"/>
      <c r="B254" s="428"/>
      <c r="C254" s="428"/>
      <c r="D254" s="428"/>
      <c r="E254" s="428"/>
      <c r="F254" s="428"/>
      <c r="G254" s="428"/>
      <c r="H254" s="428"/>
      <c r="I254" s="428"/>
      <c r="J254" s="428"/>
      <c r="K254" s="428"/>
      <c r="L254" s="428"/>
      <c r="M254" s="428"/>
    </row>
    <row r="255" spans="1:13">
      <c r="A255" s="377" t="s">
        <v>175</v>
      </c>
      <c r="B255" s="377"/>
      <c r="C255" s="377"/>
      <c r="D255" s="377"/>
      <c r="E255" s="377"/>
      <c r="F255" s="377"/>
      <c r="G255" s="377"/>
      <c r="H255" s="377"/>
      <c r="I255" s="377"/>
      <c r="J255" s="377" t="s">
        <v>186</v>
      </c>
      <c r="K255" s="377"/>
      <c r="L255" s="377"/>
      <c r="M255" s="377"/>
    </row>
    <row r="256" spans="1:13">
      <c r="A256" s="424" t="s">
        <v>152</v>
      </c>
      <c r="B256" s="424" t="s">
        <v>153</v>
      </c>
      <c r="C256" s="424" t="s">
        <v>154</v>
      </c>
      <c r="D256" s="424" t="s">
        <v>155</v>
      </c>
      <c r="E256" s="424" t="s">
        <v>156</v>
      </c>
      <c r="F256" s="424" t="s">
        <v>176</v>
      </c>
      <c r="G256" s="424" t="s">
        <v>177</v>
      </c>
      <c r="H256" s="424" t="s">
        <v>179</v>
      </c>
      <c r="I256" s="424" t="s">
        <v>180</v>
      </c>
      <c r="J256" s="425" t="s">
        <v>181</v>
      </c>
      <c r="K256" s="426" t="s">
        <v>182</v>
      </c>
      <c r="L256" s="426" t="s">
        <v>183</v>
      </c>
      <c r="M256" s="426" t="s">
        <v>184</v>
      </c>
    </row>
    <row r="257" spans="1:13">
      <c r="A257" s="424"/>
      <c r="B257" s="424"/>
      <c r="C257" s="424"/>
      <c r="D257" s="424"/>
      <c r="E257" s="424"/>
      <c r="F257" s="424"/>
      <c r="G257" s="424"/>
      <c r="H257" s="424"/>
      <c r="I257" s="424"/>
      <c r="J257" s="425"/>
      <c r="K257" s="426"/>
      <c r="L257" s="426"/>
      <c r="M257" s="426"/>
    </row>
    <row r="258" spans="1:13">
      <c r="A258" s="191">
        <v>600</v>
      </c>
      <c r="B258" s="195"/>
      <c r="C258" s="195"/>
      <c r="D258" s="195"/>
      <c r="E258" s="195"/>
      <c r="F258" s="195"/>
      <c r="G258" s="195"/>
      <c r="H258" s="195"/>
      <c r="I258" s="196"/>
      <c r="J258" s="197"/>
      <c r="K258" s="196"/>
      <c r="L258" s="196"/>
      <c r="M258" s="196"/>
    </row>
    <row r="259" spans="1:13">
      <c r="A259" s="179">
        <v>800</v>
      </c>
      <c r="B259" s="198"/>
      <c r="C259" s="198"/>
      <c r="D259" s="198"/>
      <c r="E259" s="198"/>
      <c r="F259" s="198"/>
      <c r="G259" s="198"/>
      <c r="H259" s="198"/>
      <c r="I259" s="199"/>
      <c r="J259" s="200"/>
      <c r="K259" s="201"/>
      <c r="L259" s="201"/>
      <c r="M259" s="201"/>
    </row>
    <row r="260" spans="1:13">
      <c r="A260" s="191">
        <v>1000</v>
      </c>
      <c r="B260" s="195"/>
      <c r="C260" s="195"/>
      <c r="D260" s="195"/>
      <c r="E260" s="195"/>
      <c r="F260" s="195"/>
      <c r="G260" s="195"/>
      <c r="H260" s="195"/>
      <c r="I260" s="196"/>
      <c r="J260" s="197"/>
      <c r="K260" s="196"/>
      <c r="L260" s="196"/>
      <c r="M260" s="196"/>
    </row>
    <row r="261" spans="1:13">
      <c r="A261" s="179">
        <v>1200</v>
      </c>
      <c r="B261" s="198"/>
      <c r="C261" s="198"/>
      <c r="D261" s="198"/>
      <c r="E261" s="198"/>
      <c r="F261" s="198"/>
      <c r="G261" s="198"/>
      <c r="H261" s="198"/>
      <c r="I261" s="199"/>
      <c r="J261" s="200"/>
      <c r="K261" s="201"/>
      <c r="L261" s="201"/>
      <c r="M261" s="201"/>
    </row>
    <row r="262" spans="1:13">
      <c r="A262" s="191">
        <v>1300</v>
      </c>
      <c r="B262" s="195"/>
      <c r="C262" s="195"/>
      <c r="D262" s="195"/>
      <c r="E262" s="195"/>
      <c r="F262" s="195"/>
      <c r="G262" s="195"/>
      <c r="H262" s="195"/>
      <c r="I262" s="196"/>
      <c r="J262" s="197"/>
      <c r="K262" s="196"/>
      <c r="L262" s="196"/>
      <c r="M262" s="196"/>
    </row>
    <row r="263" spans="1:13">
      <c r="A263" s="179">
        <v>1400</v>
      </c>
      <c r="B263" s="198"/>
      <c r="C263" s="198"/>
      <c r="D263" s="198"/>
      <c r="E263" s="198"/>
      <c r="F263" s="198"/>
      <c r="G263" s="198"/>
      <c r="H263" s="198"/>
      <c r="I263" s="199"/>
      <c r="J263" s="200"/>
      <c r="K263" s="201"/>
      <c r="L263" s="201"/>
      <c r="M263" s="201"/>
    </row>
    <row r="264" spans="1:13">
      <c r="A264" s="191">
        <v>1500</v>
      </c>
      <c r="B264" s="195"/>
      <c r="C264" s="195"/>
      <c r="D264" s="195"/>
      <c r="E264" s="195"/>
      <c r="F264" s="195"/>
      <c r="G264" s="195"/>
      <c r="H264" s="195"/>
      <c r="I264" s="196"/>
      <c r="J264" s="197"/>
      <c r="K264" s="196"/>
      <c r="L264" s="196"/>
      <c r="M264" s="196"/>
    </row>
    <row r="265" spans="1:13">
      <c r="A265" s="179">
        <v>1600</v>
      </c>
      <c r="B265" s="198"/>
      <c r="C265" s="198"/>
      <c r="D265" s="198"/>
      <c r="E265" s="198"/>
      <c r="F265" s="198"/>
      <c r="G265" s="198"/>
      <c r="H265" s="198"/>
      <c r="I265" s="199"/>
      <c r="J265" s="200"/>
      <c r="K265" s="201"/>
      <c r="L265" s="201"/>
      <c r="M265" s="201"/>
    </row>
    <row r="266" spans="1:13">
      <c r="A266" s="191">
        <v>1700</v>
      </c>
      <c r="B266" s="195"/>
      <c r="C266" s="195"/>
      <c r="D266" s="195"/>
      <c r="E266" s="195"/>
      <c r="F266" s="195"/>
      <c r="G266" s="195"/>
      <c r="H266" s="195"/>
      <c r="I266" s="196"/>
      <c r="J266" s="197"/>
      <c r="K266" s="196"/>
      <c r="L266" s="196"/>
      <c r="M266" s="196"/>
    </row>
    <row r="267" spans="1:13">
      <c r="A267" s="179">
        <v>1800</v>
      </c>
      <c r="B267" s="198"/>
      <c r="C267" s="198"/>
      <c r="D267" s="198"/>
      <c r="E267" s="198"/>
      <c r="F267" s="198"/>
      <c r="G267" s="198"/>
      <c r="H267" s="198"/>
      <c r="I267" s="199"/>
      <c r="J267" s="200"/>
      <c r="K267" s="201"/>
      <c r="L267" s="201"/>
      <c r="M267" s="201"/>
    </row>
    <row r="268" spans="1:13">
      <c r="A268" s="191">
        <v>1900</v>
      </c>
      <c r="B268" s="195"/>
      <c r="C268" s="195"/>
      <c r="D268" s="195"/>
      <c r="E268" s="195"/>
      <c r="F268" s="195"/>
      <c r="G268" s="195"/>
      <c r="H268" s="195"/>
      <c r="I268" s="196"/>
      <c r="J268" s="197"/>
      <c r="K268" s="196"/>
      <c r="L268" s="196"/>
      <c r="M268" s="196"/>
    </row>
    <row r="269" spans="1:13">
      <c r="A269" s="179">
        <v>2000</v>
      </c>
      <c r="B269" s="198"/>
      <c r="C269" s="198"/>
      <c r="D269" s="198"/>
      <c r="E269" s="198"/>
      <c r="F269" s="198"/>
      <c r="G269" s="198"/>
      <c r="H269" s="198"/>
      <c r="I269" s="199"/>
      <c r="J269" s="200"/>
      <c r="K269" s="201"/>
      <c r="L269" s="201"/>
      <c r="M269" s="201"/>
    </row>
    <row r="270" spans="1:13">
      <c r="A270" s="191">
        <v>2100</v>
      </c>
      <c r="B270" s="195"/>
      <c r="C270" s="195"/>
      <c r="D270" s="195"/>
      <c r="E270" s="195"/>
      <c r="F270" s="195"/>
      <c r="G270" s="195"/>
      <c r="H270" s="195"/>
      <c r="I270" s="196"/>
      <c r="J270" s="197"/>
      <c r="K270" s="196"/>
      <c r="L270" s="196"/>
      <c r="M270" s="196"/>
    </row>
    <row r="271" spans="1:13">
      <c r="A271" s="179">
        <v>2200</v>
      </c>
      <c r="B271" s="198"/>
      <c r="C271" s="198"/>
      <c r="D271" s="198"/>
      <c r="E271" s="198"/>
      <c r="F271" s="198"/>
      <c r="G271" s="198"/>
      <c r="H271" s="198"/>
      <c r="I271" s="199"/>
      <c r="J271" s="200"/>
      <c r="K271" s="201"/>
      <c r="L271" s="201"/>
      <c r="M271" s="201"/>
    </row>
    <row r="272" spans="1:13">
      <c r="A272" s="191">
        <v>2400</v>
      </c>
      <c r="B272" s="195"/>
      <c r="C272" s="195"/>
      <c r="D272" s="195"/>
      <c r="E272" s="195"/>
      <c r="F272" s="195"/>
      <c r="G272" s="195"/>
      <c r="H272" s="195"/>
      <c r="I272" s="196"/>
      <c r="J272" s="197"/>
      <c r="K272" s="196"/>
      <c r="L272" s="196"/>
      <c r="M272" s="196"/>
    </row>
    <row r="273" spans="1:13">
      <c r="A273" s="179">
        <v>2600</v>
      </c>
      <c r="B273" s="198"/>
      <c r="C273" s="198"/>
      <c r="D273" s="198"/>
      <c r="E273" s="198"/>
      <c r="F273" s="198"/>
      <c r="G273" s="198"/>
      <c r="H273" s="198"/>
      <c r="I273" s="199"/>
      <c r="J273" s="200"/>
      <c r="K273" s="201"/>
      <c r="L273" s="201"/>
      <c r="M273" s="201"/>
    </row>
    <row r="274" spans="1:13">
      <c r="A274" s="191">
        <v>2800</v>
      </c>
      <c r="B274" s="195"/>
      <c r="C274" s="195"/>
      <c r="D274" s="195"/>
      <c r="E274" s="195"/>
      <c r="F274" s="195"/>
      <c r="G274" s="195"/>
      <c r="H274" s="195"/>
      <c r="I274" s="196"/>
      <c r="J274" s="197"/>
      <c r="K274" s="196"/>
      <c r="L274" s="196"/>
      <c r="M274" s="196"/>
    </row>
    <row r="275" spans="1:13">
      <c r="A275" s="179">
        <v>3000</v>
      </c>
      <c r="B275" s="198"/>
      <c r="C275" s="198"/>
      <c r="D275" s="198"/>
      <c r="E275" s="198"/>
      <c r="F275" s="198"/>
      <c r="G275" s="198"/>
      <c r="H275" s="198"/>
      <c r="I275" s="199"/>
      <c r="J275" s="200"/>
      <c r="K275" s="201"/>
      <c r="L275" s="201"/>
      <c r="M275" s="201"/>
    </row>
    <row r="276" spans="1:13">
      <c r="A276" s="191">
        <v>3200</v>
      </c>
      <c r="B276" s="195"/>
      <c r="C276" s="195"/>
      <c r="D276" s="195"/>
      <c r="E276" s="195"/>
      <c r="F276" s="195"/>
      <c r="G276" s="195"/>
      <c r="H276" s="195"/>
      <c r="I276" s="196"/>
      <c r="J276" s="197"/>
      <c r="K276" s="196"/>
      <c r="L276" s="196"/>
      <c r="M276" s="196"/>
    </row>
    <row r="277" spans="1:13">
      <c r="A277" s="421" t="s">
        <v>187</v>
      </c>
      <c r="B277" s="422"/>
      <c r="C277" s="422"/>
      <c r="D277" s="422"/>
      <c r="E277" s="422"/>
      <c r="F277" s="422"/>
      <c r="G277" s="422"/>
      <c r="H277" s="422"/>
      <c r="I277" s="422"/>
      <c r="J277" s="422"/>
      <c r="K277" s="422"/>
      <c r="L277" s="422"/>
      <c r="M277" s="422"/>
    </row>
    <row r="278" spans="1:13">
      <c r="A278" s="422"/>
      <c r="B278" s="422"/>
      <c r="C278" s="422"/>
      <c r="D278" s="422"/>
      <c r="E278" s="422"/>
      <c r="F278" s="422"/>
      <c r="G278" s="422"/>
      <c r="H278" s="422"/>
      <c r="I278" s="422"/>
      <c r="J278" s="422"/>
      <c r="K278" s="422"/>
      <c r="L278" s="422"/>
      <c r="M278" s="422"/>
    </row>
    <row r="279" spans="1:13">
      <c r="A279" s="423" t="s">
        <v>188</v>
      </c>
      <c r="B279" s="423"/>
      <c r="C279" s="423"/>
      <c r="F279" s="7" t="s">
        <v>189</v>
      </c>
    </row>
    <row r="281" spans="1:13">
      <c r="A281" t="s">
        <v>197</v>
      </c>
      <c r="D281" s="206"/>
      <c r="E281" s="207" t="s">
        <v>198</v>
      </c>
      <c r="F281" t="s">
        <v>199</v>
      </c>
      <c r="G281" s="5"/>
      <c r="H281" s="5"/>
      <c r="I281" t="s">
        <v>198</v>
      </c>
      <c r="J281" s="7" t="s">
        <v>205</v>
      </c>
    </row>
    <row r="282" spans="1:13">
      <c r="A282" s="203" t="s">
        <v>190</v>
      </c>
      <c r="B282" s="205"/>
      <c r="C282" s="205"/>
      <c r="D282" s="205"/>
      <c r="E282" s="204"/>
      <c r="F282" s="5" t="s">
        <v>196</v>
      </c>
      <c r="G282" s="206"/>
      <c r="H282" s="206"/>
      <c r="I282" s="209"/>
      <c r="J282" t="s">
        <v>206</v>
      </c>
      <c r="L282" s="202"/>
    </row>
    <row r="283" spans="1:13">
      <c r="A283" s="203" t="s">
        <v>191</v>
      </c>
      <c r="B283" s="205"/>
      <c r="C283" s="205"/>
      <c r="D283" s="205"/>
      <c r="E283" s="202"/>
      <c r="F283" s="118" t="s">
        <v>200</v>
      </c>
      <c r="G283" s="206"/>
      <c r="H283" s="206"/>
      <c r="I283" s="210"/>
      <c r="J283" t="s">
        <v>207</v>
      </c>
      <c r="L283" s="202"/>
    </row>
    <row r="284" spans="1:13">
      <c r="A284" s="203" t="s">
        <v>192</v>
      </c>
      <c r="B284" s="205"/>
      <c r="C284" s="205"/>
      <c r="D284" s="205"/>
      <c r="E284" s="202"/>
      <c r="F284" t="s">
        <v>201</v>
      </c>
      <c r="G284" s="206"/>
      <c r="H284" s="206"/>
      <c r="I284" s="194"/>
      <c r="J284" s="7" t="s">
        <v>208</v>
      </c>
    </row>
    <row r="285" spans="1:13">
      <c r="A285" s="203" t="s">
        <v>193</v>
      </c>
      <c r="B285" s="205"/>
      <c r="C285" s="205"/>
      <c r="D285" s="205"/>
      <c r="E285" s="202"/>
      <c r="F285" t="s">
        <v>202</v>
      </c>
      <c r="H285" s="194"/>
      <c r="I285" t="s">
        <v>198</v>
      </c>
      <c r="J285" t="s">
        <v>209</v>
      </c>
      <c r="L285" s="194"/>
    </row>
    <row r="286" spans="1:13">
      <c r="A286" s="203" t="s">
        <v>194</v>
      </c>
      <c r="B286" s="205"/>
      <c r="C286" s="205"/>
      <c r="D286" s="205"/>
      <c r="E286" s="202"/>
      <c r="F286" t="s">
        <v>196</v>
      </c>
      <c r="G286" s="206"/>
      <c r="H286" s="208"/>
      <c r="I286" s="194"/>
      <c r="J286" t="s">
        <v>210</v>
      </c>
      <c r="L286" s="194"/>
    </row>
    <row r="287" spans="1:13">
      <c r="A287" s="203" t="s">
        <v>195</v>
      </c>
      <c r="B287" s="205"/>
      <c r="C287" s="205"/>
      <c r="D287" s="205"/>
      <c r="E287" s="202"/>
      <c r="F287" t="s">
        <v>200</v>
      </c>
      <c r="G287" s="206"/>
      <c r="H287" s="208"/>
      <c r="I287" s="194"/>
    </row>
    <row r="288" spans="1:13">
      <c r="F288" t="s">
        <v>203</v>
      </c>
      <c r="G288" s="206"/>
      <c r="H288" s="208"/>
      <c r="I288" s="194"/>
    </row>
    <row r="289" spans="1:13">
      <c r="F289" t="s">
        <v>204</v>
      </c>
      <c r="G289" s="206"/>
      <c r="H289" s="208"/>
      <c r="I289" s="194"/>
    </row>
    <row r="292" spans="1:13" ht="18.75">
      <c r="A292" s="427" t="str">
        <f>O24</f>
        <v>SPLIT</v>
      </c>
      <c r="B292" s="427"/>
      <c r="C292" s="427"/>
      <c r="D292" s="427"/>
      <c r="E292" s="427"/>
      <c r="F292" s="427"/>
      <c r="G292" s="427"/>
      <c r="H292" s="427"/>
      <c r="I292" s="427"/>
      <c r="J292" s="427"/>
      <c r="K292" s="427"/>
      <c r="L292" s="193" t="s">
        <v>212</v>
      </c>
      <c r="M292" s="192"/>
    </row>
    <row r="293" spans="1:13" ht="18.75">
      <c r="A293" s="427"/>
      <c r="B293" s="427"/>
      <c r="C293" s="427"/>
      <c r="D293" s="427"/>
      <c r="E293" s="427"/>
      <c r="F293" s="427"/>
      <c r="G293" s="427"/>
      <c r="H293" s="427"/>
      <c r="I293" s="427"/>
      <c r="J293" s="427"/>
      <c r="K293" s="427"/>
      <c r="L293" s="211" t="s">
        <v>211</v>
      </c>
      <c r="M293" s="192"/>
    </row>
    <row r="294" spans="1:13" ht="18.75">
      <c r="A294" s="427"/>
      <c r="B294" s="427"/>
      <c r="C294" s="427"/>
      <c r="D294" s="427"/>
      <c r="E294" s="427"/>
      <c r="F294" s="427"/>
      <c r="G294" s="427"/>
      <c r="H294" s="427"/>
      <c r="I294" s="427"/>
      <c r="J294" s="427"/>
      <c r="K294" s="427"/>
      <c r="L294" s="192"/>
      <c r="M294" s="192"/>
    </row>
    <row r="295" spans="1:13">
      <c r="A295" s="428" t="s">
        <v>151</v>
      </c>
      <c r="B295" s="428"/>
      <c r="C295" s="428"/>
      <c r="D295" s="428"/>
      <c r="E295" s="428"/>
      <c r="F295" s="428"/>
      <c r="G295" s="428"/>
      <c r="H295" s="428"/>
      <c r="I295" s="428"/>
      <c r="J295" s="428"/>
      <c r="K295" s="428"/>
      <c r="L295" s="428"/>
      <c r="M295" s="428"/>
    </row>
    <row r="296" spans="1:13">
      <c r="A296" s="428"/>
      <c r="B296" s="428"/>
      <c r="C296" s="428"/>
      <c r="D296" s="428"/>
      <c r="E296" s="428"/>
      <c r="F296" s="428"/>
      <c r="G296" s="428"/>
      <c r="H296" s="428"/>
      <c r="I296" s="428"/>
      <c r="J296" s="428"/>
      <c r="K296" s="428"/>
      <c r="L296" s="428"/>
      <c r="M296" s="428"/>
    </row>
    <row r="297" spans="1:13">
      <c r="A297" s="377" t="s">
        <v>175</v>
      </c>
      <c r="B297" s="377"/>
      <c r="C297" s="377"/>
      <c r="D297" s="377"/>
      <c r="E297" s="377"/>
      <c r="F297" s="377"/>
      <c r="G297" s="377"/>
      <c r="H297" s="377"/>
      <c r="I297" s="377"/>
      <c r="J297" s="377" t="s">
        <v>186</v>
      </c>
      <c r="K297" s="377"/>
      <c r="L297" s="377"/>
      <c r="M297" s="377"/>
    </row>
    <row r="298" spans="1:13">
      <c r="A298" s="424" t="s">
        <v>152</v>
      </c>
      <c r="B298" s="424" t="s">
        <v>153</v>
      </c>
      <c r="C298" s="424" t="s">
        <v>154</v>
      </c>
      <c r="D298" s="424" t="s">
        <v>155</v>
      </c>
      <c r="E298" s="424" t="s">
        <v>156</v>
      </c>
      <c r="F298" s="424" t="s">
        <v>176</v>
      </c>
      <c r="G298" s="424" t="s">
        <v>177</v>
      </c>
      <c r="H298" s="424" t="s">
        <v>179</v>
      </c>
      <c r="I298" s="424" t="s">
        <v>180</v>
      </c>
      <c r="J298" s="425" t="s">
        <v>181</v>
      </c>
      <c r="K298" s="426" t="s">
        <v>182</v>
      </c>
      <c r="L298" s="426" t="s">
        <v>183</v>
      </c>
      <c r="M298" s="426" t="s">
        <v>184</v>
      </c>
    </row>
    <row r="299" spans="1:13">
      <c r="A299" s="424"/>
      <c r="B299" s="424"/>
      <c r="C299" s="424"/>
      <c r="D299" s="424"/>
      <c r="E299" s="424"/>
      <c r="F299" s="424"/>
      <c r="G299" s="424"/>
      <c r="H299" s="424"/>
      <c r="I299" s="424"/>
      <c r="J299" s="425"/>
      <c r="K299" s="426"/>
      <c r="L299" s="426"/>
      <c r="M299" s="426"/>
    </row>
    <row r="300" spans="1:13">
      <c r="A300" s="191">
        <v>600</v>
      </c>
      <c r="B300" s="195"/>
      <c r="C300" s="195"/>
      <c r="D300" s="195"/>
      <c r="E300" s="195"/>
      <c r="F300" s="195"/>
      <c r="G300" s="195"/>
      <c r="H300" s="195"/>
      <c r="I300" s="196"/>
      <c r="J300" s="197"/>
      <c r="K300" s="196"/>
      <c r="L300" s="196"/>
      <c r="M300" s="196"/>
    </row>
    <row r="301" spans="1:13">
      <c r="A301" s="179">
        <v>800</v>
      </c>
      <c r="B301" s="198"/>
      <c r="C301" s="198"/>
      <c r="D301" s="198"/>
      <c r="E301" s="198"/>
      <c r="F301" s="198"/>
      <c r="G301" s="198"/>
      <c r="H301" s="198"/>
      <c r="I301" s="199"/>
      <c r="J301" s="200"/>
      <c r="K301" s="201"/>
      <c r="L301" s="201"/>
      <c r="M301" s="201"/>
    </row>
    <row r="302" spans="1:13">
      <c r="A302" s="191">
        <v>1000</v>
      </c>
      <c r="B302" s="195"/>
      <c r="C302" s="195"/>
      <c r="D302" s="195"/>
      <c r="E302" s="195"/>
      <c r="F302" s="195"/>
      <c r="G302" s="195"/>
      <c r="H302" s="195"/>
      <c r="I302" s="196"/>
      <c r="J302" s="197"/>
      <c r="K302" s="196"/>
      <c r="L302" s="196"/>
      <c r="M302" s="196"/>
    </row>
    <row r="303" spans="1:13">
      <c r="A303" s="179">
        <v>1200</v>
      </c>
      <c r="B303" s="198"/>
      <c r="C303" s="198"/>
      <c r="D303" s="198"/>
      <c r="E303" s="198"/>
      <c r="F303" s="198"/>
      <c r="G303" s="198"/>
      <c r="H303" s="198"/>
      <c r="I303" s="199"/>
      <c r="J303" s="200"/>
      <c r="K303" s="201"/>
      <c r="L303" s="201"/>
      <c r="M303" s="201"/>
    </row>
    <row r="304" spans="1:13">
      <c r="A304" s="191">
        <v>1300</v>
      </c>
      <c r="B304" s="195"/>
      <c r="C304" s="195"/>
      <c r="D304" s="195"/>
      <c r="E304" s="195"/>
      <c r="F304" s="195"/>
      <c r="G304" s="195"/>
      <c r="H304" s="195"/>
      <c r="I304" s="196"/>
      <c r="J304" s="197"/>
      <c r="K304" s="196"/>
      <c r="L304" s="196"/>
      <c r="M304" s="196"/>
    </row>
    <row r="305" spans="1:13">
      <c r="A305" s="179">
        <v>1400</v>
      </c>
      <c r="B305" s="198"/>
      <c r="C305" s="198"/>
      <c r="D305" s="198"/>
      <c r="E305" s="198"/>
      <c r="F305" s="198"/>
      <c r="G305" s="198"/>
      <c r="H305" s="198"/>
      <c r="I305" s="199"/>
      <c r="J305" s="200"/>
      <c r="K305" s="201"/>
      <c r="L305" s="201"/>
      <c r="M305" s="201"/>
    </row>
    <row r="306" spans="1:13">
      <c r="A306" s="191">
        <v>1500</v>
      </c>
      <c r="B306" s="195"/>
      <c r="C306" s="195"/>
      <c r="D306" s="195"/>
      <c r="E306" s="195"/>
      <c r="F306" s="195"/>
      <c r="G306" s="195"/>
      <c r="H306" s="195"/>
      <c r="I306" s="196"/>
      <c r="J306" s="197"/>
      <c r="K306" s="196"/>
      <c r="L306" s="196"/>
      <c r="M306" s="196"/>
    </row>
    <row r="307" spans="1:13">
      <c r="A307" s="179">
        <v>1600</v>
      </c>
      <c r="B307" s="198"/>
      <c r="C307" s="198"/>
      <c r="D307" s="198"/>
      <c r="E307" s="198"/>
      <c r="F307" s="198"/>
      <c r="G307" s="198"/>
      <c r="H307" s="198"/>
      <c r="I307" s="199"/>
      <c r="J307" s="200"/>
      <c r="K307" s="201"/>
      <c r="L307" s="201"/>
      <c r="M307" s="201"/>
    </row>
    <row r="308" spans="1:13">
      <c r="A308" s="191">
        <v>1700</v>
      </c>
      <c r="B308" s="195"/>
      <c r="C308" s="195"/>
      <c r="D308" s="195"/>
      <c r="E308" s="195"/>
      <c r="F308" s="195"/>
      <c r="G308" s="195"/>
      <c r="H308" s="195"/>
      <c r="I308" s="196"/>
      <c r="J308" s="197"/>
      <c r="K308" s="196"/>
      <c r="L308" s="196"/>
      <c r="M308" s="196"/>
    </row>
    <row r="309" spans="1:13">
      <c r="A309" s="179">
        <v>1800</v>
      </c>
      <c r="B309" s="198"/>
      <c r="C309" s="198"/>
      <c r="D309" s="198"/>
      <c r="E309" s="198"/>
      <c r="F309" s="198"/>
      <c r="G309" s="198"/>
      <c r="H309" s="198"/>
      <c r="I309" s="199"/>
      <c r="J309" s="200"/>
      <c r="K309" s="201"/>
      <c r="L309" s="201"/>
      <c r="M309" s="201"/>
    </row>
    <row r="310" spans="1:13">
      <c r="A310" s="191">
        <v>1900</v>
      </c>
      <c r="B310" s="195"/>
      <c r="C310" s="195"/>
      <c r="D310" s="195"/>
      <c r="E310" s="195"/>
      <c r="F310" s="195"/>
      <c r="G310" s="195"/>
      <c r="H310" s="195"/>
      <c r="I310" s="196"/>
      <c r="J310" s="197"/>
      <c r="K310" s="196"/>
      <c r="L310" s="196"/>
      <c r="M310" s="196"/>
    </row>
    <row r="311" spans="1:13">
      <c r="A311" s="179">
        <v>2000</v>
      </c>
      <c r="B311" s="198"/>
      <c r="C311" s="198"/>
      <c r="D311" s="198"/>
      <c r="E311" s="198"/>
      <c r="F311" s="198"/>
      <c r="G311" s="198"/>
      <c r="H311" s="198"/>
      <c r="I311" s="199"/>
      <c r="J311" s="200"/>
      <c r="K311" s="201"/>
      <c r="L311" s="201"/>
      <c r="M311" s="201"/>
    </row>
    <row r="312" spans="1:13">
      <c r="A312" s="191">
        <v>2100</v>
      </c>
      <c r="B312" s="195"/>
      <c r="C312" s="195"/>
      <c r="D312" s="195"/>
      <c r="E312" s="195"/>
      <c r="F312" s="195"/>
      <c r="G312" s="195"/>
      <c r="H312" s="195"/>
      <c r="I312" s="196"/>
      <c r="J312" s="197"/>
      <c r="K312" s="196"/>
      <c r="L312" s="196"/>
      <c r="M312" s="196"/>
    </row>
    <row r="313" spans="1:13">
      <c r="A313" s="179">
        <v>2200</v>
      </c>
      <c r="B313" s="198"/>
      <c r="C313" s="198"/>
      <c r="D313" s="198"/>
      <c r="E313" s="198"/>
      <c r="F313" s="198"/>
      <c r="G313" s="198"/>
      <c r="H313" s="198"/>
      <c r="I313" s="199"/>
      <c r="J313" s="200"/>
      <c r="K313" s="201"/>
      <c r="L313" s="201"/>
      <c r="M313" s="201"/>
    </row>
    <row r="314" spans="1:13">
      <c r="A314" s="191">
        <v>2400</v>
      </c>
      <c r="B314" s="195"/>
      <c r="C314" s="195"/>
      <c r="D314" s="195"/>
      <c r="E314" s="195"/>
      <c r="F314" s="195"/>
      <c r="G314" s="195"/>
      <c r="H314" s="195"/>
      <c r="I314" s="196"/>
      <c r="J314" s="197"/>
      <c r="K314" s="196"/>
      <c r="L314" s="196"/>
      <c r="M314" s="196"/>
    </row>
    <row r="315" spans="1:13">
      <c r="A315" s="179">
        <v>2600</v>
      </c>
      <c r="B315" s="198"/>
      <c r="C315" s="198"/>
      <c r="D315" s="198"/>
      <c r="E315" s="198"/>
      <c r="F315" s="198"/>
      <c r="G315" s="198"/>
      <c r="H315" s="198"/>
      <c r="I315" s="199"/>
      <c r="J315" s="200"/>
      <c r="K315" s="201"/>
      <c r="L315" s="201"/>
      <c r="M315" s="201"/>
    </row>
    <row r="316" spans="1:13">
      <c r="A316" s="191">
        <v>2800</v>
      </c>
      <c r="B316" s="195"/>
      <c r="C316" s="195"/>
      <c r="D316" s="195"/>
      <c r="E316" s="195"/>
      <c r="F316" s="195"/>
      <c r="G316" s="195"/>
      <c r="H316" s="195"/>
      <c r="I316" s="196"/>
      <c r="J316" s="197"/>
      <c r="K316" s="196"/>
      <c r="L316" s="196"/>
      <c r="M316" s="196"/>
    </row>
    <row r="317" spans="1:13">
      <c r="A317" s="179">
        <v>3000</v>
      </c>
      <c r="B317" s="198"/>
      <c r="C317" s="198"/>
      <c r="D317" s="198"/>
      <c r="E317" s="198"/>
      <c r="F317" s="198"/>
      <c r="G317" s="198"/>
      <c r="H317" s="198"/>
      <c r="I317" s="199"/>
      <c r="J317" s="200"/>
      <c r="K317" s="201"/>
      <c r="L317" s="201"/>
      <c r="M317" s="201"/>
    </row>
    <row r="318" spans="1:13">
      <c r="A318" s="191">
        <v>3200</v>
      </c>
      <c r="B318" s="195"/>
      <c r="C318" s="195"/>
      <c r="D318" s="195"/>
      <c r="E318" s="195"/>
      <c r="F318" s="195"/>
      <c r="G318" s="195"/>
      <c r="H318" s="195"/>
      <c r="I318" s="196"/>
      <c r="J318" s="197"/>
      <c r="K318" s="196"/>
      <c r="L318" s="196"/>
      <c r="M318" s="196"/>
    </row>
    <row r="319" spans="1:13">
      <c r="A319" s="421" t="s">
        <v>187</v>
      </c>
      <c r="B319" s="422"/>
      <c r="C319" s="422"/>
      <c r="D319" s="422"/>
      <c r="E319" s="422"/>
      <c r="F319" s="422"/>
      <c r="G319" s="422"/>
      <c r="H319" s="422"/>
      <c r="I319" s="422"/>
      <c r="J319" s="422"/>
      <c r="K319" s="422"/>
      <c r="L319" s="422"/>
      <c r="M319" s="422"/>
    </row>
    <row r="320" spans="1:13">
      <c r="A320" s="422"/>
      <c r="B320" s="422"/>
      <c r="C320" s="422"/>
      <c r="D320" s="422"/>
      <c r="E320" s="422"/>
      <c r="F320" s="422"/>
      <c r="G320" s="422"/>
      <c r="H320" s="422"/>
      <c r="I320" s="422"/>
      <c r="J320" s="422"/>
      <c r="K320" s="422"/>
      <c r="L320" s="422"/>
      <c r="M320" s="422"/>
    </row>
    <row r="321" spans="1:12">
      <c r="A321" s="423" t="s">
        <v>188</v>
      </c>
      <c r="B321" s="423"/>
      <c r="C321" s="423"/>
      <c r="F321" s="7" t="s">
        <v>189</v>
      </c>
    </row>
    <row r="323" spans="1:12">
      <c r="A323" t="s">
        <v>197</v>
      </c>
      <c r="D323" s="206"/>
      <c r="E323" s="207" t="s">
        <v>198</v>
      </c>
      <c r="F323" t="s">
        <v>199</v>
      </c>
      <c r="G323" s="5"/>
      <c r="H323" s="5"/>
      <c r="I323" t="s">
        <v>198</v>
      </c>
      <c r="J323" s="7" t="s">
        <v>205</v>
      </c>
    </row>
    <row r="324" spans="1:12">
      <c r="A324" s="203" t="s">
        <v>190</v>
      </c>
      <c r="B324" s="205"/>
      <c r="C324" s="205"/>
      <c r="D324" s="205"/>
      <c r="E324" s="204"/>
      <c r="F324" s="5" t="s">
        <v>196</v>
      </c>
      <c r="G324" s="206"/>
      <c r="H324" s="206"/>
      <c r="I324" s="209"/>
      <c r="J324" t="s">
        <v>206</v>
      </c>
      <c r="L324" s="202"/>
    </row>
    <row r="325" spans="1:12">
      <c r="A325" s="203" t="s">
        <v>191</v>
      </c>
      <c r="B325" s="205"/>
      <c r="C325" s="205"/>
      <c r="D325" s="205"/>
      <c r="E325" s="202"/>
      <c r="F325" s="118" t="s">
        <v>200</v>
      </c>
      <c r="G325" s="206"/>
      <c r="H325" s="206"/>
      <c r="I325" s="210"/>
      <c r="J325" t="s">
        <v>207</v>
      </c>
      <c r="L325" s="202"/>
    </row>
    <row r="326" spans="1:12">
      <c r="A326" s="203" t="s">
        <v>192</v>
      </c>
      <c r="B326" s="205"/>
      <c r="C326" s="205"/>
      <c r="D326" s="205"/>
      <c r="E326" s="202"/>
      <c r="F326" t="s">
        <v>201</v>
      </c>
      <c r="G326" s="206"/>
      <c r="H326" s="206"/>
      <c r="I326" s="194"/>
      <c r="J326" s="7" t="s">
        <v>208</v>
      </c>
    </row>
    <row r="327" spans="1:12">
      <c r="A327" s="203" t="s">
        <v>193</v>
      </c>
      <c r="B327" s="205"/>
      <c r="C327" s="205"/>
      <c r="D327" s="205"/>
      <c r="E327" s="202"/>
      <c r="F327" t="s">
        <v>202</v>
      </c>
      <c r="H327" s="194"/>
      <c r="I327" t="s">
        <v>198</v>
      </c>
      <c r="J327" t="s">
        <v>209</v>
      </c>
      <c r="L327" s="194"/>
    </row>
    <row r="328" spans="1:12">
      <c r="A328" s="203" t="s">
        <v>194</v>
      </c>
      <c r="B328" s="205"/>
      <c r="C328" s="205"/>
      <c r="D328" s="205"/>
      <c r="E328" s="202"/>
      <c r="F328" t="s">
        <v>196</v>
      </c>
      <c r="G328" s="206"/>
      <c r="H328" s="208"/>
      <c r="I328" s="194"/>
      <c r="J328" t="s">
        <v>210</v>
      </c>
      <c r="L328" s="194"/>
    </row>
    <row r="329" spans="1:12">
      <c r="A329" s="203" t="s">
        <v>195</v>
      </c>
      <c r="B329" s="205"/>
      <c r="C329" s="205"/>
      <c r="D329" s="205"/>
      <c r="E329" s="202"/>
      <c r="F329" t="s">
        <v>200</v>
      </c>
      <c r="G329" s="206"/>
      <c r="H329" s="208"/>
      <c r="I329" s="194"/>
    </row>
    <row r="330" spans="1:12">
      <c r="F330" t="s">
        <v>203</v>
      </c>
      <c r="G330" s="206"/>
      <c r="H330" s="208"/>
      <c r="I330" s="194"/>
    </row>
    <row r="331" spans="1:12">
      <c r="F331" t="s">
        <v>204</v>
      </c>
      <c r="G331" s="206"/>
      <c r="H331" s="208"/>
      <c r="I331" s="194"/>
    </row>
    <row r="333" spans="1:12">
      <c r="A333" s="359" t="s">
        <v>220</v>
      </c>
      <c r="B333" s="359"/>
      <c r="C333" s="359"/>
      <c r="D333" s="359"/>
      <c r="E333" s="359"/>
      <c r="F333" s="359"/>
      <c r="G333" s="359"/>
      <c r="H333" s="359"/>
      <c r="I333" s="359"/>
    </row>
    <row r="334" spans="1:12">
      <c r="A334" s="359"/>
      <c r="B334" s="359"/>
      <c r="C334" s="359"/>
      <c r="D334" s="359"/>
      <c r="E334" s="359"/>
      <c r="F334" s="359"/>
      <c r="G334" s="359"/>
      <c r="H334" s="359"/>
      <c r="I334" s="359"/>
    </row>
    <row r="335" spans="1:12">
      <c r="A335" s="359"/>
      <c r="B335" s="359"/>
      <c r="C335" s="359"/>
      <c r="D335" s="359"/>
      <c r="E335" s="359"/>
      <c r="F335" s="359"/>
      <c r="G335" s="359"/>
      <c r="H335" s="359"/>
      <c r="I335" s="359"/>
    </row>
    <row r="336" spans="1:12">
      <c r="A336" s="431" t="s">
        <v>187</v>
      </c>
      <c r="B336" s="432"/>
      <c r="C336" s="432"/>
      <c r="D336" s="432"/>
      <c r="E336" s="432"/>
      <c r="F336" s="432"/>
      <c r="G336" s="432"/>
      <c r="H336" s="432"/>
      <c r="I336" s="432"/>
    </row>
    <row r="337" spans="1:9">
      <c r="A337" s="432"/>
      <c r="B337" s="432"/>
      <c r="C337" s="432"/>
      <c r="D337" s="432"/>
      <c r="E337" s="432"/>
      <c r="F337" s="432"/>
      <c r="G337" s="432"/>
      <c r="H337" s="432"/>
      <c r="I337" s="432"/>
    </row>
    <row r="338" spans="1:9" ht="15">
      <c r="A338" s="258" t="s">
        <v>224</v>
      </c>
      <c r="B338" s="259"/>
      <c r="C338" s="259"/>
      <c r="D338" s="259"/>
      <c r="E338" s="259"/>
      <c r="F338" s="258" t="s">
        <v>277</v>
      </c>
      <c r="G338" s="259"/>
      <c r="H338" s="259"/>
      <c r="I338" s="259"/>
    </row>
    <row r="339" spans="1:9" ht="3.75" customHeight="1">
      <c r="A339" s="259"/>
      <c r="B339" s="259"/>
      <c r="C339" s="259"/>
      <c r="D339" s="259"/>
      <c r="E339" s="259"/>
      <c r="F339" s="259"/>
      <c r="G339" s="259"/>
      <c r="H339" s="259"/>
      <c r="I339" s="259"/>
    </row>
    <row r="340" spans="1:9">
      <c r="A340" s="260" t="s">
        <v>221</v>
      </c>
      <c r="B340" s="259"/>
      <c r="C340" s="259"/>
      <c r="D340" s="259"/>
      <c r="E340" s="260" t="s">
        <v>198</v>
      </c>
      <c r="F340" s="259" t="s">
        <v>278</v>
      </c>
      <c r="G340" s="259"/>
      <c r="H340" s="259"/>
      <c r="I340" s="261">
        <v>13.5</v>
      </c>
    </row>
    <row r="341" spans="1:9">
      <c r="A341" s="259" t="s">
        <v>222</v>
      </c>
      <c r="B341" s="259"/>
      <c r="C341" s="259"/>
      <c r="D341" s="259"/>
      <c r="E341" s="261">
        <v>-3.05</v>
      </c>
      <c r="F341" s="259" t="s">
        <v>279</v>
      </c>
      <c r="G341" s="259"/>
      <c r="H341" s="259"/>
      <c r="I341" s="261">
        <v>30</v>
      </c>
    </row>
    <row r="342" spans="1:9">
      <c r="A342" s="259" t="s">
        <v>223</v>
      </c>
      <c r="B342" s="259"/>
      <c r="C342" s="259"/>
      <c r="D342" s="259"/>
      <c r="E342" s="261">
        <v>-2.56</v>
      </c>
      <c r="F342" s="259" t="s">
        <v>280</v>
      </c>
      <c r="G342" s="259"/>
      <c r="H342" s="259"/>
      <c r="I342" s="261">
        <v>2.7</v>
      </c>
    </row>
    <row r="343" spans="1:9">
      <c r="A343" s="259"/>
      <c r="B343" s="259"/>
      <c r="C343" s="259"/>
      <c r="D343" s="259"/>
      <c r="E343" s="261"/>
      <c r="F343" s="259" t="s">
        <v>281</v>
      </c>
      <c r="G343" s="259"/>
      <c r="H343" s="259"/>
      <c r="I343" s="261">
        <v>4.6500000000000004</v>
      </c>
    </row>
    <row r="344" spans="1:9" ht="15">
      <c r="A344" s="258" t="s">
        <v>225</v>
      </c>
      <c r="B344" s="259"/>
      <c r="C344" s="259"/>
      <c r="D344" s="259"/>
      <c r="E344" s="261"/>
      <c r="F344" s="259" t="s">
        <v>282</v>
      </c>
      <c r="G344" s="259"/>
      <c r="H344" s="259"/>
      <c r="I344" s="261">
        <v>5.18</v>
      </c>
    </row>
    <row r="345" spans="1:9" ht="15">
      <c r="A345" s="258" t="s">
        <v>226</v>
      </c>
      <c r="B345" s="259"/>
      <c r="C345" s="259"/>
      <c r="D345" s="259"/>
      <c r="E345" s="261"/>
      <c r="F345" s="434" t="s">
        <v>283</v>
      </c>
      <c r="G345" s="434"/>
      <c r="H345" s="434"/>
      <c r="I345" s="261">
        <v>12.35</v>
      </c>
    </row>
    <row r="346" spans="1:9">
      <c r="A346" s="259" t="s">
        <v>227</v>
      </c>
      <c r="B346" s="259"/>
      <c r="C346" s="259"/>
      <c r="D346" s="259"/>
      <c r="E346" s="261"/>
      <c r="F346" s="434"/>
      <c r="G346" s="434"/>
      <c r="H346" s="434"/>
      <c r="I346" s="261"/>
    </row>
    <row r="347" spans="1:9">
      <c r="A347" s="259" t="s">
        <v>228</v>
      </c>
      <c r="B347" s="259"/>
      <c r="C347" s="259"/>
      <c r="D347" s="259"/>
      <c r="E347" s="261">
        <v>3.93</v>
      </c>
      <c r="F347" s="259"/>
      <c r="G347" s="259" t="s">
        <v>284</v>
      </c>
      <c r="H347" s="259"/>
      <c r="I347" s="261">
        <v>12.8</v>
      </c>
    </row>
    <row r="348" spans="1:9">
      <c r="A348" s="259" t="s">
        <v>229</v>
      </c>
      <c r="B348" s="259"/>
      <c r="C348" s="259"/>
      <c r="D348" s="259"/>
      <c r="E348" s="261">
        <v>2.54</v>
      </c>
      <c r="F348" s="259"/>
      <c r="G348" s="259" t="s">
        <v>285</v>
      </c>
      <c r="H348" s="259"/>
      <c r="I348" s="261">
        <v>8.93</v>
      </c>
    </row>
    <row r="349" spans="1:9">
      <c r="A349" s="259" t="s">
        <v>230</v>
      </c>
      <c r="B349" s="259"/>
      <c r="C349" s="259"/>
      <c r="D349" s="259"/>
      <c r="E349" s="261">
        <v>12.4</v>
      </c>
      <c r="F349" s="259" t="s">
        <v>286</v>
      </c>
      <c r="G349" s="259"/>
      <c r="H349" s="259"/>
      <c r="I349" s="261">
        <v>11.95</v>
      </c>
    </row>
    <row r="350" spans="1:9">
      <c r="A350" s="259" t="s">
        <v>231</v>
      </c>
      <c r="B350" s="259"/>
      <c r="C350" s="259"/>
      <c r="D350" s="259"/>
      <c r="E350" s="261">
        <v>8.01</v>
      </c>
      <c r="F350" s="259" t="s">
        <v>287</v>
      </c>
      <c r="G350" s="259"/>
      <c r="H350" s="259"/>
      <c r="I350" s="261">
        <v>14.35</v>
      </c>
    </row>
    <row r="351" spans="1:9">
      <c r="A351" s="259" t="s">
        <v>232</v>
      </c>
      <c r="B351" s="259"/>
      <c r="C351" s="259"/>
      <c r="D351" s="259"/>
      <c r="E351" s="261">
        <v>10.25</v>
      </c>
      <c r="F351" s="259"/>
      <c r="G351" s="259"/>
      <c r="H351" s="259"/>
      <c r="I351" s="261"/>
    </row>
    <row r="352" spans="1:9" ht="15">
      <c r="A352" s="259" t="s">
        <v>233</v>
      </c>
      <c r="B352" s="259"/>
      <c r="C352" s="259"/>
      <c r="D352" s="259"/>
      <c r="E352" s="261">
        <v>12.15</v>
      </c>
      <c r="F352" s="258" t="s">
        <v>288</v>
      </c>
      <c r="G352" s="259"/>
      <c r="H352" s="259"/>
      <c r="I352" s="261"/>
    </row>
    <row r="353" spans="1:9">
      <c r="A353" s="259" t="s">
        <v>234</v>
      </c>
      <c r="B353" s="259"/>
      <c r="C353" s="259"/>
      <c r="D353" s="259"/>
      <c r="E353" s="261">
        <v>3.39</v>
      </c>
      <c r="F353" s="259" t="s">
        <v>196</v>
      </c>
      <c r="G353" s="259"/>
      <c r="H353" s="259"/>
      <c r="I353" s="261">
        <v>1.06</v>
      </c>
    </row>
    <row r="354" spans="1:9">
      <c r="A354" s="259"/>
      <c r="B354" s="259" t="s">
        <v>235</v>
      </c>
      <c r="C354" s="259"/>
      <c r="D354" s="259"/>
      <c r="E354" s="261">
        <v>14.25</v>
      </c>
      <c r="F354" s="259" t="s">
        <v>289</v>
      </c>
      <c r="G354" s="259"/>
      <c r="H354" s="259"/>
      <c r="I354" s="261">
        <v>1.33</v>
      </c>
    </row>
    <row r="355" spans="1:9">
      <c r="A355" s="259"/>
      <c r="B355" s="259" t="s">
        <v>236</v>
      </c>
      <c r="C355" s="259"/>
      <c r="D355" s="259"/>
      <c r="E355" s="261">
        <v>2.79</v>
      </c>
      <c r="F355" s="259" t="s">
        <v>200</v>
      </c>
      <c r="G355" s="259"/>
      <c r="H355" s="259"/>
      <c r="I355" s="261">
        <v>1.77</v>
      </c>
    </row>
    <row r="356" spans="1:9">
      <c r="A356" s="259" t="s">
        <v>237</v>
      </c>
      <c r="B356" s="259"/>
      <c r="C356" s="259"/>
      <c r="D356" s="259"/>
      <c r="E356" s="261">
        <v>1.29</v>
      </c>
      <c r="F356" s="259"/>
      <c r="G356" s="259"/>
      <c r="H356" s="259"/>
      <c r="I356" s="261"/>
    </row>
    <row r="357" spans="1:9" ht="15">
      <c r="A357" s="259" t="s">
        <v>238</v>
      </c>
      <c r="B357" s="259"/>
      <c r="C357" s="259"/>
      <c r="D357" s="259"/>
      <c r="E357" s="261">
        <v>6.6</v>
      </c>
      <c r="F357" s="258" t="s">
        <v>290</v>
      </c>
      <c r="G357" s="259"/>
      <c r="H357" s="259"/>
      <c r="I357" s="261"/>
    </row>
    <row r="358" spans="1:9">
      <c r="A358" s="259" t="s">
        <v>239</v>
      </c>
      <c r="B358" s="259"/>
      <c r="C358" s="259"/>
      <c r="D358" s="259"/>
      <c r="E358" s="261"/>
      <c r="F358" s="259" t="s">
        <v>291</v>
      </c>
      <c r="G358" s="259"/>
      <c r="H358" s="259"/>
      <c r="I358" s="261" t="s">
        <v>329</v>
      </c>
    </row>
    <row r="359" spans="1:9">
      <c r="A359" s="259"/>
      <c r="B359" s="259" t="s">
        <v>240</v>
      </c>
      <c r="C359" s="259"/>
      <c r="D359" s="259"/>
      <c r="E359" s="261">
        <v>16.3</v>
      </c>
      <c r="F359" s="259" t="s">
        <v>292</v>
      </c>
      <c r="G359" s="259"/>
      <c r="H359" s="259"/>
      <c r="I359" s="261">
        <v>0.68</v>
      </c>
    </row>
    <row r="360" spans="1:9">
      <c r="A360" s="259" t="s">
        <v>241</v>
      </c>
      <c r="B360" s="259"/>
      <c r="C360" s="259"/>
      <c r="D360" s="259"/>
      <c r="E360" s="261">
        <v>1.05</v>
      </c>
      <c r="F360" s="259" t="s">
        <v>293</v>
      </c>
      <c r="G360" s="259"/>
      <c r="H360" s="259"/>
      <c r="I360" s="261">
        <v>-0.53</v>
      </c>
    </row>
    <row r="361" spans="1:9">
      <c r="A361" s="259" t="s">
        <v>242</v>
      </c>
      <c r="B361" s="259"/>
      <c r="C361" s="259"/>
      <c r="D361" s="259"/>
      <c r="E361" s="261">
        <v>10.85</v>
      </c>
      <c r="F361" s="259" t="s">
        <v>294</v>
      </c>
      <c r="G361" s="259"/>
      <c r="H361" s="259"/>
      <c r="I361" s="261">
        <v>-1.95</v>
      </c>
    </row>
    <row r="362" spans="1:9">
      <c r="A362" s="259" t="s">
        <v>243</v>
      </c>
      <c r="B362" s="259"/>
      <c r="C362" s="259"/>
      <c r="D362" s="259"/>
      <c r="E362" s="261">
        <v>4.25</v>
      </c>
      <c r="F362" s="259" t="s">
        <v>295</v>
      </c>
      <c r="G362" s="259"/>
      <c r="H362" s="259"/>
      <c r="I362" s="261">
        <v>-0.53</v>
      </c>
    </row>
    <row r="363" spans="1:9">
      <c r="A363" s="259" t="s">
        <v>244</v>
      </c>
      <c r="B363" s="259"/>
      <c r="C363" s="259"/>
      <c r="D363" s="259"/>
      <c r="E363" s="261">
        <v>34.75</v>
      </c>
      <c r="F363" s="259" t="s">
        <v>296</v>
      </c>
      <c r="G363" s="259"/>
      <c r="H363" s="259"/>
      <c r="I363" s="261">
        <v>-0.42</v>
      </c>
    </row>
    <row r="364" spans="1:9">
      <c r="A364" s="259"/>
      <c r="B364" s="259" t="s">
        <v>245</v>
      </c>
      <c r="C364" s="259"/>
      <c r="D364" s="259"/>
      <c r="E364" s="261">
        <v>17.55</v>
      </c>
      <c r="F364" s="259" t="s">
        <v>297</v>
      </c>
      <c r="G364" s="259"/>
      <c r="H364" s="259"/>
      <c r="I364" s="261">
        <v>1.98</v>
      </c>
    </row>
    <row r="365" spans="1:9">
      <c r="A365" s="259" t="s">
        <v>246</v>
      </c>
      <c r="B365" s="259"/>
      <c r="C365" s="259"/>
      <c r="D365" s="259"/>
      <c r="E365" s="261">
        <v>4.1900000000000004</v>
      </c>
      <c r="F365" s="259" t="s">
        <v>298</v>
      </c>
      <c r="G365" s="259"/>
      <c r="H365" s="259"/>
      <c r="I365" s="261">
        <v>2.38</v>
      </c>
    </row>
    <row r="366" spans="1:9">
      <c r="A366" s="259"/>
      <c r="B366" s="259" t="s">
        <v>247</v>
      </c>
      <c r="C366" s="259"/>
      <c r="D366" s="259"/>
      <c r="E366" s="261">
        <v>8.84</v>
      </c>
      <c r="F366" s="259" t="s">
        <v>299</v>
      </c>
      <c r="G366" s="259"/>
      <c r="H366" s="259"/>
      <c r="I366" s="261">
        <v>2.14</v>
      </c>
    </row>
    <row r="367" spans="1:9">
      <c r="A367" s="259" t="s">
        <v>248</v>
      </c>
      <c r="B367" s="259"/>
      <c r="C367" s="259"/>
      <c r="D367" s="259"/>
      <c r="E367" s="261">
        <v>8.01</v>
      </c>
      <c r="F367" s="259" t="s">
        <v>300</v>
      </c>
      <c r="G367" s="259"/>
      <c r="H367" s="259"/>
      <c r="I367" s="261">
        <v>2.76</v>
      </c>
    </row>
    <row r="368" spans="1:9">
      <c r="A368" s="259" t="s">
        <v>276</v>
      </c>
      <c r="B368" s="259"/>
      <c r="C368" s="259"/>
      <c r="D368" s="259"/>
      <c r="E368" s="261">
        <v>11.3</v>
      </c>
      <c r="F368" s="259" t="s">
        <v>301</v>
      </c>
      <c r="G368" s="259"/>
      <c r="H368" s="259"/>
      <c r="I368" s="261">
        <v>4.63</v>
      </c>
    </row>
    <row r="369" spans="1:9">
      <c r="A369" s="259" t="s">
        <v>249</v>
      </c>
      <c r="B369" s="259"/>
      <c r="C369" s="259"/>
      <c r="D369" s="259"/>
      <c r="E369" s="261">
        <v>5.82</v>
      </c>
      <c r="F369" s="259" t="s">
        <v>302</v>
      </c>
      <c r="G369" s="259"/>
      <c r="H369" s="259"/>
      <c r="I369" s="261">
        <v>-0.46</v>
      </c>
    </row>
    <row r="370" spans="1:9">
      <c r="A370" s="259" t="s">
        <v>250</v>
      </c>
      <c r="B370" s="259"/>
      <c r="C370" s="259"/>
      <c r="D370" s="259"/>
      <c r="E370" s="261"/>
      <c r="F370" s="259" t="s">
        <v>303</v>
      </c>
      <c r="G370" s="259"/>
      <c r="H370" s="259"/>
      <c r="I370" s="261">
        <v>2.65</v>
      </c>
    </row>
    <row r="371" spans="1:9">
      <c r="A371" s="259" t="s">
        <v>251</v>
      </c>
      <c r="B371" s="259"/>
      <c r="C371" s="259"/>
      <c r="D371" s="259"/>
      <c r="E371" s="261">
        <v>4.96</v>
      </c>
      <c r="F371" s="259" t="s">
        <v>304</v>
      </c>
      <c r="G371" s="259"/>
      <c r="H371" s="259"/>
      <c r="I371" s="261">
        <v>1.37</v>
      </c>
    </row>
    <row r="372" spans="1:9">
      <c r="A372" s="259" t="s">
        <v>252</v>
      </c>
      <c r="B372" s="259"/>
      <c r="C372" s="259"/>
      <c r="D372" s="259"/>
      <c r="E372" s="261">
        <v>7.86</v>
      </c>
      <c r="F372" s="259" t="s">
        <v>305</v>
      </c>
      <c r="G372" s="259"/>
      <c r="H372" s="259"/>
      <c r="I372" s="261">
        <v>-2.65</v>
      </c>
    </row>
    <row r="373" spans="1:9">
      <c r="A373" s="259" t="s">
        <v>253</v>
      </c>
      <c r="B373" s="259"/>
      <c r="C373" s="259"/>
      <c r="D373" s="259"/>
      <c r="E373" s="261">
        <v>2.0699999999999998</v>
      </c>
      <c r="F373" s="259" t="s">
        <v>306</v>
      </c>
      <c r="G373" s="259"/>
      <c r="H373" s="259"/>
      <c r="I373" s="261"/>
    </row>
    <row r="374" spans="1:9">
      <c r="A374" s="259" t="s">
        <v>254</v>
      </c>
      <c r="B374" s="259"/>
      <c r="C374" s="259"/>
      <c r="D374" s="259"/>
      <c r="E374" s="261">
        <v>18.05</v>
      </c>
      <c r="F374" s="259" t="s">
        <v>307</v>
      </c>
      <c r="G374" s="259"/>
      <c r="H374" s="259"/>
      <c r="I374" s="261">
        <v>-3.09</v>
      </c>
    </row>
    <row r="375" spans="1:9">
      <c r="A375" s="259" t="s">
        <v>255</v>
      </c>
      <c r="B375" s="259"/>
      <c r="C375" s="259"/>
      <c r="D375" s="259"/>
      <c r="E375" s="261">
        <v>7.81</v>
      </c>
      <c r="F375" s="259" t="s">
        <v>308</v>
      </c>
      <c r="G375" s="259"/>
      <c r="H375" s="259"/>
      <c r="I375" s="261"/>
    </row>
    <row r="376" spans="1:9">
      <c r="A376" s="259" t="s">
        <v>256</v>
      </c>
      <c r="B376" s="259"/>
      <c r="C376" s="259"/>
      <c r="D376" s="259"/>
      <c r="E376" s="261">
        <v>13.45</v>
      </c>
      <c r="F376" s="259"/>
      <c r="G376" s="259" t="s">
        <v>309</v>
      </c>
      <c r="H376" s="259"/>
      <c r="I376" s="261">
        <v>2.3199999999999998</v>
      </c>
    </row>
    <row r="377" spans="1:9">
      <c r="A377" s="259" t="s">
        <v>257</v>
      </c>
      <c r="B377" s="259"/>
      <c r="C377" s="259"/>
      <c r="D377" s="259"/>
      <c r="E377" s="261">
        <v>23.1</v>
      </c>
      <c r="F377" s="259"/>
      <c r="G377" s="259" t="s">
        <v>310</v>
      </c>
      <c r="H377" s="259"/>
      <c r="I377" s="261">
        <v>0.45</v>
      </c>
    </row>
    <row r="378" spans="1:9">
      <c r="A378" s="259"/>
      <c r="B378" s="259"/>
      <c r="C378" s="259"/>
      <c r="D378" s="259"/>
      <c r="E378" s="261"/>
      <c r="F378" s="259" t="s">
        <v>311</v>
      </c>
      <c r="G378" s="259"/>
      <c r="H378" s="259"/>
      <c r="I378" s="261">
        <v>-3.67</v>
      </c>
    </row>
    <row r="379" spans="1:9">
      <c r="A379" s="433" t="s">
        <v>258</v>
      </c>
      <c r="B379" s="433"/>
      <c r="C379" s="433"/>
      <c r="D379" s="433"/>
      <c r="E379" s="433"/>
      <c r="F379" s="433"/>
      <c r="G379" s="433"/>
      <c r="H379" s="433"/>
      <c r="I379" s="433"/>
    </row>
    <row r="380" spans="1:9">
      <c r="A380" s="433"/>
      <c r="B380" s="433"/>
      <c r="C380" s="433"/>
      <c r="D380" s="433"/>
      <c r="E380" s="433"/>
      <c r="F380" s="433"/>
      <c r="G380" s="433"/>
      <c r="H380" s="433"/>
      <c r="I380" s="433"/>
    </row>
    <row r="381" spans="1:9">
      <c r="A381" s="260" t="s">
        <v>259</v>
      </c>
      <c r="B381" s="259"/>
      <c r="C381" s="259"/>
      <c r="D381" s="259"/>
      <c r="E381" s="261"/>
      <c r="F381" s="260" t="s">
        <v>312</v>
      </c>
      <c r="G381" s="259"/>
      <c r="H381" s="259"/>
      <c r="I381" s="261"/>
    </row>
    <row r="382" spans="1:9">
      <c r="A382" s="259" t="s">
        <v>261</v>
      </c>
      <c r="B382" s="259"/>
      <c r="C382" s="259"/>
      <c r="D382" s="259" t="s">
        <v>260</v>
      </c>
      <c r="E382" s="261">
        <v>1360</v>
      </c>
      <c r="F382" s="259" t="s">
        <v>313</v>
      </c>
      <c r="G382" s="259"/>
      <c r="H382" s="259"/>
      <c r="I382" s="261">
        <v>3250</v>
      </c>
    </row>
    <row r="383" spans="1:9">
      <c r="A383" s="259" t="s">
        <v>262</v>
      </c>
      <c r="B383" s="259"/>
      <c r="C383" s="259"/>
      <c r="D383" s="259" t="s">
        <v>260</v>
      </c>
      <c r="E383" s="261">
        <v>550</v>
      </c>
      <c r="F383" s="259" t="s">
        <v>314</v>
      </c>
      <c r="G383" s="259"/>
      <c r="H383" s="259"/>
      <c r="I383" s="261">
        <v>535</v>
      </c>
    </row>
    <row r="384" spans="1:9">
      <c r="A384" s="259"/>
      <c r="B384" s="259"/>
      <c r="C384" s="259"/>
      <c r="D384" s="259"/>
      <c r="E384" s="261"/>
      <c r="F384" s="259"/>
      <c r="G384" s="259" t="s">
        <v>315</v>
      </c>
      <c r="H384" s="259"/>
      <c r="I384" s="261">
        <v>1600</v>
      </c>
    </row>
    <row r="385" spans="1:9">
      <c r="A385" s="260" t="s">
        <v>263</v>
      </c>
      <c r="B385" s="259"/>
      <c r="C385" s="259"/>
      <c r="D385" s="259"/>
      <c r="E385" s="261"/>
      <c r="F385" s="259" t="s">
        <v>316</v>
      </c>
      <c r="G385" s="259"/>
      <c r="H385" s="259"/>
      <c r="I385" s="261">
        <v>165</v>
      </c>
    </row>
    <row r="386" spans="1:9">
      <c r="A386" s="259" t="s">
        <v>264</v>
      </c>
      <c r="B386" s="259"/>
      <c r="C386" s="259"/>
      <c r="D386" s="259"/>
      <c r="E386" s="261"/>
      <c r="F386" s="259" t="s">
        <v>317</v>
      </c>
      <c r="G386" s="259"/>
      <c r="H386" s="259"/>
      <c r="I386" s="261">
        <v>155</v>
      </c>
    </row>
    <row r="387" spans="1:9">
      <c r="A387" s="259" t="s">
        <v>265</v>
      </c>
      <c r="B387" s="259"/>
      <c r="C387" s="259"/>
      <c r="D387" s="259"/>
      <c r="E387" s="261"/>
      <c r="F387" s="259" t="s">
        <v>318</v>
      </c>
      <c r="G387" s="259"/>
      <c r="H387" s="259"/>
      <c r="I387" s="261">
        <v>175</v>
      </c>
    </row>
    <row r="388" spans="1:9">
      <c r="A388" s="259" t="s">
        <v>266</v>
      </c>
      <c r="B388" s="259"/>
      <c r="C388" s="259"/>
      <c r="D388" s="259"/>
      <c r="E388" s="261"/>
      <c r="F388" s="259"/>
      <c r="G388" s="259" t="s">
        <v>319</v>
      </c>
      <c r="H388" s="259"/>
      <c r="I388" s="261">
        <v>475</v>
      </c>
    </row>
    <row r="389" spans="1:9">
      <c r="A389" s="259" t="s">
        <v>265</v>
      </c>
      <c r="B389" s="259"/>
      <c r="C389" s="259"/>
      <c r="D389" s="259"/>
      <c r="E389" s="261"/>
      <c r="F389" s="259" t="s">
        <v>320</v>
      </c>
      <c r="G389" s="259"/>
      <c r="H389" s="259"/>
      <c r="I389" s="261">
        <v>285</v>
      </c>
    </row>
    <row r="390" spans="1:9">
      <c r="A390" s="259"/>
      <c r="B390" s="259"/>
      <c r="C390" s="259"/>
      <c r="D390" s="259"/>
      <c r="E390" s="261"/>
      <c r="F390" s="259"/>
      <c r="G390" s="259" t="s">
        <v>321</v>
      </c>
      <c r="H390" s="259"/>
      <c r="I390" s="261">
        <v>3425</v>
      </c>
    </row>
    <row r="391" spans="1:9">
      <c r="A391" s="260" t="s">
        <v>267</v>
      </c>
      <c r="B391" s="259"/>
      <c r="C391" s="259"/>
      <c r="D391" s="261" t="s">
        <v>268</v>
      </c>
      <c r="E391" s="259" t="s">
        <v>186</v>
      </c>
      <c r="F391" s="259"/>
      <c r="G391" s="259" t="s">
        <v>322</v>
      </c>
      <c r="H391" s="259"/>
      <c r="I391" s="261">
        <v>1000</v>
      </c>
    </row>
    <row r="392" spans="1:9">
      <c r="A392" s="259" t="s">
        <v>269</v>
      </c>
      <c r="B392" s="259"/>
      <c r="C392" s="259"/>
      <c r="D392" s="261">
        <v>1830</v>
      </c>
      <c r="E392" s="261">
        <v>3650</v>
      </c>
      <c r="F392" s="259" t="s">
        <v>323</v>
      </c>
      <c r="G392" s="259"/>
      <c r="H392" s="259"/>
      <c r="I392" s="261">
        <v>930</v>
      </c>
    </row>
    <row r="393" spans="1:9">
      <c r="A393" s="259" t="s">
        <v>270</v>
      </c>
      <c r="B393" s="259"/>
      <c r="C393" s="259"/>
      <c r="D393" s="261">
        <v>2260</v>
      </c>
      <c r="E393" s="261">
        <v>4540</v>
      </c>
      <c r="F393" s="259"/>
      <c r="G393" s="259" t="s">
        <v>324</v>
      </c>
      <c r="H393" s="259"/>
      <c r="I393" s="261">
        <v>2030</v>
      </c>
    </row>
    <row r="394" spans="1:9">
      <c r="A394" s="259" t="s">
        <v>271</v>
      </c>
      <c r="B394" s="259"/>
      <c r="C394" s="259"/>
      <c r="D394" s="261">
        <v>4090</v>
      </c>
      <c r="E394" s="261">
        <v>5430</v>
      </c>
      <c r="F394" s="259"/>
      <c r="G394" s="259" t="s">
        <v>325</v>
      </c>
      <c r="H394" s="259"/>
      <c r="I394" s="261">
        <v>790</v>
      </c>
    </row>
    <row r="395" spans="1:9">
      <c r="A395" s="259" t="s">
        <v>272</v>
      </c>
      <c r="B395" s="259"/>
      <c r="C395" s="259"/>
      <c r="D395" s="261">
        <v>2560</v>
      </c>
      <c r="E395" s="261">
        <v>5110</v>
      </c>
      <c r="F395" s="259" t="s">
        <v>326</v>
      </c>
      <c r="G395" s="259"/>
      <c r="H395" s="259"/>
      <c r="I395" s="261">
        <v>350</v>
      </c>
    </row>
    <row r="396" spans="1:9">
      <c r="A396" s="259" t="s">
        <v>273</v>
      </c>
      <c r="B396" s="259"/>
      <c r="C396" s="259"/>
      <c r="D396" s="261">
        <v>2995</v>
      </c>
      <c r="E396" s="261">
        <v>6000</v>
      </c>
      <c r="F396" s="259" t="s">
        <v>327</v>
      </c>
      <c r="G396" s="259"/>
      <c r="H396" s="259"/>
      <c r="I396" s="261">
        <v>3725</v>
      </c>
    </row>
    <row r="397" spans="1:9">
      <c r="A397" s="259" t="s">
        <v>274</v>
      </c>
      <c r="B397" s="259"/>
      <c r="C397" s="259"/>
      <c r="D397" s="261">
        <v>4725</v>
      </c>
      <c r="E397" s="261">
        <v>9515</v>
      </c>
      <c r="F397" s="259" t="s">
        <v>328</v>
      </c>
      <c r="G397" s="259"/>
      <c r="H397" s="259"/>
      <c r="I397" s="261">
        <v>445</v>
      </c>
    </row>
    <row r="398" spans="1:9">
      <c r="A398" s="259" t="s">
        <v>275</v>
      </c>
      <c r="B398" s="259"/>
      <c r="C398" s="259"/>
      <c r="D398" s="259"/>
      <c r="E398" s="261">
        <v>2170</v>
      </c>
      <c r="F398" s="259"/>
      <c r="G398" s="259"/>
      <c r="H398" s="259"/>
      <c r="I398" s="261"/>
    </row>
    <row r="399" spans="1:9">
      <c r="A399" s="259"/>
      <c r="B399" s="259"/>
      <c r="C399" s="259"/>
      <c r="D399" s="259"/>
      <c r="E399" s="259"/>
      <c r="F399" s="259"/>
      <c r="G399" s="259"/>
      <c r="H399" s="259"/>
      <c r="I399" s="261"/>
    </row>
    <row r="400" spans="1:9" ht="12.75" customHeight="1">
      <c r="A400" s="430" t="s">
        <v>330</v>
      </c>
      <c r="B400" s="430"/>
      <c r="C400" s="430"/>
      <c r="D400" s="430"/>
      <c r="E400" s="430"/>
      <c r="F400" s="430"/>
      <c r="G400" s="430"/>
      <c r="H400" s="430"/>
      <c r="I400" s="430"/>
    </row>
    <row r="401" spans="1:9" ht="12.75" customHeight="1">
      <c r="A401" s="430" t="s">
        <v>312</v>
      </c>
      <c r="B401" s="430"/>
      <c r="C401" s="430"/>
      <c r="D401" s="430"/>
      <c r="E401" s="430"/>
      <c r="F401" s="430"/>
      <c r="G401" s="430"/>
      <c r="H401" s="430"/>
      <c r="I401" s="430"/>
    </row>
    <row r="402" spans="1:9">
      <c r="A402" s="259" t="s">
        <v>331</v>
      </c>
      <c r="B402" s="259"/>
      <c r="C402" s="259"/>
      <c r="D402" s="261">
        <v>870</v>
      </c>
      <c r="E402" s="259"/>
      <c r="F402" s="259" t="s">
        <v>350</v>
      </c>
      <c r="G402" s="259"/>
      <c r="H402" s="259"/>
      <c r="I402" s="261">
        <v>1750</v>
      </c>
    </row>
    <row r="403" spans="1:9">
      <c r="A403" s="259"/>
      <c r="B403" s="259" t="s">
        <v>332</v>
      </c>
      <c r="C403" s="259"/>
      <c r="D403" s="261">
        <v>4450</v>
      </c>
      <c r="E403" s="259"/>
      <c r="F403" s="259" t="s">
        <v>351</v>
      </c>
      <c r="G403" s="259"/>
      <c r="H403" s="259"/>
      <c r="I403" s="261">
        <v>620</v>
      </c>
    </row>
    <row r="404" spans="1:9">
      <c r="A404" s="259"/>
      <c r="B404" s="259" t="s">
        <v>333</v>
      </c>
      <c r="C404" s="259"/>
      <c r="D404" s="261">
        <v>10600</v>
      </c>
      <c r="E404" s="259"/>
      <c r="F404" s="259" t="s">
        <v>352</v>
      </c>
      <c r="G404" s="259"/>
      <c r="H404" s="259"/>
      <c r="I404" s="261">
        <v>175</v>
      </c>
    </row>
    <row r="405" spans="1:9">
      <c r="A405" s="259" t="s">
        <v>334</v>
      </c>
      <c r="B405" s="259"/>
      <c r="C405" s="259"/>
      <c r="D405" s="261">
        <v>2010</v>
      </c>
      <c r="E405" s="259"/>
      <c r="F405" s="259" t="s">
        <v>353</v>
      </c>
      <c r="G405" s="259"/>
      <c r="H405" s="259"/>
      <c r="I405" s="261">
        <v>3350</v>
      </c>
    </row>
    <row r="406" spans="1:9">
      <c r="A406" s="259" t="s">
        <v>335</v>
      </c>
      <c r="B406" s="259"/>
      <c r="C406" s="259"/>
      <c r="D406" s="261">
        <v>545</v>
      </c>
      <c r="E406" s="259"/>
      <c r="F406" s="259" t="s">
        <v>354</v>
      </c>
      <c r="G406" s="259"/>
      <c r="H406" s="259"/>
      <c r="I406" s="261">
        <v>700</v>
      </c>
    </row>
    <row r="407" spans="1:9">
      <c r="A407" s="259" t="s">
        <v>336</v>
      </c>
      <c r="B407" s="259"/>
      <c r="C407" s="259"/>
      <c r="D407" s="261">
        <v>1250</v>
      </c>
      <c r="E407" s="259"/>
      <c r="F407" s="259" t="s">
        <v>355</v>
      </c>
      <c r="G407" s="259"/>
      <c r="H407" s="259"/>
      <c r="I407" s="261">
        <v>1020</v>
      </c>
    </row>
    <row r="408" spans="1:9">
      <c r="A408" s="259"/>
      <c r="B408" s="259" t="s">
        <v>337</v>
      </c>
      <c r="C408" s="259"/>
      <c r="D408" s="261">
        <v>640</v>
      </c>
      <c r="E408" s="259"/>
      <c r="F408" s="259" t="s">
        <v>356</v>
      </c>
      <c r="G408" s="259"/>
      <c r="H408" s="259"/>
      <c r="I408" s="261">
        <v>4000</v>
      </c>
    </row>
    <row r="409" spans="1:9">
      <c r="A409" s="259"/>
      <c r="B409" s="259" t="s">
        <v>338</v>
      </c>
      <c r="C409" s="259"/>
      <c r="D409" s="261">
        <v>3425</v>
      </c>
      <c r="E409" s="259"/>
      <c r="F409" s="259" t="s">
        <v>357</v>
      </c>
      <c r="G409" s="259"/>
      <c r="H409" s="259"/>
      <c r="I409" s="261">
        <v>3925</v>
      </c>
    </row>
    <row r="410" spans="1:9">
      <c r="A410" s="259" t="s">
        <v>339</v>
      </c>
      <c r="B410" s="259"/>
      <c r="C410" s="259"/>
      <c r="D410" s="261">
        <v>975</v>
      </c>
      <c r="E410" s="259"/>
      <c r="F410" s="259" t="s">
        <v>358</v>
      </c>
      <c r="G410" s="259"/>
      <c r="H410" s="259"/>
      <c r="I410" s="261"/>
    </row>
    <row r="411" spans="1:9">
      <c r="A411" s="259" t="s">
        <v>340</v>
      </c>
      <c r="B411" s="259"/>
      <c r="C411" s="259"/>
      <c r="D411" s="261">
        <v>115</v>
      </c>
      <c r="E411" s="259"/>
      <c r="F411" s="259" t="s">
        <v>359</v>
      </c>
      <c r="G411" s="259"/>
      <c r="H411" s="259"/>
      <c r="I411" s="261">
        <v>430</v>
      </c>
    </row>
    <row r="412" spans="1:9">
      <c r="A412" s="259" t="s">
        <v>341</v>
      </c>
      <c r="B412" s="259"/>
      <c r="C412" s="259"/>
      <c r="D412" s="261">
        <v>1070</v>
      </c>
      <c r="E412" s="259"/>
      <c r="F412" s="259" t="s">
        <v>360</v>
      </c>
      <c r="G412" s="259"/>
      <c r="H412" s="259"/>
      <c r="I412" s="261">
        <v>1550</v>
      </c>
    </row>
    <row r="413" spans="1:9">
      <c r="A413" s="259" t="s">
        <v>342</v>
      </c>
      <c r="B413" s="259"/>
      <c r="C413" s="259"/>
      <c r="D413" s="261">
        <v>1540</v>
      </c>
      <c r="E413" s="259"/>
      <c r="F413" s="259" t="s">
        <v>361</v>
      </c>
      <c r="G413" s="259"/>
      <c r="H413" s="259"/>
      <c r="I413" s="261">
        <v>695</v>
      </c>
    </row>
    <row r="414" spans="1:9">
      <c r="A414" s="259" t="s">
        <v>343</v>
      </c>
      <c r="B414" s="259"/>
      <c r="C414" s="259"/>
      <c r="D414" s="261">
        <v>3725</v>
      </c>
      <c r="E414" s="259"/>
      <c r="F414" s="259" t="s">
        <v>362</v>
      </c>
      <c r="G414" s="259"/>
      <c r="H414" s="259"/>
      <c r="I414" s="261">
        <v>1100</v>
      </c>
    </row>
    <row r="415" spans="1:9">
      <c r="A415" s="259" t="s">
        <v>344</v>
      </c>
      <c r="B415" s="259"/>
      <c r="C415" s="259"/>
      <c r="D415" s="261">
        <v>610</v>
      </c>
      <c r="E415" s="259"/>
      <c r="F415" s="259" t="s">
        <v>363</v>
      </c>
      <c r="G415" s="259"/>
      <c r="H415" s="259"/>
      <c r="I415" s="261">
        <v>2730</v>
      </c>
    </row>
    <row r="416" spans="1:9">
      <c r="A416" s="259" t="s">
        <v>345</v>
      </c>
      <c r="B416" s="259"/>
      <c r="C416" s="259"/>
      <c r="D416" s="261">
        <v>2025</v>
      </c>
      <c r="E416" s="259"/>
      <c r="F416" s="259" t="s">
        <v>364</v>
      </c>
      <c r="G416" s="259"/>
      <c r="H416" s="259"/>
      <c r="I416" s="261">
        <v>3800</v>
      </c>
    </row>
    <row r="417" spans="1:10">
      <c r="A417" s="259" t="s">
        <v>346</v>
      </c>
      <c r="B417" s="259"/>
      <c r="C417" s="259"/>
      <c r="D417" s="261">
        <v>215</v>
      </c>
      <c r="E417" s="259"/>
      <c r="F417" s="259" t="s">
        <v>365</v>
      </c>
      <c r="G417" s="259"/>
      <c r="H417" s="259"/>
      <c r="I417" s="261">
        <v>925</v>
      </c>
    </row>
    <row r="418" spans="1:10">
      <c r="A418" s="259" t="s">
        <v>347</v>
      </c>
      <c r="B418" s="259"/>
      <c r="C418" s="259"/>
      <c r="D418" s="261">
        <v>715</v>
      </c>
      <c r="E418" s="259"/>
      <c r="F418" s="259" t="s">
        <v>366</v>
      </c>
      <c r="G418" s="259"/>
      <c r="H418" s="259"/>
      <c r="I418" s="261">
        <v>645</v>
      </c>
    </row>
    <row r="419" spans="1:10">
      <c r="A419" s="259" t="s">
        <v>348</v>
      </c>
      <c r="B419" s="259"/>
      <c r="C419" s="259"/>
      <c r="D419" s="261">
        <v>615</v>
      </c>
      <c r="E419" s="259"/>
      <c r="F419" s="259" t="s">
        <v>247</v>
      </c>
      <c r="G419" s="259"/>
      <c r="H419" s="259"/>
      <c r="I419" s="261">
        <v>2575</v>
      </c>
    </row>
    <row r="420" spans="1:10">
      <c r="A420" s="259" t="s">
        <v>349</v>
      </c>
      <c r="B420" s="259"/>
      <c r="C420" s="259"/>
      <c r="D420" s="261">
        <v>1420</v>
      </c>
      <c r="E420" s="259"/>
      <c r="F420" s="259" t="s">
        <v>367</v>
      </c>
      <c r="G420" s="259"/>
      <c r="H420" s="259"/>
      <c r="I420" s="261">
        <v>220</v>
      </c>
    </row>
    <row r="421" spans="1:10">
      <c r="A421" s="259" t="s">
        <v>370</v>
      </c>
      <c r="B421" s="259"/>
      <c r="C421" s="259"/>
      <c r="D421" s="261">
        <v>160</v>
      </c>
      <c r="E421" s="259"/>
      <c r="F421" s="259" t="s">
        <v>368</v>
      </c>
      <c r="G421" s="259"/>
      <c r="H421" s="259"/>
      <c r="I421" s="261">
        <v>82</v>
      </c>
    </row>
    <row r="422" spans="1:10">
      <c r="A422" s="259"/>
      <c r="B422" s="259"/>
      <c r="C422" s="259"/>
      <c r="D422" s="259"/>
      <c r="E422" s="259"/>
      <c r="F422" s="259" t="s">
        <v>369</v>
      </c>
      <c r="G422" s="259"/>
      <c r="H422" s="259"/>
      <c r="I422" s="261">
        <v>310</v>
      </c>
    </row>
    <row r="424" spans="1:10" ht="12.75" customHeight="1">
      <c r="A424" s="359" t="s">
        <v>371</v>
      </c>
      <c r="B424" s="359"/>
      <c r="C424" s="359"/>
      <c r="D424" s="359"/>
      <c r="E424" s="359"/>
      <c r="F424" s="359"/>
      <c r="G424" s="359"/>
      <c r="H424" s="359"/>
      <c r="I424" s="359"/>
      <c r="J424" s="359"/>
    </row>
    <row r="425" spans="1:10" ht="12.75" customHeight="1">
      <c r="A425" s="359"/>
      <c r="B425" s="359"/>
      <c r="C425" s="359"/>
      <c r="D425" s="359"/>
      <c r="E425" s="359"/>
      <c r="F425" s="359"/>
      <c r="G425" s="359"/>
      <c r="H425" s="359"/>
      <c r="I425" s="359"/>
      <c r="J425" s="359"/>
    </row>
    <row r="426" spans="1:10" ht="15.75" thickBot="1">
      <c r="A426" s="382" t="s">
        <v>372</v>
      </c>
      <c r="B426" s="382"/>
      <c r="C426" s="382"/>
      <c r="D426" s="229">
        <v>200</v>
      </c>
      <c r="E426" s="229">
        <v>400</v>
      </c>
      <c r="F426" s="229">
        <v>800</v>
      </c>
      <c r="G426" s="229">
        <v>1200</v>
      </c>
      <c r="H426" s="229">
        <v>1600</v>
      </c>
      <c r="I426" s="229">
        <v>2000</v>
      </c>
      <c r="J426" s="229">
        <v>2400</v>
      </c>
    </row>
    <row r="427" spans="1:10">
      <c r="A427" s="418" t="s">
        <v>373</v>
      </c>
      <c r="B427" s="419"/>
      <c r="C427" s="420"/>
      <c r="D427" s="209"/>
      <c r="E427" s="209"/>
      <c r="F427" s="209"/>
      <c r="G427" s="209"/>
      <c r="H427" s="209"/>
      <c r="I427" s="209"/>
      <c r="J427" s="223"/>
    </row>
    <row r="428" spans="1:10">
      <c r="A428" s="412" t="s">
        <v>374</v>
      </c>
      <c r="B428" s="413"/>
      <c r="C428" s="414"/>
      <c r="D428" s="224"/>
      <c r="E428" s="224"/>
      <c r="F428" s="224"/>
      <c r="G428" s="224"/>
      <c r="H428" s="224"/>
      <c r="I428" s="224"/>
      <c r="J428" s="225"/>
    </row>
    <row r="429" spans="1:10">
      <c r="A429" s="409" t="s">
        <v>375</v>
      </c>
      <c r="B429" s="410"/>
      <c r="C429" s="411"/>
      <c r="D429" s="209"/>
      <c r="E429" s="209"/>
      <c r="F429" s="209"/>
      <c r="G429" s="209"/>
      <c r="H429" s="209"/>
      <c r="I429" s="209"/>
      <c r="J429" s="223"/>
    </row>
    <row r="430" spans="1:10">
      <c r="A430" s="412" t="s">
        <v>376</v>
      </c>
      <c r="B430" s="413"/>
      <c r="C430" s="414"/>
      <c r="D430" s="224"/>
      <c r="E430" s="224"/>
      <c r="F430" s="224"/>
      <c r="G430" s="224"/>
      <c r="H430" s="224"/>
      <c r="I430" s="224"/>
      <c r="J430" s="225"/>
    </row>
    <row r="431" spans="1:10">
      <c r="A431" s="409" t="s">
        <v>374</v>
      </c>
      <c r="B431" s="410"/>
      <c r="C431" s="411"/>
      <c r="D431" s="209"/>
      <c r="E431" s="209"/>
      <c r="F431" s="209"/>
      <c r="G431" s="209"/>
      <c r="H431" s="209"/>
      <c r="I431" s="209"/>
      <c r="J431" s="223"/>
    </row>
    <row r="432" spans="1:10">
      <c r="A432" s="412" t="s">
        <v>375</v>
      </c>
      <c r="B432" s="413"/>
      <c r="C432" s="414"/>
      <c r="D432" s="224"/>
      <c r="E432" s="224"/>
      <c r="F432" s="224"/>
      <c r="G432" s="224"/>
      <c r="H432" s="224"/>
      <c r="I432" s="224"/>
      <c r="J432" s="225"/>
    </row>
    <row r="433" spans="1:10">
      <c r="A433" s="409" t="s">
        <v>377</v>
      </c>
      <c r="B433" s="410"/>
      <c r="C433" s="411"/>
      <c r="D433" s="209"/>
      <c r="E433" s="209"/>
      <c r="F433" s="209"/>
      <c r="G433" s="209"/>
      <c r="H433" s="209"/>
      <c r="I433" s="209"/>
      <c r="J433" s="223"/>
    </row>
    <row r="434" spans="1:10">
      <c r="A434" s="412" t="s">
        <v>378</v>
      </c>
      <c r="B434" s="413"/>
      <c r="C434" s="414"/>
      <c r="D434" s="224"/>
      <c r="E434" s="224"/>
      <c r="F434" s="224"/>
      <c r="G434" s="224"/>
      <c r="H434" s="224"/>
      <c r="I434" s="224"/>
      <c r="J434" s="225"/>
    </row>
    <row r="435" spans="1:10" ht="13.5" thickBot="1">
      <c r="A435" s="415" t="s">
        <v>379</v>
      </c>
      <c r="B435" s="416"/>
      <c r="C435" s="417"/>
      <c r="D435" s="226"/>
      <c r="E435" s="226"/>
      <c r="F435" s="226"/>
      <c r="G435" s="226"/>
      <c r="H435" s="226"/>
      <c r="I435" s="226"/>
      <c r="J435" s="227"/>
    </row>
    <row r="436" spans="1:10">
      <c r="A436" s="259" t="s">
        <v>380</v>
      </c>
      <c r="B436" s="259"/>
      <c r="C436" s="259" t="s">
        <v>381</v>
      </c>
      <c r="D436" s="261">
        <v>1950</v>
      </c>
      <c r="E436" s="259"/>
      <c r="F436" s="259" t="s">
        <v>383</v>
      </c>
      <c r="G436" s="261">
        <v>1400</v>
      </c>
      <c r="H436" s="259"/>
      <c r="I436" s="259"/>
      <c r="J436" s="259"/>
    </row>
    <row r="437" spans="1:10">
      <c r="A437" s="259" t="s">
        <v>382</v>
      </c>
      <c r="B437" s="259"/>
      <c r="C437" s="259"/>
      <c r="D437" s="261">
        <v>380</v>
      </c>
      <c r="E437" s="259"/>
      <c r="F437" s="259"/>
      <c r="G437" s="259"/>
      <c r="H437" s="259"/>
      <c r="I437" s="259"/>
      <c r="J437" s="259"/>
    </row>
    <row r="439" spans="1:10" ht="12.75" customHeight="1">
      <c r="A439" s="359" t="s">
        <v>384</v>
      </c>
      <c r="B439" s="359"/>
      <c r="C439" s="359"/>
      <c r="D439" s="359"/>
      <c r="E439" s="359"/>
      <c r="F439" s="359"/>
      <c r="G439" s="359"/>
      <c r="H439" s="359"/>
      <c r="I439" s="359"/>
      <c r="J439" s="228"/>
    </row>
    <row r="440" spans="1:10" ht="12.75" customHeight="1">
      <c r="A440" s="359"/>
      <c r="B440" s="359"/>
      <c r="C440" s="359"/>
      <c r="D440" s="359"/>
      <c r="E440" s="359"/>
      <c r="F440" s="359"/>
      <c r="G440" s="359"/>
      <c r="H440" s="359"/>
      <c r="I440" s="359"/>
      <c r="J440" s="228"/>
    </row>
    <row r="441" spans="1:10">
      <c r="A441" s="359"/>
      <c r="B441" s="382" t="s">
        <v>386</v>
      </c>
      <c r="C441" s="382"/>
      <c r="D441" s="382"/>
      <c r="E441" s="382" t="s">
        <v>385</v>
      </c>
      <c r="F441" s="382"/>
      <c r="G441" s="382"/>
      <c r="H441" s="359"/>
      <c r="I441" s="359"/>
    </row>
    <row r="442" spans="1:10" ht="13.5" thickBot="1">
      <c r="A442" s="359"/>
      <c r="B442" s="382"/>
      <c r="C442" s="382"/>
      <c r="D442" s="382"/>
      <c r="E442" s="382"/>
      <c r="F442" s="382"/>
      <c r="G442" s="382"/>
      <c r="H442" s="359"/>
      <c r="I442" s="359"/>
    </row>
    <row r="443" spans="1:10" ht="13.5" thickTop="1">
      <c r="A443" s="394" t="s">
        <v>387</v>
      </c>
      <c r="B443" s="397" t="s">
        <v>388</v>
      </c>
      <c r="C443" s="400" t="s">
        <v>389</v>
      </c>
      <c r="D443" s="403" t="s">
        <v>390</v>
      </c>
      <c r="E443" s="397" t="s">
        <v>391</v>
      </c>
      <c r="F443" s="400" t="s">
        <v>392</v>
      </c>
      <c r="G443" s="403" t="s">
        <v>393</v>
      </c>
      <c r="H443" s="400" t="s">
        <v>394</v>
      </c>
      <c r="I443" s="406" t="s">
        <v>395</v>
      </c>
    </row>
    <row r="444" spans="1:10">
      <c r="A444" s="395"/>
      <c r="B444" s="398"/>
      <c r="C444" s="401"/>
      <c r="D444" s="404"/>
      <c r="E444" s="398"/>
      <c r="F444" s="401"/>
      <c r="G444" s="404"/>
      <c r="H444" s="401"/>
      <c r="I444" s="407"/>
    </row>
    <row r="445" spans="1:10">
      <c r="A445" s="396"/>
      <c r="B445" s="399"/>
      <c r="C445" s="402"/>
      <c r="D445" s="405"/>
      <c r="E445" s="399"/>
      <c r="F445" s="402"/>
      <c r="G445" s="405"/>
      <c r="H445" s="402"/>
      <c r="I445" s="408"/>
    </row>
    <row r="446" spans="1:10">
      <c r="A446" s="236"/>
      <c r="B446" s="230"/>
      <c r="C446" s="231"/>
      <c r="D446" s="232"/>
      <c r="E446" s="230"/>
      <c r="F446" s="231"/>
      <c r="G446" s="232"/>
      <c r="H446" s="231"/>
      <c r="I446" s="237"/>
    </row>
    <row r="447" spans="1:10">
      <c r="A447" s="238"/>
      <c r="B447" s="132"/>
      <c r="C447" s="5"/>
      <c r="D447" s="233"/>
      <c r="E447" s="132"/>
      <c r="F447" s="5"/>
      <c r="G447" s="233"/>
      <c r="H447" s="5"/>
      <c r="I447" s="239"/>
    </row>
    <row r="448" spans="1:10">
      <c r="A448" s="240"/>
      <c r="B448" s="234"/>
      <c r="C448" s="222"/>
      <c r="D448" s="235"/>
      <c r="E448" s="234"/>
      <c r="F448" s="222"/>
      <c r="G448" s="235"/>
      <c r="H448" s="222"/>
      <c r="I448" s="241"/>
    </row>
    <row r="449" spans="1:9">
      <c r="A449" s="238"/>
      <c r="B449" s="132"/>
      <c r="C449" s="5"/>
      <c r="D449" s="233"/>
      <c r="E449" s="132"/>
      <c r="F449" s="5"/>
      <c r="G449" s="233"/>
      <c r="H449" s="5"/>
      <c r="I449" s="239"/>
    </row>
    <row r="450" spans="1:9">
      <c r="A450" s="240"/>
      <c r="B450" s="234"/>
      <c r="C450" s="222"/>
      <c r="D450" s="235"/>
      <c r="E450" s="234"/>
      <c r="F450" s="222"/>
      <c r="G450" s="235"/>
      <c r="H450" s="222"/>
      <c r="I450" s="241"/>
    </row>
    <row r="451" spans="1:9">
      <c r="A451" s="238"/>
      <c r="B451" s="132"/>
      <c r="C451" s="5"/>
      <c r="D451" s="233"/>
      <c r="E451" s="132"/>
      <c r="F451" s="5"/>
      <c r="G451" s="233"/>
      <c r="H451" s="5"/>
      <c r="I451" s="239"/>
    </row>
    <row r="452" spans="1:9" ht="13.5" thickBot="1">
      <c r="A452" s="242"/>
      <c r="B452" s="243"/>
      <c r="C452" s="244"/>
      <c r="D452" s="245"/>
      <c r="E452" s="243"/>
      <c r="F452" s="244"/>
      <c r="G452" s="245"/>
      <c r="H452" s="244"/>
      <c r="I452" s="246"/>
    </row>
    <row r="453" spans="1:9" ht="13.5" thickTop="1"/>
    <row r="454" spans="1:9" ht="12.75" customHeight="1">
      <c r="A454" s="359" t="s">
        <v>396</v>
      </c>
      <c r="B454" s="359"/>
      <c r="C454" s="359"/>
      <c r="D454" s="359"/>
      <c r="E454" s="359"/>
      <c r="F454" s="359"/>
      <c r="G454" s="359"/>
      <c r="H454" s="359"/>
    </row>
    <row r="455" spans="1:9" ht="12.75" customHeight="1">
      <c r="A455" s="359"/>
      <c r="B455" s="359"/>
      <c r="C455" s="359"/>
      <c r="D455" s="359"/>
      <c r="E455" s="359"/>
      <c r="F455" s="359"/>
      <c r="G455" s="359"/>
      <c r="H455" s="359"/>
    </row>
    <row r="456" spans="1:9" ht="15">
      <c r="A456" s="382" t="s">
        <v>397</v>
      </c>
      <c r="B456" s="382"/>
      <c r="C456" s="382"/>
      <c r="D456" s="382" t="s">
        <v>398</v>
      </c>
      <c r="E456" s="382"/>
      <c r="F456" s="382" t="s">
        <v>399</v>
      </c>
      <c r="G456" s="382"/>
      <c r="H456" s="382"/>
    </row>
    <row r="457" spans="1:9">
      <c r="A457" s="384"/>
      <c r="B457" s="385"/>
      <c r="C457" s="386"/>
      <c r="D457" s="249" t="s">
        <v>400</v>
      </c>
      <c r="E457" s="250" t="s">
        <v>401</v>
      </c>
      <c r="F457" s="251" t="s">
        <v>402</v>
      </c>
      <c r="G457" s="385" t="s">
        <v>403</v>
      </c>
      <c r="H457" s="386"/>
    </row>
    <row r="458" spans="1:9">
      <c r="A458" s="387" t="s">
        <v>404</v>
      </c>
      <c r="B458" s="388"/>
      <c r="C458" s="389"/>
      <c r="D458" s="252">
        <v>28.75</v>
      </c>
      <c r="E458" s="253">
        <v>22.2</v>
      </c>
      <c r="F458" s="254">
        <v>32.25</v>
      </c>
      <c r="G458" s="390">
        <v>25.75</v>
      </c>
      <c r="H458" s="391"/>
    </row>
    <row r="459" spans="1:9">
      <c r="A459" s="368" t="s">
        <v>405</v>
      </c>
      <c r="B459" s="369"/>
      <c r="C459" s="370"/>
      <c r="D459" s="255">
        <v>33.31</v>
      </c>
      <c r="E459" s="256">
        <v>26.73</v>
      </c>
      <c r="F459" s="257">
        <v>36.81</v>
      </c>
      <c r="G459" s="392">
        <v>30.31</v>
      </c>
      <c r="H459" s="393"/>
    </row>
    <row r="462" spans="1:9">
      <c r="A462" s="359" t="s">
        <v>406</v>
      </c>
      <c r="B462" s="359"/>
      <c r="C462" s="359"/>
      <c r="D462" s="359"/>
      <c r="E462" s="359"/>
      <c r="F462" s="359"/>
      <c r="G462" s="359"/>
      <c r="H462" s="359"/>
    </row>
    <row r="463" spans="1:9">
      <c r="A463" s="359"/>
      <c r="B463" s="359"/>
      <c r="C463" s="359"/>
      <c r="D463" s="359"/>
      <c r="E463" s="359"/>
      <c r="F463" s="359"/>
      <c r="G463" s="359"/>
      <c r="H463" s="359"/>
    </row>
    <row r="464" spans="1:9" ht="12.75" customHeight="1">
      <c r="A464" s="378" t="s">
        <v>407</v>
      </c>
      <c r="B464" s="378"/>
      <c r="C464" s="378"/>
      <c r="D464" s="378"/>
      <c r="E464" s="378"/>
      <c r="F464" s="378"/>
      <c r="G464" s="378"/>
      <c r="H464" s="378"/>
    </row>
    <row r="465" spans="1:8">
      <c r="A465" s="378"/>
      <c r="B465" s="378"/>
      <c r="C465" s="378"/>
      <c r="D465" s="378"/>
      <c r="E465" s="378"/>
      <c r="F465" s="378"/>
      <c r="G465" s="378"/>
      <c r="H465" s="378"/>
    </row>
    <row r="466" spans="1:8">
      <c r="A466" s="377" t="s">
        <v>408</v>
      </c>
      <c r="B466" s="377"/>
      <c r="C466" s="377"/>
      <c r="D466" s="193" t="s">
        <v>409</v>
      </c>
      <c r="E466" s="377" t="s">
        <v>410</v>
      </c>
      <c r="F466" s="377"/>
      <c r="G466" s="377" t="s">
        <v>268</v>
      </c>
      <c r="H466" s="377"/>
    </row>
    <row r="467" spans="1:8">
      <c r="A467" s="379" t="s">
        <v>411</v>
      </c>
      <c r="B467" s="380"/>
      <c r="C467" s="381"/>
      <c r="D467" s="262">
        <v>1400</v>
      </c>
      <c r="E467" s="371">
        <v>2250</v>
      </c>
      <c r="F467" s="372"/>
      <c r="G467" s="375">
        <v>2625</v>
      </c>
      <c r="H467" s="372"/>
    </row>
    <row r="468" spans="1:8">
      <c r="A468" s="368" t="s">
        <v>405</v>
      </c>
      <c r="B468" s="369"/>
      <c r="C468" s="370"/>
      <c r="D468" s="263">
        <v>1600</v>
      </c>
      <c r="E468" s="373">
        <v>2475</v>
      </c>
      <c r="F468" s="374"/>
      <c r="G468" s="376">
        <v>0</v>
      </c>
      <c r="H468" s="374"/>
    </row>
    <row r="471" spans="1:8">
      <c r="A471" s="359" t="s">
        <v>412</v>
      </c>
      <c r="B471" s="359"/>
      <c r="C471" s="359"/>
      <c r="D471" s="359"/>
      <c r="E471" s="359"/>
      <c r="F471" s="359"/>
      <c r="G471" s="359"/>
      <c r="H471" s="359"/>
    </row>
    <row r="472" spans="1:8">
      <c r="A472" s="359"/>
      <c r="B472" s="359"/>
      <c r="C472" s="359"/>
      <c r="D472" s="359"/>
      <c r="E472" s="359"/>
      <c r="F472" s="359"/>
      <c r="G472" s="359"/>
      <c r="H472" s="359"/>
    </row>
    <row r="473" spans="1:8" ht="15" thickBot="1">
      <c r="A473" s="435" t="s">
        <v>175</v>
      </c>
      <c r="B473" s="435"/>
      <c r="C473" s="435"/>
      <c r="D473" s="435"/>
      <c r="E473" s="435"/>
      <c r="F473" s="435"/>
      <c r="G473" s="435"/>
      <c r="H473" s="435"/>
    </row>
    <row r="474" spans="1:8">
      <c r="A474" s="360" t="s">
        <v>87</v>
      </c>
      <c r="B474" s="364" t="s">
        <v>413</v>
      </c>
      <c r="C474" s="364" t="s">
        <v>414</v>
      </c>
      <c r="D474" s="364" t="s">
        <v>415</v>
      </c>
      <c r="E474" s="364" t="s">
        <v>416</v>
      </c>
      <c r="F474" s="364" t="s">
        <v>417</v>
      </c>
      <c r="G474" s="364" t="s">
        <v>418</v>
      </c>
      <c r="H474" s="366" t="s">
        <v>419</v>
      </c>
    </row>
    <row r="475" spans="1:8" ht="29.25" customHeight="1" thickBot="1">
      <c r="A475" s="361"/>
      <c r="B475" s="365"/>
      <c r="C475" s="365"/>
      <c r="D475" s="365"/>
      <c r="E475" s="365"/>
      <c r="F475" s="365"/>
      <c r="G475" s="365"/>
      <c r="H475" s="367"/>
    </row>
    <row r="476" spans="1:8">
      <c r="A476" s="355" t="s">
        <v>420</v>
      </c>
      <c r="B476" s="265">
        <v>200</v>
      </c>
      <c r="C476" s="274"/>
      <c r="D476" s="274"/>
      <c r="E476" s="274"/>
      <c r="F476" s="274"/>
      <c r="G476" s="274"/>
      <c r="H476" s="275"/>
    </row>
    <row r="477" spans="1:8">
      <c r="A477" s="356"/>
      <c r="B477" s="5">
        <v>400</v>
      </c>
      <c r="C477" s="204"/>
      <c r="D477" s="204"/>
      <c r="E477" s="204"/>
      <c r="F477" s="204"/>
      <c r="G477" s="204"/>
      <c r="H477" s="277"/>
    </row>
    <row r="478" spans="1:8">
      <c r="A478" s="356"/>
      <c r="B478" s="222">
        <v>600</v>
      </c>
      <c r="C478" s="279"/>
      <c r="D478" s="279"/>
      <c r="E478" s="279"/>
      <c r="F478" s="279"/>
      <c r="G478" s="279"/>
      <c r="H478" s="280"/>
    </row>
    <row r="479" spans="1:8">
      <c r="A479" s="356"/>
      <c r="B479" s="5">
        <v>800</v>
      </c>
      <c r="C479" s="204"/>
      <c r="D479" s="204"/>
      <c r="E479" s="204"/>
      <c r="F479" s="204"/>
      <c r="G479" s="204"/>
      <c r="H479" s="277"/>
    </row>
    <row r="480" spans="1:8" ht="13.5" thickBot="1">
      <c r="A480" s="357"/>
      <c r="B480" s="266">
        <v>1000</v>
      </c>
      <c r="C480" s="282"/>
      <c r="D480" s="282"/>
      <c r="E480" s="282"/>
      <c r="F480" s="282"/>
      <c r="G480" s="282"/>
      <c r="H480" s="283"/>
    </row>
    <row r="481" spans="1:8">
      <c r="A481" s="355" t="s">
        <v>421</v>
      </c>
      <c r="B481" s="264">
        <v>200</v>
      </c>
      <c r="C481" s="285"/>
      <c r="D481" s="285"/>
      <c r="E481" s="285"/>
      <c r="F481" s="285"/>
      <c r="G481" s="285"/>
      <c r="H481" s="286"/>
    </row>
    <row r="482" spans="1:8">
      <c r="A482" s="356"/>
      <c r="B482" s="222">
        <v>400</v>
      </c>
      <c r="C482" s="279"/>
      <c r="D482" s="279"/>
      <c r="E482" s="279"/>
      <c r="F482" s="279"/>
      <c r="G482" s="279"/>
      <c r="H482" s="280"/>
    </row>
    <row r="483" spans="1:8">
      <c r="A483" s="356"/>
      <c r="B483" s="5">
        <v>600</v>
      </c>
      <c r="C483" s="204"/>
      <c r="D483" s="204"/>
      <c r="E483" s="204"/>
      <c r="F483" s="204"/>
      <c r="G483" s="204"/>
      <c r="H483" s="277"/>
    </row>
    <row r="484" spans="1:8">
      <c r="A484" s="356"/>
      <c r="B484" s="222">
        <v>800</v>
      </c>
      <c r="C484" s="279"/>
      <c r="D484" s="279"/>
      <c r="E484" s="279"/>
      <c r="F484" s="279"/>
      <c r="G484" s="279"/>
      <c r="H484" s="280"/>
    </row>
    <row r="485" spans="1:8" ht="13.5" thickBot="1">
      <c r="A485" s="357"/>
      <c r="B485" s="220">
        <v>1000</v>
      </c>
      <c r="C485" s="288"/>
      <c r="D485" s="288"/>
      <c r="E485" s="288"/>
      <c r="F485" s="288"/>
      <c r="G485" s="288"/>
      <c r="H485" s="289"/>
    </row>
    <row r="486" spans="1:8">
      <c r="A486" s="356" t="s">
        <v>422</v>
      </c>
      <c r="B486" s="5">
        <v>200</v>
      </c>
      <c r="C486" s="204"/>
      <c r="D486" s="204"/>
      <c r="E486" s="204"/>
      <c r="F486" s="204"/>
      <c r="G486" s="204"/>
      <c r="H486" s="277"/>
    </row>
    <row r="487" spans="1:8">
      <c r="A487" s="356"/>
      <c r="B487" s="222">
        <v>400</v>
      </c>
      <c r="C487" s="279"/>
      <c r="D487" s="279"/>
      <c r="E487" s="279"/>
      <c r="F487" s="279"/>
      <c r="G487" s="279"/>
      <c r="H487" s="280"/>
    </row>
    <row r="488" spans="1:8">
      <c r="A488" s="356"/>
      <c r="B488" s="5">
        <v>600</v>
      </c>
      <c r="C488" s="204"/>
      <c r="D488" s="204"/>
      <c r="E488" s="204"/>
      <c r="F488" s="204"/>
      <c r="G488" s="204"/>
      <c r="H488" s="277"/>
    </row>
    <row r="489" spans="1:8">
      <c r="A489" s="356"/>
      <c r="B489" s="222">
        <v>800</v>
      </c>
      <c r="C489" s="279"/>
      <c r="D489" s="279"/>
      <c r="E489" s="279"/>
      <c r="F489" s="279"/>
      <c r="G489" s="279"/>
      <c r="H489" s="280"/>
    </row>
    <row r="490" spans="1:8" ht="13.5" thickBot="1">
      <c r="A490" s="357"/>
      <c r="B490" s="220">
        <v>1000</v>
      </c>
      <c r="C490" s="288"/>
      <c r="D490" s="288"/>
      <c r="E490" s="288"/>
      <c r="F490" s="288"/>
      <c r="G490" s="288"/>
      <c r="H490" s="289"/>
    </row>
    <row r="493" spans="1:8">
      <c r="A493" s="359" t="s">
        <v>412</v>
      </c>
      <c r="B493" s="359"/>
      <c r="C493" s="359"/>
      <c r="D493" s="359"/>
      <c r="E493" s="359"/>
      <c r="F493" s="359"/>
      <c r="G493" s="359"/>
      <c r="H493" s="359"/>
    </row>
    <row r="494" spans="1:8">
      <c r="A494" s="359"/>
      <c r="B494" s="359"/>
      <c r="C494" s="359"/>
      <c r="D494" s="359"/>
      <c r="E494" s="359"/>
      <c r="F494" s="359"/>
      <c r="G494" s="359"/>
      <c r="H494" s="359"/>
    </row>
    <row r="495" spans="1:8" ht="15" thickBot="1">
      <c r="A495" s="358" t="s">
        <v>175</v>
      </c>
      <c r="B495" s="358"/>
      <c r="C495" s="358"/>
      <c r="D495" s="358"/>
      <c r="E495" s="358" t="s">
        <v>186</v>
      </c>
      <c r="F495" s="358"/>
      <c r="G495" s="358"/>
      <c r="H495" s="267" t="s">
        <v>429</v>
      </c>
    </row>
    <row r="496" spans="1:8">
      <c r="A496" s="360" t="s">
        <v>87</v>
      </c>
      <c r="B496" s="362" t="s">
        <v>413</v>
      </c>
      <c r="C496" s="364" t="s">
        <v>424</v>
      </c>
      <c r="D496" s="366" t="s">
        <v>425</v>
      </c>
      <c r="E496" s="362" t="s">
        <v>426</v>
      </c>
      <c r="F496" s="364" t="s">
        <v>427</v>
      </c>
      <c r="G496" s="366" t="s">
        <v>428</v>
      </c>
      <c r="H496" s="366" t="s">
        <v>423</v>
      </c>
    </row>
    <row r="497" spans="1:8" ht="13.5" thickBot="1">
      <c r="A497" s="361"/>
      <c r="B497" s="363"/>
      <c r="C497" s="365"/>
      <c r="D497" s="367"/>
      <c r="E497" s="363"/>
      <c r="F497" s="365"/>
      <c r="G497" s="367"/>
      <c r="H497" s="367"/>
    </row>
    <row r="498" spans="1:8">
      <c r="A498" s="355" t="s">
        <v>420</v>
      </c>
      <c r="B498" s="268">
        <v>200</v>
      </c>
      <c r="C498" s="274"/>
      <c r="D498" s="275"/>
      <c r="E498" s="276"/>
      <c r="F498" s="274"/>
      <c r="G498" s="275"/>
      <c r="H498" s="275"/>
    </row>
    <row r="499" spans="1:8">
      <c r="A499" s="356"/>
      <c r="B499" s="269">
        <v>400</v>
      </c>
      <c r="C499" s="204"/>
      <c r="D499" s="277"/>
      <c r="E499" s="278"/>
      <c r="F499" s="204"/>
      <c r="G499" s="277"/>
      <c r="H499" s="277"/>
    </row>
    <row r="500" spans="1:8">
      <c r="A500" s="356"/>
      <c r="B500" s="270">
        <v>600</v>
      </c>
      <c r="C500" s="279"/>
      <c r="D500" s="280"/>
      <c r="E500" s="281"/>
      <c r="F500" s="279"/>
      <c r="G500" s="280"/>
      <c r="H500" s="280"/>
    </row>
    <row r="501" spans="1:8">
      <c r="A501" s="356"/>
      <c r="B501" s="269">
        <v>800</v>
      </c>
      <c r="C501" s="204"/>
      <c r="D501" s="277"/>
      <c r="E501" s="278"/>
      <c r="F501" s="204"/>
      <c r="G501" s="277"/>
      <c r="H501" s="277"/>
    </row>
    <row r="502" spans="1:8" ht="13.5" thickBot="1">
      <c r="A502" s="357"/>
      <c r="B502" s="271">
        <v>1000</v>
      </c>
      <c r="C502" s="282"/>
      <c r="D502" s="283"/>
      <c r="E502" s="284"/>
      <c r="F502" s="282"/>
      <c r="G502" s="283"/>
      <c r="H502" s="283"/>
    </row>
    <row r="503" spans="1:8">
      <c r="A503" s="355" t="s">
        <v>421</v>
      </c>
      <c r="B503" s="272">
        <v>200</v>
      </c>
      <c r="C503" s="285"/>
      <c r="D503" s="286"/>
      <c r="E503" s="287"/>
      <c r="F503" s="285"/>
      <c r="G503" s="286"/>
      <c r="H503" s="286"/>
    </row>
    <row r="504" spans="1:8">
      <c r="A504" s="356"/>
      <c r="B504" s="270">
        <v>400</v>
      </c>
      <c r="C504" s="279"/>
      <c r="D504" s="280"/>
      <c r="E504" s="281"/>
      <c r="F504" s="279"/>
      <c r="G504" s="280"/>
      <c r="H504" s="280"/>
    </row>
    <row r="505" spans="1:8">
      <c r="A505" s="356"/>
      <c r="B505" s="269">
        <v>600</v>
      </c>
      <c r="C505" s="204"/>
      <c r="D505" s="277"/>
      <c r="E505" s="278"/>
      <c r="F505" s="204"/>
      <c r="G505" s="277"/>
      <c r="H505" s="277"/>
    </row>
    <row r="506" spans="1:8">
      <c r="A506" s="356"/>
      <c r="B506" s="270">
        <v>800</v>
      </c>
      <c r="C506" s="279"/>
      <c r="D506" s="280"/>
      <c r="E506" s="281"/>
      <c r="F506" s="279"/>
      <c r="G506" s="280"/>
      <c r="H506" s="280"/>
    </row>
    <row r="507" spans="1:8" ht="13.5" thickBot="1">
      <c r="A507" s="357"/>
      <c r="B507" s="273">
        <v>1000</v>
      </c>
      <c r="C507" s="288"/>
      <c r="D507" s="289"/>
      <c r="E507" s="290"/>
      <c r="F507" s="288"/>
      <c r="G507" s="289"/>
      <c r="H507" s="289"/>
    </row>
    <row r="508" spans="1:8">
      <c r="A508" s="356" t="s">
        <v>422</v>
      </c>
      <c r="B508" s="269">
        <v>200</v>
      </c>
      <c r="C508" s="204"/>
      <c r="D508" s="277"/>
      <c r="E508" s="278"/>
      <c r="F508" s="204"/>
      <c r="G508" s="277"/>
      <c r="H508" s="277"/>
    </row>
    <row r="509" spans="1:8">
      <c r="A509" s="356"/>
      <c r="B509" s="270">
        <v>400</v>
      </c>
      <c r="C509" s="279"/>
      <c r="D509" s="280"/>
      <c r="E509" s="281"/>
      <c r="F509" s="279"/>
      <c r="G509" s="280"/>
      <c r="H509" s="280"/>
    </row>
    <row r="510" spans="1:8">
      <c r="A510" s="356"/>
      <c r="B510" s="269">
        <v>600</v>
      </c>
      <c r="C510" s="204"/>
      <c r="D510" s="277"/>
      <c r="E510" s="278"/>
      <c r="F510" s="204"/>
      <c r="G510" s="277"/>
      <c r="H510" s="277"/>
    </row>
    <row r="511" spans="1:8">
      <c r="A511" s="356"/>
      <c r="B511" s="270">
        <v>800</v>
      </c>
      <c r="C511" s="279"/>
      <c r="D511" s="280"/>
      <c r="E511" s="281"/>
      <c r="F511" s="279"/>
      <c r="G511" s="280"/>
      <c r="H511" s="280"/>
    </row>
    <row r="512" spans="1:8" ht="13.5" thickBot="1">
      <c r="A512" s="357"/>
      <c r="B512" s="273">
        <v>1000</v>
      </c>
      <c r="C512" s="288"/>
      <c r="D512" s="289"/>
      <c r="E512" s="290"/>
      <c r="F512" s="288"/>
      <c r="G512" s="289"/>
      <c r="H512" s="289"/>
    </row>
    <row r="513" spans="1:5">
      <c r="A513" t="s">
        <v>430</v>
      </c>
      <c r="C513" s="202">
        <v>114</v>
      </c>
    </row>
    <row r="514" spans="1:5">
      <c r="A514" t="s">
        <v>431</v>
      </c>
    </row>
    <row r="515" spans="1:5">
      <c r="B515" t="s">
        <v>432</v>
      </c>
      <c r="C515" s="194">
        <v>1900</v>
      </c>
      <c r="D515" t="s">
        <v>433</v>
      </c>
      <c r="E515" s="202">
        <v>2650</v>
      </c>
    </row>
    <row r="516" spans="1:5" ht="21.75" customHeight="1">
      <c r="A516" t="s">
        <v>434</v>
      </c>
      <c r="B516" s="291" t="s">
        <v>435</v>
      </c>
      <c r="C516" s="194">
        <v>12.5</v>
      </c>
      <c r="D516" t="s">
        <v>436</v>
      </c>
      <c r="E516" s="202">
        <v>18</v>
      </c>
    </row>
    <row r="517" spans="1:5">
      <c r="A517" s="292" t="s">
        <v>437</v>
      </c>
      <c r="B517" s="194">
        <v>660</v>
      </c>
    </row>
  </sheetData>
  <mergeCells count="231">
    <mergeCell ref="A1:K3"/>
    <mergeCell ref="A4:M5"/>
    <mergeCell ref="A6:I6"/>
    <mergeCell ref="J6:M6"/>
    <mergeCell ref="A7:A8"/>
    <mergeCell ref="B7:B8"/>
    <mergeCell ref="C7:C8"/>
    <mergeCell ref="D7:D8"/>
    <mergeCell ref="E7:E8"/>
    <mergeCell ref="F7:F8"/>
    <mergeCell ref="M7:M8"/>
    <mergeCell ref="A28:M29"/>
    <mergeCell ref="A30:C30"/>
    <mergeCell ref="A42:K44"/>
    <mergeCell ref="A45:M46"/>
    <mergeCell ref="A47:I47"/>
    <mergeCell ref="J47:M47"/>
    <mergeCell ref="G7:G8"/>
    <mergeCell ref="H7:H8"/>
    <mergeCell ref="I7:I8"/>
    <mergeCell ref="J7:J8"/>
    <mergeCell ref="K7:K8"/>
    <mergeCell ref="L7:L8"/>
    <mergeCell ref="M48:M49"/>
    <mergeCell ref="A69:M70"/>
    <mergeCell ref="A71:C71"/>
    <mergeCell ref="A84:K86"/>
    <mergeCell ref="A87:M88"/>
    <mergeCell ref="A89:I89"/>
    <mergeCell ref="J89:M89"/>
    <mergeCell ref="G48:G49"/>
    <mergeCell ref="H48:H49"/>
    <mergeCell ref="I48:I49"/>
    <mergeCell ref="J48:J49"/>
    <mergeCell ref="K48:K49"/>
    <mergeCell ref="L48:L49"/>
    <mergeCell ref="A48:A49"/>
    <mergeCell ref="B48:B49"/>
    <mergeCell ref="C48:C49"/>
    <mergeCell ref="D48:D49"/>
    <mergeCell ref="E48:E49"/>
    <mergeCell ref="F48:F49"/>
    <mergeCell ref="M90:M91"/>
    <mergeCell ref="A111:M112"/>
    <mergeCell ref="A113:C113"/>
    <mergeCell ref="A125:K127"/>
    <mergeCell ref="A128:M129"/>
    <mergeCell ref="A130:I130"/>
    <mergeCell ref="J130:M130"/>
    <mergeCell ref="G90:G91"/>
    <mergeCell ref="H90:H91"/>
    <mergeCell ref="I90:I91"/>
    <mergeCell ref="J90:J91"/>
    <mergeCell ref="K90:K91"/>
    <mergeCell ref="L90:L91"/>
    <mergeCell ref="A90:A91"/>
    <mergeCell ref="B90:B91"/>
    <mergeCell ref="C90:C91"/>
    <mergeCell ref="D90:D91"/>
    <mergeCell ref="E90:E91"/>
    <mergeCell ref="F90:F91"/>
    <mergeCell ref="M131:M132"/>
    <mergeCell ref="A152:M153"/>
    <mergeCell ref="A154:C154"/>
    <mergeCell ref="A167:K169"/>
    <mergeCell ref="A170:M171"/>
    <mergeCell ref="A172:I172"/>
    <mergeCell ref="J172:M172"/>
    <mergeCell ref="G131:G132"/>
    <mergeCell ref="H131:H132"/>
    <mergeCell ref="I131:I132"/>
    <mergeCell ref="J131:J132"/>
    <mergeCell ref="K131:K132"/>
    <mergeCell ref="L131:L132"/>
    <mergeCell ref="A131:A132"/>
    <mergeCell ref="B131:B132"/>
    <mergeCell ref="C131:C132"/>
    <mergeCell ref="D131:D132"/>
    <mergeCell ref="E131:E132"/>
    <mergeCell ref="F131:F132"/>
    <mergeCell ref="M173:M174"/>
    <mergeCell ref="A194:M195"/>
    <mergeCell ref="A196:C196"/>
    <mergeCell ref="A208:K210"/>
    <mergeCell ref="A211:M212"/>
    <mergeCell ref="A213:I213"/>
    <mergeCell ref="J213:M213"/>
    <mergeCell ref="G173:G174"/>
    <mergeCell ref="H173:H174"/>
    <mergeCell ref="I173:I174"/>
    <mergeCell ref="J173:J174"/>
    <mergeCell ref="K173:K174"/>
    <mergeCell ref="L173:L174"/>
    <mergeCell ref="A173:A174"/>
    <mergeCell ref="B173:B174"/>
    <mergeCell ref="C173:C174"/>
    <mergeCell ref="D173:D174"/>
    <mergeCell ref="E173:E174"/>
    <mergeCell ref="F173:F174"/>
    <mergeCell ref="M214:M215"/>
    <mergeCell ref="A235:M236"/>
    <mergeCell ref="A237:C237"/>
    <mergeCell ref="A250:K252"/>
    <mergeCell ref="A253:M254"/>
    <mergeCell ref="A255:I255"/>
    <mergeCell ref="J255:M255"/>
    <mergeCell ref="G214:G215"/>
    <mergeCell ref="H214:H215"/>
    <mergeCell ref="I214:I215"/>
    <mergeCell ref="J214:J215"/>
    <mergeCell ref="K214:K215"/>
    <mergeCell ref="L214:L215"/>
    <mergeCell ref="A214:A215"/>
    <mergeCell ref="B214:B215"/>
    <mergeCell ref="C214:C215"/>
    <mergeCell ref="D214:D215"/>
    <mergeCell ref="E214:E215"/>
    <mergeCell ref="F214:F215"/>
    <mergeCell ref="M256:M257"/>
    <mergeCell ref="A277:M278"/>
    <mergeCell ref="A279:C279"/>
    <mergeCell ref="A292:K294"/>
    <mergeCell ref="A295:M296"/>
    <mergeCell ref="A297:I297"/>
    <mergeCell ref="J297:M297"/>
    <mergeCell ref="G256:G257"/>
    <mergeCell ref="H256:H257"/>
    <mergeCell ref="I256:I257"/>
    <mergeCell ref="J256:J257"/>
    <mergeCell ref="K256:K257"/>
    <mergeCell ref="L256:L257"/>
    <mergeCell ref="A256:A257"/>
    <mergeCell ref="B256:B257"/>
    <mergeCell ref="C256:C257"/>
    <mergeCell ref="D256:D257"/>
    <mergeCell ref="E256:E257"/>
    <mergeCell ref="F256:F257"/>
    <mergeCell ref="A379:I380"/>
    <mergeCell ref="A400:I400"/>
    <mergeCell ref="A401:I401"/>
    <mergeCell ref="A424:J425"/>
    <mergeCell ref="A426:C426"/>
    <mergeCell ref="A427:C427"/>
    <mergeCell ref="M298:M299"/>
    <mergeCell ref="A319:M320"/>
    <mergeCell ref="A321:C321"/>
    <mergeCell ref="A333:I335"/>
    <mergeCell ref="A336:I337"/>
    <mergeCell ref="F345:H346"/>
    <mergeCell ref="G298:G299"/>
    <mergeCell ref="H298:H299"/>
    <mergeCell ref="I298:I299"/>
    <mergeCell ref="J298:J299"/>
    <mergeCell ref="K298:K299"/>
    <mergeCell ref="L298:L299"/>
    <mergeCell ref="A298:A299"/>
    <mergeCell ref="B298:B299"/>
    <mergeCell ref="C298:C299"/>
    <mergeCell ref="D298:D299"/>
    <mergeCell ref="E298:E299"/>
    <mergeCell ref="F298:F299"/>
    <mergeCell ref="A434:C434"/>
    <mergeCell ref="A435:C435"/>
    <mergeCell ref="A439:I440"/>
    <mergeCell ref="A441:A442"/>
    <mergeCell ref="B441:D442"/>
    <mergeCell ref="E441:G442"/>
    <mergeCell ref="H441:I442"/>
    <mergeCell ref="A428:C428"/>
    <mergeCell ref="A429:C429"/>
    <mergeCell ref="A430:C430"/>
    <mergeCell ref="A431:C431"/>
    <mergeCell ref="A432:C432"/>
    <mergeCell ref="A433:C433"/>
    <mergeCell ref="G443:G445"/>
    <mergeCell ref="H443:H445"/>
    <mergeCell ref="I443:I445"/>
    <mergeCell ref="A454:H455"/>
    <mergeCell ref="A456:C456"/>
    <mergeCell ref="D456:E456"/>
    <mergeCell ref="F456:H456"/>
    <mergeCell ref="A443:A445"/>
    <mergeCell ref="B443:B445"/>
    <mergeCell ref="C443:C445"/>
    <mergeCell ref="D443:D445"/>
    <mergeCell ref="E443:E445"/>
    <mergeCell ref="F443:F445"/>
    <mergeCell ref="A462:H463"/>
    <mergeCell ref="A464:H465"/>
    <mergeCell ref="A466:C466"/>
    <mergeCell ref="E466:F466"/>
    <mergeCell ref="G466:H466"/>
    <mergeCell ref="A467:C467"/>
    <mergeCell ref="E467:F467"/>
    <mergeCell ref="G467:H467"/>
    <mergeCell ref="A457:C457"/>
    <mergeCell ref="G457:H457"/>
    <mergeCell ref="A458:C458"/>
    <mergeCell ref="G458:H458"/>
    <mergeCell ref="A459:C459"/>
    <mergeCell ref="G459:H459"/>
    <mergeCell ref="F474:F475"/>
    <mergeCell ref="G474:G475"/>
    <mergeCell ref="H474:H475"/>
    <mergeCell ref="A476:A480"/>
    <mergeCell ref="A481:A485"/>
    <mergeCell ref="A486:A490"/>
    <mergeCell ref="A468:C468"/>
    <mergeCell ref="E468:F468"/>
    <mergeCell ref="G468:H468"/>
    <mergeCell ref="A471:H472"/>
    <mergeCell ref="A473:H473"/>
    <mergeCell ref="A474:A475"/>
    <mergeCell ref="B474:B475"/>
    <mergeCell ref="C474:C475"/>
    <mergeCell ref="D474:D475"/>
    <mergeCell ref="E474:E475"/>
    <mergeCell ref="H496:H497"/>
    <mergeCell ref="A498:A502"/>
    <mergeCell ref="A503:A507"/>
    <mergeCell ref="A508:A512"/>
    <mergeCell ref="A493:H494"/>
    <mergeCell ref="A495:D495"/>
    <mergeCell ref="E495:G495"/>
    <mergeCell ref="A496:A497"/>
    <mergeCell ref="B496:B497"/>
    <mergeCell ref="C496:C497"/>
    <mergeCell ref="D496:D497"/>
    <mergeCell ref="E496:E497"/>
    <mergeCell ref="F496:F497"/>
    <mergeCell ref="G496:G49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17"/>
  <sheetViews>
    <sheetView workbookViewId="0">
      <selection activeCell="H15" sqref="H15"/>
    </sheetView>
  </sheetViews>
  <sheetFormatPr baseColWidth="10" defaultRowHeight="12.75"/>
  <cols>
    <col min="1" max="1" width="13.42578125" customWidth="1"/>
    <col min="4" max="4" width="12.42578125" bestFit="1" customWidth="1"/>
  </cols>
  <sheetData>
    <row r="1" spans="1:20" ht="12.75" customHeight="1">
      <c r="A1" s="427" t="s">
        <v>150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193" t="s">
        <v>212</v>
      </c>
      <c r="M1" s="192"/>
    </row>
    <row r="2" spans="1:20" ht="12.7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211" t="s">
        <v>211</v>
      </c>
      <c r="M2" s="192"/>
    </row>
    <row r="3" spans="1:20" ht="12.75" customHeight="1">
      <c r="A3" s="427"/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192"/>
      <c r="M3" s="192"/>
    </row>
    <row r="4" spans="1:20">
      <c r="A4" s="428" t="s">
        <v>151</v>
      </c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O4" s="180" t="s">
        <v>158</v>
      </c>
      <c r="R4" s="180" t="s">
        <v>168</v>
      </c>
      <c r="T4" s="180" t="s">
        <v>215</v>
      </c>
    </row>
    <row r="5" spans="1:20">
      <c r="A5" s="428"/>
      <c r="B5" s="428"/>
      <c r="C5" s="428"/>
      <c r="D5" s="428"/>
      <c r="E5" s="428"/>
      <c r="F5" s="428"/>
      <c r="G5" s="428"/>
      <c r="H5" s="428"/>
      <c r="I5" s="428"/>
      <c r="J5" s="428"/>
      <c r="K5" s="428"/>
      <c r="L5" s="428"/>
      <c r="M5" s="428"/>
      <c r="O5" t="str">
        <f>B7</f>
        <v>PLYWOOD OR HARDBOARD</v>
      </c>
      <c r="R5" t="s">
        <v>163</v>
      </c>
      <c r="T5" s="215">
        <v>1800</v>
      </c>
    </row>
    <row r="6" spans="1:20">
      <c r="A6" s="377" t="s">
        <v>175</v>
      </c>
      <c r="B6" s="377"/>
      <c r="C6" s="377"/>
      <c r="D6" s="377"/>
      <c r="E6" s="377"/>
      <c r="F6" s="377"/>
      <c r="G6" s="377"/>
      <c r="H6" s="377"/>
      <c r="I6" s="377"/>
      <c r="J6" s="377" t="s">
        <v>186</v>
      </c>
      <c r="K6" s="377"/>
      <c r="L6" s="377"/>
      <c r="M6" s="377"/>
      <c r="O6" t="str">
        <f>C7</f>
        <v>METAL OR VINYL SIDING</v>
      </c>
      <c r="R6" t="s">
        <v>164</v>
      </c>
      <c r="T6" s="215">
        <v>1900</v>
      </c>
    </row>
    <row r="7" spans="1:20" ht="12.75" customHeight="1">
      <c r="A7" s="424" t="s">
        <v>152</v>
      </c>
      <c r="B7" s="424" t="s">
        <v>153</v>
      </c>
      <c r="C7" s="424" t="s">
        <v>154</v>
      </c>
      <c r="D7" s="424" t="s">
        <v>155</v>
      </c>
      <c r="E7" s="424" t="s">
        <v>156</v>
      </c>
      <c r="F7" s="424" t="s">
        <v>176</v>
      </c>
      <c r="G7" s="424" t="s">
        <v>177</v>
      </c>
      <c r="H7" s="424" t="s">
        <v>179</v>
      </c>
      <c r="I7" s="424" t="s">
        <v>180</v>
      </c>
      <c r="J7" s="429" t="s">
        <v>181</v>
      </c>
      <c r="K7" s="426" t="s">
        <v>182</v>
      </c>
      <c r="L7" s="426" t="s">
        <v>183</v>
      </c>
      <c r="M7" s="426"/>
      <c r="O7" t="str">
        <f>D7</f>
        <v>STUCCO</v>
      </c>
      <c r="R7" t="s">
        <v>147</v>
      </c>
      <c r="T7" s="216">
        <v>1901</v>
      </c>
    </row>
    <row r="8" spans="1:20" ht="18.75" customHeight="1">
      <c r="A8" s="424"/>
      <c r="B8" s="424"/>
      <c r="C8" s="424"/>
      <c r="D8" s="424"/>
      <c r="E8" s="424"/>
      <c r="F8" s="424"/>
      <c r="G8" s="424"/>
      <c r="H8" s="424"/>
      <c r="I8" s="424"/>
      <c r="J8" s="429"/>
      <c r="K8" s="426"/>
      <c r="L8" s="426"/>
      <c r="M8" s="426"/>
      <c r="O8" t="str">
        <f>E7</f>
        <v>WOOD SIDING</v>
      </c>
      <c r="R8" t="s">
        <v>165</v>
      </c>
      <c r="T8" s="216">
        <v>1902</v>
      </c>
    </row>
    <row r="9" spans="1:20">
      <c r="A9" s="191">
        <v>600</v>
      </c>
      <c r="B9" s="195"/>
      <c r="C9" s="195"/>
      <c r="D9" s="195"/>
      <c r="E9" s="195"/>
      <c r="F9" s="195"/>
      <c r="G9" s="195"/>
      <c r="H9" s="195"/>
      <c r="I9" s="196"/>
      <c r="J9" s="197"/>
      <c r="K9" s="196"/>
      <c r="L9" s="196"/>
      <c r="M9" s="196"/>
      <c r="O9" t="str">
        <f>F7</f>
        <v>WOOD SHINGLES</v>
      </c>
      <c r="R9" t="s">
        <v>166</v>
      </c>
      <c r="T9" s="216">
        <v>1903</v>
      </c>
    </row>
    <row r="10" spans="1:20">
      <c r="A10" s="179">
        <v>800</v>
      </c>
      <c r="B10" s="198"/>
      <c r="C10" s="198"/>
      <c r="D10" s="198"/>
      <c r="E10" s="198"/>
      <c r="F10" s="198"/>
      <c r="G10" s="198"/>
      <c r="H10" s="198"/>
      <c r="I10" s="199"/>
      <c r="J10" s="200"/>
      <c r="K10" s="201"/>
      <c r="L10" s="201"/>
      <c r="M10" s="201"/>
      <c r="O10" t="str">
        <f>G7</f>
        <v>SYNTH (EPS)</v>
      </c>
      <c r="R10" t="s">
        <v>167</v>
      </c>
      <c r="T10" s="216">
        <v>1904</v>
      </c>
    </row>
    <row r="11" spans="1:20">
      <c r="A11" s="191">
        <v>1000</v>
      </c>
      <c r="B11" s="195"/>
      <c r="C11" s="195"/>
      <c r="D11" s="195"/>
      <c r="E11" s="195"/>
      <c r="F11" s="195"/>
      <c r="G11" s="195"/>
      <c r="H11" s="195"/>
      <c r="I11" s="196"/>
      <c r="J11" s="197"/>
      <c r="K11" s="196"/>
      <c r="L11" s="196"/>
      <c r="M11" s="196"/>
      <c r="O11" t="s">
        <v>179</v>
      </c>
      <c r="T11" s="216">
        <v>1905</v>
      </c>
    </row>
    <row r="12" spans="1:20">
      <c r="A12" s="179">
        <v>1200</v>
      </c>
      <c r="B12" s="198"/>
      <c r="C12" s="198"/>
      <c r="D12" s="198"/>
      <c r="E12" s="198"/>
      <c r="F12" s="198"/>
      <c r="G12" s="198"/>
      <c r="H12" s="198"/>
      <c r="I12" s="199"/>
      <c r="J12" s="200"/>
      <c r="K12" s="201"/>
      <c r="L12" s="201"/>
      <c r="M12" s="201"/>
      <c r="O12" t="s">
        <v>180</v>
      </c>
      <c r="T12" s="216">
        <v>1906</v>
      </c>
    </row>
    <row r="13" spans="1:20">
      <c r="A13" s="191">
        <v>1300</v>
      </c>
      <c r="B13" s="195"/>
      <c r="C13" s="195"/>
      <c r="D13" s="195"/>
      <c r="E13" s="195"/>
      <c r="F13" s="195"/>
      <c r="G13" s="195"/>
      <c r="H13" s="195"/>
      <c r="I13" s="196"/>
      <c r="J13" s="197"/>
      <c r="K13" s="196"/>
      <c r="L13" s="196"/>
      <c r="M13" s="196"/>
      <c r="O13" t="s">
        <v>181</v>
      </c>
      <c r="T13" s="216">
        <v>1907</v>
      </c>
    </row>
    <row r="14" spans="1:20">
      <c r="A14" s="179">
        <v>1400</v>
      </c>
      <c r="B14" s="198"/>
      <c r="C14" s="198"/>
      <c r="D14" s="198"/>
      <c r="E14" s="198"/>
      <c r="F14" s="198"/>
      <c r="G14" s="198"/>
      <c r="H14" s="198"/>
      <c r="I14" s="199"/>
      <c r="J14" s="200"/>
      <c r="K14" s="201"/>
      <c r="L14" s="201"/>
      <c r="M14" s="201"/>
      <c r="O14" t="s">
        <v>182</v>
      </c>
      <c r="T14" s="216">
        <v>1908</v>
      </c>
    </row>
    <row r="15" spans="1:20">
      <c r="A15" s="191">
        <v>1500</v>
      </c>
      <c r="B15" s="195"/>
      <c r="C15" s="195"/>
      <c r="D15" s="195"/>
      <c r="E15" s="195"/>
      <c r="F15" s="195"/>
      <c r="G15" s="195"/>
      <c r="H15" s="195"/>
      <c r="I15" s="196"/>
      <c r="J15" s="197"/>
      <c r="K15" s="196"/>
      <c r="L15" s="196"/>
      <c r="M15" s="196"/>
      <c r="O15" t="s">
        <v>183</v>
      </c>
      <c r="T15" s="216">
        <v>1909</v>
      </c>
    </row>
    <row r="16" spans="1:20">
      <c r="A16" s="179">
        <v>1600</v>
      </c>
      <c r="B16" s="198"/>
      <c r="C16" s="198"/>
      <c r="D16" s="198"/>
      <c r="E16" s="198"/>
      <c r="F16" s="198"/>
      <c r="G16" s="198"/>
      <c r="H16" s="198"/>
      <c r="I16" s="199"/>
      <c r="J16" s="200"/>
      <c r="K16" s="201"/>
      <c r="L16" s="201"/>
      <c r="M16" s="201"/>
      <c r="O16" t="s">
        <v>184</v>
      </c>
      <c r="T16" s="216">
        <v>1910</v>
      </c>
    </row>
    <row r="17" spans="1:20">
      <c r="A17" s="191">
        <v>1700</v>
      </c>
      <c r="B17" s="195"/>
      <c r="C17" s="195"/>
      <c r="D17" s="195"/>
      <c r="E17" s="195"/>
      <c r="F17" s="195"/>
      <c r="G17" s="195"/>
      <c r="H17" s="195"/>
      <c r="I17" s="196"/>
      <c r="J17" s="197"/>
      <c r="K17" s="196"/>
      <c r="L17" s="196"/>
      <c r="M17" s="196"/>
      <c r="T17" s="216">
        <v>1911</v>
      </c>
    </row>
    <row r="18" spans="1:20">
      <c r="A18" s="179">
        <v>1800</v>
      </c>
      <c r="B18" s="198"/>
      <c r="C18" s="198"/>
      <c r="D18" s="198"/>
      <c r="E18" s="198"/>
      <c r="F18" s="198"/>
      <c r="G18" s="198"/>
      <c r="H18" s="198"/>
      <c r="I18" s="199"/>
      <c r="J18" s="200"/>
      <c r="K18" s="201"/>
      <c r="L18" s="201"/>
      <c r="M18" s="201"/>
      <c r="O18" s="180" t="s">
        <v>169</v>
      </c>
      <c r="R18" s="180" t="s">
        <v>185</v>
      </c>
      <c r="T18" s="216">
        <v>1912</v>
      </c>
    </row>
    <row r="19" spans="1:20">
      <c r="A19" s="191">
        <v>1900</v>
      </c>
      <c r="B19" s="195"/>
      <c r="C19" s="195"/>
      <c r="D19" s="195"/>
      <c r="E19" s="195"/>
      <c r="F19" s="195"/>
      <c r="G19" s="195"/>
      <c r="H19" s="195"/>
      <c r="I19" s="196"/>
      <c r="J19" s="197"/>
      <c r="K19" s="196"/>
      <c r="L19" s="196"/>
      <c r="M19" s="196"/>
      <c r="O19" t="s">
        <v>150</v>
      </c>
      <c r="R19" t="s">
        <v>175</v>
      </c>
      <c r="T19" s="216">
        <v>1913</v>
      </c>
    </row>
    <row r="20" spans="1:20">
      <c r="A20" s="179">
        <v>2000</v>
      </c>
      <c r="B20" s="198"/>
      <c r="C20" s="198"/>
      <c r="D20" s="198"/>
      <c r="E20" s="198"/>
      <c r="F20" s="198"/>
      <c r="G20" s="198"/>
      <c r="H20" s="198"/>
      <c r="I20" s="199"/>
      <c r="J20" s="200"/>
      <c r="K20" s="201"/>
      <c r="L20" s="201"/>
      <c r="M20" s="201"/>
      <c r="O20" t="s">
        <v>170</v>
      </c>
      <c r="R20" t="s">
        <v>186</v>
      </c>
      <c r="T20" s="216">
        <v>1914</v>
      </c>
    </row>
    <row r="21" spans="1:20">
      <c r="A21" s="191">
        <v>2100</v>
      </c>
      <c r="B21" s="195"/>
      <c r="C21" s="195"/>
      <c r="D21" s="195"/>
      <c r="E21" s="195"/>
      <c r="F21" s="195"/>
      <c r="G21" s="195"/>
      <c r="H21" s="195"/>
      <c r="I21" s="196"/>
      <c r="J21" s="197"/>
      <c r="K21" s="196"/>
      <c r="L21" s="196"/>
      <c r="M21" s="196"/>
      <c r="O21" t="s">
        <v>171</v>
      </c>
      <c r="T21" s="216">
        <v>1915</v>
      </c>
    </row>
    <row r="22" spans="1:20">
      <c r="A22" s="179">
        <v>2200</v>
      </c>
      <c r="B22" s="198"/>
      <c r="C22" s="198"/>
      <c r="D22" s="198"/>
      <c r="E22" s="198"/>
      <c r="F22" s="198"/>
      <c r="G22" s="198"/>
      <c r="H22" s="198"/>
      <c r="I22" s="199"/>
      <c r="J22" s="200"/>
      <c r="K22" s="201"/>
      <c r="L22" s="201"/>
      <c r="M22" s="201"/>
      <c r="O22" t="s">
        <v>172</v>
      </c>
      <c r="T22" s="216">
        <v>1916</v>
      </c>
    </row>
    <row r="23" spans="1:20">
      <c r="A23" s="191">
        <v>2400</v>
      </c>
      <c r="B23" s="195"/>
      <c r="C23" s="195"/>
      <c r="D23" s="195"/>
      <c r="E23" s="195"/>
      <c r="F23" s="195"/>
      <c r="G23" s="195"/>
      <c r="H23" s="195"/>
      <c r="I23" s="196"/>
      <c r="J23" s="197"/>
      <c r="K23" s="196"/>
      <c r="L23" s="196"/>
      <c r="M23" s="196"/>
      <c r="O23" t="s">
        <v>173</v>
      </c>
      <c r="T23" s="216">
        <v>1917</v>
      </c>
    </row>
    <row r="24" spans="1:20">
      <c r="A24" s="179">
        <v>2600</v>
      </c>
      <c r="B24" s="198"/>
      <c r="C24" s="198"/>
      <c r="D24" s="198"/>
      <c r="E24" s="198"/>
      <c r="F24" s="198"/>
      <c r="G24" s="198"/>
      <c r="H24" s="198"/>
      <c r="I24" s="199"/>
      <c r="J24" s="200"/>
      <c r="K24" s="201"/>
      <c r="L24" s="201"/>
      <c r="M24" s="201"/>
      <c r="O24" t="s">
        <v>174</v>
      </c>
      <c r="T24" s="216">
        <v>1918</v>
      </c>
    </row>
    <row r="25" spans="1:20">
      <c r="A25" s="191">
        <v>2800</v>
      </c>
      <c r="B25" s="195"/>
      <c r="C25" s="195"/>
      <c r="D25" s="195"/>
      <c r="E25" s="195"/>
      <c r="F25" s="195"/>
      <c r="G25" s="195"/>
      <c r="H25" s="195"/>
      <c r="I25" s="196"/>
      <c r="J25" s="197"/>
      <c r="K25" s="196"/>
      <c r="L25" s="196"/>
      <c r="M25" s="196"/>
      <c r="T25" s="216">
        <v>1919</v>
      </c>
    </row>
    <row r="26" spans="1:20">
      <c r="A26" s="179">
        <v>3000</v>
      </c>
      <c r="B26" s="198"/>
      <c r="C26" s="198"/>
      <c r="D26" s="198"/>
      <c r="E26" s="198"/>
      <c r="F26" s="198"/>
      <c r="G26" s="198"/>
      <c r="H26" s="198"/>
      <c r="I26" s="199"/>
      <c r="J26" s="200"/>
      <c r="K26" s="201"/>
      <c r="L26" s="201"/>
      <c r="M26" s="201"/>
      <c r="T26" s="216">
        <v>1920</v>
      </c>
    </row>
    <row r="27" spans="1:20">
      <c r="A27" s="191">
        <v>3200</v>
      </c>
      <c r="B27" s="195"/>
      <c r="C27" s="195"/>
      <c r="D27" s="195"/>
      <c r="E27" s="195"/>
      <c r="F27" s="195"/>
      <c r="G27" s="195"/>
      <c r="H27" s="195"/>
      <c r="I27" s="196"/>
      <c r="J27" s="197"/>
      <c r="K27" s="196"/>
      <c r="L27" s="196"/>
      <c r="M27" s="196"/>
      <c r="T27" s="216">
        <v>1921</v>
      </c>
    </row>
    <row r="28" spans="1:20">
      <c r="A28" s="421" t="s">
        <v>187</v>
      </c>
      <c r="B28" s="422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T28" s="216">
        <v>1922</v>
      </c>
    </row>
    <row r="29" spans="1:20">
      <c r="A29" s="422"/>
      <c r="B29" s="422"/>
      <c r="C29" s="422"/>
      <c r="D29" s="422"/>
      <c r="E29" s="422"/>
      <c r="F29" s="422"/>
      <c r="G29" s="422"/>
      <c r="H29" s="422"/>
      <c r="I29" s="422"/>
      <c r="J29" s="422"/>
      <c r="K29" s="422"/>
      <c r="L29" s="422"/>
      <c r="M29" s="422"/>
      <c r="T29" s="216">
        <v>1923</v>
      </c>
    </row>
    <row r="30" spans="1:20">
      <c r="A30" s="423" t="s">
        <v>188</v>
      </c>
      <c r="B30" s="423"/>
      <c r="C30" s="423"/>
      <c r="F30" s="7" t="s">
        <v>189</v>
      </c>
      <c r="T30" s="216">
        <v>1924</v>
      </c>
    </row>
    <row r="31" spans="1:20" ht="5.25" customHeight="1">
      <c r="T31" s="216">
        <v>1925</v>
      </c>
    </row>
    <row r="32" spans="1:20">
      <c r="A32" t="s">
        <v>197</v>
      </c>
      <c r="D32" s="206"/>
      <c r="E32" s="207" t="s">
        <v>198</v>
      </c>
      <c r="F32" t="s">
        <v>199</v>
      </c>
      <c r="G32" s="5"/>
      <c r="H32" s="5"/>
      <c r="I32" t="s">
        <v>198</v>
      </c>
      <c r="J32" s="7" t="s">
        <v>205</v>
      </c>
      <c r="T32" s="216">
        <v>1926</v>
      </c>
    </row>
    <row r="33" spans="1:20">
      <c r="A33" s="203" t="s">
        <v>190</v>
      </c>
      <c r="B33" s="205"/>
      <c r="C33" s="205"/>
      <c r="D33" s="205"/>
      <c r="E33" s="204">
        <v>7.84</v>
      </c>
      <c r="F33" s="5" t="s">
        <v>196</v>
      </c>
      <c r="G33" s="206"/>
      <c r="H33" s="206"/>
      <c r="I33" s="209">
        <v>-1.37</v>
      </c>
      <c r="J33" t="s">
        <v>206</v>
      </c>
      <c r="L33" s="202">
        <v>1.94</v>
      </c>
      <c r="T33" s="216">
        <v>1927</v>
      </c>
    </row>
    <row r="34" spans="1:20">
      <c r="A34" s="203" t="s">
        <v>191</v>
      </c>
      <c r="B34" s="205"/>
      <c r="C34" s="205"/>
      <c r="D34" s="205"/>
      <c r="E34" s="202">
        <v>4.9400000000000004</v>
      </c>
      <c r="F34" s="118" t="s">
        <v>200</v>
      </c>
      <c r="G34" s="206"/>
      <c r="H34" s="206"/>
      <c r="I34" s="210">
        <v>2.21</v>
      </c>
      <c r="J34" t="s">
        <v>207</v>
      </c>
      <c r="L34" s="202">
        <v>3.05</v>
      </c>
      <c r="T34" s="216">
        <v>1928</v>
      </c>
    </row>
    <row r="35" spans="1:20">
      <c r="A35" s="203" t="s">
        <v>192</v>
      </c>
      <c r="B35" s="205"/>
      <c r="C35" s="205"/>
      <c r="D35" s="205"/>
      <c r="E35" s="202">
        <v>1.34</v>
      </c>
      <c r="F35" t="s">
        <v>201</v>
      </c>
      <c r="G35" s="206"/>
      <c r="H35" s="206"/>
      <c r="I35" s="194">
        <v>4.59</v>
      </c>
      <c r="J35" s="7" t="s">
        <v>208</v>
      </c>
      <c r="T35" s="216">
        <v>1929</v>
      </c>
    </row>
    <row r="36" spans="1:20">
      <c r="A36" s="203" t="s">
        <v>193</v>
      </c>
      <c r="B36" s="205"/>
      <c r="C36" s="205"/>
      <c r="D36" s="205"/>
      <c r="E36" s="202">
        <v>2.4700000000000002</v>
      </c>
      <c r="F36" t="s">
        <v>202</v>
      </c>
      <c r="H36" s="194"/>
      <c r="I36" t="s">
        <v>198</v>
      </c>
      <c r="J36" t="s">
        <v>209</v>
      </c>
      <c r="L36" s="194">
        <v>1.76</v>
      </c>
      <c r="T36" s="216">
        <v>1930</v>
      </c>
    </row>
    <row r="37" spans="1:20">
      <c r="A37" s="203" t="s">
        <v>194</v>
      </c>
      <c r="B37" s="205"/>
      <c r="C37" s="205"/>
      <c r="D37" s="205"/>
      <c r="E37" s="202">
        <v>2.16</v>
      </c>
      <c r="F37" t="s">
        <v>196</v>
      </c>
      <c r="G37" s="206"/>
      <c r="H37" s="208"/>
      <c r="I37" s="194">
        <v>-2.84</v>
      </c>
      <c r="J37" t="s">
        <v>210</v>
      </c>
      <c r="L37" s="194">
        <v>2.6</v>
      </c>
      <c r="T37" s="216">
        <v>1931</v>
      </c>
    </row>
    <row r="38" spans="1:20">
      <c r="A38" s="203" t="s">
        <v>195</v>
      </c>
      <c r="B38" s="205"/>
      <c r="C38" s="205"/>
      <c r="D38" s="205"/>
      <c r="E38" s="202">
        <v>-1.1100000000000001</v>
      </c>
      <c r="F38" t="s">
        <v>200</v>
      </c>
      <c r="G38" s="206"/>
      <c r="H38" s="208"/>
      <c r="I38" s="194">
        <v>5.21</v>
      </c>
      <c r="T38" s="216">
        <v>1932</v>
      </c>
    </row>
    <row r="39" spans="1:20">
      <c r="F39" t="s">
        <v>203</v>
      </c>
      <c r="G39" s="206"/>
      <c r="H39" s="208"/>
      <c r="I39" s="194">
        <v>2.61</v>
      </c>
      <c r="T39" s="216">
        <v>1933</v>
      </c>
    </row>
    <row r="40" spans="1:20">
      <c r="F40" t="s">
        <v>219</v>
      </c>
      <c r="G40" s="206"/>
      <c r="H40" s="208"/>
      <c r="I40" s="194">
        <v>7.82</v>
      </c>
      <c r="T40" s="216">
        <v>1934</v>
      </c>
    </row>
    <row r="41" spans="1:20">
      <c r="T41" s="216">
        <v>1935</v>
      </c>
    </row>
    <row r="42" spans="1:20" ht="12.75" customHeight="1">
      <c r="A42" s="427" t="str">
        <f>O20</f>
        <v>TWO STORY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193" t="s">
        <v>212</v>
      </c>
      <c r="M42" s="192"/>
      <c r="T42" s="216">
        <v>1936</v>
      </c>
    </row>
    <row r="43" spans="1:20" ht="12.75" customHeight="1">
      <c r="A43" s="427"/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211" t="s">
        <v>211</v>
      </c>
      <c r="M43" s="192"/>
      <c r="T43" s="216">
        <v>1937</v>
      </c>
    </row>
    <row r="44" spans="1:20" ht="12.75" customHeight="1">
      <c r="A44" s="427"/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192"/>
      <c r="M44" s="192"/>
      <c r="T44" s="216">
        <v>1938</v>
      </c>
    </row>
    <row r="45" spans="1:20" ht="12.75" customHeight="1">
      <c r="A45" s="428" t="s">
        <v>151</v>
      </c>
      <c r="B45" s="428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T45" s="216">
        <v>1939</v>
      </c>
    </row>
    <row r="46" spans="1:20" ht="12.75" customHeight="1">
      <c r="A46" s="428"/>
      <c r="B46" s="428"/>
      <c r="C46" s="428"/>
      <c r="D46" s="428"/>
      <c r="E46" s="428"/>
      <c r="F46" s="428"/>
      <c r="G46" s="428"/>
      <c r="H46" s="428"/>
      <c r="I46" s="428"/>
      <c r="J46" s="428"/>
      <c r="K46" s="428"/>
      <c r="L46" s="428"/>
      <c r="M46" s="428"/>
      <c r="T46" s="216">
        <v>1940</v>
      </c>
    </row>
    <row r="47" spans="1:20" ht="12.75" customHeight="1">
      <c r="A47" s="377" t="s">
        <v>175</v>
      </c>
      <c r="B47" s="377"/>
      <c r="C47" s="377"/>
      <c r="D47" s="377"/>
      <c r="E47" s="377"/>
      <c r="F47" s="377"/>
      <c r="G47" s="377"/>
      <c r="H47" s="377"/>
      <c r="I47" s="377"/>
      <c r="J47" s="377" t="s">
        <v>186</v>
      </c>
      <c r="K47" s="377"/>
      <c r="L47" s="377"/>
      <c r="M47" s="377"/>
      <c r="T47" s="216">
        <v>1941</v>
      </c>
    </row>
    <row r="48" spans="1:20">
      <c r="A48" s="424" t="s">
        <v>152</v>
      </c>
      <c r="B48" s="424" t="s">
        <v>153</v>
      </c>
      <c r="C48" s="424" t="s">
        <v>154</v>
      </c>
      <c r="D48" s="424" t="s">
        <v>155</v>
      </c>
      <c r="E48" s="424" t="s">
        <v>156</v>
      </c>
      <c r="F48" s="424" t="s">
        <v>176</v>
      </c>
      <c r="G48" s="424" t="s">
        <v>177</v>
      </c>
      <c r="H48" s="424" t="s">
        <v>179</v>
      </c>
      <c r="I48" s="424" t="s">
        <v>180</v>
      </c>
      <c r="J48" s="425" t="s">
        <v>181</v>
      </c>
      <c r="K48" s="426" t="s">
        <v>182</v>
      </c>
      <c r="L48" s="426" t="s">
        <v>183</v>
      </c>
      <c r="M48" s="426" t="s">
        <v>184</v>
      </c>
      <c r="T48" s="216">
        <v>1942</v>
      </c>
    </row>
    <row r="49" spans="1:20" ht="18.75" customHeight="1">
      <c r="A49" s="424"/>
      <c r="B49" s="424"/>
      <c r="C49" s="424"/>
      <c r="D49" s="424"/>
      <c r="E49" s="424"/>
      <c r="F49" s="424"/>
      <c r="G49" s="424"/>
      <c r="H49" s="424"/>
      <c r="I49" s="424"/>
      <c r="J49" s="425"/>
      <c r="K49" s="426"/>
      <c r="L49" s="426"/>
      <c r="M49" s="426"/>
      <c r="T49" s="216">
        <v>1943</v>
      </c>
    </row>
    <row r="50" spans="1:20">
      <c r="A50" s="191">
        <v>600</v>
      </c>
      <c r="B50" s="195"/>
      <c r="C50" s="195"/>
      <c r="D50" s="195"/>
      <c r="E50" s="195"/>
      <c r="F50" s="195"/>
      <c r="G50" s="195"/>
      <c r="H50" s="195"/>
      <c r="I50" s="196"/>
      <c r="J50" s="197"/>
      <c r="K50" s="196"/>
      <c r="L50" s="196"/>
      <c r="M50" s="196"/>
      <c r="T50" s="216">
        <v>1944</v>
      </c>
    </row>
    <row r="51" spans="1:20">
      <c r="A51" s="179">
        <v>800</v>
      </c>
      <c r="B51" s="198"/>
      <c r="C51" s="198"/>
      <c r="D51" s="198"/>
      <c r="E51" s="198"/>
      <c r="F51" s="198"/>
      <c r="G51" s="198"/>
      <c r="H51" s="198"/>
      <c r="I51" s="199"/>
      <c r="J51" s="200"/>
      <c r="K51" s="201"/>
      <c r="L51" s="201"/>
      <c r="M51" s="201"/>
      <c r="T51" s="216">
        <v>1945</v>
      </c>
    </row>
    <row r="52" spans="1:20">
      <c r="A52" s="191">
        <v>1000</v>
      </c>
      <c r="B52" s="195"/>
      <c r="C52" s="195"/>
      <c r="D52" s="195"/>
      <c r="E52" s="195"/>
      <c r="F52" s="195"/>
      <c r="G52" s="195"/>
      <c r="H52" s="195"/>
      <c r="I52" s="196"/>
      <c r="J52" s="197"/>
      <c r="K52" s="196"/>
      <c r="L52" s="196"/>
      <c r="M52" s="196"/>
      <c r="T52" s="216">
        <v>1946</v>
      </c>
    </row>
    <row r="53" spans="1:20">
      <c r="A53" s="179">
        <v>1200</v>
      </c>
      <c r="B53" s="198"/>
      <c r="C53" s="198"/>
      <c r="D53" s="198"/>
      <c r="E53" s="198"/>
      <c r="F53" s="198"/>
      <c r="G53" s="198"/>
      <c r="H53" s="198"/>
      <c r="I53" s="199"/>
      <c r="J53" s="200"/>
      <c r="K53" s="201"/>
      <c r="L53" s="201"/>
      <c r="M53" s="201"/>
      <c r="T53" s="216">
        <v>1947</v>
      </c>
    </row>
    <row r="54" spans="1:20">
      <c r="A54" s="191">
        <v>1300</v>
      </c>
      <c r="B54" s="195"/>
      <c r="C54" s="195"/>
      <c r="D54" s="195"/>
      <c r="E54" s="195"/>
      <c r="F54" s="195"/>
      <c r="G54" s="195"/>
      <c r="H54" s="195"/>
      <c r="I54" s="196"/>
      <c r="J54" s="197"/>
      <c r="K54" s="196"/>
      <c r="L54" s="196"/>
      <c r="M54" s="196"/>
      <c r="T54" s="216">
        <v>1948</v>
      </c>
    </row>
    <row r="55" spans="1:20">
      <c r="A55" s="179">
        <v>1400</v>
      </c>
      <c r="B55" s="198"/>
      <c r="C55" s="198"/>
      <c r="D55" s="198"/>
      <c r="E55" s="198"/>
      <c r="F55" s="198"/>
      <c r="G55" s="198"/>
      <c r="H55" s="198"/>
      <c r="I55" s="199"/>
      <c r="J55" s="200"/>
      <c r="K55" s="201"/>
      <c r="L55" s="201"/>
      <c r="M55" s="201"/>
      <c r="T55" s="216">
        <v>1949</v>
      </c>
    </row>
    <row r="56" spans="1:20">
      <c r="A56" s="191">
        <v>1500</v>
      </c>
      <c r="B56" s="195"/>
      <c r="C56" s="195"/>
      <c r="D56" s="195"/>
      <c r="E56" s="195"/>
      <c r="F56" s="195"/>
      <c r="G56" s="195"/>
      <c r="H56" s="195"/>
      <c r="I56" s="196"/>
      <c r="J56" s="197"/>
      <c r="K56" s="196"/>
      <c r="L56" s="196"/>
      <c r="M56" s="196"/>
      <c r="T56" s="216">
        <v>1950</v>
      </c>
    </row>
    <row r="57" spans="1:20">
      <c r="A57" s="179">
        <v>1600</v>
      </c>
      <c r="B57" s="198"/>
      <c r="C57" s="198"/>
      <c r="D57" s="198"/>
      <c r="E57" s="198"/>
      <c r="F57" s="198"/>
      <c r="G57" s="198"/>
      <c r="H57" s="198"/>
      <c r="I57" s="199"/>
      <c r="J57" s="200"/>
      <c r="K57" s="201"/>
      <c r="L57" s="201"/>
      <c r="M57" s="201"/>
      <c r="T57" s="216">
        <v>1951</v>
      </c>
    </row>
    <row r="58" spans="1:20">
      <c r="A58" s="191">
        <v>1700</v>
      </c>
      <c r="B58" s="195"/>
      <c r="C58" s="195"/>
      <c r="D58" s="195"/>
      <c r="E58" s="195"/>
      <c r="F58" s="195"/>
      <c r="G58" s="195"/>
      <c r="H58" s="195"/>
      <c r="I58" s="196"/>
      <c r="J58" s="197"/>
      <c r="K58" s="196"/>
      <c r="L58" s="196"/>
      <c r="M58" s="196"/>
      <c r="T58" s="216">
        <v>1952</v>
      </c>
    </row>
    <row r="59" spans="1:20">
      <c r="A59" s="179">
        <v>1800</v>
      </c>
      <c r="B59" s="198"/>
      <c r="C59" s="198"/>
      <c r="D59" s="198"/>
      <c r="E59" s="198"/>
      <c r="F59" s="198"/>
      <c r="G59" s="198"/>
      <c r="H59" s="198"/>
      <c r="I59" s="199"/>
      <c r="J59" s="200"/>
      <c r="K59" s="201"/>
      <c r="L59" s="201"/>
      <c r="M59" s="201"/>
      <c r="T59" s="216">
        <v>1953</v>
      </c>
    </row>
    <row r="60" spans="1:20">
      <c r="A60" s="191">
        <v>1900</v>
      </c>
      <c r="B60" s="195"/>
      <c r="C60" s="195"/>
      <c r="D60" s="195"/>
      <c r="E60" s="195"/>
      <c r="F60" s="195"/>
      <c r="G60" s="195"/>
      <c r="H60" s="195"/>
      <c r="I60" s="196"/>
      <c r="J60" s="197"/>
      <c r="K60" s="196"/>
      <c r="L60" s="196"/>
      <c r="M60" s="196"/>
      <c r="T60" s="216">
        <v>1954</v>
      </c>
    </row>
    <row r="61" spans="1:20">
      <c r="A61" s="179">
        <v>2000</v>
      </c>
      <c r="B61" s="198"/>
      <c r="C61" s="198"/>
      <c r="D61" s="198"/>
      <c r="E61" s="198"/>
      <c r="F61" s="198"/>
      <c r="G61" s="198"/>
      <c r="H61" s="198"/>
      <c r="I61" s="199"/>
      <c r="J61" s="200"/>
      <c r="K61" s="201"/>
      <c r="L61" s="201"/>
      <c r="M61" s="201"/>
      <c r="T61" s="216">
        <v>1955</v>
      </c>
    </row>
    <row r="62" spans="1:20">
      <c r="A62" s="191">
        <v>2100</v>
      </c>
      <c r="B62" s="195"/>
      <c r="C62" s="195"/>
      <c r="D62" s="195"/>
      <c r="E62" s="195"/>
      <c r="F62" s="195"/>
      <c r="G62" s="195"/>
      <c r="H62" s="195"/>
      <c r="I62" s="196"/>
      <c r="J62" s="197"/>
      <c r="K62" s="196"/>
      <c r="L62" s="196"/>
      <c r="M62" s="196"/>
      <c r="T62" s="216">
        <v>1956</v>
      </c>
    </row>
    <row r="63" spans="1:20">
      <c r="A63" s="179">
        <v>2200</v>
      </c>
      <c r="B63" s="198"/>
      <c r="C63" s="198"/>
      <c r="D63" s="198"/>
      <c r="E63" s="198"/>
      <c r="F63" s="198"/>
      <c r="G63" s="198"/>
      <c r="H63" s="198"/>
      <c r="I63" s="199"/>
      <c r="J63" s="200"/>
      <c r="K63" s="201"/>
      <c r="L63" s="201"/>
      <c r="M63" s="201"/>
      <c r="T63" s="216">
        <v>1957</v>
      </c>
    </row>
    <row r="64" spans="1:20">
      <c r="A64" s="191">
        <v>2400</v>
      </c>
      <c r="B64" s="195"/>
      <c r="C64" s="195"/>
      <c r="D64" s="195"/>
      <c r="E64" s="195"/>
      <c r="F64" s="195"/>
      <c r="G64" s="195"/>
      <c r="H64" s="195"/>
      <c r="I64" s="196"/>
      <c r="J64" s="197"/>
      <c r="K64" s="196"/>
      <c r="L64" s="196"/>
      <c r="M64" s="196"/>
      <c r="T64" s="216">
        <v>1958</v>
      </c>
    </row>
    <row r="65" spans="1:20">
      <c r="A65" s="179">
        <v>2600</v>
      </c>
      <c r="B65" s="198"/>
      <c r="C65" s="198"/>
      <c r="D65" s="198"/>
      <c r="E65" s="198"/>
      <c r="F65" s="198"/>
      <c r="G65" s="198"/>
      <c r="H65" s="198"/>
      <c r="I65" s="199"/>
      <c r="J65" s="200"/>
      <c r="K65" s="201"/>
      <c r="L65" s="201"/>
      <c r="M65" s="201"/>
      <c r="T65" s="216">
        <v>1959</v>
      </c>
    </row>
    <row r="66" spans="1:20">
      <c r="A66" s="191">
        <v>2800</v>
      </c>
      <c r="B66" s="195"/>
      <c r="C66" s="195"/>
      <c r="D66" s="195"/>
      <c r="E66" s="195"/>
      <c r="F66" s="195"/>
      <c r="G66" s="195"/>
      <c r="H66" s="195"/>
      <c r="I66" s="196"/>
      <c r="J66" s="197"/>
      <c r="K66" s="196"/>
      <c r="L66" s="196"/>
      <c r="M66" s="196"/>
      <c r="T66" s="216">
        <v>1960</v>
      </c>
    </row>
    <row r="67" spans="1:20">
      <c r="A67" s="179">
        <v>3000</v>
      </c>
      <c r="B67" s="198"/>
      <c r="C67" s="198"/>
      <c r="D67" s="198"/>
      <c r="E67" s="198"/>
      <c r="F67" s="198"/>
      <c r="G67" s="198"/>
      <c r="H67" s="198"/>
      <c r="I67" s="199"/>
      <c r="J67" s="200"/>
      <c r="K67" s="201"/>
      <c r="L67" s="201"/>
      <c r="M67" s="201"/>
      <c r="T67" s="216">
        <v>1961</v>
      </c>
    </row>
    <row r="68" spans="1:20">
      <c r="A68" s="191">
        <v>3200</v>
      </c>
      <c r="B68" s="195"/>
      <c r="C68" s="195"/>
      <c r="D68" s="195"/>
      <c r="E68" s="195"/>
      <c r="F68" s="195"/>
      <c r="G68" s="195"/>
      <c r="H68" s="195"/>
      <c r="I68" s="196"/>
      <c r="J68" s="197"/>
      <c r="K68" s="196"/>
      <c r="L68" s="196"/>
      <c r="M68" s="196"/>
      <c r="T68" s="216">
        <v>1962</v>
      </c>
    </row>
    <row r="69" spans="1:20">
      <c r="A69" s="421" t="s">
        <v>187</v>
      </c>
      <c r="B69" s="422"/>
      <c r="C69" s="422"/>
      <c r="D69" s="422"/>
      <c r="E69" s="422"/>
      <c r="F69" s="422"/>
      <c r="G69" s="422"/>
      <c r="H69" s="422"/>
      <c r="I69" s="422"/>
      <c r="J69" s="422"/>
      <c r="K69" s="422"/>
      <c r="L69" s="422"/>
      <c r="M69" s="422"/>
      <c r="T69" s="216">
        <v>1963</v>
      </c>
    </row>
    <row r="70" spans="1:20">
      <c r="A70" s="422"/>
      <c r="B70" s="422"/>
      <c r="C70" s="422"/>
      <c r="D70" s="422"/>
      <c r="E70" s="422"/>
      <c r="F70" s="422"/>
      <c r="G70" s="422"/>
      <c r="H70" s="422"/>
      <c r="I70" s="422"/>
      <c r="J70" s="422"/>
      <c r="K70" s="422"/>
      <c r="L70" s="422"/>
      <c r="M70" s="422"/>
      <c r="T70" s="216">
        <v>1964</v>
      </c>
    </row>
    <row r="71" spans="1:20">
      <c r="A71" s="423" t="s">
        <v>188</v>
      </c>
      <c r="B71" s="423"/>
      <c r="C71" s="423"/>
      <c r="F71" s="7" t="s">
        <v>189</v>
      </c>
      <c r="T71" s="216">
        <v>1965</v>
      </c>
    </row>
    <row r="72" spans="1:20">
      <c r="T72" s="216">
        <v>1966</v>
      </c>
    </row>
    <row r="73" spans="1:20">
      <c r="A73" t="s">
        <v>197</v>
      </c>
      <c r="D73" s="206"/>
      <c r="E73" s="207" t="s">
        <v>198</v>
      </c>
      <c r="F73" t="s">
        <v>199</v>
      </c>
      <c r="G73" s="5"/>
      <c r="H73" s="5"/>
      <c r="I73" t="s">
        <v>198</v>
      </c>
      <c r="J73" s="7" t="s">
        <v>205</v>
      </c>
      <c r="T73" s="216">
        <v>1967</v>
      </c>
    </row>
    <row r="74" spans="1:20">
      <c r="A74" s="203" t="s">
        <v>190</v>
      </c>
      <c r="B74" s="205"/>
      <c r="C74" s="205"/>
      <c r="D74" s="205"/>
      <c r="E74" s="204"/>
      <c r="F74" s="5" t="s">
        <v>196</v>
      </c>
      <c r="G74" s="206"/>
      <c r="H74" s="206"/>
      <c r="I74" s="209"/>
      <c r="J74" t="s">
        <v>206</v>
      </c>
      <c r="L74" s="202"/>
      <c r="T74" s="216">
        <v>1968</v>
      </c>
    </row>
    <row r="75" spans="1:20">
      <c r="A75" s="203" t="s">
        <v>191</v>
      </c>
      <c r="B75" s="205"/>
      <c r="C75" s="205"/>
      <c r="D75" s="205"/>
      <c r="E75" s="202"/>
      <c r="F75" s="118" t="s">
        <v>200</v>
      </c>
      <c r="G75" s="206"/>
      <c r="H75" s="206"/>
      <c r="I75" s="210"/>
      <c r="J75" t="s">
        <v>207</v>
      </c>
      <c r="L75" s="202"/>
      <c r="T75" s="216">
        <v>1969</v>
      </c>
    </row>
    <row r="76" spans="1:20">
      <c r="A76" s="203" t="s">
        <v>192</v>
      </c>
      <c r="B76" s="205"/>
      <c r="C76" s="205"/>
      <c r="D76" s="205"/>
      <c r="E76" s="202"/>
      <c r="F76" t="s">
        <v>201</v>
      </c>
      <c r="G76" s="206"/>
      <c r="H76" s="206"/>
      <c r="I76" s="194"/>
      <c r="J76" s="7" t="s">
        <v>208</v>
      </c>
      <c r="T76" s="216">
        <v>1970</v>
      </c>
    </row>
    <row r="77" spans="1:20">
      <c r="A77" s="203" t="s">
        <v>193</v>
      </c>
      <c r="B77" s="205"/>
      <c r="C77" s="205"/>
      <c r="D77" s="205"/>
      <c r="E77" s="202"/>
      <c r="F77" t="s">
        <v>202</v>
      </c>
      <c r="H77" s="194"/>
      <c r="I77" t="s">
        <v>198</v>
      </c>
      <c r="J77" t="s">
        <v>209</v>
      </c>
      <c r="L77" s="194"/>
      <c r="T77" s="216">
        <v>1971</v>
      </c>
    </row>
    <row r="78" spans="1:20">
      <c r="A78" s="203" t="s">
        <v>194</v>
      </c>
      <c r="B78" s="205"/>
      <c r="C78" s="205"/>
      <c r="D78" s="205"/>
      <c r="E78" s="202"/>
      <c r="F78" t="s">
        <v>196</v>
      </c>
      <c r="G78" s="206"/>
      <c r="H78" s="208"/>
      <c r="I78" s="194"/>
      <c r="J78" t="s">
        <v>210</v>
      </c>
      <c r="L78" s="194"/>
      <c r="T78" s="216">
        <v>1972</v>
      </c>
    </row>
    <row r="79" spans="1:20">
      <c r="A79" s="203" t="s">
        <v>195</v>
      </c>
      <c r="B79" s="205"/>
      <c r="C79" s="205"/>
      <c r="D79" s="205"/>
      <c r="E79" s="202"/>
      <c r="F79" t="s">
        <v>200</v>
      </c>
      <c r="G79" s="206"/>
      <c r="H79" s="208"/>
      <c r="I79" s="194"/>
      <c r="T79" s="216">
        <v>1973</v>
      </c>
    </row>
    <row r="80" spans="1:20">
      <c r="F80" t="s">
        <v>203</v>
      </c>
      <c r="G80" s="206"/>
      <c r="H80" s="208"/>
      <c r="I80" s="194"/>
      <c r="T80" s="216">
        <v>1974</v>
      </c>
    </row>
    <row r="81" spans="1:20">
      <c r="F81" t="s">
        <v>204</v>
      </c>
      <c r="G81" s="206"/>
      <c r="H81" s="208"/>
      <c r="I81" s="194"/>
      <c r="T81" s="216">
        <v>1975</v>
      </c>
    </row>
    <row r="82" spans="1:20">
      <c r="T82" s="216">
        <v>1976</v>
      </c>
    </row>
    <row r="83" spans="1:20">
      <c r="T83" s="216">
        <v>1977</v>
      </c>
    </row>
    <row r="84" spans="1:20" ht="18.75">
      <c r="A84" s="427" t="str">
        <f>O21</f>
        <v>TWO STORY BI-LEVEL</v>
      </c>
      <c r="B84" s="427"/>
      <c r="C84" s="427"/>
      <c r="D84" s="427"/>
      <c r="E84" s="427"/>
      <c r="F84" s="427"/>
      <c r="G84" s="427"/>
      <c r="H84" s="427"/>
      <c r="I84" s="427"/>
      <c r="J84" s="427"/>
      <c r="K84" s="427"/>
      <c r="L84" s="193" t="s">
        <v>212</v>
      </c>
      <c r="M84" s="192"/>
      <c r="T84" s="216">
        <v>1978</v>
      </c>
    </row>
    <row r="85" spans="1:20" ht="18.75">
      <c r="A85" s="427"/>
      <c r="B85" s="427"/>
      <c r="C85" s="427"/>
      <c r="D85" s="427"/>
      <c r="E85" s="427"/>
      <c r="F85" s="427"/>
      <c r="G85" s="427"/>
      <c r="H85" s="427"/>
      <c r="I85" s="427"/>
      <c r="J85" s="427"/>
      <c r="K85" s="427"/>
      <c r="L85" s="211" t="s">
        <v>211</v>
      </c>
      <c r="M85" s="192"/>
      <c r="T85" s="216">
        <v>1979</v>
      </c>
    </row>
    <row r="86" spans="1:20" ht="18.75">
      <c r="A86" s="427"/>
      <c r="B86" s="427"/>
      <c r="C86" s="427"/>
      <c r="D86" s="427"/>
      <c r="E86" s="427"/>
      <c r="F86" s="427"/>
      <c r="G86" s="427"/>
      <c r="H86" s="427"/>
      <c r="I86" s="427"/>
      <c r="J86" s="427"/>
      <c r="K86" s="427"/>
      <c r="L86" s="192"/>
      <c r="M86" s="192"/>
      <c r="T86" s="216">
        <v>1980</v>
      </c>
    </row>
    <row r="87" spans="1:20">
      <c r="A87" s="428" t="s">
        <v>151</v>
      </c>
      <c r="B87" s="428"/>
      <c r="C87" s="428"/>
      <c r="D87" s="428"/>
      <c r="E87" s="428"/>
      <c r="F87" s="428"/>
      <c r="G87" s="428"/>
      <c r="H87" s="428"/>
      <c r="I87" s="428"/>
      <c r="J87" s="428"/>
      <c r="K87" s="428"/>
      <c r="L87" s="428"/>
      <c r="M87" s="428"/>
      <c r="T87" s="216">
        <v>1981</v>
      </c>
    </row>
    <row r="88" spans="1:20">
      <c r="A88" s="428"/>
      <c r="B88" s="428"/>
      <c r="C88" s="428"/>
      <c r="D88" s="428"/>
      <c r="E88" s="428"/>
      <c r="F88" s="428"/>
      <c r="G88" s="428"/>
      <c r="H88" s="428"/>
      <c r="I88" s="428"/>
      <c r="J88" s="428"/>
      <c r="K88" s="428"/>
      <c r="L88" s="428"/>
      <c r="M88" s="428"/>
      <c r="T88" s="216">
        <v>1982</v>
      </c>
    </row>
    <row r="89" spans="1:20">
      <c r="A89" s="377" t="s">
        <v>175</v>
      </c>
      <c r="B89" s="377"/>
      <c r="C89" s="377"/>
      <c r="D89" s="377"/>
      <c r="E89" s="377"/>
      <c r="F89" s="377"/>
      <c r="G89" s="377"/>
      <c r="H89" s="377"/>
      <c r="I89" s="377"/>
      <c r="J89" s="377" t="s">
        <v>186</v>
      </c>
      <c r="K89" s="377"/>
      <c r="L89" s="377"/>
      <c r="M89" s="377"/>
      <c r="T89" s="216">
        <v>1983</v>
      </c>
    </row>
    <row r="90" spans="1:20">
      <c r="A90" s="424" t="s">
        <v>152</v>
      </c>
      <c r="B90" s="424" t="s">
        <v>153</v>
      </c>
      <c r="C90" s="424" t="s">
        <v>154</v>
      </c>
      <c r="D90" s="424" t="s">
        <v>155</v>
      </c>
      <c r="E90" s="424" t="s">
        <v>156</v>
      </c>
      <c r="F90" s="424" t="s">
        <v>176</v>
      </c>
      <c r="G90" s="424" t="s">
        <v>177</v>
      </c>
      <c r="H90" s="424" t="s">
        <v>179</v>
      </c>
      <c r="I90" s="424" t="s">
        <v>180</v>
      </c>
      <c r="J90" s="425" t="s">
        <v>181</v>
      </c>
      <c r="K90" s="426" t="s">
        <v>182</v>
      </c>
      <c r="L90" s="426" t="s">
        <v>183</v>
      </c>
      <c r="M90" s="426" t="s">
        <v>184</v>
      </c>
      <c r="T90" s="216">
        <v>1984</v>
      </c>
    </row>
    <row r="91" spans="1:20" ht="20.25" customHeight="1">
      <c r="A91" s="424"/>
      <c r="B91" s="424"/>
      <c r="C91" s="424"/>
      <c r="D91" s="424"/>
      <c r="E91" s="424"/>
      <c r="F91" s="424"/>
      <c r="G91" s="424"/>
      <c r="H91" s="424"/>
      <c r="I91" s="424"/>
      <c r="J91" s="425"/>
      <c r="K91" s="426"/>
      <c r="L91" s="426"/>
      <c r="M91" s="426"/>
      <c r="T91" s="216">
        <v>1985</v>
      </c>
    </row>
    <row r="92" spans="1:20">
      <c r="A92" s="191">
        <v>600</v>
      </c>
      <c r="B92" s="195"/>
      <c r="C92" s="195"/>
      <c r="D92" s="195"/>
      <c r="E92" s="195"/>
      <c r="F92" s="195"/>
      <c r="G92" s="195"/>
      <c r="H92" s="195"/>
      <c r="I92" s="196"/>
      <c r="J92" s="197"/>
      <c r="K92" s="196"/>
      <c r="L92" s="196"/>
      <c r="M92" s="196"/>
      <c r="T92" s="216">
        <v>1986</v>
      </c>
    </row>
    <row r="93" spans="1:20">
      <c r="A93" s="179">
        <v>800</v>
      </c>
      <c r="B93" s="198"/>
      <c r="C93" s="198"/>
      <c r="D93" s="198"/>
      <c r="E93" s="198"/>
      <c r="F93" s="198"/>
      <c r="G93" s="198"/>
      <c r="H93" s="198"/>
      <c r="I93" s="199"/>
      <c r="J93" s="200"/>
      <c r="K93" s="201"/>
      <c r="L93" s="201"/>
      <c r="M93" s="201"/>
      <c r="T93" s="216">
        <v>1987</v>
      </c>
    </row>
    <row r="94" spans="1:20">
      <c r="A94" s="191">
        <v>1000</v>
      </c>
      <c r="B94" s="195"/>
      <c r="C94" s="195"/>
      <c r="D94" s="195"/>
      <c r="E94" s="195"/>
      <c r="F94" s="195"/>
      <c r="G94" s="195"/>
      <c r="H94" s="195"/>
      <c r="I94" s="196"/>
      <c r="J94" s="197"/>
      <c r="K94" s="196"/>
      <c r="L94" s="196"/>
      <c r="M94" s="196"/>
      <c r="T94" s="216">
        <v>1988</v>
      </c>
    </row>
    <row r="95" spans="1:20">
      <c r="A95" s="179">
        <v>1200</v>
      </c>
      <c r="B95" s="198"/>
      <c r="C95" s="198"/>
      <c r="D95" s="198"/>
      <c r="E95" s="198"/>
      <c r="F95" s="198"/>
      <c r="G95" s="198"/>
      <c r="H95" s="198"/>
      <c r="I95" s="199"/>
      <c r="J95" s="200"/>
      <c r="K95" s="201"/>
      <c r="L95" s="201"/>
      <c r="M95" s="201"/>
      <c r="T95" s="216">
        <v>1989</v>
      </c>
    </row>
    <row r="96" spans="1:20">
      <c r="A96" s="191">
        <v>1300</v>
      </c>
      <c r="B96" s="195"/>
      <c r="C96" s="195"/>
      <c r="D96" s="195"/>
      <c r="E96" s="195"/>
      <c r="F96" s="195"/>
      <c r="G96" s="195"/>
      <c r="H96" s="195"/>
      <c r="I96" s="196"/>
      <c r="J96" s="197"/>
      <c r="K96" s="196"/>
      <c r="L96" s="196"/>
      <c r="M96" s="196"/>
      <c r="T96" s="216">
        <v>1990</v>
      </c>
    </row>
    <row r="97" spans="1:20">
      <c r="A97" s="179">
        <v>1400</v>
      </c>
      <c r="B97" s="198"/>
      <c r="C97" s="198"/>
      <c r="D97" s="198"/>
      <c r="E97" s="198"/>
      <c r="F97" s="198"/>
      <c r="G97" s="198"/>
      <c r="H97" s="198"/>
      <c r="I97" s="199"/>
      <c r="J97" s="200"/>
      <c r="K97" s="201"/>
      <c r="L97" s="201"/>
      <c r="M97" s="201"/>
      <c r="T97" s="216">
        <v>1991</v>
      </c>
    </row>
    <row r="98" spans="1:20">
      <c r="A98" s="191">
        <v>1500</v>
      </c>
      <c r="B98" s="195"/>
      <c r="C98" s="195"/>
      <c r="D98" s="195"/>
      <c r="E98" s="195"/>
      <c r="F98" s="195"/>
      <c r="G98" s="195"/>
      <c r="H98" s="195"/>
      <c r="I98" s="196"/>
      <c r="J98" s="197"/>
      <c r="K98" s="196"/>
      <c r="L98" s="196"/>
      <c r="M98" s="196"/>
      <c r="T98" s="216">
        <v>1992</v>
      </c>
    </row>
    <row r="99" spans="1:20">
      <c r="A99" s="179">
        <v>1600</v>
      </c>
      <c r="B99" s="198"/>
      <c r="C99" s="198"/>
      <c r="D99" s="198"/>
      <c r="E99" s="198"/>
      <c r="F99" s="198"/>
      <c r="G99" s="198"/>
      <c r="H99" s="198"/>
      <c r="I99" s="199"/>
      <c r="J99" s="200"/>
      <c r="K99" s="201"/>
      <c r="L99" s="201"/>
      <c r="M99" s="201"/>
      <c r="T99" s="216">
        <v>1993</v>
      </c>
    </row>
    <row r="100" spans="1:20">
      <c r="A100" s="191">
        <v>1700</v>
      </c>
      <c r="B100" s="195"/>
      <c r="C100" s="195"/>
      <c r="D100" s="195"/>
      <c r="E100" s="195"/>
      <c r="F100" s="195"/>
      <c r="G100" s="195"/>
      <c r="H100" s="195"/>
      <c r="I100" s="196"/>
      <c r="J100" s="197"/>
      <c r="K100" s="196"/>
      <c r="L100" s="196"/>
      <c r="M100" s="196"/>
      <c r="T100" s="216">
        <v>1994</v>
      </c>
    </row>
    <row r="101" spans="1:20">
      <c r="A101" s="179">
        <v>1800</v>
      </c>
      <c r="B101" s="198"/>
      <c r="C101" s="198"/>
      <c r="D101" s="198"/>
      <c r="E101" s="198"/>
      <c r="F101" s="198"/>
      <c r="G101" s="198"/>
      <c r="H101" s="198"/>
      <c r="I101" s="199"/>
      <c r="J101" s="200"/>
      <c r="K101" s="201"/>
      <c r="L101" s="201"/>
      <c r="M101" s="201"/>
      <c r="T101" s="216">
        <v>1995</v>
      </c>
    </row>
    <row r="102" spans="1:20">
      <c r="A102" s="191">
        <v>1900</v>
      </c>
      <c r="B102" s="195"/>
      <c r="C102" s="195"/>
      <c r="D102" s="195"/>
      <c r="E102" s="195"/>
      <c r="F102" s="195"/>
      <c r="G102" s="195"/>
      <c r="H102" s="195"/>
      <c r="I102" s="196"/>
      <c r="J102" s="197"/>
      <c r="K102" s="196"/>
      <c r="L102" s="196"/>
      <c r="M102" s="196"/>
      <c r="T102" s="216">
        <v>1996</v>
      </c>
    </row>
    <row r="103" spans="1:20">
      <c r="A103" s="179">
        <v>2000</v>
      </c>
      <c r="B103" s="198"/>
      <c r="C103" s="198"/>
      <c r="D103" s="198"/>
      <c r="E103" s="198"/>
      <c r="F103" s="198"/>
      <c r="G103" s="198"/>
      <c r="H103" s="198"/>
      <c r="I103" s="199"/>
      <c r="J103" s="200"/>
      <c r="K103" s="201"/>
      <c r="L103" s="201"/>
      <c r="M103" s="201"/>
      <c r="T103" s="216">
        <v>1997</v>
      </c>
    </row>
    <row r="104" spans="1:20">
      <c r="A104" s="191">
        <v>2100</v>
      </c>
      <c r="B104" s="195"/>
      <c r="C104" s="195"/>
      <c r="D104" s="195"/>
      <c r="E104" s="195"/>
      <c r="F104" s="195"/>
      <c r="G104" s="195"/>
      <c r="H104" s="195"/>
      <c r="I104" s="196"/>
      <c r="J104" s="197"/>
      <c r="K104" s="196"/>
      <c r="L104" s="196"/>
      <c r="M104" s="196"/>
      <c r="T104" s="216">
        <v>1998</v>
      </c>
    </row>
    <row r="105" spans="1:20">
      <c r="A105" s="179">
        <v>2200</v>
      </c>
      <c r="B105" s="198"/>
      <c r="C105" s="198"/>
      <c r="D105" s="198"/>
      <c r="E105" s="198"/>
      <c r="F105" s="198"/>
      <c r="G105" s="198"/>
      <c r="H105" s="198"/>
      <c r="I105" s="199"/>
      <c r="J105" s="200"/>
      <c r="K105" s="201"/>
      <c r="L105" s="201"/>
      <c r="M105" s="201"/>
      <c r="T105" s="216">
        <v>1999</v>
      </c>
    </row>
    <row r="106" spans="1:20">
      <c r="A106" s="191">
        <v>2400</v>
      </c>
      <c r="B106" s="195"/>
      <c r="C106" s="195"/>
      <c r="D106" s="195"/>
      <c r="E106" s="195"/>
      <c r="F106" s="195"/>
      <c r="G106" s="195"/>
      <c r="H106" s="195"/>
      <c r="I106" s="196"/>
      <c r="J106" s="197"/>
      <c r="K106" s="196"/>
      <c r="L106" s="196"/>
      <c r="M106" s="196"/>
      <c r="T106" s="216">
        <v>2000</v>
      </c>
    </row>
    <row r="107" spans="1:20">
      <c r="A107" s="179">
        <v>2600</v>
      </c>
      <c r="B107" s="198"/>
      <c r="C107" s="198"/>
      <c r="D107" s="198"/>
      <c r="E107" s="198"/>
      <c r="F107" s="198"/>
      <c r="G107" s="198"/>
      <c r="H107" s="198"/>
      <c r="I107" s="199"/>
      <c r="J107" s="200"/>
      <c r="K107" s="201"/>
      <c r="L107" s="201"/>
      <c r="M107" s="201"/>
      <c r="T107" s="216">
        <v>2001</v>
      </c>
    </row>
    <row r="108" spans="1:20">
      <c r="A108" s="191">
        <v>2800</v>
      </c>
      <c r="B108" s="195"/>
      <c r="C108" s="195"/>
      <c r="D108" s="195"/>
      <c r="E108" s="195"/>
      <c r="F108" s="195"/>
      <c r="G108" s="195"/>
      <c r="H108" s="195"/>
      <c r="I108" s="196"/>
      <c r="J108" s="197"/>
      <c r="K108" s="196"/>
      <c r="L108" s="196"/>
      <c r="M108" s="196"/>
      <c r="T108" s="216">
        <v>2002</v>
      </c>
    </row>
    <row r="109" spans="1:20">
      <c r="A109" s="179">
        <v>3000</v>
      </c>
      <c r="B109" s="198"/>
      <c r="C109" s="198"/>
      <c r="D109" s="198"/>
      <c r="E109" s="198"/>
      <c r="F109" s="198"/>
      <c r="G109" s="198"/>
      <c r="H109" s="198"/>
      <c r="I109" s="199"/>
      <c r="J109" s="200"/>
      <c r="K109" s="201"/>
      <c r="L109" s="201"/>
      <c r="M109" s="201"/>
      <c r="T109" s="216">
        <v>2003</v>
      </c>
    </row>
    <row r="110" spans="1:20">
      <c r="A110" s="191">
        <v>3200</v>
      </c>
      <c r="B110" s="195"/>
      <c r="C110" s="195"/>
      <c r="D110" s="195"/>
      <c r="E110" s="195"/>
      <c r="F110" s="195"/>
      <c r="G110" s="195"/>
      <c r="H110" s="195"/>
      <c r="I110" s="196"/>
      <c r="J110" s="197"/>
      <c r="K110" s="196"/>
      <c r="L110" s="196"/>
      <c r="M110" s="196"/>
      <c r="T110" s="216">
        <v>2004</v>
      </c>
    </row>
    <row r="111" spans="1:20">
      <c r="A111" s="421" t="s">
        <v>187</v>
      </c>
      <c r="B111" s="422"/>
      <c r="C111" s="422"/>
      <c r="D111" s="422"/>
      <c r="E111" s="422"/>
      <c r="F111" s="422"/>
      <c r="G111" s="422"/>
      <c r="H111" s="422"/>
      <c r="I111" s="422"/>
      <c r="J111" s="422"/>
      <c r="K111" s="422"/>
      <c r="L111" s="422"/>
      <c r="M111" s="422"/>
      <c r="T111" s="216">
        <v>2005</v>
      </c>
    </row>
    <row r="112" spans="1:20">
      <c r="A112" s="422"/>
      <c r="B112" s="422"/>
      <c r="C112" s="422"/>
      <c r="D112" s="422"/>
      <c r="E112" s="422"/>
      <c r="F112" s="422"/>
      <c r="G112" s="422"/>
      <c r="H112" s="422"/>
      <c r="I112" s="422"/>
      <c r="J112" s="422"/>
      <c r="K112" s="422"/>
      <c r="L112" s="422"/>
      <c r="M112" s="422"/>
      <c r="T112" s="216">
        <v>2006</v>
      </c>
    </row>
    <row r="113" spans="1:20">
      <c r="A113" s="423" t="s">
        <v>188</v>
      </c>
      <c r="B113" s="423"/>
      <c r="C113" s="423"/>
      <c r="F113" s="7" t="s">
        <v>189</v>
      </c>
      <c r="T113" s="216">
        <v>2007</v>
      </c>
    </row>
    <row r="114" spans="1:20">
      <c r="T114" s="216">
        <v>2008</v>
      </c>
    </row>
    <row r="115" spans="1:20">
      <c r="A115" t="s">
        <v>197</v>
      </c>
      <c r="D115" s="206"/>
      <c r="E115" s="207" t="s">
        <v>198</v>
      </c>
      <c r="F115" t="s">
        <v>199</v>
      </c>
      <c r="G115" s="5"/>
      <c r="H115" s="5"/>
      <c r="I115" t="s">
        <v>198</v>
      </c>
      <c r="J115" s="7" t="s">
        <v>205</v>
      </c>
      <c r="T115" s="216">
        <v>2009</v>
      </c>
    </row>
    <row r="116" spans="1:20">
      <c r="A116" s="203" t="s">
        <v>190</v>
      </c>
      <c r="B116" s="205"/>
      <c r="C116" s="205"/>
      <c r="D116" s="205"/>
      <c r="E116" s="204"/>
      <c r="F116" s="5" t="s">
        <v>196</v>
      </c>
      <c r="G116" s="206"/>
      <c r="H116" s="206"/>
      <c r="I116" s="209"/>
      <c r="J116" t="s">
        <v>206</v>
      </c>
      <c r="L116" s="202"/>
      <c r="T116" s="216">
        <v>2010</v>
      </c>
    </row>
    <row r="117" spans="1:20">
      <c r="A117" s="203" t="s">
        <v>191</v>
      </c>
      <c r="B117" s="205"/>
      <c r="C117" s="205"/>
      <c r="D117" s="205"/>
      <c r="E117" s="202"/>
      <c r="F117" s="118" t="s">
        <v>200</v>
      </c>
      <c r="G117" s="206"/>
      <c r="H117" s="206"/>
      <c r="I117" s="210"/>
      <c r="J117" t="s">
        <v>207</v>
      </c>
      <c r="L117" s="202"/>
      <c r="T117" s="216">
        <v>2011</v>
      </c>
    </row>
    <row r="118" spans="1:20">
      <c r="A118" s="203" t="s">
        <v>192</v>
      </c>
      <c r="B118" s="205"/>
      <c r="C118" s="205"/>
      <c r="D118" s="205"/>
      <c r="E118" s="202"/>
      <c r="F118" t="s">
        <v>201</v>
      </c>
      <c r="G118" s="206"/>
      <c r="H118" s="206"/>
      <c r="I118" s="194"/>
      <c r="J118" s="7" t="s">
        <v>208</v>
      </c>
      <c r="T118" s="216">
        <v>2012</v>
      </c>
    </row>
    <row r="119" spans="1:20">
      <c r="A119" s="203" t="s">
        <v>193</v>
      </c>
      <c r="B119" s="205"/>
      <c r="C119" s="205"/>
      <c r="D119" s="205"/>
      <c r="E119" s="202"/>
      <c r="F119" t="s">
        <v>202</v>
      </c>
      <c r="H119" s="194"/>
      <c r="I119" t="s">
        <v>198</v>
      </c>
      <c r="J119" t="s">
        <v>209</v>
      </c>
      <c r="L119" s="194"/>
      <c r="T119" s="216">
        <v>2013</v>
      </c>
    </row>
    <row r="120" spans="1:20">
      <c r="A120" s="203" t="s">
        <v>194</v>
      </c>
      <c r="B120" s="205"/>
      <c r="C120" s="205"/>
      <c r="D120" s="205"/>
      <c r="E120" s="202"/>
      <c r="F120" t="s">
        <v>196</v>
      </c>
      <c r="G120" s="206"/>
      <c r="H120" s="208"/>
      <c r="I120" s="194"/>
      <c r="J120" t="s">
        <v>210</v>
      </c>
      <c r="L120" s="194"/>
      <c r="T120" s="216">
        <v>2014</v>
      </c>
    </row>
    <row r="121" spans="1:20">
      <c r="A121" s="203" t="s">
        <v>195</v>
      </c>
      <c r="B121" s="205"/>
      <c r="C121" s="205"/>
      <c r="D121" s="205"/>
      <c r="E121" s="202"/>
      <c r="F121" t="s">
        <v>200</v>
      </c>
      <c r="G121" s="206"/>
      <c r="H121" s="208"/>
      <c r="I121" s="194"/>
      <c r="T121" s="216">
        <v>2015</v>
      </c>
    </row>
    <row r="122" spans="1:20">
      <c r="F122" t="s">
        <v>203</v>
      </c>
      <c r="G122" s="206"/>
      <c r="H122" s="208"/>
      <c r="I122" s="194"/>
      <c r="T122" s="216">
        <v>2016</v>
      </c>
    </row>
    <row r="123" spans="1:20">
      <c r="F123" t="s">
        <v>204</v>
      </c>
      <c r="G123" s="206"/>
      <c r="H123" s="208"/>
      <c r="I123" s="194"/>
      <c r="T123" s="216">
        <v>2017</v>
      </c>
    </row>
    <row r="124" spans="1:20">
      <c r="T124" s="216">
        <v>2018</v>
      </c>
    </row>
    <row r="125" spans="1:20" ht="18.75">
      <c r="A125" s="427" t="str">
        <f>O22</f>
        <v>1/2 STORY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193" t="s">
        <v>212</v>
      </c>
      <c r="M125" s="192"/>
      <c r="T125" s="216">
        <v>2019</v>
      </c>
    </row>
    <row r="126" spans="1:20" ht="18.75">
      <c r="A126" s="427"/>
      <c r="B126" s="427"/>
      <c r="C126" s="427"/>
      <c r="D126" s="427"/>
      <c r="E126" s="427"/>
      <c r="F126" s="427"/>
      <c r="G126" s="427"/>
      <c r="H126" s="427"/>
      <c r="I126" s="427"/>
      <c r="J126" s="427"/>
      <c r="K126" s="427"/>
      <c r="L126" s="211" t="s">
        <v>211</v>
      </c>
      <c r="M126" s="192"/>
      <c r="T126" s="216">
        <v>2020</v>
      </c>
    </row>
    <row r="127" spans="1:20" ht="18.75">
      <c r="A127" s="427"/>
      <c r="B127" s="427"/>
      <c r="C127" s="427"/>
      <c r="D127" s="427"/>
      <c r="E127" s="427"/>
      <c r="F127" s="427"/>
      <c r="G127" s="427"/>
      <c r="H127" s="427"/>
      <c r="I127" s="427"/>
      <c r="J127" s="427"/>
      <c r="K127" s="427"/>
      <c r="L127" s="192"/>
      <c r="M127" s="192"/>
      <c r="T127" s="216">
        <v>2021</v>
      </c>
    </row>
    <row r="128" spans="1:20">
      <c r="A128" s="428" t="s">
        <v>151</v>
      </c>
      <c r="B128" s="428"/>
      <c r="C128" s="428"/>
      <c r="D128" s="428"/>
      <c r="E128" s="428"/>
      <c r="F128" s="428"/>
      <c r="G128" s="428"/>
      <c r="H128" s="428"/>
      <c r="I128" s="428"/>
      <c r="J128" s="428"/>
      <c r="K128" s="428"/>
      <c r="L128" s="428"/>
      <c r="M128" s="428"/>
      <c r="T128" s="216">
        <v>2022</v>
      </c>
    </row>
    <row r="129" spans="1:20">
      <c r="A129" s="428"/>
      <c r="B129" s="428"/>
      <c r="C129" s="428"/>
      <c r="D129" s="428"/>
      <c r="E129" s="428"/>
      <c r="F129" s="428"/>
      <c r="G129" s="428"/>
      <c r="H129" s="428"/>
      <c r="I129" s="428"/>
      <c r="J129" s="428"/>
      <c r="K129" s="428"/>
      <c r="L129" s="428"/>
      <c r="M129" s="428"/>
      <c r="T129" s="216">
        <v>2023</v>
      </c>
    </row>
    <row r="130" spans="1:20">
      <c r="A130" s="377" t="s">
        <v>175</v>
      </c>
      <c r="B130" s="377"/>
      <c r="C130" s="377"/>
      <c r="D130" s="377"/>
      <c r="E130" s="377"/>
      <c r="F130" s="377"/>
      <c r="G130" s="377"/>
      <c r="H130" s="377"/>
      <c r="I130" s="377"/>
      <c r="J130" s="377" t="s">
        <v>186</v>
      </c>
      <c r="K130" s="377"/>
      <c r="L130" s="377"/>
      <c r="M130" s="377"/>
      <c r="T130" s="216">
        <v>2024</v>
      </c>
    </row>
    <row r="131" spans="1:20">
      <c r="A131" s="424" t="s">
        <v>152</v>
      </c>
      <c r="B131" s="424" t="s">
        <v>153</v>
      </c>
      <c r="C131" s="424" t="s">
        <v>154</v>
      </c>
      <c r="D131" s="424" t="s">
        <v>155</v>
      </c>
      <c r="E131" s="424" t="s">
        <v>156</v>
      </c>
      <c r="F131" s="424" t="s">
        <v>176</v>
      </c>
      <c r="G131" s="424" t="s">
        <v>177</v>
      </c>
      <c r="H131" s="424" t="s">
        <v>179</v>
      </c>
      <c r="I131" s="424" t="s">
        <v>180</v>
      </c>
      <c r="J131" s="425" t="s">
        <v>181</v>
      </c>
      <c r="K131" s="426" t="s">
        <v>182</v>
      </c>
      <c r="L131" s="426" t="s">
        <v>183</v>
      </c>
      <c r="M131" s="426" t="s">
        <v>184</v>
      </c>
      <c r="T131" s="216">
        <v>2025</v>
      </c>
    </row>
    <row r="132" spans="1:20" ht="19.5" customHeight="1">
      <c r="A132" s="424"/>
      <c r="B132" s="424"/>
      <c r="C132" s="424"/>
      <c r="D132" s="424"/>
      <c r="E132" s="424"/>
      <c r="F132" s="424"/>
      <c r="G132" s="424"/>
      <c r="H132" s="424"/>
      <c r="I132" s="424"/>
      <c r="J132" s="425"/>
      <c r="K132" s="426"/>
      <c r="L132" s="426"/>
      <c r="M132" s="426"/>
      <c r="T132" s="216">
        <v>2026</v>
      </c>
    </row>
    <row r="133" spans="1:20">
      <c r="A133" s="191">
        <v>600</v>
      </c>
      <c r="B133" s="195"/>
      <c r="C133" s="195"/>
      <c r="D133" s="195"/>
      <c r="E133" s="195"/>
      <c r="F133" s="195"/>
      <c r="G133" s="195"/>
      <c r="H133" s="195"/>
      <c r="I133" s="196"/>
      <c r="J133" s="197"/>
      <c r="K133" s="196"/>
      <c r="L133" s="196"/>
      <c r="M133" s="196"/>
      <c r="T133" s="216">
        <v>2027</v>
      </c>
    </row>
    <row r="134" spans="1:20">
      <c r="A134" s="179">
        <v>800</v>
      </c>
      <c r="B134" s="198"/>
      <c r="C134" s="198"/>
      <c r="D134" s="198"/>
      <c r="E134" s="198"/>
      <c r="F134" s="198"/>
      <c r="G134" s="198"/>
      <c r="H134" s="198"/>
      <c r="I134" s="199"/>
      <c r="J134" s="200"/>
      <c r="K134" s="201"/>
      <c r="L134" s="201"/>
      <c r="M134" s="201"/>
      <c r="T134" s="216">
        <v>2028</v>
      </c>
    </row>
    <row r="135" spans="1:20">
      <c r="A135" s="191">
        <v>1000</v>
      </c>
      <c r="B135" s="195"/>
      <c r="C135" s="195"/>
      <c r="D135" s="195"/>
      <c r="E135" s="195"/>
      <c r="F135" s="195"/>
      <c r="G135" s="195"/>
      <c r="H135" s="195"/>
      <c r="I135" s="196"/>
      <c r="J135" s="197"/>
      <c r="K135" s="196"/>
      <c r="L135" s="196"/>
      <c r="M135" s="196"/>
      <c r="T135" s="216">
        <v>2029</v>
      </c>
    </row>
    <row r="136" spans="1:20">
      <c r="A136" s="179">
        <v>1200</v>
      </c>
      <c r="B136" s="198"/>
      <c r="C136" s="198"/>
      <c r="D136" s="198"/>
      <c r="E136" s="198"/>
      <c r="F136" s="198"/>
      <c r="G136" s="198"/>
      <c r="H136" s="198"/>
      <c r="I136" s="199"/>
      <c r="J136" s="200"/>
      <c r="K136" s="201"/>
      <c r="L136" s="201"/>
      <c r="M136" s="201"/>
      <c r="T136" s="216">
        <v>2030</v>
      </c>
    </row>
    <row r="137" spans="1:20">
      <c r="A137" s="191">
        <v>1300</v>
      </c>
      <c r="B137" s="195"/>
      <c r="C137" s="195"/>
      <c r="D137" s="195"/>
      <c r="E137" s="195"/>
      <c r="F137" s="195"/>
      <c r="G137" s="195"/>
      <c r="H137" s="195"/>
      <c r="I137" s="196"/>
      <c r="J137" s="197"/>
      <c r="K137" s="196"/>
      <c r="L137" s="196"/>
      <c r="M137" s="196"/>
      <c r="T137" s="216">
        <v>2031</v>
      </c>
    </row>
    <row r="138" spans="1:20">
      <c r="A138" s="179">
        <v>1400</v>
      </c>
      <c r="B138" s="198"/>
      <c r="C138" s="198"/>
      <c r="D138" s="198"/>
      <c r="E138" s="198"/>
      <c r="F138" s="198"/>
      <c r="G138" s="198"/>
      <c r="H138" s="198"/>
      <c r="I138" s="199"/>
      <c r="J138" s="200"/>
      <c r="K138" s="201"/>
      <c r="L138" s="201"/>
      <c r="M138" s="201"/>
      <c r="T138" s="216">
        <v>2032</v>
      </c>
    </row>
    <row r="139" spans="1:20">
      <c r="A139" s="191">
        <v>1500</v>
      </c>
      <c r="B139" s="195"/>
      <c r="C139" s="195"/>
      <c r="D139" s="195"/>
      <c r="E139" s="195"/>
      <c r="F139" s="195"/>
      <c r="G139" s="195"/>
      <c r="H139" s="195"/>
      <c r="I139" s="196"/>
      <c r="J139" s="197"/>
      <c r="K139" s="196"/>
      <c r="L139" s="196"/>
      <c r="M139" s="196"/>
      <c r="T139" s="216">
        <v>2033</v>
      </c>
    </row>
    <row r="140" spans="1:20">
      <c r="A140" s="179">
        <v>1600</v>
      </c>
      <c r="B140" s="198"/>
      <c r="C140" s="198"/>
      <c r="D140" s="198"/>
      <c r="E140" s="198"/>
      <c r="F140" s="198"/>
      <c r="G140" s="198"/>
      <c r="H140" s="198"/>
      <c r="I140" s="199"/>
      <c r="J140" s="200"/>
      <c r="K140" s="201"/>
      <c r="L140" s="201"/>
      <c r="M140" s="201"/>
      <c r="T140" s="216">
        <v>2034</v>
      </c>
    </row>
    <row r="141" spans="1:20">
      <c r="A141" s="191">
        <v>1700</v>
      </c>
      <c r="B141" s="195"/>
      <c r="C141" s="195"/>
      <c r="D141" s="195"/>
      <c r="E141" s="195"/>
      <c r="F141" s="195"/>
      <c r="G141" s="195"/>
      <c r="H141" s="195"/>
      <c r="I141" s="196"/>
      <c r="J141" s="197"/>
      <c r="K141" s="196"/>
      <c r="L141" s="196"/>
      <c r="M141" s="196"/>
      <c r="T141" s="216">
        <v>2035</v>
      </c>
    </row>
    <row r="142" spans="1:20">
      <c r="A142" s="179">
        <v>1800</v>
      </c>
      <c r="B142" s="198"/>
      <c r="C142" s="198"/>
      <c r="D142" s="198"/>
      <c r="E142" s="198"/>
      <c r="F142" s="198"/>
      <c r="G142" s="198"/>
      <c r="H142" s="198"/>
      <c r="I142" s="199"/>
      <c r="J142" s="200"/>
      <c r="K142" s="201"/>
      <c r="L142" s="201"/>
      <c r="M142" s="201"/>
      <c r="T142" s="216">
        <v>2036</v>
      </c>
    </row>
    <row r="143" spans="1:20">
      <c r="A143" s="191">
        <v>1900</v>
      </c>
      <c r="B143" s="195"/>
      <c r="C143" s="195"/>
      <c r="D143" s="195"/>
      <c r="E143" s="195"/>
      <c r="F143" s="195"/>
      <c r="G143" s="195"/>
      <c r="H143" s="195"/>
      <c r="I143" s="196"/>
      <c r="J143" s="197"/>
      <c r="K143" s="196"/>
      <c r="L143" s="196"/>
      <c r="M143" s="196"/>
      <c r="T143" s="216">
        <v>2037</v>
      </c>
    </row>
    <row r="144" spans="1:20">
      <c r="A144" s="179">
        <v>2000</v>
      </c>
      <c r="B144" s="198"/>
      <c r="C144" s="198"/>
      <c r="D144" s="198"/>
      <c r="E144" s="198"/>
      <c r="F144" s="198"/>
      <c r="G144" s="198"/>
      <c r="H144" s="198"/>
      <c r="I144" s="199"/>
      <c r="J144" s="200"/>
      <c r="K144" s="201"/>
      <c r="L144" s="201"/>
      <c r="M144" s="201"/>
      <c r="T144" s="216">
        <v>2038</v>
      </c>
    </row>
    <row r="145" spans="1:20">
      <c r="A145" s="191">
        <v>2100</v>
      </c>
      <c r="B145" s="195"/>
      <c r="C145" s="195"/>
      <c r="D145" s="195"/>
      <c r="E145" s="195"/>
      <c r="F145" s="195"/>
      <c r="G145" s="195"/>
      <c r="H145" s="195"/>
      <c r="I145" s="196"/>
      <c r="J145" s="197"/>
      <c r="K145" s="196"/>
      <c r="L145" s="196"/>
      <c r="M145" s="196"/>
      <c r="T145" s="216">
        <v>2039</v>
      </c>
    </row>
    <row r="146" spans="1:20">
      <c r="A146" s="179">
        <v>2200</v>
      </c>
      <c r="B146" s="198"/>
      <c r="C146" s="198"/>
      <c r="D146" s="198"/>
      <c r="E146" s="198"/>
      <c r="F146" s="198"/>
      <c r="G146" s="198"/>
      <c r="H146" s="198"/>
      <c r="I146" s="199"/>
      <c r="J146" s="200"/>
      <c r="K146" s="201"/>
      <c r="L146" s="201"/>
      <c r="M146" s="201"/>
      <c r="T146" s="216">
        <v>2040</v>
      </c>
    </row>
    <row r="147" spans="1:20">
      <c r="A147" s="191">
        <v>2400</v>
      </c>
      <c r="B147" s="195"/>
      <c r="C147" s="195"/>
      <c r="D147" s="195"/>
      <c r="E147" s="195"/>
      <c r="F147" s="195"/>
      <c r="G147" s="195"/>
      <c r="H147" s="195"/>
      <c r="I147" s="196"/>
      <c r="J147" s="197"/>
      <c r="K147" s="196"/>
      <c r="L147" s="196"/>
      <c r="M147" s="196"/>
      <c r="T147" s="216">
        <v>2041</v>
      </c>
    </row>
    <row r="148" spans="1:20">
      <c r="A148" s="179">
        <v>2600</v>
      </c>
      <c r="B148" s="198"/>
      <c r="C148" s="198"/>
      <c r="D148" s="198"/>
      <c r="E148" s="198"/>
      <c r="F148" s="198"/>
      <c r="G148" s="198"/>
      <c r="H148" s="198"/>
      <c r="I148" s="199"/>
      <c r="J148" s="200"/>
      <c r="K148" s="201"/>
      <c r="L148" s="201"/>
      <c r="M148" s="201"/>
      <c r="T148" s="216">
        <v>2042</v>
      </c>
    </row>
    <row r="149" spans="1:20">
      <c r="A149" s="191">
        <v>2800</v>
      </c>
      <c r="B149" s="195"/>
      <c r="C149" s="195"/>
      <c r="D149" s="195"/>
      <c r="E149" s="195"/>
      <c r="F149" s="195"/>
      <c r="G149" s="195"/>
      <c r="H149" s="195"/>
      <c r="I149" s="196"/>
      <c r="J149" s="197"/>
      <c r="K149" s="196"/>
      <c r="L149" s="196"/>
      <c r="M149" s="196"/>
      <c r="T149" s="216">
        <v>2043</v>
      </c>
    </row>
    <row r="150" spans="1:20">
      <c r="A150" s="179">
        <v>3000</v>
      </c>
      <c r="B150" s="198"/>
      <c r="C150" s="198"/>
      <c r="D150" s="198"/>
      <c r="E150" s="198"/>
      <c r="F150" s="198"/>
      <c r="G150" s="198"/>
      <c r="H150" s="198"/>
      <c r="I150" s="199"/>
      <c r="J150" s="200"/>
      <c r="K150" s="201"/>
      <c r="L150" s="201"/>
      <c r="M150" s="201"/>
      <c r="T150" s="216">
        <v>2044</v>
      </c>
    </row>
    <row r="151" spans="1:20">
      <c r="A151" s="191">
        <v>3200</v>
      </c>
      <c r="B151" s="195"/>
      <c r="C151" s="195"/>
      <c r="D151" s="195"/>
      <c r="E151" s="195"/>
      <c r="F151" s="195"/>
      <c r="G151" s="195"/>
      <c r="H151" s="195"/>
      <c r="I151" s="196"/>
      <c r="J151" s="197"/>
      <c r="K151" s="196"/>
      <c r="L151" s="196"/>
      <c r="M151" s="196"/>
      <c r="T151" s="216">
        <v>2045</v>
      </c>
    </row>
    <row r="152" spans="1:20">
      <c r="A152" s="421" t="s">
        <v>187</v>
      </c>
      <c r="B152" s="422"/>
      <c r="C152" s="422"/>
      <c r="D152" s="422"/>
      <c r="E152" s="422"/>
      <c r="F152" s="422"/>
      <c r="G152" s="422"/>
      <c r="H152" s="422"/>
      <c r="I152" s="422"/>
      <c r="J152" s="422"/>
      <c r="K152" s="422"/>
      <c r="L152" s="422"/>
      <c r="M152" s="422"/>
      <c r="T152" s="216">
        <v>2046</v>
      </c>
    </row>
    <row r="153" spans="1:20">
      <c r="A153" s="422"/>
      <c r="B153" s="422"/>
      <c r="C153" s="422"/>
      <c r="D153" s="422"/>
      <c r="E153" s="422"/>
      <c r="F153" s="422"/>
      <c r="G153" s="422"/>
      <c r="H153" s="422"/>
      <c r="I153" s="422"/>
      <c r="J153" s="422"/>
      <c r="K153" s="422"/>
      <c r="L153" s="422"/>
      <c r="M153" s="422"/>
      <c r="T153" s="216">
        <v>2047</v>
      </c>
    </row>
    <row r="154" spans="1:20">
      <c r="A154" s="423" t="s">
        <v>188</v>
      </c>
      <c r="B154" s="423"/>
      <c r="C154" s="423"/>
      <c r="F154" s="7" t="s">
        <v>189</v>
      </c>
      <c r="T154" s="216">
        <v>2048</v>
      </c>
    </row>
    <row r="155" spans="1:20">
      <c r="T155" s="216">
        <v>2049</v>
      </c>
    </row>
    <row r="156" spans="1:20">
      <c r="A156" t="s">
        <v>197</v>
      </c>
      <c r="D156" s="206"/>
      <c r="E156" s="207" t="s">
        <v>198</v>
      </c>
      <c r="F156" t="s">
        <v>199</v>
      </c>
      <c r="G156" s="5"/>
      <c r="H156" s="5"/>
      <c r="I156" t="s">
        <v>198</v>
      </c>
      <c r="J156" s="7" t="s">
        <v>205</v>
      </c>
      <c r="T156" s="216">
        <v>2050</v>
      </c>
    </row>
    <row r="157" spans="1:20">
      <c r="A157" s="203" t="s">
        <v>190</v>
      </c>
      <c r="B157" s="205"/>
      <c r="C157" s="205"/>
      <c r="D157" s="205"/>
      <c r="E157" s="204"/>
      <c r="F157" s="5" t="s">
        <v>196</v>
      </c>
      <c r="G157" s="206"/>
      <c r="H157" s="206"/>
      <c r="I157" s="209"/>
      <c r="J157" t="s">
        <v>206</v>
      </c>
      <c r="L157" s="202"/>
    </row>
    <row r="158" spans="1:20">
      <c r="A158" s="203" t="s">
        <v>191</v>
      </c>
      <c r="B158" s="205"/>
      <c r="C158" s="205"/>
      <c r="D158" s="205"/>
      <c r="E158" s="202"/>
      <c r="F158" s="118" t="s">
        <v>200</v>
      </c>
      <c r="G158" s="206"/>
      <c r="H158" s="206"/>
      <c r="I158" s="210"/>
      <c r="J158" t="s">
        <v>207</v>
      </c>
      <c r="L158" s="202"/>
    </row>
    <row r="159" spans="1:20">
      <c r="A159" s="203" t="s">
        <v>192</v>
      </c>
      <c r="B159" s="205"/>
      <c r="C159" s="205"/>
      <c r="D159" s="205"/>
      <c r="E159" s="202"/>
      <c r="F159" t="s">
        <v>201</v>
      </c>
      <c r="G159" s="206"/>
      <c r="H159" s="206"/>
      <c r="I159" s="194"/>
      <c r="J159" s="7" t="s">
        <v>208</v>
      </c>
    </row>
    <row r="160" spans="1:20">
      <c r="A160" s="203" t="s">
        <v>193</v>
      </c>
      <c r="B160" s="205"/>
      <c r="C160" s="205"/>
      <c r="D160" s="205"/>
      <c r="E160" s="202"/>
      <c r="F160" t="s">
        <v>202</v>
      </c>
      <c r="H160" s="194"/>
      <c r="I160" t="s">
        <v>198</v>
      </c>
      <c r="J160" t="s">
        <v>209</v>
      </c>
      <c r="L160" s="194"/>
    </row>
    <row r="161" spans="1:13">
      <c r="A161" s="203" t="s">
        <v>194</v>
      </c>
      <c r="B161" s="205"/>
      <c r="C161" s="205"/>
      <c r="D161" s="205"/>
      <c r="E161" s="202"/>
      <c r="F161" t="s">
        <v>196</v>
      </c>
      <c r="G161" s="206"/>
      <c r="H161" s="208"/>
      <c r="I161" s="194"/>
      <c r="J161" t="s">
        <v>210</v>
      </c>
      <c r="L161" s="194"/>
    </row>
    <row r="162" spans="1:13">
      <c r="A162" s="203" t="s">
        <v>195</v>
      </c>
      <c r="B162" s="205"/>
      <c r="C162" s="205"/>
      <c r="D162" s="205"/>
      <c r="E162" s="202"/>
      <c r="F162" t="s">
        <v>200</v>
      </c>
      <c r="G162" s="206"/>
      <c r="H162" s="208"/>
      <c r="I162" s="194"/>
    </row>
    <row r="163" spans="1:13">
      <c r="F163" t="s">
        <v>203</v>
      </c>
      <c r="G163" s="206"/>
      <c r="H163" s="208"/>
      <c r="I163" s="194"/>
    </row>
    <row r="164" spans="1:13">
      <c r="F164" t="s">
        <v>204</v>
      </c>
      <c r="G164" s="206"/>
      <c r="H164" s="208"/>
      <c r="I164" s="194"/>
    </row>
    <row r="167" spans="1:13" ht="18.75">
      <c r="A167" s="427" t="str">
        <f>O22</f>
        <v>1/2 STORY</v>
      </c>
      <c r="B167" s="427"/>
      <c r="C167" s="427"/>
      <c r="D167" s="427"/>
      <c r="E167" s="427"/>
      <c r="F167" s="427"/>
      <c r="G167" s="427"/>
      <c r="H167" s="427"/>
      <c r="I167" s="427"/>
      <c r="J167" s="427"/>
      <c r="K167" s="427"/>
      <c r="L167" s="193" t="s">
        <v>212</v>
      </c>
      <c r="M167" s="192"/>
    </row>
    <row r="168" spans="1:13" ht="18.75">
      <c r="A168" s="427"/>
      <c r="B168" s="427"/>
      <c r="C168" s="427"/>
      <c r="D168" s="427"/>
      <c r="E168" s="427"/>
      <c r="F168" s="427"/>
      <c r="G168" s="427"/>
      <c r="H168" s="427"/>
      <c r="I168" s="427"/>
      <c r="J168" s="427"/>
      <c r="K168" s="427"/>
      <c r="L168" s="211" t="s">
        <v>211</v>
      </c>
      <c r="M168" s="192"/>
    </row>
    <row r="169" spans="1:13" ht="18.75">
      <c r="A169" s="427"/>
      <c r="B169" s="427"/>
      <c r="C169" s="427"/>
      <c r="D169" s="427"/>
      <c r="E169" s="427"/>
      <c r="F169" s="427"/>
      <c r="G169" s="427"/>
      <c r="H169" s="427"/>
      <c r="I169" s="427"/>
      <c r="J169" s="427"/>
      <c r="K169" s="427"/>
      <c r="L169" s="192"/>
      <c r="M169" s="192"/>
    </row>
    <row r="170" spans="1:13">
      <c r="A170" s="428" t="s">
        <v>151</v>
      </c>
      <c r="B170" s="428"/>
      <c r="C170" s="428"/>
      <c r="D170" s="428"/>
      <c r="E170" s="428"/>
      <c r="F170" s="428"/>
      <c r="G170" s="428"/>
      <c r="H170" s="428"/>
      <c r="I170" s="428"/>
      <c r="J170" s="428"/>
      <c r="K170" s="428"/>
      <c r="L170" s="428"/>
      <c r="M170" s="428"/>
    </row>
    <row r="171" spans="1:13">
      <c r="A171" s="428"/>
      <c r="B171" s="428"/>
      <c r="C171" s="428"/>
      <c r="D171" s="428"/>
      <c r="E171" s="428"/>
      <c r="F171" s="428"/>
      <c r="G171" s="428"/>
      <c r="H171" s="428"/>
      <c r="I171" s="428"/>
      <c r="J171" s="428"/>
      <c r="K171" s="428"/>
      <c r="L171" s="428"/>
      <c r="M171" s="428"/>
    </row>
    <row r="172" spans="1:13">
      <c r="A172" s="377" t="s">
        <v>175</v>
      </c>
      <c r="B172" s="377"/>
      <c r="C172" s="377"/>
      <c r="D172" s="377"/>
      <c r="E172" s="377"/>
      <c r="F172" s="377"/>
      <c r="G172" s="377"/>
      <c r="H172" s="377"/>
      <c r="I172" s="377"/>
      <c r="J172" s="377" t="s">
        <v>186</v>
      </c>
      <c r="K172" s="377"/>
      <c r="L172" s="377"/>
      <c r="M172" s="377"/>
    </row>
    <row r="173" spans="1:13">
      <c r="A173" s="424" t="s">
        <v>152</v>
      </c>
      <c r="B173" s="424" t="s">
        <v>153</v>
      </c>
      <c r="C173" s="424" t="s">
        <v>154</v>
      </c>
      <c r="D173" s="424" t="s">
        <v>155</v>
      </c>
      <c r="E173" s="424" t="s">
        <v>156</v>
      </c>
      <c r="F173" s="424" t="s">
        <v>176</v>
      </c>
      <c r="G173" s="424" t="s">
        <v>177</v>
      </c>
      <c r="H173" s="424" t="s">
        <v>179</v>
      </c>
      <c r="I173" s="424" t="s">
        <v>180</v>
      </c>
      <c r="J173" s="425" t="s">
        <v>181</v>
      </c>
      <c r="K173" s="426" t="s">
        <v>182</v>
      </c>
      <c r="L173" s="426" t="s">
        <v>183</v>
      </c>
      <c r="M173" s="426" t="s">
        <v>184</v>
      </c>
    </row>
    <row r="174" spans="1:13" ht="20.25" customHeight="1">
      <c r="A174" s="424"/>
      <c r="B174" s="424"/>
      <c r="C174" s="424"/>
      <c r="D174" s="424"/>
      <c r="E174" s="424"/>
      <c r="F174" s="424"/>
      <c r="G174" s="424"/>
      <c r="H174" s="424"/>
      <c r="I174" s="424"/>
      <c r="J174" s="425"/>
      <c r="K174" s="426"/>
      <c r="L174" s="426"/>
      <c r="M174" s="426"/>
    </row>
    <row r="175" spans="1:13">
      <c r="A175" s="191">
        <v>600</v>
      </c>
      <c r="B175" s="195"/>
      <c r="C175" s="195"/>
      <c r="D175" s="195"/>
      <c r="E175" s="195"/>
      <c r="F175" s="195"/>
      <c r="G175" s="195"/>
      <c r="H175" s="195"/>
      <c r="I175" s="196"/>
      <c r="J175" s="197"/>
      <c r="K175" s="196"/>
      <c r="L175" s="196"/>
      <c r="M175" s="196"/>
    </row>
    <row r="176" spans="1:13">
      <c r="A176" s="179">
        <v>800</v>
      </c>
      <c r="B176" s="198"/>
      <c r="C176" s="198"/>
      <c r="D176" s="198"/>
      <c r="E176" s="198"/>
      <c r="F176" s="198"/>
      <c r="G176" s="198"/>
      <c r="H176" s="198"/>
      <c r="I176" s="199"/>
      <c r="J176" s="200"/>
      <c r="K176" s="201"/>
      <c r="L176" s="201"/>
      <c r="M176" s="201"/>
    </row>
    <row r="177" spans="1:13">
      <c r="A177" s="191">
        <v>1000</v>
      </c>
      <c r="B177" s="195"/>
      <c r="C177" s="195"/>
      <c r="D177" s="195"/>
      <c r="E177" s="195"/>
      <c r="F177" s="195"/>
      <c r="G177" s="195"/>
      <c r="H177" s="195"/>
      <c r="I177" s="196"/>
      <c r="J177" s="197"/>
      <c r="K177" s="196"/>
      <c r="L177" s="196"/>
      <c r="M177" s="196"/>
    </row>
    <row r="178" spans="1:13">
      <c r="A178" s="179">
        <v>1200</v>
      </c>
      <c r="B178" s="198"/>
      <c r="C178" s="198"/>
      <c r="D178" s="198"/>
      <c r="E178" s="198"/>
      <c r="F178" s="198"/>
      <c r="G178" s="198"/>
      <c r="H178" s="198"/>
      <c r="I178" s="199"/>
      <c r="J178" s="200"/>
      <c r="K178" s="201"/>
      <c r="L178" s="201"/>
      <c r="M178" s="201"/>
    </row>
    <row r="179" spans="1:13">
      <c r="A179" s="191">
        <v>1300</v>
      </c>
      <c r="B179" s="195"/>
      <c r="C179" s="195"/>
      <c r="D179" s="195"/>
      <c r="E179" s="195"/>
      <c r="F179" s="195"/>
      <c r="G179" s="195"/>
      <c r="H179" s="195"/>
      <c r="I179" s="196"/>
      <c r="J179" s="197"/>
      <c r="K179" s="196"/>
      <c r="L179" s="196"/>
      <c r="M179" s="196"/>
    </row>
    <row r="180" spans="1:13">
      <c r="A180" s="179">
        <v>1400</v>
      </c>
      <c r="B180" s="198"/>
      <c r="C180" s="198"/>
      <c r="D180" s="198"/>
      <c r="E180" s="198"/>
      <c r="F180" s="198"/>
      <c r="G180" s="198"/>
      <c r="H180" s="198"/>
      <c r="I180" s="199"/>
      <c r="J180" s="200"/>
      <c r="K180" s="201"/>
      <c r="L180" s="201"/>
      <c r="M180" s="201"/>
    </row>
    <row r="181" spans="1:13">
      <c r="A181" s="191">
        <v>1500</v>
      </c>
      <c r="B181" s="195"/>
      <c r="C181" s="195"/>
      <c r="D181" s="195"/>
      <c r="E181" s="195"/>
      <c r="F181" s="195"/>
      <c r="G181" s="195"/>
      <c r="H181" s="195"/>
      <c r="I181" s="196"/>
      <c r="J181" s="197"/>
      <c r="K181" s="196"/>
      <c r="L181" s="196"/>
      <c r="M181" s="196"/>
    </row>
    <row r="182" spans="1:13">
      <c r="A182" s="179">
        <v>1600</v>
      </c>
      <c r="B182" s="198"/>
      <c r="C182" s="198"/>
      <c r="D182" s="198"/>
      <c r="E182" s="198"/>
      <c r="F182" s="198"/>
      <c r="G182" s="198"/>
      <c r="H182" s="198"/>
      <c r="I182" s="199"/>
      <c r="J182" s="200"/>
      <c r="K182" s="201"/>
      <c r="L182" s="201"/>
      <c r="M182" s="201"/>
    </row>
    <row r="183" spans="1:13">
      <c r="A183" s="191">
        <v>1700</v>
      </c>
      <c r="B183" s="195"/>
      <c r="C183" s="195"/>
      <c r="D183" s="195"/>
      <c r="E183" s="195"/>
      <c r="F183" s="195"/>
      <c r="G183" s="195"/>
      <c r="H183" s="195"/>
      <c r="I183" s="196"/>
      <c r="J183" s="197"/>
      <c r="K183" s="196"/>
      <c r="L183" s="196"/>
      <c r="M183" s="196"/>
    </row>
    <row r="184" spans="1:13">
      <c r="A184" s="179">
        <v>1800</v>
      </c>
      <c r="B184" s="198"/>
      <c r="C184" s="198"/>
      <c r="D184" s="198"/>
      <c r="E184" s="198"/>
      <c r="F184" s="198"/>
      <c r="G184" s="198"/>
      <c r="H184" s="198"/>
      <c r="I184" s="199"/>
      <c r="J184" s="200"/>
      <c r="K184" s="201"/>
      <c r="L184" s="201"/>
      <c r="M184" s="201"/>
    </row>
    <row r="185" spans="1:13">
      <c r="A185" s="191">
        <v>1900</v>
      </c>
      <c r="B185" s="195"/>
      <c r="C185" s="195"/>
      <c r="D185" s="195"/>
      <c r="E185" s="195"/>
      <c r="F185" s="195"/>
      <c r="G185" s="195"/>
      <c r="H185" s="195"/>
      <c r="I185" s="196"/>
      <c r="J185" s="197"/>
      <c r="K185" s="196"/>
      <c r="L185" s="196"/>
      <c r="M185" s="196"/>
    </row>
    <row r="186" spans="1:13">
      <c r="A186" s="179">
        <v>2000</v>
      </c>
      <c r="B186" s="198"/>
      <c r="C186" s="198"/>
      <c r="D186" s="198"/>
      <c r="E186" s="198"/>
      <c r="F186" s="198"/>
      <c r="G186" s="198"/>
      <c r="H186" s="198"/>
      <c r="I186" s="199"/>
      <c r="J186" s="200"/>
      <c r="K186" s="201"/>
      <c r="L186" s="201"/>
      <c r="M186" s="201"/>
    </row>
    <row r="187" spans="1:13">
      <c r="A187" s="191">
        <v>2100</v>
      </c>
      <c r="B187" s="195"/>
      <c r="C187" s="195"/>
      <c r="D187" s="195"/>
      <c r="E187" s="195"/>
      <c r="F187" s="195"/>
      <c r="G187" s="195"/>
      <c r="H187" s="195"/>
      <c r="I187" s="196"/>
      <c r="J187" s="197"/>
      <c r="K187" s="196"/>
      <c r="L187" s="196"/>
      <c r="M187" s="196"/>
    </row>
    <row r="188" spans="1:13">
      <c r="A188" s="179">
        <v>2200</v>
      </c>
      <c r="B188" s="198"/>
      <c r="C188" s="198"/>
      <c r="D188" s="198"/>
      <c r="E188" s="198"/>
      <c r="F188" s="198"/>
      <c r="G188" s="198"/>
      <c r="H188" s="198"/>
      <c r="I188" s="199"/>
      <c r="J188" s="200"/>
      <c r="K188" s="201"/>
      <c r="L188" s="201"/>
      <c r="M188" s="201"/>
    </row>
    <row r="189" spans="1:13">
      <c r="A189" s="191">
        <v>2400</v>
      </c>
      <c r="B189" s="195"/>
      <c r="C189" s="195"/>
      <c r="D189" s="195"/>
      <c r="E189" s="195"/>
      <c r="F189" s="195"/>
      <c r="G189" s="195"/>
      <c r="H189" s="195"/>
      <c r="I189" s="196"/>
      <c r="J189" s="197"/>
      <c r="K189" s="196"/>
      <c r="L189" s="196"/>
      <c r="M189" s="196"/>
    </row>
    <row r="190" spans="1:13">
      <c r="A190" s="179">
        <v>2600</v>
      </c>
      <c r="B190" s="198"/>
      <c r="C190" s="198"/>
      <c r="D190" s="198"/>
      <c r="E190" s="198"/>
      <c r="F190" s="198"/>
      <c r="G190" s="198"/>
      <c r="H190" s="198"/>
      <c r="I190" s="199"/>
      <c r="J190" s="200"/>
      <c r="K190" s="201"/>
      <c r="L190" s="201"/>
      <c r="M190" s="201"/>
    </row>
    <row r="191" spans="1:13">
      <c r="A191" s="191">
        <v>2800</v>
      </c>
      <c r="B191" s="195"/>
      <c r="C191" s="195"/>
      <c r="D191" s="195"/>
      <c r="E191" s="195"/>
      <c r="F191" s="195"/>
      <c r="G191" s="195"/>
      <c r="H191" s="195"/>
      <c r="I191" s="196"/>
      <c r="J191" s="197"/>
      <c r="K191" s="196"/>
      <c r="L191" s="196"/>
      <c r="M191" s="196"/>
    </row>
    <row r="192" spans="1:13">
      <c r="A192" s="179">
        <v>3000</v>
      </c>
      <c r="B192" s="198"/>
      <c r="C192" s="198"/>
      <c r="D192" s="198"/>
      <c r="E192" s="198"/>
      <c r="F192" s="198"/>
      <c r="G192" s="198"/>
      <c r="H192" s="198"/>
      <c r="I192" s="199"/>
      <c r="J192" s="200"/>
      <c r="K192" s="201"/>
      <c r="L192" s="201"/>
      <c r="M192" s="201"/>
    </row>
    <row r="193" spans="1:13">
      <c r="A193" s="191">
        <v>3200</v>
      </c>
      <c r="B193" s="195"/>
      <c r="C193" s="195"/>
      <c r="D193" s="195"/>
      <c r="E193" s="195"/>
      <c r="F193" s="195"/>
      <c r="G193" s="195"/>
      <c r="H193" s="195"/>
      <c r="I193" s="196"/>
      <c r="J193" s="197"/>
      <c r="K193" s="196"/>
      <c r="L193" s="196"/>
      <c r="M193" s="196"/>
    </row>
    <row r="194" spans="1:13">
      <c r="A194" s="421" t="s">
        <v>187</v>
      </c>
      <c r="B194" s="422"/>
      <c r="C194" s="422"/>
      <c r="D194" s="422"/>
      <c r="E194" s="422"/>
      <c r="F194" s="422"/>
      <c r="G194" s="422"/>
      <c r="H194" s="422"/>
      <c r="I194" s="422"/>
      <c r="J194" s="422"/>
      <c r="K194" s="422"/>
      <c r="L194" s="422"/>
      <c r="M194" s="422"/>
    </row>
    <row r="195" spans="1:13">
      <c r="A195" s="422"/>
      <c r="B195" s="422"/>
      <c r="C195" s="422"/>
      <c r="D195" s="422"/>
      <c r="E195" s="422"/>
      <c r="F195" s="422"/>
      <c r="G195" s="422"/>
      <c r="H195" s="422"/>
      <c r="I195" s="422"/>
      <c r="J195" s="422"/>
      <c r="K195" s="422"/>
      <c r="L195" s="422"/>
      <c r="M195" s="422"/>
    </row>
    <row r="196" spans="1:13">
      <c r="A196" s="423" t="s">
        <v>188</v>
      </c>
      <c r="B196" s="423"/>
      <c r="C196" s="423"/>
      <c r="F196" s="7" t="s">
        <v>189</v>
      </c>
    </row>
    <row r="198" spans="1:13">
      <c r="A198" t="s">
        <v>197</v>
      </c>
      <c r="D198" s="206"/>
      <c r="E198" s="207" t="s">
        <v>198</v>
      </c>
      <c r="F198" t="s">
        <v>199</v>
      </c>
      <c r="G198" s="5"/>
      <c r="H198" s="5"/>
      <c r="I198" t="s">
        <v>198</v>
      </c>
      <c r="J198" s="7" t="s">
        <v>205</v>
      </c>
    </row>
    <row r="199" spans="1:13">
      <c r="A199" s="203" t="s">
        <v>190</v>
      </c>
      <c r="B199" s="205"/>
      <c r="C199" s="205"/>
      <c r="D199" s="205"/>
      <c r="E199" s="204"/>
      <c r="F199" s="5" t="s">
        <v>196</v>
      </c>
      <c r="G199" s="206"/>
      <c r="H199" s="206"/>
      <c r="I199" s="209"/>
      <c r="J199" t="s">
        <v>206</v>
      </c>
      <c r="L199" s="202"/>
    </row>
    <row r="200" spans="1:13">
      <c r="A200" s="203" t="s">
        <v>191</v>
      </c>
      <c r="B200" s="205"/>
      <c r="C200" s="205"/>
      <c r="D200" s="205"/>
      <c r="E200" s="202"/>
      <c r="F200" s="118" t="s">
        <v>200</v>
      </c>
      <c r="G200" s="206"/>
      <c r="H200" s="206"/>
      <c r="I200" s="210"/>
      <c r="J200" t="s">
        <v>207</v>
      </c>
      <c r="L200" s="202"/>
    </row>
    <row r="201" spans="1:13">
      <c r="A201" s="203" t="s">
        <v>192</v>
      </c>
      <c r="B201" s="205"/>
      <c r="C201" s="205"/>
      <c r="D201" s="205"/>
      <c r="E201" s="202"/>
      <c r="F201" t="s">
        <v>201</v>
      </c>
      <c r="G201" s="206"/>
      <c r="H201" s="206"/>
      <c r="I201" s="194"/>
      <c r="J201" s="7" t="s">
        <v>208</v>
      </c>
    </row>
    <row r="202" spans="1:13">
      <c r="A202" s="203" t="s">
        <v>193</v>
      </c>
      <c r="B202" s="205"/>
      <c r="C202" s="205"/>
      <c r="D202" s="205"/>
      <c r="E202" s="202"/>
      <c r="F202" t="s">
        <v>202</v>
      </c>
      <c r="H202" s="194"/>
      <c r="I202" t="s">
        <v>198</v>
      </c>
      <c r="J202" t="s">
        <v>209</v>
      </c>
      <c r="L202" s="194"/>
    </row>
    <row r="203" spans="1:13">
      <c r="A203" s="203" t="s">
        <v>194</v>
      </c>
      <c r="B203" s="205"/>
      <c r="C203" s="205"/>
      <c r="D203" s="205"/>
      <c r="E203" s="202"/>
      <c r="F203" t="s">
        <v>196</v>
      </c>
      <c r="G203" s="206"/>
      <c r="H203" s="208"/>
      <c r="I203" s="194"/>
      <c r="J203" t="s">
        <v>210</v>
      </c>
      <c r="L203" s="194"/>
    </row>
    <row r="204" spans="1:13">
      <c r="A204" s="203" t="s">
        <v>195</v>
      </c>
      <c r="B204" s="205"/>
      <c r="C204" s="205"/>
      <c r="D204" s="205"/>
      <c r="E204" s="202"/>
      <c r="F204" t="s">
        <v>200</v>
      </c>
      <c r="G204" s="206"/>
      <c r="H204" s="208"/>
      <c r="I204" s="194"/>
    </row>
    <row r="205" spans="1:13">
      <c r="F205" t="s">
        <v>203</v>
      </c>
      <c r="G205" s="206"/>
      <c r="H205" s="208"/>
      <c r="I205" s="194"/>
    </row>
    <row r="206" spans="1:13">
      <c r="F206" t="s">
        <v>204</v>
      </c>
      <c r="G206" s="206"/>
      <c r="H206" s="208"/>
      <c r="I206" s="194"/>
    </row>
    <row r="208" spans="1:13" ht="18.75">
      <c r="A208" s="427" t="str">
        <f>O23</f>
        <v>2 1/2 STORY</v>
      </c>
      <c r="B208" s="427"/>
      <c r="C208" s="427"/>
      <c r="D208" s="427"/>
      <c r="E208" s="427"/>
      <c r="F208" s="427"/>
      <c r="G208" s="427"/>
      <c r="H208" s="427"/>
      <c r="I208" s="427"/>
      <c r="J208" s="427"/>
      <c r="K208" s="427"/>
      <c r="L208" s="193" t="s">
        <v>212</v>
      </c>
      <c r="M208" s="192"/>
    </row>
    <row r="209" spans="1:13" ht="18.75">
      <c r="A209" s="427"/>
      <c r="B209" s="427"/>
      <c r="C209" s="427"/>
      <c r="D209" s="427"/>
      <c r="E209" s="427"/>
      <c r="F209" s="427"/>
      <c r="G209" s="427"/>
      <c r="H209" s="427"/>
      <c r="I209" s="427"/>
      <c r="J209" s="427"/>
      <c r="K209" s="427"/>
      <c r="L209" s="211" t="s">
        <v>211</v>
      </c>
      <c r="M209" s="192"/>
    </row>
    <row r="210" spans="1:13" ht="18.75">
      <c r="A210" s="427"/>
      <c r="B210" s="427"/>
      <c r="C210" s="427"/>
      <c r="D210" s="427"/>
      <c r="E210" s="427"/>
      <c r="F210" s="427"/>
      <c r="G210" s="427"/>
      <c r="H210" s="427"/>
      <c r="I210" s="427"/>
      <c r="J210" s="427"/>
      <c r="K210" s="427"/>
      <c r="L210" s="192"/>
      <c r="M210" s="192"/>
    </row>
    <row r="211" spans="1:13">
      <c r="A211" s="428" t="s">
        <v>151</v>
      </c>
      <c r="B211" s="428"/>
      <c r="C211" s="428"/>
      <c r="D211" s="428"/>
      <c r="E211" s="428"/>
      <c r="F211" s="428"/>
      <c r="G211" s="428"/>
      <c r="H211" s="428"/>
      <c r="I211" s="428"/>
      <c r="J211" s="428"/>
      <c r="K211" s="428"/>
      <c r="L211" s="428"/>
      <c r="M211" s="428"/>
    </row>
    <row r="212" spans="1:13">
      <c r="A212" s="428"/>
      <c r="B212" s="428"/>
      <c r="C212" s="428"/>
      <c r="D212" s="428"/>
      <c r="E212" s="428"/>
      <c r="F212" s="428"/>
      <c r="G212" s="428"/>
      <c r="H212" s="428"/>
      <c r="I212" s="428"/>
      <c r="J212" s="428"/>
      <c r="K212" s="428"/>
      <c r="L212" s="428"/>
      <c r="M212" s="428"/>
    </row>
    <row r="213" spans="1:13">
      <c r="A213" s="377" t="s">
        <v>175</v>
      </c>
      <c r="B213" s="377"/>
      <c r="C213" s="377"/>
      <c r="D213" s="377"/>
      <c r="E213" s="377"/>
      <c r="F213" s="377"/>
      <c r="G213" s="377"/>
      <c r="H213" s="377"/>
      <c r="I213" s="377"/>
      <c r="J213" s="377" t="s">
        <v>186</v>
      </c>
      <c r="K213" s="377"/>
      <c r="L213" s="377"/>
      <c r="M213" s="377"/>
    </row>
    <row r="214" spans="1:13">
      <c r="A214" s="424" t="s">
        <v>152</v>
      </c>
      <c r="B214" s="424" t="s">
        <v>153</v>
      </c>
      <c r="C214" s="424" t="s">
        <v>154</v>
      </c>
      <c r="D214" s="424" t="s">
        <v>155</v>
      </c>
      <c r="E214" s="424" t="s">
        <v>156</v>
      </c>
      <c r="F214" s="424" t="s">
        <v>176</v>
      </c>
      <c r="G214" s="424" t="s">
        <v>177</v>
      </c>
      <c r="H214" s="424" t="s">
        <v>179</v>
      </c>
      <c r="I214" s="424" t="s">
        <v>180</v>
      </c>
      <c r="J214" s="425" t="s">
        <v>181</v>
      </c>
      <c r="K214" s="426" t="s">
        <v>182</v>
      </c>
      <c r="L214" s="426" t="s">
        <v>183</v>
      </c>
      <c r="M214" s="426" t="s">
        <v>184</v>
      </c>
    </row>
    <row r="215" spans="1:13" ht="19.5" customHeight="1">
      <c r="A215" s="424"/>
      <c r="B215" s="424"/>
      <c r="C215" s="424"/>
      <c r="D215" s="424"/>
      <c r="E215" s="424"/>
      <c r="F215" s="424"/>
      <c r="G215" s="424"/>
      <c r="H215" s="424"/>
      <c r="I215" s="424"/>
      <c r="J215" s="425"/>
      <c r="K215" s="426"/>
      <c r="L215" s="426"/>
      <c r="M215" s="426"/>
    </row>
    <row r="216" spans="1:13">
      <c r="A216" s="191">
        <v>600</v>
      </c>
      <c r="B216" s="195"/>
      <c r="C216" s="195"/>
      <c r="D216" s="195"/>
      <c r="E216" s="195"/>
      <c r="F216" s="195"/>
      <c r="G216" s="195"/>
      <c r="H216" s="195"/>
      <c r="I216" s="196"/>
      <c r="J216" s="197"/>
      <c r="K216" s="196"/>
      <c r="L216" s="196"/>
      <c r="M216" s="196"/>
    </row>
    <row r="217" spans="1:13">
      <c r="A217" s="179">
        <v>800</v>
      </c>
      <c r="B217" s="198"/>
      <c r="C217" s="198"/>
      <c r="D217" s="198"/>
      <c r="E217" s="198"/>
      <c r="F217" s="198"/>
      <c r="G217" s="198"/>
      <c r="H217" s="198"/>
      <c r="I217" s="199"/>
      <c r="J217" s="200"/>
      <c r="K217" s="201"/>
      <c r="L217" s="201"/>
      <c r="M217" s="201"/>
    </row>
    <row r="218" spans="1:13">
      <c r="A218" s="191">
        <v>1000</v>
      </c>
      <c r="B218" s="195"/>
      <c r="C218" s="195"/>
      <c r="D218" s="195"/>
      <c r="E218" s="195"/>
      <c r="F218" s="195"/>
      <c r="G218" s="195"/>
      <c r="H218" s="195"/>
      <c r="I218" s="196"/>
      <c r="J218" s="197"/>
      <c r="K218" s="196"/>
      <c r="L218" s="196"/>
      <c r="M218" s="196"/>
    </row>
    <row r="219" spans="1:13">
      <c r="A219" s="179">
        <v>1200</v>
      </c>
      <c r="B219" s="198"/>
      <c r="C219" s="198"/>
      <c r="D219" s="198"/>
      <c r="E219" s="198"/>
      <c r="F219" s="198"/>
      <c r="G219" s="198"/>
      <c r="H219" s="198"/>
      <c r="I219" s="199"/>
      <c r="J219" s="200"/>
      <c r="K219" s="201"/>
      <c r="L219" s="201"/>
      <c r="M219" s="201"/>
    </row>
    <row r="220" spans="1:13">
      <c r="A220" s="191">
        <v>1300</v>
      </c>
      <c r="B220" s="195"/>
      <c r="C220" s="195"/>
      <c r="D220" s="195"/>
      <c r="E220" s="195"/>
      <c r="F220" s="195"/>
      <c r="G220" s="195"/>
      <c r="H220" s="195"/>
      <c r="I220" s="196"/>
      <c r="J220" s="197"/>
      <c r="K220" s="196"/>
      <c r="L220" s="196"/>
      <c r="M220" s="196"/>
    </row>
    <row r="221" spans="1:13">
      <c r="A221" s="179">
        <v>1400</v>
      </c>
      <c r="B221" s="198"/>
      <c r="C221" s="198"/>
      <c r="D221" s="198"/>
      <c r="E221" s="198"/>
      <c r="F221" s="198"/>
      <c r="G221" s="198"/>
      <c r="H221" s="198"/>
      <c r="I221" s="199"/>
      <c r="J221" s="200"/>
      <c r="K221" s="201"/>
      <c r="L221" s="201"/>
      <c r="M221" s="201"/>
    </row>
    <row r="222" spans="1:13">
      <c r="A222" s="191">
        <v>1500</v>
      </c>
      <c r="B222" s="195"/>
      <c r="C222" s="195"/>
      <c r="D222" s="195"/>
      <c r="E222" s="195"/>
      <c r="F222" s="195"/>
      <c r="G222" s="195"/>
      <c r="H222" s="195"/>
      <c r="I222" s="196"/>
      <c r="J222" s="197"/>
      <c r="K222" s="196"/>
      <c r="L222" s="196"/>
      <c r="M222" s="196"/>
    </row>
    <row r="223" spans="1:13">
      <c r="A223" s="179">
        <v>1600</v>
      </c>
      <c r="B223" s="198"/>
      <c r="C223" s="198"/>
      <c r="D223" s="198"/>
      <c r="E223" s="198"/>
      <c r="F223" s="198"/>
      <c r="G223" s="198"/>
      <c r="H223" s="198"/>
      <c r="I223" s="199"/>
      <c r="J223" s="200"/>
      <c r="K223" s="201"/>
      <c r="L223" s="201"/>
      <c r="M223" s="201"/>
    </row>
    <row r="224" spans="1:13">
      <c r="A224" s="191">
        <v>1700</v>
      </c>
      <c r="B224" s="195"/>
      <c r="C224" s="195"/>
      <c r="D224" s="195"/>
      <c r="E224" s="195"/>
      <c r="F224" s="195"/>
      <c r="G224" s="195"/>
      <c r="H224" s="195"/>
      <c r="I224" s="196"/>
      <c r="J224" s="197"/>
      <c r="K224" s="196"/>
      <c r="L224" s="196"/>
      <c r="M224" s="196"/>
    </row>
    <row r="225" spans="1:13">
      <c r="A225" s="179">
        <v>1800</v>
      </c>
      <c r="B225" s="198"/>
      <c r="C225" s="198"/>
      <c r="D225" s="198"/>
      <c r="E225" s="198"/>
      <c r="F225" s="198"/>
      <c r="G225" s="198"/>
      <c r="H225" s="198"/>
      <c r="I225" s="199"/>
      <c r="J225" s="200"/>
      <c r="K225" s="201"/>
      <c r="L225" s="201"/>
      <c r="M225" s="201"/>
    </row>
    <row r="226" spans="1:13">
      <c r="A226" s="191">
        <v>1900</v>
      </c>
      <c r="B226" s="195"/>
      <c r="C226" s="195"/>
      <c r="D226" s="195"/>
      <c r="E226" s="195"/>
      <c r="F226" s="195"/>
      <c r="G226" s="195"/>
      <c r="H226" s="195"/>
      <c r="I226" s="196"/>
      <c r="J226" s="197"/>
      <c r="K226" s="196"/>
      <c r="L226" s="196"/>
      <c r="M226" s="196"/>
    </row>
    <row r="227" spans="1:13">
      <c r="A227" s="179">
        <v>2000</v>
      </c>
      <c r="B227" s="198"/>
      <c r="C227" s="198"/>
      <c r="D227" s="198"/>
      <c r="E227" s="198"/>
      <c r="F227" s="198"/>
      <c r="G227" s="198"/>
      <c r="H227" s="198"/>
      <c r="I227" s="199"/>
      <c r="J227" s="200"/>
      <c r="K227" s="201"/>
      <c r="L227" s="201"/>
      <c r="M227" s="201"/>
    </row>
    <row r="228" spans="1:13">
      <c r="A228" s="191">
        <v>2100</v>
      </c>
      <c r="B228" s="195"/>
      <c r="C228" s="195"/>
      <c r="D228" s="195"/>
      <c r="E228" s="195"/>
      <c r="F228" s="195"/>
      <c r="G228" s="195"/>
      <c r="H228" s="195"/>
      <c r="I228" s="196"/>
      <c r="J228" s="197"/>
      <c r="K228" s="196"/>
      <c r="L228" s="196"/>
      <c r="M228" s="196"/>
    </row>
    <row r="229" spans="1:13">
      <c r="A229" s="179">
        <v>2200</v>
      </c>
      <c r="B229" s="198"/>
      <c r="C229" s="198"/>
      <c r="D229" s="198"/>
      <c r="E229" s="198"/>
      <c r="F229" s="198"/>
      <c r="G229" s="198"/>
      <c r="H229" s="198"/>
      <c r="I229" s="199"/>
      <c r="J229" s="200"/>
      <c r="K229" s="201"/>
      <c r="L229" s="201"/>
      <c r="M229" s="201"/>
    </row>
    <row r="230" spans="1:13">
      <c r="A230" s="191">
        <v>2400</v>
      </c>
      <c r="B230" s="195"/>
      <c r="C230" s="195"/>
      <c r="D230" s="195"/>
      <c r="E230" s="195"/>
      <c r="F230" s="195"/>
      <c r="G230" s="195"/>
      <c r="H230" s="195"/>
      <c r="I230" s="196"/>
      <c r="J230" s="197"/>
      <c r="K230" s="196"/>
      <c r="L230" s="196"/>
      <c r="M230" s="196"/>
    </row>
    <row r="231" spans="1:13">
      <c r="A231" s="179">
        <v>2600</v>
      </c>
      <c r="B231" s="198"/>
      <c r="C231" s="198"/>
      <c r="D231" s="198"/>
      <c r="E231" s="198"/>
      <c r="F231" s="198"/>
      <c r="G231" s="198"/>
      <c r="H231" s="198"/>
      <c r="I231" s="199"/>
      <c r="J231" s="200"/>
      <c r="K231" s="201"/>
      <c r="L231" s="201"/>
      <c r="M231" s="201"/>
    </row>
    <row r="232" spans="1:13">
      <c r="A232" s="191">
        <v>2800</v>
      </c>
      <c r="B232" s="195"/>
      <c r="C232" s="195"/>
      <c r="D232" s="195"/>
      <c r="E232" s="195"/>
      <c r="F232" s="195"/>
      <c r="G232" s="195"/>
      <c r="H232" s="195"/>
      <c r="I232" s="196"/>
      <c r="J232" s="197"/>
      <c r="K232" s="196"/>
      <c r="L232" s="196"/>
      <c r="M232" s="196"/>
    </row>
    <row r="233" spans="1:13">
      <c r="A233" s="179">
        <v>3000</v>
      </c>
      <c r="B233" s="198"/>
      <c r="C233" s="198"/>
      <c r="D233" s="198"/>
      <c r="E233" s="198"/>
      <c r="F233" s="198"/>
      <c r="G233" s="198"/>
      <c r="H233" s="198"/>
      <c r="I233" s="199"/>
      <c r="J233" s="200"/>
      <c r="K233" s="201"/>
      <c r="L233" s="201"/>
      <c r="M233" s="201"/>
    </row>
    <row r="234" spans="1:13">
      <c r="A234" s="191">
        <v>3200</v>
      </c>
      <c r="B234" s="195"/>
      <c r="C234" s="195"/>
      <c r="D234" s="195"/>
      <c r="E234" s="195"/>
      <c r="F234" s="195"/>
      <c r="G234" s="195"/>
      <c r="H234" s="195"/>
      <c r="I234" s="196"/>
      <c r="J234" s="197"/>
      <c r="K234" s="196"/>
      <c r="L234" s="196"/>
      <c r="M234" s="196"/>
    </row>
    <row r="235" spans="1:13">
      <c r="A235" s="421" t="s">
        <v>187</v>
      </c>
      <c r="B235" s="422"/>
      <c r="C235" s="422"/>
      <c r="D235" s="422"/>
      <c r="E235" s="422"/>
      <c r="F235" s="422"/>
      <c r="G235" s="422"/>
      <c r="H235" s="422"/>
      <c r="I235" s="422"/>
      <c r="J235" s="422"/>
      <c r="K235" s="422"/>
      <c r="L235" s="422"/>
      <c r="M235" s="422"/>
    </row>
    <row r="236" spans="1:13">
      <c r="A236" s="422"/>
      <c r="B236" s="422"/>
      <c r="C236" s="422"/>
      <c r="D236" s="422"/>
      <c r="E236" s="422"/>
      <c r="F236" s="422"/>
      <c r="G236" s="422"/>
      <c r="H236" s="422"/>
      <c r="I236" s="422"/>
      <c r="J236" s="422"/>
      <c r="K236" s="422"/>
      <c r="L236" s="422"/>
      <c r="M236" s="422"/>
    </row>
    <row r="237" spans="1:13">
      <c r="A237" s="423" t="s">
        <v>188</v>
      </c>
      <c r="B237" s="423"/>
      <c r="C237" s="423"/>
      <c r="F237" s="7" t="s">
        <v>189</v>
      </c>
    </row>
    <row r="239" spans="1:13">
      <c r="A239" t="s">
        <v>197</v>
      </c>
      <c r="D239" s="206"/>
      <c r="E239" s="207" t="s">
        <v>198</v>
      </c>
      <c r="F239" t="s">
        <v>199</v>
      </c>
      <c r="G239" s="5"/>
      <c r="H239" s="5"/>
      <c r="I239" t="s">
        <v>198</v>
      </c>
      <c r="J239" s="7" t="s">
        <v>205</v>
      </c>
    </row>
    <row r="240" spans="1:13">
      <c r="A240" s="203" t="s">
        <v>190</v>
      </c>
      <c r="B240" s="205"/>
      <c r="C240" s="205"/>
      <c r="D240" s="205"/>
      <c r="E240" s="204"/>
      <c r="F240" s="5" t="s">
        <v>196</v>
      </c>
      <c r="G240" s="206"/>
      <c r="H240" s="206"/>
      <c r="I240" s="209"/>
      <c r="J240" t="s">
        <v>206</v>
      </c>
      <c r="L240" s="202"/>
    </row>
    <row r="241" spans="1:13">
      <c r="A241" s="203" t="s">
        <v>191</v>
      </c>
      <c r="B241" s="205"/>
      <c r="C241" s="205"/>
      <c r="D241" s="205"/>
      <c r="E241" s="202"/>
      <c r="F241" s="118" t="s">
        <v>200</v>
      </c>
      <c r="G241" s="206"/>
      <c r="H241" s="206"/>
      <c r="I241" s="210"/>
      <c r="J241" t="s">
        <v>207</v>
      </c>
      <c r="L241" s="202"/>
    </row>
    <row r="242" spans="1:13">
      <c r="A242" s="203" t="s">
        <v>192</v>
      </c>
      <c r="B242" s="205"/>
      <c r="C242" s="205"/>
      <c r="D242" s="205"/>
      <c r="E242" s="202"/>
      <c r="F242" t="s">
        <v>201</v>
      </c>
      <c r="G242" s="206"/>
      <c r="H242" s="206"/>
      <c r="I242" s="194"/>
      <c r="J242" s="7" t="s">
        <v>208</v>
      </c>
    </row>
    <row r="243" spans="1:13">
      <c r="A243" s="203" t="s">
        <v>193</v>
      </c>
      <c r="B243" s="205"/>
      <c r="C243" s="205"/>
      <c r="D243" s="205"/>
      <c r="E243" s="202"/>
      <c r="F243" t="s">
        <v>202</v>
      </c>
      <c r="H243" s="194"/>
      <c r="I243" t="s">
        <v>198</v>
      </c>
      <c r="J243" t="s">
        <v>209</v>
      </c>
      <c r="L243" s="194"/>
    </row>
    <row r="244" spans="1:13">
      <c r="A244" s="203" t="s">
        <v>194</v>
      </c>
      <c r="B244" s="205"/>
      <c r="C244" s="205"/>
      <c r="D244" s="205"/>
      <c r="E244" s="202"/>
      <c r="F244" t="s">
        <v>196</v>
      </c>
      <c r="G244" s="206"/>
      <c r="H244" s="208"/>
      <c r="I244" s="194"/>
      <c r="J244" t="s">
        <v>210</v>
      </c>
      <c r="L244" s="194"/>
    </row>
    <row r="245" spans="1:13">
      <c r="A245" s="203" t="s">
        <v>195</v>
      </c>
      <c r="B245" s="205"/>
      <c r="C245" s="205"/>
      <c r="D245" s="205"/>
      <c r="E245" s="202"/>
      <c r="F245" t="s">
        <v>200</v>
      </c>
      <c r="G245" s="206"/>
      <c r="H245" s="208"/>
      <c r="I245" s="194"/>
    </row>
    <row r="246" spans="1:13">
      <c r="F246" t="s">
        <v>203</v>
      </c>
      <c r="G246" s="206"/>
      <c r="H246" s="208"/>
      <c r="I246" s="194"/>
    </row>
    <row r="247" spans="1:13">
      <c r="F247" t="s">
        <v>204</v>
      </c>
      <c r="G247" s="206"/>
      <c r="H247" s="208"/>
      <c r="I247" s="194"/>
    </row>
    <row r="250" spans="1:13" ht="18.75">
      <c r="A250" s="427" t="str">
        <f>O23</f>
        <v>2 1/2 STORY</v>
      </c>
      <c r="B250" s="427"/>
      <c r="C250" s="427"/>
      <c r="D250" s="427"/>
      <c r="E250" s="427"/>
      <c r="F250" s="427"/>
      <c r="G250" s="427"/>
      <c r="H250" s="427"/>
      <c r="I250" s="427"/>
      <c r="J250" s="427"/>
      <c r="K250" s="427"/>
      <c r="L250" s="193" t="s">
        <v>212</v>
      </c>
      <c r="M250" s="192"/>
    </row>
    <row r="251" spans="1:13" ht="18.75">
      <c r="A251" s="427"/>
      <c r="B251" s="427"/>
      <c r="C251" s="427"/>
      <c r="D251" s="427"/>
      <c r="E251" s="427"/>
      <c r="F251" s="427"/>
      <c r="G251" s="427"/>
      <c r="H251" s="427"/>
      <c r="I251" s="427"/>
      <c r="J251" s="427"/>
      <c r="K251" s="427"/>
      <c r="L251" s="211" t="s">
        <v>211</v>
      </c>
      <c r="M251" s="192"/>
    </row>
    <row r="252" spans="1:13" ht="18.75">
      <c r="A252" s="427"/>
      <c r="B252" s="427"/>
      <c r="C252" s="427"/>
      <c r="D252" s="427"/>
      <c r="E252" s="427"/>
      <c r="F252" s="427"/>
      <c r="G252" s="427"/>
      <c r="H252" s="427"/>
      <c r="I252" s="427"/>
      <c r="J252" s="427"/>
      <c r="K252" s="427"/>
      <c r="L252" s="192"/>
      <c r="M252" s="192"/>
    </row>
    <row r="253" spans="1:13">
      <c r="A253" s="428" t="s">
        <v>151</v>
      </c>
      <c r="B253" s="428"/>
      <c r="C253" s="428"/>
      <c r="D253" s="428"/>
      <c r="E253" s="428"/>
      <c r="F253" s="428"/>
      <c r="G253" s="428"/>
      <c r="H253" s="428"/>
      <c r="I253" s="428"/>
      <c r="J253" s="428"/>
      <c r="K253" s="428"/>
      <c r="L253" s="428"/>
      <c r="M253" s="428"/>
    </row>
    <row r="254" spans="1:13">
      <c r="A254" s="428"/>
      <c r="B254" s="428"/>
      <c r="C254" s="428"/>
      <c r="D254" s="428"/>
      <c r="E254" s="428"/>
      <c r="F254" s="428"/>
      <c r="G254" s="428"/>
      <c r="H254" s="428"/>
      <c r="I254" s="428"/>
      <c r="J254" s="428"/>
      <c r="K254" s="428"/>
      <c r="L254" s="428"/>
      <c r="M254" s="428"/>
    </row>
    <row r="255" spans="1:13">
      <c r="A255" s="377" t="s">
        <v>175</v>
      </c>
      <c r="B255" s="377"/>
      <c r="C255" s="377"/>
      <c r="D255" s="377"/>
      <c r="E255" s="377"/>
      <c r="F255" s="377"/>
      <c r="G255" s="377"/>
      <c r="H255" s="377"/>
      <c r="I255" s="377"/>
      <c r="J255" s="377" t="s">
        <v>186</v>
      </c>
      <c r="K255" s="377"/>
      <c r="L255" s="377"/>
      <c r="M255" s="377"/>
    </row>
    <row r="256" spans="1:13">
      <c r="A256" s="424" t="s">
        <v>152</v>
      </c>
      <c r="B256" s="424" t="s">
        <v>153</v>
      </c>
      <c r="C256" s="424" t="s">
        <v>154</v>
      </c>
      <c r="D256" s="424" t="s">
        <v>155</v>
      </c>
      <c r="E256" s="424" t="s">
        <v>156</v>
      </c>
      <c r="F256" s="424" t="s">
        <v>176</v>
      </c>
      <c r="G256" s="424" t="s">
        <v>177</v>
      </c>
      <c r="H256" s="424" t="s">
        <v>179</v>
      </c>
      <c r="I256" s="424" t="s">
        <v>180</v>
      </c>
      <c r="J256" s="425" t="s">
        <v>181</v>
      </c>
      <c r="K256" s="426" t="s">
        <v>182</v>
      </c>
      <c r="L256" s="426" t="s">
        <v>183</v>
      </c>
      <c r="M256" s="426" t="s">
        <v>184</v>
      </c>
    </row>
    <row r="257" spans="1:13">
      <c r="A257" s="424"/>
      <c r="B257" s="424"/>
      <c r="C257" s="424"/>
      <c r="D257" s="424"/>
      <c r="E257" s="424"/>
      <c r="F257" s="424"/>
      <c r="G257" s="424"/>
      <c r="H257" s="424"/>
      <c r="I257" s="424"/>
      <c r="J257" s="425"/>
      <c r="K257" s="426"/>
      <c r="L257" s="426"/>
      <c r="M257" s="426"/>
    </row>
    <row r="258" spans="1:13">
      <c r="A258" s="191">
        <v>600</v>
      </c>
      <c r="B258" s="195"/>
      <c r="C258" s="195"/>
      <c r="D258" s="195"/>
      <c r="E258" s="195"/>
      <c r="F258" s="195"/>
      <c r="G258" s="195"/>
      <c r="H258" s="195"/>
      <c r="I258" s="196"/>
      <c r="J258" s="197"/>
      <c r="K258" s="196"/>
      <c r="L258" s="196"/>
      <c r="M258" s="196"/>
    </row>
    <row r="259" spans="1:13">
      <c r="A259" s="179">
        <v>800</v>
      </c>
      <c r="B259" s="198"/>
      <c r="C259" s="198"/>
      <c r="D259" s="198"/>
      <c r="E259" s="198"/>
      <c r="F259" s="198"/>
      <c r="G259" s="198"/>
      <c r="H259" s="198"/>
      <c r="I259" s="199"/>
      <c r="J259" s="200"/>
      <c r="K259" s="201"/>
      <c r="L259" s="201"/>
      <c r="M259" s="201"/>
    </row>
    <row r="260" spans="1:13">
      <c r="A260" s="191">
        <v>1000</v>
      </c>
      <c r="B260" s="195"/>
      <c r="C260" s="195"/>
      <c r="D260" s="195"/>
      <c r="E260" s="195"/>
      <c r="F260" s="195"/>
      <c r="G260" s="195"/>
      <c r="H260" s="195"/>
      <c r="I260" s="196"/>
      <c r="J260" s="197"/>
      <c r="K260" s="196"/>
      <c r="L260" s="196"/>
      <c r="M260" s="196"/>
    </row>
    <row r="261" spans="1:13">
      <c r="A261" s="179">
        <v>1200</v>
      </c>
      <c r="B261" s="198"/>
      <c r="C261" s="198"/>
      <c r="D261" s="198"/>
      <c r="E261" s="198"/>
      <c r="F261" s="198"/>
      <c r="G261" s="198"/>
      <c r="H261" s="198"/>
      <c r="I261" s="199"/>
      <c r="J261" s="200"/>
      <c r="K261" s="201"/>
      <c r="L261" s="201"/>
      <c r="M261" s="201"/>
    </row>
    <row r="262" spans="1:13">
      <c r="A262" s="191">
        <v>1300</v>
      </c>
      <c r="B262" s="195"/>
      <c r="C262" s="195"/>
      <c r="D262" s="195"/>
      <c r="E262" s="195"/>
      <c r="F262" s="195"/>
      <c r="G262" s="195"/>
      <c r="H262" s="195"/>
      <c r="I262" s="196"/>
      <c r="J262" s="197"/>
      <c r="K262" s="196"/>
      <c r="L262" s="196"/>
      <c r="M262" s="196"/>
    </row>
    <row r="263" spans="1:13">
      <c r="A263" s="179">
        <v>1400</v>
      </c>
      <c r="B263" s="198"/>
      <c r="C263" s="198"/>
      <c r="D263" s="198"/>
      <c r="E263" s="198"/>
      <c r="F263" s="198"/>
      <c r="G263" s="198"/>
      <c r="H263" s="198"/>
      <c r="I263" s="199"/>
      <c r="J263" s="200"/>
      <c r="K263" s="201"/>
      <c r="L263" s="201"/>
      <c r="M263" s="201"/>
    </row>
    <row r="264" spans="1:13">
      <c r="A264" s="191">
        <v>1500</v>
      </c>
      <c r="B264" s="195"/>
      <c r="C264" s="195"/>
      <c r="D264" s="195"/>
      <c r="E264" s="195"/>
      <c r="F264" s="195"/>
      <c r="G264" s="195"/>
      <c r="H264" s="195"/>
      <c r="I264" s="196"/>
      <c r="J264" s="197"/>
      <c r="K264" s="196"/>
      <c r="L264" s="196"/>
      <c r="M264" s="196"/>
    </row>
    <row r="265" spans="1:13">
      <c r="A265" s="179">
        <v>1600</v>
      </c>
      <c r="B265" s="198"/>
      <c r="C265" s="198"/>
      <c r="D265" s="198"/>
      <c r="E265" s="198"/>
      <c r="F265" s="198"/>
      <c r="G265" s="198"/>
      <c r="H265" s="198"/>
      <c r="I265" s="199"/>
      <c r="J265" s="200"/>
      <c r="K265" s="201"/>
      <c r="L265" s="201"/>
      <c r="M265" s="201"/>
    </row>
    <row r="266" spans="1:13">
      <c r="A266" s="191">
        <v>1700</v>
      </c>
      <c r="B266" s="195"/>
      <c r="C266" s="195"/>
      <c r="D266" s="195"/>
      <c r="E266" s="195"/>
      <c r="F266" s="195"/>
      <c r="G266" s="195"/>
      <c r="H266" s="195"/>
      <c r="I266" s="196"/>
      <c r="J266" s="197"/>
      <c r="K266" s="196"/>
      <c r="L266" s="196"/>
      <c r="M266" s="196"/>
    </row>
    <row r="267" spans="1:13">
      <c r="A267" s="179">
        <v>1800</v>
      </c>
      <c r="B267" s="198"/>
      <c r="C267" s="198"/>
      <c r="D267" s="198"/>
      <c r="E267" s="198"/>
      <c r="F267" s="198"/>
      <c r="G267" s="198"/>
      <c r="H267" s="198"/>
      <c r="I267" s="199"/>
      <c r="J267" s="200"/>
      <c r="K267" s="201"/>
      <c r="L267" s="201"/>
      <c r="M267" s="201"/>
    </row>
    <row r="268" spans="1:13">
      <c r="A268" s="191">
        <v>1900</v>
      </c>
      <c r="B268" s="195"/>
      <c r="C268" s="195"/>
      <c r="D268" s="195"/>
      <c r="E268" s="195"/>
      <c r="F268" s="195"/>
      <c r="G268" s="195"/>
      <c r="H268" s="195"/>
      <c r="I268" s="196"/>
      <c r="J268" s="197"/>
      <c r="K268" s="196"/>
      <c r="L268" s="196"/>
      <c r="M268" s="196"/>
    </row>
    <row r="269" spans="1:13">
      <c r="A269" s="179">
        <v>2000</v>
      </c>
      <c r="B269" s="198"/>
      <c r="C269" s="198"/>
      <c r="D269" s="198"/>
      <c r="E269" s="198"/>
      <c r="F269" s="198"/>
      <c r="G269" s="198"/>
      <c r="H269" s="198"/>
      <c r="I269" s="199"/>
      <c r="J269" s="200"/>
      <c r="K269" s="201"/>
      <c r="L269" s="201"/>
      <c r="M269" s="201"/>
    </row>
    <row r="270" spans="1:13">
      <c r="A270" s="191">
        <v>2100</v>
      </c>
      <c r="B270" s="195"/>
      <c r="C270" s="195"/>
      <c r="D270" s="195"/>
      <c r="E270" s="195"/>
      <c r="F270" s="195"/>
      <c r="G270" s="195"/>
      <c r="H270" s="195"/>
      <c r="I270" s="196"/>
      <c r="J270" s="197"/>
      <c r="K270" s="196"/>
      <c r="L270" s="196"/>
      <c r="M270" s="196"/>
    </row>
    <row r="271" spans="1:13">
      <c r="A271" s="179">
        <v>2200</v>
      </c>
      <c r="B271" s="198"/>
      <c r="C271" s="198"/>
      <c r="D271" s="198"/>
      <c r="E271" s="198"/>
      <c r="F271" s="198"/>
      <c r="G271" s="198"/>
      <c r="H271" s="198"/>
      <c r="I271" s="199"/>
      <c r="J271" s="200"/>
      <c r="K271" s="201"/>
      <c r="L271" s="201"/>
      <c r="M271" s="201"/>
    </row>
    <row r="272" spans="1:13">
      <c r="A272" s="191">
        <v>2400</v>
      </c>
      <c r="B272" s="195"/>
      <c r="C272" s="195"/>
      <c r="D272" s="195"/>
      <c r="E272" s="195"/>
      <c r="F272" s="195"/>
      <c r="G272" s="195"/>
      <c r="H272" s="195"/>
      <c r="I272" s="196"/>
      <c r="J272" s="197"/>
      <c r="K272" s="196"/>
      <c r="L272" s="196"/>
      <c r="M272" s="196"/>
    </row>
    <row r="273" spans="1:13">
      <c r="A273" s="179">
        <v>2600</v>
      </c>
      <c r="B273" s="198"/>
      <c r="C273" s="198"/>
      <c r="D273" s="198"/>
      <c r="E273" s="198"/>
      <c r="F273" s="198"/>
      <c r="G273" s="198"/>
      <c r="H273" s="198"/>
      <c r="I273" s="199"/>
      <c r="J273" s="200"/>
      <c r="K273" s="201"/>
      <c r="L273" s="201"/>
      <c r="M273" s="201"/>
    </row>
    <row r="274" spans="1:13">
      <c r="A274" s="191">
        <v>2800</v>
      </c>
      <c r="B274" s="195"/>
      <c r="C274" s="195"/>
      <c r="D274" s="195"/>
      <c r="E274" s="195"/>
      <c r="F274" s="195"/>
      <c r="G274" s="195"/>
      <c r="H274" s="195"/>
      <c r="I274" s="196"/>
      <c r="J274" s="197"/>
      <c r="K274" s="196"/>
      <c r="L274" s="196"/>
      <c r="M274" s="196"/>
    </row>
    <row r="275" spans="1:13">
      <c r="A275" s="179">
        <v>3000</v>
      </c>
      <c r="B275" s="198"/>
      <c r="C275" s="198"/>
      <c r="D275" s="198"/>
      <c r="E275" s="198"/>
      <c r="F275" s="198"/>
      <c r="G275" s="198"/>
      <c r="H275" s="198"/>
      <c r="I275" s="199"/>
      <c r="J275" s="200"/>
      <c r="K275" s="201"/>
      <c r="L275" s="201"/>
      <c r="M275" s="201"/>
    </row>
    <row r="276" spans="1:13">
      <c r="A276" s="191">
        <v>3200</v>
      </c>
      <c r="B276" s="195"/>
      <c r="C276" s="195"/>
      <c r="D276" s="195"/>
      <c r="E276" s="195"/>
      <c r="F276" s="195"/>
      <c r="G276" s="195"/>
      <c r="H276" s="195"/>
      <c r="I276" s="196"/>
      <c r="J276" s="197"/>
      <c r="K276" s="196"/>
      <c r="L276" s="196"/>
      <c r="M276" s="196"/>
    </row>
    <row r="277" spans="1:13">
      <c r="A277" s="421" t="s">
        <v>187</v>
      </c>
      <c r="B277" s="422"/>
      <c r="C277" s="422"/>
      <c r="D277" s="422"/>
      <c r="E277" s="422"/>
      <c r="F277" s="422"/>
      <c r="G277" s="422"/>
      <c r="H277" s="422"/>
      <c r="I277" s="422"/>
      <c r="J277" s="422"/>
      <c r="K277" s="422"/>
      <c r="L277" s="422"/>
      <c r="M277" s="422"/>
    </row>
    <row r="278" spans="1:13">
      <c r="A278" s="422"/>
      <c r="B278" s="422"/>
      <c r="C278" s="422"/>
      <c r="D278" s="422"/>
      <c r="E278" s="422"/>
      <c r="F278" s="422"/>
      <c r="G278" s="422"/>
      <c r="H278" s="422"/>
      <c r="I278" s="422"/>
      <c r="J278" s="422"/>
      <c r="K278" s="422"/>
      <c r="L278" s="422"/>
      <c r="M278" s="422"/>
    </row>
    <row r="279" spans="1:13">
      <c r="A279" s="423" t="s">
        <v>188</v>
      </c>
      <c r="B279" s="423"/>
      <c r="C279" s="423"/>
      <c r="F279" s="7" t="s">
        <v>189</v>
      </c>
    </row>
    <row r="281" spans="1:13">
      <c r="A281" t="s">
        <v>197</v>
      </c>
      <c r="D281" s="206"/>
      <c r="E281" s="207" t="s">
        <v>198</v>
      </c>
      <c r="F281" t="s">
        <v>199</v>
      </c>
      <c r="G281" s="5"/>
      <c r="H281" s="5"/>
      <c r="I281" t="s">
        <v>198</v>
      </c>
      <c r="J281" s="7" t="s">
        <v>205</v>
      </c>
    </row>
    <row r="282" spans="1:13">
      <c r="A282" s="203" t="s">
        <v>190</v>
      </c>
      <c r="B282" s="205"/>
      <c r="C282" s="205"/>
      <c r="D282" s="205"/>
      <c r="E282" s="204"/>
      <c r="F282" s="5" t="s">
        <v>196</v>
      </c>
      <c r="G282" s="206"/>
      <c r="H282" s="206"/>
      <c r="I282" s="209"/>
      <c r="J282" t="s">
        <v>206</v>
      </c>
      <c r="L282" s="202"/>
    </row>
    <row r="283" spans="1:13">
      <c r="A283" s="203" t="s">
        <v>191</v>
      </c>
      <c r="B283" s="205"/>
      <c r="C283" s="205"/>
      <c r="D283" s="205"/>
      <c r="E283" s="202"/>
      <c r="F283" s="118" t="s">
        <v>200</v>
      </c>
      <c r="G283" s="206"/>
      <c r="H283" s="206"/>
      <c r="I283" s="210"/>
      <c r="J283" t="s">
        <v>207</v>
      </c>
      <c r="L283" s="202"/>
    </row>
    <row r="284" spans="1:13">
      <c r="A284" s="203" t="s">
        <v>192</v>
      </c>
      <c r="B284" s="205"/>
      <c r="C284" s="205"/>
      <c r="D284" s="205"/>
      <c r="E284" s="202"/>
      <c r="F284" t="s">
        <v>201</v>
      </c>
      <c r="G284" s="206"/>
      <c r="H284" s="206"/>
      <c r="I284" s="194"/>
      <c r="J284" s="7" t="s">
        <v>208</v>
      </c>
    </row>
    <row r="285" spans="1:13">
      <c r="A285" s="203" t="s">
        <v>193</v>
      </c>
      <c r="B285" s="205"/>
      <c r="C285" s="205"/>
      <c r="D285" s="205"/>
      <c r="E285" s="202"/>
      <c r="F285" t="s">
        <v>202</v>
      </c>
      <c r="H285" s="194"/>
      <c r="I285" t="s">
        <v>198</v>
      </c>
      <c r="J285" t="s">
        <v>209</v>
      </c>
      <c r="L285" s="194"/>
    </row>
    <row r="286" spans="1:13">
      <c r="A286" s="203" t="s">
        <v>194</v>
      </c>
      <c r="B286" s="205"/>
      <c r="C286" s="205"/>
      <c r="D286" s="205"/>
      <c r="E286" s="202"/>
      <c r="F286" t="s">
        <v>196</v>
      </c>
      <c r="G286" s="206"/>
      <c r="H286" s="208"/>
      <c r="I286" s="194"/>
      <c r="J286" t="s">
        <v>210</v>
      </c>
      <c r="L286" s="194"/>
    </row>
    <row r="287" spans="1:13">
      <c r="A287" s="203" t="s">
        <v>195</v>
      </c>
      <c r="B287" s="205"/>
      <c r="C287" s="205"/>
      <c r="D287" s="205"/>
      <c r="E287" s="202"/>
      <c r="F287" t="s">
        <v>200</v>
      </c>
      <c r="G287" s="206"/>
      <c r="H287" s="208"/>
      <c r="I287" s="194"/>
    </row>
    <row r="288" spans="1:13">
      <c r="F288" t="s">
        <v>203</v>
      </c>
      <c r="G288" s="206"/>
      <c r="H288" s="208"/>
      <c r="I288" s="194"/>
    </row>
    <row r="289" spans="1:13">
      <c r="F289" t="s">
        <v>204</v>
      </c>
      <c r="G289" s="206"/>
      <c r="H289" s="208"/>
      <c r="I289" s="194"/>
    </row>
    <row r="292" spans="1:13" ht="18.75">
      <c r="A292" s="427" t="str">
        <f>O24</f>
        <v>SPLIT</v>
      </c>
      <c r="B292" s="427"/>
      <c r="C292" s="427"/>
      <c r="D292" s="427"/>
      <c r="E292" s="427"/>
      <c r="F292" s="427"/>
      <c r="G292" s="427"/>
      <c r="H292" s="427"/>
      <c r="I292" s="427"/>
      <c r="J292" s="427"/>
      <c r="K292" s="427"/>
      <c r="L292" s="193" t="s">
        <v>212</v>
      </c>
      <c r="M292" s="192"/>
    </row>
    <row r="293" spans="1:13" ht="18.75">
      <c r="A293" s="427"/>
      <c r="B293" s="427"/>
      <c r="C293" s="427"/>
      <c r="D293" s="427"/>
      <c r="E293" s="427"/>
      <c r="F293" s="427"/>
      <c r="G293" s="427"/>
      <c r="H293" s="427"/>
      <c r="I293" s="427"/>
      <c r="J293" s="427"/>
      <c r="K293" s="427"/>
      <c r="L293" s="211" t="s">
        <v>211</v>
      </c>
      <c r="M293" s="192"/>
    </row>
    <row r="294" spans="1:13" ht="18.75">
      <c r="A294" s="427"/>
      <c r="B294" s="427"/>
      <c r="C294" s="427"/>
      <c r="D294" s="427"/>
      <c r="E294" s="427"/>
      <c r="F294" s="427"/>
      <c r="G294" s="427"/>
      <c r="H294" s="427"/>
      <c r="I294" s="427"/>
      <c r="J294" s="427"/>
      <c r="K294" s="427"/>
      <c r="L294" s="192"/>
      <c r="M294" s="192"/>
    </row>
    <row r="295" spans="1:13">
      <c r="A295" s="428" t="s">
        <v>151</v>
      </c>
      <c r="B295" s="428"/>
      <c r="C295" s="428"/>
      <c r="D295" s="428"/>
      <c r="E295" s="428"/>
      <c r="F295" s="428"/>
      <c r="G295" s="428"/>
      <c r="H295" s="428"/>
      <c r="I295" s="428"/>
      <c r="J295" s="428"/>
      <c r="K295" s="428"/>
      <c r="L295" s="428"/>
      <c r="M295" s="428"/>
    </row>
    <row r="296" spans="1:13">
      <c r="A296" s="428"/>
      <c r="B296" s="428"/>
      <c r="C296" s="428"/>
      <c r="D296" s="428"/>
      <c r="E296" s="428"/>
      <c r="F296" s="428"/>
      <c r="G296" s="428"/>
      <c r="H296" s="428"/>
      <c r="I296" s="428"/>
      <c r="J296" s="428"/>
      <c r="K296" s="428"/>
      <c r="L296" s="428"/>
      <c r="M296" s="428"/>
    </row>
    <row r="297" spans="1:13">
      <c r="A297" s="377" t="s">
        <v>175</v>
      </c>
      <c r="B297" s="377"/>
      <c r="C297" s="377"/>
      <c r="D297" s="377"/>
      <c r="E297" s="377"/>
      <c r="F297" s="377"/>
      <c r="G297" s="377"/>
      <c r="H297" s="377"/>
      <c r="I297" s="377"/>
      <c r="J297" s="377" t="s">
        <v>186</v>
      </c>
      <c r="K297" s="377"/>
      <c r="L297" s="377"/>
      <c r="M297" s="377"/>
    </row>
    <row r="298" spans="1:13">
      <c r="A298" s="424" t="s">
        <v>152</v>
      </c>
      <c r="B298" s="424" t="s">
        <v>153</v>
      </c>
      <c r="C298" s="424" t="s">
        <v>154</v>
      </c>
      <c r="D298" s="424" t="s">
        <v>155</v>
      </c>
      <c r="E298" s="424" t="s">
        <v>156</v>
      </c>
      <c r="F298" s="424" t="s">
        <v>176</v>
      </c>
      <c r="G298" s="424" t="s">
        <v>177</v>
      </c>
      <c r="H298" s="424" t="s">
        <v>179</v>
      </c>
      <c r="I298" s="424" t="s">
        <v>180</v>
      </c>
      <c r="J298" s="425" t="s">
        <v>181</v>
      </c>
      <c r="K298" s="426" t="s">
        <v>182</v>
      </c>
      <c r="L298" s="426" t="s">
        <v>183</v>
      </c>
      <c r="M298" s="426" t="s">
        <v>184</v>
      </c>
    </row>
    <row r="299" spans="1:13">
      <c r="A299" s="424"/>
      <c r="B299" s="424"/>
      <c r="C299" s="424"/>
      <c r="D299" s="424"/>
      <c r="E299" s="424"/>
      <c r="F299" s="424"/>
      <c r="G299" s="424"/>
      <c r="H299" s="424"/>
      <c r="I299" s="424"/>
      <c r="J299" s="425"/>
      <c r="K299" s="426"/>
      <c r="L299" s="426"/>
      <c r="M299" s="426"/>
    </row>
    <row r="300" spans="1:13">
      <c r="A300" s="191">
        <v>600</v>
      </c>
      <c r="B300" s="195"/>
      <c r="C300" s="195"/>
      <c r="D300" s="195"/>
      <c r="E300" s="195"/>
      <c r="F300" s="195"/>
      <c r="G300" s="195"/>
      <c r="H300" s="195"/>
      <c r="I300" s="196"/>
      <c r="J300" s="197"/>
      <c r="K300" s="196"/>
      <c r="L300" s="196"/>
      <c r="M300" s="196"/>
    </row>
    <row r="301" spans="1:13">
      <c r="A301" s="179">
        <v>800</v>
      </c>
      <c r="B301" s="198"/>
      <c r="C301" s="198"/>
      <c r="D301" s="198"/>
      <c r="E301" s="198"/>
      <c r="F301" s="198"/>
      <c r="G301" s="198"/>
      <c r="H301" s="198"/>
      <c r="I301" s="199"/>
      <c r="J301" s="200"/>
      <c r="K301" s="201"/>
      <c r="L301" s="201"/>
      <c r="M301" s="201"/>
    </row>
    <row r="302" spans="1:13">
      <c r="A302" s="191">
        <v>1000</v>
      </c>
      <c r="B302" s="195"/>
      <c r="C302" s="195"/>
      <c r="D302" s="195"/>
      <c r="E302" s="195"/>
      <c r="F302" s="195"/>
      <c r="G302" s="195"/>
      <c r="H302" s="195"/>
      <c r="I302" s="196"/>
      <c r="J302" s="197"/>
      <c r="K302" s="196"/>
      <c r="L302" s="196"/>
      <c r="M302" s="196"/>
    </row>
    <row r="303" spans="1:13">
      <c r="A303" s="179">
        <v>1200</v>
      </c>
      <c r="B303" s="198"/>
      <c r="C303" s="198"/>
      <c r="D303" s="198"/>
      <c r="E303" s="198"/>
      <c r="F303" s="198"/>
      <c r="G303" s="198"/>
      <c r="H303" s="198"/>
      <c r="I303" s="199"/>
      <c r="J303" s="200"/>
      <c r="K303" s="201"/>
      <c r="L303" s="201"/>
      <c r="M303" s="201"/>
    </row>
    <row r="304" spans="1:13">
      <c r="A304" s="191">
        <v>1300</v>
      </c>
      <c r="B304" s="195"/>
      <c r="C304" s="195"/>
      <c r="D304" s="195"/>
      <c r="E304" s="195"/>
      <c r="F304" s="195"/>
      <c r="G304" s="195"/>
      <c r="H304" s="195"/>
      <c r="I304" s="196"/>
      <c r="J304" s="197"/>
      <c r="K304" s="196"/>
      <c r="L304" s="196"/>
      <c r="M304" s="196"/>
    </row>
    <row r="305" spans="1:13">
      <c r="A305" s="179">
        <v>1400</v>
      </c>
      <c r="B305" s="198"/>
      <c r="C305" s="198"/>
      <c r="D305" s="198"/>
      <c r="E305" s="198"/>
      <c r="F305" s="198"/>
      <c r="G305" s="198"/>
      <c r="H305" s="198"/>
      <c r="I305" s="199"/>
      <c r="J305" s="200"/>
      <c r="K305" s="201"/>
      <c r="L305" s="201"/>
      <c r="M305" s="201"/>
    </row>
    <row r="306" spans="1:13">
      <c r="A306" s="191">
        <v>1500</v>
      </c>
      <c r="B306" s="195"/>
      <c r="C306" s="195"/>
      <c r="D306" s="195"/>
      <c r="E306" s="195"/>
      <c r="F306" s="195"/>
      <c r="G306" s="195"/>
      <c r="H306" s="195"/>
      <c r="I306" s="196"/>
      <c r="J306" s="197"/>
      <c r="K306" s="196"/>
      <c r="L306" s="196"/>
      <c r="M306" s="196"/>
    </row>
    <row r="307" spans="1:13">
      <c r="A307" s="179">
        <v>1600</v>
      </c>
      <c r="B307" s="198"/>
      <c r="C307" s="198"/>
      <c r="D307" s="198"/>
      <c r="E307" s="198"/>
      <c r="F307" s="198"/>
      <c r="G307" s="198"/>
      <c r="H307" s="198"/>
      <c r="I307" s="199"/>
      <c r="J307" s="200"/>
      <c r="K307" s="201"/>
      <c r="L307" s="201"/>
      <c r="M307" s="201"/>
    </row>
    <row r="308" spans="1:13">
      <c r="A308" s="191">
        <v>1700</v>
      </c>
      <c r="B308" s="195"/>
      <c r="C308" s="195"/>
      <c r="D308" s="195"/>
      <c r="E308" s="195"/>
      <c r="F308" s="195"/>
      <c r="G308" s="195"/>
      <c r="H308" s="195"/>
      <c r="I308" s="196"/>
      <c r="J308" s="197"/>
      <c r="K308" s="196"/>
      <c r="L308" s="196"/>
      <c r="M308" s="196"/>
    </row>
    <row r="309" spans="1:13">
      <c r="A309" s="179">
        <v>1800</v>
      </c>
      <c r="B309" s="198"/>
      <c r="C309" s="198"/>
      <c r="D309" s="198"/>
      <c r="E309" s="198"/>
      <c r="F309" s="198"/>
      <c r="G309" s="198"/>
      <c r="H309" s="198"/>
      <c r="I309" s="199"/>
      <c r="J309" s="200"/>
      <c r="K309" s="201"/>
      <c r="L309" s="201"/>
      <c r="M309" s="201"/>
    </row>
    <row r="310" spans="1:13">
      <c r="A310" s="191">
        <v>1900</v>
      </c>
      <c r="B310" s="195"/>
      <c r="C310" s="195"/>
      <c r="D310" s="195"/>
      <c r="E310" s="195"/>
      <c r="F310" s="195"/>
      <c r="G310" s="195"/>
      <c r="H310" s="195"/>
      <c r="I310" s="196"/>
      <c r="J310" s="197"/>
      <c r="K310" s="196"/>
      <c r="L310" s="196"/>
      <c r="M310" s="196"/>
    </row>
    <row r="311" spans="1:13">
      <c r="A311" s="179">
        <v>2000</v>
      </c>
      <c r="B311" s="198"/>
      <c r="C311" s="198"/>
      <c r="D311" s="198"/>
      <c r="E311" s="198"/>
      <c r="F311" s="198"/>
      <c r="G311" s="198"/>
      <c r="H311" s="198"/>
      <c r="I311" s="199"/>
      <c r="J311" s="200"/>
      <c r="K311" s="201"/>
      <c r="L311" s="201"/>
      <c r="M311" s="201"/>
    </row>
    <row r="312" spans="1:13">
      <c r="A312" s="191">
        <v>2100</v>
      </c>
      <c r="B312" s="195"/>
      <c r="C312" s="195"/>
      <c r="D312" s="195"/>
      <c r="E312" s="195"/>
      <c r="F312" s="195"/>
      <c r="G312" s="195"/>
      <c r="H312" s="195"/>
      <c r="I312" s="196"/>
      <c r="J312" s="197"/>
      <c r="K312" s="196"/>
      <c r="L312" s="196"/>
      <c r="M312" s="196"/>
    </row>
    <row r="313" spans="1:13">
      <c r="A313" s="179">
        <v>2200</v>
      </c>
      <c r="B313" s="198"/>
      <c r="C313" s="198"/>
      <c r="D313" s="198"/>
      <c r="E313" s="198"/>
      <c r="F313" s="198"/>
      <c r="G313" s="198"/>
      <c r="H313" s="198"/>
      <c r="I313" s="199"/>
      <c r="J313" s="200"/>
      <c r="K313" s="201"/>
      <c r="L313" s="201"/>
      <c r="M313" s="201"/>
    </row>
    <row r="314" spans="1:13">
      <c r="A314" s="191">
        <v>2400</v>
      </c>
      <c r="B314" s="195"/>
      <c r="C314" s="195"/>
      <c r="D314" s="195"/>
      <c r="E314" s="195"/>
      <c r="F314" s="195"/>
      <c r="G314" s="195"/>
      <c r="H314" s="195"/>
      <c r="I314" s="196"/>
      <c r="J314" s="197"/>
      <c r="K314" s="196"/>
      <c r="L314" s="196"/>
      <c r="M314" s="196"/>
    </row>
    <row r="315" spans="1:13">
      <c r="A315" s="179">
        <v>2600</v>
      </c>
      <c r="B315" s="198"/>
      <c r="C315" s="198"/>
      <c r="D315" s="198"/>
      <c r="E315" s="198"/>
      <c r="F315" s="198"/>
      <c r="G315" s="198"/>
      <c r="H315" s="198"/>
      <c r="I315" s="199"/>
      <c r="J315" s="200"/>
      <c r="K315" s="201"/>
      <c r="L315" s="201"/>
      <c r="M315" s="201"/>
    </row>
    <row r="316" spans="1:13">
      <c r="A316" s="191">
        <v>2800</v>
      </c>
      <c r="B316" s="195"/>
      <c r="C316" s="195"/>
      <c r="D316" s="195"/>
      <c r="E316" s="195"/>
      <c r="F316" s="195"/>
      <c r="G316" s="195"/>
      <c r="H316" s="195"/>
      <c r="I316" s="196"/>
      <c r="J316" s="197"/>
      <c r="K316" s="196"/>
      <c r="L316" s="196"/>
      <c r="M316" s="196"/>
    </row>
    <row r="317" spans="1:13">
      <c r="A317" s="179">
        <v>3000</v>
      </c>
      <c r="B317" s="198"/>
      <c r="C317" s="198"/>
      <c r="D317" s="198"/>
      <c r="E317" s="198"/>
      <c r="F317" s="198"/>
      <c r="G317" s="198"/>
      <c r="H317" s="198"/>
      <c r="I317" s="199"/>
      <c r="J317" s="200"/>
      <c r="K317" s="201"/>
      <c r="L317" s="201"/>
      <c r="M317" s="201"/>
    </row>
    <row r="318" spans="1:13">
      <c r="A318" s="191">
        <v>3200</v>
      </c>
      <c r="B318" s="195"/>
      <c r="C318" s="195"/>
      <c r="D318" s="195"/>
      <c r="E318" s="195"/>
      <c r="F318" s="195"/>
      <c r="G318" s="195"/>
      <c r="H318" s="195"/>
      <c r="I318" s="196"/>
      <c r="J318" s="197"/>
      <c r="K318" s="196"/>
      <c r="L318" s="196"/>
      <c r="M318" s="196"/>
    </row>
    <row r="319" spans="1:13">
      <c r="A319" s="421" t="s">
        <v>187</v>
      </c>
      <c r="B319" s="422"/>
      <c r="C319" s="422"/>
      <c r="D319" s="422"/>
      <c r="E319" s="422"/>
      <c r="F319" s="422"/>
      <c r="G319" s="422"/>
      <c r="H319" s="422"/>
      <c r="I319" s="422"/>
      <c r="J319" s="422"/>
      <c r="K319" s="422"/>
      <c r="L319" s="422"/>
      <c r="M319" s="422"/>
    </row>
    <row r="320" spans="1:13">
      <c r="A320" s="422"/>
      <c r="B320" s="422"/>
      <c r="C320" s="422"/>
      <c r="D320" s="422"/>
      <c r="E320" s="422"/>
      <c r="F320" s="422"/>
      <c r="G320" s="422"/>
      <c r="H320" s="422"/>
      <c r="I320" s="422"/>
      <c r="J320" s="422"/>
      <c r="K320" s="422"/>
      <c r="L320" s="422"/>
      <c r="M320" s="422"/>
    </row>
    <row r="321" spans="1:12">
      <c r="A321" s="423" t="s">
        <v>188</v>
      </c>
      <c r="B321" s="423"/>
      <c r="C321" s="423"/>
      <c r="F321" s="7" t="s">
        <v>189</v>
      </c>
    </row>
    <row r="323" spans="1:12">
      <c r="A323" t="s">
        <v>197</v>
      </c>
      <c r="D323" s="206"/>
      <c r="E323" s="207" t="s">
        <v>198</v>
      </c>
      <c r="F323" t="s">
        <v>199</v>
      </c>
      <c r="G323" s="5"/>
      <c r="H323" s="5"/>
      <c r="I323" t="s">
        <v>198</v>
      </c>
      <c r="J323" s="7" t="s">
        <v>205</v>
      </c>
    </row>
    <row r="324" spans="1:12">
      <c r="A324" s="203" t="s">
        <v>190</v>
      </c>
      <c r="B324" s="205"/>
      <c r="C324" s="205"/>
      <c r="D324" s="205"/>
      <c r="E324" s="204"/>
      <c r="F324" s="5" t="s">
        <v>196</v>
      </c>
      <c r="G324" s="206"/>
      <c r="H324" s="206"/>
      <c r="I324" s="209"/>
      <c r="J324" t="s">
        <v>206</v>
      </c>
      <c r="L324" s="202"/>
    </row>
    <row r="325" spans="1:12">
      <c r="A325" s="203" t="s">
        <v>191</v>
      </c>
      <c r="B325" s="205"/>
      <c r="C325" s="205"/>
      <c r="D325" s="205"/>
      <c r="E325" s="202"/>
      <c r="F325" s="118" t="s">
        <v>200</v>
      </c>
      <c r="G325" s="206"/>
      <c r="H325" s="206"/>
      <c r="I325" s="210"/>
      <c r="J325" t="s">
        <v>207</v>
      </c>
      <c r="L325" s="202"/>
    </row>
    <row r="326" spans="1:12">
      <c r="A326" s="203" t="s">
        <v>192</v>
      </c>
      <c r="B326" s="205"/>
      <c r="C326" s="205"/>
      <c r="D326" s="205"/>
      <c r="E326" s="202"/>
      <c r="F326" t="s">
        <v>201</v>
      </c>
      <c r="G326" s="206"/>
      <c r="H326" s="206"/>
      <c r="I326" s="194"/>
      <c r="J326" s="7" t="s">
        <v>208</v>
      </c>
    </row>
    <row r="327" spans="1:12">
      <c r="A327" s="203" t="s">
        <v>193</v>
      </c>
      <c r="B327" s="205"/>
      <c r="C327" s="205"/>
      <c r="D327" s="205"/>
      <c r="E327" s="202"/>
      <c r="F327" t="s">
        <v>202</v>
      </c>
      <c r="H327" s="194"/>
      <c r="I327" t="s">
        <v>198</v>
      </c>
      <c r="J327" t="s">
        <v>209</v>
      </c>
      <c r="L327" s="194"/>
    </row>
    <row r="328" spans="1:12">
      <c r="A328" s="203" t="s">
        <v>194</v>
      </c>
      <c r="B328" s="205"/>
      <c r="C328" s="205"/>
      <c r="D328" s="205"/>
      <c r="E328" s="202"/>
      <c r="F328" t="s">
        <v>196</v>
      </c>
      <c r="G328" s="206"/>
      <c r="H328" s="208"/>
      <c r="I328" s="194"/>
      <c r="J328" t="s">
        <v>210</v>
      </c>
      <c r="L328" s="194"/>
    </row>
    <row r="329" spans="1:12">
      <c r="A329" s="203" t="s">
        <v>195</v>
      </c>
      <c r="B329" s="205"/>
      <c r="C329" s="205"/>
      <c r="D329" s="205"/>
      <c r="E329" s="202"/>
      <c r="F329" t="s">
        <v>200</v>
      </c>
      <c r="G329" s="206"/>
      <c r="H329" s="208"/>
      <c r="I329" s="194"/>
    </row>
    <row r="330" spans="1:12">
      <c r="F330" t="s">
        <v>203</v>
      </c>
      <c r="G330" s="206"/>
      <c r="H330" s="208"/>
      <c r="I330" s="194"/>
    </row>
    <row r="331" spans="1:12">
      <c r="F331" t="s">
        <v>204</v>
      </c>
      <c r="G331" s="206"/>
      <c r="H331" s="208"/>
      <c r="I331" s="194"/>
    </row>
    <row r="333" spans="1:12">
      <c r="A333" s="359" t="s">
        <v>220</v>
      </c>
      <c r="B333" s="359"/>
      <c r="C333" s="359"/>
      <c r="D333" s="359"/>
      <c r="E333" s="359"/>
      <c r="F333" s="359"/>
      <c r="G333" s="359"/>
      <c r="H333" s="359"/>
      <c r="I333" s="359"/>
    </row>
    <row r="334" spans="1:12">
      <c r="A334" s="359"/>
      <c r="B334" s="359"/>
      <c r="C334" s="359"/>
      <c r="D334" s="359"/>
      <c r="E334" s="359"/>
      <c r="F334" s="359"/>
      <c r="G334" s="359"/>
      <c r="H334" s="359"/>
      <c r="I334" s="359"/>
    </row>
    <row r="335" spans="1:12">
      <c r="A335" s="359"/>
      <c r="B335" s="359"/>
      <c r="C335" s="359"/>
      <c r="D335" s="359"/>
      <c r="E335" s="359"/>
      <c r="F335" s="359"/>
      <c r="G335" s="359"/>
      <c r="H335" s="359"/>
      <c r="I335" s="359"/>
    </row>
    <row r="336" spans="1:12">
      <c r="A336" s="431" t="s">
        <v>187</v>
      </c>
      <c r="B336" s="432"/>
      <c r="C336" s="432"/>
      <c r="D336" s="432"/>
      <c r="E336" s="432"/>
      <c r="F336" s="432"/>
      <c r="G336" s="432"/>
      <c r="H336" s="432"/>
      <c r="I336" s="432"/>
    </row>
    <row r="337" spans="1:9">
      <c r="A337" s="432"/>
      <c r="B337" s="432"/>
      <c r="C337" s="432"/>
      <c r="D337" s="432"/>
      <c r="E337" s="432"/>
      <c r="F337" s="432"/>
      <c r="G337" s="432"/>
      <c r="H337" s="432"/>
      <c r="I337" s="432"/>
    </row>
    <row r="338" spans="1:9" ht="15">
      <c r="A338" s="258" t="s">
        <v>224</v>
      </c>
      <c r="B338" s="259"/>
      <c r="C338" s="259"/>
      <c r="D338" s="259"/>
      <c r="E338" s="259"/>
      <c r="F338" s="258" t="s">
        <v>277</v>
      </c>
      <c r="G338" s="259"/>
      <c r="H338" s="259"/>
      <c r="I338" s="259"/>
    </row>
    <row r="339" spans="1:9" ht="3.75" customHeight="1">
      <c r="A339" s="259"/>
      <c r="B339" s="259"/>
      <c r="C339" s="259"/>
      <c r="D339" s="259"/>
      <c r="E339" s="259"/>
      <c r="F339" s="259"/>
      <c r="G339" s="259"/>
      <c r="H339" s="259"/>
      <c r="I339" s="259"/>
    </row>
    <row r="340" spans="1:9">
      <c r="A340" s="260" t="s">
        <v>221</v>
      </c>
      <c r="B340" s="259"/>
      <c r="C340" s="259"/>
      <c r="D340" s="259"/>
      <c r="E340" s="260" t="s">
        <v>198</v>
      </c>
      <c r="F340" s="259" t="s">
        <v>278</v>
      </c>
      <c r="G340" s="259"/>
      <c r="H340" s="259"/>
      <c r="I340" s="261">
        <v>13.5</v>
      </c>
    </row>
    <row r="341" spans="1:9">
      <c r="A341" s="259" t="s">
        <v>222</v>
      </c>
      <c r="B341" s="259"/>
      <c r="C341" s="259"/>
      <c r="D341" s="259"/>
      <c r="E341" s="261">
        <v>-3.05</v>
      </c>
      <c r="F341" s="259" t="s">
        <v>279</v>
      </c>
      <c r="G341" s="259"/>
      <c r="H341" s="259"/>
      <c r="I341" s="261">
        <v>30</v>
      </c>
    </row>
    <row r="342" spans="1:9">
      <c r="A342" s="259" t="s">
        <v>223</v>
      </c>
      <c r="B342" s="259"/>
      <c r="C342" s="259"/>
      <c r="D342" s="259"/>
      <c r="E342" s="261">
        <v>-2.56</v>
      </c>
      <c r="F342" s="259" t="s">
        <v>280</v>
      </c>
      <c r="G342" s="259"/>
      <c r="H342" s="259"/>
      <c r="I342" s="261">
        <v>2.7</v>
      </c>
    </row>
    <row r="343" spans="1:9">
      <c r="A343" s="259"/>
      <c r="B343" s="259"/>
      <c r="C343" s="259"/>
      <c r="D343" s="259"/>
      <c r="E343" s="261"/>
      <c r="F343" s="259" t="s">
        <v>281</v>
      </c>
      <c r="G343" s="259"/>
      <c r="H343" s="259"/>
      <c r="I343" s="261">
        <v>4.6500000000000004</v>
      </c>
    </row>
    <row r="344" spans="1:9" ht="15">
      <c r="A344" s="258" t="s">
        <v>225</v>
      </c>
      <c r="B344" s="259"/>
      <c r="C344" s="259"/>
      <c r="D344" s="259"/>
      <c r="E344" s="261"/>
      <c r="F344" s="259" t="s">
        <v>282</v>
      </c>
      <c r="G344" s="259"/>
      <c r="H344" s="259"/>
      <c r="I344" s="261">
        <v>5.18</v>
      </c>
    </row>
    <row r="345" spans="1:9" ht="15">
      <c r="A345" s="258" t="s">
        <v>226</v>
      </c>
      <c r="B345" s="259"/>
      <c r="C345" s="259"/>
      <c r="D345" s="259"/>
      <c r="E345" s="261"/>
      <c r="F345" s="434" t="s">
        <v>283</v>
      </c>
      <c r="G345" s="434"/>
      <c r="H345" s="434"/>
      <c r="I345" s="261">
        <v>12.35</v>
      </c>
    </row>
    <row r="346" spans="1:9">
      <c r="A346" s="259" t="s">
        <v>227</v>
      </c>
      <c r="B346" s="259"/>
      <c r="C346" s="259"/>
      <c r="D346" s="259"/>
      <c r="E346" s="261"/>
      <c r="F346" s="434"/>
      <c r="G346" s="434"/>
      <c r="H346" s="434"/>
      <c r="I346" s="261"/>
    </row>
    <row r="347" spans="1:9">
      <c r="A347" s="259" t="s">
        <v>228</v>
      </c>
      <c r="B347" s="259"/>
      <c r="C347" s="259"/>
      <c r="D347" s="259"/>
      <c r="E347" s="261">
        <v>3.93</v>
      </c>
      <c r="F347" s="259"/>
      <c r="G347" s="259" t="s">
        <v>284</v>
      </c>
      <c r="H347" s="259"/>
      <c r="I347" s="261">
        <v>12.8</v>
      </c>
    </row>
    <row r="348" spans="1:9">
      <c r="A348" s="259" t="s">
        <v>229</v>
      </c>
      <c r="B348" s="259"/>
      <c r="C348" s="259"/>
      <c r="D348" s="259"/>
      <c r="E348" s="261">
        <v>2.54</v>
      </c>
      <c r="F348" s="259"/>
      <c r="G348" s="259" t="s">
        <v>285</v>
      </c>
      <c r="H348" s="259"/>
      <c r="I348" s="261">
        <v>8.93</v>
      </c>
    </row>
    <row r="349" spans="1:9">
      <c r="A349" s="259" t="s">
        <v>230</v>
      </c>
      <c r="B349" s="259"/>
      <c r="C349" s="259"/>
      <c r="D349" s="259"/>
      <c r="E349" s="261">
        <v>12.4</v>
      </c>
      <c r="F349" s="259" t="s">
        <v>286</v>
      </c>
      <c r="G349" s="259"/>
      <c r="H349" s="259"/>
      <c r="I349" s="261">
        <v>11.95</v>
      </c>
    </row>
    <row r="350" spans="1:9">
      <c r="A350" s="259" t="s">
        <v>231</v>
      </c>
      <c r="B350" s="259"/>
      <c r="C350" s="259"/>
      <c r="D350" s="259"/>
      <c r="E350" s="261">
        <v>8.01</v>
      </c>
      <c r="F350" s="259" t="s">
        <v>287</v>
      </c>
      <c r="G350" s="259"/>
      <c r="H350" s="259"/>
      <c r="I350" s="261">
        <v>14.35</v>
      </c>
    </row>
    <row r="351" spans="1:9">
      <c r="A351" s="259" t="s">
        <v>232</v>
      </c>
      <c r="B351" s="259"/>
      <c r="C351" s="259"/>
      <c r="D351" s="259"/>
      <c r="E351" s="261">
        <v>10.25</v>
      </c>
      <c r="F351" s="259"/>
      <c r="G351" s="259"/>
      <c r="H351" s="259"/>
      <c r="I351" s="261"/>
    </row>
    <row r="352" spans="1:9" ht="15">
      <c r="A352" s="259" t="s">
        <v>233</v>
      </c>
      <c r="B352" s="259"/>
      <c r="C352" s="259"/>
      <c r="D352" s="259"/>
      <c r="E352" s="261">
        <v>12.15</v>
      </c>
      <c r="F352" s="258" t="s">
        <v>288</v>
      </c>
      <c r="G352" s="259"/>
      <c r="H352" s="259"/>
      <c r="I352" s="261"/>
    </row>
    <row r="353" spans="1:9">
      <c r="A353" s="259" t="s">
        <v>234</v>
      </c>
      <c r="B353" s="259"/>
      <c r="C353" s="259"/>
      <c r="D353" s="259"/>
      <c r="E353" s="261">
        <v>3.39</v>
      </c>
      <c r="F353" s="259" t="s">
        <v>196</v>
      </c>
      <c r="G353" s="259"/>
      <c r="H353" s="259"/>
      <c r="I353" s="261">
        <v>1.06</v>
      </c>
    </row>
    <row r="354" spans="1:9">
      <c r="A354" s="259"/>
      <c r="B354" s="259" t="s">
        <v>235</v>
      </c>
      <c r="C354" s="259"/>
      <c r="D354" s="259"/>
      <c r="E354" s="261">
        <v>14.25</v>
      </c>
      <c r="F354" s="259" t="s">
        <v>289</v>
      </c>
      <c r="G354" s="259"/>
      <c r="H354" s="259"/>
      <c r="I354" s="261">
        <v>1.33</v>
      </c>
    </row>
    <row r="355" spans="1:9">
      <c r="A355" s="259"/>
      <c r="B355" s="259" t="s">
        <v>236</v>
      </c>
      <c r="C355" s="259"/>
      <c r="D355" s="259"/>
      <c r="E355" s="261">
        <v>2.79</v>
      </c>
      <c r="F355" s="259" t="s">
        <v>200</v>
      </c>
      <c r="G355" s="259"/>
      <c r="H355" s="259"/>
      <c r="I355" s="261">
        <v>1.77</v>
      </c>
    </row>
    <row r="356" spans="1:9">
      <c r="A356" s="259" t="s">
        <v>237</v>
      </c>
      <c r="B356" s="259"/>
      <c r="C356" s="259"/>
      <c r="D356" s="259"/>
      <c r="E356" s="261">
        <v>1.29</v>
      </c>
      <c r="F356" s="259"/>
      <c r="G356" s="259"/>
      <c r="H356" s="259"/>
      <c r="I356" s="261"/>
    </row>
    <row r="357" spans="1:9" ht="15">
      <c r="A357" s="259" t="s">
        <v>238</v>
      </c>
      <c r="B357" s="259"/>
      <c r="C357" s="259"/>
      <c r="D357" s="259"/>
      <c r="E357" s="261">
        <v>6.6</v>
      </c>
      <c r="F357" s="258" t="s">
        <v>290</v>
      </c>
      <c r="G357" s="259"/>
      <c r="H357" s="259"/>
      <c r="I357" s="261"/>
    </row>
    <row r="358" spans="1:9">
      <c r="A358" s="259" t="s">
        <v>239</v>
      </c>
      <c r="B358" s="259"/>
      <c r="C358" s="259"/>
      <c r="D358" s="259"/>
      <c r="E358" s="261"/>
      <c r="F358" s="259" t="s">
        <v>291</v>
      </c>
      <c r="G358" s="259"/>
      <c r="H358" s="259"/>
      <c r="I358" s="261" t="s">
        <v>329</v>
      </c>
    </row>
    <row r="359" spans="1:9">
      <c r="A359" s="259"/>
      <c r="B359" s="259" t="s">
        <v>240</v>
      </c>
      <c r="C359" s="259"/>
      <c r="D359" s="259"/>
      <c r="E359" s="261">
        <v>16.3</v>
      </c>
      <c r="F359" s="259" t="s">
        <v>292</v>
      </c>
      <c r="G359" s="259"/>
      <c r="H359" s="259"/>
      <c r="I359" s="261">
        <v>0.68</v>
      </c>
    </row>
    <row r="360" spans="1:9">
      <c r="A360" s="259" t="s">
        <v>241</v>
      </c>
      <c r="B360" s="259"/>
      <c r="C360" s="259"/>
      <c r="D360" s="259"/>
      <c r="E360" s="261">
        <v>1.05</v>
      </c>
      <c r="F360" s="259" t="s">
        <v>293</v>
      </c>
      <c r="G360" s="259"/>
      <c r="H360" s="259"/>
      <c r="I360" s="261">
        <v>-0.53</v>
      </c>
    </row>
    <row r="361" spans="1:9">
      <c r="A361" s="259" t="s">
        <v>242</v>
      </c>
      <c r="B361" s="259"/>
      <c r="C361" s="259"/>
      <c r="D361" s="259"/>
      <c r="E361" s="261">
        <v>10.85</v>
      </c>
      <c r="F361" s="259" t="s">
        <v>294</v>
      </c>
      <c r="G361" s="259"/>
      <c r="H361" s="259"/>
      <c r="I361" s="261">
        <v>-1.95</v>
      </c>
    </row>
    <row r="362" spans="1:9">
      <c r="A362" s="259" t="s">
        <v>243</v>
      </c>
      <c r="B362" s="259"/>
      <c r="C362" s="259"/>
      <c r="D362" s="259"/>
      <c r="E362" s="261">
        <v>4.25</v>
      </c>
      <c r="F362" s="259" t="s">
        <v>295</v>
      </c>
      <c r="G362" s="259"/>
      <c r="H362" s="259"/>
      <c r="I362" s="261">
        <v>-0.53</v>
      </c>
    </row>
    <row r="363" spans="1:9">
      <c r="A363" s="259" t="s">
        <v>244</v>
      </c>
      <c r="B363" s="259"/>
      <c r="C363" s="259"/>
      <c r="D363" s="259"/>
      <c r="E363" s="261">
        <v>34.75</v>
      </c>
      <c r="F363" s="259" t="s">
        <v>296</v>
      </c>
      <c r="G363" s="259"/>
      <c r="H363" s="259"/>
      <c r="I363" s="261">
        <v>-0.42</v>
      </c>
    </row>
    <row r="364" spans="1:9">
      <c r="A364" s="259"/>
      <c r="B364" s="259" t="s">
        <v>245</v>
      </c>
      <c r="C364" s="259"/>
      <c r="D364" s="259"/>
      <c r="E364" s="261">
        <v>17.55</v>
      </c>
      <c r="F364" s="259" t="s">
        <v>297</v>
      </c>
      <c r="G364" s="259"/>
      <c r="H364" s="259"/>
      <c r="I364" s="261">
        <v>1.98</v>
      </c>
    </row>
    <row r="365" spans="1:9">
      <c r="A365" s="259" t="s">
        <v>246</v>
      </c>
      <c r="B365" s="259"/>
      <c r="C365" s="259"/>
      <c r="D365" s="259"/>
      <c r="E365" s="261">
        <v>4.1900000000000004</v>
      </c>
      <c r="F365" s="259" t="s">
        <v>298</v>
      </c>
      <c r="G365" s="259"/>
      <c r="H365" s="259"/>
      <c r="I365" s="261">
        <v>2.38</v>
      </c>
    </row>
    <row r="366" spans="1:9">
      <c r="A366" s="259"/>
      <c r="B366" s="259" t="s">
        <v>247</v>
      </c>
      <c r="C366" s="259"/>
      <c r="D366" s="259"/>
      <c r="E366" s="261">
        <v>8.84</v>
      </c>
      <c r="F366" s="259" t="s">
        <v>299</v>
      </c>
      <c r="G366" s="259"/>
      <c r="H366" s="259"/>
      <c r="I366" s="261">
        <v>2.14</v>
      </c>
    </row>
    <row r="367" spans="1:9">
      <c r="A367" s="259" t="s">
        <v>248</v>
      </c>
      <c r="B367" s="259"/>
      <c r="C367" s="259"/>
      <c r="D367" s="259"/>
      <c r="E367" s="261">
        <v>8.01</v>
      </c>
      <c r="F367" s="259" t="s">
        <v>300</v>
      </c>
      <c r="G367" s="259"/>
      <c r="H367" s="259"/>
      <c r="I367" s="261">
        <v>2.76</v>
      </c>
    </row>
    <row r="368" spans="1:9">
      <c r="A368" s="259" t="s">
        <v>276</v>
      </c>
      <c r="B368" s="259"/>
      <c r="C368" s="259"/>
      <c r="D368" s="259"/>
      <c r="E368" s="261">
        <v>11.3</v>
      </c>
      <c r="F368" s="259" t="s">
        <v>301</v>
      </c>
      <c r="G368" s="259"/>
      <c r="H368" s="259"/>
      <c r="I368" s="261">
        <v>4.63</v>
      </c>
    </row>
    <row r="369" spans="1:9">
      <c r="A369" s="259" t="s">
        <v>249</v>
      </c>
      <c r="B369" s="259"/>
      <c r="C369" s="259"/>
      <c r="D369" s="259"/>
      <c r="E369" s="261">
        <v>5.82</v>
      </c>
      <c r="F369" s="259" t="s">
        <v>302</v>
      </c>
      <c r="G369" s="259"/>
      <c r="H369" s="259"/>
      <c r="I369" s="261">
        <v>-0.46</v>
      </c>
    </row>
    <row r="370" spans="1:9">
      <c r="A370" s="259" t="s">
        <v>250</v>
      </c>
      <c r="B370" s="259"/>
      <c r="C370" s="259"/>
      <c r="D370" s="259"/>
      <c r="E370" s="261"/>
      <c r="F370" s="259" t="s">
        <v>303</v>
      </c>
      <c r="G370" s="259"/>
      <c r="H370" s="259"/>
      <c r="I370" s="261">
        <v>2.65</v>
      </c>
    </row>
    <row r="371" spans="1:9">
      <c r="A371" s="259" t="s">
        <v>251</v>
      </c>
      <c r="B371" s="259"/>
      <c r="C371" s="259"/>
      <c r="D371" s="259"/>
      <c r="E371" s="261">
        <v>4.96</v>
      </c>
      <c r="F371" s="259" t="s">
        <v>304</v>
      </c>
      <c r="G371" s="259"/>
      <c r="H371" s="259"/>
      <c r="I371" s="261">
        <v>1.37</v>
      </c>
    </row>
    <row r="372" spans="1:9">
      <c r="A372" s="259" t="s">
        <v>252</v>
      </c>
      <c r="B372" s="259"/>
      <c r="C372" s="259"/>
      <c r="D372" s="259"/>
      <c r="E372" s="261">
        <v>7.86</v>
      </c>
      <c r="F372" s="259" t="s">
        <v>305</v>
      </c>
      <c r="G372" s="259"/>
      <c r="H372" s="259"/>
      <c r="I372" s="261">
        <v>-2.65</v>
      </c>
    </row>
    <row r="373" spans="1:9">
      <c r="A373" s="259" t="s">
        <v>253</v>
      </c>
      <c r="B373" s="259"/>
      <c r="C373" s="259"/>
      <c r="D373" s="259"/>
      <c r="E373" s="261">
        <v>2.0699999999999998</v>
      </c>
      <c r="F373" s="259" t="s">
        <v>306</v>
      </c>
      <c r="G373" s="259"/>
      <c r="H373" s="259"/>
      <c r="I373" s="261"/>
    </row>
    <row r="374" spans="1:9">
      <c r="A374" s="259" t="s">
        <v>254</v>
      </c>
      <c r="B374" s="259"/>
      <c r="C374" s="259"/>
      <c r="D374" s="259"/>
      <c r="E374" s="261">
        <v>18.05</v>
      </c>
      <c r="F374" s="259" t="s">
        <v>307</v>
      </c>
      <c r="G374" s="259"/>
      <c r="H374" s="259"/>
      <c r="I374" s="261">
        <v>-3.09</v>
      </c>
    </row>
    <row r="375" spans="1:9">
      <c r="A375" s="259" t="s">
        <v>255</v>
      </c>
      <c r="B375" s="259"/>
      <c r="C375" s="259"/>
      <c r="D375" s="259"/>
      <c r="E375" s="261">
        <v>7.81</v>
      </c>
      <c r="F375" s="259" t="s">
        <v>308</v>
      </c>
      <c r="G375" s="259"/>
      <c r="H375" s="259"/>
      <c r="I375" s="261"/>
    </row>
    <row r="376" spans="1:9">
      <c r="A376" s="259" t="s">
        <v>256</v>
      </c>
      <c r="B376" s="259"/>
      <c r="C376" s="259"/>
      <c r="D376" s="259"/>
      <c r="E376" s="261">
        <v>13.45</v>
      </c>
      <c r="F376" s="259" t="s">
        <v>309</v>
      </c>
      <c r="H376" s="259"/>
      <c r="I376" s="261">
        <v>2.3199999999999998</v>
      </c>
    </row>
    <row r="377" spans="1:9">
      <c r="A377" s="259" t="s">
        <v>257</v>
      </c>
      <c r="B377" s="259"/>
      <c r="C377" s="259"/>
      <c r="D377" s="259"/>
      <c r="E377" s="261">
        <v>23.1</v>
      </c>
      <c r="F377" s="259"/>
      <c r="G377" s="259" t="s">
        <v>310</v>
      </c>
      <c r="H377" s="259"/>
      <c r="I377" s="261">
        <v>0.45</v>
      </c>
    </row>
    <row r="378" spans="1:9">
      <c r="A378" s="259"/>
      <c r="B378" s="259"/>
      <c r="C378" s="259"/>
      <c r="D378" s="259"/>
      <c r="E378" s="261"/>
      <c r="F378" s="259" t="s">
        <v>311</v>
      </c>
      <c r="G378" s="259"/>
      <c r="H378" s="259"/>
      <c r="I378" s="261">
        <v>-3.67</v>
      </c>
    </row>
    <row r="379" spans="1:9">
      <c r="A379" s="433" t="s">
        <v>258</v>
      </c>
      <c r="B379" s="433"/>
      <c r="C379" s="433"/>
      <c r="D379" s="433"/>
      <c r="E379" s="433"/>
      <c r="F379" s="433"/>
      <c r="G379" s="433"/>
      <c r="H379" s="433"/>
      <c r="I379" s="433"/>
    </row>
    <row r="380" spans="1:9">
      <c r="A380" s="433"/>
      <c r="B380" s="433"/>
      <c r="C380" s="433"/>
      <c r="D380" s="433"/>
      <c r="E380" s="433"/>
      <c r="F380" s="433"/>
      <c r="G380" s="433"/>
      <c r="H380" s="433"/>
      <c r="I380" s="433"/>
    </row>
    <row r="381" spans="1:9">
      <c r="A381" s="260" t="s">
        <v>259</v>
      </c>
      <c r="B381" s="259"/>
      <c r="C381" s="259"/>
      <c r="D381" s="259"/>
      <c r="E381" s="261"/>
      <c r="F381" s="260" t="s">
        <v>312</v>
      </c>
      <c r="G381" s="259"/>
      <c r="H381" s="259"/>
      <c r="I381" s="261"/>
    </row>
    <row r="382" spans="1:9">
      <c r="A382" s="259" t="s">
        <v>261</v>
      </c>
      <c r="B382" s="259"/>
      <c r="C382" s="259"/>
      <c r="D382" s="259" t="s">
        <v>260</v>
      </c>
      <c r="E382" s="261">
        <v>1360</v>
      </c>
      <c r="F382" s="259" t="s">
        <v>313</v>
      </c>
      <c r="G382" s="259"/>
      <c r="H382" s="259"/>
      <c r="I382" s="261">
        <v>3250</v>
      </c>
    </row>
    <row r="383" spans="1:9">
      <c r="A383" s="259" t="s">
        <v>262</v>
      </c>
      <c r="B383" s="259"/>
      <c r="C383" s="259"/>
      <c r="D383" s="259" t="s">
        <v>260</v>
      </c>
      <c r="E383" s="261">
        <v>550</v>
      </c>
      <c r="F383" s="259" t="s">
        <v>314</v>
      </c>
      <c r="G383" s="259"/>
      <c r="H383" s="259"/>
      <c r="I383" s="261">
        <v>535</v>
      </c>
    </row>
    <row r="384" spans="1:9">
      <c r="A384" s="259"/>
      <c r="B384" s="259"/>
      <c r="C384" s="259"/>
      <c r="D384" s="259"/>
      <c r="E384" s="261"/>
      <c r="F384" s="259"/>
      <c r="G384" s="259" t="s">
        <v>315</v>
      </c>
      <c r="H384" s="259"/>
      <c r="I384" s="261">
        <v>1600</v>
      </c>
    </row>
    <row r="385" spans="1:9">
      <c r="A385" s="260" t="s">
        <v>263</v>
      </c>
      <c r="B385" s="259"/>
      <c r="C385" s="259"/>
      <c r="D385" s="259"/>
      <c r="E385" s="261"/>
      <c r="F385" s="259" t="s">
        <v>316</v>
      </c>
      <c r="G385" s="259"/>
      <c r="H385" s="259"/>
      <c r="I385" s="261">
        <v>165</v>
      </c>
    </row>
    <row r="386" spans="1:9">
      <c r="A386" s="259" t="s">
        <v>264</v>
      </c>
      <c r="B386" s="259"/>
      <c r="C386" s="259"/>
      <c r="D386" s="259"/>
      <c r="E386" s="261"/>
      <c r="F386" s="259" t="s">
        <v>317</v>
      </c>
      <c r="G386" s="259"/>
      <c r="H386" s="259"/>
      <c r="I386" s="261">
        <v>155</v>
      </c>
    </row>
    <row r="387" spans="1:9">
      <c r="A387" s="259" t="s">
        <v>265</v>
      </c>
      <c r="B387" s="259"/>
      <c r="C387" s="259"/>
      <c r="D387" s="259"/>
      <c r="E387" s="261"/>
      <c r="F387" s="259" t="s">
        <v>318</v>
      </c>
      <c r="G387" s="259"/>
      <c r="H387" s="259"/>
      <c r="I387" s="261">
        <v>175</v>
      </c>
    </row>
    <row r="388" spans="1:9">
      <c r="A388" s="259" t="s">
        <v>266</v>
      </c>
      <c r="B388" s="259"/>
      <c r="C388" s="259"/>
      <c r="D388" s="259"/>
      <c r="E388" s="261"/>
      <c r="F388" s="259"/>
      <c r="G388" s="259" t="s">
        <v>319</v>
      </c>
      <c r="H388" s="259"/>
      <c r="I388" s="261">
        <v>475</v>
      </c>
    </row>
    <row r="389" spans="1:9">
      <c r="A389" s="259" t="s">
        <v>265</v>
      </c>
      <c r="B389" s="259"/>
      <c r="C389" s="259"/>
      <c r="D389" s="259"/>
      <c r="E389" s="261"/>
      <c r="F389" s="259" t="s">
        <v>320</v>
      </c>
      <c r="G389" s="259"/>
      <c r="H389" s="259"/>
      <c r="I389" s="261">
        <v>285</v>
      </c>
    </row>
    <row r="390" spans="1:9">
      <c r="A390" s="259"/>
      <c r="B390" s="259"/>
      <c r="C390" s="259"/>
      <c r="D390" s="259"/>
      <c r="E390" s="261"/>
      <c r="F390" s="259"/>
      <c r="G390" s="259" t="s">
        <v>321</v>
      </c>
      <c r="H390" s="259"/>
      <c r="I390" s="261">
        <v>3425</v>
      </c>
    </row>
    <row r="391" spans="1:9">
      <c r="A391" s="260" t="s">
        <v>267</v>
      </c>
      <c r="B391" s="259"/>
      <c r="C391" s="259"/>
      <c r="D391" s="261" t="s">
        <v>268</v>
      </c>
      <c r="E391" s="259" t="s">
        <v>186</v>
      </c>
      <c r="F391" s="259"/>
      <c r="G391" s="259" t="s">
        <v>322</v>
      </c>
      <c r="H391" s="259"/>
      <c r="I391" s="261">
        <v>1000</v>
      </c>
    </row>
    <row r="392" spans="1:9">
      <c r="A392" s="259" t="s">
        <v>269</v>
      </c>
      <c r="B392" s="259"/>
      <c r="C392" s="259"/>
      <c r="D392" s="261">
        <v>1830</v>
      </c>
      <c r="E392" s="261">
        <v>3650</v>
      </c>
      <c r="F392" s="259" t="s">
        <v>323</v>
      </c>
      <c r="G392" s="259"/>
      <c r="H392" s="259"/>
      <c r="I392" s="261">
        <v>930</v>
      </c>
    </row>
    <row r="393" spans="1:9">
      <c r="A393" s="259" t="s">
        <v>270</v>
      </c>
      <c r="B393" s="259"/>
      <c r="C393" s="259"/>
      <c r="D393" s="261">
        <v>2260</v>
      </c>
      <c r="E393" s="261">
        <v>4540</v>
      </c>
      <c r="F393" s="259"/>
      <c r="G393" s="259" t="s">
        <v>324</v>
      </c>
      <c r="H393" s="259"/>
      <c r="I393" s="261">
        <v>2030</v>
      </c>
    </row>
    <row r="394" spans="1:9">
      <c r="A394" s="259" t="s">
        <v>271</v>
      </c>
      <c r="B394" s="259"/>
      <c r="C394" s="259"/>
      <c r="D394" s="261">
        <v>4090</v>
      </c>
      <c r="E394" s="261">
        <v>5430</v>
      </c>
      <c r="F394" s="259"/>
      <c r="G394" s="259" t="s">
        <v>325</v>
      </c>
      <c r="H394" s="259"/>
      <c r="I394" s="261">
        <v>790</v>
      </c>
    </row>
    <row r="395" spans="1:9">
      <c r="A395" s="259" t="s">
        <v>272</v>
      </c>
      <c r="B395" s="259"/>
      <c r="C395" s="259"/>
      <c r="D395" s="261">
        <v>2560</v>
      </c>
      <c r="E395" s="261">
        <v>5110</v>
      </c>
      <c r="F395" s="259" t="s">
        <v>326</v>
      </c>
      <c r="G395" s="259"/>
      <c r="H395" s="259"/>
      <c r="I395" s="261">
        <v>350</v>
      </c>
    </row>
    <row r="396" spans="1:9">
      <c r="A396" s="259" t="s">
        <v>273</v>
      </c>
      <c r="B396" s="259"/>
      <c r="C396" s="259"/>
      <c r="D396" s="261">
        <v>2995</v>
      </c>
      <c r="E396" s="261">
        <v>6000</v>
      </c>
      <c r="F396" s="259" t="s">
        <v>327</v>
      </c>
      <c r="G396" s="259"/>
      <c r="H396" s="259"/>
      <c r="I396" s="261">
        <v>3725</v>
      </c>
    </row>
    <row r="397" spans="1:9">
      <c r="A397" s="259" t="s">
        <v>274</v>
      </c>
      <c r="B397" s="259"/>
      <c r="C397" s="259"/>
      <c r="D397" s="261">
        <v>4725</v>
      </c>
      <c r="E397" s="261">
        <v>9515</v>
      </c>
      <c r="F397" s="259" t="s">
        <v>328</v>
      </c>
      <c r="G397" s="259"/>
      <c r="H397" s="259"/>
      <c r="I397" s="261">
        <v>445</v>
      </c>
    </row>
    <row r="398" spans="1:9">
      <c r="A398" s="259" t="s">
        <v>275</v>
      </c>
      <c r="B398" s="259"/>
      <c r="C398" s="259"/>
      <c r="D398" s="259"/>
      <c r="E398" s="261">
        <v>2170</v>
      </c>
      <c r="F398" s="259"/>
      <c r="G398" s="259"/>
      <c r="H398" s="259"/>
      <c r="I398" s="261"/>
    </row>
    <row r="399" spans="1:9">
      <c r="A399" s="259"/>
      <c r="B399" s="259"/>
      <c r="C399" s="259"/>
      <c r="D399" s="259"/>
      <c r="E399" s="259"/>
      <c r="F399" s="259"/>
      <c r="G399" s="259"/>
      <c r="H399" s="259"/>
      <c r="I399" s="261"/>
    </row>
    <row r="400" spans="1:9" ht="12.75" customHeight="1">
      <c r="A400" s="430" t="s">
        <v>330</v>
      </c>
      <c r="B400" s="430"/>
      <c r="C400" s="430"/>
      <c r="D400" s="430"/>
      <c r="E400" s="430"/>
      <c r="F400" s="430"/>
      <c r="G400" s="430"/>
      <c r="H400" s="430"/>
      <c r="I400" s="430"/>
    </row>
    <row r="401" spans="1:9" ht="12.75" customHeight="1">
      <c r="A401" s="430" t="s">
        <v>312</v>
      </c>
      <c r="B401" s="430"/>
      <c r="C401" s="430"/>
      <c r="D401" s="430"/>
      <c r="E401" s="430"/>
      <c r="F401" s="430"/>
      <c r="G401" s="430"/>
      <c r="H401" s="430"/>
      <c r="I401" s="430"/>
    </row>
    <row r="402" spans="1:9">
      <c r="A402" s="259" t="s">
        <v>331</v>
      </c>
      <c r="B402" s="259"/>
      <c r="C402" s="259"/>
      <c r="D402" s="261">
        <v>870</v>
      </c>
      <c r="E402" s="259"/>
      <c r="F402" s="259" t="s">
        <v>350</v>
      </c>
      <c r="G402" s="259"/>
      <c r="H402" s="259"/>
      <c r="I402" s="261">
        <v>1750</v>
      </c>
    </row>
    <row r="403" spans="1:9">
      <c r="A403" s="259"/>
      <c r="B403" s="259" t="s">
        <v>332</v>
      </c>
      <c r="C403" s="259"/>
      <c r="D403" s="261">
        <v>4450</v>
      </c>
      <c r="E403" s="259"/>
      <c r="F403" s="259" t="s">
        <v>351</v>
      </c>
      <c r="G403" s="259"/>
      <c r="H403" s="259"/>
      <c r="I403" s="261">
        <v>620</v>
      </c>
    </row>
    <row r="404" spans="1:9">
      <c r="A404" s="259"/>
      <c r="B404" s="259" t="s">
        <v>333</v>
      </c>
      <c r="C404" s="259"/>
      <c r="D404" s="261">
        <v>10600</v>
      </c>
      <c r="E404" s="259"/>
      <c r="F404" s="259" t="s">
        <v>352</v>
      </c>
      <c r="G404" s="259"/>
      <c r="H404" s="259"/>
      <c r="I404" s="261">
        <v>175</v>
      </c>
    </row>
    <row r="405" spans="1:9">
      <c r="A405" s="259" t="s">
        <v>334</v>
      </c>
      <c r="B405" s="259"/>
      <c r="C405" s="259"/>
      <c r="D405" s="261">
        <v>2010</v>
      </c>
      <c r="E405" s="259"/>
      <c r="F405" s="259" t="s">
        <v>353</v>
      </c>
      <c r="G405" s="259"/>
      <c r="H405" s="259"/>
      <c r="I405" s="261">
        <v>3350</v>
      </c>
    </row>
    <row r="406" spans="1:9">
      <c r="A406" s="259" t="s">
        <v>335</v>
      </c>
      <c r="B406" s="259"/>
      <c r="C406" s="259"/>
      <c r="D406" s="261">
        <v>545</v>
      </c>
      <c r="E406" s="259"/>
      <c r="F406" s="259" t="s">
        <v>354</v>
      </c>
      <c r="G406" s="259"/>
      <c r="H406" s="259"/>
      <c r="I406" s="261">
        <v>700</v>
      </c>
    </row>
    <row r="407" spans="1:9">
      <c r="A407" s="259" t="s">
        <v>336</v>
      </c>
      <c r="B407" s="259"/>
      <c r="C407" s="259"/>
      <c r="D407" s="261">
        <v>1250</v>
      </c>
      <c r="E407" s="259"/>
      <c r="F407" s="259" t="s">
        <v>355</v>
      </c>
      <c r="G407" s="259"/>
      <c r="H407" s="259"/>
      <c r="I407" s="261">
        <v>1020</v>
      </c>
    </row>
    <row r="408" spans="1:9">
      <c r="A408" s="259"/>
      <c r="B408" s="259" t="s">
        <v>337</v>
      </c>
      <c r="C408" s="259"/>
      <c r="D408" s="261">
        <v>640</v>
      </c>
      <c r="E408" s="259"/>
      <c r="F408" s="259" t="s">
        <v>356</v>
      </c>
      <c r="G408" s="259"/>
      <c r="H408" s="259"/>
      <c r="I408" s="261">
        <v>4000</v>
      </c>
    </row>
    <row r="409" spans="1:9">
      <c r="A409" s="259"/>
      <c r="B409" s="259" t="s">
        <v>338</v>
      </c>
      <c r="C409" s="259"/>
      <c r="D409" s="261">
        <v>3425</v>
      </c>
      <c r="E409" s="259"/>
      <c r="F409" s="259" t="s">
        <v>357</v>
      </c>
      <c r="G409" s="259"/>
      <c r="H409" s="259"/>
      <c r="I409" s="261">
        <v>3925</v>
      </c>
    </row>
    <row r="410" spans="1:9">
      <c r="A410" s="259" t="s">
        <v>339</v>
      </c>
      <c r="B410" s="259"/>
      <c r="C410" s="259"/>
      <c r="D410" s="261">
        <v>975</v>
      </c>
      <c r="E410" s="259"/>
      <c r="F410" s="259" t="s">
        <v>358</v>
      </c>
      <c r="G410" s="259"/>
      <c r="H410" s="259"/>
      <c r="I410" s="261"/>
    </row>
    <row r="411" spans="1:9">
      <c r="A411" s="259" t="s">
        <v>340</v>
      </c>
      <c r="B411" s="259"/>
      <c r="C411" s="259"/>
      <c r="D411" s="261">
        <v>115</v>
      </c>
      <c r="E411" s="259"/>
      <c r="F411" s="259" t="s">
        <v>359</v>
      </c>
      <c r="G411" s="259"/>
      <c r="H411" s="259"/>
      <c r="I411" s="261">
        <v>430</v>
      </c>
    </row>
    <row r="412" spans="1:9">
      <c r="A412" s="259" t="s">
        <v>341</v>
      </c>
      <c r="B412" s="259"/>
      <c r="C412" s="259"/>
      <c r="D412" s="261">
        <v>1070</v>
      </c>
      <c r="E412" s="259"/>
      <c r="F412" s="259" t="s">
        <v>360</v>
      </c>
      <c r="G412" s="259"/>
      <c r="H412" s="259"/>
      <c r="I412" s="261">
        <v>1550</v>
      </c>
    </row>
    <row r="413" spans="1:9">
      <c r="A413" s="259" t="s">
        <v>342</v>
      </c>
      <c r="B413" s="259"/>
      <c r="C413" s="259"/>
      <c r="D413" s="261">
        <v>1540</v>
      </c>
      <c r="E413" s="259"/>
      <c r="F413" s="259" t="s">
        <v>361</v>
      </c>
      <c r="G413" s="259"/>
      <c r="H413" s="259"/>
      <c r="I413" s="261">
        <v>695</v>
      </c>
    </row>
    <row r="414" spans="1:9">
      <c r="A414" s="259" t="s">
        <v>343</v>
      </c>
      <c r="B414" s="259"/>
      <c r="C414" s="259"/>
      <c r="D414" s="261">
        <v>3725</v>
      </c>
      <c r="E414" s="259"/>
      <c r="F414" s="259" t="s">
        <v>362</v>
      </c>
      <c r="G414" s="259"/>
      <c r="H414" s="259"/>
      <c r="I414" s="261">
        <v>1100</v>
      </c>
    </row>
    <row r="415" spans="1:9">
      <c r="A415" s="259" t="s">
        <v>344</v>
      </c>
      <c r="B415" s="259"/>
      <c r="C415" s="259"/>
      <c r="D415" s="261">
        <v>610</v>
      </c>
      <c r="E415" s="259"/>
      <c r="F415" s="259" t="s">
        <v>363</v>
      </c>
      <c r="G415" s="259"/>
      <c r="H415" s="259"/>
      <c r="I415" s="261">
        <v>2730</v>
      </c>
    </row>
    <row r="416" spans="1:9">
      <c r="A416" s="259" t="s">
        <v>345</v>
      </c>
      <c r="B416" s="259"/>
      <c r="C416" s="259"/>
      <c r="D416" s="261">
        <v>2025</v>
      </c>
      <c r="E416" s="259"/>
      <c r="F416" s="259" t="s">
        <v>364</v>
      </c>
      <c r="G416" s="259"/>
      <c r="H416" s="259"/>
      <c r="I416" s="261">
        <v>3800</v>
      </c>
    </row>
    <row r="417" spans="1:10">
      <c r="A417" s="259" t="s">
        <v>346</v>
      </c>
      <c r="B417" s="259"/>
      <c r="C417" s="259"/>
      <c r="D417" s="261">
        <v>215</v>
      </c>
      <c r="E417" s="259"/>
      <c r="F417" s="259" t="s">
        <v>365</v>
      </c>
      <c r="G417" s="259"/>
      <c r="H417" s="259"/>
      <c r="I417" s="261">
        <v>925</v>
      </c>
    </row>
    <row r="418" spans="1:10">
      <c r="A418" s="259" t="s">
        <v>347</v>
      </c>
      <c r="B418" s="259"/>
      <c r="C418" s="259"/>
      <c r="D418" s="261">
        <v>715</v>
      </c>
      <c r="E418" s="259"/>
      <c r="F418" s="259" t="s">
        <v>366</v>
      </c>
      <c r="G418" s="259"/>
      <c r="H418" s="259"/>
      <c r="I418" s="261">
        <v>645</v>
      </c>
    </row>
    <row r="419" spans="1:10">
      <c r="A419" s="259" t="s">
        <v>348</v>
      </c>
      <c r="B419" s="259"/>
      <c r="C419" s="259"/>
      <c r="D419" s="261">
        <v>615</v>
      </c>
      <c r="E419" s="259"/>
      <c r="F419" s="259" t="s">
        <v>247</v>
      </c>
      <c r="G419" s="259"/>
      <c r="H419" s="259"/>
      <c r="I419" s="261">
        <v>2575</v>
      </c>
    </row>
    <row r="420" spans="1:10">
      <c r="A420" s="259" t="s">
        <v>349</v>
      </c>
      <c r="B420" s="259"/>
      <c r="C420" s="259"/>
      <c r="D420" s="261">
        <v>1420</v>
      </c>
      <c r="E420" s="259"/>
      <c r="F420" s="259" t="s">
        <v>367</v>
      </c>
      <c r="G420" s="259"/>
      <c r="H420" s="259"/>
      <c r="I420" s="261">
        <v>220</v>
      </c>
    </row>
    <row r="421" spans="1:10">
      <c r="A421" s="259" t="s">
        <v>370</v>
      </c>
      <c r="B421" s="259"/>
      <c r="C421" s="259"/>
      <c r="D421" s="261">
        <v>160</v>
      </c>
      <c r="E421" s="259"/>
      <c r="F421" s="259" t="s">
        <v>368</v>
      </c>
      <c r="G421" s="259"/>
      <c r="H421" s="259"/>
      <c r="I421" s="261">
        <v>82</v>
      </c>
    </row>
    <row r="422" spans="1:10">
      <c r="A422" s="259"/>
      <c r="B422" s="259"/>
      <c r="C422" s="259"/>
      <c r="D422" s="259"/>
      <c r="E422" s="259"/>
      <c r="F422" s="259" t="s">
        <v>369</v>
      </c>
      <c r="G422" s="259"/>
      <c r="H422" s="259"/>
      <c r="I422" s="261">
        <v>310</v>
      </c>
    </row>
    <row r="424" spans="1:10" ht="12.75" customHeight="1">
      <c r="A424" s="359" t="s">
        <v>371</v>
      </c>
      <c r="B424" s="359"/>
      <c r="C424" s="359"/>
      <c r="D424" s="359"/>
      <c r="E424" s="359"/>
      <c r="F424" s="359"/>
      <c r="G424" s="359"/>
      <c r="H424" s="359"/>
      <c r="I424" s="359"/>
      <c r="J424" s="359"/>
    </row>
    <row r="425" spans="1:10" ht="12.75" customHeight="1">
      <c r="A425" s="359"/>
      <c r="B425" s="359"/>
      <c r="C425" s="359"/>
      <c r="D425" s="359"/>
      <c r="E425" s="359"/>
      <c r="F425" s="359"/>
      <c r="G425" s="359"/>
      <c r="H425" s="359"/>
      <c r="I425" s="359"/>
      <c r="J425" s="359"/>
    </row>
    <row r="426" spans="1:10" ht="15.75" thickBot="1">
      <c r="A426" s="382" t="s">
        <v>372</v>
      </c>
      <c r="B426" s="382"/>
      <c r="C426" s="382"/>
      <c r="D426" s="229">
        <v>200</v>
      </c>
      <c r="E426" s="229">
        <v>400</v>
      </c>
      <c r="F426" s="229">
        <v>800</v>
      </c>
      <c r="G426" s="229">
        <v>1200</v>
      </c>
      <c r="H426" s="229">
        <v>1600</v>
      </c>
      <c r="I426" s="229">
        <v>2000</v>
      </c>
      <c r="J426" s="229">
        <v>2400</v>
      </c>
    </row>
    <row r="427" spans="1:10">
      <c r="A427" s="418" t="s">
        <v>373</v>
      </c>
      <c r="B427" s="419"/>
      <c r="C427" s="420"/>
      <c r="D427" s="209"/>
      <c r="E427" s="209"/>
      <c r="F427" s="209"/>
      <c r="G427" s="209"/>
      <c r="H427" s="209"/>
      <c r="I427" s="209"/>
      <c r="J427" s="223"/>
    </row>
    <row r="428" spans="1:10">
      <c r="A428" s="412" t="s">
        <v>374</v>
      </c>
      <c r="B428" s="413"/>
      <c r="C428" s="414"/>
      <c r="D428" s="224"/>
      <c r="E428" s="224"/>
      <c r="F428" s="224"/>
      <c r="G428" s="224"/>
      <c r="H428" s="224"/>
      <c r="I428" s="224"/>
      <c r="J428" s="225"/>
    </row>
    <row r="429" spans="1:10">
      <c r="A429" s="409" t="s">
        <v>375</v>
      </c>
      <c r="B429" s="410"/>
      <c r="C429" s="411"/>
      <c r="D429" s="209"/>
      <c r="E429" s="209"/>
      <c r="F429" s="209"/>
      <c r="G429" s="209"/>
      <c r="H429" s="209"/>
      <c r="I429" s="209"/>
      <c r="J429" s="223"/>
    </row>
    <row r="430" spans="1:10">
      <c r="A430" s="412" t="s">
        <v>376</v>
      </c>
      <c r="B430" s="413"/>
      <c r="C430" s="414"/>
      <c r="D430" s="224"/>
      <c r="E430" s="224"/>
      <c r="F430" s="224"/>
      <c r="G430" s="224"/>
      <c r="H430" s="224"/>
      <c r="I430" s="224"/>
      <c r="J430" s="225"/>
    </row>
    <row r="431" spans="1:10">
      <c r="A431" s="409" t="s">
        <v>374</v>
      </c>
      <c r="B431" s="410"/>
      <c r="C431" s="411"/>
      <c r="D431" s="209"/>
      <c r="E431" s="209"/>
      <c r="F431" s="209"/>
      <c r="G431" s="209"/>
      <c r="H431" s="209"/>
      <c r="I431" s="209"/>
      <c r="J431" s="223"/>
    </row>
    <row r="432" spans="1:10">
      <c r="A432" s="412" t="s">
        <v>375</v>
      </c>
      <c r="B432" s="413"/>
      <c r="C432" s="414"/>
      <c r="D432" s="224"/>
      <c r="E432" s="224"/>
      <c r="F432" s="224"/>
      <c r="G432" s="224"/>
      <c r="H432" s="224"/>
      <c r="I432" s="224"/>
      <c r="J432" s="225"/>
    </row>
    <row r="433" spans="1:10">
      <c r="A433" s="409" t="s">
        <v>377</v>
      </c>
      <c r="B433" s="410"/>
      <c r="C433" s="411"/>
      <c r="D433" s="209"/>
      <c r="E433" s="209"/>
      <c r="F433" s="209"/>
      <c r="G433" s="209"/>
      <c r="H433" s="209"/>
      <c r="I433" s="209"/>
      <c r="J433" s="223"/>
    </row>
    <row r="434" spans="1:10">
      <c r="A434" s="412" t="s">
        <v>378</v>
      </c>
      <c r="B434" s="413"/>
      <c r="C434" s="414"/>
      <c r="D434" s="224"/>
      <c r="E434" s="224"/>
      <c r="F434" s="224"/>
      <c r="G434" s="224"/>
      <c r="H434" s="224"/>
      <c r="I434" s="224"/>
      <c r="J434" s="225"/>
    </row>
    <row r="435" spans="1:10" ht="13.5" thickBot="1">
      <c r="A435" s="415" t="s">
        <v>379</v>
      </c>
      <c r="B435" s="416"/>
      <c r="C435" s="417"/>
      <c r="D435" s="226"/>
      <c r="E435" s="226"/>
      <c r="F435" s="226"/>
      <c r="G435" s="226"/>
      <c r="H435" s="226"/>
      <c r="I435" s="226"/>
      <c r="J435" s="227"/>
    </row>
    <row r="436" spans="1:10">
      <c r="A436" s="259" t="s">
        <v>380</v>
      </c>
      <c r="B436" s="259"/>
      <c r="C436" s="259" t="s">
        <v>381</v>
      </c>
      <c r="D436" s="261">
        <v>1950</v>
      </c>
      <c r="E436" s="259"/>
      <c r="F436" s="259" t="s">
        <v>383</v>
      </c>
      <c r="G436" s="261">
        <v>1400</v>
      </c>
      <c r="H436" s="259"/>
      <c r="I436" s="259"/>
      <c r="J436" s="259"/>
    </row>
    <row r="437" spans="1:10">
      <c r="A437" s="259" t="s">
        <v>382</v>
      </c>
      <c r="B437" s="259"/>
      <c r="C437" s="259"/>
      <c r="D437" s="261">
        <v>380</v>
      </c>
      <c r="E437" s="259"/>
      <c r="F437" s="259"/>
      <c r="G437" s="259"/>
      <c r="H437" s="259"/>
      <c r="I437" s="259"/>
      <c r="J437" s="259"/>
    </row>
    <row r="439" spans="1:10" ht="12.75" customHeight="1">
      <c r="A439" s="359" t="s">
        <v>384</v>
      </c>
      <c r="B439" s="359"/>
      <c r="C439" s="359"/>
      <c r="D439" s="359"/>
      <c r="E439" s="359"/>
      <c r="F439" s="359"/>
      <c r="G439" s="359"/>
      <c r="H439" s="359"/>
      <c r="I439" s="359"/>
      <c r="J439" s="228"/>
    </row>
    <row r="440" spans="1:10" ht="12.75" customHeight="1">
      <c r="A440" s="359"/>
      <c r="B440" s="359"/>
      <c r="C440" s="359"/>
      <c r="D440" s="359"/>
      <c r="E440" s="359"/>
      <c r="F440" s="359"/>
      <c r="G440" s="359"/>
      <c r="H440" s="359"/>
      <c r="I440" s="359"/>
      <c r="J440" s="228"/>
    </row>
    <row r="441" spans="1:10">
      <c r="A441" s="359"/>
      <c r="B441" s="382" t="s">
        <v>386</v>
      </c>
      <c r="C441" s="382"/>
      <c r="D441" s="382"/>
      <c r="E441" s="382" t="s">
        <v>385</v>
      </c>
      <c r="F441" s="382"/>
      <c r="G441" s="382"/>
      <c r="H441" s="359"/>
      <c r="I441" s="359"/>
    </row>
    <row r="442" spans="1:10" ht="13.5" thickBot="1">
      <c r="A442" s="359"/>
      <c r="B442" s="382"/>
      <c r="C442" s="382"/>
      <c r="D442" s="382"/>
      <c r="E442" s="382"/>
      <c r="F442" s="382"/>
      <c r="G442" s="382"/>
      <c r="H442" s="359"/>
      <c r="I442" s="359"/>
    </row>
    <row r="443" spans="1:10" ht="13.5" thickTop="1">
      <c r="A443" s="394" t="s">
        <v>387</v>
      </c>
      <c r="B443" s="397" t="s">
        <v>388</v>
      </c>
      <c r="C443" s="400" t="s">
        <v>389</v>
      </c>
      <c r="D443" s="403" t="s">
        <v>390</v>
      </c>
      <c r="E443" s="397" t="s">
        <v>391</v>
      </c>
      <c r="F443" s="400" t="s">
        <v>392</v>
      </c>
      <c r="G443" s="403" t="s">
        <v>393</v>
      </c>
      <c r="H443" s="400" t="s">
        <v>394</v>
      </c>
      <c r="I443" s="406" t="s">
        <v>395</v>
      </c>
    </row>
    <row r="444" spans="1:10">
      <c r="A444" s="395"/>
      <c r="B444" s="398"/>
      <c r="C444" s="401"/>
      <c r="D444" s="404"/>
      <c r="E444" s="398"/>
      <c r="F444" s="401"/>
      <c r="G444" s="404"/>
      <c r="H444" s="401"/>
      <c r="I444" s="407"/>
    </row>
    <row r="445" spans="1:10">
      <c r="A445" s="396"/>
      <c r="B445" s="399"/>
      <c r="C445" s="402"/>
      <c r="D445" s="405"/>
      <c r="E445" s="399"/>
      <c r="F445" s="402"/>
      <c r="G445" s="405"/>
      <c r="H445" s="402"/>
      <c r="I445" s="408"/>
    </row>
    <row r="446" spans="1:10">
      <c r="A446" s="236"/>
      <c r="B446" s="230"/>
      <c r="C446" s="231"/>
      <c r="D446" s="232"/>
      <c r="E446" s="230"/>
      <c r="F446" s="231"/>
      <c r="G446" s="232"/>
      <c r="H446" s="231"/>
      <c r="I446" s="237"/>
    </row>
    <row r="447" spans="1:10">
      <c r="A447" s="238"/>
      <c r="B447" s="132"/>
      <c r="C447" s="5"/>
      <c r="D447" s="233"/>
      <c r="E447" s="132"/>
      <c r="F447" s="5"/>
      <c r="G447" s="233"/>
      <c r="H447" s="5"/>
      <c r="I447" s="239"/>
    </row>
    <row r="448" spans="1:10">
      <c r="A448" s="240"/>
      <c r="B448" s="234"/>
      <c r="C448" s="222"/>
      <c r="D448" s="235"/>
      <c r="E448" s="234"/>
      <c r="F448" s="222"/>
      <c r="G448" s="235"/>
      <c r="H448" s="222"/>
      <c r="I448" s="241"/>
    </row>
    <row r="449" spans="1:9">
      <c r="A449" s="238"/>
      <c r="B449" s="132"/>
      <c r="C449" s="5"/>
      <c r="D449" s="233"/>
      <c r="E449" s="132"/>
      <c r="F449" s="5"/>
      <c r="G449" s="233"/>
      <c r="H449" s="5"/>
      <c r="I449" s="239"/>
    </row>
    <row r="450" spans="1:9">
      <c r="A450" s="240"/>
      <c r="B450" s="234"/>
      <c r="C450" s="222"/>
      <c r="D450" s="235"/>
      <c r="E450" s="234"/>
      <c r="F450" s="222"/>
      <c r="G450" s="235"/>
      <c r="H450" s="222"/>
      <c r="I450" s="241"/>
    </row>
    <row r="451" spans="1:9">
      <c r="A451" s="238"/>
      <c r="B451" s="132"/>
      <c r="C451" s="5"/>
      <c r="D451" s="233"/>
      <c r="E451" s="132"/>
      <c r="F451" s="5"/>
      <c r="G451" s="233"/>
      <c r="H451" s="5"/>
      <c r="I451" s="239"/>
    </row>
    <row r="452" spans="1:9" ht="13.5" thickBot="1">
      <c r="A452" s="242"/>
      <c r="B452" s="243"/>
      <c r="C452" s="244"/>
      <c r="D452" s="245"/>
      <c r="E452" s="243"/>
      <c r="F452" s="244"/>
      <c r="G452" s="245"/>
      <c r="H452" s="244"/>
      <c r="I452" s="246"/>
    </row>
    <row r="453" spans="1:9" ht="13.5" thickTop="1"/>
    <row r="454" spans="1:9" ht="12.75" customHeight="1">
      <c r="A454" s="359" t="s">
        <v>396</v>
      </c>
      <c r="B454" s="359"/>
      <c r="C454" s="359"/>
      <c r="D454" s="359"/>
      <c r="E454" s="359"/>
      <c r="F454" s="359"/>
      <c r="G454" s="359"/>
      <c r="H454" s="359"/>
    </row>
    <row r="455" spans="1:9" ht="12.75" customHeight="1">
      <c r="A455" s="359"/>
      <c r="B455" s="359"/>
      <c r="C455" s="359"/>
      <c r="D455" s="359"/>
      <c r="E455" s="359"/>
      <c r="F455" s="359"/>
      <c r="G455" s="359"/>
      <c r="H455" s="359"/>
    </row>
    <row r="456" spans="1:9" ht="15">
      <c r="A456" s="382" t="s">
        <v>397</v>
      </c>
      <c r="B456" s="382"/>
      <c r="C456" s="382"/>
      <c r="D456" s="382" t="s">
        <v>398</v>
      </c>
      <c r="E456" s="382"/>
      <c r="F456" s="382" t="s">
        <v>399</v>
      </c>
      <c r="G456" s="382"/>
      <c r="H456" s="382"/>
    </row>
    <row r="457" spans="1:9">
      <c r="A457" s="384"/>
      <c r="B457" s="385"/>
      <c r="C457" s="386"/>
      <c r="D457" s="249" t="s">
        <v>400</v>
      </c>
      <c r="E457" s="250" t="s">
        <v>401</v>
      </c>
      <c r="F457" s="251" t="s">
        <v>402</v>
      </c>
      <c r="G457" s="385" t="s">
        <v>403</v>
      </c>
      <c r="H457" s="386"/>
    </row>
    <row r="458" spans="1:9">
      <c r="A458" s="387" t="s">
        <v>404</v>
      </c>
      <c r="B458" s="388"/>
      <c r="C458" s="389"/>
      <c r="D458" s="252">
        <v>28.75</v>
      </c>
      <c r="E458" s="253">
        <v>22.2</v>
      </c>
      <c r="F458" s="254">
        <v>32.25</v>
      </c>
      <c r="G458" s="390">
        <v>25.75</v>
      </c>
      <c r="H458" s="391"/>
    </row>
    <row r="459" spans="1:9">
      <c r="A459" s="368" t="s">
        <v>405</v>
      </c>
      <c r="B459" s="369"/>
      <c r="C459" s="370"/>
      <c r="D459" s="255">
        <v>33.31</v>
      </c>
      <c r="E459" s="256">
        <v>26.73</v>
      </c>
      <c r="F459" s="257">
        <v>36.81</v>
      </c>
      <c r="G459" s="392">
        <v>30.31</v>
      </c>
      <c r="H459" s="393"/>
    </row>
    <row r="462" spans="1:9">
      <c r="A462" s="359" t="s">
        <v>406</v>
      </c>
      <c r="B462" s="359"/>
      <c r="C462" s="359"/>
      <c r="D462" s="359"/>
      <c r="E462" s="359"/>
      <c r="F462" s="359"/>
      <c r="G462" s="359"/>
      <c r="H462" s="359"/>
    </row>
    <row r="463" spans="1:9">
      <c r="A463" s="359"/>
      <c r="B463" s="359"/>
      <c r="C463" s="359"/>
      <c r="D463" s="359"/>
      <c r="E463" s="359"/>
      <c r="F463" s="359"/>
      <c r="G463" s="359"/>
      <c r="H463" s="359"/>
    </row>
    <row r="464" spans="1:9" ht="12.75" customHeight="1">
      <c r="A464" s="378" t="s">
        <v>407</v>
      </c>
      <c r="B464" s="378"/>
      <c r="C464" s="378"/>
      <c r="D464" s="378"/>
      <c r="E464" s="378"/>
      <c r="F464" s="378"/>
      <c r="G464" s="378"/>
      <c r="H464" s="378"/>
    </row>
    <row r="465" spans="1:8">
      <c r="A465" s="378"/>
      <c r="B465" s="378"/>
      <c r="C465" s="378"/>
      <c r="D465" s="378"/>
      <c r="E465" s="378"/>
      <c r="F465" s="378"/>
      <c r="G465" s="378"/>
      <c r="H465" s="378"/>
    </row>
    <row r="466" spans="1:8">
      <c r="A466" s="377" t="s">
        <v>408</v>
      </c>
      <c r="B466" s="377"/>
      <c r="C466" s="377"/>
      <c r="D466" s="193" t="s">
        <v>409</v>
      </c>
      <c r="E466" s="377" t="s">
        <v>410</v>
      </c>
      <c r="F466" s="377"/>
      <c r="G466" s="377" t="s">
        <v>268</v>
      </c>
      <c r="H466" s="377"/>
    </row>
    <row r="467" spans="1:8">
      <c r="A467" s="379" t="s">
        <v>411</v>
      </c>
      <c r="B467" s="380"/>
      <c r="C467" s="381"/>
      <c r="D467" s="262">
        <v>1400</v>
      </c>
      <c r="E467" s="371">
        <v>2250</v>
      </c>
      <c r="F467" s="372"/>
      <c r="G467" s="375">
        <v>2625</v>
      </c>
      <c r="H467" s="372"/>
    </row>
    <row r="468" spans="1:8">
      <c r="A468" s="368" t="s">
        <v>405</v>
      </c>
      <c r="B468" s="369"/>
      <c r="C468" s="370"/>
      <c r="D468" s="263">
        <v>1600</v>
      </c>
      <c r="E468" s="373">
        <v>2475</v>
      </c>
      <c r="F468" s="374"/>
      <c r="G468" s="376">
        <v>0</v>
      </c>
      <c r="H468" s="374"/>
    </row>
    <row r="471" spans="1:8">
      <c r="A471" s="359" t="s">
        <v>412</v>
      </c>
      <c r="B471" s="359"/>
      <c r="C471" s="359"/>
      <c r="D471" s="359"/>
      <c r="E471" s="359"/>
      <c r="F471" s="359"/>
      <c r="G471" s="359"/>
      <c r="H471" s="359"/>
    </row>
    <row r="472" spans="1:8">
      <c r="A472" s="359"/>
      <c r="B472" s="359"/>
      <c r="C472" s="359"/>
      <c r="D472" s="359"/>
      <c r="E472" s="359"/>
      <c r="F472" s="359"/>
      <c r="G472" s="359"/>
      <c r="H472" s="359"/>
    </row>
    <row r="473" spans="1:8" ht="15" thickBot="1">
      <c r="A473" s="435" t="s">
        <v>175</v>
      </c>
      <c r="B473" s="435"/>
      <c r="C473" s="435"/>
      <c r="D473" s="435"/>
      <c r="E473" s="435"/>
      <c r="F473" s="435"/>
      <c r="G473" s="435"/>
      <c r="H473" s="435"/>
    </row>
    <row r="474" spans="1:8">
      <c r="A474" s="360" t="s">
        <v>87</v>
      </c>
      <c r="B474" s="364" t="s">
        <v>413</v>
      </c>
      <c r="C474" s="364" t="s">
        <v>414</v>
      </c>
      <c r="D474" s="364" t="s">
        <v>415</v>
      </c>
      <c r="E474" s="364" t="s">
        <v>416</v>
      </c>
      <c r="F474" s="364" t="s">
        <v>417</v>
      </c>
      <c r="G474" s="364" t="s">
        <v>418</v>
      </c>
      <c r="H474" s="366" t="s">
        <v>419</v>
      </c>
    </row>
    <row r="475" spans="1:8" ht="29.25" customHeight="1" thickBot="1">
      <c r="A475" s="361"/>
      <c r="B475" s="365"/>
      <c r="C475" s="365"/>
      <c r="D475" s="365"/>
      <c r="E475" s="365"/>
      <c r="F475" s="365"/>
      <c r="G475" s="365"/>
      <c r="H475" s="367"/>
    </row>
    <row r="476" spans="1:8">
      <c r="A476" s="355" t="s">
        <v>420</v>
      </c>
      <c r="B476" s="265">
        <v>200</v>
      </c>
      <c r="C476" s="274"/>
      <c r="D476" s="274"/>
      <c r="E476" s="274"/>
      <c r="F476" s="274"/>
      <c r="G476" s="274"/>
      <c r="H476" s="275"/>
    </row>
    <row r="477" spans="1:8">
      <c r="A477" s="356"/>
      <c r="B477" s="5">
        <v>400</v>
      </c>
      <c r="C477" s="204"/>
      <c r="D477" s="204"/>
      <c r="E477" s="204"/>
      <c r="F477" s="204"/>
      <c r="G477" s="204"/>
      <c r="H477" s="277"/>
    </row>
    <row r="478" spans="1:8">
      <c r="A478" s="356"/>
      <c r="B478" s="222">
        <v>600</v>
      </c>
      <c r="C478" s="279"/>
      <c r="D478" s="279"/>
      <c r="E478" s="279"/>
      <c r="F478" s="279"/>
      <c r="G478" s="279"/>
      <c r="H478" s="280"/>
    </row>
    <row r="479" spans="1:8">
      <c r="A479" s="356"/>
      <c r="B479" s="5">
        <v>800</v>
      </c>
      <c r="C479" s="204"/>
      <c r="D479" s="204"/>
      <c r="E479" s="204"/>
      <c r="F479" s="204"/>
      <c r="G479" s="204"/>
      <c r="H479" s="277"/>
    </row>
    <row r="480" spans="1:8" ht="13.5" thickBot="1">
      <c r="A480" s="357"/>
      <c r="B480" s="266">
        <v>1000</v>
      </c>
      <c r="C480" s="282"/>
      <c r="D480" s="282"/>
      <c r="E480" s="282"/>
      <c r="F480" s="282"/>
      <c r="G480" s="282"/>
      <c r="H480" s="283"/>
    </row>
    <row r="481" spans="1:8">
      <c r="A481" s="355" t="s">
        <v>421</v>
      </c>
      <c r="B481" s="264">
        <v>200</v>
      </c>
      <c r="C481" s="285"/>
      <c r="D481" s="285"/>
      <c r="E481" s="285"/>
      <c r="F481" s="285"/>
      <c r="G481" s="285"/>
      <c r="H481" s="286"/>
    </row>
    <row r="482" spans="1:8">
      <c r="A482" s="356"/>
      <c r="B482" s="222">
        <v>400</v>
      </c>
      <c r="C482" s="279"/>
      <c r="D482" s="279"/>
      <c r="E482" s="279"/>
      <c r="F482" s="279"/>
      <c r="G482" s="279"/>
      <c r="H482" s="280"/>
    </row>
    <row r="483" spans="1:8">
      <c r="A483" s="356"/>
      <c r="B483" s="5">
        <v>600</v>
      </c>
      <c r="C483" s="204"/>
      <c r="D483" s="204"/>
      <c r="E483" s="204"/>
      <c r="F483" s="204"/>
      <c r="G483" s="204"/>
      <c r="H483" s="277"/>
    </row>
    <row r="484" spans="1:8">
      <c r="A484" s="356"/>
      <c r="B484" s="222">
        <v>800</v>
      </c>
      <c r="C484" s="279"/>
      <c r="D484" s="279"/>
      <c r="E484" s="279"/>
      <c r="F484" s="279"/>
      <c r="G484" s="279"/>
      <c r="H484" s="280"/>
    </row>
    <row r="485" spans="1:8" ht="13.5" thickBot="1">
      <c r="A485" s="357"/>
      <c r="B485" s="220">
        <v>1000</v>
      </c>
      <c r="C485" s="288"/>
      <c r="D485" s="288"/>
      <c r="E485" s="288"/>
      <c r="F485" s="288"/>
      <c r="G485" s="288"/>
      <c r="H485" s="289"/>
    </row>
    <row r="486" spans="1:8">
      <c r="A486" s="356" t="s">
        <v>422</v>
      </c>
      <c r="B486" s="5">
        <v>200</v>
      </c>
      <c r="C486" s="204"/>
      <c r="D486" s="204"/>
      <c r="E486" s="204"/>
      <c r="F486" s="204"/>
      <c r="G486" s="204"/>
      <c r="H486" s="277"/>
    </row>
    <row r="487" spans="1:8">
      <c r="A487" s="356"/>
      <c r="B487" s="222">
        <v>400</v>
      </c>
      <c r="C487" s="279"/>
      <c r="D487" s="279"/>
      <c r="E487" s="279"/>
      <c r="F487" s="279"/>
      <c r="G487" s="279"/>
      <c r="H487" s="280"/>
    </row>
    <row r="488" spans="1:8">
      <c r="A488" s="356"/>
      <c r="B488" s="5">
        <v>600</v>
      </c>
      <c r="C488" s="204"/>
      <c r="D488" s="204"/>
      <c r="E488" s="204"/>
      <c r="F488" s="204"/>
      <c r="G488" s="204"/>
      <c r="H488" s="277"/>
    </row>
    <row r="489" spans="1:8">
      <c r="A489" s="356"/>
      <c r="B489" s="222">
        <v>800</v>
      </c>
      <c r="C489" s="279"/>
      <c r="D489" s="279"/>
      <c r="E489" s="279"/>
      <c r="F489" s="279"/>
      <c r="G489" s="279"/>
      <c r="H489" s="280"/>
    </row>
    <row r="490" spans="1:8" ht="13.5" thickBot="1">
      <c r="A490" s="357"/>
      <c r="B490" s="220">
        <v>1000</v>
      </c>
      <c r="C490" s="288"/>
      <c r="D490" s="288"/>
      <c r="E490" s="288"/>
      <c r="F490" s="288"/>
      <c r="G490" s="288"/>
      <c r="H490" s="289"/>
    </row>
    <row r="493" spans="1:8">
      <c r="A493" s="359" t="s">
        <v>412</v>
      </c>
      <c r="B493" s="359"/>
      <c r="C493" s="359"/>
      <c r="D493" s="359"/>
      <c r="E493" s="359"/>
      <c r="F493" s="359"/>
      <c r="G493" s="359"/>
      <c r="H493" s="359"/>
    </row>
    <row r="494" spans="1:8">
      <c r="A494" s="359"/>
      <c r="B494" s="359"/>
      <c r="C494" s="359"/>
      <c r="D494" s="359"/>
      <c r="E494" s="359"/>
      <c r="F494" s="359"/>
      <c r="G494" s="359"/>
      <c r="H494" s="359"/>
    </row>
    <row r="495" spans="1:8" ht="15" thickBot="1">
      <c r="A495" s="358" t="s">
        <v>175</v>
      </c>
      <c r="B495" s="358"/>
      <c r="C495" s="358"/>
      <c r="D495" s="358"/>
      <c r="E495" s="358" t="s">
        <v>186</v>
      </c>
      <c r="F495" s="358"/>
      <c r="G495" s="358"/>
      <c r="H495" s="267" t="s">
        <v>429</v>
      </c>
    </row>
    <row r="496" spans="1:8">
      <c r="A496" s="360" t="s">
        <v>87</v>
      </c>
      <c r="B496" s="362" t="s">
        <v>413</v>
      </c>
      <c r="C496" s="364" t="s">
        <v>424</v>
      </c>
      <c r="D496" s="366" t="s">
        <v>425</v>
      </c>
      <c r="E496" s="362" t="s">
        <v>426</v>
      </c>
      <c r="F496" s="364" t="s">
        <v>427</v>
      </c>
      <c r="G496" s="366" t="s">
        <v>428</v>
      </c>
      <c r="H496" s="366" t="s">
        <v>423</v>
      </c>
    </row>
    <row r="497" spans="1:8" ht="13.5" thickBot="1">
      <c r="A497" s="361"/>
      <c r="B497" s="363"/>
      <c r="C497" s="365"/>
      <c r="D497" s="367"/>
      <c r="E497" s="363"/>
      <c r="F497" s="365"/>
      <c r="G497" s="367"/>
      <c r="H497" s="367"/>
    </row>
    <row r="498" spans="1:8">
      <c r="A498" s="355" t="s">
        <v>420</v>
      </c>
      <c r="B498" s="268">
        <v>200</v>
      </c>
      <c r="C498" s="274"/>
      <c r="D498" s="275"/>
      <c r="E498" s="276"/>
      <c r="F498" s="274"/>
      <c r="G498" s="275"/>
      <c r="H498" s="275"/>
    </row>
    <row r="499" spans="1:8">
      <c r="A499" s="356"/>
      <c r="B499" s="269">
        <v>400</v>
      </c>
      <c r="C499" s="204"/>
      <c r="D499" s="277"/>
      <c r="E499" s="278"/>
      <c r="F499" s="204"/>
      <c r="G499" s="277"/>
      <c r="H499" s="277"/>
    </row>
    <row r="500" spans="1:8">
      <c r="A500" s="356"/>
      <c r="B500" s="270">
        <v>600</v>
      </c>
      <c r="C500" s="279"/>
      <c r="D500" s="280"/>
      <c r="E500" s="281"/>
      <c r="F500" s="279"/>
      <c r="G500" s="280"/>
      <c r="H500" s="280"/>
    </row>
    <row r="501" spans="1:8">
      <c r="A501" s="356"/>
      <c r="B501" s="269">
        <v>800</v>
      </c>
      <c r="C501" s="204"/>
      <c r="D501" s="277"/>
      <c r="E501" s="278"/>
      <c r="F501" s="204"/>
      <c r="G501" s="277"/>
      <c r="H501" s="277"/>
    </row>
    <row r="502" spans="1:8" ht="13.5" thickBot="1">
      <c r="A502" s="357"/>
      <c r="B502" s="271">
        <v>1000</v>
      </c>
      <c r="C502" s="282"/>
      <c r="D502" s="283"/>
      <c r="E502" s="284"/>
      <c r="F502" s="282"/>
      <c r="G502" s="283"/>
      <c r="H502" s="283"/>
    </row>
    <row r="503" spans="1:8">
      <c r="A503" s="355" t="s">
        <v>421</v>
      </c>
      <c r="B503" s="272">
        <v>200</v>
      </c>
      <c r="C503" s="285"/>
      <c r="D503" s="286"/>
      <c r="E503" s="287"/>
      <c r="F503" s="285"/>
      <c r="G503" s="286"/>
      <c r="H503" s="286"/>
    </row>
    <row r="504" spans="1:8">
      <c r="A504" s="356"/>
      <c r="B504" s="270">
        <v>400</v>
      </c>
      <c r="C504" s="279"/>
      <c r="D504" s="280"/>
      <c r="E504" s="281"/>
      <c r="F504" s="279"/>
      <c r="G504" s="280"/>
      <c r="H504" s="280"/>
    </row>
    <row r="505" spans="1:8">
      <c r="A505" s="356"/>
      <c r="B505" s="269">
        <v>600</v>
      </c>
      <c r="C505" s="204"/>
      <c r="D505" s="277"/>
      <c r="E505" s="278"/>
      <c r="F505" s="204"/>
      <c r="G505" s="277"/>
      <c r="H505" s="277"/>
    </row>
    <row r="506" spans="1:8">
      <c r="A506" s="356"/>
      <c r="B506" s="270">
        <v>800</v>
      </c>
      <c r="C506" s="279"/>
      <c r="D506" s="280"/>
      <c r="E506" s="281"/>
      <c r="F506" s="279"/>
      <c r="G506" s="280"/>
      <c r="H506" s="280"/>
    </row>
    <row r="507" spans="1:8" ht="13.5" thickBot="1">
      <c r="A507" s="357"/>
      <c r="B507" s="273">
        <v>1000</v>
      </c>
      <c r="C507" s="288"/>
      <c r="D507" s="289"/>
      <c r="E507" s="290"/>
      <c r="F507" s="288"/>
      <c r="G507" s="289"/>
      <c r="H507" s="289"/>
    </row>
    <row r="508" spans="1:8">
      <c r="A508" s="356" t="s">
        <v>422</v>
      </c>
      <c r="B508" s="269">
        <v>200</v>
      </c>
      <c r="C508" s="204"/>
      <c r="D508" s="277"/>
      <c r="E508" s="278"/>
      <c r="F508" s="204"/>
      <c r="G508" s="277"/>
      <c r="H508" s="277"/>
    </row>
    <row r="509" spans="1:8">
      <c r="A509" s="356"/>
      <c r="B509" s="270">
        <v>400</v>
      </c>
      <c r="C509" s="279"/>
      <c r="D509" s="280"/>
      <c r="E509" s="281"/>
      <c r="F509" s="279"/>
      <c r="G509" s="280"/>
      <c r="H509" s="280"/>
    </row>
    <row r="510" spans="1:8">
      <c r="A510" s="356"/>
      <c r="B510" s="269">
        <v>600</v>
      </c>
      <c r="C510" s="204"/>
      <c r="D510" s="277"/>
      <c r="E510" s="278"/>
      <c r="F510" s="204"/>
      <c r="G510" s="277"/>
      <c r="H510" s="277"/>
    </row>
    <row r="511" spans="1:8">
      <c r="A511" s="356"/>
      <c r="B511" s="270">
        <v>800</v>
      </c>
      <c r="C511" s="279"/>
      <c r="D511" s="280"/>
      <c r="E511" s="281"/>
      <c r="F511" s="279"/>
      <c r="G511" s="280"/>
      <c r="H511" s="280"/>
    </row>
    <row r="512" spans="1:8" ht="13.5" thickBot="1">
      <c r="A512" s="357"/>
      <c r="B512" s="273">
        <v>1000</v>
      </c>
      <c r="C512" s="288"/>
      <c r="D512" s="289"/>
      <c r="E512" s="290"/>
      <c r="F512" s="288"/>
      <c r="G512" s="289"/>
      <c r="H512" s="289"/>
    </row>
    <row r="513" spans="1:5">
      <c r="A513" t="s">
        <v>430</v>
      </c>
      <c r="C513" s="202">
        <v>114</v>
      </c>
    </row>
    <row r="514" spans="1:5">
      <c r="A514" t="s">
        <v>431</v>
      </c>
    </row>
    <row r="515" spans="1:5">
      <c r="B515" t="s">
        <v>432</v>
      </c>
      <c r="C515" s="194">
        <v>1900</v>
      </c>
      <c r="D515" t="s">
        <v>433</v>
      </c>
      <c r="E515" s="202">
        <v>2650</v>
      </c>
    </row>
    <row r="516" spans="1:5" ht="21.75" customHeight="1">
      <c r="A516" t="s">
        <v>434</v>
      </c>
      <c r="B516" s="291" t="s">
        <v>435</v>
      </c>
      <c r="C516" s="194">
        <v>12.5</v>
      </c>
      <c r="D516" t="s">
        <v>436</v>
      </c>
      <c r="E516" s="202">
        <v>18</v>
      </c>
    </row>
    <row r="517" spans="1:5">
      <c r="A517" s="292" t="s">
        <v>437</v>
      </c>
      <c r="B517" s="194">
        <v>660</v>
      </c>
    </row>
  </sheetData>
  <mergeCells count="231">
    <mergeCell ref="A1:K3"/>
    <mergeCell ref="A4:M5"/>
    <mergeCell ref="A6:I6"/>
    <mergeCell ref="J6:M6"/>
    <mergeCell ref="A7:A8"/>
    <mergeCell ref="B7:B8"/>
    <mergeCell ref="C7:C8"/>
    <mergeCell ref="D7:D8"/>
    <mergeCell ref="E7:E8"/>
    <mergeCell ref="F7:F8"/>
    <mergeCell ref="M7:M8"/>
    <mergeCell ref="A28:M29"/>
    <mergeCell ref="A30:C30"/>
    <mergeCell ref="A42:K44"/>
    <mergeCell ref="A45:M46"/>
    <mergeCell ref="A47:I47"/>
    <mergeCell ref="J47:M47"/>
    <mergeCell ref="G7:G8"/>
    <mergeCell ref="H7:H8"/>
    <mergeCell ref="I7:I8"/>
    <mergeCell ref="J7:J8"/>
    <mergeCell ref="K7:K8"/>
    <mergeCell ref="L7:L8"/>
    <mergeCell ref="M48:M49"/>
    <mergeCell ref="A69:M70"/>
    <mergeCell ref="A71:C71"/>
    <mergeCell ref="A84:K86"/>
    <mergeCell ref="A87:M88"/>
    <mergeCell ref="A89:I89"/>
    <mergeCell ref="J89:M89"/>
    <mergeCell ref="G48:G49"/>
    <mergeCell ref="H48:H49"/>
    <mergeCell ref="I48:I49"/>
    <mergeCell ref="J48:J49"/>
    <mergeCell ref="K48:K49"/>
    <mergeCell ref="L48:L49"/>
    <mergeCell ref="A48:A49"/>
    <mergeCell ref="B48:B49"/>
    <mergeCell ref="C48:C49"/>
    <mergeCell ref="D48:D49"/>
    <mergeCell ref="E48:E49"/>
    <mergeCell ref="F48:F49"/>
    <mergeCell ref="M90:M91"/>
    <mergeCell ref="A111:M112"/>
    <mergeCell ref="A113:C113"/>
    <mergeCell ref="A125:K127"/>
    <mergeCell ref="A128:M129"/>
    <mergeCell ref="A130:I130"/>
    <mergeCell ref="J130:M130"/>
    <mergeCell ref="G90:G91"/>
    <mergeCell ref="H90:H91"/>
    <mergeCell ref="I90:I91"/>
    <mergeCell ref="J90:J91"/>
    <mergeCell ref="K90:K91"/>
    <mergeCell ref="L90:L91"/>
    <mergeCell ref="A90:A91"/>
    <mergeCell ref="B90:B91"/>
    <mergeCell ref="C90:C91"/>
    <mergeCell ref="D90:D91"/>
    <mergeCell ref="E90:E91"/>
    <mergeCell ref="F90:F91"/>
    <mergeCell ref="M131:M132"/>
    <mergeCell ref="A152:M153"/>
    <mergeCell ref="A154:C154"/>
    <mergeCell ref="A167:K169"/>
    <mergeCell ref="A170:M171"/>
    <mergeCell ref="A172:I172"/>
    <mergeCell ref="J172:M172"/>
    <mergeCell ref="G131:G132"/>
    <mergeCell ref="H131:H132"/>
    <mergeCell ref="I131:I132"/>
    <mergeCell ref="J131:J132"/>
    <mergeCell ref="K131:K132"/>
    <mergeCell ref="L131:L132"/>
    <mergeCell ref="A131:A132"/>
    <mergeCell ref="B131:B132"/>
    <mergeCell ref="C131:C132"/>
    <mergeCell ref="D131:D132"/>
    <mergeCell ref="E131:E132"/>
    <mergeCell ref="F131:F132"/>
    <mergeCell ref="M173:M174"/>
    <mergeCell ref="A194:M195"/>
    <mergeCell ref="A196:C196"/>
    <mergeCell ref="A208:K210"/>
    <mergeCell ref="A211:M212"/>
    <mergeCell ref="A213:I213"/>
    <mergeCell ref="J213:M213"/>
    <mergeCell ref="G173:G174"/>
    <mergeCell ref="H173:H174"/>
    <mergeCell ref="I173:I174"/>
    <mergeCell ref="J173:J174"/>
    <mergeCell ref="K173:K174"/>
    <mergeCell ref="L173:L174"/>
    <mergeCell ref="A173:A174"/>
    <mergeCell ref="B173:B174"/>
    <mergeCell ref="C173:C174"/>
    <mergeCell ref="D173:D174"/>
    <mergeCell ref="E173:E174"/>
    <mergeCell ref="F173:F174"/>
    <mergeCell ref="M214:M215"/>
    <mergeCell ref="A235:M236"/>
    <mergeCell ref="A237:C237"/>
    <mergeCell ref="A250:K252"/>
    <mergeCell ref="A253:M254"/>
    <mergeCell ref="A255:I255"/>
    <mergeCell ref="J255:M255"/>
    <mergeCell ref="G214:G215"/>
    <mergeCell ref="H214:H215"/>
    <mergeCell ref="I214:I215"/>
    <mergeCell ref="J214:J215"/>
    <mergeCell ref="K214:K215"/>
    <mergeCell ref="L214:L215"/>
    <mergeCell ref="A214:A215"/>
    <mergeCell ref="B214:B215"/>
    <mergeCell ref="C214:C215"/>
    <mergeCell ref="D214:D215"/>
    <mergeCell ref="E214:E215"/>
    <mergeCell ref="F214:F215"/>
    <mergeCell ref="M256:M257"/>
    <mergeCell ref="A277:M278"/>
    <mergeCell ref="A279:C279"/>
    <mergeCell ref="A292:K294"/>
    <mergeCell ref="A295:M296"/>
    <mergeCell ref="A297:I297"/>
    <mergeCell ref="J297:M297"/>
    <mergeCell ref="G256:G257"/>
    <mergeCell ref="H256:H257"/>
    <mergeCell ref="I256:I257"/>
    <mergeCell ref="J256:J257"/>
    <mergeCell ref="K256:K257"/>
    <mergeCell ref="L256:L257"/>
    <mergeCell ref="A256:A257"/>
    <mergeCell ref="B256:B257"/>
    <mergeCell ref="C256:C257"/>
    <mergeCell ref="D256:D257"/>
    <mergeCell ref="E256:E257"/>
    <mergeCell ref="F256:F257"/>
    <mergeCell ref="A379:I380"/>
    <mergeCell ref="A400:I400"/>
    <mergeCell ref="A401:I401"/>
    <mergeCell ref="A424:J425"/>
    <mergeCell ref="A426:C426"/>
    <mergeCell ref="A427:C427"/>
    <mergeCell ref="M298:M299"/>
    <mergeCell ref="A319:M320"/>
    <mergeCell ref="A321:C321"/>
    <mergeCell ref="A333:I335"/>
    <mergeCell ref="A336:I337"/>
    <mergeCell ref="F345:H346"/>
    <mergeCell ref="G298:G299"/>
    <mergeCell ref="H298:H299"/>
    <mergeCell ref="I298:I299"/>
    <mergeCell ref="J298:J299"/>
    <mergeCell ref="K298:K299"/>
    <mergeCell ref="L298:L299"/>
    <mergeCell ref="A298:A299"/>
    <mergeCell ref="B298:B299"/>
    <mergeCell ref="C298:C299"/>
    <mergeCell ref="D298:D299"/>
    <mergeCell ref="E298:E299"/>
    <mergeCell ref="F298:F299"/>
    <mergeCell ref="A434:C434"/>
    <mergeCell ref="A435:C435"/>
    <mergeCell ref="A439:I440"/>
    <mergeCell ref="A441:A442"/>
    <mergeCell ref="B441:D442"/>
    <mergeCell ref="E441:G442"/>
    <mergeCell ref="H441:I442"/>
    <mergeCell ref="A428:C428"/>
    <mergeCell ref="A429:C429"/>
    <mergeCell ref="A430:C430"/>
    <mergeCell ref="A431:C431"/>
    <mergeCell ref="A432:C432"/>
    <mergeCell ref="A433:C433"/>
    <mergeCell ref="G443:G445"/>
    <mergeCell ref="H443:H445"/>
    <mergeCell ref="I443:I445"/>
    <mergeCell ref="A454:H455"/>
    <mergeCell ref="A456:C456"/>
    <mergeCell ref="D456:E456"/>
    <mergeCell ref="F456:H456"/>
    <mergeCell ref="A443:A445"/>
    <mergeCell ref="B443:B445"/>
    <mergeCell ref="C443:C445"/>
    <mergeCell ref="D443:D445"/>
    <mergeCell ref="E443:E445"/>
    <mergeCell ref="F443:F445"/>
    <mergeCell ref="A462:H463"/>
    <mergeCell ref="A464:H465"/>
    <mergeCell ref="A466:C466"/>
    <mergeCell ref="E466:F466"/>
    <mergeCell ref="G466:H466"/>
    <mergeCell ref="A467:C467"/>
    <mergeCell ref="E467:F467"/>
    <mergeCell ref="G467:H467"/>
    <mergeCell ref="A457:C457"/>
    <mergeCell ref="G457:H457"/>
    <mergeCell ref="A458:C458"/>
    <mergeCell ref="G458:H458"/>
    <mergeCell ref="A459:C459"/>
    <mergeCell ref="G459:H459"/>
    <mergeCell ref="F474:F475"/>
    <mergeCell ref="G474:G475"/>
    <mergeCell ref="H474:H475"/>
    <mergeCell ref="A476:A480"/>
    <mergeCell ref="A481:A485"/>
    <mergeCell ref="A486:A490"/>
    <mergeCell ref="A468:C468"/>
    <mergeCell ref="E468:F468"/>
    <mergeCell ref="G468:H468"/>
    <mergeCell ref="A471:H472"/>
    <mergeCell ref="A473:H473"/>
    <mergeCell ref="A474:A475"/>
    <mergeCell ref="B474:B475"/>
    <mergeCell ref="C474:C475"/>
    <mergeCell ref="D474:D475"/>
    <mergeCell ref="E474:E475"/>
    <mergeCell ref="H496:H497"/>
    <mergeCell ref="A498:A502"/>
    <mergeCell ref="A503:A507"/>
    <mergeCell ref="A508:A512"/>
    <mergeCell ref="A493:H494"/>
    <mergeCell ref="A495:D495"/>
    <mergeCell ref="E495:G495"/>
    <mergeCell ref="A496:A497"/>
    <mergeCell ref="B496:B497"/>
    <mergeCell ref="C496:C497"/>
    <mergeCell ref="D496:D497"/>
    <mergeCell ref="E496:E497"/>
    <mergeCell ref="F496:F497"/>
    <mergeCell ref="G496:G49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17"/>
  <sheetViews>
    <sheetView workbookViewId="0">
      <selection activeCell="B9" sqref="B9"/>
    </sheetView>
  </sheetViews>
  <sheetFormatPr baseColWidth="10" defaultRowHeight="12.75"/>
  <cols>
    <col min="1" max="1" width="13.42578125" customWidth="1"/>
    <col min="4" max="4" width="12.42578125" bestFit="1" customWidth="1"/>
  </cols>
  <sheetData>
    <row r="1" spans="1:20" ht="12.75" customHeight="1">
      <c r="A1" s="427" t="s">
        <v>150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193" t="s">
        <v>212</v>
      </c>
      <c r="M1" s="192"/>
    </row>
    <row r="2" spans="1:20" ht="12.7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211" t="s">
        <v>211</v>
      </c>
      <c r="M2" s="192"/>
    </row>
    <row r="3" spans="1:20" ht="12.75" customHeight="1">
      <c r="A3" s="427"/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192"/>
      <c r="M3" s="192"/>
    </row>
    <row r="4" spans="1:20">
      <c r="A4" s="428" t="s">
        <v>151</v>
      </c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O4" s="180" t="s">
        <v>158</v>
      </c>
      <c r="R4" s="180" t="s">
        <v>168</v>
      </c>
      <c r="T4" s="180" t="s">
        <v>215</v>
      </c>
    </row>
    <row r="5" spans="1:20">
      <c r="A5" s="428"/>
      <c r="B5" s="428"/>
      <c r="C5" s="428"/>
      <c r="D5" s="428"/>
      <c r="E5" s="428"/>
      <c r="F5" s="428"/>
      <c r="G5" s="428"/>
      <c r="H5" s="428"/>
      <c r="I5" s="428"/>
      <c r="J5" s="428"/>
      <c r="K5" s="428"/>
      <c r="L5" s="428"/>
      <c r="M5" s="428"/>
      <c r="O5" t="str">
        <f>B7</f>
        <v>PLYWOOD OR HARDBOARD</v>
      </c>
      <c r="R5" t="s">
        <v>163</v>
      </c>
      <c r="T5" s="215">
        <v>1800</v>
      </c>
    </row>
    <row r="6" spans="1:20">
      <c r="A6" s="377" t="s">
        <v>175</v>
      </c>
      <c r="B6" s="377"/>
      <c r="C6" s="377"/>
      <c r="D6" s="377"/>
      <c r="E6" s="377"/>
      <c r="F6" s="377"/>
      <c r="G6" s="377"/>
      <c r="H6" s="377"/>
      <c r="I6" s="377"/>
      <c r="J6" s="377" t="s">
        <v>186</v>
      </c>
      <c r="K6" s="377"/>
      <c r="L6" s="377"/>
      <c r="M6" s="377"/>
      <c r="O6" t="str">
        <f>C7</f>
        <v>METAL OR VINYL SIDING</v>
      </c>
      <c r="R6" t="s">
        <v>164</v>
      </c>
      <c r="T6" s="215">
        <v>1900</v>
      </c>
    </row>
    <row r="7" spans="1:20" ht="12.75" customHeight="1">
      <c r="A7" s="424" t="s">
        <v>152</v>
      </c>
      <c r="B7" s="424" t="s">
        <v>153</v>
      </c>
      <c r="C7" s="424" t="s">
        <v>154</v>
      </c>
      <c r="D7" s="424" t="s">
        <v>155</v>
      </c>
      <c r="E7" s="424" t="s">
        <v>156</v>
      </c>
      <c r="F7" s="424" t="s">
        <v>176</v>
      </c>
      <c r="G7" s="424" t="s">
        <v>177</v>
      </c>
      <c r="H7" s="424" t="s">
        <v>179</v>
      </c>
      <c r="I7" s="424" t="s">
        <v>180</v>
      </c>
      <c r="J7" s="429" t="s">
        <v>181</v>
      </c>
      <c r="K7" s="426" t="s">
        <v>182</v>
      </c>
      <c r="L7" s="426" t="s">
        <v>183</v>
      </c>
      <c r="M7" s="426"/>
      <c r="O7" t="str">
        <f>D7</f>
        <v>STUCCO</v>
      </c>
      <c r="R7" t="s">
        <v>147</v>
      </c>
      <c r="T7" s="216">
        <v>1901</v>
      </c>
    </row>
    <row r="8" spans="1:20" ht="18.75" customHeight="1">
      <c r="A8" s="424"/>
      <c r="B8" s="424"/>
      <c r="C8" s="424"/>
      <c r="D8" s="424"/>
      <c r="E8" s="424"/>
      <c r="F8" s="424"/>
      <c r="G8" s="424"/>
      <c r="H8" s="424"/>
      <c r="I8" s="424"/>
      <c r="J8" s="429"/>
      <c r="K8" s="426"/>
      <c r="L8" s="426"/>
      <c r="M8" s="426"/>
      <c r="O8" t="str">
        <f>E7</f>
        <v>WOOD SIDING</v>
      </c>
      <c r="R8" t="s">
        <v>165</v>
      </c>
      <c r="T8" s="216">
        <v>1902</v>
      </c>
    </row>
    <row r="9" spans="1:20">
      <c r="A9" s="191">
        <v>600</v>
      </c>
      <c r="B9" s="341"/>
      <c r="C9" s="195"/>
      <c r="D9" s="195"/>
      <c r="E9" s="195"/>
      <c r="F9" s="195"/>
      <c r="G9" s="195"/>
      <c r="H9" s="195"/>
      <c r="I9" s="196"/>
      <c r="J9" s="342"/>
      <c r="K9" s="196"/>
      <c r="L9" s="196"/>
      <c r="M9" s="196"/>
      <c r="O9" t="str">
        <f>F7</f>
        <v>WOOD SHINGLES</v>
      </c>
      <c r="R9" t="s">
        <v>166</v>
      </c>
      <c r="T9" s="216">
        <v>1903</v>
      </c>
    </row>
    <row r="10" spans="1:20">
      <c r="A10" s="179">
        <v>800</v>
      </c>
      <c r="B10" s="198"/>
      <c r="C10" s="198"/>
      <c r="D10" s="198"/>
      <c r="E10" s="198"/>
      <c r="F10" s="198"/>
      <c r="G10" s="198"/>
      <c r="H10" s="198"/>
      <c r="I10" s="199"/>
      <c r="J10" s="200"/>
      <c r="K10" s="201"/>
      <c r="L10" s="201"/>
      <c r="M10" s="201"/>
      <c r="O10" t="str">
        <f>G7</f>
        <v>SYNTH (EPS)</v>
      </c>
      <c r="R10" t="s">
        <v>167</v>
      </c>
      <c r="T10" s="216">
        <v>1904</v>
      </c>
    </row>
    <row r="11" spans="1:20">
      <c r="A11" s="191">
        <v>1000</v>
      </c>
      <c r="B11" s="195"/>
      <c r="C11" s="195"/>
      <c r="D11" s="195"/>
      <c r="E11" s="195"/>
      <c r="F11" s="195"/>
      <c r="G11" s="195"/>
      <c r="H11" s="195"/>
      <c r="I11" s="196"/>
      <c r="J11" s="197"/>
      <c r="K11" s="196"/>
      <c r="L11" s="196"/>
      <c r="M11" s="196"/>
      <c r="O11" t="s">
        <v>179</v>
      </c>
      <c r="T11" s="216">
        <v>1905</v>
      </c>
    </row>
    <row r="12" spans="1:20">
      <c r="A12" s="179">
        <v>1200</v>
      </c>
      <c r="B12" s="198"/>
      <c r="C12" s="198"/>
      <c r="D12" s="198"/>
      <c r="E12" s="198"/>
      <c r="F12" s="198"/>
      <c r="G12" s="198"/>
      <c r="H12" s="198"/>
      <c r="I12" s="199"/>
      <c r="J12" s="200"/>
      <c r="K12" s="201"/>
      <c r="L12" s="201"/>
      <c r="M12" s="201"/>
      <c r="O12" t="s">
        <v>180</v>
      </c>
      <c r="T12" s="216">
        <v>1906</v>
      </c>
    </row>
    <row r="13" spans="1:20">
      <c r="A13" s="191">
        <v>1300</v>
      </c>
      <c r="B13" s="195"/>
      <c r="C13" s="195"/>
      <c r="D13" s="195"/>
      <c r="E13" s="195"/>
      <c r="F13" s="195"/>
      <c r="G13" s="195"/>
      <c r="H13" s="195"/>
      <c r="I13" s="196"/>
      <c r="J13" s="197"/>
      <c r="K13" s="196"/>
      <c r="L13" s="196"/>
      <c r="M13" s="196"/>
      <c r="O13" t="s">
        <v>181</v>
      </c>
      <c r="T13" s="216">
        <v>1907</v>
      </c>
    </row>
    <row r="14" spans="1:20">
      <c r="A14" s="179">
        <v>1400</v>
      </c>
      <c r="B14" s="198"/>
      <c r="C14" s="198"/>
      <c r="D14" s="198"/>
      <c r="E14" s="198"/>
      <c r="F14" s="198"/>
      <c r="G14" s="198"/>
      <c r="H14" s="198"/>
      <c r="I14" s="199"/>
      <c r="J14" s="200"/>
      <c r="K14" s="201"/>
      <c r="L14" s="201"/>
      <c r="M14" s="201"/>
      <c r="O14" t="s">
        <v>182</v>
      </c>
      <c r="T14" s="216">
        <v>1908</v>
      </c>
    </row>
    <row r="15" spans="1:20">
      <c r="A15" s="191">
        <v>1500</v>
      </c>
      <c r="B15" s="195"/>
      <c r="C15" s="195"/>
      <c r="D15" s="195"/>
      <c r="E15" s="195"/>
      <c r="F15" s="195"/>
      <c r="G15" s="195"/>
      <c r="H15" s="195"/>
      <c r="I15" s="196"/>
      <c r="J15" s="197"/>
      <c r="K15" s="196"/>
      <c r="L15" s="196"/>
      <c r="M15" s="196"/>
      <c r="O15" t="s">
        <v>183</v>
      </c>
      <c r="T15" s="216">
        <v>1909</v>
      </c>
    </row>
    <row r="16" spans="1:20">
      <c r="A16" s="179">
        <v>1600</v>
      </c>
      <c r="B16" s="198"/>
      <c r="C16" s="198"/>
      <c r="D16" s="198"/>
      <c r="E16" s="198"/>
      <c r="F16" s="198"/>
      <c r="G16" s="198"/>
      <c r="H16" s="198"/>
      <c r="I16" s="199"/>
      <c r="J16" s="200"/>
      <c r="K16" s="201"/>
      <c r="L16" s="201"/>
      <c r="M16" s="201"/>
      <c r="O16" t="s">
        <v>184</v>
      </c>
      <c r="T16" s="216">
        <v>1910</v>
      </c>
    </row>
    <row r="17" spans="1:20">
      <c r="A17" s="191">
        <v>1700</v>
      </c>
      <c r="B17" s="195"/>
      <c r="C17" s="195"/>
      <c r="D17" s="195"/>
      <c r="E17" s="195"/>
      <c r="F17" s="195"/>
      <c r="G17" s="341"/>
      <c r="H17" s="195"/>
      <c r="I17" s="196"/>
      <c r="J17" s="197"/>
      <c r="K17" s="196"/>
      <c r="L17" s="196"/>
      <c r="M17" s="196"/>
      <c r="T17" s="216">
        <v>1911</v>
      </c>
    </row>
    <row r="18" spans="1:20">
      <c r="A18" s="179">
        <v>1800</v>
      </c>
      <c r="B18" s="198"/>
      <c r="C18" s="198"/>
      <c r="D18" s="198"/>
      <c r="E18" s="198"/>
      <c r="F18" s="198"/>
      <c r="G18" s="198"/>
      <c r="H18" s="198"/>
      <c r="I18" s="199"/>
      <c r="J18" s="200"/>
      <c r="K18" s="201"/>
      <c r="L18" s="201"/>
      <c r="M18" s="201"/>
      <c r="O18" s="180" t="s">
        <v>169</v>
      </c>
      <c r="R18" s="180" t="s">
        <v>185</v>
      </c>
      <c r="T18" s="216">
        <v>1912</v>
      </c>
    </row>
    <row r="19" spans="1:20">
      <c r="A19" s="191">
        <v>1900</v>
      </c>
      <c r="B19" s="195"/>
      <c r="C19" s="195"/>
      <c r="D19" s="195"/>
      <c r="E19" s="195"/>
      <c r="F19" s="195"/>
      <c r="G19" s="195"/>
      <c r="H19" s="195"/>
      <c r="I19" s="196"/>
      <c r="J19" s="197"/>
      <c r="K19" s="196"/>
      <c r="L19" s="196"/>
      <c r="M19" s="196"/>
      <c r="O19" t="s">
        <v>150</v>
      </c>
      <c r="R19" t="s">
        <v>175</v>
      </c>
      <c r="T19" s="216">
        <v>1913</v>
      </c>
    </row>
    <row r="20" spans="1:20">
      <c r="A20" s="179">
        <v>2000</v>
      </c>
      <c r="B20" s="198"/>
      <c r="C20" s="198"/>
      <c r="D20" s="198"/>
      <c r="E20" s="198"/>
      <c r="F20" s="198"/>
      <c r="G20" s="198"/>
      <c r="H20" s="198"/>
      <c r="I20" s="199"/>
      <c r="J20" s="200"/>
      <c r="K20" s="201"/>
      <c r="L20" s="201"/>
      <c r="M20" s="201"/>
      <c r="O20" t="s">
        <v>170</v>
      </c>
      <c r="R20" t="s">
        <v>186</v>
      </c>
      <c r="T20" s="216">
        <v>1914</v>
      </c>
    </row>
    <row r="21" spans="1:20">
      <c r="A21" s="191">
        <v>2100</v>
      </c>
      <c r="B21" s="195"/>
      <c r="C21" s="195"/>
      <c r="D21" s="195"/>
      <c r="E21" s="195"/>
      <c r="F21" s="195"/>
      <c r="G21" s="195"/>
      <c r="H21" s="195"/>
      <c r="I21" s="196"/>
      <c r="J21" s="197"/>
      <c r="K21" s="196"/>
      <c r="L21" s="196"/>
      <c r="M21" s="196"/>
      <c r="O21" t="s">
        <v>171</v>
      </c>
      <c r="T21" s="216">
        <v>1915</v>
      </c>
    </row>
    <row r="22" spans="1:20">
      <c r="A22" s="179">
        <v>2200</v>
      </c>
      <c r="B22" s="198"/>
      <c r="C22" s="198"/>
      <c r="D22" s="198"/>
      <c r="E22" s="198"/>
      <c r="F22" s="198"/>
      <c r="G22" s="198"/>
      <c r="H22" s="198"/>
      <c r="I22" s="199"/>
      <c r="J22" s="200"/>
      <c r="K22" s="201"/>
      <c r="L22" s="201"/>
      <c r="M22" s="201"/>
      <c r="O22" t="s">
        <v>172</v>
      </c>
      <c r="T22" s="216">
        <v>1916</v>
      </c>
    </row>
    <row r="23" spans="1:20">
      <c r="A23" s="191">
        <v>2400</v>
      </c>
      <c r="B23" s="195"/>
      <c r="C23" s="195"/>
      <c r="D23" s="195"/>
      <c r="E23" s="195"/>
      <c r="F23" s="195"/>
      <c r="G23" s="195"/>
      <c r="H23" s="195"/>
      <c r="I23" s="196"/>
      <c r="J23" s="197"/>
      <c r="K23" s="196"/>
      <c r="L23" s="196"/>
      <c r="M23" s="196"/>
      <c r="O23" t="s">
        <v>173</v>
      </c>
      <c r="T23" s="216">
        <v>1917</v>
      </c>
    </row>
    <row r="24" spans="1:20">
      <c r="A24" s="179">
        <v>2600</v>
      </c>
      <c r="B24" s="198"/>
      <c r="C24" s="198"/>
      <c r="D24" s="198"/>
      <c r="E24" s="198"/>
      <c r="F24" s="198"/>
      <c r="G24" s="198"/>
      <c r="H24" s="198"/>
      <c r="I24" s="199"/>
      <c r="J24" s="200"/>
      <c r="K24" s="201"/>
      <c r="L24" s="201"/>
      <c r="M24" s="201"/>
      <c r="O24" t="s">
        <v>174</v>
      </c>
      <c r="T24" s="216">
        <v>1918</v>
      </c>
    </row>
    <row r="25" spans="1:20">
      <c r="A25" s="191">
        <v>2800</v>
      </c>
      <c r="B25" s="195"/>
      <c r="C25" s="195"/>
      <c r="D25" s="195"/>
      <c r="E25" s="195"/>
      <c r="F25" s="195"/>
      <c r="G25" s="195"/>
      <c r="H25" s="195"/>
      <c r="I25" s="196"/>
      <c r="J25" s="197"/>
      <c r="K25" s="196"/>
      <c r="L25" s="196"/>
      <c r="M25" s="196"/>
      <c r="T25" s="216">
        <v>1919</v>
      </c>
    </row>
    <row r="26" spans="1:20">
      <c r="A26" s="179">
        <v>3000</v>
      </c>
      <c r="B26" s="198"/>
      <c r="C26" s="198"/>
      <c r="D26" s="198"/>
      <c r="E26" s="198"/>
      <c r="F26" s="198"/>
      <c r="G26" s="198"/>
      <c r="H26" s="198"/>
      <c r="I26" s="199"/>
      <c r="J26" s="200"/>
      <c r="K26" s="201"/>
      <c r="L26" s="201"/>
      <c r="M26" s="201"/>
      <c r="T26" s="216">
        <v>1920</v>
      </c>
    </row>
    <row r="27" spans="1:20">
      <c r="A27" s="191">
        <v>3200</v>
      </c>
      <c r="B27" s="195"/>
      <c r="C27" s="195"/>
      <c r="D27" s="195"/>
      <c r="E27" s="195"/>
      <c r="F27" s="195"/>
      <c r="G27" s="195"/>
      <c r="H27" s="195"/>
      <c r="I27" s="196"/>
      <c r="J27" s="197"/>
      <c r="K27" s="196"/>
      <c r="L27" s="196"/>
      <c r="M27" s="196"/>
      <c r="T27" s="216">
        <v>1921</v>
      </c>
    </row>
    <row r="28" spans="1:20">
      <c r="A28" s="421" t="s">
        <v>187</v>
      </c>
      <c r="B28" s="422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T28" s="216">
        <v>1922</v>
      </c>
    </row>
    <row r="29" spans="1:20">
      <c r="A29" s="422"/>
      <c r="B29" s="422"/>
      <c r="C29" s="422"/>
      <c r="D29" s="422"/>
      <c r="E29" s="422"/>
      <c r="F29" s="422"/>
      <c r="G29" s="422"/>
      <c r="H29" s="422"/>
      <c r="I29" s="422"/>
      <c r="J29" s="422"/>
      <c r="K29" s="422"/>
      <c r="L29" s="422"/>
      <c r="M29" s="422"/>
      <c r="T29" s="216">
        <v>1923</v>
      </c>
    </row>
    <row r="30" spans="1:20">
      <c r="A30" s="423" t="s">
        <v>188</v>
      </c>
      <c r="B30" s="423"/>
      <c r="C30" s="423"/>
      <c r="F30" s="7" t="s">
        <v>189</v>
      </c>
      <c r="T30" s="216">
        <v>1924</v>
      </c>
    </row>
    <row r="31" spans="1:20" ht="5.25" customHeight="1">
      <c r="T31" s="216">
        <v>1925</v>
      </c>
    </row>
    <row r="32" spans="1:20">
      <c r="A32" t="s">
        <v>197</v>
      </c>
      <c r="D32" s="206"/>
      <c r="E32" s="207" t="s">
        <v>198</v>
      </c>
      <c r="F32" t="s">
        <v>199</v>
      </c>
      <c r="G32" s="5"/>
      <c r="H32" s="5"/>
      <c r="I32" t="s">
        <v>198</v>
      </c>
      <c r="J32" s="7" t="s">
        <v>205</v>
      </c>
      <c r="T32" s="216">
        <v>1926</v>
      </c>
    </row>
    <row r="33" spans="1:20">
      <c r="A33" s="203" t="s">
        <v>190</v>
      </c>
      <c r="B33" s="205"/>
      <c r="C33" s="205"/>
      <c r="D33" s="205"/>
      <c r="E33" s="204">
        <v>7.84</v>
      </c>
      <c r="F33" s="5" t="s">
        <v>196</v>
      </c>
      <c r="G33" s="206"/>
      <c r="H33" s="206"/>
      <c r="I33" s="209">
        <v>-1.37</v>
      </c>
      <c r="J33" t="s">
        <v>206</v>
      </c>
      <c r="L33" s="202">
        <v>1.94</v>
      </c>
      <c r="T33" s="216">
        <v>1927</v>
      </c>
    </row>
    <row r="34" spans="1:20">
      <c r="A34" s="203" t="s">
        <v>191</v>
      </c>
      <c r="B34" s="205"/>
      <c r="C34" s="205"/>
      <c r="D34" s="205"/>
      <c r="E34" s="202">
        <v>4.9400000000000004</v>
      </c>
      <c r="F34" s="118" t="s">
        <v>200</v>
      </c>
      <c r="G34" s="206"/>
      <c r="H34" s="206"/>
      <c r="I34" s="210">
        <v>2.21</v>
      </c>
      <c r="J34" t="s">
        <v>207</v>
      </c>
      <c r="L34" s="202">
        <v>3.05</v>
      </c>
      <c r="T34" s="216">
        <v>1928</v>
      </c>
    </row>
    <row r="35" spans="1:20">
      <c r="A35" s="203" t="s">
        <v>192</v>
      </c>
      <c r="B35" s="205"/>
      <c r="C35" s="205"/>
      <c r="D35" s="205"/>
      <c r="E35" s="202">
        <v>1.34</v>
      </c>
      <c r="F35" t="s">
        <v>201</v>
      </c>
      <c r="G35" s="206"/>
      <c r="H35" s="206"/>
      <c r="I35" s="194">
        <v>4.59</v>
      </c>
      <c r="J35" s="7" t="s">
        <v>208</v>
      </c>
      <c r="T35" s="216">
        <v>1929</v>
      </c>
    </row>
    <row r="36" spans="1:20">
      <c r="A36" s="203" t="s">
        <v>193</v>
      </c>
      <c r="B36" s="205"/>
      <c r="C36" s="205"/>
      <c r="D36" s="205"/>
      <c r="E36" s="202">
        <v>2.4700000000000002</v>
      </c>
      <c r="F36" t="s">
        <v>202</v>
      </c>
      <c r="H36" s="194"/>
      <c r="I36" t="s">
        <v>198</v>
      </c>
      <c r="J36" t="s">
        <v>209</v>
      </c>
      <c r="L36" s="194">
        <v>1.76</v>
      </c>
      <c r="T36" s="216">
        <v>1930</v>
      </c>
    </row>
    <row r="37" spans="1:20">
      <c r="A37" s="203" t="s">
        <v>194</v>
      </c>
      <c r="B37" s="205"/>
      <c r="C37" s="205"/>
      <c r="D37" s="205"/>
      <c r="E37" s="202">
        <v>2.16</v>
      </c>
      <c r="F37" t="s">
        <v>196</v>
      </c>
      <c r="G37" s="206"/>
      <c r="H37" s="208"/>
      <c r="I37" s="194">
        <v>-2.84</v>
      </c>
      <c r="J37" t="s">
        <v>210</v>
      </c>
      <c r="L37" s="194">
        <v>2.6</v>
      </c>
      <c r="T37" s="216">
        <v>1931</v>
      </c>
    </row>
    <row r="38" spans="1:20">
      <c r="A38" s="203" t="s">
        <v>195</v>
      </c>
      <c r="B38" s="205"/>
      <c r="C38" s="205"/>
      <c r="D38" s="205"/>
      <c r="E38" s="202">
        <v>-1.1100000000000001</v>
      </c>
      <c r="F38" t="s">
        <v>200</v>
      </c>
      <c r="G38" s="206"/>
      <c r="H38" s="208"/>
      <c r="I38" s="194">
        <v>5.21</v>
      </c>
      <c r="T38" s="216">
        <v>1932</v>
      </c>
    </row>
    <row r="39" spans="1:20">
      <c r="F39" t="s">
        <v>203</v>
      </c>
      <c r="G39" s="206"/>
      <c r="H39" s="208"/>
      <c r="I39" s="194">
        <v>2.61</v>
      </c>
      <c r="T39" s="216">
        <v>1933</v>
      </c>
    </row>
    <row r="40" spans="1:20">
      <c r="F40" t="s">
        <v>219</v>
      </c>
      <c r="G40" s="206"/>
      <c r="H40" s="208"/>
      <c r="I40" s="194">
        <v>7.82</v>
      </c>
      <c r="T40" s="216">
        <v>1934</v>
      </c>
    </row>
    <row r="41" spans="1:20">
      <c r="T41" s="216">
        <v>1935</v>
      </c>
    </row>
    <row r="42" spans="1:20" ht="12.75" customHeight="1">
      <c r="A42" s="427" t="str">
        <f>O20</f>
        <v>TWO STORY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193" t="s">
        <v>212</v>
      </c>
      <c r="M42" s="192"/>
      <c r="T42" s="216">
        <v>1936</v>
      </c>
    </row>
    <row r="43" spans="1:20" ht="12.75" customHeight="1">
      <c r="A43" s="427"/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211" t="s">
        <v>211</v>
      </c>
      <c r="M43" s="192"/>
      <c r="T43" s="216">
        <v>1937</v>
      </c>
    </row>
    <row r="44" spans="1:20" ht="12.75" customHeight="1">
      <c r="A44" s="427"/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192"/>
      <c r="M44" s="192"/>
      <c r="T44" s="216">
        <v>1938</v>
      </c>
    </row>
    <row r="45" spans="1:20" ht="12.75" customHeight="1">
      <c r="A45" s="428" t="s">
        <v>151</v>
      </c>
      <c r="B45" s="428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T45" s="216">
        <v>1939</v>
      </c>
    </row>
    <row r="46" spans="1:20" ht="12.75" customHeight="1">
      <c r="A46" s="428"/>
      <c r="B46" s="428"/>
      <c r="C46" s="428"/>
      <c r="D46" s="428"/>
      <c r="E46" s="428"/>
      <c r="F46" s="428"/>
      <c r="G46" s="428"/>
      <c r="H46" s="428"/>
      <c r="I46" s="428"/>
      <c r="J46" s="428"/>
      <c r="K46" s="428"/>
      <c r="L46" s="428"/>
      <c r="M46" s="428"/>
      <c r="T46" s="216">
        <v>1940</v>
      </c>
    </row>
    <row r="47" spans="1:20" ht="12.75" customHeight="1">
      <c r="A47" s="377" t="s">
        <v>175</v>
      </c>
      <c r="B47" s="377"/>
      <c r="C47" s="377"/>
      <c r="D47" s="377"/>
      <c r="E47" s="377"/>
      <c r="F47" s="377"/>
      <c r="G47" s="377"/>
      <c r="H47" s="377"/>
      <c r="I47" s="377"/>
      <c r="J47" s="377" t="s">
        <v>186</v>
      </c>
      <c r="K47" s="377"/>
      <c r="L47" s="377"/>
      <c r="M47" s="377"/>
      <c r="T47" s="216">
        <v>1941</v>
      </c>
    </row>
    <row r="48" spans="1:20">
      <c r="A48" s="424" t="s">
        <v>152</v>
      </c>
      <c r="B48" s="424" t="s">
        <v>153</v>
      </c>
      <c r="C48" s="424" t="s">
        <v>154</v>
      </c>
      <c r="D48" s="424" t="s">
        <v>155</v>
      </c>
      <c r="E48" s="424" t="s">
        <v>156</v>
      </c>
      <c r="F48" s="424" t="s">
        <v>176</v>
      </c>
      <c r="G48" s="424" t="s">
        <v>177</v>
      </c>
      <c r="H48" s="424" t="s">
        <v>179</v>
      </c>
      <c r="I48" s="424" t="s">
        <v>180</v>
      </c>
      <c r="J48" s="425" t="s">
        <v>181</v>
      </c>
      <c r="K48" s="426" t="s">
        <v>182</v>
      </c>
      <c r="L48" s="426" t="s">
        <v>183</v>
      </c>
      <c r="M48" s="426" t="s">
        <v>184</v>
      </c>
      <c r="T48" s="216">
        <v>1942</v>
      </c>
    </row>
    <row r="49" spans="1:20" ht="18.75" customHeight="1">
      <c r="A49" s="424"/>
      <c r="B49" s="424"/>
      <c r="C49" s="424"/>
      <c r="D49" s="424"/>
      <c r="E49" s="424"/>
      <c r="F49" s="424"/>
      <c r="G49" s="424"/>
      <c r="H49" s="424"/>
      <c r="I49" s="424"/>
      <c r="J49" s="425"/>
      <c r="K49" s="426"/>
      <c r="L49" s="426"/>
      <c r="M49" s="426"/>
      <c r="T49" s="216">
        <v>1943</v>
      </c>
    </row>
    <row r="50" spans="1:20">
      <c r="A50" s="191">
        <v>600</v>
      </c>
      <c r="B50" s="195"/>
      <c r="C50" s="195"/>
      <c r="D50" s="195"/>
      <c r="E50" s="195"/>
      <c r="F50" s="195"/>
      <c r="G50" s="195"/>
      <c r="H50" s="195"/>
      <c r="I50" s="196"/>
      <c r="J50" s="197"/>
      <c r="K50" s="196"/>
      <c r="L50" s="196"/>
      <c r="M50" s="196"/>
      <c r="T50" s="216">
        <v>1944</v>
      </c>
    </row>
    <row r="51" spans="1:20">
      <c r="A51" s="179">
        <v>800</v>
      </c>
      <c r="B51" s="198"/>
      <c r="C51" s="198"/>
      <c r="D51" s="198"/>
      <c r="E51" s="198"/>
      <c r="F51" s="198"/>
      <c r="G51" s="198"/>
      <c r="H51" s="198"/>
      <c r="I51" s="199"/>
      <c r="J51" s="200"/>
      <c r="K51" s="201"/>
      <c r="L51" s="201"/>
      <c r="M51" s="201"/>
      <c r="T51" s="216">
        <v>1945</v>
      </c>
    </row>
    <row r="52" spans="1:20">
      <c r="A52" s="191">
        <v>1000</v>
      </c>
      <c r="B52" s="195"/>
      <c r="C52" s="195"/>
      <c r="D52" s="195"/>
      <c r="E52" s="195"/>
      <c r="F52" s="195"/>
      <c r="G52" s="195"/>
      <c r="H52" s="195"/>
      <c r="I52" s="196"/>
      <c r="J52" s="197"/>
      <c r="K52" s="196"/>
      <c r="L52" s="196"/>
      <c r="M52" s="196"/>
      <c r="T52" s="216">
        <v>1946</v>
      </c>
    </row>
    <row r="53" spans="1:20">
      <c r="A53" s="179">
        <v>1200</v>
      </c>
      <c r="B53" s="198"/>
      <c r="C53" s="198"/>
      <c r="D53" s="198"/>
      <c r="E53" s="198"/>
      <c r="F53" s="198"/>
      <c r="G53" s="198"/>
      <c r="H53" s="198"/>
      <c r="I53" s="199"/>
      <c r="J53" s="200"/>
      <c r="K53" s="201"/>
      <c r="L53" s="201"/>
      <c r="M53" s="201"/>
      <c r="T53" s="216">
        <v>1947</v>
      </c>
    </row>
    <row r="54" spans="1:20">
      <c r="A54" s="191">
        <v>1300</v>
      </c>
      <c r="B54" s="195"/>
      <c r="C54" s="195"/>
      <c r="D54" s="195"/>
      <c r="E54" s="195"/>
      <c r="F54" s="195"/>
      <c r="G54" s="195"/>
      <c r="H54" s="195"/>
      <c r="I54" s="196"/>
      <c r="J54" s="197"/>
      <c r="K54" s="196"/>
      <c r="L54" s="196"/>
      <c r="M54" s="196"/>
      <c r="T54" s="216">
        <v>1948</v>
      </c>
    </row>
    <row r="55" spans="1:20">
      <c r="A55" s="179">
        <v>1400</v>
      </c>
      <c r="B55" s="198"/>
      <c r="C55" s="198"/>
      <c r="D55" s="198"/>
      <c r="E55" s="198"/>
      <c r="F55" s="198"/>
      <c r="G55" s="198"/>
      <c r="H55" s="198"/>
      <c r="I55" s="199"/>
      <c r="J55" s="200"/>
      <c r="K55" s="201"/>
      <c r="L55" s="201"/>
      <c r="M55" s="201"/>
      <c r="T55" s="216">
        <v>1949</v>
      </c>
    </row>
    <row r="56" spans="1:20">
      <c r="A56" s="191">
        <v>1500</v>
      </c>
      <c r="B56" s="195"/>
      <c r="C56" s="195"/>
      <c r="D56" s="195"/>
      <c r="E56" s="195"/>
      <c r="F56" s="195"/>
      <c r="G56" s="195"/>
      <c r="H56" s="195"/>
      <c r="I56" s="196"/>
      <c r="J56" s="197"/>
      <c r="K56" s="196"/>
      <c r="L56" s="196"/>
      <c r="M56" s="196"/>
      <c r="T56" s="216">
        <v>1950</v>
      </c>
    </row>
    <row r="57" spans="1:20">
      <c r="A57" s="179">
        <v>1600</v>
      </c>
      <c r="B57" s="198"/>
      <c r="C57" s="198"/>
      <c r="D57" s="198"/>
      <c r="E57" s="198"/>
      <c r="F57" s="198"/>
      <c r="G57" s="198"/>
      <c r="H57" s="198"/>
      <c r="I57" s="199"/>
      <c r="J57" s="200"/>
      <c r="K57" s="201"/>
      <c r="L57" s="201"/>
      <c r="M57" s="201"/>
      <c r="T57" s="216">
        <v>1951</v>
      </c>
    </row>
    <row r="58" spans="1:20">
      <c r="A58" s="191">
        <v>1700</v>
      </c>
      <c r="B58" s="195"/>
      <c r="C58" s="195"/>
      <c r="D58" s="195"/>
      <c r="E58" s="195"/>
      <c r="F58" s="195"/>
      <c r="G58" s="195"/>
      <c r="H58" s="195"/>
      <c r="I58" s="196"/>
      <c r="J58" s="197"/>
      <c r="K58" s="196"/>
      <c r="L58" s="196"/>
      <c r="M58" s="196"/>
      <c r="T58" s="216">
        <v>1952</v>
      </c>
    </row>
    <row r="59" spans="1:20">
      <c r="A59" s="179">
        <v>1800</v>
      </c>
      <c r="B59" s="198"/>
      <c r="C59" s="198"/>
      <c r="D59" s="198"/>
      <c r="E59" s="198"/>
      <c r="F59" s="198"/>
      <c r="G59" s="198"/>
      <c r="H59" s="198"/>
      <c r="I59" s="199"/>
      <c r="J59" s="200"/>
      <c r="K59" s="201"/>
      <c r="L59" s="201"/>
      <c r="M59" s="201"/>
      <c r="T59" s="216">
        <v>1953</v>
      </c>
    </row>
    <row r="60" spans="1:20">
      <c r="A60" s="191">
        <v>1900</v>
      </c>
      <c r="B60" s="195"/>
      <c r="C60" s="195"/>
      <c r="D60" s="195"/>
      <c r="E60" s="195"/>
      <c r="F60" s="195"/>
      <c r="G60" s="195"/>
      <c r="H60" s="195"/>
      <c r="I60" s="196"/>
      <c r="J60" s="197"/>
      <c r="K60" s="196"/>
      <c r="L60" s="196"/>
      <c r="M60" s="196"/>
      <c r="T60" s="216">
        <v>1954</v>
      </c>
    </row>
    <row r="61" spans="1:20">
      <c r="A61" s="179">
        <v>2000</v>
      </c>
      <c r="B61" s="198"/>
      <c r="C61" s="198"/>
      <c r="D61" s="198"/>
      <c r="E61" s="198"/>
      <c r="F61" s="198"/>
      <c r="G61" s="198"/>
      <c r="H61" s="198"/>
      <c r="I61" s="199"/>
      <c r="J61" s="200"/>
      <c r="K61" s="201"/>
      <c r="L61" s="201"/>
      <c r="M61" s="201"/>
      <c r="T61" s="216">
        <v>1955</v>
      </c>
    </row>
    <row r="62" spans="1:20">
      <c r="A62" s="191">
        <v>2100</v>
      </c>
      <c r="B62" s="195"/>
      <c r="C62" s="195"/>
      <c r="D62" s="195"/>
      <c r="E62" s="195"/>
      <c r="F62" s="195"/>
      <c r="G62" s="195"/>
      <c r="H62" s="195"/>
      <c r="I62" s="196"/>
      <c r="J62" s="197"/>
      <c r="K62" s="196"/>
      <c r="L62" s="196"/>
      <c r="M62" s="196"/>
      <c r="T62" s="216">
        <v>1956</v>
      </c>
    </row>
    <row r="63" spans="1:20">
      <c r="A63" s="179">
        <v>2200</v>
      </c>
      <c r="B63" s="198"/>
      <c r="C63" s="198"/>
      <c r="D63" s="198"/>
      <c r="E63" s="198"/>
      <c r="F63" s="198"/>
      <c r="G63" s="198"/>
      <c r="H63" s="198"/>
      <c r="I63" s="199"/>
      <c r="J63" s="200"/>
      <c r="K63" s="201"/>
      <c r="L63" s="201"/>
      <c r="M63" s="201"/>
      <c r="T63" s="216">
        <v>1957</v>
      </c>
    </row>
    <row r="64" spans="1:20">
      <c r="A64" s="191">
        <v>2400</v>
      </c>
      <c r="B64" s="195"/>
      <c r="C64" s="195"/>
      <c r="D64" s="195"/>
      <c r="E64" s="195"/>
      <c r="F64" s="195"/>
      <c r="G64" s="195"/>
      <c r="H64" s="195"/>
      <c r="I64" s="196"/>
      <c r="J64" s="197"/>
      <c r="K64" s="196"/>
      <c r="L64" s="196"/>
      <c r="M64" s="196"/>
      <c r="T64" s="216">
        <v>1958</v>
      </c>
    </row>
    <row r="65" spans="1:20">
      <c r="A65" s="179">
        <v>2600</v>
      </c>
      <c r="B65" s="198"/>
      <c r="C65" s="198"/>
      <c r="D65" s="198"/>
      <c r="E65" s="198"/>
      <c r="F65" s="198"/>
      <c r="G65" s="198"/>
      <c r="H65" s="198"/>
      <c r="I65" s="199"/>
      <c r="J65" s="200"/>
      <c r="K65" s="201"/>
      <c r="L65" s="201"/>
      <c r="M65" s="201"/>
      <c r="T65" s="216">
        <v>1959</v>
      </c>
    </row>
    <row r="66" spans="1:20">
      <c r="A66" s="191">
        <v>2800</v>
      </c>
      <c r="B66" s="195"/>
      <c r="C66" s="195"/>
      <c r="D66" s="195"/>
      <c r="E66" s="195"/>
      <c r="F66" s="195"/>
      <c r="G66" s="195"/>
      <c r="H66" s="195"/>
      <c r="I66" s="196"/>
      <c r="J66" s="197"/>
      <c r="K66" s="196"/>
      <c r="L66" s="196"/>
      <c r="M66" s="196"/>
      <c r="T66" s="216">
        <v>1960</v>
      </c>
    </row>
    <row r="67" spans="1:20">
      <c r="A67" s="179">
        <v>3000</v>
      </c>
      <c r="B67" s="198"/>
      <c r="C67" s="198"/>
      <c r="D67" s="198"/>
      <c r="E67" s="198"/>
      <c r="F67" s="198"/>
      <c r="G67" s="198"/>
      <c r="H67" s="198"/>
      <c r="I67" s="199"/>
      <c r="J67" s="200"/>
      <c r="K67" s="201"/>
      <c r="L67" s="201"/>
      <c r="M67" s="201"/>
      <c r="T67" s="216">
        <v>1961</v>
      </c>
    </row>
    <row r="68" spans="1:20">
      <c r="A68" s="191">
        <v>3200</v>
      </c>
      <c r="B68" s="195"/>
      <c r="C68" s="195"/>
      <c r="D68" s="195"/>
      <c r="E68" s="195"/>
      <c r="F68" s="195"/>
      <c r="G68" s="195"/>
      <c r="H68" s="195"/>
      <c r="I68" s="196"/>
      <c r="J68" s="197"/>
      <c r="K68" s="196"/>
      <c r="L68" s="196"/>
      <c r="M68" s="196"/>
      <c r="T68" s="216">
        <v>1962</v>
      </c>
    </row>
    <row r="69" spans="1:20">
      <c r="A69" s="421" t="s">
        <v>187</v>
      </c>
      <c r="B69" s="422"/>
      <c r="C69" s="422"/>
      <c r="D69" s="422"/>
      <c r="E69" s="422"/>
      <c r="F69" s="422"/>
      <c r="G69" s="422"/>
      <c r="H69" s="422"/>
      <c r="I69" s="422"/>
      <c r="J69" s="422"/>
      <c r="K69" s="422"/>
      <c r="L69" s="422"/>
      <c r="M69" s="422"/>
      <c r="T69" s="216">
        <v>1963</v>
      </c>
    </row>
    <row r="70" spans="1:20">
      <c r="A70" s="422"/>
      <c r="B70" s="422"/>
      <c r="C70" s="422"/>
      <c r="D70" s="422"/>
      <c r="E70" s="422"/>
      <c r="F70" s="422"/>
      <c r="G70" s="422"/>
      <c r="H70" s="422"/>
      <c r="I70" s="422"/>
      <c r="J70" s="422"/>
      <c r="K70" s="422"/>
      <c r="L70" s="422"/>
      <c r="M70" s="422"/>
      <c r="T70" s="216">
        <v>1964</v>
      </c>
    </row>
    <row r="71" spans="1:20">
      <c r="A71" s="423" t="s">
        <v>188</v>
      </c>
      <c r="B71" s="423"/>
      <c r="C71" s="423"/>
      <c r="F71" s="7" t="s">
        <v>189</v>
      </c>
      <c r="T71" s="216">
        <v>1965</v>
      </c>
    </row>
    <row r="72" spans="1:20">
      <c r="T72" s="216">
        <v>1966</v>
      </c>
    </row>
    <row r="73" spans="1:20">
      <c r="A73" t="s">
        <v>197</v>
      </c>
      <c r="D73" s="206"/>
      <c r="E73" s="207" t="s">
        <v>198</v>
      </c>
      <c r="F73" t="s">
        <v>199</v>
      </c>
      <c r="G73" s="5"/>
      <c r="H73" s="5"/>
      <c r="I73" t="s">
        <v>198</v>
      </c>
      <c r="J73" s="7" t="s">
        <v>205</v>
      </c>
      <c r="T73" s="216">
        <v>1967</v>
      </c>
    </row>
    <row r="74" spans="1:20">
      <c r="A74" s="203" t="s">
        <v>190</v>
      </c>
      <c r="B74" s="205"/>
      <c r="C74" s="205"/>
      <c r="D74" s="205"/>
      <c r="E74" s="204"/>
      <c r="F74" s="5" t="s">
        <v>196</v>
      </c>
      <c r="G74" s="206"/>
      <c r="H74" s="206"/>
      <c r="I74" s="209"/>
      <c r="J74" t="s">
        <v>206</v>
      </c>
      <c r="L74" s="202"/>
      <c r="T74" s="216">
        <v>1968</v>
      </c>
    </row>
    <row r="75" spans="1:20">
      <c r="A75" s="203" t="s">
        <v>191</v>
      </c>
      <c r="B75" s="205"/>
      <c r="C75" s="205"/>
      <c r="D75" s="205"/>
      <c r="E75" s="202"/>
      <c r="F75" s="118" t="s">
        <v>200</v>
      </c>
      <c r="G75" s="206"/>
      <c r="H75" s="206"/>
      <c r="I75" s="210"/>
      <c r="J75" t="s">
        <v>207</v>
      </c>
      <c r="L75" s="202"/>
      <c r="T75" s="216">
        <v>1969</v>
      </c>
    </row>
    <row r="76" spans="1:20">
      <c r="A76" s="203" t="s">
        <v>192</v>
      </c>
      <c r="B76" s="205"/>
      <c r="C76" s="205"/>
      <c r="D76" s="205"/>
      <c r="E76" s="202"/>
      <c r="F76" t="s">
        <v>201</v>
      </c>
      <c r="G76" s="206"/>
      <c r="H76" s="206"/>
      <c r="I76" s="194"/>
      <c r="J76" s="7" t="s">
        <v>208</v>
      </c>
      <c r="T76" s="216">
        <v>1970</v>
      </c>
    </row>
    <row r="77" spans="1:20">
      <c r="A77" s="203" t="s">
        <v>193</v>
      </c>
      <c r="B77" s="205"/>
      <c r="C77" s="205"/>
      <c r="D77" s="205"/>
      <c r="E77" s="202"/>
      <c r="F77" t="s">
        <v>202</v>
      </c>
      <c r="H77" s="194"/>
      <c r="I77" t="s">
        <v>198</v>
      </c>
      <c r="J77" t="s">
        <v>209</v>
      </c>
      <c r="L77" s="194"/>
      <c r="T77" s="216">
        <v>1971</v>
      </c>
    </row>
    <row r="78" spans="1:20">
      <c r="A78" s="203" t="s">
        <v>194</v>
      </c>
      <c r="B78" s="205"/>
      <c r="C78" s="205"/>
      <c r="D78" s="205"/>
      <c r="E78" s="202"/>
      <c r="F78" t="s">
        <v>196</v>
      </c>
      <c r="G78" s="206"/>
      <c r="H78" s="208"/>
      <c r="I78" s="194"/>
      <c r="J78" t="s">
        <v>210</v>
      </c>
      <c r="L78" s="194"/>
      <c r="T78" s="216">
        <v>1972</v>
      </c>
    </row>
    <row r="79" spans="1:20">
      <c r="A79" s="203" t="s">
        <v>195</v>
      </c>
      <c r="B79" s="205"/>
      <c r="C79" s="205"/>
      <c r="D79" s="205"/>
      <c r="E79" s="202"/>
      <c r="F79" t="s">
        <v>200</v>
      </c>
      <c r="G79" s="206"/>
      <c r="H79" s="208"/>
      <c r="I79" s="194"/>
      <c r="T79" s="216">
        <v>1973</v>
      </c>
    </row>
    <row r="80" spans="1:20">
      <c r="F80" t="s">
        <v>203</v>
      </c>
      <c r="G80" s="206"/>
      <c r="H80" s="208"/>
      <c r="I80" s="194"/>
      <c r="T80" s="216">
        <v>1974</v>
      </c>
    </row>
    <row r="81" spans="1:20">
      <c r="F81" t="s">
        <v>204</v>
      </c>
      <c r="G81" s="206"/>
      <c r="H81" s="208"/>
      <c r="I81" s="194"/>
      <c r="T81" s="216">
        <v>1975</v>
      </c>
    </row>
    <row r="82" spans="1:20">
      <c r="T82" s="216">
        <v>1976</v>
      </c>
    </row>
    <row r="83" spans="1:20">
      <c r="T83" s="216">
        <v>1977</v>
      </c>
    </row>
    <row r="84" spans="1:20" ht="18.75">
      <c r="A84" s="427" t="str">
        <f>O21</f>
        <v>TWO STORY BI-LEVEL</v>
      </c>
      <c r="B84" s="427"/>
      <c r="C84" s="427"/>
      <c r="D84" s="427"/>
      <c r="E84" s="427"/>
      <c r="F84" s="427"/>
      <c r="G84" s="427"/>
      <c r="H84" s="427"/>
      <c r="I84" s="427"/>
      <c r="J84" s="427"/>
      <c r="K84" s="427"/>
      <c r="L84" s="193" t="s">
        <v>212</v>
      </c>
      <c r="M84" s="192"/>
      <c r="T84" s="216">
        <v>1978</v>
      </c>
    </row>
    <row r="85" spans="1:20" ht="18.75">
      <c r="A85" s="427"/>
      <c r="B85" s="427"/>
      <c r="C85" s="427"/>
      <c r="D85" s="427"/>
      <c r="E85" s="427"/>
      <c r="F85" s="427"/>
      <c r="G85" s="427"/>
      <c r="H85" s="427"/>
      <c r="I85" s="427"/>
      <c r="J85" s="427"/>
      <c r="K85" s="427"/>
      <c r="L85" s="211" t="s">
        <v>211</v>
      </c>
      <c r="M85" s="192"/>
      <c r="T85" s="216">
        <v>1979</v>
      </c>
    </row>
    <row r="86" spans="1:20" ht="18.75">
      <c r="A86" s="427"/>
      <c r="B86" s="427"/>
      <c r="C86" s="427"/>
      <c r="D86" s="427"/>
      <c r="E86" s="427"/>
      <c r="F86" s="427"/>
      <c r="G86" s="427"/>
      <c r="H86" s="427"/>
      <c r="I86" s="427"/>
      <c r="J86" s="427"/>
      <c r="K86" s="427"/>
      <c r="L86" s="192"/>
      <c r="M86" s="192"/>
      <c r="T86" s="216">
        <v>1980</v>
      </c>
    </row>
    <row r="87" spans="1:20">
      <c r="A87" s="428" t="s">
        <v>151</v>
      </c>
      <c r="B87" s="428"/>
      <c r="C87" s="428"/>
      <c r="D87" s="428"/>
      <c r="E87" s="428"/>
      <c r="F87" s="428"/>
      <c r="G87" s="428"/>
      <c r="H87" s="428"/>
      <c r="I87" s="428"/>
      <c r="J87" s="428"/>
      <c r="K87" s="428"/>
      <c r="L87" s="428"/>
      <c r="M87" s="428"/>
      <c r="T87" s="216">
        <v>1981</v>
      </c>
    </row>
    <row r="88" spans="1:20">
      <c r="A88" s="428"/>
      <c r="B88" s="428"/>
      <c r="C88" s="428"/>
      <c r="D88" s="428"/>
      <c r="E88" s="428"/>
      <c r="F88" s="428"/>
      <c r="G88" s="428"/>
      <c r="H88" s="428"/>
      <c r="I88" s="428"/>
      <c r="J88" s="428"/>
      <c r="K88" s="428"/>
      <c r="L88" s="428"/>
      <c r="M88" s="428"/>
      <c r="T88" s="216">
        <v>1982</v>
      </c>
    </row>
    <row r="89" spans="1:20">
      <c r="A89" s="377" t="s">
        <v>175</v>
      </c>
      <c r="B89" s="377"/>
      <c r="C89" s="377"/>
      <c r="D89" s="377"/>
      <c r="E89" s="377"/>
      <c r="F89" s="377"/>
      <c r="G89" s="377"/>
      <c r="H89" s="377"/>
      <c r="I89" s="377"/>
      <c r="J89" s="377" t="s">
        <v>186</v>
      </c>
      <c r="K89" s="377"/>
      <c r="L89" s="377"/>
      <c r="M89" s="377"/>
      <c r="T89" s="216">
        <v>1983</v>
      </c>
    </row>
    <row r="90" spans="1:20">
      <c r="A90" s="424" t="s">
        <v>152</v>
      </c>
      <c r="B90" s="424" t="s">
        <v>153</v>
      </c>
      <c r="C90" s="424" t="s">
        <v>154</v>
      </c>
      <c r="D90" s="424" t="s">
        <v>155</v>
      </c>
      <c r="E90" s="424" t="s">
        <v>156</v>
      </c>
      <c r="F90" s="424" t="s">
        <v>176</v>
      </c>
      <c r="G90" s="424" t="s">
        <v>177</v>
      </c>
      <c r="H90" s="424" t="s">
        <v>179</v>
      </c>
      <c r="I90" s="424" t="s">
        <v>180</v>
      </c>
      <c r="J90" s="425" t="s">
        <v>181</v>
      </c>
      <c r="K90" s="426" t="s">
        <v>182</v>
      </c>
      <c r="L90" s="426" t="s">
        <v>183</v>
      </c>
      <c r="M90" s="426" t="s">
        <v>184</v>
      </c>
      <c r="T90" s="216">
        <v>1984</v>
      </c>
    </row>
    <row r="91" spans="1:20" ht="20.25" customHeight="1">
      <c r="A91" s="424"/>
      <c r="B91" s="424"/>
      <c r="C91" s="424"/>
      <c r="D91" s="424"/>
      <c r="E91" s="424"/>
      <c r="F91" s="424"/>
      <c r="G91" s="424"/>
      <c r="H91" s="424"/>
      <c r="I91" s="424"/>
      <c r="J91" s="425"/>
      <c r="K91" s="426"/>
      <c r="L91" s="426"/>
      <c r="M91" s="426"/>
      <c r="T91" s="216">
        <v>1985</v>
      </c>
    </row>
    <row r="92" spans="1:20">
      <c r="A92" s="191">
        <v>600</v>
      </c>
      <c r="B92" s="195"/>
      <c r="C92" s="195"/>
      <c r="D92" s="195"/>
      <c r="E92" s="195"/>
      <c r="F92" s="195"/>
      <c r="G92" s="195"/>
      <c r="H92" s="195"/>
      <c r="I92" s="196"/>
      <c r="J92" s="197"/>
      <c r="K92" s="196"/>
      <c r="L92" s="196"/>
      <c r="M92" s="196"/>
      <c r="T92" s="216">
        <v>1986</v>
      </c>
    </row>
    <row r="93" spans="1:20">
      <c r="A93" s="179">
        <v>800</v>
      </c>
      <c r="B93" s="198"/>
      <c r="C93" s="198"/>
      <c r="D93" s="198"/>
      <c r="E93" s="198"/>
      <c r="F93" s="198"/>
      <c r="G93" s="198"/>
      <c r="H93" s="198"/>
      <c r="I93" s="199"/>
      <c r="J93" s="200"/>
      <c r="K93" s="201"/>
      <c r="L93" s="201"/>
      <c r="M93" s="201"/>
      <c r="T93" s="216">
        <v>1987</v>
      </c>
    </row>
    <row r="94" spans="1:20">
      <c r="A94" s="191">
        <v>1000</v>
      </c>
      <c r="B94" s="195"/>
      <c r="C94" s="195"/>
      <c r="D94" s="195"/>
      <c r="E94" s="195"/>
      <c r="F94" s="195"/>
      <c r="G94" s="195"/>
      <c r="H94" s="195"/>
      <c r="I94" s="196"/>
      <c r="J94" s="197"/>
      <c r="K94" s="196"/>
      <c r="L94" s="196"/>
      <c r="M94" s="196"/>
      <c r="T94" s="216">
        <v>1988</v>
      </c>
    </row>
    <row r="95" spans="1:20">
      <c r="A95" s="179">
        <v>1200</v>
      </c>
      <c r="B95" s="198"/>
      <c r="C95" s="198"/>
      <c r="D95" s="198"/>
      <c r="E95" s="198"/>
      <c r="F95" s="198"/>
      <c r="G95" s="198"/>
      <c r="H95" s="198"/>
      <c r="I95" s="199"/>
      <c r="J95" s="200"/>
      <c r="K95" s="201"/>
      <c r="L95" s="201"/>
      <c r="M95" s="201"/>
      <c r="T95" s="216">
        <v>1989</v>
      </c>
    </row>
    <row r="96" spans="1:20">
      <c r="A96" s="191">
        <v>1300</v>
      </c>
      <c r="B96" s="195"/>
      <c r="C96" s="195"/>
      <c r="D96" s="195"/>
      <c r="E96" s="195"/>
      <c r="F96" s="195"/>
      <c r="G96" s="195"/>
      <c r="H96" s="195"/>
      <c r="I96" s="196"/>
      <c r="J96" s="197"/>
      <c r="K96" s="196"/>
      <c r="L96" s="196"/>
      <c r="M96" s="196"/>
      <c r="T96" s="216">
        <v>1990</v>
      </c>
    </row>
    <row r="97" spans="1:20">
      <c r="A97" s="179">
        <v>1400</v>
      </c>
      <c r="B97" s="198"/>
      <c r="C97" s="198"/>
      <c r="D97" s="198"/>
      <c r="E97" s="198"/>
      <c r="F97" s="198"/>
      <c r="G97" s="198"/>
      <c r="H97" s="198"/>
      <c r="I97" s="199"/>
      <c r="J97" s="200"/>
      <c r="K97" s="201"/>
      <c r="L97" s="201"/>
      <c r="M97" s="201"/>
      <c r="T97" s="216">
        <v>1991</v>
      </c>
    </row>
    <row r="98" spans="1:20">
      <c r="A98" s="191">
        <v>1500</v>
      </c>
      <c r="B98" s="195"/>
      <c r="C98" s="195"/>
      <c r="D98" s="195"/>
      <c r="E98" s="195"/>
      <c r="F98" s="195"/>
      <c r="G98" s="195"/>
      <c r="H98" s="195"/>
      <c r="I98" s="196"/>
      <c r="J98" s="197"/>
      <c r="K98" s="196"/>
      <c r="L98" s="196"/>
      <c r="M98" s="196"/>
      <c r="T98" s="216">
        <v>1992</v>
      </c>
    </row>
    <row r="99" spans="1:20">
      <c r="A99" s="179">
        <v>1600</v>
      </c>
      <c r="B99" s="198"/>
      <c r="C99" s="198"/>
      <c r="D99" s="198"/>
      <c r="E99" s="198"/>
      <c r="F99" s="198"/>
      <c r="G99" s="198"/>
      <c r="H99" s="198"/>
      <c r="I99" s="199"/>
      <c r="J99" s="200"/>
      <c r="K99" s="201"/>
      <c r="L99" s="201"/>
      <c r="M99" s="201"/>
      <c r="T99" s="216">
        <v>1993</v>
      </c>
    </row>
    <row r="100" spans="1:20">
      <c r="A100" s="191">
        <v>1700</v>
      </c>
      <c r="B100" s="195"/>
      <c r="C100" s="195"/>
      <c r="D100" s="195"/>
      <c r="E100" s="195"/>
      <c r="F100" s="195"/>
      <c r="G100" s="195"/>
      <c r="H100" s="195"/>
      <c r="I100" s="196"/>
      <c r="J100" s="197"/>
      <c r="K100" s="196"/>
      <c r="L100" s="196"/>
      <c r="M100" s="196"/>
      <c r="T100" s="216">
        <v>1994</v>
      </c>
    </row>
    <row r="101" spans="1:20">
      <c r="A101" s="179">
        <v>1800</v>
      </c>
      <c r="B101" s="198"/>
      <c r="C101" s="198"/>
      <c r="D101" s="198"/>
      <c r="E101" s="198"/>
      <c r="F101" s="198"/>
      <c r="G101" s="198"/>
      <c r="H101" s="198"/>
      <c r="I101" s="199"/>
      <c r="J101" s="200"/>
      <c r="K101" s="201"/>
      <c r="L101" s="201"/>
      <c r="M101" s="201"/>
      <c r="T101" s="216">
        <v>1995</v>
      </c>
    </row>
    <row r="102" spans="1:20">
      <c r="A102" s="191">
        <v>1900</v>
      </c>
      <c r="B102" s="195"/>
      <c r="C102" s="195"/>
      <c r="D102" s="195"/>
      <c r="E102" s="195"/>
      <c r="F102" s="195"/>
      <c r="G102" s="195"/>
      <c r="H102" s="195"/>
      <c r="I102" s="196"/>
      <c r="J102" s="197"/>
      <c r="K102" s="196"/>
      <c r="L102" s="196"/>
      <c r="M102" s="196"/>
      <c r="T102" s="216">
        <v>1996</v>
      </c>
    </row>
    <row r="103" spans="1:20">
      <c r="A103" s="179">
        <v>2000</v>
      </c>
      <c r="B103" s="198"/>
      <c r="C103" s="198"/>
      <c r="D103" s="198"/>
      <c r="E103" s="198"/>
      <c r="F103" s="198"/>
      <c r="G103" s="198"/>
      <c r="H103" s="198"/>
      <c r="I103" s="199"/>
      <c r="J103" s="200"/>
      <c r="K103" s="201"/>
      <c r="L103" s="201"/>
      <c r="M103" s="201"/>
      <c r="T103" s="216">
        <v>1997</v>
      </c>
    </row>
    <row r="104" spans="1:20">
      <c r="A104" s="191">
        <v>2100</v>
      </c>
      <c r="B104" s="195"/>
      <c r="C104" s="195"/>
      <c r="D104" s="195"/>
      <c r="E104" s="195"/>
      <c r="F104" s="195"/>
      <c r="G104" s="195"/>
      <c r="H104" s="195"/>
      <c r="I104" s="196"/>
      <c r="J104" s="197"/>
      <c r="K104" s="196"/>
      <c r="L104" s="196"/>
      <c r="M104" s="196"/>
      <c r="T104" s="216">
        <v>1998</v>
      </c>
    </row>
    <row r="105" spans="1:20">
      <c r="A105" s="179">
        <v>2200</v>
      </c>
      <c r="B105" s="198"/>
      <c r="C105" s="198"/>
      <c r="D105" s="198"/>
      <c r="E105" s="198"/>
      <c r="F105" s="198"/>
      <c r="G105" s="198"/>
      <c r="H105" s="198"/>
      <c r="I105" s="199"/>
      <c r="J105" s="200"/>
      <c r="K105" s="201"/>
      <c r="L105" s="201"/>
      <c r="M105" s="201"/>
      <c r="T105" s="216">
        <v>1999</v>
      </c>
    </row>
    <row r="106" spans="1:20">
      <c r="A106" s="191">
        <v>2400</v>
      </c>
      <c r="B106" s="195"/>
      <c r="C106" s="195"/>
      <c r="D106" s="195"/>
      <c r="E106" s="195"/>
      <c r="F106" s="195"/>
      <c r="G106" s="195"/>
      <c r="H106" s="195"/>
      <c r="I106" s="196"/>
      <c r="J106" s="197"/>
      <c r="K106" s="196"/>
      <c r="L106" s="196"/>
      <c r="M106" s="196"/>
      <c r="T106" s="216">
        <v>2000</v>
      </c>
    </row>
    <row r="107" spans="1:20">
      <c r="A107" s="179">
        <v>2600</v>
      </c>
      <c r="B107" s="198"/>
      <c r="C107" s="198"/>
      <c r="D107" s="198"/>
      <c r="E107" s="198"/>
      <c r="F107" s="198"/>
      <c r="G107" s="198"/>
      <c r="H107" s="198"/>
      <c r="I107" s="199"/>
      <c r="J107" s="200"/>
      <c r="K107" s="201"/>
      <c r="L107" s="201"/>
      <c r="M107" s="201"/>
      <c r="T107" s="216">
        <v>2001</v>
      </c>
    </row>
    <row r="108" spans="1:20">
      <c r="A108" s="191">
        <v>2800</v>
      </c>
      <c r="B108" s="195"/>
      <c r="C108" s="195"/>
      <c r="D108" s="195"/>
      <c r="E108" s="195"/>
      <c r="F108" s="195"/>
      <c r="G108" s="195"/>
      <c r="H108" s="195"/>
      <c r="I108" s="196"/>
      <c r="J108" s="197"/>
      <c r="K108" s="196"/>
      <c r="L108" s="196"/>
      <c r="M108" s="196"/>
      <c r="T108" s="216">
        <v>2002</v>
      </c>
    </row>
    <row r="109" spans="1:20">
      <c r="A109" s="179">
        <v>3000</v>
      </c>
      <c r="B109" s="198"/>
      <c r="C109" s="198"/>
      <c r="D109" s="198"/>
      <c r="E109" s="198"/>
      <c r="F109" s="198"/>
      <c r="G109" s="198"/>
      <c r="H109" s="198"/>
      <c r="I109" s="199"/>
      <c r="J109" s="200"/>
      <c r="K109" s="201"/>
      <c r="L109" s="201"/>
      <c r="M109" s="201"/>
      <c r="T109" s="216">
        <v>2003</v>
      </c>
    </row>
    <row r="110" spans="1:20">
      <c r="A110" s="191">
        <v>3200</v>
      </c>
      <c r="B110" s="195"/>
      <c r="C110" s="195"/>
      <c r="D110" s="195"/>
      <c r="E110" s="195"/>
      <c r="F110" s="195"/>
      <c r="G110" s="195"/>
      <c r="H110" s="195"/>
      <c r="I110" s="196"/>
      <c r="J110" s="197"/>
      <c r="K110" s="196"/>
      <c r="L110" s="196"/>
      <c r="M110" s="196"/>
      <c r="T110" s="216">
        <v>2004</v>
      </c>
    </row>
    <row r="111" spans="1:20">
      <c r="A111" s="421" t="s">
        <v>187</v>
      </c>
      <c r="B111" s="422"/>
      <c r="C111" s="422"/>
      <c r="D111" s="422"/>
      <c r="E111" s="422"/>
      <c r="F111" s="422"/>
      <c r="G111" s="422"/>
      <c r="H111" s="422"/>
      <c r="I111" s="422"/>
      <c r="J111" s="422"/>
      <c r="K111" s="422"/>
      <c r="L111" s="422"/>
      <c r="M111" s="422"/>
      <c r="T111" s="216">
        <v>2005</v>
      </c>
    </row>
    <row r="112" spans="1:20">
      <c r="A112" s="422"/>
      <c r="B112" s="422"/>
      <c r="C112" s="422"/>
      <c r="D112" s="422"/>
      <c r="E112" s="422"/>
      <c r="F112" s="422"/>
      <c r="G112" s="422"/>
      <c r="H112" s="422"/>
      <c r="I112" s="422"/>
      <c r="J112" s="422"/>
      <c r="K112" s="422"/>
      <c r="L112" s="422"/>
      <c r="M112" s="422"/>
      <c r="T112" s="216">
        <v>2006</v>
      </c>
    </row>
    <row r="113" spans="1:20">
      <c r="A113" s="423" t="s">
        <v>188</v>
      </c>
      <c r="B113" s="423"/>
      <c r="C113" s="423"/>
      <c r="F113" s="7" t="s">
        <v>189</v>
      </c>
      <c r="T113" s="216">
        <v>2007</v>
      </c>
    </row>
    <row r="114" spans="1:20">
      <c r="T114" s="216">
        <v>2008</v>
      </c>
    </row>
    <row r="115" spans="1:20">
      <c r="A115" t="s">
        <v>197</v>
      </c>
      <c r="D115" s="206"/>
      <c r="E115" s="207" t="s">
        <v>198</v>
      </c>
      <c r="F115" t="s">
        <v>199</v>
      </c>
      <c r="G115" s="5"/>
      <c r="H115" s="5"/>
      <c r="I115" t="s">
        <v>198</v>
      </c>
      <c r="J115" s="7" t="s">
        <v>205</v>
      </c>
      <c r="T115" s="216">
        <v>2009</v>
      </c>
    </row>
    <row r="116" spans="1:20">
      <c r="A116" s="203" t="s">
        <v>190</v>
      </c>
      <c r="B116" s="205"/>
      <c r="C116" s="205"/>
      <c r="D116" s="205"/>
      <c r="E116" s="204"/>
      <c r="F116" s="5" t="s">
        <v>196</v>
      </c>
      <c r="G116" s="206"/>
      <c r="H116" s="206"/>
      <c r="I116" s="209"/>
      <c r="J116" t="s">
        <v>206</v>
      </c>
      <c r="L116" s="202"/>
      <c r="T116" s="216">
        <v>2010</v>
      </c>
    </row>
    <row r="117" spans="1:20">
      <c r="A117" s="203" t="s">
        <v>191</v>
      </c>
      <c r="B117" s="205"/>
      <c r="C117" s="205"/>
      <c r="D117" s="205"/>
      <c r="E117" s="202"/>
      <c r="F117" s="118" t="s">
        <v>200</v>
      </c>
      <c r="G117" s="206"/>
      <c r="H117" s="206"/>
      <c r="I117" s="210"/>
      <c r="J117" t="s">
        <v>207</v>
      </c>
      <c r="L117" s="202"/>
      <c r="T117" s="216">
        <v>2011</v>
      </c>
    </row>
    <row r="118" spans="1:20">
      <c r="A118" s="203" t="s">
        <v>192</v>
      </c>
      <c r="B118" s="205"/>
      <c r="C118" s="205"/>
      <c r="D118" s="205"/>
      <c r="E118" s="202"/>
      <c r="F118" t="s">
        <v>201</v>
      </c>
      <c r="G118" s="206"/>
      <c r="H118" s="206"/>
      <c r="I118" s="194"/>
      <c r="J118" s="7" t="s">
        <v>208</v>
      </c>
      <c r="T118" s="216">
        <v>2012</v>
      </c>
    </row>
    <row r="119" spans="1:20">
      <c r="A119" s="203" t="s">
        <v>193</v>
      </c>
      <c r="B119" s="205"/>
      <c r="C119" s="205"/>
      <c r="D119" s="205"/>
      <c r="E119" s="202"/>
      <c r="F119" t="s">
        <v>202</v>
      </c>
      <c r="H119" s="194"/>
      <c r="I119" t="s">
        <v>198</v>
      </c>
      <c r="J119" t="s">
        <v>209</v>
      </c>
      <c r="L119" s="194"/>
      <c r="T119" s="216">
        <v>2013</v>
      </c>
    </row>
    <row r="120" spans="1:20">
      <c r="A120" s="203" t="s">
        <v>194</v>
      </c>
      <c r="B120" s="205"/>
      <c r="C120" s="205"/>
      <c r="D120" s="205"/>
      <c r="E120" s="202"/>
      <c r="F120" t="s">
        <v>196</v>
      </c>
      <c r="G120" s="206"/>
      <c r="H120" s="208"/>
      <c r="I120" s="194"/>
      <c r="J120" t="s">
        <v>210</v>
      </c>
      <c r="L120" s="194"/>
      <c r="T120" s="216">
        <v>2014</v>
      </c>
    </row>
    <row r="121" spans="1:20">
      <c r="A121" s="203" t="s">
        <v>195</v>
      </c>
      <c r="B121" s="205"/>
      <c r="C121" s="205"/>
      <c r="D121" s="205"/>
      <c r="E121" s="202"/>
      <c r="F121" t="s">
        <v>200</v>
      </c>
      <c r="G121" s="206"/>
      <c r="H121" s="208"/>
      <c r="I121" s="194"/>
      <c r="T121" s="216">
        <v>2015</v>
      </c>
    </row>
    <row r="122" spans="1:20">
      <c r="F122" t="s">
        <v>203</v>
      </c>
      <c r="G122" s="206"/>
      <c r="H122" s="208"/>
      <c r="I122" s="194"/>
      <c r="T122" s="216">
        <v>2016</v>
      </c>
    </row>
    <row r="123" spans="1:20">
      <c r="F123" t="s">
        <v>204</v>
      </c>
      <c r="G123" s="206"/>
      <c r="H123" s="208"/>
      <c r="I123" s="194"/>
      <c r="T123" s="216">
        <v>2017</v>
      </c>
    </row>
    <row r="124" spans="1:20">
      <c r="T124" s="216">
        <v>2018</v>
      </c>
    </row>
    <row r="125" spans="1:20" ht="18.75">
      <c r="A125" s="427" t="str">
        <f>O22</f>
        <v>1/2 STORY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193" t="s">
        <v>212</v>
      </c>
      <c r="M125" s="192"/>
      <c r="T125" s="216">
        <v>2019</v>
      </c>
    </row>
    <row r="126" spans="1:20" ht="18.75">
      <c r="A126" s="427"/>
      <c r="B126" s="427"/>
      <c r="C126" s="427"/>
      <c r="D126" s="427"/>
      <c r="E126" s="427"/>
      <c r="F126" s="427"/>
      <c r="G126" s="427"/>
      <c r="H126" s="427"/>
      <c r="I126" s="427"/>
      <c r="J126" s="427"/>
      <c r="K126" s="427"/>
      <c r="L126" s="211" t="s">
        <v>211</v>
      </c>
      <c r="M126" s="192"/>
      <c r="T126" s="216">
        <v>2020</v>
      </c>
    </row>
    <row r="127" spans="1:20" ht="18.75">
      <c r="A127" s="427"/>
      <c r="B127" s="427"/>
      <c r="C127" s="427"/>
      <c r="D127" s="427"/>
      <c r="E127" s="427"/>
      <c r="F127" s="427"/>
      <c r="G127" s="427"/>
      <c r="H127" s="427"/>
      <c r="I127" s="427"/>
      <c r="J127" s="427"/>
      <c r="K127" s="427"/>
      <c r="L127" s="192"/>
      <c r="M127" s="192"/>
      <c r="T127" s="216">
        <v>2021</v>
      </c>
    </row>
    <row r="128" spans="1:20">
      <c r="A128" s="428" t="s">
        <v>151</v>
      </c>
      <c r="B128" s="428"/>
      <c r="C128" s="428"/>
      <c r="D128" s="428"/>
      <c r="E128" s="428"/>
      <c r="F128" s="428"/>
      <c r="G128" s="428"/>
      <c r="H128" s="428"/>
      <c r="I128" s="428"/>
      <c r="J128" s="428"/>
      <c r="K128" s="428"/>
      <c r="L128" s="428"/>
      <c r="M128" s="428"/>
      <c r="T128" s="216">
        <v>2022</v>
      </c>
    </row>
    <row r="129" spans="1:20">
      <c r="A129" s="428"/>
      <c r="B129" s="428"/>
      <c r="C129" s="428"/>
      <c r="D129" s="428"/>
      <c r="E129" s="428"/>
      <c r="F129" s="428"/>
      <c r="G129" s="428"/>
      <c r="H129" s="428"/>
      <c r="I129" s="428"/>
      <c r="J129" s="428"/>
      <c r="K129" s="428"/>
      <c r="L129" s="428"/>
      <c r="M129" s="428"/>
      <c r="T129" s="216">
        <v>2023</v>
      </c>
    </row>
    <row r="130" spans="1:20">
      <c r="A130" s="377" t="s">
        <v>175</v>
      </c>
      <c r="B130" s="377"/>
      <c r="C130" s="377"/>
      <c r="D130" s="377"/>
      <c r="E130" s="377"/>
      <c r="F130" s="377"/>
      <c r="G130" s="377"/>
      <c r="H130" s="377"/>
      <c r="I130" s="377"/>
      <c r="J130" s="377" t="s">
        <v>186</v>
      </c>
      <c r="K130" s="377"/>
      <c r="L130" s="377"/>
      <c r="M130" s="377"/>
      <c r="T130" s="216">
        <v>2024</v>
      </c>
    </row>
    <row r="131" spans="1:20">
      <c r="A131" s="424" t="s">
        <v>152</v>
      </c>
      <c r="B131" s="424" t="s">
        <v>153</v>
      </c>
      <c r="C131" s="424" t="s">
        <v>154</v>
      </c>
      <c r="D131" s="424" t="s">
        <v>155</v>
      </c>
      <c r="E131" s="424" t="s">
        <v>156</v>
      </c>
      <c r="F131" s="424" t="s">
        <v>176</v>
      </c>
      <c r="G131" s="424" t="s">
        <v>177</v>
      </c>
      <c r="H131" s="424" t="s">
        <v>179</v>
      </c>
      <c r="I131" s="424" t="s">
        <v>180</v>
      </c>
      <c r="J131" s="425" t="s">
        <v>181</v>
      </c>
      <c r="K131" s="426" t="s">
        <v>182</v>
      </c>
      <c r="L131" s="426" t="s">
        <v>183</v>
      </c>
      <c r="M131" s="426" t="s">
        <v>184</v>
      </c>
      <c r="T131" s="216">
        <v>2025</v>
      </c>
    </row>
    <row r="132" spans="1:20" ht="19.5" customHeight="1">
      <c r="A132" s="424"/>
      <c r="B132" s="424"/>
      <c r="C132" s="424"/>
      <c r="D132" s="424"/>
      <c r="E132" s="424"/>
      <c r="F132" s="424"/>
      <c r="G132" s="424"/>
      <c r="H132" s="424"/>
      <c r="I132" s="424"/>
      <c r="J132" s="425"/>
      <c r="K132" s="426"/>
      <c r="L132" s="426"/>
      <c r="M132" s="426"/>
      <c r="T132" s="216">
        <v>2026</v>
      </c>
    </row>
    <row r="133" spans="1:20">
      <c r="A133" s="191">
        <v>600</v>
      </c>
      <c r="B133" s="195"/>
      <c r="C133" s="195"/>
      <c r="D133" s="195"/>
      <c r="E133" s="195"/>
      <c r="F133" s="195"/>
      <c r="G133" s="195"/>
      <c r="H133" s="195"/>
      <c r="I133" s="196"/>
      <c r="J133" s="197"/>
      <c r="K133" s="196"/>
      <c r="L133" s="196"/>
      <c r="M133" s="196"/>
      <c r="T133" s="216">
        <v>2027</v>
      </c>
    </row>
    <row r="134" spans="1:20">
      <c r="A134" s="179">
        <v>800</v>
      </c>
      <c r="B134" s="198"/>
      <c r="C134" s="198"/>
      <c r="D134" s="198"/>
      <c r="E134" s="198"/>
      <c r="F134" s="198"/>
      <c r="G134" s="198"/>
      <c r="H134" s="198"/>
      <c r="I134" s="199"/>
      <c r="J134" s="200"/>
      <c r="K134" s="201"/>
      <c r="L134" s="201"/>
      <c r="M134" s="201"/>
      <c r="T134" s="216">
        <v>2028</v>
      </c>
    </row>
    <row r="135" spans="1:20">
      <c r="A135" s="191">
        <v>1000</v>
      </c>
      <c r="B135" s="195"/>
      <c r="C135" s="195"/>
      <c r="D135" s="195"/>
      <c r="E135" s="195"/>
      <c r="F135" s="195"/>
      <c r="G135" s="195"/>
      <c r="H135" s="195"/>
      <c r="I135" s="196"/>
      <c r="J135" s="197"/>
      <c r="K135" s="196"/>
      <c r="L135" s="196"/>
      <c r="M135" s="196"/>
      <c r="T135" s="216">
        <v>2029</v>
      </c>
    </row>
    <row r="136" spans="1:20">
      <c r="A136" s="179">
        <v>1200</v>
      </c>
      <c r="B136" s="198"/>
      <c r="C136" s="198"/>
      <c r="D136" s="198"/>
      <c r="E136" s="198"/>
      <c r="F136" s="198"/>
      <c r="G136" s="198"/>
      <c r="H136" s="198"/>
      <c r="I136" s="199"/>
      <c r="J136" s="200"/>
      <c r="K136" s="201"/>
      <c r="L136" s="201"/>
      <c r="M136" s="201"/>
      <c r="T136" s="216">
        <v>2030</v>
      </c>
    </row>
    <row r="137" spans="1:20">
      <c r="A137" s="191">
        <v>1300</v>
      </c>
      <c r="B137" s="195"/>
      <c r="C137" s="195"/>
      <c r="D137" s="195"/>
      <c r="E137" s="195"/>
      <c r="F137" s="195"/>
      <c r="G137" s="195"/>
      <c r="H137" s="195"/>
      <c r="I137" s="196"/>
      <c r="J137" s="197"/>
      <c r="K137" s="196"/>
      <c r="L137" s="196"/>
      <c r="M137" s="196"/>
      <c r="T137" s="216">
        <v>2031</v>
      </c>
    </row>
    <row r="138" spans="1:20">
      <c r="A138" s="179">
        <v>1400</v>
      </c>
      <c r="B138" s="198"/>
      <c r="C138" s="198"/>
      <c r="D138" s="198"/>
      <c r="E138" s="198"/>
      <c r="F138" s="198"/>
      <c r="G138" s="198"/>
      <c r="H138" s="198"/>
      <c r="I138" s="199"/>
      <c r="J138" s="200"/>
      <c r="K138" s="201"/>
      <c r="L138" s="201"/>
      <c r="M138" s="201"/>
      <c r="T138" s="216">
        <v>2032</v>
      </c>
    </row>
    <row r="139" spans="1:20">
      <c r="A139" s="191">
        <v>1500</v>
      </c>
      <c r="B139" s="195"/>
      <c r="C139" s="195"/>
      <c r="D139" s="195"/>
      <c r="E139" s="195"/>
      <c r="F139" s="195"/>
      <c r="G139" s="195"/>
      <c r="H139" s="195"/>
      <c r="I139" s="196"/>
      <c r="J139" s="197"/>
      <c r="K139" s="196"/>
      <c r="L139" s="196"/>
      <c r="M139" s="196"/>
      <c r="T139" s="216">
        <v>2033</v>
      </c>
    </row>
    <row r="140" spans="1:20">
      <c r="A140" s="179">
        <v>1600</v>
      </c>
      <c r="B140" s="198"/>
      <c r="C140" s="198"/>
      <c r="D140" s="198"/>
      <c r="E140" s="198"/>
      <c r="F140" s="198"/>
      <c r="G140" s="198"/>
      <c r="H140" s="198"/>
      <c r="I140" s="199"/>
      <c r="J140" s="200"/>
      <c r="K140" s="201"/>
      <c r="L140" s="201"/>
      <c r="M140" s="201"/>
      <c r="T140" s="216">
        <v>2034</v>
      </c>
    </row>
    <row r="141" spans="1:20">
      <c r="A141" s="191">
        <v>1700</v>
      </c>
      <c r="B141" s="195"/>
      <c r="C141" s="195"/>
      <c r="D141" s="195"/>
      <c r="E141" s="195"/>
      <c r="F141" s="195"/>
      <c r="G141" s="195"/>
      <c r="H141" s="195"/>
      <c r="I141" s="196"/>
      <c r="J141" s="197"/>
      <c r="K141" s="196"/>
      <c r="L141" s="196"/>
      <c r="M141" s="196"/>
      <c r="T141" s="216">
        <v>2035</v>
      </c>
    </row>
    <row r="142" spans="1:20">
      <c r="A142" s="179">
        <v>1800</v>
      </c>
      <c r="B142" s="198"/>
      <c r="C142" s="198"/>
      <c r="D142" s="198"/>
      <c r="E142" s="198"/>
      <c r="F142" s="198"/>
      <c r="G142" s="198"/>
      <c r="H142" s="198"/>
      <c r="I142" s="199"/>
      <c r="J142" s="200"/>
      <c r="K142" s="201"/>
      <c r="L142" s="201"/>
      <c r="M142" s="201"/>
      <c r="T142" s="216">
        <v>2036</v>
      </c>
    </row>
    <row r="143" spans="1:20">
      <c r="A143" s="191">
        <v>1900</v>
      </c>
      <c r="B143" s="195"/>
      <c r="C143" s="195"/>
      <c r="D143" s="195"/>
      <c r="E143" s="195"/>
      <c r="F143" s="195"/>
      <c r="G143" s="195"/>
      <c r="H143" s="195"/>
      <c r="I143" s="196"/>
      <c r="J143" s="197"/>
      <c r="K143" s="196"/>
      <c r="L143" s="196"/>
      <c r="M143" s="196"/>
      <c r="T143" s="216">
        <v>2037</v>
      </c>
    </row>
    <row r="144" spans="1:20">
      <c r="A144" s="179">
        <v>2000</v>
      </c>
      <c r="B144" s="198"/>
      <c r="C144" s="198"/>
      <c r="D144" s="198"/>
      <c r="E144" s="198"/>
      <c r="F144" s="198"/>
      <c r="G144" s="198"/>
      <c r="H144" s="198"/>
      <c r="I144" s="199"/>
      <c r="J144" s="200"/>
      <c r="K144" s="201"/>
      <c r="L144" s="201"/>
      <c r="M144" s="201"/>
      <c r="T144" s="216">
        <v>2038</v>
      </c>
    </row>
    <row r="145" spans="1:20">
      <c r="A145" s="191">
        <v>2100</v>
      </c>
      <c r="B145" s="195"/>
      <c r="C145" s="195"/>
      <c r="D145" s="195"/>
      <c r="E145" s="195"/>
      <c r="F145" s="195"/>
      <c r="G145" s="195"/>
      <c r="H145" s="195"/>
      <c r="I145" s="196"/>
      <c r="J145" s="197"/>
      <c r="K145" s="196"/>
      <c r="L145" s="196"/>
      <c r="M145" s="196"/>
      <c r="T145" s="216">
        <v>2039</v>
      </c>
    </row>
    <row r="146" spans="1:20">
      <c r="A146" s="179">
        <v>2200</v>
      </c>
      <c r="B146" s="198"/>
      <c r="C146" s="198"/>
      <c r="D146" s="198"/>
      <c r="E146" s="198"/>
      <c r="F146" s="198"/>
      <c r="G146" s="198"/>
      <c r="H146" s="198"/>
      <c r="I146" s="199"/>
      <c r="J146" s="200"/>
      <c r="K146" s="201"/>
      <c r="L146" s="201"/>
      <c r="M146" s="201"/>
      <c r="T146" s="216">
        <v>2040</v>
      </c>
    </row>
    <row r="147" spans="1:20">
      <c r="A147" s="191">
        <v>2400</v>
      </c>
      <c r="B147" s="195"/>
      <c r="C147" s="195"/>
      <c r="D147" s="195"/>
      <c r="E147" s="195"/>
      <c r="F147" s="195"/>
      <c r="G147" s="195"/>
      <c r="H147" s="195"/>
      <c r="I147" s="196"/>
      <c r="J147" s="197"/>
      <c r="K147" s="196"/>
      <c r="L147" s="196"/>
      <c r="M147" s="196"/>
      <c r="T147" s="216">
        <v>2041</v>
      </c>
    </row>
    <row r="148" spans="1:20">
      <c r="A148" s="179">
        <v>2600</v>
      </c>
      <c r="B148" s="198"/>
      <c r="C148" s="198"/>
      <c r="D148" s="198"/>
      <c r="E148" s="198"/>
      <c r="F148" s="198"/>
      <c r="G148" s="198"/>
      <c r="H148" s="198"/>
      <c r="I148" s="199"/>
      <c r="J148" s="200"/>
      <c r="K148" s="201"/>
      <c r="L148" s="201"/>
      <c r="M148" s="201"/>
      <c r="T148" s="216">
        <v>2042</v>
      </c>
    </row>
    <row r="149" spans="1:20">
      <c r="A149" s="191">
        <v>2800</v>
      </c>
      <c r="B149" s="195"/>
      <c r="C149" s="195"/>
      <c r="D149" s="195"/>
      <c r="E149" s="195"/>
      <c r="F149" s="195"/>
      <c r="G149" s="195"/>
      <c r="H149" s="195"/>
      <c r="I149" s="196"/>
      <c r="J149" s="197"/>
      <c r="K149" s="196"/>
      <c r="L149" s="196"/>
      <c r="M149" s="196"/>
      <c r="T149" s="216">
        <v>2043</v>
      </c>
    </row>
    <row r="150" spans="1:20">
      <c r="A150" s="179">
        <v>3000</v>
      </c>
      <c r="B150" s="198"/>
      <c r="C150" s="198"/>
      <c r="D150" s="198"/>
      <c r="E150" s="198"/>
      <c r="F150" s="198"/>
      <c r="G150" s="198"/>
      <c r="H150" s="198"/>
      <c r="I150" s="199"/>
      <c r="J150" s="200"/>
      <c r="K150" s="201"/>
      <c r="L150" s="201"/>
      <c r="M150" s="201"/>
      <c r="T150" s="216">
        <v>2044</v>
      </c>
    </row>
    <row r="151" spans="1:20">
      <c r="A151" s="191">
        <v>3200</v>
      </c>
      <c r="B151" s="195"/>
      <c r="C151" s="195"/>
      <c r="D151" s="195"/>
      <c r="E151" s="195"/>
      <c r="F151" s="195"/>
      <c r="G151" s="195"/>
      <c r="H151" s="195"/>
      <c r="I151" s="196"/>
      <c r="J151" s="197"/>
      <c r="K151" s="196"/>
      <c r="L151" s="196"/>
      <c r="M151" s="196"/>
      <c r="T151" s="216">
        <v>2045</v>
      </c>
    </row>
    <row r="152" spans="1:20">
      <c r="A152" s="421" t="s">
        <v>187</v>
      </c>
      <c r="B152" s="422"/>
      <c r="C152" s="422"/>
      <c r="D152" s="422"/>
      <c r="E152" s="422"/>
      <c r="F152" s="422"/>
      <c r="G152" s="422"/>
      <c r="H152" s="422"/>
      <c r="I152" s="422"/>
      <c r="J152" s="422"/>
      <c r="K152" s="422"/>
      <c r="L152" s="422"/>
      <c r="M152" s="422"/>
      <c r="T152" s="216">
        <v>2046</v>
      </c>
    </row>
    <row r="153" spans="1:20">
      <c r="A153" s="422"/>
      <c r="B153" s="422"/>
      <c r="C153" s="422"/>
      <c r="D153" s="422"/>
      <c r="E153" s="422"/>
      <c r="F153" s="422"/>
      <c r="G153" s="422"/>
      <c r="H153" s="422"/>
      <c r="I153" s="422"/>
      <c r="J153" s="422"/>
      <c r="K153" s="422"/>
      <c r="L153" s="422"/>
      <c r="M153" s="422"/>
      <c r="T153" s="216">
        <v>2047</v>
      </c>
    </row>
    <row r="154" spans="1:20">
      <c r="A154" s="423" t="s">
        <v>188</v>
      </c>
      <c r="B154" s="423"/>
      <c r="C154" s="423"/>
      <c r="F154" s="7" t="s">
        <v>189</v>
      </c>
      <c r="T154" s="216">
        <v>2048</v>
      </c>
    </row>
    <row r="155" spans="1:20">
      <c r="T155" s="216">
        <v>2049</v>
      </c>
    </row>
    <row r="156" spans="1:20">
      <c r="A156" t="s">
        <v>197</v>
      </c>
      <c r="D156" s="206"/>
      <c r="E156" s="207" t="s">
        <v>198</v>
      </c>
      <c r="F156" t="s">
        <v>199</v>
      </c>
      <c r="G156" s="5"/>
      <c r="H156" s="5"/>
      <c r="I156" t="s">
        <v>198</v>
      </c>
      <c r="J156" s="7" t="s">
        <v>205</v>
      </c>
      <c r="T156" s="216">
        <v>2050</v>
      </c>
    </row>
    <row r="157" spans="1:20">
      <c r="A157" s="203" t="s">
        <v>190</v>
      </c>
      <c r="B157" s="205"/>
      <c r="C157" s="205"/>
      <c r="D157" s="205"/>
      <c r="E157" s="204"/>
      <c r="F157" s="5" t="s">
        <v>196</v>
      </c>
      <c r="G157" s="206"/>
      <c r="H157" s="206"/>
      <c r="I157" s="209"/>
      <c r="J157" t="s">
        <v>206</v>
      </c>
      <c r="L157" s="202"/>
    </row>
    <row r="158" spans="1:20">
      <c r="A158" s="203" t="s">
        <v>191</v>
      </c>
      <c r="B158" s="205"/>
      <c r="C158" s="205"/>
      <c r="D158" s="205"/>
      <c r="E158" s="202"/>
      <c r="F158" s="118" t="s">
        <v>200</v>
      </c>
      <c r="G158" s="206"/>
      <c r="H158" s="206"/>
      <c r="I158" s="210"/>
      <c r="J158" t="s">
        <v>207</v>
      </c>
      <c r="L158" s="202"/>
    </row>
    <row r="159" spans="1:20">
      <c r="A159" s="203" t="s">
        <v>192</v>
      </c>
      <c r="B159" s="205"/>
      <c r="C159" s="205"/>
      <c r="D159" s="205"/>
      <c r="E159" s="202"/>
      <c r="F159" t="s">
        <v>201</v>
      </c>
      <c r="G159" s="206"/>
      <c r="H159" s="206"/>
      <c r="I159" s="194"/>
      <c r="J159" s="7" t="s">
        <v>208</v>
      </c>
    </row>
    <row r="160" spans="1:20">
      <c r="A160" s="203" t="s">
        <v>193</v>
      </c>
      <c r="B160" s="205"/>
      <c r="C160" s="205"/>
      <c r="D160" s="205"/>
      <c r="E160" s="202"/>
      <c r="F160" t="s">
        <v>202</v>
      </c>
      <c r="H160" s="194"/>
      <c r="I160" t="s">
        <v>198</v>
      </c>
      <c r="J160" t="s">
        <v>209</v>
      </c>
      <c r="L160" s="194"/>
    </row>
    <row r="161" spans="1:13">
      <c r="A161" s="203" t="s">
        <v>194</v>
      </c>
      <c r="B161" s="205"/>
      <c r="C161" s="205"/>
      <c r="D161" s="205"/>
      <c r="E161" s="202"/>
      <c r="F161" t="s">
        <v>196</v>
      </c>
      <c r="G161" s="206"/>
      <c r="H161" s="208"/>
      <c r="I161" s="194"/>
      <c r="J161" t="s">
        <v>210</v>
      </c>
      <c r="L161" s="194"/>
    </row>
    <row r="162" spans="1:13">
      <c r="A162" s="203" t="s">
        <v>195</v>
      </c>
      <c r="B162" s="205"/>
      <c r="C162" s="205"/>
      <c r="D162" s="205"/>
      <c r="E162" s="202"/>
      <c r="F162" t="s">
        <v>200</v>
      </c>
      <c r="G162" s="206"/>
      <c r="H162" s="208"/>
      <c r="I162" s="194"/>
    </row>
    <row r="163" spans="1:13">
      <c r="F163" t="s">
        <v>203</v>
      </c>
      <c r="G163" s="206"/>
      <c r="H163" s="208"/>
      <c r="I163" s="194"/>
    </row>
    <row r="164" spans="1:13">
      <c r="F164" t="s">
        <v>204</v>
      </c>
      <c r="G164" s="206"/>
      <c r="H164" s="208"/>
      <c r="I164" s="194"/>
    </row>
    <row r="167" spans="1:13" ht="18.75">
      <c r="A167" s="427" t="str">
        <f>O22</f>
        <v>1/2 STORY</v>
      </c>
      <c r="B167" s="427"/>
      <c r="C167" s="427"/>
      <c r="D167" s="427"/>
      <c r="E167" s="427"/>
      <c r="F167" s="427"/>
      <c r="G167" s="427"/>
      <c r="H167" s="427"/>
      <c r="I167" s="427"/>
      <c r="J167" s="427"/>
      <c r="K167" s="427"/>
      <c r="L167" s="193" t="s">
        <v>212</v>
      </c>
      <c r="M167" s="192"/>
    </row>
    <row r="168" spans="1:13" ht="18.75">
      <c r="A168" s="427"/>
      <c r="B168" s="427"/>
      <c r="C168" s="427"/>
      <c r="D168" s="427"/>
      <c r="E168" s="427"/>
      <c r="F168" s="427"/>
      <c r="G168" s="427"/>
      <c r="H168" s="427"/>
      <c r="I168" s="427"/>
      <c r="J168" s="427"/>
      <c r="K168" s="427"/>
      <c r="L168" s="211" t="s">
        <v>211</v>
      </c>
      <c r="M168" s="192"/>
    </row>
    <row r="169" spans="1:13" ht="18.75">
      <c r="A169" s="427"/>
      <c r="B169" s="427"/>
      <c r="C169" s="427"/>
      <c r="D169" s="427"/>
      <c r="E169" s="427"/>
      <c r="F169" s="427"/>
      <c r="G169" s="427"/>
      <c r="H169" s="427"/>
      <c r="I169" s="427"/>
      <c r="J169" s="427"/>
      <c r="K169" s="427"/>
      <c r="L169" s="192"/>
      <c r="M169" s="192"/>
    </row>
    <row r="170" spans="1:13">
      <c r="A170" s="428" t="s">
        <v>151</v>
      </c>
      <c r="B170" s="428"/>
      <c r="C170" s="428"/>
      <c r="D170" s="428"/>
      <c r="E170" s="428"/>
      <c r="F170" s="428"/>
      <c r="G170" s="428"/>
      <c r="H170" s="428"/>
      <c r="I170" s="428"/>
      <c r="J170" s="428"/>
      <c r="K170" s="428"/>
      <c r="L170" s="428"/>
      <c r="M170" s="428"/>
    </row>
    <row r="171" spans="1:13">
      <c r="A171" s="428"/>
      <c r="B171" s="428"/>
      <c r="C171" s="428"/>
      <c r="D171" s="428"/>
      <c r="E171" s="428"/>
      <c r="F171" s="428"/>
      <c r="G171" s="428"/>
      <c r="H171" s="428"/>
      <c r="I171" s="428"/>
      <c r="J171" s="428"/>
      <c r="K171" s="428"/>
      <c r="L171" s="428"/>
      <c r="M171" s="428"/>
    </row>
    <row r="172" spans="1:13">
      <c r="A172" s="377" t="s">
        <v>175</v>
      </c>
      <c r="B172" s="377"/>
      <c r="C172" s="377"/>
      <c r="D172" s="377"/>
      <c r="E172" s="377"/>
      <c r="F172" s="377"/>
      <c r="G172" s="377"/>
      <c r="H172" s="377"/>
      <c r="I172" s="377"/>
      <c r="J172" s="377" t="s">
        <v>186</v>
      </c>
      <c r="K172" s="377"/>
      <c r="L172" s="377"/>
      <c r="M172" s="377"/>
    </row>
    <row r="173" spans="1:13">
      <c r="A173" s="424" t="s">
        <v>152</v>
      </c>
      <c r="B173" s="424" t="s">
        <v>153</v>
      </c>
      <c r="C173" s="424" t="s">
        <v>154</v>
      </c>
      <c r="D173" s="424" t="s">
        <v>155</v>
      </c>
      <c r="E173" s="424" t="s">
        <v>156</v>
      </c>
      <c r="F173" s="424" t="s">
        <v>176</v>
      </c>
      <c r="G173" s="424" t="s">
        <v>177</v>
      </c>
      <c r="H173" s="424" t="s">
        <v>179</v>
      </c>
      <c r="I173" s="424" t="s">
        <v>180</v>
      </c>
      <c r="J173" s="425" t="s">
        <v>181</v>
      </c>
      <c r="K173" s="426" t="s">
        <v>182</v>
      </c>
      <c r="L173" s="426" t="s">
        <v>183</v>
      </c>
      <c r="M173" s="426" t="s">
        <v>184</v>
      </c>
    </row>
    <row r="174" spans="1:13" ht="20.25" customHeight="1">
      <c r="A174" s="424"/>
      <c r="B174" s="424"/>
      <c r="C174" s="424"/>
      <c r="D174" s="424"/>
      <c r="E174" s="424"/>
      <c r="F174" s="424"/>
      <c r="G174" s="424"/>
      <c r="H174" s="424"/>
      <c r="I174" s="424"/>
      <c r="J174" s="425"/>
      <c r="K174" s="426"/>
      <c r="L174" s="426"/>
      <c r="M174" s="426"/>
    </row>
    <row r="175" spans="1:13">
      <c r="A175" s="191">
        <v>600</v>
      </c>
      <c r="B175" s="195"/>
      <c r="C175" s="195"/>
      <c r="D175" s="195"/>
      <c r="E175" s="195"/>
      <c r="F175" s="195"/>
      <c r="G175" s="195"/>
      <c r="H175" s="195"/>
      <c r="I175" s="196"/>
      <c r="J175" s="197"/>
      <c r="K175" s="196"/>
      <c r="L175" s="196"/>
      <c r="M175" s="196"/>
    </row>
    <row r="176" spans="1:13">
      <c r="A176" s="179">
        <v>800</v>
      </c>
      <c r="B176" s="198"/>
      <c r="C176" s="198"/>
      <c r="D176" s="198"/>
      <c r="E176" s="198"/>
      <c r="F176" s="198"/>
      <c r="G176" s="198"/>
      <c r="H176" s="198"/>
      <c r="I176" s="199"/>
      <c r="J176" s="200"/>
      <c r="K176" s="201"/>
      <c r="L176" s="201"/>
      <c r="M176" s="201"/>
    </row>
    <row r="177" spans="1:13">
      <c r="A177" s="191">
        <v>1000</v>
      </c>
      <c r="B177" s="195"/>
      <c r="C177" s="195"/>
      <c r="D177" s="195"/>
      <c r="E177" s="195"/>
      <c r="F177" s="195"/>
      <c r="G177" s="195"/>
      <c r="H177" s="195"/>
      <c r="I177" s="196"/>
      <c r="J177" s="197"/>
      <c r="K177" s="196"/>
      <c r="L177" s="196"/>
      <c r="M177" s="196"/>
    </row>
    <row r="178" spans="1:13">
      <c r="A178" s="179">
        <v>1200</v>
      </c>
      <c r="B178" s="198"/>
      <c r="C178" s="198"/>
      <c r="D178" s="198"/>
      <c r="E178" s="198"/>
      <c r="F178" s="198"/>
      <c r="G178" s="198"/>
      <c r="H178" s="198"/>
      <c r="I178" s="199"/>
      <c r="J178" s="200"/>
      <c r="K178" s="201"/>
      <c r="L178" s="201"/>
      <c r="M178" s="201"/>
    </row>
    <row r="179" spans="1:13">
      <c r="A179" s="191">
        <v>1300</v>
      </c>
      <c r="B179" s="195"/>
      <c r="C179" s="195"/>
      <c r="D179" s="195"/>
      <c r="E179" s="195"/>
      <c r="F179" s="195"/>
      <c r="G179" s="195"/>
      <c r="H179" s="195"/>
      <c r="I179" s="196"/>
      <c r="J179" s="197"/>
      <c r="K179" s="196"/>
      <c r="L179" s="196"/>
      <c r="M179" s="196"/>
    </row>
    <row r="180" spans="1:13">
      <c r="A180" s="179">
        <v>1400</v>
      </c>
      <c r="B180" s="198"/>
      <c r="C180" s="198"/>
      <c r="D180" s="198"/>
      <c r="E180" s="198"/>
      <c r="F180" s="198"/>
      <c r="G180" s="198"/>
      <c r="H180" s="198"/>
      <c r="I180" s="199"/>
      <c r="J180" s="200"/>
      <c r="K180" s="201"/>
      <c r="L180" s="201"/>
      <c r="M180" s="201"/>
    </row>
    <row r="181" spans="1:13">
      <c r="A181" s="191">
        <v>1500</v>
      </c>
      <c r="B181" s="195"/>
      <c r="C181" s="195"/>
      <c r="D181" s="195"/>
      <c r="E181" s="195"/>
      <c r="F181" s="195"/>
      <c r="G181" s="195"/>
      <c r="H181" s="195"/>
      <c r="I181" s="196"/>
      <c r="J181" s="197"/>
      <c r="K181" s="196"/>
      <c r="L181" s="196"/>
      <c r="M181" s="196"/>
    </row>
    <row r="182" spans="1:13">
      <c r="A182" s="179">
        <v>1600</v>
      </c>
      <c r="B182" s="198"/>
      <c r="C182" s="198"/>
      <c r="D182" s="198"/>
      <c r="E182" s="198"/>
      <c r="F182" s="198"/>
      <c r="G182" s="198"/>
      <c r="H182" s="198"/>
      <c r="I182" s="199"/>
      <c r="J182" s="200"/>
      <c r="K182" s="201"/>
      <c r="L182" s="201"/>
      <c r="M182" s="201"/>
    </row>
    <row r="183" spans="1:13">
      <c r="A183" s="191">
        <v>1700</v>
      </c>
      <c r="B183" s="195"/>
      <c r="C183" s="195"/>
      <c r="D183" s="195"/>
      <c r="E183" s="195"/>
      <c r="F183" s="195"/>
      <c r="G183" s="195"/>
      <c r="H183" s="195"/>
      <c r="I183" s="196"/>
      <c r="J183" s="197"/>
      <c r="K183" s="196"/>
      <c r="L183" s="196"/>
      <c r="M183" s="196"/>
    </row>
    <row r="184" spans="1:13">
      <c r="A184" s="179">
        <v>1800</v>
      </c>
      <c r="B184" s="198"/>
      <c r="C184" s="198"/>
      <c r="D184" s="198"/>
      <c r="E184" s="198"/>
      <c r="F184" s="198"/>
      <c r="G184" s="198"/>
      <c r="H184" s="198"/>
      <c r="I184" s="199"/>
      <c r="J184" s="200"/>
      <c r="K184" s="201"/>
      <c r="L184" s="201"/>
      <c r="M184" s="201"/>
    </row>
    <row r="185" spans="1:13">
      <c r="A185" s="191">
        <v>1900</v>
      </c>
      <c r="B185" s="195"/>
      <c r="C185" s="195"/>
      <c r="D185" s="195"/>
      <c r="E185" s="195"/>
      <c r="F185" s="195"/>
      <c r="G185" s="195"/>
      <c r="H185" s="195"/>
      <c r="I185" s="196"/>
      <c r="J185" s="197"/>
      <c r="K185" s="196"/>
      <c r="L185" s="196"/>
      <c r="M185" s="196"/>
    </row>
    <row r="186" spans="1:13">
      <c r="A186" s="179">
        <v>2000</v>
      </c>
      <c r="B186" s="198"/>
      <c r="C186" s="198"/>
      <c r="D186" s="198"/>
      <c r="E186" s="198"/>
      <c r="F186" s="198"/>
      <c r="G186" s="198"/>
      <c r="H186" s="198"/>
      <c r="I186" s="199"/>
      <c r="J186" s="200"/>
      <c r="K186" s="201"/>
      <c r="L186" s="201"/>
      <c r="M186" s="201"/>
    </row>
    <row r="187" spans="1:13">
      <c r="A187" s="191">
        <v>2100</v>
      </c>
      <c r="B187" s="195"/>
      <c r="C187" s="195"/>
      <c r="D187" s="195"/>
      <c r="E187" s="195"/>
      <c r="F187" s="195"/>
      <c r="G187" s="195"/>
      <c r="H187" s="195"/>
      <c r="I187" s="196"/>
      <c r="J187" s="197"/>
      <c r="K187" s="196"/>
      <c r="L187" s="196"/>
      <c r="M187" s="196"/>
    </row>
    <row r="188" spans="1:13">
      <c r="A188" s="179">
        <v>2200</v>
      </c>
      <c r="B188" s="198"/>
      <c r="C188" s="198"/>
      <c r="D188" s="198"/>
      <c r="E188" s="198"/>
      <c r="F188" s="198"/>
      <c r="G188" s="198"/>
      <c r="H188" s="198"/>
      <c r="I188" s="199"/>
      <c r="J188" s="200"/>
      <c r="K188" s="201"/>
      <c r="L188" s="201"/>
      <c r="M188" s="201"/>
    </row>
    <row r="189" spans="1:13">
      <c r="A189" s="191">
        <v>2400</v>
      </c>
      <c r="B189" s="195"/>
      <c r="C189" s="195"/>
      <c r="D189" s="195"/>
      <c r="E189" s="195"/>
      <c r="F189" s="195"/>
      <c r="G189" s="195"/>
      <c r="H189" s="195"/>
      <c r="I189" s="196"/>
      <c r="J189" s="197"/>
      <c r="K189" s="196"/>
      <c r="L189" s="196"/>
      <c r="M189" s="196"/>
    </row>
    <row r="190" spans="1:13">
      <c r="A190" s="179">
        <v>2600</v>
      </c>
      <c r="B190" s="198"/>
      <c r="C190" s="198"/>
      <c r="D190" s="198"/>
      <c r="E190" s="198"/>
      <c r="F190" s="198"/>
      <c r="G190" s="198"/>
      <c r="H190" s="198"/>
      <c r="I190" s="199"/>
      <c r="J190" s="200"/>
      <c r="K190" s="201"/>
      <c r="L190" s="201"/>
      <c r="M190" s="201"/>
    </row>
    <row r="191" spans="1:13">
      <c r="A191" s="191">
        <v>2800</v>
      </c>
      <c r="B191" s="195"/>
      <c r="C191" s="195"/>
      <c r="D191" s="195"/>
      <c r="E191" s="195"/>
      <c r="F191" s="195"/>
      <c r="G191" s="195"/>
      <c r="H191" s="195"/>
      <c r="I191" s="196"/>
      <c r="J191" s="197"/>
      <c r="K191" s="196"/>
      <c r="L191" s="196"/>
      <c r="M191" s="196"/>
    </row>
    <row r="192" spans="1:13">
      <c r="A192" s="179">
        <v>3000</v>
      </c>
      <c r="B192" s="198"/>
      <c r="C192" s="198"/>
      <c r="D192" s="198"/>
      <c r="E192" s="198"/>
      <c r="F192" s="198"/>
      <c r="G192" s="198"/>
      <c r="H192" s="198"/>
      <c r="I192" s="199"/>
      <c r="J192" s="200"/>
      <c r="K192" s="201"/>
      <c r="L192" s="201"/>
      <c r="M192" s="201"/>
    </row>
    <row r="193" spans="1:13">
      <c r="A193" s="191">
        <v>3200</v>
      </c>
      <c r="B193" s="195"/>
      <c r="C193" s="195"/>
      <c r="D193" s="195"/>
      <c r="E193" s="195"/>
      <c r="F193" s="195"/>
      <c r="G193" s="195"/>
      <c r="H193" s="195"/>
      <c r="I193" s="196"/>
      <c r="J193" s="197"/>
      <c r="K193" s="196"/>
      <c r="L193" s="196"/>
      <c r="M193" s="196"/>
    </row>
    <row r="194" spans="1:13">
      <c r="A194" s="421" t="s">
        <v>187</v>
      </c>
      <c r="B194" s="422"/>
      <c r="C194" s="422"/>
      <c r="D194" s="422"/>
      <c r="E194" s="422"/>
      <c r="F194" s="422"/>
      <c r="G194" s="422"/>
      <c r="H194" s="422"/>
      <c r="I194" s="422"/>
      <c r="J194" s="422"/>
      <c r="K194" s="422"/>
      <c r="L194" s="422"/>
      <c r="M194" s="422"/>
    </row>
    <row r="195" spans="1:13">
      <c r="A195" s="422"/>
      <c r="B195" s="422"/>
      <c r="C195" s="422"/>
      <c r="D195" s="422"/>
      <c r="E195" s="422"/>
      <c r="F195" s="422"/>
      <c r="G195" s="422"/>
      <c r="H195" s="422"/>
      <c r="I195" s="422"/>
      <c r="J195" s="422"/>
      <c r="K195" s="422"/>
      <c r="L195" s="422"/>
      <c r="M195" s="422"/>
    </row>
    <row r="196" spans="1:13">
      <c r="A196" s="423" t="s">
        <v>188</v>
      </c>
      <c r="B196" s="423"/>
      <c r="C196" s="423"/>
      <c r="F196" s="7" t="s">
        <v>189</v>
      </c>
    </row>
    <row r="198" spans="1:13">
      <c r="A198" t="s">
        <v>197</v>
      </c>
      <c r="D198" s="206"/>
      <c r="E198" s="207" t="s">
        <v>198</v>
      </c>
      <c r="F198" t="s">
        <v>199</v>
      </c>
      <c r="G198" s="5"/>
      <c r="H198" s="5"/>
      <c r="I198" t="s">
        <v>198</v>
      </c>
      <c r="J198" s="7" t="s">
        <v>205</v>
      </c>
    </row>
    <row r="199" spans="1:13">
      <c r="A199" s="203" t="s">
        <v>190</v>
      </c>
      <c r="B199" s="205"/>
      <c r="C199" s="205"/>
      <c r="D199" s="205"/>
      <c r="E199" s="204"/>
      <c r="F199" s="5" t="s">
        <v>196</v>
      </c>
      <c r="G199" s="206"/>
      <c r="H199" s="206"/>
      <c r="I199" s="209"/>
      <c r="J199" t="s">
        <v>206</v>
      </c>
      <c r="L199" s="202"/>
    </row>
    <row r="200" spans="1:13">
      <c r="A200" s="203" t="s">
        <v>191</v>
      </c>
      <c r="B200" s="205"/>
      <c r="C200" s="205"/>
      <c r="D200" s="205"/>
      <c r="E200" s="202"/>
      <c r="F200" s="118" t="s">
        <v>200</v>
      </c>
      <c r="G200" s="206"/>
      <c r="H200" s="206"/>
      <c r="I200" s="210"/>
      <c r="J200" t="s">
        <v>207</v>
      </c>
      <c r="L200" s="202"/>
    </row>
    <row r="201" spans="1:13">
      <c r="A201" s="203" t="s">
        <v>192</v>
      </c>
      <c r="B201" s="205"/>
      <c r="C201" s="205"/>
      <c r="D201" s="205"/>
      <c r="E201" s="202"/>
      <c r="F201" t="s">
        <v>201</v>
      </c>
      <c r="G201" s="206"/>
      <c r="H201" s="206"/>
      <c r="I201" s="194"/>
      <c r="J201" s="7" t="s">
        <v>208</v>
      </c>
    </row>
    <row r="202" spans="1:13">
      <c r="A202" s="203" t="s">
        <v>193</v>
      </c>
      <c r="B202" s="205"/>
      <c r="C202" s="205"/>
      <c r="D202" s="205"/>
      <c r="E202" s="202"/>
      <c r="F202" t="s">
        <v>202</v>
      </c>
      <c r="H202" s="194"/>
      <c r="I202" t="s">
        <v>198</v>
      </c>
      <c r="J202" t="s">
        <v>209</v>
      </c>
      <c r="L202" s="194"/>
    </row>
    <row r="203" spans="1:13">
      <c r="A203" s="203" t="s">
        <v>194</v>
      </c>
      <c r="B203" s="205"/>
      <c r="C203" s="205"/>
      <c r="D203" s="205"/>
      <c r="E203" s="202"/>
      <c r="F203" t="s">
        <v>196</v>
      </c>
      <c r="G203" s="206"/>
      <c r="H203" s="208"/>
      <c r="I203" s="194"/>
      <c r="J203" t="s">
        <v>210</v>
      </c>
      <c r="L203" s="194"/>
    </row>
    <row r="204" spans="1:13">
      <c r="A204" s="203" t="s">
        <v>195</v>
      </c>
      <c r="B204" s="205"/>
      <c r="C204" s="205"/>
      <c r="D204" s="205"/>
      <c r="E204" s="202"/>
      <c r="F204" t="s">
        <v>200</v>
      </c>
      <c r="G204" s="206"/>
      <c r="H204" s="208"/>
      <c r="I204" s="194"/>
    </row>
    <row r="205" spans="1:13">
      <c r="F205" t="s">
        <v>203</v>
      </c>
      <c r="G205" s="206"/>
      <c r="H205" s="208"/>
      <c r="I205" s="194"/>
    </row>
    <row r="206" spans="1:13">
      <c r="F206" t="s">
        <v>204</v>
      </c>
      <c r="G206" s="206"/>
      <c r="H206" s="208"/>
      <c r="I206" s="194"/>
    </row>
    <row r="208" spans="1:13" ht="18.75">
      <c r="A208" s="427" t="str">
        <f>O23</f>
        <v>2 1/2 STORY</v>
      </c>
      <c r="B208" s="427"/>
      <c r="C208" s="427"/>
      <c r="D208" s="427"/>
      <c r="E208" s="427"/>
      <c r="F208" s="427"/>
      <c r="G208" s="427"/>
      <c r="H208" s="427"/>
      <c r="I208" s="427"/>
      <c r="J208" s="427"/>
      <c r="K208" s="427"/>
      <c r="L208" s="193" t="s">
        <v>212</v>
      </c>
      <c r="M208" s="192"/>
    </row>
    <row r="209" spans="1:13" ht="18.75">
      <c r="A209" s="427"/>
      <c r="B209" s="427"/>
      <c r="C209" s="427"/>
      <c r="D209" s="427"/>
      <c r="E209" s="427"/>
      <c r="F209" s="427"/>
      <c r="G209" s="427"/>
      <c r="H209" s="427"/>
      <c r="I209" s="427"/>
      <c r="J209" s="427"/>
      <c r="K209" s="427"/>
      <c r="L209" s="211" t="s">
        <v>211</v>
      </c>
      <c r="M209" s="192"/>
    </row>
    <row r="210" spans="1:13" ht="18.75">
      <c r="A210" s="427"/>
      <c r="B210" s="427"/>
      <c r="C210" s="427"/>
      <c r="D210" s="427"/>
      <c r="E210" s="427"/>
      <c r="F210" s="427"/>
      <c r="G210" s="427"/>
      <c r="H210" s="427"/>
      <c r="I210" s="427"/>
      <c r="J210" s="427"/>
      <c r="K210" s="427"/>
      <c r="L210" s="192"/>
      <c r="M210" s="192"/>
    </row>
    <row r="211" spans="1:13">
      <c r="A211" s="428" t="s">
        <v>151</v>
      </c>
      <c r="B211" s="428"/>
      <c r="C211" s="428"/>
      <c r="D211" s="428"/>
      <c r="E211" s="428"/>
      <c r="F211" s="428"/>
      <c r="G211" s="428"/>
      <c r="H211" s="428"/>
      <c r="I211" s="428"/>
      <c r="J211" s="428"/>
      <c r="K211" s="428"/>
      <c r="L211" s="428"/>
      <c r="M211" s="428"/>
    </row>
    <row r="212" spans="1:13">
      <c r="A212" s="428"/>
      <c r="B212" s="428"/>
      <c r="C212" s="428"/>
      <c r="D212" s="428"/>
      <c r="E212" s="428"/>
      <c r="F212" s="428"/>
      <c r="G212" s="428"/>
      <c r="H212" s="428"/>
      <c r="I212" s="428"/>
      <c r="J212" s="428"/>
      <c r="K212" s="428"/>
      <c r="L212" s="428"/>
      <c r="M212" s="428"/>
    </row>
    <row r="213" spans="1:13">
      <c r="A213" s="377" t="s">
        <v>175</v>
      </c>
      <c r="B213" s="377"/>
      <c r="C213" s="377"/>
      <c r="D213" s="377"/>
      <c r="E213" s="377"/>
      <c r="F213" s="377"/>
      <c r="G213" s="377"/>
      <c r="H213" s="377"/>
      <c r="I213" s="377"/>
      <c r="J213" s="377" t="s">
        <v>186</v>
      </c>
      <c r="K213" s="377"/>
      <c r="L213" s="377"/>
      <c r="M213" s="377"/>
    </row>
    <row r="214" spans="1:13">
      <c r="A214" s="424" t="s">
        <v>152</v>
      </c>
      <c r="B214" s="424" t="s">
        <v>153</v>
      </c>
      <c r="C214" s="424" t="s">
        <v>154</v>
      </c>
      <c r="D214" s="424" t="s">
        <v>155</v>
      </c>
      <c r="E214" s="424" t="s">
        <v>156</v>
      </c>
      <c r="F214" s="424" t="s">
        <v>176</v>
      </c>
      <c r="G214" s="424" t="s">
        <v>177</v>
      </c>
      <c r="H214" s="424" t="s">
        <v>179</v>
      </c>
      <c r="I214" s="424" t="s">
        <v>180</v>
      </c>
      <c r="J214" s="425" t="s">
        <v>181</v>
      </c>
      <c r="K214" s="426" t="s">
        <v>182</v>
      </c>
      <c r="L214" s="426" t="s">
        <v>183</v>
      </c>
      <c r="M214" s="426" t="s">
        <v>184</v>
      </c>
    </row>
    <row r="215" spans="1:13" ht="19.5" customHeight="1">
      <c r="A215" s="424"/>
      <c r="B215" s="424"/>
      <c r="C215" s="424"/>
      <c r="D215" s="424"/>
      <c r="E215" s="424"/>
      <c r="F215" s="424"/>
      <c r="G215" s="424"/>
      <c r="H215" s="424"/>
      <c r="I215" s="424"/>
      <c r="J215" s="425"/>
      <c r="K215" s="426"/>
      <c r="L215" s="426"/>
      <c r="M215" s="426"/>
    </row>
    <row r="216" spans="1:13">
      <c r="A216" s="191">
        <v>600</v>
      </c>
      <c r="B216" s="195"/>
      <c r="C216" s="195"/>
      <c r="D216" s="195"/>
      <c r="E216" s="195"/>
      <c r="F216" s="195"/>
      <c r="G216" s="195"/>
      <c r="H216" s="195"/>
      <c r="I216" s="196"/>
      <c r="J216" s="197"/>
      <c r="K216" s="196"/>
      <c r="L216" s="196"/>
      <c r="M216" s="196"/>
    </row>
    <row r="217" spans="1:13">
      <c r="A217" s="179">
        <v>800</v>
      </c>
      <c r="B217" s="198"/>
      <c r="C217" s="198"/>
      <c r="D217" s="198"/>
      <c r="E217" s="198"/>
      <c r="F217" s="198"/>
      <c r="G217" s="198"/>
      <c r="H217" s="198"/>
      <c r="I217" s="199"/>
      <c r="J217" s="200"/>
      <c r="K217" s="201"/>
      <c r="L217" s="201"/>
      <c r="M217" s="201"/>
    </row>
    <row r="218" spans="1:13">
      <c r="A218" s="191">
        <v>1000</v>
      </c>
      <c r="B218" s="195"/>
      <c r="C218" s="195"/>
      <c r="D218" s="195"/>
      <c r="E218" s="195"/>
      <c r="F218" s="195"/>
      <c r="G218" s="195"/>
      <c r="H218" s="195"/>
      <c r="I218" s="196"/>
      <c r="J218" s="197"/>
      <c r="K218" s="196"/>
      <c r="L218" s="196"/>
      <c r="M218" s="196"/>
    </row>
    <row r="219" spans="1:13">
      <c r="A219" s="179">
        <v>1200</v>
      </c>
      <c r="B219" s="198"/>
      <c r="C219" s="198"/>
      <c r="D219" s="198"/>
      <c r="E219" s="198"/>
      <c r="F219" s="198"/>
      <c r="G219" s="198"/>
      <c r="H219" s="198"/>
      <c r="I219" s="199"/>
      <c r="J219" s="200"/>
      <c r="K219" s="201"/>
      <c r="L219" s="201"/>
      <c r="M219" s="201"/>
    </row>
    <row r="220" spans="1:13">
      <c r="A220" s="191">
        <v>1300</v>
      </c>
      <c r="B220" s="195"/>
      <c r="C220" s="195"/>
      <c r="D220" s="195"/>
      <c r="E220" s="195"/>
      <c r="F220" s="195"/>
      <c r="G220" s="195"/>
      <c r="H220" s="195"/>
      <c r="I220" s="196"/>
      <c r="J220" s="197"/>
      <c r="K220" s="196"/>
      <c r="L220" s="196"/>
      <c r="M220" s="196"/>
    </row>
    <row r="221" spans="1:13">
      <c r="A221" s="179">
        <v>1400</v>
      </c>
      <c r="B221" s="198"/>
      <c r="C221" s="198"/>
      <c r="D221" s="198"/>
      <c r="E221" s="198"/>
      <c r="F221" s="198"/>
      <c r="G221" s="198"/>
      <c r="H221" s="198"/>
      <c r="I221" s="199"/>
      <c r="J221" s="200"/>
      <c r="K221" s="201"/>
      <c r="L221" s="201"/>
      <c r="M221" s="201"/>
    </row>
    <row r="222" spans="1:13">
      <c r="A222" s="191">
        <v>1500</v>
      </c>
      <c r="B222" s="195"/>
      <c r="C222" s="195"/>
      <c r="D222" s="195"/>
      <c r="E222" s="195"/>
      <c r="F222" s="195"/>
      <c r="G222" s="195"/>
      <c r="H222" s="195"/>
      <c r="I222" s="196"/>
      <c r="J222" s="197"/>
      <c r="K222" s="196"/>
      <c r="L222" s="196"/>
      <c r="M222" s="196"/>
    </row>
    <row r="223" spans="1:13">
      <c r="A223" s="179">
        <v>1600</v>
      </c>
      <c r="B223" s="198"/>
      <c r="C223" s="198"/>
      <c r="D223" s="198"/>
      <c r="E223" s="198"/>
      <c r="F223" s="198"/>
      <c r="G223" s="198"/>
      <c r="H223" s="198"/>
      <c r="I223" s="199"/>
      <c r="J223" s="200"/>
      <c r="K223" s="201"/>
      <c r="L223" s="201"/>
      <c r="M223" s="201"/>
    </row>
    <row r="224" spans="1:13">
      <c r="A224" s="191">
        <v>1700</v>
      </c>
      <c r="B224" s="195"/>
      <c r="C224" s="195"/>
      <c r="D224" s="195"/>
      <c r="E224" s="195"/>
      <c r="F224" s="195"/>
      <c r="G224" s="195"/>
      <c r="H224" s="195"/>
      <c r="I224" s="196"/>
      <c r="J224" s="197"/>
      <c r="K224" s="196"/>
      <c r="L224" s="196"/>
      <c r="M224" s="196"/>
    </row>
    <row r="225" spans="1:13">
      <c r="A225" s="179">
        <v>1800</v>
      </c>
      <c r="B225" s="198"/>
      <c r="C225" s="198"/>
      <c r="D225" s="198"/>
      <c r="E225" s="198"/>
      <c r="F225" s="198"/>
      <c r="G225" s="198"/>
      <c r="H225" s="198"/>
      <c r="I225" s="199"/>
      <c r="J225" s="200"/>
      <c r="K225" s="201"/>
      <c r="L225" s="201"/>
      <c r="M225" s="201"/>
    </row>
    <row r="226" spans="1:13">
      <c r="A226" s="191">
        <v>1900</v>
      </c>
      <c r="B226" s="195"/>
      <c r="C226" s="195"/>
      <c r="D226" s="195"/>
      <c r="E226" s="195"/>
      <c r="F226" s="195"/>
      <c r="G226" s="195"/>
      <c r="H226" s="195"/>
      <c r="I226" s="196"/>
      <c r="J226" s="197"/>
      <c r="K226" s="196"/>
      <c r="L226" s="196"/>
      <c r="M226" s="196"/>
    </row>
    <row r="227" spans="1:13">
      <c r="A227" s="179">
        <v>2000</v>
      </c>
      <c r="B227" s="198"/>
      <c r="C227" s="198"/>
      <c r="D227" s="198"/>
      <c r="E227" s="198"/>
      <c r="F227" s="198"/>
      <c r="G227" s="198"/>
      <c r="H227" s="198"/>
      <c r="I227" s="199"/>
      <c r="J227" s="200"/>
      <c r="K227" s="201"/>
      <c r="L227" s="201"/>
      <c r="M227" s="201"/>
    </row>
    <row r="228" spans="1:13">
      <c r="A228" s="191">
        <v>2100</v>
      </c>
      <c r="B228" s="195"/>
      <c r="C228" s="195"/>
      <c r="D228" s="195"/>
      <c r="E228" s="195"/>
      <c r="F228" s="195"/>
      <c r="G228" s="195"/>
      <c r="H228" s="195"/>
      <c r="I228" s="196"/>
      <c r="J228" s="197"/>
      <c r="K228" s="196"/>
      <c r="L228" s="196"/>
      <c r="M228" s="196"/>
    </row>
    <row r="229" spans="1:13">
      <c r="A229" s="179">
        <v>2200</v>
      </c>
      <c r="B229" s="198"/>
      <c r="C229" s="198"/>
      <c r="D229" s="198"/>
      <c r="E229" s="198"/>
      <c r="F229" s="198"/>
      <c r="G229" s="198"/>
      <c r="H229" s="198"/>
      <c r="I229" s="199"/>
      <c r="J229" s="200"/>
      <c r="K229" s="201"/>
      <c r="L229" s="201"/>
      <c r="M229" s="201"/>
    </row>
    <row r="230" spans="1:13">
      <c r="A230" s="191">
        <v>2400</v>
      </c>
      <c r="B230" s="195"/>
      <c r="C230" s="195"/>
      <c r="D230" s="195"/>
      <c r="E230" s="195"/>
      <c r="F230" s="195"/>
      <c r="G230" s="195"/>
      <c r="H230" s="195"/>
      <c r="I230" s="196"/>
      <c r="J230" s="197"/>
      <c r="K230" s="196"/>
      <c r="L230" s="196"/>
      <c r="M230" s="196"/>
    </row>
    <row r="231" spans="1:13">
      <c r="A231" s="179">
        <v>2600</v>
      </c>
      <c r="B231" s="198"/>
      <c r="C231" s="198"/>
      <c r="D231" s="198"/>
      <c r="E231" s="198"/>
      <c r="F231" s="198"/>
      <c r="G231" s="198"/>
      <c r="H231" s="198"/>
      <c r="I231" s="199"/>
      <c r="J231" s="200"/>
      <c r="K231" s="201"/>
      <c r="L231" s="201"/>
      <c r="M231" s="201"/>
    </row>
    <row r="232" spans="1:13">
      <c r="A232" s="191">
        <v>2800</v>
      </c>
      <c r="B232" s="195"/>
      <c r="C232" s="195"/>
      <c r="D232" s="195"/>
      <c r="E232" s="195"/>
      <c r="F232" s="195"/>
      <c r="G232" s="195"/>
      <c r="H232" s="195"/>
      <c r="I232" s="196"/>
      <c r="J232" s="197"/>
      <c r="K232" s="196"/>
      <c r="L232" s="196"/>
      <c r="M232" s="196"/>
    </row>
    <row r="233" spans="1:13">
      <c r="A233" s="179">
        <v>3000</v>
      </c>
      <c r="B233" s="198"/>
      <c r="C233" s="198"/>
      <c r="D233" s="198"/>
      <c r="E233" s="198"/>
      <c r="F233" s="198"/>
      <c r="G233" s="198"/>
      <c r="H233" s="198"/>
      <c r="I233" s="199"/>
      <c r="J233" s="200"/>
      <c r="K233" s="201"/>
      <c r="L233" s="201"/>
      <c r="M233" s="201"/>
    </row>
    <row r="234" spans="1:13">
      <c r="A234" s="191">
        <v>3200</v>
      </c>
      <c r="B234" s="195"/>
      <c r="C234" s="195"/>
      <c r="D234" s="195"/>
      <c r="E234" s="195"/>
      <c r="F234" s="195"/>
      <c r="G234" s="195"/>
      <c r="H234" s="195"/>
      <c r="I234" s="196"/>
      <c r="J234" s="197"/>
      <c r="K234" s="196"/>
      <c r="L234" s="196"/>
      <c r="M234" s="196"/>
    </row>
    <row r="235" spans="1:13">
      <c r="A235" s="421" t="s">
        <v>187</v>
      </c>
      <c r="B235" s="422"/>
      <c r="C235" s="422"/>
      <c r="D235" s="422"/>
      <c r="E235" s="422"/>
      <c r="F235" s="422"/>
      <c r="G235" s="422"/>
      <c r="H235" s="422"/>
      <c r="I235" s="422"/>
      <c r="J235" s="422"/>
      <c r="K235" s="422"/>
      <c r="L235" s="422"/>
      <c r="M235" s="422"/>
    </row>
    <row r="236" spans="1:13">
      <c r="A236" s="422"/>
      <c r="B236" s="422"/>
      <c r="C236" s="422"/>
      <c r="D236" s="422"/>
      <c r="E236" s="422"/>
      <c r="F236" s="422"/>
      <c r="G236" s="422"/>
      <c r="H236" s="422"/>
      <c r="I236" s="422"/>
      <c r="J236" s="422"/>
      <c r="K236" s="422"/>
      <c r="L236" s="422"/>
      <c r="M236" s="422"/>
    </row>
    <row r="237" spans="1:13">
      <c r="A237" s="423" t="s">
        <v>188</v>
      </c>
      <c r="B237" s="423"/>
      <c r="C237" s="423"/>
      <c r="F237" s="7" t="s">
        <v>189</v>
      </c>
    </row>
    <row r="239" spans="1:13">
      <c r="A239" t="s">
        <v>197</v>
      </c>
      <c r="D239" s="206"/>
      <c r="E239" s="207" t="s">
        <v>198</v>
      </c>
      <c r="F239" t="s">
        <v>199</v>
      </c>
      <c r="G239" s="5"/>
      <c r="H239" s="5"/>
      <c r="I239" t="s">
        <v>198</v>
      </c>
      <c r="J239" s="7" t="s">
        <v>205</v>
      </c>
    </row>
    <row r="240" spans="1:13">
      <c r="A240" s="203" t="s">
        <v>190</v>
      </c>
      <c r="B240" s="205"/>
      <c r="C240" s="205"/>
      <c r="D240" s="205"/>
      <c r="E240" s="204"/>
      <c r="F240" s="5" t="s">
        <v>196</v>
      </c>
      <c r="G240" s="206"/>
      <c r="H240" s="206"/>
      <c r="I240" s="209"/>
      <c r="J240" t="s">
        <v>206</v>
      </c>
      <c r="L240" s="202"/>
    </row>
    <row r="241" spans="1:13">
      <c r="A241" s="203" t="s">
        <v>191</v>
      </c>
      <c r="B241" s="205"/>
      <c r="C241" s="205"/>
      <c r="D241" s="205"/>
      <c r="E241" s="202"/>
      <c r="F241" s="118" t="s">
        <v>200</v>
      </c>
      <c r="G241" s="206"/>
      <c r="H241" s="206"/>
      <c r="I241" s="210"/>
      <c r="J241" t="s">
        <v>207</v>
      </c>
      <c r="L241" s="202"/>
    </row>
    <row r="242" spans="1:13">
      <c r="A242" s="203" t="s">
        <v>192</v>
      </c>
      <c r="B242" s="205"/>
      <c r="C242" s="205"/>
      <c r="D242" s="205"/>
      <c r="E242" s="202"/>
      <c r="F242" t="s">
        <v>201</v>
      </c>
      <c r="G242" s="206"/>
      <c r="H242" s="206"/>
      <c r="I242" s="194"/>
      <c r="J242" s="7" t="s">
        <v>208</v>
      </c>
    </row>
    <row r="243" spans="1:13">
      <c r="A243" s="203" t="s">
        <v>193</v>
      </c>
      <c r="B243" s="205"/>
      <c r="C243" s="205"/>
      <c r="D243" s="205"/>
      <c r="E243" s="202"/>
      <c r="F243" t="s">
        <v>202</v>
      </c>
      <c r="H243" s="194"/>
      <c r="I243" t="s">
        <v>198</v>
      </c>
      <c r="J243" t="s">
        <v>209</v>
      </c>
      <c r="L243" s="194"/>
    </row>
    <row r="244" spans="1:13">
      <c r="A244" s="203" t="s">
        <v>194</v>
      </c>
      <c r="B244" s="205"/>
      <c r="C244" s="205"/>
      <c r="D244" s="205"/>
      <c r="E244" s="202"/>
      <c r="F244" t="s">
        <v>196</v>
      </c>
      <c r="G244" s="206"/>
      <c r="H244" s="208"/>
      <c r="I244" s="194"/>
      <c r="J244" t="s">
        <v>210</v>
      </c>
      <c r="L244" s="194"/>
    </row>
    <row r="245" spans="1:13">
      <c r="A245" s="203" t="s">
        <v>195</v>
      </c>
      <c r="B245" s="205"/>
      <c r="C245" s="205"/>
      <c r="D245" s="205"/>
      <c r="E245" s="202"/>
      <c r="F245" t="s">
        <v>200</v>
      </c>
      <c r="G245" s="206"/>
      <c r="H245" s="208"/>
      <c r="I245" s="194"/>
    </row>
    <row r="246" spans="1:13">
      <c r="F246" t="s">
        <v>203</v>
      </c>
      <c r="G246" s="206"/>
      <c r="H246" s="208"/>
      <c r="I246" s="194"/>
    </row>
    <row r="247" spans="1:13">
      <c r="F247" t="s">
        <v>204</v>
      </c>
      <c r="G247" s="206"/>
      <c r="H247" s="208"/>
      <c r="I247" s="194"/>
    </row>
    <row r="250" spans="1:13" ht="18.75">
      <c r="A250" s="427" t="str">
        <f>O23</f>
        <v>2 1/2 STORY</v>
      </c>
      <c r="B250" s="427"/>
      <c r="C250" s="427"/>
      <c r="D250" s="427"/>
      <c r="E250" s="427"/>
      <c r="F250" s="427"/>
      <c r="G250" s="427"/>
      <c r="H250" s="427"/>
      <c r="I250" s="427"/>
      <c r="J250" s="427"/>
      <c r="K250" s="427"/>
      <c r="L250" s="193" t="s">
        <v>212</v>
      </c>
      <c r="M250" s="192"/>
    </row>
    <row r="251" spans="1:13" ht="18.75">
      <c r="A251" s="427"/>
      <c r="B251" s="427"/>
      <c r="C251" s="427"/>
      <c r="D251" s="427"/>
      <c r="E251" s="427"/>
      <c r="F251" s="427"/>
      <c r="G251" s="427"/>
      <c r="H251" s="427"/>
      <c r="I251" s="427"/>
      <c r="J251" s="427"/>
      <c r="K251" s="427"/>
      <c r="L251" s="211" t="s">
        <v>211</v>
      </c>
      <c r="M251" s="192"/>
    </row>
    <row r="252" spans="1:13" ht="18.75">
      <c r="A252" s="427"/>
      <c r="B252" s="427"/>
      <c r="C252" s="427"/>
      <c r="D252" s="427"/>
      <c r="E252" s="427"/>
      <c r="F252" s="427"/>
      <c r="G252" s="427"/>
      <c r="H252" s="427"/>
      <c r="I252" s="427"/>
      <c r="J252" s="427"/>
      <c r="K252" s="427"/>
      <c r="L252" s="192"/>
      <c r="M252" s="192"/>
    </row>
    <row r="253" spans="1:13">
      <c r="A253" s="428" t="s">
        <v>151</v>
      </c>
      <c r="B253" s="428"/>
      <c r="C253" s="428"/>
      <c r="D253" s="428"/>
      <c r="E253" s="428"/>
      <c r="F253" s="428"/>
      <c r="G253" s="428"/>
      <c r="H253" s="428"/>
      <c r="I253" s="428"/>
      <c r="J253" s="428"/>
      <c r="K253" s="428"/>
      <c r="L253" s="428"/>
      <c r="M253" s="428"/>
    </row>
    <row r="254" spans="1:13">
      <c r="A254" s="428"/>
      <c r="B254" s="428"/>
      <c r="C254" s="428"/>
      <c r="D254" s="428"/>
      <c r="E254" s="428"/>
      <c r="F254" s="428"/>
      <c r="G254" s="428"/>
      <c r="H254" s="428"/>
      <c r="I254" s="428"/>
      <c r="J254" s="428"/>
      <c r="K254" s="428"/>
      <c r="L254" s="428"/>
      <c r="M254" s="428"/>
    </row>
    <row r="255" spans="1:13">
      <c r="A255" s="377" t="s">
        <v>175</v>
      </c>
      <c r="B255" s="377"/>
      <c r="C255" s="377"/>
      <c r="D255" s="377"/>
      <c r="E255" s="377"/>
      <c r="F255" s="377"/>
      <c r="G255" s="377"/>
      <c r="H255" s="377"/>
      <c r="I255" s="377"/>
      <c r="J255" s="377" t="s">
        <v>186</v>
      </c>
      <c r="K255" s="377"/>
      <c r="L255" s="377"/>
      <c r="M255" s="377"/>
    </row>
    <row r="256" spans="1:13">
      <c r="A256" s="424" t="s">
        <v>152</v>
      </c>
      <c r="B256" s="424" t="s">
        <v>153</v>
      </c>
      <c r="C256" s="424" t="s">
        <v>154</v>
      </c>
      <c r="D256" s="424" t="s">
        <v>155</v>
      </c>
      <c r="E256" s="424" t="s">
        <v>156</v>
      </c>
      <c r="F256" s="424" t="s">
        <v>176</v>
      </c>
      <c r="G256" s="424" t="s">
        <v>177</v>
      </c>
      <c r="H256" s="424" t="s">
        <v>179</v>
      </c>
      <c r="I256" s="424" t="s">
        <v>180</v>
      </c>
      <c r="J256" s="425" t="s">
        <v>181</v>
      </c>
      <c r="K256" s="426" t="s">
        <v>182</v>
      </c>
      <c r="L256" s="426" t="s">
        <v>183</v>
      </c>
      <c r="M256" s="426" t="s">
        <v>184</v>
      </c>
    </row>
    <row r="257" spans="1:13">
      <c r="A257" s="424"/>
      <c r="B257" s="424"/>
      <c r="C257" s="424"/>
      <c r="D257" s="424"/>
      <c r="E257" s="424"/>
      <c r="F257" s="424"/>
      <c r="G257" s="424"/>
      <c r="H257" s="424"/>
      <c r="I257" s="424"/>
      <c r="J257" s="425"/>
      <c r="K257" s="426"/>
      <c r="L257" s="426"/>
      <c r="M257" s="426"/>
    </row>
    <row r="258" spans="1:13">
      <c r="A258" s="191">
        <v>600</v>
      </c>
      <c r="B258" s="195"/>
      <c r="C258" s="195"/>
      <c r="D258" s="195"/>
      <c r="E258" s="195"/>
      <c r="F258" s="195"/>
      <c r="G258" s="195"/>
      <c r="H258" s="195"/>
      <c r="I258" s="196"/>
      <c r="J258" s="197"/>
      <c r="K258" s="196"/>
      <c r="L258" s="196"/>
      <c r="M258" s="196"/>
    </row>
    <row r="259" spans="1:13">
      <c r="A259" s="179">
        <v>800</v>
      </c>
      <c r="B259" s="198"/>
      <c r="C259" s="198"/>
      <c r="D259" s="198"/>
      <c r="E259" s="198"/>
      <c r="F259" s="198"/>
      <c r="G259" s="198"/>
      <c r="H259" s="198"/>
      <c r="I259" s="199"/>
      <c r="J259" s="200"/>
      <c r="K259" s="201"/>
      <c r="L259" s="201"/>
      <c r="M259" s="201"/>
    </row>
    <row r="260" spans="1:13">
      <c r="A260" s="191">
        <v>1000</v>
      </c>
      <c r="B260" s="195"/>
      <c r="C260" s="195"/>
      <c r="D260" s="195"/>
      <c r="E260" s="195"/>
      <c r="F260" s="195"/>
      <c r="G260" s="195"/>
      <c r="H260" s="195"/>
      <c r="I260" s="196"/>
      <c r="J260" s="197"/>
      <c r="K260" s="196"/>
      <c r="L260" s="196"/>
      <c r="M260" s="196"/>
    </row>
    <row r="261" spans="1:13">
      <c r="A261" s="179">
        <v>1200</v>
      </c>
      <c r="B261" s="198"/>
      <c r="C261" s="198"/>
      <c r="D261" s="198"/>
      <c r="E261" s="198"/>
      <c r="F261" s="198"/>
      <c r="G261" s="198"/>
      <c r="H261" s="198"/>
      <c r="I261" s="199"/>
      <c r="J261" s="200"/>
      <c r="K261" s="201"/>
      <c r="L261" s="201"/>
      <c r="M261" s="201"/>
    </row>
    <row r="262" spans="1:13">
      <c r="A262" s="191">
        <v>1300</v>
      </c>
      <c r="B262" s="195"/>
      <c r="C262" s="195"/>
      <c r="D262" s="195"/>
      <c r="E262" s="195"/>
      <c r="F262" s="195"/>
      <c r="G262" s="195"/>
      <c r="H262" s="195"/>
      <c r="I262" s="196"/>
      <c r="J262" s="197"/>
      <c r="K262" s="196"/>
      <c r="L262" s="196"/>
      <c r="M262" s="196"/>
    </row>
    <row r="263" spans="1:13">
      <c r="A263" s="179">
        <v>1400</v>
      </c>
      <c r="B263" s="198"/>
      <c r="C263" s="198"/>
      <c r="D263" s="198"/>
      <c r="E263" s="198"/>
      <c r="F263" s="198"/>
      <c r="G263" s="198"/>
      <c r="H263" s="198"/>
      <c r="I263" s="199"/>
      <c r="J263" s="200"/>
      <c r="K263" s="201"/>
      <c r="L263" s="201"/>
      <c r="M263" s="201"/>
    </row>
    <row r="264" spans="1:13">
      <c r="A264" s="191">
        <v>1500</v>
      </c>
      <c r="B264" s="195"/>
      <c r="C264" s="195"/>
      <c r="D264" s="195"/>
      <c r="E264" s="195"/>
      <c r="F264" s="195"/>
      <c r="G264" s="195"/>
      <c r="H264" s="195"/>
      <c r="I264" s="196"/>
      <c r="J264" s="197"/>
      <c r="K264" s="196"/>
      <c r="L264" s="196"/>
      <c r="M264" s="196"/>
    </row>
    <row r="265" spans="1:13">
      <c r="A265" s="179">
        <v>1600</v>
      </c>
      <c r="B265" s="198"/>
      <c r="C265" s="198"/>
      <c r="D265" s="198"/>
      <c r="E265" s="198"/>
      <c r="F265" s="198"/>
      <c r="G265" s="198"/>
      <c r="H265" s="198"/>
      <c r="I265" s="199"/>
      <c r="J265" s="200"/>
      <c r="K265" s="201"/>
      <c r="L265" s="201"/>
      <c r="M265" s="201"/>
    </row>
    <row r="266" spans="1:13">
      <c r="A266" s="191">
        <v>1700</v>
      </c>
      <c r="B266" s="195"/>
      <c r="C266" s="195"/>
      <c r="D266" s="195"/>
      <c r="E266" s="195"/>
      <c r="F266" s="195"/>
      <c r="G266" s="195"/>
      <c r="H266" s="195"/>
      <c r="I266" s="196"/>
      <c r="J266" s="197"/>
      <c r="K266" s="196"/>
      <c r="L266" s="196"/>
      <c r="M266" s="196"/>
    </row>
    <row r="267" spans="1:13">
      <c r="A267" s="179">
        <v>1800</v>
      </c>
      <c r="B267" s="198"/>
      <c r="C267" s="198"/>
      <c r="D267" s="198"/>
      <c r="E267" s="198"/>
      <c r="F267" s="198"/>
      <c r="G267" s="198"/>
      <c r="H267" s="198"/>
      <c r="I267" s="199"/>
      <c r="J267" s="200"/>
      <c r="K267" s="201"/>
      <c r="L267" s="201"/>
      <c r="M267" s="201"/>
    </row>
    <row r="268" spans="1:13">
      <c r="A268" s="191">
        <v>1900</v>
      </c>
      <c r="B268" s="195"/>
      <c r="C268" s="195"/>
      <c r="D268" s="195"/>
      <c r="E268" s="195"/>
      <c r="F268" s="195"/>
      <c r="G268" s="195"/>
      <c r="H268" s="195"/>
      <c r="I268" s="196"/>
      <c r="J268" s="197"/>
      <c r="K268" s="196"/>
      <c r="L268" s="196"/>
      <c r="M268" s="196"/>
    </row>
    <row r="269" spans="1:13">
      <c r="A269" s="179">
        <v>2000</v>
      </c>
      <c r="B269" s="198"/>
      <c r="C269" s="198"/>
      <c r="D269" s="198"/>
      <c r="E269" s="198"/>
      <c r="F269" s="198"/>
      <c r="G269" s="198"/>
      <c r="H269" s="198"/>
      <c r="I269" s="199"/>
      <c r="J269" s="200"/>
      <c r="K269" s="201"/>
      <c r="L269" s="201"/>
      <c r="M269" s="201"/>
    </row>
    <row r="270" spans="1:13">
      <c r="A270" s="191">
        <v>2100</v>
      </c>
      <c r="B270" s="195"/>
      <c r="C270" s="195"/>
      <c r="D270" s="195"/>
      <c r="E270" s="195"/>
      <c r="F270" s="195"/>
      <c r="G270" s="195"/>
      <c r="H270" s="195"/>
      <c r="I270" s="196"/>
      <c r="J270" s="197"/>
      <c r="K270" s="196"/>
      <c r="L270" s="196"/>
      <c r="M270" s="196"/>
    </row>
    <row r="271" spans="1:13">
      <c r="A271" s="179">
        <v>2200</v>
      </c>
      <c r="B271" s="198"/>
      <c r="C271" s="198"/>
      <c r="D271" s="198"/>
      <c r="E271" s="198"/>
      <c r="F271" s="198"/>
      <c r="G271" s="198"/>
      <c r="H271" s="198"/>
      <c r="I271" s="199"/>
      <c r="J271" s="200"/>
      <c r="K271" s="201"/>
      <c r="L271" s="201"/>
      <c r="M271" s="201"/>
    </row>
    <row r="272" spans="1:13">
      <c r="A272" s="191">
        <v>2400</v>
      </c>
      <c r="B272" s="195"/>
      <c r="C272" s="195"/>
      <c r="D272" s="195"/>
      <c r="E272" s="195"/>
      <c r="F272" s="195"/>
      <c r="G272" s="195"/>
      <c r="H272" s="195"/>
      <c r="I272" s="196"/>
      <c r="J272" s="197"/>
      <c r="K272" s="196"/>
      <c r="L272" s="196"/>
      <c r="M272" s="196"/>
    </row>
    <row r="273" spans="1:13">
      <c r="A273" s="179">
        <v>2600</v>
      </c>
      <c r="B273" s="198"/>
      <c r="C273" s="198"/>
      <c r="D273" s="198"/>
      <c r="E273" s="198"/>
      <c r="F273" s="198"/>
      <c r="G273" s="198"/>
      <c r="H273" s="198"/>
      <c r="I273" s="199"/>
      <c r="J273" s="200"/>
      <c r="K273" s="201"/>
      <c r="L273" s="201"/>
      <c r="M273" s="201"/>
    </row>
    <row r="274" spans="1:13">
      <c r="A274" s="191">
        <v>2800</v>
      </c>
      <c r="B274" s="195"/>
      <c r="C274" s="195"/>
      <c r="D274" s="195"/>
      <c r="E274" s="195"/>
      <c r="F274" s="195"/>
      <c r="G274" s="195"/>
      <c r="H274" s="195"/>
      <c r="I274" s="196"/>
      <c r="J274" s="197"/>
      <c r="K274" s="196"/>
      <c r="L274" s="196"/>
      <c r="M274" s="196"/>
    </row>
    <row r="275" spans="1:13">
      <c r="A275" s="179">
        <v>3000</v>
      </c>
      <c r="B275" s="198"/>
      <c r="C275" s="198"/>
      <c r="D275" s="198"/>
      <c r="E275" s="198"/>
      <c r="F275" s="198"/>
      <c r="G275" s="198"/>
      <c r="H275" s="198"/>
      <c r="I275" s="199"/>
      <c r="J275" s="200"/>
      <c r="K275" s="201"/>
      <c r="L275" s="201"/>
      <c r="M275" s="201"/>
    </row>
    <row r="276" spans="1:13">
      <c r="A276" s="191">
        <v>3200</v>
      </c>
      <c r="B276" s="195"/>
      <c r="C276" s="195"/>
      <c r="D276" s="195"/>
      <c r="E276" s="195"/>
      <c r="F276" s="195"/>
      <c r="G276" s="195"/>
      <c r="H276" s="195"/>
      <c r="I276" s="196"/>
      <c r="J276" s="197"/>
      <c r="K276" s="196"/>
      <c r="L276" s="196"/>
      <c r="M276" s="196"/>
    </row>
    <row r="277" spans="1:13">
      <c r="A277" s="421" t="s">
        <v>187</v>
      </c>
      <c r="B277" s="422"/>
      <c r="C277" s="422"/>
      <c r="D277" s="422"/>
      <c r="E277" s="422"/>
      <c r="F277" s="422"/>
      <c r="G277" s="422"/>
      <c r="H277" s="422"/>
      <c r="I277" s="422"/>
      <c r="J277" s="422"/>
      <c r="K277" s="422"/>
      <c r="L277" s="422"/>
      <c r="M277" s="422"/>
    </row>
    <row r="278" spans="1:13">
      <c r="A278" s="422"/>
      <c r="B278" s="422"/>
      <c r="C278" s="422"/>
      <c r="D278" s="422"/>
      <c r="E278" s="422"/>
      <c r="F278" s="422"/>
      <c r="G278" s="422"/>
      <c r="H278" s="422"/>
      <c r="I278" s="422"/>
      <c r="J278" s="422"/>
      <c r="K278" s="422"/>
      <c r="L278" s="422"/>
      <c r="M278" s="422"/>
    </row>
    <row r="279" spans="1:13">
      <c r="A279" s="423" t="s">
        <v>188</v>
      </c>
      <c r="B279" s="423"/>
      <c r="C279" s="423"/>
      <c r="F279" s="7" t="s">
        <v>189</v>
      </c>
    </row>
    <row r="281" spans="1:13">
      <c r="A281" t="s">
        <v>197</v>
      </c>
      <c r="D281" s="206"/>
      <c r="E281" s="207" t="s">
        <v>198</v>
      </c>
      <c r="F281" t="s">
        <v>199</v>
      </c>
      <c r="G281" s="5"/>
      <c r="H281" s="5"/>
      <c r="I281" t="s">
        <v>198</v>
      </c>
      <c r="J281" s="7" t="s">
        <v>205</v>
      </c>
    </row>
    <row r="282" spans="1:13">
      <c r="A282" s="203" t="s">
        <v>190</v>
      </c>
      <c r="B282" s="205"/>
      <c r="C282" s="205"/>
      <c r="D282" s="205"/>
      <c r="E282" s="204"/>
      <c r="F282" s="5" t="s">
        <v>196</v>
      </c>
      <c r="G282" s="206"/>
      <c r="H282" s="206"/>
      <c r="I282" s="209"/>
      <c r="J282" t="s">
        <v>206</v>
      </c>
      <c r="L282" s="202"/>
    </row>
    <row r="283" spans="1:13">
      <c r="A283" s="203" t="s">
        <v>191</v>
      </c>
      <c r="B283" s="205"/>
      <c r="C283" s="205"/>
      <c r="D283" s="205"/>
      <c r="E283" s="202"/>
      <c r="F283" s="118" t="s">
        <v>200</v>
      </c>
      <c r="G283" s="206"/>
      <c r="H283" s="206"/>
      <c r="I283" s="210"/>
      <c r="J283" t="s">
        <v>207</v>
      </c>
      <c r="L283" s="202"/>
    </row>
    <row r="284" spans="1:13">
      <c r="A284" s="203" t="s">
        <v>192</v>
      </c>
      <c r="B284" s="205"/>
      <c r="C284" s="205"/>
      <c r="D284" s="205"/>
      <c r="E284" s="202"/>
      <c r="F284" t="s">
        <v>201</v>
      </c>
      <c r="G284" s="206"/>
      <c r="H284" s="206"/>
      <c r="I284" s="194"/>
      <c r="J284" s="7" t="s">
        <v>208</v>
      </c>
    </row>
    <row r="285" spans="1:13">
      <c r="A285" s="203" t="s">
        <v>193</v>
      </c>
      <c r="B285" s="205"/>
      <c r="C285" s="205"/>
      <c r="D285" s="205"/>
      <c r="E285" s="202"/>
      <c r="F285" t="s">
        <v>202</v>
      </c>
      <c r="H285" s="194"/>
      <c r="I285" t="s">
        <v>198</v>
      </c>
      <c r="J285" t="s">
        <v>209</v>
      </c>
      <c r="L285" s="194"/>
    </row>
    <row r="286" spans="1:13">
      <c r="A286" s="203" t="s">
        <v>194</v>
      </c>
      <c r="B286" s="205"/>
      <c r="C286" s="205"/>
      <c r="D286" s="205"/>
      <c r="E286" s="202"/>
      <c r="F286" t="s">
        <v>196</v>
      </c>
      <c r="G286" s="206"/>
      <c r="H286" s="208"/>
      <c r="I286" s="194"/>
      <c r="J286" t="s">
        <v>210</v>
      </c>
      <c r="L286" s="194"/>
    </row>
    <row r="287" spans="1:13">
      <c r="A287" s="203" t="s">
        <v>195</v>
      </c>
      <c r="B287" s="205"/>
      <c r="C287" s="205"/>
      <c r="D287" s="205"/>
      <c r="E287" s="202"/>
      <c r="F287" t="s">
        <v>200</v>
      </c>
      <c r="G287" s="206"/>
      <c r="H287" s="208"/>
      <c r="I287" s="194"/>
    </row>
    <row r="288" spans="1:13">
      <c r="F288" t="s">
        <v>203</v>
      </c>
      <c r="G288" s="206"/>
      <c r="H288" s="208"/>
      <c r="I288" s="194"/>
    </row>
    <row r="289" spans="1:13">
      <c r="F289" t="s">
        <v>204</v>
      </c>
      <c r="G289" s="206"/>
      <c r="H289" s="208"/>
      <c r="I289" s="194"/>
    </row>
    <row r="292" spans="1:13" ht="18.75">
      <c r="A292" s="427" t="str">
        <f>O24</f>
        <v>SPLIT</v>
      </c>
      <c r="B292" s="427"/>
      <c r="C292" s="427"/>
      <c r="D292" s="427"/>
      <c r="E292" s="427"/>
      <c r="F292" s="427"/>
      <c r="G292" s="427"/>
      <c r="H292" s="427"/>
      <c r="I292" s="427"/>
      <c r="J292" s="427"/>
      <c r="K292" s="427"/>
      <c r="L292" s="193" t="s">
        <v>212</v>
      </c>
      <c r="M292" s="192"/>
    </row>
    <row r="293" spans="1:13" ht="18.75">
      <c r="A293" s="427"/>
      <c r="B293" s="427"/>
      <c r="C293" s="427"/>
      <c r="D293" s="427"/>
      <c r="E293" s="427"/>
      <c r="F293" s="427"/>
      <c r="G293" s="427"/>
      <c r="H293" s="427"/>
      <c r="I293" s="427"/>
      <c r="J293" s="427"/>
      <c r="K293" s="427"/>
      <c r="L293" s="211" t="s">
        <v>211</v>
      </c>
      <c r="M293" s="192"/>
    </row>
    <row r="294" spans="1:13" ht="18.75">
      <c r="A294" s="427"/>
      <c r="B294" s="427"/>
      <c r="C294" s="427"/>
      <c r="D294" s="427"/>
      <c r="E294" s="427"/>
      <c r="F294" s="427"/>
      <c r="G294" s="427"/>
      <c r="H294" s="427"/>
      <c r="I294" s="427"/>
      <c r="J294" s="427"/>
      <c r="K294" s="427"/>
      <c r="L294" s="192"/>
      <c r="M294" s="192"/>
    </row>
    <row r="295" spans="1:13">
      <c r="A295" s="428" t="s">
        <v>151</v>
      </c>
      <c r="B295" s="428"/>
      <c r="C295" s="428"/>
      <c r="D295" s="428"/>
      <c r="E295" s="428"/>
      <c r="F295" s="428"/>
      <c r="G295" s="428"/>
      <c r="H295" s="428"/>
      <c r="I295" s="428"/>
      <c r="J295" s="428"/>
      <c r="K295" s="428"/>
      <c r="L295" s="428"/>
      <c r="M295" s="428"/>
    </row>
    <row r="296" spans="1:13">
      <c r="A296" s="428"/>
      <c r="B296" s="428"/>
      <c r="C296" s="428"/>
      <c r="D296" s="428"/>
      <c r="E296" s="428"/>
      <c r="F296" s="428"/>
      <c r="G296" s="428"/>
      <c r="H296" s="428"/>
      <c r="I296" s="428"/>
      <c r="J296" s="428"/>
      <c r="K296" s="428"/>
      <c r="L296" s="428"/>
      <c r="M296" s="428"/>
    </row>
    <row r="297" spans="1:13">
      <c r="A297" s="377" t="s">
        <v>175</v>
      </c>
      <c r="B297" s="377"/>
      <c r="C297" s="377"/>
      <c r="D297" s="377"/>
      <c r="E297" s="377"/>
      <c r="F297" s="377"/>
      <c r="G297" s="377"/>
      <c r="H297" s="377"/>
      <c r="I297" s="377"/>
      <c r="J297" s="377" t="s">
        <v>186</v>
      </c>
      <c r="K297" s="377"/>
      <c r="L297" s="377"/>
      <c r="M297" s="377"/>
    </row>
    <row r="298" spans="1:13">
      <c r="A298" s="424" t="s">
        <v>152</v>
      </c>
      <c r="B298" s="424" t="s">
        <v>153</v>
      </c>
      <c r="C298" s="424" t="s">
        <v>154</v>
      </c>
      <c r="D298" s="424" t="s">
        <v>155</v>
      </c>
      <c r="E298" s="424" t="s">
        <v>156</v>
      </c>
      <c r="F298" s="424" t="s">
        <v>176</v>
      </c>
      <c r="G298" s="424" t="s">
        <v>177</v>
      </c>
      <c r="H298" s="424" t="s">
        <v>179</v>
      </c>
      <c r="I298" s="424" t="s">
        <v>180</v>
      </c>
      <c r="J298" s="425" t="s">
        <v>181</v>
      </c>
      <c r="K298" s="426" t="s">
        <v>182</v>
      </c>
      <c r="L298" s="426" t="s">
        <v>183</v>
      </c>
      <c r="M298" s="426" t="s">
        <v>184</v>
      </c>
    </row>
    <row r="299" spans="1:13">
      <c r="A299" s="424"/>
      <c r="B299" s="424"/>
      <c r="C299" s="424"/>
      <c r="D299" s="424"/>
      <c r="E299" s="424"/>
      <c r="F299" s="424"/>
      <c r="G299" s="424"/>
      <c r="H299" s="424"/>
      <c r="I299" s="424"/>
      <c r="J299" s="425"/>
      <c r="K299" s="426"/>
      <c r="L299" s="426"/>
      <c r="M299" s="426"/>
    </row>
    <row r="300" spans="1:13">
      <c r="A300" s="191">
        <v>600</v>
      </c>
      <c r="B300" s="195"/>
      <c r="C300" s="195"/>
      <c r="D300" s="195"/>
      <c r="E300" s="195"/>
      <c r="F300" s="195"/>
      <c r="G300" s="195"/>
      <c r="H300" s="195"/>
      <c r="I300" s="196"/>
      <c r="J300" s="197"/>
      <c r="K300" s="196"/>
      <c r="L300" s="196"/>
      <c r="M300" s="196"/>
    </row>
    <row r="301" spans="1:13">
      <c r="A301" s="179">
        <v>800</v>
      </c>
      <c r="B301" s="198"/>
      <c r="C301" s="198"/>
      <c r="D301" s="198"/>
      <c r="E301" s="198"/>
      <c r="F301" s="198"/>
      <c r="G301" s="198"/>
      <c r="H301" s="198"/>
      <c r="I301" s="199"/>
      <c r="J301" s="200"/>
      <c r="K301" s="201"/>
      <c r="L301" s="201"/>
      <c r="M301" s="201"/>
    </row>
    <row r="302" spans="1:13">
      <c r="A302" s="191">
        <v>1000</v>
      </c>
      <c r="B302" s="195"/>
      <c r="C302" s="195"/>
      <c r="D302" s="195"/>
      <c r="E302" s="195"/>
      <c r="F302" s="195"/>
      <c r="G302" s="195"/>
      <c r="H302" s="195"/>
      <c r="I302" s="196"/>
      <c r="J302" s="197"/>
      <c r="K302" s="196"/>
      <c r="L302" s="196"/>
      <c r="M302" s="196"/>
    </row>
    <row r="303" spans="1:13">
      <c r="A303" s="179">
        <v>1200</v>
      </c>
      <c r="B303" s="198"/>
      <c r="C303" s="198"/>
      <c r="D303" s="198"/>
      <c r="E303" s="198"/>
      <c r="F303" s="198"/>
      <c r="G303" s="198"/>
      <c r="H303" s="198"/>
      <c r="I303" s="199"/>
      <c r="J303" s="200"/>
      <c r="K303" s="201"/>
      <c r="L303" s="201"/>
      <c r="M303" s="201"/>
    </row>
    <row r="304" spans="1:13">
      <c r="A304" s="191">
        <v>1300</v>
      </c>
      <c r="B304" s="195"/>
      <c r="C304" s="195"/>
      <c r="D304" s="195"/>
      <c r="E304" s="195"/>
      <c r="F304" s="195"/>
      <c r="G304" s="195"/>
      <c r="H304" s="195"/>
      <c r="I304" s="196"/>
      <c r="J304" s="197"/>
      <c r="K304" s="196"/>
      <c r="L304" s="196"/>
      <c r="M304" s="196"/>
    </row>
    <row r="305" spans="1:13">
      <c r="A305" s="179">
        <v>1400</v>
      </c>
      <c r="B305" s="198"/>
      <c r="C305" s="198"/>
      <c r="D305" s="198"/>
      <c r="E305" s="198"/>
      <c r="F305" s="198"/>
      <c r="G305" s="198"/>
      <c r="H305" s="198"/>
      <c r="I305" s="199"/>
      <c r="J305" s="200"/>
      <c r="K305" s="201"/>
      <c r="L305" s="201"/>
      <c r="M305" s="201"/>
    </row>
    <row r="306" spans="1:13">
      <c r="A306" s="191">
        <v>1500</v>
      </c>
      <c r="B306" s="195"/>
      <c r="C306" s="195"/>
      <c r="D306" s="195"/>
      <c r="E306" s="195"/>
      <c r="F306" s="195"/>
      <c r="G306" s="195"/>
      <c r="H306" s="195"/>
      <c r="I306" s="196"/>
      <c r="J306" s="197"/>
      <c r="K306" s="196"/>
      <c r="L306" s="196"/>
      <c r="M306" s="196"/>
    </row>
    <row r="307" spans="1:13">
      <c r="A307" s="179">
        <v>1600</v>
      </c>
      <c r="B307" s="198"/>
      <c r="C307" s="198"/>
      <c r="D307" s="198"/>
      <c r="E307" s="198"/>
      <c r="F307" s="198"/>
      <c r="G307" s="198"/>
      <c r="H307" s="198"/>
      <c r="I307" s="199"/>
      <c r="J307" s="200"/>
      <c r="K307" s="201"/>
      <c r="L307" s="201"/>
      <c r="M307" s="201"/>
    </row>
    <row r="308" spans="1:13">
      <c r="A308" s="191">
        <v>1700</v>
      </c>
      <c r="B308" s="195"/>
      <c r="C308" s="195"/>
      <c r="D308" s="195"/>
      <c r="E308" s="195"/>
      <c r="F308" s="195"/>
      <c r="G308" s="195"/>
      <c r="H308" s="195"/>
      <c r="I308" s="196"/>
      <c r="J308" s="197"/>
      <c r="K308" s="196"/>
      <c r="L308" s="196"/>
      <c r="M308" s="196"/>
    </row>
    <row r="309" spans="1:13">
      <c r="A309" s="179">
        <v>1800</v>
      </c>
      <c r="B309" s="198"/>
      <c r="C309" s="198"/>
      <c r="D309" s="198"/>
      <c r="E309" s="198"/>
      <c r="F309" s="198"/>
      <c r="G309" s="198"/>
      <c r="H309" s="198"/>
      <c r="I309" s="199"/>
      <c r="J309" s="200"/>
      <c r="K309" s="201"/>
      <c r="L309" s="201"/>
      <c r="M309" s="201"/>
    </row>
    <row r="310" spans="1:13">
      <c r="A310" s="191">
        <v>1900</v>
      </c>
      <c r="B310" s="195"/>
      <c r="C310" s="195"/>
      <c r="D310" s="195"/>
      <c r="E310" s="195"/>
      <c r="F310" s="195"/>
      <c r="G310" s="195"/>
      <c r="H310" s="195"/>
      <c r="I310" s="196"/>
      <c r="J310" s="197"/>
      <c r="K310" s="196"/>
      <c r="L310" s="196"/>
      <c r="M310" s="196"/>
    </row>
    <row r="311" spans="1:13">
      <c r="A311" s="179">
        <v>2000</v>
      </c>
      <c r="B311" s="198"/>
      <c r="C311" s="198"/>
      <c r="D311" s="198"/>
      <c r="E311" s="198"/>
      <c r="F311" s="198"/>
      <c r="G311" s="198"/>
      <c r="H311" s="198"/>
      <c r="I311" s="199"/>
      <c r="J311" s="200"/>
      <c r="K311" s="201"/>
      <c r="L311" s="201"/>
      <c r="M311" s="201"/>
    </row>
    <row r="312" spans="1:13">
      <c r="A312" s="191">
        <v>2100</v>
      </c>
      <c r="B312" s="195"/>
      <c r="C312" s="195"/>
      <c r="D312" s="195"/>
      <c r="E312" s="195"/>
      <c r="F312" s="195"/>
      <c r="G312" s="195"/>
      <c r="H312" s="195"/>
      <c r="I312" s="196"/>
      <c r="J312" s="197"/>
      <c r="K312" s="196"/>
      <c r="L312" s="196"/>
      <c r="M312" s="196"/>
    </row>
    <row r="313" spans="1:13">
      <c r="A313" s="179">
        <v>2200</v>
      </c>
      <c r="B313" s="198"/>
      <c r="C313" s="198"/>
      <c r="D313" s="198"/>
      <c r="E313" s="198"/>
      <c r="F313" s="198"/>
      <c r="G313" s="198"/>
      <c r="H313" s="198"/>
      <c r="I313" s="199"/>
      <c r="J313" s="200"/>
      <c r="K313" s="201"/>
      <c r="L313" s="201"/>
      <c r="M313" s="201"/>
    </row>
    <row r="314" spans="1:13">
      <c r="A314" s="191">
        <v>2400</v>
      </c>
      <c r="B314" s="195"/>
      <c r="C314" s="195"/>
      <c r="D314" s="195"/>
      <c r="E314" s="195"/>
      <c r="F314" s="195"/>
      <c r="G314" s="195"/>
      <c r="H314" s="195"/>
      <c r="I314" s="196"/>
      <c r="J314" s="197"/>
      <c r="K314" s="196"/>
      <c r="L314" s="196"/>
      <c r="M314" s="196"/>
    </row>
    <row r="315" spans="1:13">
      <c r="A315" s="179">
        <v>2600</v>
      </c>
      <c r="B315" s="198"/>
      <c r="C315" s="198"/>
      <c r="D315" s="198"/>
      <c r="E315" s="198"/>
      <c r="F315" s="198"/>
      <c r="G315" s="198"/>
      <c r="H315" s="198"/>
      <c r="I315" s="199"/>
      <c r="J315" s="200"/>
      <c r="K315" s="201"/>
      <c r="L315" s="201"/>
      <c r="M315" s="201"/>
    </row>
    <row r="316" spans="1:13">
      <c r="A316" s="191">
        <v>2800</v>
      </c>
      <c r="B316" s="195"/>
      <c r="C316" s="195"/>
      <c r="D316" s="195"/>
      <c r="E316" s="195"/>
      <c r="F316" s="195"/>
      <c r="G316" s="195"/>
      <c r="H316" s="195"/>
      <c r="I316" s="196"/>
      <c r="J316" s="197"/>
      <c r="K316" s="196"/>
      <c r="L316" s="196"/>
      <c r="M316" s="196"/>
    </row>
    <row r="317" spans="1:13">
      <c r="A317" s="179">
        <v>3000</v>
      </c>
      <c r="B317" s="198"/>
      <c r="C317" s="198"/>
      <c r="D317" s="198"/>
      <c r="E317" s="198"/>
      <c r="F317" s="198"/>
      <c r="G317" s="198"/>
      <c r="H317" s="198"/>
      <c r="I317" s="199"/>
      <c r="J317" s="200"/>
      <c r="K317" s="201"/>
      <c r="L317" s="201"/>
      <c r="M317" s="201"/>
    </row>
    <row r="318" spans="1:13">
      <c r="A318" s="191">
        <v>3200</v>
      </c>
      <c r="B318" s="195"/>
      <c r="C318" s="195"/>
      <c r="D318" s="195"/>
      <c r="E318" s="195"/>
      <c r="F318" s="195"/>
      <c r="G318" s="195"/>
      <c r="H318" s="195"/>
      <c r="I318" s="196"/>
      <c r="J318" s="197"/>
      <c r="K318" s="196"/>
      <c r="L318" s="196"/>
      <c r="M318" s="196"/>
    </row>
    <row r="319" spans="1:13">
      <c r="A319" s="421" t="s">
        <v>187</v>
      </c>
      <c r="B319" s="422"/>
      <c r="C319" s="422"/>
      <c r="D319" s="422"/>
      <c r="E319" s="422"/>
      <c r="F319" s="422"/>
      <c r="G319" s="422"/>
      <c r="H319" s="422"/>
      <c r="I319" s="422"/>
      <c r="J319" s="422"/>
      <c r="K319" s="422"/>
      <c r="L319" s="422"/>
      <c r="M319" s="422"/>
    </row>
    <row r="320" spans="1:13">
      <c r="A320" s="422"/>
      <c r="B320" s="422"/>
      <c r="C320" s="422"/>
      <c r="D320" s="422"/>
      <c r="E320" s="422"/>
      <c r="F320" s="422"/>
      <c r="G320" s="422"/>
      <c r="H320" s="422"/>
      <c r="I320" s="422"/>
      <c r="J320" s="422"/>
      <c r="K320" s="422"/>
      <c r="L320" s="422"/>
      <c r="M320" s="422"/>
    </row>
    <row r="321" spans="1:12">
      <c r="A321" s="423" t="s">
        <v>188</v>
      </c>
      <c r="B321" s="423"/>
      <c r="C321" s="423"/>
      <c r="F321" s="7" t="s">
        <v>189</v>
      </c>
    </row>
    <row r="323" spans="1:12">
      <c r="A323" t="s">
        <v>197</v>
      </c>
      <c r="D323" s="206"/>
      <c r="E323" s="207" t="s">
        <v>198</v>
      </c>
      <c r="F323" t="s">
        <v>199</v>
      </c>
      <c r="G323" s="5"/>
      <c r="H323" s="5"/>
      <c r="I323" t="s">
        <v>198</v>
      </c>
      <c r="J323" s="7" t="s">
        <v>205</v>
      </c>
    </row>
    <row r="324" spans="1:12">
      <c r="A324" s="203" t="s">
        <v>190</v>
      </c>
      <c r="B324" s="205"/>
      <c r="C324" s="205"/>
      <c r="D324" s="205"/>
      <c r="E324" s="204"/>
      <c r="F324" s="5" t="s">
        <v>196</v>
      </c>
      <c r="G324" s="206"/>
      <c r="H324" s="206"/>
      <c r="I324" s="209"/>
      <c r="J324" t="s">
        <v>206</v>
      </c>
      <c r="L324" s="202"/>
    </row>
    <row r="325" spans="1:12">
      <c r="A325" s="203" t="s">
        <v>191</v>
      </c>
      <c r="B325" s="205"/>
      <c r="C325" s="205"/>
      <c r="D325" s="205"/>
      <c r="E325" s="202"/>
      <c r="F325" s="118" t="s">
        <v>200</v>
      </c>
      <c r="G325" s="206"/>
      <c r="H325" s="206"/>
      <c r="I325" s="210"/>
      <c r="J325" t="s">
        <v>207</v>
      </c>
      <c r="L325" s="202"/>
    </row>
    <row r="326" spans="1:12">
      <c r="A326" s="203" t="s">
        <v>192</v>
      </c>
      <c r="B326" s="205"/>
      <c r="C326" s="205"/>
      <c r="D326" s="205"/>
      <c r="E326" s="202"/>
      <c r="F326" t="s">
        <v>201</v>
      </c>
      <c r="G326" s="206"/>
      <c r="H326" s="206"/>
      <c r="I326" s="194"/>
      <c r="J326" s="7" t="s">
        <v>208</v>
      </c>
    </row>
    <row r="327" spans="1:12">
      <c r="A327" s="203" t="s">
        <v>193</v>
      </c>
      <c r="B327" s="205"/>
      <c r="C327" s="205"/>
      <c r="D327" s="205"/>
      <c r="E327" s="202"/>
      <c r="F327" t="s">
        <v>202</v>
      </c>
      <c r="H327" s="194"/>
      <c r="I327" t="s">
        <v>198</v>
      </c>
      <c r="J327" t="s">
        <v>209</v>
      </c>
      <c r="L327" s="194"/>
    </row>
    <row r="328" spans="1:12">
      <c r="A328" s="203" t="s">
        <v>194</v>
      </c>
      <c r="B328" s="205"/>
      <c r="C328" s="205"/>
      <c r="D328" s="205"/>
      <c r="E328" s="202"/>
      <c r="F328" t="s">
        <v>196</v>
      </c>
      <c r="G328" s="206"/>
      <c r="H328" s="208"/>
      <c r="I328" s="194"/>
      <c r="J328" t="s">
        <v>210</v>
      </c>
      <c r="L328" s="194"/>
    </row>
    <row r="329" spans="1:12">
      <c r="A329" s="203" t="s">
        <v>195</v>
      </c>
      <c r="B329" s="205"/>
      <c r="C329" s="205"/>
      <c r="D329" s="205"/>
      <c r="E329" s="202"/>
      <c r="F329" t="s">
        <v>200</v>
      </c>
      <c r="G329" s="206"/>
      <c r="H329" s="208"/>
      <c r="I329" s="194"/>
    </row>
    <row r="330" spans="1:12">
      <c r="F330" t="s">
        <v>203</v>
      </c>
      <c r="G330" s="206"/>
      <c r="H330" s="208"/>
      <c r="I330" s="194"/>
    </row>
    <row r="331" spans="1:12">
      <c r="F331" t="s">
        <v>204</v>
      </c>
      <c r="G331" s="206"/>
      <c r="H331" s="208"/>
      <c r="I331" s="194"/>
    </row>
    <row r="333" spans="1:12">
      <c r="A333" s="359" t="s">
        <v>220</v>
      </c>
      <c r="B333" s="359"/>
      <c r="C333" s="359"/>
      <c r="D333" s="359"/>
      <c r="E333" s="359"/>
      <c r="F333" s="359"/>
      <c r="G333" s="359"/>
      <c r="H333" s="359"/>
      <c r="I333" s="359"/>
    </row>
    <row r="334" spans="1:12">
      <c r="A334" s="359"/>
      <c r="B334" s="359"/>
      <c r="C334" s="359"/>
      <c r="D334" s="359"/>
      <c r="E334" s="359"/>
      <c r="F334" s="359"/>
      <c r="G334" s="359"/>
      <c r="H334" s="359"/>
      <c r="I334" s="359"/>
    </row>
    <row r="335" spans="1:12">
      <c r="A335" s="359"/>
      <c r="B335" s="359"/>
      <c r="C335" s="359"/>
      <c r="D335" s="359"/>
      <c r="E335" s="359"/>
      <c r="F335" s="359"/>
      <c r="G335" s="359"/>
      <c r="H335" s="359"/>
      <c r="I335" s="359"/>
    </row>
    <row r="336" spans="1:12">
      <c r="A336" s="431" t="s">
        <v>187</v>
      </c>
      <c r="B336" s="432"/>
      <c r="C336" s="432"/>
      <c r="D336" s="432"/>
      <c r="E336" s="432"/>
      <c r="F336" s="432"/>
      <c r="G336" s="432"/>
      <c r="H336" s="432"/>
      <c r="I336" s="432"/>
    </row>
    <row r="337" spans="1:9">
      <c r="A337" s="432"/>
      <c r="B337" s="432"/>
      <c r="C337" s="432"/>
      <c r="D337" s="432"/>
      <c r="E337" s="432"/>
      <c r="F337" s="432"/>
      <c r="G337" s="432"/>
      <c r="H337" s="432"/>
      <c r="I337" s="432"/>
    </row>
    <row r="338" spans="1:9" ht="15">
      <c r="A338" s="258" t="s">
        <v>224</v>
      </c>
      <c r="B338" s="259"/>
      <c r="C338" s="259"/>
      <c r="D338" s="259"/>
      <c r="E338" s="259"/>
      <c r="F338" s="258" t="s">
        <v>277</v>
      </c>
      <c r="G338" s="259"/>
      <c r="H338" s="259"/>
      <c r="I338" s="259"/>
    </row>
    <row r="339" spans="1:9" ht="3.75" customHeight="1">
      <c r="A339" s="259"/>
      <c r="B339" s="259"/>
      <c r="C339" s="259"/>
      <c r="D339" s="259"/>
      <c r="E339" s="259"/>
      <c r="F339" s="259"/>
      <c r="G339" s="259"/>
      <c r="H339" s="259"/>
      <c r="I339" s="259"/>
    </row>
    <row r="340" spans="1:9">
      <c r="A340" s="260" t="s">
        <v>221</v>
      </c>
      <c r="B340" s="259"/>
      <c r="C340" s="259"/>
      <c r="D340" s="259"/>
      <c r="E340" s="260" t="s">
        <v>198</v>
      </c>
      <c r="F340" s="259" t="s">
        <v>278</v>
      </c>
      <c r="G340" s="259"/>
      <c r="H340" s="259"/>
      <c r="I340" s="261">
        <v>13.5</v>
      </c>
    </row>
    <row r="341" spans="1:9">
      <c r="A341" s="259" t="s">
        <v>222</v>
      </c>
      <c r="B341" s="259"/>
      <c r="C341" s="259"/>
      <c r="D341" s="259"/>
      <c r="E341" s="261">
        <v>-3.05</v>
      </c>
      <c r="F341" s="259" t="s">
        <v>279</v>
      </c>
      <c r="G341" s="259"/>
      <c r="H341" s="259"/>
      <c r="I341" s="261">
        <v>30</v>
      </c>
    </row>
    <row r="342" spans="1:9">
      <c r="A342" s="259" t="s">
        <v>223</v>
      </c>
      <c r="B342" s="259"/>
      <c r="C342" s="259"/>
      <c r="D342" s="259"/>
      <c r="E342" s="261">
        <v>-2.56</v>
      </c>
      <c r="F342" s="259" t="s">
        <v>280</v>
      </c>
      <c r="G342" s="259"/>
      <c r="H342" s="259"/>
      <c r="I342" s="261">
        <v>2.7</v>
      </c>
    </row>
    <row r="343" spans="1:9">
      <c r="A343" s="259"/>
      <c r="B343" s="259"/>
      <c r="C343" s="259"/>
      <c r="D343" s="259"/>
      <c r="E343" s="261"/>
      <c r="F343" s="259" t="s">
        <v>281</v>
      </c>
      <c r="G343" s="259"/>
      <c r="H343" s="259"/>
      <c r="I343" s="261">
        <v>4.6500000000000004</v>
      </c>
    </row>
    <row r="344" spans="1:9" ht="15">
      <c r="A344" s="258" t="s">
        <v>225</v>
      </c>
      <c r="B344" s="259"/>
      <c r="C344" s="259"/>
      <c r="D344" s="259"/>
      <c r="E344" s="261"/>
      <c r="F344" s="259" t="s">
        <v>282</v>
      </c>
      <c r="G344" s="259"/>
      <c r="H344" s="259"/>
      <c r="I344" s="261">
        <v>5.18</v>
      </c>
    </row>
    <row r="345" spans="1:9" ht="15">
      <c r="A345" s="258" t="s">
        <v>226</v>
      </c>
      <c r="B345" s="259"/>
      <c r="C345" s="259"/>
      <c r="D345" s="259"/>
      <c r="E345" s="261"/>
      <c r="F345" s="434" t="s">
        <v>283</v>
      </c>
      <c r="G345" s="434"/>
      <c r="H345" s="434"/>
      <c r="I345" s="261">
        <v>12.35</v>
      </c>
    </row>
    <row r="346" spans="1:9">
      <c r="A346" s="259" t="s">
        <v>227</v>
      </c>
      <c r="B346" s="259"/>
      <c r="C346" s="259"/>
      <c r="D346" s="259"/>
      <c r="E346" s="261"/>
      <c r="F346" s="434"/>
      <c r="G346" s="434"/>
      <c r="H346" s="434"/>
      <c r="I346" s="261"/>
    </row>
    <row r="347" spans="1:9">
      <c r="A347" s="259" t="s">
        <v>228</v>
      </c>
      <c r="B347" s="259"/>
      <c r="C347" s="259"/>
      <c r="D347" s="259"/>
      <c r="E347" s="261">
        <v>3.93</v>
      </c>
      <c r="F347" s="259"/>
      <c r="G347" s="259" t="s">
        <v>284</v>
      </c>
      <c r="H347" s="259"/>
      <c r="I347" s="261">
        <v>12.8</v>
      </c>
    </row>
    <row r="348" spans="1:9">
      <c r="A348" s="259" t="s">
        <v>229</v>
      </c>
      <c r="B348" s="259"/>
      <c r="C348" s="259"/>
      <c r="D348" s="259"/>
      <c r="E348" s="261">
        <v>2.54</v>
      </c>
      <c r="F348" s="259"/>
      <c r="G348" s="259" t="s">
        <v>285</v>
      </c>
      <c r="H348" s="259"/>
      <c r="I348" s="261">
        <v>8.93</v>
      </c>
    </row>
    <row r="349" spans="1:9">
      <c r="A349" s="259" t="s">
        <v>230</v>
      </c>
      <c r="B349" s="259"/>
      <c r="C349" s="259"/>
      <c r="D349" s="259"/>
      <c r="E349" s="261">
        <v>12.4</v>
      </c>
      <c r="F349" s="259" t="s">
        <v>286</v>
      </c>
      <c r="G349" s="259"/>
      <c r="H349" s="259"/>
      <c r="I349" s="261">
        <v>11.95</v>
      </c>
    </row>
    <row r="350" spans="1:9">
      <c r="A350" s="259" t="s">
        <v>231</v>
      </c>
      <c r="B350" s="259"/>
      <c r="C350" s="259"/>
      <c r="D350" s="259"/>
      <c r="E350" s="261">
        <v>8.01</v>
      </c>
      <c r="F350" s="259" t="s">
        <v>287</v>
      </c>
      <c r="G350" s="259"/>
      <c r="H350" s="259"/>
      <c r="I350" s="261">
        <v>14.35</v>
      </c>
    </row>
    <row r="351" spans="1:9">
      <c r="A351" s="259" t="s">
        <v>232</v>
      </c>
      <c r="B351" s="259"/>
      <c r="C351" s="259"/>
      <c r="D351" s="259"/>
      <c r="E351" s="261">
        <v>10.25</v>
      </c>
      <c r="F351" s="259"/>
      <c r="G351" s="259"/>
      <c r="H351" s="259"/>
      <c r="I351" s="261"/>
    </row>
    <row r="352" spans="1:9" ht="15">
      <c r="A352" s="259" t="s">
        <v>233</v>
      </c>
      <c r="B352" s="259"/>
      <c r="C352" s="259"/>
      <c r="D352" s="259"/>
      <c r="E352" s="261">
        <v>12.15</v>
      </c>
      <c r="F352" s="258" t="s">
        <v>288</v>
      </c>
      <c r="G352" s="259"/>
      <c r="H352" s="259"/>
      <c r="I352" s="261"/>
    </row>
    <row r="353" spans="1:9">
      <c r="A353" s="259" t="s">
        <v>234</v>
      </c>
      <c r="B353" s="259"/>
      <c r="C353" s="259"/>
      <c r="D353" s="259"/>
      <c r="E353" s="261">
        <v>3.39</v>
      </c>
      <c r="F353" s="259" t="s">
        <v>196</v>
      </c>
      <c r="G353" s="259"/>
      <c r="H353" s="259"/>
      <c r="I353" s="261">
        <v>1.06</v>
      </c>
    </row>
    <row r="354" spans="1:9">
      <c r="A354" s="259"/>
      <c r="B354" s="259" t="s">
        <v>235</v>
      </c>
      <c r="C354" s="259"/>
      <c r="D354" s="259"/>
      <c r="E354" s="261">
        <v>14.25</v>
      </c>
      <c r="F354" s="259" t="s">
        <v>289</v>
      </c>
      <c r="G354" s="259"/>
      <c r="H354" s="259"/>
      <c r="I354" s="261">
        <v>1.33</v>
      </c>
    </row>
    <row r="355" spans="1:9">
      <c r="A355" s="259"/>
      <c r="B355" s="259" t="s">
        <v>236</v>
      </c>
      <c r="C355" s="259"/>
      <c r="D355" s="259"/>
      <c r="E355" s="261">
        <v>2.79</v>
      </c>
      <c r="F355" s="259" t="s">
        <v>200</v>
      </c>
      <c r="G355" s="259"/>
      <c r="H355" s="259"/>
      <c r="I355" s="261">
        <v>1.77</v>
      </c>
    </row>
    <row r="356" spans="1:9">
      <c r="A356" s="259" t="s">
        <v>237</v>
      </c>
      <c r="B356" s="259"/>
      <c r="C356" s="259"/>
      <c r="D356" s="259"/>
      <c r="E356" s="261">
        <v>1.29</v>
      </c>
      <c r="F356" s="259"/>
      <c r="G356" s="259"/>
      <c r="H356" s="259"/>
      <c r="I356" s="261"/>
    </row>
    <row r="357" spans="1:9" ht="15">
      <c r="A357" s="259" t="s">
        <v>238</v>
      </c>
      <c r="B357" s="259"/>
      <c r="C357" s="259"/>
      <c r="D357" s="259"/>
      <c r="E357" s="261">
        <v>6.6</v>
      </c>
      <c r="F357" s="258" t="s">
        <v>290</v>
      </c>
      <c r="G357" s="259"/>
      <c r="H357" s="259"/>
      <c r="I357" s="261"/>
    </row>
    <row r="358" spans="1:9">
      <c r="A358" s="259" t="s">
        <v>239</v>
      </c>
      <c r="B358" s="259"/>
      <c r="C358" s="259"/>
      <c r="D358" s="259"/>
      <c r="E358" s="261"/>
      <c r="F358" s="259" t="s">
        <v>291</v>
      </c>
      <c r="G358" s="259"/>
      <c r="H358" s="259"/>
      <c r="I358" s="261" t="s">
        <v>329</v>
      </c>
    </row>
    <row r="359" spans="1:9">
      <c r="A359" s="259"/>
      <c r="B359" s="259" t="s">
        <v>240</v>
      </c>
      <c r="C359" s="259"/>
      <c r="D359" s="259"/>
      <c r="E359" s="261">
        <v>16.3</v>
      </c>
      <c r="F359" s="259" t="s">
        <v>292</v>
      </c>
      <c r="G359" s="259"/>
      <c r="H359" s="259"/>
      <c r="I359" s="261">
        <v>0.68</v>
      </c>
    </row>
    <row r="360" spans="1:9">
      <c r="A360" s="259" t="s">
        <v>241</v>
      </c>
      <c r="B360" s="259"/>
      <c r="C360" s="259"/>
      <c r="D360" s="259"/>
      <c r="E360" s="261">
        <v>1.05</v>
      </c>
      <c r="F360" s="259" t="s">
        <v>293</v>
      </c>
      <c r="G360" s="259"/>
      <c r="H360" s="259"/>
      <c r="I360" s="261">
        <v>-0.53</v>
      </c>
    </row>
    <row r="361" spans="1:9">
      <c r="A361" s="259" t="s">
        <v>242</v>
      </c>
      <c r="B361" s="259"/>
      <c r="C361" s="259"/>
      <c r="D361" s="259"/>
      <c r="E361" s="261">
        <v>10.85</v>
      </c>
      <c r="F361" s="259" t="s">
        <v>294</v>
      </c>
      <c r="G361" s="259"/>
      <c r="H361" s="259"/>
      <c r="I361" s="261">
        <v>-1.95</v>
      </c>
    </row>
    <row r="362" spans="1:9">
      <c r="A362" s="259" t="s">
        <v>243</v>
      </c>
      <c r="B362" s="259"/>
      <c r="C362" s="259"/>
      <c r="D362" s="259"/>
      <c r="E362" s="261">
        <v>4.25</v>
      </c>
      <c r="F362" s="259" t="s">
        <v>295</v>
      </c>
      <c r="G362" s="259"/>
      <c r="H362" s="259"/>
      <c r="I362" s="261">
        <v>-0.53</v>
      </c>
    </row>
    <row r="363" spans="1:9">
      <c r="A363" s="259" t="s">
        <v>244</v>
      </c>
      <c r="B363" s="259"/>
      <c r="C363" s="259"/>
      <c r="D363" s="259"/>
      <c r="E363" s="261">
        <v>34.75</v>
      </c>
      <c r="F363" s="259" t="s">
        <v>296</v>
      </c>
      <c r="G363" s="259"/>
      <c r="H363" s="259"/>
      <c r="I363" s="261">
        <v>-0.42</v>
      </c>
    </row>
    <row r="364" spans="1:9">
      <c r="A364" s="259"/>
      <c r="B364" s="259" t="s">
        <v>245</v>
      </c>
      <c r="C364" s="259"/>
      <c r="D364" s="259"/>
      <c r="E364" s="261">
        <v>17.55</v>
      </c>
      <c r="F364" s="259" t="s">
        <v>297</v>
      </c>
      <c r="G364" s="259"/>
      <c r="H364" s="259"/>
      <c r="I364" s="261">
        <v>1.98</v>
      </c>
    </row>
    <row r="365" spans="1:9">
      <c r="A365" s="259" t="s">
        <v>246</v>
      </c>
      <c r="B365" s="259"/>
      <c r="C365" s="259"/>
      <c r="D365" s="259"/>
      <c r="E365" s="261">
        <v>4.1900000000000004</v>
      </c>
      <c r="F365" s="259" t="s">
        <v>298</v>
      </c>
      <c r="G365" s="259"/>
      <c r="H365" s="259"/>
      <c r="I365" s="261">
        <v>2.38</v>
      </c>
    </row>
    <row r="366" spans="1:9">
      <c r="A366" s="259"/>
      <c r="B366" s="259" t="s">
        <v>247</v>
      </c>
      <c r="C366" s="259"/>
      <c r="D366" s="259"/>
      <c r="E366" s="261">
        <v>8.84</v>
      </c>
      <c r="F366" s="259" t="s">
        <v>299</v>
      </c>
      <c r="G366" s="259"/>
      <c r="H366" s="259"/>
      <c r="I366" s="261">
        <v>2.14</v>
      </c>
    </row>
    <row r="367" spans="1:9">
      <c r="A367" s="259" t="s">
        <v>248</v>
      </c>
      <c r="B367" s="259"/>
      <c r="C367" s="259"/>
      <c r="D367" s="259"/>
      <c r="E367" s="261">
        <v>8.01</v>
      </c>
      <c r="F367" s="259" t="s">
        <v>300</v>
      </c>
      <c r="G367" s="259"/>
      <c r="H367" s="259"/>
      <c r="I367" s="261">
        <v>2.76</v>
      </c>
    </row>
    <row r="368" spans="1:9">
      <c r="A368" s="259" t="s">
        <v>276</v>
      </c>
      <c r="B368" s="259"/>
      <c r="C368" s="259"/>
      <c r="D368" s="259"/>
      <c r="E368" s="261">
        <v>11.3</v>
      </c>
      <c r="F368" s="259" t="s">
        <v>301</v>
      </c>
      <c r="G368" s="259"/>
      <c r="H368" s="259"/>
      <c r="I368" s="261">
        <v>4.63</v>
      </c>
    </row>
    <row r="369" spans="1:9">
      <c r="A369" s="259" t="s">
        <v>249</v>
      </c>
      <c r="B369" s="259"/>
      <c r="C369" s="259"/>
      <c r="D369" s="259"/>
      <c r="E369" s="261">
        <v>5.82</v>
      </c>
      <c r="F369" s="259" t="s">
        <v>302</v>
      </c>
      <c r="G369" s="259"/>
      <c r="H369" s="259"/>
      <c r="I369" s="261">
        <v>-0.46</v>
      </c>
    </row>
    <row r="370" spans="1:9">
      <c r="A370" s="259" t="s">
        <v>250</v>
      </c>
      <c r="B370" s="259"/>
      <c r="C370" s="259"/>
      <c r="D370" s="259"/>
      <c r="E370" s="261"/>
      <c r="F370" s="259" t="s">
        <v>303</v>
      </c>
      <c r="G370" s="259"/>
      <c r="H370" s="259"/>
      <c r="I370" s="261">
        <v>2.65</v>
      </c>
    </row>
    <row r="371" spans="1:9">
      <c r="A371" s="259" t="s">
        <v>251</v>
      </c>
      <c r="B371" s="259"/>
      <c r="C371" s="259"/>
      <c r="D371" s="259"/>
      <c r="E371" s="261">
        <v>4.96</v>
      </c>
      <c r="F371" s="259" t="s">
        <v>304</v>
      </c>
      <c r="G371" s="259"/>
      <c r="H371" s="259"/>
      <c r="I371" s="261">
        <v>1.37</v>
      </c>
    </row>
    <row r="372" spans="1:9">
      <c r="A372" s="259" t="s">
        <v>252</v>
      </c>
      <c r="B372" s="259"/>
      <c r="C372" s="259"/>
      <c r="D372" s="259"/>
      <c r="E372" s="261">
        <v>7.86</v>
      </c>
      <c r="F372" s="259" t="s">
        <v>305</v>
      </c>
      <c r="G372" s="259"/>
      <c r="H372" s="259"/>
      <c r="I372" s="261">
        <v>-2.65</v>
      </c>
    </row>
    <row r="373" spans="1:9">
      <c r="A373" s="259" t="s">
        <v>253</v>
      </c>
      <c r="B373" s="259"/>
      <c r="C373" s="259"/>
      <c r="D373" s="259"/>
      <c r="E373" s="261">
        <v>2.0699999999999998</v>
      </c>
      <c r="F373" s="259" t="s">
        <v>306</v>
      </c>
      <c r="G373" s="259"/>
      <c r="H373" s="259"/>
      <c r="I373" s="261"/>
    </row>
    <row r="374" spans="1:9">
      <c r="A374" s="259" t="s">
        <v>254</v>
      </c>
      <c r="B374" s="259"/>
      <c r="C374" s="259"/>
      <c r="D374" s="259"/>
      <c r="E374" s="261">
        <v>18.05</v>
      </c>
      <c r="F374" s="259" t="s">
        <v>307</v>
      </c>
      <c r="G374" s="259"/>
      <c r="H374" s="259"/>
      <c r="I374" s="261">
        <v>-3.09</v>
      </c>
    </row>
    <row r="375" spans="1:9">
      <c r="A375" s="259" t="s">
        <v>255</v>
      </c>
      <c r="B375" s="259"/>
      <c r="C375" s="259"/>
      <c r="D375" s="259"/>
      <c r="E375" s="261">
        <v>7.81</v>
      </c>
      <c r="F375" s="259" t="s">
        <v>308</v>
      </c>
      <c r="G375" s="259"/>
      <c r="H375" s="259"/>
      <c r="I375" s="261"/>
    </row>
    <row r="376" spans="1:9">
      <c r="A376" s="259" t="s">
        <v>256</v>
      </c>
      <c r="B376" s="259"/>
      <c r="C376" s="259"/>
      <c r="D376" s="259"/>
      <c r="E376" s="261">
        <v>13.45</v>
      </c>
      <c r="F376" s="259"/>
      <c r="G376" s="259" t="s">
        <v>309</v>
      </c>
      <c r="H376" s="259"/>
      <c r="I376" s="261">
        <v>2.3199999999999998</v>
      </c>
    </row>
    <row r="377" spans="1:9">
      <c r="A377" s="259" t="s">
        <v>257</v>
      </c>
      <c r="B377" s="259"/>
      <c r="C377" s="259"/>
      <c r="D377" s="259"/>
      <c r="E377" s="261">
        <v>23.1</v>
      </c>
      <c r="F377" s="259"/>
      <c r="G377" s="259" t="s">
        <v>310</v>
      </c>
      <c r="H377" s="259"/>
      <c r="I377" s="261">
        <v>0.45</v>
      </c>
    </row>
    <row r="378" spans="1:9">
      <c r="A378" s="259"/>
      <c r="B378" s="259"/>
      <c r="C378" s="259"/>
      <c r="D378" s="259"/>
      <c r="E378" s="261"/>
      <c r="F378" s="259" t="s">
        <v>311</v>
      </c>
      <c r="G378" s="259"/>
      <c r="H378" s="259"/>
      <c r="I378" s="261">
        <v>-3.67</v>
      </c>
    </row>
    <row r="379" spans="1:9">
      <c r="A379" s="433" t="s">
        <v>258</v>
      </c>
      <c r="B379" s="433"/>
      <c r="C379" s="433"/>
      <c r="D379" s="433"/>
      <c r="E379" s="433"/>
      <c r="F379" s="433"/>
      <c r="G379" s="433"/>
      <c r="H379" s="433"/>
      <c r="I379" s="433"/>
    </row>
    <row r="380" spans="1:9">
      <c r="A380" s="433"/>
      <c r="B380" s="433"/>
      <c r="C380" s="433"/>
      <c r="D380" s="433"/>
      <c r="E380" s="433"/>
      <c r="F380" s="433"/>
      <c r="G380" s="433"/>
      <c r="H380" s="433"/>
      <c r="I380" s="433"/>
    </row>
    <row r="381" spans="1:9">
      <c r="A381" s="260" t="s">
        <v>259</v>
      </c>
      <c r="B381" s="259"/>
      <c r="C381" s="259"/>
      <c r="D381" s="259"/>
      <c r="E381" s="261"/>
      <c r="F381" s="260" t="s">
        <v>312</v>
      </c>
      <c r="G381" s="259"/>
      <c r="H381" s="259"/>
      <c r="I381" s="261"/>
    </row>
    <row r="382" spans="1:9">
      <c r="A382" s="259" t="s">
        <v>261</v>
      </c>
      <c r="B382" s="259"/>
      <c r="C382" s="259"/>
      <c r="D382" s="259" t="s">
        <v>260</v>
      </c>
      <c r="E382" s="261">
        <v>1360</v>
      </c>
      <c r="F382" s="259" t="s">
        <v>313</v>
      </c>
      <c r="G382" s="259"/>
      <c r="H382" s="259"/>
      <c r="I382" s="261">
        <v>3250</v>
      </c>
    </row>
    <row r="383" spans="1:9">
      <c r="A383" s="259" t="s">
        <v>262</v>
      </c>
      <c r="B383" s="259"/>
      <c r="C383" s="259"/>
      <c r="D383" s="259" t="s">
        <v>260</v>
      </c>
      <c r="E383" s="261">
        <v>550</v>
      </c>
      <c r="F383" s="259" t="s">
        <v>314</v>
      </c>
      <c r="G383" s="259"/>
      <c r="H383" s="259"/>
      <c r="I383" s="261">
        <v>535</v>
      </c>
    </row>
    <row r="384" spans="1:9">
      <c r="A384" s="259"/>
      <c r="B384" s="259"/>
      <c r="C384" s="259"/>
      <c r="D384" s="259"/>
      <c r="E384" s="261"/>
      <c r="F384" s="259"/>
      <c r="G384" s="259" t="s">
        <v>315</v>
      </c>
      <c r="H384" s="259"/>
      <c r="I384" s="261">
        <v>1600</v>
      </c>
    </row>
    <row r="385" spans="1:9">
      <c r="A385" s="260" t="s">
        <v>263</v>
      </c>
      <c r="B385" s="259"/>
      <c r="C385" s="259"/>
      <c r="D385" s="259"/>
      <c r="E385" s="261"/>
      <c r="F385" s="259" t="s">
        <v>316</v>
      </c>
      <c r="G385" s="259"/>
      <c r="H385" s="259"/>
      <c r="I385" s="261">
        <v>165</v>
      </c>
    </row>
    <row r="386" spans="1:9">
      <c r="A386" s="259" t="s">
        <v>264</v>
      </c>
      <c r="B386" s="259"/>
      <c r="C386" s="259"/>
      <c r="D386" s="259"/>
      <c r="E386" s="261"/>
      <c r="F386" s="259" t="s">
        <v>317</v>
      </c>
      <c r="G386" s="259"/>
      <c r="H386" s="259"/>
      <c r="I386" s="261">
        <v>155</v>
      </c>
    </row>
    <row r="387" spans="1:9">
      <c r="A387" s="259" t="s">
        <v>265</v>
      </c>
      <c r="B387" s="259"/>
      <c r="C387" s="259"/>
      <c r="D387" s="259"/>
      <c r="E387" s="261"/>
      <c r="F387" s="259" t="s">
        <v>318</v>
      </c>
      <c r="G387" s="259"/>
      <c r="H387" s="259"/>
      <c r="I387" s="261">
        <v>175</v>
      </c>
    </row>
    <row r="388" spans="1:9">
      <c r="A388" s="259" t="s">
        <v>266</v>
      </c>
      <c r="B388" s="259"/>
      <c r="C388" s="259"/>
      <c r="D388" s="259"/>
      <c r="E388" s="261"/>
      <c r="F388" s="259"/>
      <c r="G388" s="259" t="s">
        <v>319</v>
      </c>
      <c r="H388" s="259"/>
      <c r="I388" s="261">
        <v>475</v>
      </c>
    </row>
    <row r="389" spans="1:9">
      <c r="A389" s="259" t="s">
        <v>265</v>
      </c>
      <c r="B389" s="259"/>
      <c r="C389" s="259"/>
      <c r="D389" s="259"/>
      <c r="E389" s="261"/>
      <c r="F389" s="259" t="s">
        <v>320</v>
      </c>
      <c r="G389" s="259"/>
      <c r="H389" s="259"/>
      <c r="I389" s="261">
        <v>285</v>
      </c>
    </row>
    <row r="390" spans="1:9">
      <c r="A390" s="259"/>
      <c r="B390" s="259"/>
      <c r="C390" s="259"/>
      <c r="D390" s="259"/>
      <c r="E390" s="261"/>
      <c r="F390" s="259"/>
      <c r="G390" s="259" t="s">
        <v>321</v>
      </c>
      <c r="H390" s="259"/>
      <c r="I390" s="261">
        <v>3425</v>
      </c>
    </row>
    <row r="391" spans="1:9">
      <c r="A391" s="260" t="s">
        <v>267</v>
      </c>
      <c r="B391" s="259"/>
      <c r="C391" s="259"/>
      <c r="D391" s="261" t="s">
        <v>268</v>
      </c>
      <c r="E391" s="259" t="s">
        <v>186</v>
      </c>
      <c r="F391" s="259"/>
      <c r="G391" s="259" t="s">
        <v>322</v>
      </c>
      <c r="H391" s="259"/>
      <c r="I391" s="261">
        <v>1000</v>
      </c>
    </row>
    <row r="392" spans="1:9">
      <c r="A392" s="259" t="s">
        <v>269</v>
      </c>
      <c r="B392" s="259"/>
      <c r="C392" s="259"/>
      <c r="D392" s="261">
        <v>1830</v>
      </c>
      <c r="E392" s="261">
        <v>3650</v>
      </c>
      <c r="F392" s="259" t="s">
        <v>323</v>
      </c>
      <c r="G392" s="259"/>
      <c r="H392" s="259"/>
      <c r="I392" s="261">
        <v>930</v>
      </c>
    </row>
    <row r="393" spans="1:9">
      <c r="A393" s="259" t="s">
        <v>270</v>
      </c>
      <c r="B393" s="259"/>
      <c r="C393" s="259"/>
      <c r="D393" s="261">
        <v>2260</v>
      </c>
      <c r="E393" s="261">
        <v>4540</v>
      </c>
      <c r="F393" s="259"/>
      <c r="G393" s="259" t="s">
        <v>324</v>
      </c>
      <c r="H393" s="259"/>
      <c r="I393" s="261">
        <v>2030</v>
      </c>
    </row>
    <row r="394" spans="1:9">
      <c r="A394" s="259" t="s">
        <v>271</v>
      </c>
      <c r="B394" s="259"/>
      <c r="C394" s="259"/>
      <c r="D394" s="261">
        <v>4090</v>
      </c>
      <c r="E394" s="261">
        <v>5430</v>
      </c>
      <c r="F394" s="259"/>
      <c r="G394" s="259" t="s">
        <v>325</v>
      </c>
      <c r="H394" s="259"/>
      <c r="I394" s="261">
        <v>790</v>
      </c>
    </row>
    <row r="395" spans="1:9">
      <c r="A395" s="259" t="s">
        <v>272</v>
      </c>
      <c r="B395" s="259"/>
      <c r="C395" s="259"/>
      <c r="D395" s="261">
        <v>2560</v>
      </c>
      <c r="E395" s="261">
        <v>5110</v>
      </c>
      <c r="F395" s="259" t="s">
        <v>326</v>
      </c>
      <c r="G395" s="259"/>
      <c r="H395" s="259"/>
      <c r="I395" s="261">
        <v>350</v>
      </c>
    </row>
    <row r="396" spans="1:9">
      <c r="A396" s="259" t="s">
        <v>273</v>
      </c>
      <c r="B396" s="259"/>
      <c r="C396" s="259"/>
      <c r="D396" s="261">
        <v>2995</v>
      </c>
      <c r="E396" s="261">
        <v>6000</v>
      </c>
      <c r="F396" s="259" t="s">
        <v>327</v>
      </c>
      <c r="G396" s="259"/>
      <c r="H396" s="259"/>
      <c r="I396" s="261">
        <v>3725</v>
      </c>
    </row>
    <row r="397" spans="1:9">
      <c r="A397" s="259" t="s">
        <v>274</v>
      </c>
      <c r="B397" s="259"/>
      <c r="C397" s="259"/>
      <c r="D397" s="261">
        <v>4725</v>
      </c>
      <c r="E397" s="261">
        <v>9515</v>
      </c>
      <c r="F397" s="259" t="s">
        <v>328</v>
      </c>
      <c r="G397" s="259"/>
      <c r="H397" s="259"/>
      <c r="I397" s="261">
        <v>445</v>
      </c>
    </row>
    <row r="398" spans="1:9">
      <c r="A398" s="259" t="s">
        <v>275</v>
      </c>
      <c r="B398" s="259"/>
      <c r="C398" s="259"/>
      <c r="D398" s="259"/>
      <c r="E398" s="261">
        <v>2170</v>
      </c>
      <c r="F398" s="259"/>
      <c r="G398" s="259"/>
      <c r="H398" s="259"/>
      <c r="I398" s="261"/>
    </row>
    <row r="399" spans="1:9">
      <c r="A399" s="259"/>
      <c r="B399" s="259"/>
      <c r="C399" s="259"/>
      <c r="D399" s="259"/>
      <c r="E399" s="259"/>
      <c r="F399" s="259"/>
      <c r="G399" s="259"/>
      <c r="H399" s="259"/>
      <c r="I399" s="261"/>
    </row>
    <row r="400" spans="1:9" ht="12.75" customHeight="1">
      <c r="A400" s="430" t="s">
        <v>330</v>
      </c>
      <c r="B400" s="430"/>
      <c r="C400" s="430"/>
      <c r="D400" s="430"/>
      <c r="E400" s="430"/>
      <c r="F400" s="430"/>
      <c r="G400" s="430"/>
      <c r="H400" s="430"/>
      <c r="I400" s="430"/>
    </row>
    <row r="401" spans="1:9" ht="12.75" customHeight="1">
      <c r="A401" s="430" t="s">
        <v>312</v>
      </c>
      <c r="B401" s="430"/>
      <c r="C401" s="430"/>
      <c r="D401" s="430"/>
      <c r="E401" s="430"/>
      <c r="F401" s="430"/>
      <c r="G401" s="430"/>
      <c r="H401" s="430"/>
      <c r="I401" s="430"/>
    </row>
    <row r="402" spans="1:9">
      <c r="A402" s="259" t="s">
        <v>331</v>
      </c>
      <c r="B402" s="259"/>
      <c r="C402" s="259"/>
      <c r="D402" s="261">
        <v>870</v>
      </c>
      <c r="E402" s="259"/>
      <c r="F402" s="259" t="s">
        <v>350</v>
      </c>
      <c r="G402" s="259"/>
      <c r="H402" s="259"/>
      <c r="I402" s="261">
        <v>1750</v>
      </c>
    </row>
    <row r="403" spans="1:9">
      <c r="A403" s="259"/>
      <c r="B403" s="259" t="s">
        <v>332</v>
      </c>
      <c r="C403" s="259"/>
      <c r="D403" s="261">
        <v>4450</v>
      </c>
      <c r="E403" s="259"/>
      <c r="F403" s="259" t="s">
        <v>351</v>
      </c>
      <c r="G403" s="259"/>
      <c r="H403" s="259"/>
      <c r="I403" s="261">
        <v>620</v>
      </c>
    </row>
    <row r="404" spans="1:9">
      <c r="A404" s="259"/>
      <c r="B404" s="259" t="s">
        <v>333</v>
      </c>
      <c r="C404" s="259"/>
      <c r="D404" s="261">
        <v>10600</v>
      </c>
      <c r="E404" s="259"/>
      <c r="F404" s="259" t="s">
        <v>352</v>
      </c>
      <c r="G404" s="259"/>
      <c r="H404" s="259"/>
      <c r="I404" s="261">
        <v>175</v>
      </c>
    </row>
    <row r="405" spans="1:9">
      <c r="A405" s="259" t="s">
        <v>334</v>
      </c>
      <c r="B405" s="259"/>
      <c r="C405" s="259"/>
      <c r="D405" s="261">
        <v>2010</v>
      </c>
      <c r="E405" s="259"/>
      <c r="F405" s="259" t="s">
        <v>353</v>
      </c>
      <c r="G405" s="259"/>
      <c r="H405" s="259"/>
      <c r="I405" s="261">
        <v>3350</v>
      </c>
    </row>
    <row r="406" spans="1:9">
      <c r="A406" s="259" t="s">
        <v>335</v>
      </c>
      <c r="B406" s="259"/>
      <c r="C406" s="259"/>
      <c r="D406" s="261">
        <v>545</v>
      </c>
      <c r="E406" s="259"/>
      <c r="F406" s="259" t="s">
        <v>354</v>
      </c>
      <c r="G406" s="259"/>
      <c r="H406" s="259"/>
      <c r="I406" s="261">
        <v>700</v>
      </c>
    </row>
    <row r="407" spans="1:9">
      <c r="A407" s="259" t="s">
        <v>336</v>
      </c>
      <c r="B407" s="259"/>
      <c r="C407" s="259"/>
      <c r="D407" s="261">
        <v>1250</v>
      </c>
      <c r="E407" s="259"/>
      <c r="F407" s="259" t="s">
        <v>355</v>
      </c>
      <c r="G407" s="259"/>
      <c r="H407" s="259"/>
      <c r="I407" s="261">
        <v>1020</v>
      </c>
    </row>
    <row r="408" spans="1:9">
      <c r="A408" s="259"/>
      <c r="B408" s="259" t="s">
        <v>337</v>
      </c>
      <c r="C408" s="259"/>
      <c r="D408" s="261">
        <v>640</v>
      </c>
      <c r="E408" s="259"/>
      <c r="F408" s="259" t="s">
        <v>356</v>
      </c>
      <c r="G408" s="259"/>
      <c r="H408" s="259"/>
      <c r="I408" s="261">
        <v>4000</v>
      </c>
    </row>
    <row r="409" spans="1:9">
      <c r="A409" s="259"/>
      <c r="B409" s="259" t="s">
        <v>338</v>
      </c>
      <c r="C409" s="259"/>
      <c r="D409" s="261">
        <v>3425</v>
      </c>
      <c r="E409" s="259"/>
      <c r="F409" s="259" t="s">
        <v>357</v>
      </c>
      <c r="G409" s="259"/>
      <c r="H409" s="259"/>
      <c r="I409" s="261">
        <v>3925</v>
      </c>
    </row>
    <row r="410" spans="1:9">
      <c r="A410" s="259" t="s">
        <v>339</v>
      </c>
      <c r="B410" s="259"/>
      <c r="C410" s="259"/>
      <c r="D410" s="261">
        <v>975</v>
      </c>
      <c r="E410" s="259"/>
      <c r="F410" s="259" t="s">
        <v>358</v>
      </c>
      <c r="G410" s="259"/>
      <c r="H410" s="259"/>
      <c r="I410" s="261"/>
    </row>
    <row r="411" spans="1:9">
      <c r="A411" s="259" t="s">
        <v>340</v>
      </c>
      <c r="B411" s="259"/>
      <c r="C411" s="259"/>
      <c r="D411" s="261">
        <v>115</v>
      </c>
      <c r="E411" s="259"/>
      <c r="F411" s="259" t="s">
        <v>359</v>
      </c>
      <c r="G411" s="259"/>
      <c r="H411" s="259"/>
      <c r="I411" s="261">
        <v>430</v>
      </c>
    </row>
    <row r="412" spans="1:9">
      <c r="A412" s="259" t="s">
        <v>341</v>
      </c>
      <c r="B412" s="259"/>
      <c r="C412" s="259"/>
      <c r="D412" s="261">
        <v>1070</v>
      </c>
      <c r="E412" s="259"/>
      <c r="F412" s="259" t="s">
        <v>360</v>
      </c>
      <c r="G412" s="259"/>
      <c r="H412" s="259"/>
      <c r="I412" s="261">
        <v>1550</v>
      </c>
    </row>
    <row r="413" spans="1:9">
      <c r="A413" s="259" t="s">
        <v>342</v>
      </c>
      <c r="B413" s="259"/>
      <c r="C413" s="259"/>
      <c r="D413" s="261">
        <v>1540</v>
      </c>
      <c r="E413" s="259"/>
      <c r="F413" s="259" t="s">
        <v>361</v>
      </c>
      <c r="G413" s="259"/>
      <c r="H413" s="259"/>
      <c r="I413" s="261">
        <v>695</v>
      </c>
    </row>
    <row r="414" spans="1:9">
      <c r="A414" s="259" t="s">
        <v>343</v>
      </c>
      <c r="B414" s="259"/>
      <c r="C414" s="259"/>
      <c r="D414" s="261">
        <v>3725</v>
      </c>
      <c r="E414" s="259"/>
      <c r="F414" s="259" t="s">
        <v>362</v>
      </c>
      <c r="G414" s="259"/>
      <c r="H414" s="259"/>
      <c r="I414" s="261">
        <v>1100</v>
      </c>
    </row>
    <row r="415" spans="1:9">
      <c r="A415" s="259" t="s">
        <v>344</v>
      </c>
      <c r="B415" s="259"/>
      <c r="C415" s="259"/>
      <c r="D415" s="261">
        <v>610</v>
      </c>
      <c r="E415" s="259"/>
      <c r="F415" s="259" t="s">
        <v>363</v>
      </c>
      <c r="G415" s="259"/>
      <c r="H415" s="259"/>
      <c r="I415" s="261">
        <v>2730</v>
      </c>
    </row>
    <row r="416" spans="1:9">
      <c r="A416" s="259" t="s">
        <v>345</v>
      </c>
      <c r="B416" s="259"/>
      <c r="C416" s="259"/>
      <c r="D416" s="261">
        <v>2025</v>
      </c>
      <c r="E416" s="259"/>
      <c r="F416" s="259" t="s">
        <v>364</v>
      </c>
      <c r="G416" s="259"/>
      <c r="H416" s="259"/>
      <c r="I416" s="261">
        <v>3800</v>
      </c>
    </row>
    <row r="417" spans="1:10">
      <c r="A417" s="259" t="s">
        <v>346</v>
      </c>
      <c r="B417" s="259"/>
      <c r="C417" s="259"/>
      <c r="D417" s="261">
        <v>215</v>
      </c>
      <c r="E417" s="259"/>
      <c r="F417" s="259" t="s">
        <v>365</v>
      </c>
      <c r="G417" s="259"/>
      <c r="H417" s="259"/>
      <c r="I417" s="261">
        <v>925</v>
      </c>
    </row>
    <row r="418" spans="1:10">
      <c r="A418" s="259" t="s">
        <v>347</v>
      </c>
      <c r="B418" s="259"/>
      <c r="C418" s="259"/>
      <c r="D418" s="261">
        <v>715</v>
      </c>
      <c r="E418" s="259"/>
      <c r="F418" s="259" t="s">
        <v>366</v>
      </c>
      <c r="G418" s="259"/>
      <c r="H418" s="259"/>
      <c r="I418" s="261">
        <v>645</v>
      </c>
    </row>
    <row r="419" spans="1:10">
      <c r="A419" s="259" t="s">
        <v>348</v>
      </c>
      <c r="B419" s="259"/>
      <c r="C419" s="259"/>
      <c r="D419" s="261">
        <v>615</v>
      </c>
      <c r="E419" s="259"/>
      <c r="F419" s="259" t="s">
        <v>247</v>
      </c>
      <c r="G419" s="259"/>
      <c r="H419" s="259"/>
      <c r="I419" s="261">
        <v>2575</v>
      </c>
    </row>
    <row r="420" spans="1:10">
      <c r="A420" s="259" t="s">
        <v>349</v>
      </c>
      <c r="B420" s="259"/>
      <c r="C420" s="259"/>
      <c r="D420" s="261">
        <v>1420</v>
      </c>
      <c r="E420" s="259"/>
      <c r="F420" s="259" t="s">
        <v>367</v>
      </c>
      <c r="G420" s="259"/>
      <c r="H420" s="259"/>
      <c r="I420" s="261">
        <v>220</v>
      </c>
    </row>
    <row r="421" spans="1:10">
      <c r="A421" s="259" t="s">
        <v>370</v>
      </c>
      <c r="B421" s="259"/>
      <c r="C421" s="259"/>
      <c r="D421" s="261">
        <v>160</v>
      </c>
      <c r="E421" s="259"/>
      <c r="F421" s="259" t="s">
        <v>368</v>
      </c>
      <c r="G421" s="259"/>
      <c r="H421" s="259"/>
      <c r="I421" s="261">
        <v>82</v>
      </c>
    </row>
    <row r="422" spans="1:10">
      <c r="A422" s="259"/>
      <c r="B422" s="259"/>
      <c r="C422" s="259"/>
      <c r="D422" s="259"/>
      <c r="E422" s="259"/>
      <c r="F422" s="259" t="s">
        <v>369</v>
      </c>
      <c r="G422" s="259"/>
      <c r="H422" s="259"/>
      <c r="I422" s="261">
        <v>310</v>
      </c>
    </row>
    <row r="424" spans="1:10" ht="12.75" customHeight="1">
      <c r="A424" s="359" t="s">
        <v>371</v>
      </c>
      <c r="B424" s="359"/>
      <c r="C424" s="359"/>
      <c r="D424" s="359"/>
      <c r="E424" s="359"/>
      <c r="F424" s="359"/>
      <c r="G424" s="359"/>
      <c r="H424" s="359"/>
      <c r="I424" s="359"/>
      <c r="J424" s="359"/>
    </row>
    <row r="425" spans="1:10" ht="12.75" customHeight="1">
      <c r="A425" s="359"/>
      <c r="B425" s="359"/>
      <c r="C425" s="359"/>
      <c r="D425" s="359"/>
      <c r="E425" s="359"/>
      <c r="F425" s="359"/>
      <c r="G425" s="359"/>
      <c r="H425" s="359"/>
      <c r="I425" s="359"/>
      <c r="J425" s="359"/>
    </row>
    <row r="426" spans="1:10" ht="15.75" thickBot="1">
      <c r="A426" s="382" t="s">
        <v>372</v>
      </c>
      <c r="B426" s="382"/>
      <c r="C426" s="382"/>
      <c r="D426" s="229">
        <v>200</v>
      </c>
      <c r="E426" s="229">
        <v>400</v>
      </c>
      <c r="F426" s="229">
        <v>800</v>
      </c>
      <c r="G426" s="229">
        <v>1200</v>
      </c>
      <c r="H426" s="229">
        <v>1600</v>
      </c>
      <c r="I426" s="229">
        <v>2000</v>
      </c>
      <c r="J426" s="229">
        <v>2400</v>
      </c>
    </row>
    <row r="427" spans="1:10">
      <c r="A427" s="418" t="s">
        <v>373</v>
      </c>
      <c r="B427" s="419"/>
      <c r="C427" s="420"/>
      <c r="D427" s="209"/>
      <c r="E427" s="209"/>
      <c r="F427" s="209"/>
      <c r="G427" s="209"/>
      <c r="H427" s="209"/>
      <c r="I427" s="209"/>
      <c r="J427" s="223"/>
    </row>
    <row r="428" spans="1:10">
      <c r="A428" s="412" t="s">
        <v>374</v>
      </c>
      <c r="B428" s="413"/>
      <c r="C428" s="414"/>
      <c r="D428" s="224"/>
      <c r="E428" s="224"/>
      <c r="F428" s="224"/>
      <c r="G428" s="224"/>
      <c r="H428" s="224"/>
      <c r="I428" s="224"/>
      <c r="J428" s="225"/>
    </row>
    <row r="429" spans="1:10">
      <c r="A429" s="409" t="s">
        <v>375</v>
      </c>
      <c r="B429" s="410"/>
      <c r="C429" s="411"/>
      <c r="D429" s="209"/>
      <c r="E429" s="209"/>
      <c r="F429" s="209"/>
      <c r="G429" s="209"/>
      <c r="H429" s="209"/>
      <c r="I429" s="209"/>
      <c r="J429" s="223"/>
    </row>
    <row r="430" spans="1:10">
      <c r="A430" s="412" t="s">
        <v>376</v>
      </c>
      <c r="B430" s="413"/>
      <c r="C430" s="414"/>
      <c r="D430" s="224"/>
      <c r="E430" s="224"/>
      <c r="F430" s="224"/>
      <c r="G430" s="224"/>
      <c r="H430" s="224"/>
      <c r="I430" s="224"/>
      <c r="J430" s="225"/>
    </row>
    <row r="431" spans="1:10">
      <c r="A431" s="409" t="s">
        <v>374</v>
      </c>
      <c r="B431" s="410"/>
      <c r="C431" s="411"/>
      <c r="D431" s="209"/>
      <c r="E431" s="209"/>
      <c r="F431" s="209"/>
      <c r="G431" s="209"/>
      <c r="H431" s="209"/>
      <c r="I431" s="209"/>
      <c r="J431" s="223"/>
    </row>
    <row r="432" spans="1:10">
      <c r="A432" s="412" t="s">
        <v>375</v>
      </c>
      <c r="B432" s="413"/>
      <c r="C432" s="414"/>
      <c r="D432" s="224"/>
      <c r="E432" s="224"/>
      <c r="F432" s="224"/>
      <c r="G432" s="224"/>
      <c r="H432" s="224"/>
      <c r="I432" s="224"/>
      <c r="J432" s="225"/>
    </row>
    <row r="433" spans="1:10">
      <c r="A433" s="409" t="s">
        <v>377</v>
      </c>
      <c r="B433" s="410"/>
      <c r="C433" s="411"/>
      <c r="D433" s="209"/>
      <c r="E433" s="209"/>
      <c r="F433" s="209"/>
      <c r="G433" s="209"/>
      <c r="H433" s="209"/>
      <c r="I433" s="209"/>
      <c r="J433" s="223"/>
    </row>
    <row r="434" spans="1:10">
      <c r="A434" s="412" t="s">
        <v>378</v>
      </c>
      <c r="B434" s="413"/>
      <c r="C434" s="414"/>
      <c r="D434" s="224"/>
      <c r="E434" s="224"/>
      <c r="F434" s="224"/>
      <c r="G434" s="224"/>
      <c r="H434" s="224"/>
      <c r="I434" s="224"/>
      <c r="J434" s="225"/>
    </row>
    <row r="435" spans="1:10" ht="13.5" thickBot="1">
      <c r="A435" s="415" t="s">
        <v>379</v>
      </c>
      <c r="B435" s="416"/>
      <c r="C435" s="417"/>
      <c r="D435" s="226"/>
      <c r="E435" s="226"/>
      <c r="F435" s="226"/>
      <c r="G435" s="226"/>
      <c r="H435" s="226"/>
      <c r="I435" s="226"/>
      <c r="J435" s="227"/>
    </row>
    <row r="436" spans="1:10">
      <c r="A436" s="259" t="s">
        <v>380</v>
      </c>
      <c r="B436" s="259"/>
      <c r="C436" s="259" t="s">
        <v>381</v>
      </c>
      <c r="D436" s="261">
        <v>1950</v>
      </c>
      <c r="E436" s="259"/>
      <c r="F436" s="259" t="s">
        <v>383</v>
      </c>
      <c r="G436" s="261">
        <v>1400</v>
      </c>
      <c r="H436" s="259"/>
      <c r="I436" s="259"/>
      <c r="J436" s="259"/>
    </row>
    <row r="437" spans="1:10">
      <c r="A437" s="259" t="s">
        <v>382</v>
      </c>
      <c r="B437" s="259"/>
      <c r="C437" s="259"/>
      <c r="D437" s="261">
        <v>380</v>
      </c>
      <c r="E437" s="259"/>
      <c r="F437" s="259"/>
      <c r="G437" s="259"/>
      <c r="H437" s="259"/>
      <c r="I437" s="259"/>
      <c r="J437" s="259"/>
    </row>
    <row r="439" spans="1:10" ht="12.75" customHeight="1">
      <c r="A439" s="359" t="s">
        <v>384</v>
      </c>
      <c r="B439" s="359"/>
      <c r="C439" s="359"/>
      <c r="D439" s="359"/>
      <c r="E439" s="359"/>
      <c r="F439" s="359"/>
      <c r="G439" s="359"/>
      <c r="H439" s="359"/>
      <c r="I439" s="359"/>
      <c r="J439" s="228"/>
    </row>
    <row r="440" spans="1:10" ht="12.75" customHeight="1">
      <c r="A440" s="359"/>
      <c r="B440" s="359"/>
      <c r="C440" s="359"/>
      <c r="D440" s="359"/>
      <c r="E440" s="359"/>
      <c r="F440" s="359"/>
      <c r="G440" s="359"/>
      <c r="H440" s="359"/>
      <c r="I440" s="359"/>
      <c r="J440" s="228"/>
    </row>
    <row r="441" spans="1:10">
      <c r="A441" s="359"/>
      <c r="B441" s="382" t="s">
        <v>386</v>
      </c>
      <c r="C441" s="382"/>
      <c r="D441" s="382"/>
      <c r="E441" s="382" t="s">
        <v>385</v>
      </c>
      <c r="F441" s="382"/>
      <c r="G441" s="382"/>
      <c r="H441" s="359"/>
      <c r="I441" s="359"/>
    </row>
    <row r="442" spans="1:10" ht="13.5" thickBot="1">
      <c r="A442" s="359"/>
      <c r="B442" s="382"/>
      <c r="C442" s="382"/>
      <c r="D442" s="382"/>
      <c r="E442" s="382"/>
      <c r="F442" s="382"/>
      <c r="G442" s="382"/>
      <c r="H442" s="359"/>
      <c r="I442" s="359"/>
    </row>
    <row r="443" spans="1:10" ht="13.5" thickTop="1">
      <c r="A443" s="394" t="s">
        <v>387</v>
      </c>
      <c r="B443" s="397" t="s">
        <v>388</v>
      </c>
      <c r="C443" s="400" t="s">
        <v>389</v>
      </c>
      <c r="D443" s="403" t="s">
        <v>390</v>
      </c>
      <c r="E443" s="397" t="s">
        <v>391</v>
      </c>
      <c r="F443" s="400" t="s">
        <v>392</v>
      </c>
      <c r="G443" s="403" t="s">
        <v>393</v>
      </c>
      <c r="H443" s="400" t="s">
        <v>394</v>
      </c>
      <c r="I443" s="406" t="s">
        <v>395</v>
      </c>
    </row>
    <row r="444" spans="1:10">
      <c r="A444" s="395"/>
      <c r="B444" s="398"/>
      <c r="C444" s="401"/>
      <c r="D444" s="404"/>
      <c r="E444" s="398"/>
      <c r="F444" s="401"/>
      <c r="G444" s="404"/>
      <c r="H444" s="401"/>
      <c r="I444" s="407"/>
    </row>
    <row r="445" spans="1:10">
      <c r="A445" s="396"/>
      <c r="B445" s="399"/>
      <c r="C445" s="402"/>
      <c r="D445" s="405"/>
      <c r="E445" s="399"/>
      <c r="F445" s="402"/>
      <c r="G445" s="405"/>
      <c r="H445" s="402"/>
      <c r="I445" s="408"/>
    </row>
    <row r="446" spans="1:10">
      <c r="A446" s="236"/>
      <c r="B446" s="230"/>
      <c r="C446" s="231"/>
      <c r="D446" s="232"/>
      <c r="E446" s="230"/>
      <c r="F446" s="231"/>
      <c r="G446" s="232"/>
      <c r="H446" s="231"/>
      <c r="I446" s="237"/>
    </row>
    <row r="447" spans="1:10">
      <c r="A447" s="238"/>
      <c r="B447" s="132"/>
      <c r="C447" s="5"/>
      <c r="D447" s="233"/>
      <c r="E447" s="132"/>
      <c r="F447" s="5"/>
      <c r="G447" s="233"/>
      <c r="H447" s="5"/>
      <c r="I447" s="239"/>
    </row>
    <row r="448" spans="1:10">
      <c r="A448" s="240"/>
      <c r="B448" s="234"/>
      <c r="C448" s="222"/>
      <c r="D448" s="235"/>
      <c r="E448" s="234"/>
      <c r="F448" s="222"/>
      <c r="G448" s="235"/>
      <c r="H448" s="222"/>
      <c r="I448" s="241"/>
    </row>
    <row r="449" spans="1:9">
      <c r="A449" s="238"/>
      <c r="B449" s="132"/>
      <c r="C449" s="5"/>
      <c r="D449" s="233"/>
      <c r="E449" s="132"/>
      <c r="F449" s="5"/>
      <c r="G449" s="233"/>
      <c r="H449" s="5"/>
      <c r="I449" s="239"/>
    </row>
    <row r="450" spans="1:9">
      <c r="A450" s="240"/>
      <c r="B450" s="234"/>
      <c r="C450" s="222"/>
      <c r="D450" s="235"/>
      <c r="E450" s="234"/>
      <c r="F450" s="222"/>
      <c r="G450" s="235"/>
      <c r="H450" s="222"/>
      <c r="I450" s="241"/>
    </row>
    <row r="451" spans="1:9">
      <c r="A451" s="238"/>
      <c r="B451" s="132"/>
      <c r="C451" s="5"/>
      <c r="D451" s="233"/>
      <c r="E451" s="132"/>
      <c r="F451" s="5"/>
      <c r="G451" s="233"/>
      <c r="H451" s="5"/>
      <c r="I451" s="239"/>
    </row>
    <row r="452" spans="1:9" ht="13.5" thickBot="1">
      <c r="A452" s="242"/>
      <c r="B452" s="243"/>
      <c r="C452" s="244"/>
      <c r="D452" s="245"/>
      <c r="E452" s="243"/>
      <c r="F452" s="244"/>
      <c r="G452" s="245"/>
      <c r="H452" s="244"/>
      <c r="I452" s="246"/>
    </row>
    <row r="453" spans="1:9" ht="13.5" thickTop="1"/>
    <row r="454" spans="1:9" ht="12.75" customHeight="1">
      <c r="A454" s="359" t="s">
        <v>396</v>
      </c>
      <c r="B454" s="359"/>
      <c r="C454" s="359"/>
      <c r="D454" s="359"/>
      <c r="E454" s="359"/>
      <c r="F454" s="359"/>
      <c r="G454" s="359"/>
      <c r="H454" s="359"/>
    </row>
    <row r="455" spans="1:9" ht="12.75" customHeight="1">
      <c r="A455" s="359"/>
      <c r="B455" s="359"/>
      <c r="C455" s="359"/>
      <c r="D455" s="359"/>
      <c r="E455" s="359"/>
      <c r="F455" s="359"/>
      <c r="G455" s="359"/>
      <c r="H455" s="359"/>
    </row>
    <row r="456" spans="1:9" ht="15">
      <c r="A456" s="382" t="s">
        <v>397</v>
      </c>
      <c r="B456" s="382"/>
      <c r="C456" s="382"/>
      <c r="D456" s="382" t="s">
        <v>398</v>
      </c>
      <c r="E456" s="382"/>
      <c r="F456" s="382" t="s">
        <v>399</v>
      </c>
      <c r="G456" s="382"/>
      <c r="H456" s="382"/>
    </row>
    <row r="457" spans="1:9">
      <c r="A457" s="384"/>
      <c r="B457" s="385"/>
      <c r="C457" s="386"/>
      <c r="D457" s="249" t="s">
        <v>400</v>
      </c>
      <c r="E457" s="250" t="s">
        <v>401</v>
      </c>
      <c r="F457" s="251" t="s">
        <v>402</v>
      </c>
      <c r="G457" s="385" t="s">
        <v>403</v>
      </c>
      <c r="H457" s="386"/>
    </row>
    <row r="458" spans="1:9">
      <c r="A458" s="387" t="s">
        <v>404</v>
      </c>
      <c r="B458" s="388"/>
      <c r="C458" s="389"/>
      <c r="D458" s="252">
        <v>28.75</v>
      </c>
      <c r="E458" s="253">
        <v>22.2</v>
      </c>
      <c r="F458" s="254">
        <v>32.25</v>
      </c>
      <c r="G458" s="390">
        <v>25.75</v>
      </c>
      <c r="H458" s="391"/>
    </row>
    <row r="459" spans="1:9">
      <c r="A459" s="368" t="s">
        <v>405</v>
      </c>
      <c r="B459" s="369"/>
      <c r="C459" s="370"/>
      <c r="D459" s="255">
        <v>33.31</v>
      </c>
      <c r="E459" s="256">
        <v>26.73</v>
      </c>
      <c r="F459" s="257">
        <v>36.81</v>
      </c>
      <c r="G459" s="392">
        <v>30.31</v>
      </c>
      <c r="H459" s="393"/>
    </row>
    <row r="462" spans="1:9">
      <c r="A462" s="359" t="s">
        <v>406</v>
      </c>
      <c r="B462" s="359"/>
      <c r="C462" s="359"/>
      <c r="D462" s="359"/>
      <c r="E462" s="359"/>
      <c r="F462" s="359"/>
      <c r="G462" s="359"/>
      <c r="H462" s="359"/>
    </row>
    <row r="463" spans="1:9">
      <c r="A463" s="359"/>
      <c r="B463" s="359"/>
      <c r="C463" s="359"/>
      <c r="D463" s="359"/>
      <c r="E463" s="359"/>
      <c r="F463" s="359"/>
      <c r="G463" s="359"/>
      <c r="H463" s="359"/>
    </row>
    <row r="464" spans="1:9" ht="12.75" customHeight="1">
      <c r="A464" s="378" t="s">
        <v>407</v>
      </c>
      <c r="B464" s="378"/>
      <c r="C464" s="378"/>
      <c r="D464" s="378"/>
      <c r="E464" s="378"/>
      <c r="F464" s="378"/>
      <c r="G464" s="378"/>
      <c r="H464" s="378"/>
    </row>
    <row r="465" spans="1:8">
      <c r="A465" s="378"/>
      <c r="B465" s="378"/>
      <c r="C465" s="378"/>
      <c r="D465" s="378"/>
      <c r="E465" s="378"/>
      <c r="F465" s="378"/>
      <c r="G465" s="378"/>
      <c r="H465" s="378"/>
    </row>
    <row r="466" spans="1:8">
      <c r="A466" s="377" t="s">
        <v>408</v>
      </c>
      <c r="B466" s="377"/>
      <c r="C466" s="377"/>
      <c r="D466" s="193" t="s">
        <v>409</v>
      </c>
      <c r="E466" s="377" t="s">
        <v>410</v>
      </c>
      <c r="F466" s="377"/>
      <c r="G466" s="377" t="s">
        <v>268</v>
      </c>
      <c r="H466" s="377"/>
    </row>
    <row r="467" spans="1:8">
      <c r="A467" s="379" t="s">
        <v>411</v>
      </c>
      <c r="B467" s="380"/>
      <c r="C467" s="381"/>
      <c r="D467" s="262">
        <v>1400</v>
      </c>
      <c r="E467" s="371">
        <v>2250</v>
      </c>
      <c r="F467" s="372"/>
      <c r="G467" s="375">
        <v>2625</v>
      </c>
      <c r="H467" s="372"/>
    </row>
    <row r="468" spans="1:8">
      <c r="A468" s="368" t="s">
        <v>405</v>
      </c>
      <c r="B468" s="369"/>
      <c r="C468" s="370"/>
      <c r="D468" s="263">
        <v>1600</v>
      </c>
      <c r="E468" s="373">
        <v>2475</v>
      </c>
      <c r="F468" s="374"/>
      <c r="G468" s="376">
        <v>0</v>
      </c>
      <c r="H468" s="374"/>
    </row>
    <row r="471" spans="1:8">
      <c r="A471" s="359" t="s">
        <v>412</v>
      </c>
      <c r="B471" s="359"/>
      <c r="C471" s="359"/>
      <c r="D471" s="359"/>
      <c r="E471" s="359"/>
      <c r="F471" s="359"/>
      <c r="G471" s="359"/>
      <c r="H471" s="359"/>
    </row>
    <row r="472" spans="1:8">
      <c r="A472" s="359"/>
      <c r="B472" s="359"/>
      <c r="C472" s="359"/>
      <c r="D472" s="359"/>
      <c r="E472" s="359"/>
      <c r="F472" s="359"/>
      <c r="G472" s="359"/>
      <c r="H472" s="359"/>
    </row>
    <row r="473" spans="1:8" ht="15" thickBot="1">
      <c r="A473" s="435" t="s">
        <v>175</v>
      </c>
      <c r="B473" s="435"/>
      <c r="C473" s="435"/>
      <c r="D473" s="435"/>
      <c r="E473" s="435"/>
      <c r="F473" s="435"/>
      <c r="G473" s="435"/>
      <c r="H473" s="435"/>
    </row>
    <row r="474" spans="1:8">
      <c r="A474" s="360" t="s">
        <v>87</v>
      </c>
      <c r="B474" s="364" t="s">
        <v>413</v>
      </c>
      <c r="C474" s="364" t="s">
        <v>414</v>
      </c>
      <c r="D474" s="364" t="s">
        <v>415</v>
      </c>
      <c r="E474" s="364" t="s">
        <v>416</v>
      </c>
      <c r="F474" s="364" t="s">
        <v>417</v>
      </c>
      <c r="G474" s="364" t="s">
        <v>418</v>
      </c>
      <c r="H474" s="366" t="s">
        <v>419</v>
      </c>
    </row>
    <row r="475" spans="1:8" ht="29.25" customHeight="1" thickBot="1">
      <c r="A475" s="361"/>
      <c r="B475" s="365"/>
      <c r="C475" s="365"/>
      <c r="D475" s="365"/>
      <c r="E475" s="365"/>
      <c r="F475" s="365"/>
      <c r="G475" s="365"/>
      <c r="H475" s="367"/>
    </row>
    <row r="476" spans="1:8">
      <c r="A476" s="355" t="s">
        <v>420</v>
      </c>
      <c r="B476" s="265">
        <v>200</v>
      </c>
      <c r="C476" s="274"/>
      <c r="D476" s="274"/>
      <c r="E476" s="274"/>
      <c r="F476" s="274"/>
      <c r="G476" s="274"/>
      <c r="H476" s="275"/>
    </row>
    <row r="477" spans="1:8">
      <c r="A477" s="356"/>
      <c r="B477" s="5">
        <v>400</v>
      </c>
      <c r="C477" s="204"/>
      <c r="D477" s="204"/>
      <c r="E477" s="204"/>
      <c r="F477" s="204"/>
      <c r="G477" s="204"/>
      <c r="H477" s="277"/>
    </row>
    <row r="478" spans="1:8">
      <c r="A478" s="356"/>
      <c r="B478" s="222">
        <v>600</v>
      </c>
      <c r="C478" s="279"/>
      <c r="D478" s="279"/>
      <c r="E478" s="279"/>
      <c r="F478" s="279"/>
      <c r="G478" s="279"/>
      <c r="H478" s="280"/>
    </row>
    <row r="479" spans="1:8">
      <c r="A479" s="356"/>
      <c r="B479" s="5">
        <v>800</v>
      </c>
      <c r="C479" s="204"/>
      <c r="D479" s="204"/>
      <c r="E479" s="204"/>
      <c r="F479" s="204"/>
      <c r="G479" s="204"/>
      <c r="H479" s="277"/>
    </row>
    <row r="480" spans="1:8" ht="13.5" thickBot="1">
      <c r="A480" s="357"/>
      <c r="B480" s="266">
        <v>1000</v>
      </c>
      <c r="C480" s="282"/>
      <c r="D480" s="282"/>
      <c r="E480" s="282"/>
      <c r="F480" s="282"/>
      <c r="G480" s="282"/>
      <c r="H480" s="283"/>
    </row>
    <row r="481" spans="1:8">
      <c r="A481" s="355" t="s">
        <v>421</v>
      </c>
      <c r="B481" s="264">
        <v>200</v>
      </c>
      <c r="C481" s="285"/>
      <c r="D481" s="285"/>
      <c r="E481" s="285"/>
      <c r="F481" s="285"/>
      <c r="G481" s="285"/>
      <c r="H481" s="286"/>
    </row>
    <row r="482" spans="1:8">
      <c r="A482" s="356"/>
      <c r="B482" s="222">
        <v>400</v>
      </c>
      <c r="C482" s="279"/>
      <c r="D482" s="279"/>
      <c r="E482" s="279"/>
      <c r="F482" s="279"/>
      <c r="G482" s="279"/>
      <c r="H482" s="280"/>
    </row>
    <row r="483" spans="1:8">
      <c r="A483" s="356"/>
      <c r="B483" s="5">
        <v>600</v>
      </c>
      <c r="C483" s="204"/>
      <c r="D483" s="204"/>
      <c r="E483" s="204"/>
      <c r="F483" s="204"/>
      <c r="G483" s="204"/>
      <c r="H483" s="277"/>
    </row>
    <row r="484" spans="1:8">
      <c r="A484" s="356"/>
      <c r="B484" s="222">
        <v>800</v>
      </c>
      <c r="C484" s="279"/>
      <c r="D484" s="279"/>
      <c r="E484" s="279"/>
      <c r="F484" s="279"/>
      <c r="G484" s="279"/>
      <c r="H484" s="280"/>
    </row>
    <row r="485" spans="1:8" ht="13.5" thickBot="1">
      <c r="A485" s="357"/>
      <c r="B485" s="220">
        <v>1000</v>
      </c>
      <c r="C485" s="288"/>
      <c r="D485" s="288"/>
      <c r="E485" s="288"/>
      <c r="F485" s="288"/>
      <c r="G485" s="288"/>
      <c r="H485" s="289"/>
    </row>
    <row r="486" spans="1:8">
      <c r="A486" s="356" t="s">
        <v>422</v>
      </c>
      <c r="B486" s="5">
        <v>200</v>
      </c>
      <c r="C486" s="204"/>
      <c r="D486" s="204"/>
      <c r="E486" s="204"/>
      <c r="F486" s="204"/>
      <c r="G486" s="204"/>
      <c r="H486" s="277"/>
    </row>
    <row r="487" spans="1:8">
      <c r="A487" s="356"/>
      <c r="B487" s="222">
        <v>400</v>
      </c>
      <c r="C487" s="279"/>
      <c r="D487" s="279"/>
      <c r="E487" s="279"/>
      <c r="F487" s="279"/>
      <c r="G487" s="279"/>
      <c r="H487" s="280"/>
    </row>
    <row r="488" spans="1:8">
      <c r="A488" s="356"/>
      <c r="B488" s="5">
        <v>600</v>
      </c>
      <c r="C488" s="204"/>
      <c r="D488" s="204"/>
      <c r="E488" s="204"/>
      <c r="F488" s="204"/>
      <c r="G488" s="204"/>
      <c r="H488" s="277"/>
    </row>
    <row r="489" spans="1:8">
      <c r="A489" s="356"/>
      <c r="B489" s="222">
        <v>800</v>
      </c>
      <c r="C489" s="279"/>
      <c r="D489" s="279"/>
      <c r="E489" s="279"/>
      <c r="F489" s="279"/>
      <c r="G489" s="279"/>
      <c r="H489" s="280"/>
    </row>
    <row r="490" spans="1:8" ht="13.5" thickBot="1">
      <c r="A490" s="357"/>
      <c r="B490" s="220">
        <v>1000</v>
      </c>
      <c r="C490" s="288"/>
      <c r="D490" s="288"/>
      <c r="E490" s="288"/>
      <c r="F490" s="288"/>
      <c r="G490" s="288"/>
      <c r="H490" s="289"/>
    </row>
    <row r="493" spans="1:8">
      <c r="A493" s="359" t="s">
        <v>412</v>
      </c>
      <c r="B493" s="359"/>
      <c r="C493" s="359"/>
      <c r="D493" s="359"/>
      <c r="E493" s="359"/>
      <c r="F493" s="359"/>
      <c r="G493" s="359"/>
      <c r="H493" s="359"/>
    </row>
    <row r="494" spans="1:8">
      <c r="A494" s="359"/>
      <c r="B494" s="359"/>
      <c r="C494" s="359"/>
      <c r="D494" s="359"/>
      <c r="E494" s="359"/>
      <c r="F494" s="359"/>
      <c r="G494" s="359"/>
      <c r="H494" s="359"/>
    </row>
    <row r="495" spans="1:8" ht="15" thickBot="1">
      <c r="A495" s="358" t="s">
        <v>175</v>
      </c>
      <c r="B495" s="358"/>
      <c r="C495" s="358"/>
      <c r="D495" s="358"/>
      <c r="E495" s="358" t="s">
        <v>186</v>
      </c>
      <c r="F495" s="358"/>
      <c r="G495" s="358"/>
      <c r="H495" s="267" t="s">
        <v>429</v>
      </c>
    </row>
    <row r="496" spans="1:8">
      <c r="A496" s="360" t="s">
        <v>87</v>
      </c>
      <c r="B496" s="362" t="s">
        <v>413</v>
      </c>
      <c r="C496" s="364" t="s">
        <v>424</v>
      </c>
      <c r="D496" s="366" t="s">
        <v>425</v>
      </c>
      <c r="E496" s="362" t="s">
        <v>426</v>
      </c>
      <c r="F496" s="364" t="s">
        <v>427</v>
      </c>
      <c r="G496" s="366" t="s">
        <v>428</v>
      </c>
      <c r="H496" s="366" t="s">
        <v>423</v>
      </c>
    </row>
    <row r="497" spans="1:8" ht="13.5" thickBot="1">
      <c r="A497" s="361"/>
      <c r="B497" s="363"/>
      <c r="C497" s="365"/>
      <c r="D497" s="367"/>
      <c r="E497" s="363"/>
      <c r="F497" s="365"/>
      <c r="G497" s="367"/>
      <c r="H497" s="367"/>
    </row>
    <row r="498" spans="1:8">
      <c r="A498" s="355" t="s">
        <v>420</v>
      </c>
      <c r="B498" s="268">
        <v>200</v>
      </c>
      <c r="C498" s="274"/>
      <c r="D498" s="275"/>
      <c r="E498" s="276"/>
      <c r="F498" s="274"/>
      <c r="G498" s="275"/>
      <c r="H498" s="275"/>
    </row>
    <row r="499" spans="1:8">
      <c r="A499" s="356"/>
      <c r="B499" s="269">
        <v>400</v>
      </c>
      <c r="C499" s="204"/>
      <c r="D499" s="277"/>
      <c r="E499" s="278"/>
      <c r="F499" s="204"/>
      <c r="G499" s="277"/>
      <c r="H499" s="277"/>
    </row>
    <row r="500" spans="1:8">
      <c r="A500" s="356"/>
      <c r="B500" s="270">
        <v>600</v>
      </c>
      <c r="C500" s="279"/>
      <c r="D500" s="280"/>
      <c r="E500" s="281"/>
      <c r="F500" s="279"/>
      <c r="G500" s="280"/>
      <c r="H500" s="280"/>
    </row>
    <row r="501" spans="1:8">
      <c r="A501" s="356"/>
      <c r="B501" s="269">
        <v>800</v>
      </c>
      <c r="C501" s="204"/>
      <c r="D501" s="277"/>
      <c r="E501" s="278"/>
      <c r="F501" s="204"/>
      <c r="G501" s="277"/>
      <c r="H501" s="277"/>
    </row>
    <row r="502" spans="1:8" ht="13.5" thickBot="1">
      <c r="A502" s="357"/>
      <c r="B502" s="271">
        <v>1000</v>
      </c>
      <c r="C502" s="282"/>
      <c r="D502" s="283"/>
      <c r="E502" s="284"/>
      <c r="F502" s="282"/>
      <c r="G502" s="283"/>
      <c r="H502" s="283"/>
    </row>
    <row r="503" spans="1:8">
      <c r="A503" s="355" t="s">
        <v>421</v>
      </c>
      <c r="B503" s="272">
        <v>200</v>
      </c>
      <c r="C503" s="285"/>
      <c r="D503" s="286"/>
      <c r="E503" s="287"/>
      <c r="F503" s="285"/>
      <c r="G503" s="286"/>
      <c r="H503" s="286"/>
    </row>
    <row r="504" spans="1:8">
      <c r="A504" s="356"/>
      <c r="B504" s="270">
        <v>400</v>
      </c>
      <c r="C504" s="279"/>
      <c r="D504" s="280"/>
      <c r="E504" s="281"/>
      <c r="F504" s="279"/>
      <c r="G504" s="280"/>
      <c r="H504" s="280"/>
    </row>
    <row r="505" spans="1:8">
      <c r="A505" s="356"/>
      <c r="B505" s="269">
        <v>600</v>
      </c>
      <c r="C505" s="204"/>
      <c r="D505" s="277"/>
      <c r="E505" s="278"/>
      <c r="F505" s="204"/>
      <c r="G505" s="277"/>
      <c r="H505" s="277"/>
    </row>
    <row r="506" spans="1:8">
      <c r="A506" s="356"/>
      <c r="B506" s="270">
        <v>800</v>
      </c>
      <c r="C506" s="279"/>
      <c r="D506" s="280"/>
      <c r="E506" s="281"/>
      <c r="F506" s="279"/>
      <c r="G506" s="280"/>
      <c r="H506" s="280"/>
    </row>
    <row r="507" spans="1:8" ht="13.5" thickBot="1">
      <c r="A507" s="357"/>
      <c r="B507" s="273">
        <v>1000</v>
      </c>
      <c r="C507" s="288"/>
      <c r="D507" s="289"/>
      <c r="E507" s="290"/>
      <c r="F507" s="288"/>
      <c r="G507" s="289"/>
      <c r="H507" s="289"/>
    </row>
    <row r="508" spans="1:8">
      <c r="A508" s="356" t="s">
        <v>422</v>
      </c>
      <c r="B508" s="269">
        <v>200</v>
      </c>
      <c r="C508" s="204"/>
      <c r="D508" s="277"/>
      <c r="E508" s="278"/>
      <c r="F508" s="204"/>
      <c r="G508" s="277"/>
      <c r="H508" s="277"/>
    </row>
    <row r="509" spans="1:8">
      <c r="A509" s="356"/>
      <c r="B509" s="270">
        <v>400</v>
      </c>
      <c r="C509" s="279"/>
      <c r="D509" s="280"/>
      <c r="E509" s="281"/>
      <c r="F509" s="279"/>
      <c r="G509" s="280"/>
      <c r="H509" s="280"/>
    </row>
    <row r="510" spans="1:8">
      <c r="A510" s="356"/>
      <c r="B510" s="269">
        <v>600</v>
      </c>
      <c r="C510" s="204"/>
      <c r="D510" s="277"/>
      <c r="E510" s="278"/>
      <c r="F510" s="204"/>
      <c r="G510" s="277"/>
      <c r="H510" s="277"/>
    </row>
    <row r="511" spans="1:8">
      <c r="A511" s="356"/>
      <c r="B511" s="270">
        <v>800</v>
      </c>
      <c r="C511" s="279"/>
      <c r="D511" s="280"/>
      <c r="E511" s="281"/>
      <c r="F511" s="279"/>
      <c r="G511" s="280"/>
      <c r="H511" s="280"/>
    </row>
    <row r="512" spans="1:8" ht="13.5" thickBot="1">
      <c r="A512" s="357"/>
      <c r="B512" s="273">
        <v>1000</v>
      </c>
      <c r="C512" s="288"/>
      <c r="D512" s="289"/>
      <c r="E512" s="290"/>
      <c r="F512" s="288"/>
      <c r="G512" s="289"/>
      <c r="H512" s="289"/>
    </row>
    <row r="513" spans="1:5">
      <c r="A513" t="s">
        <v>430</v>
      </c>
      <c r="C513" s="202">
        <v>114</v>
      </c>
    </row>
    <row r="514" spans="1:5">
      <c r="A514" t="s">
        <v>431</v>
      </c>
    </row>
    <row r="515" spans="1:5">
      <c r="B515" t="s">
        <v>432</v>
      </c>
      <c r="C515" s="194">
        <v>1900</v>
      </c>
      <c r="D515" t="s">
        <v>433</v>
      </c>
      <c r="E515" s="202">
        <v>2650</v>
      </c>
    </row>
    <row r="516" spans="1:5" ht="21.75" customHeight="1">
      <c r="A516" t="s">
        <v>434</v>
      </c>
      <c r="B516" s="291" t="s">
        <v>435</v>
      </c>
      <c r="C516" s="194">
        <v>12.5</v>
      </c>
      <c r="D516" t="s">
        <v>436</v>
      </c>
      <c r="E516" s="202">
        <v>18</v>
      </c>
    </row>
    <row r="517" spans="1:5">
      <c r="A517" s="292" t="s">
        <v>437</v>
      </c>
      <c r="B517" s="194">
        <v>660</v>
      </c>
    </row>
  </sheetData>
  <mergeCells count="231">
    <mergeCell ref="A1:K3"/>
    <mergeCell ref="A4:M5"/>
    <mergeCell ref="A6:I6"/>
    <mergeCell ref="J6:M6"/>
    <mergeCell ref="A7:A8"/>
    <mergeCell ref="B7:B8"/>
    <mergeCell ref="C7:C8"/>
    <mergeCell ref="D7:D8"/>
    <mergeCell ref="E7:E8"/>
    <mergeCell ref="F7:F8"/>
    <mergeCell ref="M7:M8"/>
    <mergeCell ref="A28:M29"/>
    <mergeCell ref="A30:C30"/>
    <mergeCell ref="A42:K44"/>
    <mergeCell ref="A45:M46"/>
    <mergeCell ref="A47:I47"/>
    <mergeCell ref="J47:M47"/>
    <mergeCell ref="G7:G8"/>
    <mergeCell ref="H7:H8"/>
    <mergeCell ref="I7:I8"/>
    <mergeCell ref="J7:J8"/>
    <mergeCell ref="K7:K8"/>
    <mergeCell ref="L7:L8"/>
    <mergeCell ref="M48:M49"/>
    <mergeCell ref="A69:M70"/>
    <mergeCell ref="A71:C71"/>
    <mergeCell ref="A84:K86"/>
    <mergeCell ref="A87:M88"/>
    <mergeCell ref="A89:I89"/>
    <mergeCell ref="J89:M89"/>
    <mergeCell ref="G48:G49"/>
    <mergeCell ref="H48:H49"/>
    <mergeCell ref="I48:I49"/>
    <mergeCell ref="J48:J49"/>
    <mergeCell ref="K48:K49"/>
    <mergeCell ref="L48:L49"/>
    <mergeCell ref="A48:A49"/>
    <mergeCell ref="B48:B49"/>
    <mergeCell ref="C48:C49"/>
    <mergeCell ref="D48:D49"/>
    <mergeCell ref="E48:E49"/>
    <mergeCell ref="F48:F49"/>
    <mergeCell ref="M90:M91"/>
    <mergeCell ref="A111:M112"/>
    <mergeCell ref="A113:C113"/>
    <mergeCell ref="A125:K127"/>
    <mergeCell ref="A128:M129"/>
    <mergeCell ref="A130:I130"/>
    <mergeCell ref="J130:M130"/>
    <mergeCell ref="G90:G91"/>
    <mergeCell ref="H90:H91"/>
    <mergeCell ref="I90:I91"/>
    <mergeCell ref="J90:J91"/>
    <mergeCell ref="K90:K91"/>
    <mergeCell ref="L90:L91"/>
    <mergeCell ref="A90:A91"/>
    <mergeCell ref="B90:B91"/>
    <mergeCell ref="C90:C91"/>
    <mergeCell ref="D90:D91"/>
    <mergeCell ref="E90:E91"/>
    <mergeCell ref="F90:F91"/>
    <mergeCell ref="M131:M132"/>
    <mergeCell ref="A152:M153"/>
    <mergeCell ref="A154:C154"/>
    <mergeCell ref="A167:K169"/>
    <mergeCell ref="A170:M171"/>
    <mergeCell ref="A172:I172"/>
    <mergeCell ref="J172:M172"/>
    <mergeCell ref="G131:G132"/>
    <mergeCell ref="H131:H132"/>
    <mergeCell ref="I131:I132"/>
    <mergeCell ref="J131:J132"/>
    <mergeCell ref="K131:K132"/>
    <mergeCell ref="L131:L132"/>
    <mergeCell ref="A131:A132"/>
    <mergeCell ref="B131:B132"/>
    <mergeCell ref="C131:C132"/>
    <mergeCell ref="D131:D132"/>
    <mergeCell ref="E131:E132"/>
    <mergeCell ref="F131:F132"/>
    <mergeCell ref="M173:M174"/>
    <mergeCell ref="A194:M195"/>
    <mergeCell ref="A196:C196"/>
    <mergeCell ref="A208:K210"/>
    <mergeCell ref="A211:M212"/>
    <mergeCell ref="A213:I213"/>
    <mergeCell ref="J213:M213"/>
    <mergeCell ref="G173:G174"/>
    <mergeCell ref="H173:H174"/>
    <mergeCell ref="I173:I174"/>
    <mergeCell ref="J173:J174"/>
    <mergeCell ref="K173:K174"/>
    <mergeCell ref="L173:L174"/>
    <mergeCell ref="A173:A174"/>
    <mergeCell ref="B173:B174"/>
    <mergeCell ref="C173:C174"/>
    <mergeCell ref="D173:D174"/>
    <mergeCell ref="E173:E174"/>
    <mergeCell ref="F173:F174"/>
    <mergeCell ref="M214:M215"/>
    <mergeCell ref="A235:M236"/>
    <mergeCell ref="A237:C237"/>
    <mergeCell ref="A250:K252"/>
    <mergeCell ref="A253:M254"/>
    <mergeCell ref="A255:I255"/>
    <mergeCell ref="J255:M255"/>
    <mergeCell ref="G214:G215"/>
    <mergeCell ref="H214:H215"/>
    <mergeCell ref="I214:I215"/>
    <mergeCell ref="J214:J215"/>
    <mergeCell ref="K214:K215"/>
    <mergeCell ref="L214:L215"/>
    <mergeCell ref="A214:A215"/>
    <mergeCell ref="B214:B215"/>
    <mergeCell ref="C214:C215"/>
    <mergeCell ref="D214:D215"/>
    <mergeCell ref="E214:E215"/>
    <mergeCell ref="F214:F215"/>
    <mergeCell ref="M256:M257"/>
    <mergeCell ref="A277:M278"/>
    <mergeCell ref="A279:C279"/>
    <mergeCell ref="A292:K294"/>
    <mergeCell ref="A295:M296"/>
    <mergeCell ref="A297:I297"/>
    <mergeCell ref="J297:M297"/>
    <mergeCell ref="G256:G257"/>
    <mergeCell ref="H256:H257"/>
    <mergeCell ref="I256:I257"/>
    <mergeCell ref="J256:J257"/>
    <mergeCell ref="K256:K257"/>
    <mergeCell ref="L256:L257"/>
    <mergeCell ref="A256:A257"/>
    <mergeCell ref="B256:B257"/>
    <mergeCell ref="C256:C257"/>
    <mergeCell ref="D256:D257"/>
    <mergeCell ref="E256:E257"/>
    <mergeCell ref="F256:F257"/>
    <mergeCell ref="A379:I380"/>
    <mergeCell ref="A400:I400"/>
    <mergeCell ref="A401:I401"/>
    <mergeCell ref="A424:J425"/>
    <mergeCell ref="A426:C426"/>
    <mergeCell ref="A427:C427"/>
    <mergeCell ref="M298:M299"/>
    <mergeCell ref="A319:M320"/>
    <mergeCell ref="A321:C321"/>
    <mergeCell ref="A333:I335"/>
    <mergeCell ref="A336:I337"/>
    <mergeCell ref="F345:H346"/>
    <mergeCell ref="G298:G299"/>
    <mergeCell ref="H298:H299"/>
    <mergeCell ref="I298:I299"/>
    <mergeCell ref="J298:J299"/>
    <mergeCell ref="K298:K299"/>
    <mergeCell ref="L298:L299"/>
    <mergeCell ref="A298:A299"/>
    <mergeCell ref="B298:B299"/>
    <mergeCell ref="C298:C299"/>
    <mergeCell ref="D298:D299"/>
    <mergeCell ref="E298:E299"/>
    <mergeCell ref="F298:F299"/>
    <mergeCell ref="A434:C434"/>
    <mergeCell ref="A435:C435"/>
    <mergeCell ref="A439:I440"/>
    <mergeCell ref="A441:A442"/>
    <mergeCell ref="B441:D442"/>
    <mergeCell ref="E441:G442"/>
    <mergeCell ref="H441:I442"/>
    <mergeCell ref="A428:C428"/>
    <mergeCell ref="A429:C429"/>
    <mergeCell ref="A430:C430"/>
    <mergeCell ref="A431:C431"/>
    <mergeCell ref="A432:C432"/>
    <mergeCell ref="A433:C433"/>
    <mergeCell ref="G443:G445"/>
    <mergeCell ref="H443:H445"/>
    <mergeCell ref="I443:I445"/>
    <mergeCell ref="A454:H455"/>
    <mergeCell ref="A456:C456"/>
    <mergeCell ref="D456:E456"/>
    <mergeCell ref="F456:H456"/>
    <mergeCell ref="A443:A445"/>
    <mergeCell ref="B443:B445"/>
    <mergeCell ref="C443:C445"/>
    <mergeCell ref="D443:D445"/>
    <mergeCell ref="E443:E445"/>
    <mergeCell ref="F443:F445"/>
    <mergeCell ref="A462:H463"/>
    <mergeCell ref="A464:H465"/>
    <mergeCell ref="A466:C466"/>
    <mergeCell ref="E466:F466"/>
    <mergeCell ref="G466:H466"/>
    <mergeCell ref="A467:C467"/>
    <mergeCell ref="E467:F467"/>
    <mergeCell ref="G467:H467"/>
    <mergeCell ref="A457:C457"/>
    <mergeCell ref="G457:H457"/>
    <mergeCell ref="A458:C458"/>
    <mergeCell ref="G458:H458"/>
    <mergeCell ref="A459:C459"/>
    <mergeCell ref="G459:H459"/>
    <mergeCell ref="F474:F475"/>
    <mergeCell ref="G474:G475"/>
    <mergeCell ref="H474:H475"/>
    <mergeCell ref="A476:A480"/>
    <mergeCell ref="A481:A485"/>
    <mergeCell ref="A486:A490"/>
    <mergeCell ref="A468:C468"/>
    <mergeCell ref="E468:F468"/>
    <mergeCell ref="G468:H468"/>
    <mergeCell ref="A471:H472"/>
    <mergeCell ref="A473:H473"/>
    <mergeCell ref="A474:A475"/>
    <mergeCell ref="B474:B475"/>
    <mergeCell ref="C474:C475"/>
    <mergeCell ref="D474:D475"/>
    <mergeCell ref="E474:E475"/>
    <mergeCell ref="H496:H497"/>
    <mergeCell ref="A498:A502"/>
    <mergeCell ref="A503:A507"/>
    <mergeCell ref="A508:A512"/>
    <mergeCell ref="A493:H494"/>
    <mergeCell ref="A495:D495"/>
    <mergeCell ref="E495:G495"/>
    <mergeCell ref="A496:A497"/>
    <mergeCell ref="B496:B497"/>
    <mergeCell ref="C496:C497"/>
    <mergeCell ref="D496:D497"/>
    <mergeCell ref="E496:E497"/>
    <mergeCell ref="F496:F497"/>
    <mergeCell ref="G496:G49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517"/>
  <sheetViews>
    <sheetView workbookViewId="0">
      <selection activeCell="G17" sqref="G17"/>
    </sheetView>
  </sheetViews>
  <sheetFormatPr baseColWidth="10" defaultRowHeight="12.75"/>
  <cols>
    <col min="1" max="1" width="13.42578125" customWidth="1"/>
    <col min="4" max="4" width="12.42578125" bestFit="1" customWidth="1"/>
  </cols>
  <sheetData>
    <row r="1" spans="1:20" ht="12.75" customHeight="1">
      <c r="A1" s="427" t="s">
        <v>150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193" t="s">
        <v>212</v>
      </c>
      <c r="M1" s="192"/>
    </row>
    <row r="2" spans="1:20" ht="12.7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211" t="s">
        <v>211</v>
      </c>
      <c r="M2" s="192"/>
    </row>
    <row r="3" spans="1:20" ht="12.75" customHeight="1">
      <c r="A3" s="427"/>
      <c r="B3" s="427"/>
      <c r="C3" s="427"/>
      <c r="D3" s="427"/>
      <c r="E3" s="427"/>
      <c r="F3" s="427"/>
      <c r="G3" s="427"/>
      <c r="H3" s="427"/>
      <c r="I3" s="427"/>
      <c r="J3" s="427"/>
      <c r="K3" s="427"/>
      <c r="L3" s="192"/>
      <c r="M3" s="192"/>
    </row>
    <row r="4" spans="1:20">
      <c r="A4" s="428" t="s">
        <v>151</v>
      </c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O4" s="180" t="s">
        <v>158</v>
      </c>
      <c r="R4" s="180" t="s">
        <v>168</v>
      </c>
      <c r="T4" s="180" t="s">
        <v>215</v>
      </c>
    </row>
    <row r="5" spans="1:20">
      <c r="A5" s="428"/>
      <c r="B5" s="428"/>
      <c r="C5" s="428"/>
      <c r="D5" s="428"/>
      <c r="E5" s="428"/>
      <c r="F5" s="428"/>
      <c r="G5" s="428"/>
      <c r="H5" s="428"/>
      <c r="I5" s="428"/>
      <c r="J5" s="428"/>
      <c r="K5" s="428"/>
      <c r="L5" s="428"/>
      <c r="M5" s="428"/>
      <c r="O5" t="str">
        <f>B7</f>
        <v>PLYWOOD OR HARDBOARD</v>
      </c>
      <c r="R5" t="s">
        <v>163</v>
      </c>
      <c r="T5" s="215">
        <v>1800</v>
      </c>
    </row>
    <row r="6" spans="1:20">
      <c r="A6" s="377" t="s">
        <v>175</v>
      </c>
      <c r="B6" s="377"/>
      <c r="C6" s="377"/>
      <c r="D6" s="377"/>
      <c r="E6" s="377"/>
      <c r="F6" s="377"/>
      <c r="G6" s="377"/>
      <c r="H6" s="377"/>
      <c r="I6" s="377"/>
      <c r="J6" s="377" t="s">
        <v>186</v>
      </c>
      <c r="K6" s="377"/>
      <c r="L6" s="377"/>
      <c r="M6" s="377"/>
      <c r="O6" t="str">
        <f>C7</f>
        <v>METAL OR VINYL SIDING</v>
      </c>
      <c r="R6" t="s">
        <v>164</v>
      </c>
      <c r="T6" s="215">
        <v>1900</v>
      </c>
    </row>
    <row r="7" spans="1:20" ht="12.75" customHeight="1">
      <c r="A7" s="424" t="s">
        <v>152</v>
      </c>
      <c r="B7" s="424" t="s">
        <v>153</v>
      </c>
      <c r="C7" s="424" t="s">
        <v>154</v>
      </c>
      <c r="D7" s="424" t="s">
        <v>155</v>
      </c>
      <c r="E7" s="424" t="s">
        <v>156</v>
      </c>
      <c r="F7" s="424" t="s">
        <v>176</v>
      </c>
      <c r="G7" s="424" t="s">
        <v>177</v>
      </c>
      <c r="H7" s="424" t="s">
        <v>179</v>
      </c>
      <c r="I7" s="424" t="s">
        <v>180</v>
      </c>
      <c r="J7" s="429" t="s">
        <v>181</v>
      </c>
      <c r="K7" s="426" t="s">
        <v>182</v>
      </c>
      <c r="L7" s="426" t="s">
        <v>183</v>
      </c>
      <c r="M7" s="426"/>
      <c r="O7" t="str">
        <f>D7</f>
        <v>STUCCO</v>
      </c>
      <c r="R7" t="s">
        <v>147</v>
      </c>
      <c r="T7" s="216">
        <v>1901</v>
      </c>
    </row>
    <row r="8" spans="1:20" ht="18.75" customHeight="1">
      <c r="A8" s="424"/>
      <c r="B8" s="424"/>
      <c r="C8" s="424"/>
      <c r="D8" s="424"/>
      <c r="E8" s="424"/>
      <c r="F8" s="424"/>
      <c r="G8" s="424"/>
      <c r="H8" s="424"/>
      <c r="I8" s="424"/>
      <c r="J8" s="429"/>
      <c r="K8" s="426"/>
      <c r="L8" s="426"/>
      <c r="M8" s="426"/>
      <c r="O8" t="str">
        <f>E7</f>
        <v>WOOD SIDING</v>
      </c>
      <c r="R8" t="s">
        <v>165</v>
      </c>
      <c r="T8" s="216">
        <v>1902</v>
      </c>
    </row>
    <row r="9" spans="1:20">
      <c r="A9" s="191">
        <v>600</v>
      </c>
      <c r="B9" s="341"/>
      <c r="C9" s="195"/>
      <c r="D9" s="195"/>
      <c r="E9" s="195"/>
      <c r="F9" s="195"/>
      <c r="G9" s="195"/>
      <c r="H9" s="195"/>
      <c r="I9" s="196"/>
      <c r="J9" s="342"/>
      <c r="K9" s="196"/>
      <c r="L9" s="196"/>
      <c r="M9" s="196"/>
      <c r="O9" t="str">
        <f>F7</f>
        <v>WOOD SHINGLES</v>
      </c>
      <c r="R9" t="s">
        <v>166</v>
      </c>
      <c r="T9" s="216">
        <v>1903</v>
      </c>
    </row>
    <row r="10" spans="1:20">
      <c r="A10" s="179">
        <v>800</v>
      </c>
      <c r="B10" s="198"/>
      <c r="C10" s="198"/>
      <c r="D10" s="198"/>
      <c r="E10" s="198"/>
      <c r="F10" s="198"/>
      <c r="G10" s="198"/>
      <c r="H10" s="198"/>
      <c r="I10" s="199"/>
      <c r="J10" s="200"/>
      <c r="K10" s="201"/>
      <c r="L10" s="201"/>
      <c r="M10" s="201"/>
      <c r="O10" t="str">
        <f>G7</f>
        <v>SYNTH (EPS)</v>
      </c>
      <c r="R10" t="s">
        <v>167</v>
      </c>
      <c r="T10" s="216">
        <v>1904</v>
      </c>
    </row>
    <row r="11" spans="1:20">
      <c r="A11" s="191">
        <v>1000</v>
      </c>
      <c r="B11" s="195"/>
      <c r="C11" s="195"/>
      <c r="D11" s="195"/>
      <c r="E11" s="195"/>
      <c r="F11" s="195"/>
      <c r="G11" s="195"/>
      <c r="H11" s="195"/>
      <c r="I11" s="196"/>
      <c r="J11" s="197"/>
      <c r="K11" s="196"/>
      <c r="L11" s="196"/>
      <c r="M11" s="196"/>
      <c r="O11" t="s">
        <v>179</v>
      </c>
      <c r="T11" s="216">
        <v>1905</v>
      </c>
    </row>
    <row r="12" spans="1:20">
      <c r="A12" s="179">
        <v>1200</v>
      </c>
      <c r="B12" s="198"/>
      <c r="C12" s="198"/>
      <c r="D12" s="198"/>
      <c r="E12" s="198"/>
      <c r="F12" s="198"/>
      <c r="G12" s="198"/>
      <c r="H12" s="198"/>
      <c r="I12" s="199"/>
      <c r="J12" s="200"/>
      <c r="K12" s="201"/>
      <c r="L12" s="201"/>
      <c r="M12" s="201"/>
      <c r="O12" t="s">
        <v>180</v>
      </c>
      <c r="T12" s="216">
        <v>1906</v>
      </c>
    </row>
    <row r="13" spans="1:20">
      <c r="A13" s="191">
        <v>1300</v>
      </c>
      <c r="B13" s="195"/>
      <c r="C13" s="195"/>
      <c r="D13" s="195"/>
      <c r="E13" s="195"/>
      <c r="F13" s="195"/>
      <c r="G13" s="195"/>
      <c r="H13" s="195"/>
      <c r="I13" s="196"/>
      <c r="J13" s="197"/>
      <c r="K13" s="196"/>
      <c r="L13" s="196"/>
      <c r="M13" s="196"/>
      <c r="O13" t="s">
        <v>181</v>
      </c>
      <c r="T13" s="216">
        <v>1907</v>
      </c>
    </row>
    <row r="14" spans="1:20">
      <c r="A14" s="179">
        <v>1400</v>
      </c>
      <c r="B14" s="198"/>
      <c r="C14" s="198"/>
      <c r="D14" s="198"/>
      <c r="E14" s="198"/>
      <c r="F14" s="198"/>
      <c r="G14" s="198"/>
      <c r="H14" s="198"/>
      <c r="I14" s="199"/>
      <c r="J14" s="200"/>
      <c r="K14" s="201"/>
      <c r="L14" s="201"/>
      <c r="M14" s="201"/>
      <c r="O14" t="s">
        <v>182</v>
      </c>
      <c r="T14" s="216">
        <v>1908</v>
      </c>
    </row>
    <row r="15" spans="1:20">
      <c r="A15" s="191">
        <v>1500</v>
      </c>
      <c r="B15" s="195"/>
      <c r="C15" s="195"/>
      <c r="D15" s="195"/>
      <c r="E15" s="195"/>
      <c r="F15" s="195"/>
      <c r="G15" s="195"/>
      <c r="H15" s="195"/>
      <c r="I15" s="196"/>
      <c r="J15" s="197"/>
      <c r="K15" s="196"/>
      <c r="L15" s="196"/>
      <c r="M15" s="196"/>
      <c r="O15" t="s">
        <v>183</v>
      </c>
      <c r="T15" s="216">
        <v>1909</v>
      </c>
    </row>
    <row r="16" spans="1:20">
      <c r="A16" s="179">
        <v>1600</v>
      </c>
      <c r="B16" s="198"/>
      <c r="C16" s="198"/>
      <c r="D16" s="198"/>
      <c r="E16" s="198"/>
      <c r="F16" s="198"/>
      <c r="G16" s="198"/>
      <c r="H16" s="198"/>
      <c r="I16" s="199"/>
      <c r="J16" s="200"/>
      <c r="K16" s="201"/>
      <c r="L16" s="201"/>
      <c r="M16" s="201"/>
      <c r="O16" t="s">
        <v>184</v>
      </c>
      <c r="T16" s="216">
        <v>1910</v>
      </c>
    </row>
    <row r="17" spans="1:20">
      <c r="A17" s="191">
        <v>1700</v>
      </c>
      <c r="B17" s="195"/>
      <c r="C17" s="195"/>
      <c r="D17" s="195"/>
      <c r="E17" s="195"/>
      <c r="F17" s="195"/>
      <c r="G17" s="341"/>
      <c r="H17" s="195"/>
      <c r="I17" s="196"/>
      <c r="J17" s="197"/>
      <c r="K17" s="196"/>
      <c r="L17" s="196"/>
      <c r="M17" s="196"/>
      <c r="T17" s="216">
        <v>1911</v>
      </c>
    </row>
    <row r="18" spans="1:20">
      <c r="A18" s="179">
        <v>1800</v>
      </c>
      <c r="B18" s="198"/>
      <c r="C18" s="198"/>
      <c r="D18" s="198"/>
      <c r="E18" s="198"/>
      <c r="F18" s="198"/>
      <c r="G18" s="198"/>
      <c r="H18" s="198"/>
      <c r="I18" s="199"/>
      <c r="J18" s="200"/>
      <c r="K18" s="201"/>
      <c r="L18" s="201"/>
      <c r="M18" s="201"/>
      <c r="O18" s="180" t="s">
        <v>169</v>
      </c>
      <c r="R18" s="180" t="s">
        <v>185</v>
      </c>
      <c r="T18" s="216">
        <v>1912</v>
      </c>
    </row>
    <row r="19" spans="1:20">
      <c r="A19" s="191">
        <v>1900</v>
      </c>
      <c r="B19" s="195"/>
      <c r="C19" s="195"/>
      <c r="D19" s="195"/>
      <c r="E19" s="195"/>
      <c r="F19" s="195"/>
      <c r="G19" s="195"/>
      <c r="H19" s="195"/>
      <c r="I19" s="196"/>
      <c r="J19" s="197"/>
      <c r="K19" s="196"/>
      <c r="L19" s="196"/>
      <c r="M19" s="196"/>
      <c r="O19" t="s">
        <v>150</v>
      </c>
      <c r="R19" t="s">
        <v>175</v>
      </c>
      <c r="T19" s="216">
        <v>1913</v>
      </c>
    </row>
    <row r="20" spans="1:20">
      <c r="A20" s="179">
        <v>2000</v>
      </c>
      <c r="B20" s="198"/>
      <c r="C20" s="198"/>
      <c r="D20" s="198"/>
      <c r="E20" s="198"/>
      <c r="F20" s="198"/>
      <c r="G20" s="198"/>
      <c r="H20" s="198"/>
      <c r="I20" s="199"/>
      <c r="J20" s="200"/>
      <c r="K20" s="201"/>
      <c r="L20" s="201"/>
      <c r="M20" s="201"/>
      <c r="O20" t="s">
        <v>170</v>
      </c>
      <c r="R20" t="s">
        <v>186</v>
      </c>
      <c r="T20" s="216">
        <v>1914</v>
      </c>
    </row>
    <row r="21" spans="1:20">
      <c r="A21" s="191">
        <v>2100</v>
      </c>
      <c r="B21" s="195"/>
      <c r="C21" s="195"/>
      <c r="D21" s="195"/>
      <c r="E21" s="195"/>
      <c r="F21" s="195"/>
      <c r="G21" s="195"/>
      <c r="H21" s="195"/>
      <c r="I21" s="196"/>
      <c r="J21" s="197"/>
      <c r="K21" s="196"/>
      <c r="L21" s="196"/>
      <c r="M21" s="196"/>
      <c r="O21" t="s">
        <v>171</v>
      </c>
      <c r="T21" s="216">
        <v>1915</v>
      </c>
    </row>
    <row r="22" spans="1:20">
      <c r="A22" s="179">
        <v>2200</v>
      </c>
      <c r="B22" s="198"/>
      <c r="C22" s="198"/>
      <c r="D22" s="198"/>
      <c r="E22" s="198"/>
      <c r="F22" s="198"/>
      <c r="G22" s="198"/>
      <c r="H22" s="198"/>
      <c r="I22" s="199"/>
      <c r="J22" s="200"/>
      <c r="K22" s="201"/>
      <c r="L22" s="201"/>
      <c r="M22" s="201"/>
      <c r="O22" t="s">
        <v>172</v>
      </c>
      <c r="T22" s="216">
        <v>1916</v>
      </c>
    </row>
    <row r="23" spans="1:20">
      <c r="A23" s="191">
        <v>2400</v>
      </c>
      <c r="B23" s="195"/>
      <c r="C23" s="195"/>
      <c r="D23" s="195"/>
      <c r="E23" s="195"/>
      <c r="F23" s="195"/>
      <c r="G23" s="195"/>
      <c r="H23" s="195"/>
      <c r="I23" s="196"/>
      <c r="J23" s="197"/>
      <c r="K23" s="196"/>
      <c r="L23" s="196"/>
      <c r="M23" s="196"/>
      <c r="O23" t="s">
        <v>173</v>
      </c>
      <c r="T23" s="216">
        <v>1917</v>
      </c>
    </row>
    <row r="24" spans="1:20">
      <c r="A24" s="179">
        <v>2600</v>
      </c>
      <c r="B24" s="198"/>
      <c r="C24" s="198"/>
      <c r="D24" s="198"/>
      <c r="E24" s="198"/>
      <c r="F24" s="198"/>
      <c r="G24" s="198"/>
      <c r="H24" s="198"/>
      <c r="I24" s="199"/>
      <c r="J24" s="200"/>
      <c r="K24" s="201"/>
      <c r="L24" s="201"/>
      <c r="M24" s="201"/>
      <c r="O24" t="s">
        <v>174</v>
      </c>
      <c r="T24" s="216">
        <v>1918</v>
      </c>
    </row>
    <row r="25" spans="1:20">
      <c r="A25" s="191">
        <v>2800</v>
      </c>
      <c r="B25" s="195"/>
      <c r="C25" s="195"/>
      <c r="D25" s="195"/>
      <c r="E25" s="195"/>
      <c r="F25" s="195"/>
      <c r="G25" s="195"/>
      <c r="H25" s="195"/>
      <c r="I25" s="196"/>
      <c r="J25" s="197"/>
      <c r="K25" s="196"/>
      <c r="L25" s="196"/>
      <c r="M25" s="196"/>
      <c r="T25" s="216">
        <v>1919</v>
      </c>
    </row>
    <row r="26" spans="1:20">
      <c r="A26" s="179">
        <v>3000</v>
      </c>
      <c r="B26" s="198"/>
      <c r="C26" s="198"/>
      <c r="D26" s="198"/>
      <c r="E26" s="198"/>
      <c r="F26" s="198"/>
      <c r="G26" s="198"/>
      <c r="H26" s="198"/>
      <c r="I26" s="199"/>
      <c r="J26" s="200"/>
      <c r="K26" s="201"/>
      <c r="L26" s="201"/>
      <c r="M26" s="201"/>
      <c r="T26" s="216">
        <v>1920</v>
      </c>
    </row>
    <row r="27" spans="1:20">
      <c r="A27" s="191">
        <v>3200</v>
      </c>
      <c r="B27" s="195"/>
      <c r="C27" s="195"/>
      <c r="D27" s="195"/>
      <c r="E27" s="195"/>
      <c r="F27" s="195"/>
      <c r="G27" s="195"/>
      <c r="H27" s="195"/>
      <c r="I27" s="196"/>
      <c r="J27" s="197"/>
      <c r="K27" s="196"/>
      <c r="L27" s="196"/>
      <c r="M27" s="196"/>
      <c r="T27" s="216">
        <v>1921</v>
      </c>
    </row>
    <row r="28" spans="1:20">
      <c r="A28" s="421" t="s">
        <v>187</v>
      </c>
      <c r="B28" s="422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T28" s="216">
        <v>1922</v>
      </c>
    </row>
    <row r="29" spans="1:20">
      <c r="A29" s="422"/>
      <c r="B29" s="422"/>
      <c r="C29" s="422"/>
      <c r="D29" s="422"/>
      <c r="E29" s="422"/>
      <c r="F29" s="422"/>
      <c r="G29" s="422"/>
      <c r="H29" s="422"/>
      <c r="I29" s="422"/>
      <c r="J29" s="422"/>
      <c r="K29" s="422"/>
      <c r="L29" s="422"/>
      <c r="M29" s="422"/>
      <c r="T29" s="216">
        <v>1923</v>
      </c>
    </row>
    <row r="30" spans="1:20">
      <c r="A30" s="423" t="s">
        <v>188</v>
      </c>
      <c r="B30" s="423"/>
      <c r="C30" s="423"/>
      <c r="F30" s="7" t="s">
        <v>189</v>
      </c>
      <c r="T30" s="216">
        <v>1924</v>
      </c>
    </row>
    <row r="31" spans="1:20" ht="5.25" customHeight="1">
      <c r="T31" s="216">
        <v>1925</v>
      </c>
    </row>
    <row r="32" spans="1:20">
      <c r="A32" t="s">
        <v>197</v>
      </c>
      <c r="D32" s="206"/>
      <c r="E32" s="207" t="s">
        <v>198</v>
      </c>
      <c r="F32" t="s">
        <v>199</v>
      </c>
      <c r="G32" s="5"/>
      <c r="H32" s="5"/>
      <c r="I32" t="s">
        <v>198</v>
      </c>
      <c r="J32" s="7" t="s">
        <v>205</v>
      </c>
      <c r="T32" s="216">
        <v>1926</v>
      </c>
    </row>
    <row r="33" spans="1:20">
      <c r="A33" s="203" t="s">
        <v>190</v>
      </c>
      <c r="B33" s="205"/>
      <c r="C33" s="205"/>
      <c r="D33" s="205"/>
      <c r="E33" s="204">
        <v>7.84</v>
      </c>
      <c r="F33" s="5" t="s">
        <v>196</v>
      </c>
      <c r="G33" s="206"/>
      <c r="H33" s="206"/>
      <c r="I33" s="209">
        <v>-1.37</v>
      </c>
      <c r="J33" t="s">
        <v>206</v>
      </c>
      <c r="L33" s="202">
        <v>1.94</v>
      </c>
      <c r="T33" s="216">
        <v>1927</v>
      </c>
    </row>
    <row r="34" spans="1:20">
      <c r="A34" s="203" t="s">
        <v>191</v>
      </c>
      <c r="B34" s="205"/>
      <c r="C34" s="205"/>
      <c r="D34" s="205"/>
      <c r="E34" s="202">
        <v>4.9400000000000004</v>
      </c>
      <c r="F34" s="118" t="s">
        <v>200</v>
      </c>
      <c r="G34" s="206"/>
      <c r="H34" s="206"/>
      <c r="I34" s="210">
        <v>2.21</v>
      </c>
      <c r="J34" t="s">
        <v>207</v>
      </c>
      <c r="L34" s="202">
        <v>3.05</v>
      </c>
      <c r="T34" s="216">
        <v>1928</v>
      </c>
    </row>
    <row r="35" spans="1:20">
      <c r="A35" s="203" t="s">
        <v>192</v>
      </c>
      <c r="B35" s="205"/>
      <c r="C35" s="205"/>
      <c r="D35" s="205"/>
      <c r="E35" s="202">
        <v>1.34</v>
      </c>
      <c r="F35" t="s">
        <v>201</v>
      </c>
      <c r="G35" s="206"/>
      <c r="H35" s="206"/>
      <c r="I35" s="194">
        <v>4.59</v>
      </c>
      <c r="J35" s="7" t="s">
        <v>208</v>
      </c>
      <c r="T35" s="216">
        <v>1929</v>
      </c>
    </row>
    <row r="36" spans="1:20">
      <c r="A36" s="203" t="s">
        <v>193</v>
      </c>
      <c r="B36" s="205"/>
      <c r="C36" s="205"/>
      <c r="D36" s="205"/>
      <c r="E36" s="202">
        <v>2.4700000000000002</v>
      </c>
      <c r="F36" t="s">
        <v>202</v>
      </c>
      <c r="H36" s="194"/>
      <c r="I36" t="s">
        <v>198</v>
      </c>
      <c r="J36" t="s">
        <v>209</v>
      </c>
      <c r="L36" s="194">
        <v>1.76</v>
      </c>
      <c r="T36" s="216">
        <v>1930</v>
      </c>
    </row>
    <row r="37" spans="1:20">
      <c r="A37" s="203" t="s">
        <v>194</v>
      </c>
      <c r="B37" s="205"/>
      <c r="C37" s="205"/>
      <c r="D37" s="205"/>
      <c r="E37" s="202">
        <v>2.16</v>
      </c>
      <c r="F37" t="s">
        <v>196</v>
      </c>
      <c r="G37" s="206"/>
      <c r="H37" s="208"/>
      <c r="I37" s="194">
        <v>-2.84</v>
      </c>
      <c r="J37" t="s">
        <v>210</v>
      </c>
      <c r="L37" s="194">
        <v>2.6</v>
      </c>
      <c r="T37" s="216">
        <v>1931</v>
      </c>
    </row>
    <row r="38" spans="1:20">
      <c r="A38" s="203" t="s">
        <v>195</v>
      </c>
      <c r="B38" s="205"/>
      <c r="C38" s="205"/>
      <c r="D38" s="205"/>
      <c r="E38" s="202">
        <v>-1.1100000000000001</v>
      </c>
      <c r="F38" t="s">
        <v>200</v>
      </c>
      <c r="G38" s="206"/>
      <c r="H38" s="208"/>
      <c r="I38" s="194">
        <v>5.21</v>
      </c>
      <c r="T38" s="216">
        <v>1932</v>
      </c>
    </row>
    <row r="39" spans="1:20">
      <c r="F39" t="s">
        <v>203</v>
      </c>
      <c r="G39" s="206"/>
      <c r="H39" s="208"/>
      <c r="I39" s="194">
        <v>2.61</v>
      </c>
      <c r="T39" s="216">
        <v>1933</v>
      </c>
    </row>
    <row r="40" spans="1:20">
      <c r="F40" t="s">
        <v>219</v>
      </c>
      <c r="G40" s="206"/>
      <c r="H40" s="208"/>
      <c r="I40" s="194">
        <v>7.82</v>
      </c>
      <c r="T40" s="216">
        <v>1934</v>
      </c>
    </row>
    <row r="41" spans="1:20">
      <c r="T41" s="216">
        <v>1935</v>
      </c>
    </row>
    <row r="42" spans="1:20" ht="12.75" customHeight="1">
      <c r="A42" s="427" t="str">
        <f>O20</f>
        <v>TWO STORY</v>
      </c>
      <c r="B42" s="427"/>
      <c r="C42" s="427"/>
      <c r="D42" s="427"/>
      <c r="E42" s="427"/>
      <c r="F42" s="427"/>
      <c r="G42" s="427"/>
      <c r="H42" s="427"/>
      <c r="I42" s="427"/>
      <c r="J42" s="427"/>
      <c r="K42" s="427"/>
      <c r="L42" s="193" t="s">
        <v>212</v>
      </c>
      <c r="M42" s="192"/>
      <c r="T42" s="216">
        <v>1936</v>
      </c>
    </row>
    <row r="43" spans="1:20" ht="12.75" customHeight="1">
      <c r="A43" s="427"/>
      <c r="B43" s="427"/>
      <c r="C43" s="427"/>
      <c r="D43" s="427"/>
      <c r="E43" s="427"/>
      <c r="F43" s="427"/>
      <c r="G43" s="427"/>
      <c r="H43" s="427"/>
      <c r="I43" s="427"/>
      <c r="J43" s="427"/>
      <c r="K43" s="427"/>
      <c r="L43" s="211" t="s">
        <v>211</v>
      </c>
      <c r="M43" s="192"/>
      <c r="T43" s="216">
        <v>1937</v>
      </c>
    </row>
    <row r="44" spans="1:20" ht="12.75" customHeight="1">
      <c r="A44" s="427"/>
      <c r="B44" s="427"/>
      <c r="C44" s="427"/>
      <c r="D44" s="427"/>
      <c r="E44" s="427"/>
      <c r="F44" s="427"/>
      <c r="G44" s="427"/>
      <c r="H44" s="427"/>
      <c r="I44" s="427"/>
      <c r="J44" s="427"/>
      <c r="K44" s="427"/>
      <c r="L44" s="192"/>
      <c r="M44" s="192"/>
      <c r="T44" s="216">
        <v>1938</v>
      </c>
    </row>
    <row r="45" spans="1:20" ht="12.75" customHeight="1">
      <c r="A45" s="428" t="s">
        <v>151</v>
      </c>
      <c r="B45" s="428"/>
      <c r="C45" s="428"/>
      <c r="D45" s="428"/>
      <c r="E45" s="428"/>
      <c r="F45" s="428"/>
      <c r="G45" s="428"/>
      <c r="H45" s="428"/>
      <c r="I45" s="428"/>
      <c r="J45" s="428"/>
      <c r="K45" s="428"/>
      <c r="L45" s="428"/>
      <c r="M45" s="428"/>
      <c r="T45" s="216">
        <v>1939</v>
      </c>
    </row>
    <row r="46" spans="1:20" ht="12.75" customHeight="1">
      <c r="A46" s="428"/>
      <c r="B46" s="428"/>
      <c r="C46" s="428"/>
      <c r="D46" s="428"/>
      <c r="E46" s="428"/>
      <c r="F46" s="428"/>
      <c r="G46" s="428"/>
      <c r="H46" s="428"/>
      <c r="I46" s="428"/>
      <c r="J46" s="428"/>
      <c r="K46" s="428"/>
      <c r="L46" s="428"/>
      <c r="M46" s="428"/>
      <c r="T46" s="216">
        <v>1940</v>
      </c>
    </row>
    <row r="47" spans="1:20" ht="12.75" customHeight="1">
      <c r="A47" s="377" t="s">
        <v>175</v>
      </c>
      <c r="B47" s="377"/>
      <c r="C47" s="377"/>
      <c r="D47" s="377"/>
      <c r="E47" s="377"/>
      <c r="F47" s="377"/>
      <c r="G47" s="377"/>
      <c r="H47" s="377"/>
      <c r="I47" s="377"/>
      <c r="J47" s="377" t="s">
        <v>186</v>
      </c>
      <c r="K47" s="377"/>
      <c r="L47" s="377"/>
      <c r="M47" s="377"/>
      <c r="T47" s="216">
        <v>1941</v>
      </c>
    </row>
    <row r="48" spans="1:20">
      <c r="A48" s="424" t="s">
        <v>152</v>
      </c>
      <c r="B48" s="424" t="s">
        <v>153</v>
      </c>
      <c r="C48" s="424" t="s">
        <v>154</v>
      </c>
      <c r="D48" s="424" t="s">
        <v>155</v>
      </c>
      <c r="E48" s="424" t="s">
        <v>156</v>
      </c>
      <c r="F48" s="424" t="s">
        <v>176</v>
      </c>
      <c r="G48" s="424" t="s">
        <v>177</v>
      </c>
      <c r="H48" s="424" t="s">
        <v>179</v>
      </c>
      <c r="I48" s="424" t="s">
        <v>180</v>
      </c>
      <c r="J48" s="425" t="s">
        <v>181</v>
      </c>
      <c r="K48" s="426" t="s">
        <v>182</v>
      </c>
      <c r="L48" s="426" t="s">
        <v>183</v>
      </c>
      <c r="M48" s="426" t="s">
        <v>184</v>
      </c>
      <c r="T48" s="216">
        <v>1942</v>
      </c>
    </row>
    <row r="49" spans="1:20" ht="18.75" customHeight="1">
      <c r="A49" s="424"/>
      <c r="B49" s="424"/>
      <c r="C49" s="424"/>
      <c r="D49" s="424"/>
      <c r="E49" s="424"/>
      <c r="F49" s="424"/>
      <c r="G49" s="424"/>
      <c r="H49" s="424"/>
      <c r="I49" s="424"/>
      <c r="J49" s="425"/>
      <c r="K49" s="426"/>
      <c r="L49" s="426"/>
      <c r="M49" s="426"/>
      <c r="T49" s="216">
        <v>1943</v>
      </c>
    </row>
    <row r="50" spans="1:20">
      <c r="A50" s="191">
        <v>600</v>
      </c>
      <c r="B50" s="195"/>
      <c r="C50" s="195"/>
      <c r="D50" s="195"/>
      <c r="E50" s="195"/>
      <c r="F50" s="195"/>
      <c r="G50" s="195"/>
      <c r="H50" s="195"/>
      <c r="I50" s="196"/>
      <c r="J50" s="197"/>
      <c r="K50" s="196"/>
      <c r="L50" s="196"/>
      <c r="M50" s="196"/>
      <c r="T50" s="216">
        <v>1944</v>
      </c>
    </row>
    <row r="51" spans="1:20">
      <c r="A51" s="179">
        <v>800</v>
      </c>
      <c r="B51" s="198"/>
      <c r="C51" s="198"/>
      <c r="D51" s="198"/>
      <c r="E51" s="198"/>
      <c r="F51" s="198"/>
      <c r="G51" s="198"/>
      <c r="H51" s="198"/>
      <c r="I51" s="199"/>
      <c r="J51" s="200"/>
      <c r="K51" s="201"/>
      <c r="L51" s="201"/>
      <c r="M51" s="201"/>
      <c r="T51" s="216">
        <v>1945</v>
      </c>
    </row>
    <row r="52" spans="1:20">
      <c r="A52" s="191">
        <v>1000</v>
      </c>
      <c r="B52" s="195"/>
      <c r="C52" s="195"/>
      <c r="D52" s="195"/>
      <c r="E52" s="195"/>
      <c r="F52" s="195"/>
      <c r="G52" s="195"/>
      <c r="H52" s="195"/>
      <c r="I52" s="196"/>
      <c r="J52" s="197"/>
      <c r="K52" s="196"/>
      <c r="L52" s="196"/>
      <c r="M52" s="196"/>
      <c r="T52" s="216">
        <v>1946</v>
      </c>
    </row>
    <row r="53" spans="1:20">
      <c r="A53" s="179">
        <v>1200</v>
      </c>
      <c r="B53" s="198"/>
      <c r="C53" s="198"/>
      <c r="D53" s="198"/>
      <c r="E53" s="198"/>
      <c r="F53" s="198"/>
      <c r="G53" s="198"/>
      <c r="H53" s="198"/>
      <c r="I53" s="199"/>
      <c r="J53" s="200"/>
      <c r="K53" s="201"/>
      <c r="L53" s="201"/>
      <c r="M53" s="201"/>
      <c r="T53" s="216">
        <v>1947</v>
      </c>
    </row>
    <row r="54" spans="1:20">
      <c r="A54" s="191">
        <v>1300</v>
      </c>
      <c r="B54" s="195"/>
      <c r="C54" s="195"/>
      <c r="D54" s="195"/>
      <c r="E54" s="195"/>
      <c r="F54" s="195"/>
      <c r="G54" s="195"/>
      <c r="H54" s="195"/>
      <c r="I54" s="196"/>
      <c r="J54" s="197"/>
      <c r="K54" s="196"/>
      <c r="L54" s="196"/>
      <c r="M54" s="196"/>
      <c r="T54" s="216">
        <v>1948</v>
      </c>
    </row>
    <row r="55" spans="1:20">
      <c r="A55" s="179">
        <v>1400</v>
      </c>
      <c r="B55" s="198"/>
      <c r="C55" s="198"/>
      <c r="D55" s="198"/>
      <c r="E55" s="198"/>
      <c r="F55" s="198"/>
      <c r="G55" s="198"/>
      <c r="H55" s="198"/>
      <c r="I55" s="199"/>
      <c r="J55" s="200"/>
      <c r="K55" s="201"/>
      <c r="L55" s="201"/>
      <c r="M55" s="201"/>
      <c r="T55" s="216">
        <v>1949</v>
      </c>
    </row>
    <row r="56" spans="1:20">
      <c r="A56" s="191">
        <v>1500</v>
      </c>
      <c r="B56" s="195"/>
      <c r="C56" s="195"/>
      <c r="D56" s="195"/>
      <c r="E56" s="195"/>
      <c r="F56" s="195"/>
      <c r="G56" s="195"/>
      <c r="H56" s="195"/>
      <c r="I56" s="196"/>
      <c r="J56" s="197"/>
      <c r="K56" s="196"/>
      <c r="L56" s="196"/>
      <c r="M56" s="196"/>
      <c r="T56" s="216">
        <v>1950</v>
      </c>
    </row>
    <row r="57" spans="1:20">
      <c r="A57" s="179">
        <v>1600</v>
      </c>
      <c r="B57" s="198"/>
      <c r="C57" s="198"/>
      <c r="D57" s="198"/>
      <c r="E57" s="198"/>
      <c r="F57" s="198"/>
      <c r="G57" s="198"/>
      <c r="H57" s="198"/>
      <c r="I57" s="199"/>
      <c r="J57" s="200"/>
      <c r="K57" s="201"/>
      <c r="L57" s="201"/>
      <c r="M57" s="201"/>
      <c r="T57" s="216">
        <v>1951</v>
      </c>
    </row>
    <row r="58" spans="1:20">
      <c r="A58" s="191">
        <v>1700</v>
      </c>
      <c r="B58" s="195"/>
      <c r="C58" s="195"/>
      <c r="D58" s="195"/>
      <c r="E58" s="195"/>
      <c r="F58" s="195"/>
      <c r="G58" s="195"/>
      <c r="H58" s="195"/>
      <c r="I58" s="196"/>
      <c r="J58" s="197"/>
      <c r="K58" s="196"/>
      <c r="L58" s="196"/>
      <c r="M58" s="196"/>
      <c r="T58" s="216">
        <v>1952</v>
      </c>
    </row>
    <row r="59" spans="1:20">
      <c r="A59" s="179">
        <v>1800</v>
      </c>
      <c r="B59" s="198"/>
      <c r="C59" s="198"/>
      <c r="D59" s="198"/>
      <c r="E59" s="198"/>
      <c r="F59" s="198"/>
      <c r="G59" s="198"/>
      <c r="H59" s="198"/>
      <c r="I59" s="199"/>
      <c r="J59" s="200"/>
      <c r="K59" s="201"/>
      <c r="L59" s="201"/>
      <c r="M59" s="201"/>
      <c r="T59" s="216">
        <v>1953</v>
      </c>
    </row>
    <row r="60" spans="1:20">
      <c r="A60" s="191">
        <v>1900</v>
      </c>
      <c r="B60" s="195"/>
      <c r="C60" s="195"/>
      <c r="D60" s="195"/>
      <c r="E60" s="195"/>
      <c r="F60" s="195"/>
      <c r="G60" s="195"/>
      <c r="H60" s="195"/>
      <c r="I60" s="196"/>
      <c r="J60" s="197"/>
      <c r="K60" s="196"/>
      <c r="L60" s="196"/>
      <c r="M60" s="196"/>
      <c r="T60" s="216">
        <v>1954</v>
      </c>
    </row>
    <row r="61" spans="1:20">
      <c r="A61" s="179">
        <v>2000</v>
      </c>
      <c r="B61" s="198"/>
      <c r="C61" s="198"/>
      <c r="D61" s="198"/>
      <c r="E61" s="198"/>
      <c r="F61" s="198"/>
      <c r="G61" s="198"/>
      <c r="H61" s="198"/>
      <c r="I61" s="199"/>
      <c r="J61" s="200"/>
      <c r="K61" s="201"/>
      <c r="L61" s="201"/>
      <c r="M61" s="201"/>
      <c r="T61" s="216">
        <v>1955</v>
      </c>
    </row>
    <row r="62" spans="1:20">
      <c r="A62" s="191">
        <v>2100</v>
      </c>
      <c r="B62" s="195"/>
      <c r="C62" s="195"/>
      <c r="D62" s="195"/>
      <c r="E62" s="195"/>
      <c r="F62" s="195"/>
      <c r="G62" s="195"/>
      <c r="H62" s="195"/>
      <c r="I62" s="196"/>
      <c r="J62" s="197"/>
      <c r="K62" s="196"/>
      <c r="L62" s="196"/>
      <c r="M62" s="196"/>
      <c r="T62" s="216">
        <v>1956</v>
      </c>
    </row>
    <row r="63" spans="1:20">
      <c r="A63" s="179">
        <v>2200</v>
      </c>
      <c r="B63" s="198"/>
      <c r="C63" s="198"/>
      <c r="D63" s="198"/>
      <c r="E63" s="198"/>
      <c r="F63" s="198"/>
      <c r="G63" s="198"/>
      <c r="H63" s="198"/>
      <c r="I63" s="199"/>
      <c r="J63" s="200"/>
      <c r="K63" s="201"/>
      <c r="L63" s="201"/>
      <c r="M63" s="201"/>
      <c r="T63" s="216">
        <v>1957</v>
      </c>
    </row>
    <row r="64" spans="1:20">
      <c r="A64" s="191">
        <v>2400</v>
      </c>
      <c r="B64" s="195"/>
      <c r="C64" s="195"/>
      <c r="D64" s="195"/>
      <c r="E64" s="195"/>
      <c r="F64" s="195"/>
      <c r="G64" s="195"/>
      <c r="H64" s="195"/>
      <c r="I64" s="196"/>
      <c r="J64" s="197"/>
      <c r="K64" s="196"/>
      <c r="L64" s="196"/>
      <c r="M64" s="196"/>
      <c r="T64" s="216">
        <v>1958</v>
      </c>
    </row>
    <row r="65" spans="1:20">
      <c r="A65" s="179">
        <v>2600</v>
      </c>
      <c r="B65" s="198"/>
      <c r="C65" s="198"/>
      <c r="D65" s="198"/>
      <c r="E65" s="198"/>
      <c r="F65" s="198"/>
      <c r="G65" s="198"/>
      <c r="H65" s="198"/>
      <c r="I65" s="199"/>
      <c r="J65" s="200"/>
      <c r="K65" s="201"/>
      <c r="L65" s="201"/>
      <c r="M65" s="201"/>
      <c r="T65" s="216">
        <v>1959</v>
      </c>
    </row>
    <row r="66" spans="1:20">
      <c r="A66" s="191">
        <v>2800</v>
      </c>
      <c r="B66" s="195"/>
      <c r="C66" s="195"/>
      <c r="D66" s="195"/>
      <c r="E66" s="195"/>
      <c r="F66" s="195"/>
      <c r="G66" s="195"/>
      <c r="H66" s="195"/>
      <c r="I66" s="196"/>
      <c r="J66" s="197"/>
      <c r="K66" s="196"/>
      <c r="L66" s="196"/>
      <c r="M66" s="196"/>
      <c r="T66" s="216">
        <v>1960</v>
      </c>
    </row>
    <row r="67" spans="1:20">
      <c r="A67" s="179">
        <v>3000</v>
      </c>
      <c r="B67" s="198"/>
      <c r="C67" s="198"/>
      <c r="D67" s="198"/>
      <c r="E67" s="198"/>
      <c r="F67" s="198"/>
      <c r="G67" s="198"/>
      <c r="H67" s="198"/>
      <c r="I67" s="199"/>
      <c r="J67" s="200"/>
      <c r="K67" s="201"/>
      <c r="L67" s="201"/>
      <c r="M67" s="201"/>
      <c r="T67" s="216">
        <v>1961</v>
      </c>
    </row>
    <row r="68" spans="1:20">
      <c r="A68" s="191">
        <v>3200</v>
      </c>
      <c r="B68" s="195"/>
      <c r="C68" s="195"/>
      <c r="D68" s="195"/>
      <c r="E68" s="195"/>
      <c r="F68" s="195"/>
      <c r="G68" s="195"/>
      <c r="H68" s="195"/>
      <c r="I68" s="196"/>
      <c r="J68" s="197"/>
      <c r="K68" s="196"/>
      <c r="L68" s="196"/>
      <c r="M68" s="196"/>
      <c r="T68" s="216">
        <v>1962</v>
      </c>
    </row>
    <row r="69" spans="1:20">
      <c r="A69" s="421" t="s">
        <v>187</v>
      </c>
      <c r="B69" s="422"/>
      <c r="C69" s="422"/>
      <c r="D69" s="422"/>
      <c r="E69" s="422"/>
      <c r="F69" s="422"/>
      <c r="G69" s="422"/>
      <c r="H69" s="422"/>
      <c r="I69" s="422"/>
      <c r="J69" s="422"/>
      <c r="K69" s="422"/>
      <c r="L69" s="422"/>
      <c r="M69" s="422"/>
      <c r="T69" s="216">
        <v>1963</v>
      </c>
    </row>
    <row r="70" spans="1:20">
      <c r="A70" s="422"/>
      <c r="B70" s="422"/>
      <c r="C70" s="422"/>
      <c r="D70" s="422"/>
      <c r="E70" s="422"/>
      <c r="F70" s="422"/>
      <c r="G70" s="422"/>
      <c r="H70" s="422"/>
      <c r="I70" s="422"/>
      <c r="J70" s="422"/>
      <c r="K70" s="422"/>
      <c r="L70" s="422"/>
      <c r="M70" s="422"/>
      <c r="T70" s="216">
        <v>1964</v>
      </c>
    </row>
    <row r="71" spans="1:20">
      <c r="A71" s="423" t="s">
        <v>188</v>
      </c>
      <c r="B71" s="423"/>
      <c r="C71" s="423"/>
      <c r="F71" s="7" t="s">
        <v>189</v>
      </c>
      <c r="T71" s="216">
        <v>1965</v>
      </c>
    </row>
    <row r="72" spans="1:20">
      <c r="T72" s="216">
        <v>1966</v>
      </c>
    </row>
    <row r="73" spans="1:20">
      <c r="A73" t="s">
        <v>197</v>
      </c>
      <c r="D73" s="206"/>
      <c r="E73" s="207" t="s">
        <v>198</v>
      </c>
      <c r="F73" t="s">
        <v>199</v>
      </c>
      <c r="G73" s="5"/>
      <c r="H73" s="5"/>
      <c r="I73" t="s">
        <v>198</v>
      </c>
      <c r="J73" s="7" t="s">
        <v>205</v>
      </c>
      <c r="T73" s="216">
        <v>1967</v>
      </c>
    </row>
    <row r="74" spans="1:20">
      <c r="A74" s="203" t="s">
        <v>190</v>
      </c>
      <c r="B74" s="205"/>
      <c r="C74" s="205"/>
      <c r="D74" s="205"/>
      <c r="E74" s="204"/>
      <c r="F74" s="5" t="s">
        <v>196</v>
      </c>
      <c r="G74" s="206"/>
      <c r="H74" s="206"/>
      <c r="I74" s="209"/>
      <c r="J74" t="s">
        <v>206</v>
      </c>
      <c r="L74" s="202"/>
      <c r="T74" s="216">
        <v>1968</v>
      </c>
    </row>
    <row r="75" spans="1:20">
      <c r="A75" s="203" t="s">
        <v>191</v>
      </c>
      <c r="B75" s="205"/>
      <c r="C75" s="205"/>
      <c r="D75" s="205"/>
      <c r="E75" s="202"/>
      <c r="F75" s="118" t="s">
        <v>200</v>
      </c>
      <c r="G75" s="206"/>
      <c r="H75" s="206"/>
      <c r="I75" s="210"/>
      <c r="J75" t="s">
        <v>207</v>
      </c>
      <c r="L75" s="202"/>
      <c r="T75" s="216">
        <v>1969</v>
      </c>
    </row>
    <row r="76" spans="1:20">
      <c r="A76" s="203" t="s">
        <v>192</v>
      </c>
      <c r="B76" s="205"/>
      <c r="C76" s="205"/>
      <c r="D76" s="205"/>
      <c r="E76" s="202"/>
      <c r="F76" t="s">
        <v>201</v>
      </c>
      <c r="G76" s="206"/>
      <c r="H76" s="206"/>
      <c r="I76" s="194"/>
      <c r="J76" s="7" t="s">
        <v>208</v>
      </c>
      <c r="T76" s="216">
        <v>1970</v>
      </c>
    </row>
    <row r="77" spans="1:20">
      <c r="A77" s="203" t="s">
        <v>193</v>
      </c>
      <c r="B77" s="205"/>
      <c r="C77" s="205"/>
      <c r="D77" s="205"/>
      <c r="E77" s="202"/>
      <c r="F77" t="s">
        <v>202</v>
      </c>
      <c r="H77" s="194"/>
      <c r="I77" t="s">
        <v>198</v>
      </c>
      <c r="J77" t="s">
        <v>209</v>
      </c>
      <c r="L77" s="194"/>
      <c r="T77" s="216">
        <v>1971</v>
      </c>
    </row>
    <row r="78" spans="1:20">
      <c r="A78" s="203" t="s">
        <v>194</v>
      </c>
      <c r="B78" s="205"/>
      <c r="C78" s="205"/>
      <c r="D78" s="205"/>
      <c r="E78" s="202"/>
      <c r="F78" t="s">
        <v>196</v>
      </c>
      <c r="G78" s="206"/>
      <c r="H78" s="208"/>
      <c r="I78" s="194"/>
      <c r="J78" t="s">
        <v>210</v>
      </c>
      <c r="L78" s="194"/>
      <c r="T78" s="216">
        <v>1972</v>
      </c>
    </row>
    <row r="79" spans="1:20">
      <c r="A79" s="203" t="s">
        <v>195</v>
      </c>
      <c r="B79" s="205"/>
      <c r="C79" s="205"/>
      <c r="D79" s="205"/>
      <c r="E79" s="202"/>
      <c r="F79" t="s">
        <v>200</v>
      </c>
      <c r="G79" s="206"/>
      <c r="H79" s="208"/>
      <c r="I79" s="194"/>
      <c r="T79" s="216">
        <v>1973</v>
      </c>
    </row>
    <row r="80" spans="1:20">
      <c r="F80" t="s">
        <v>203</v>
      </c>
      <c r="G80" s="206"/>
      <c r="H80" s="208"/>
      <c r="I80" s="194"/>
      <c r="T80" s="216">
        <v>1974</v>
      </c>
    </row>
    <row r="81" spans="1:20">
      <c r="F81" t="s">
        <v>204</v>
      </c>
      <c r="G81" s="206"/>
      <c r="H81" s="208"/>
      <c r="I81" s="194"/>
      <c r="T81" s="216">
        <v>1975</v>
      </c>
    </row>
    <row r="82" spans="1:20">
      <c r="T82" s="216">
        <v>1976</v>
      </c>
    </row>
    <row r="83" spans="1:20">
      <c r="T83" s="216">
        <v>1977</v>
      </c>
    </row>
    <row r="84" spans="1:20" ht="18.75">
      <c r="A84" s="427" t="str">
        <f>O21</f>
        <v>TWO STORY BI-LEVEL</v>
      </c>
      <c r="B84" s="427"/>
      <c r="C84" s="427"/>
      <c r="D84" s="427"/>
      <c r="E84" s="427"/>
      <c r="F84" s="427"/>
      <c r="G84" s="427"/>
      <c r="H84" s="427"/>
      <c r="I84" s="427"/>
      <c r="J84" s="427"/>
      <c r="K84" s="427"/>
      <c r="L84" s="193" t="s">
        <v>212</v>
      </c>
      <c r="M84" s="192"/>
      <c r="T84" s="216">
        <v>1978</v>
      </c>
    </row>
    <row r="85" spans="1:20" ht="18.75">
      <c r="A85" s="427"/>
      <c r="B85" s="427"/>
      <c r="C85" s="427"/>
      <c r="D85" s="427"/>
      <c r="E85" s="427"/>
      <c r="F85" s="427"/>
      <c r="G85" s="427"/>
      <c r="H85" s="427"/>
      <c r="I85" s="427"/>
      <c r="J85" s="427"/>
      <c r="K85" s="427"/>
      <c r="L85" s="211" t="s">
        <v>211</v>
      </c>
      <c r="M85" s="192"/>
      <c r="T85" s="216">
        <v>1979</v>
      </c>
    </row>
    <row r="86" spans="1:20" ht="18.75">
      <c r="A86" s="427"/>
      <c r="B86" s="427"/>
      <c r="C86" s="427"/>
      <c r="D86" s="427"/>
      <c r="E86" s="427"/>
      <c r="F86" s="427"/>
      <c r="G86" s="427"/>
      <c r="H86" s="427"/>
      <c r="I86" s="427"/>
      <c r="J86" s="427"/>
      <c r="K86" s="427"/>
      <c r="L86" s="192"/>
      <c r="M86" s="192"/>
      <c r="T86" s="216">
        <v>1980</v>
      </c>
    </row>
    <row r="87" spans="1:20">
      <c r="A87" s="428" t="s">
        <v>151</v>
      </c>
      <c r="B87" s="428"/>
      <c r="C87" s="428"/>
      <c r="D87" s="428"/>
      <c r="E87" s="428"/>
      <c r="F87" s="428"/>
      <c r="G87" s="428"/>
      <c r="H87" s="428"/>
      <c r="I87" s="428"/>
      <c r="J87" s="428"/>
      <c r="K87" s="428"/>
      <c r="L87" s="428"/>
      <c r="M87" s="428"/>
      <c r="T87" s="216">
        <v>1981</v>
      </c>
    </row>
    <row r="88" spans="1:20">
      <c r="A88" s="428"/>
      <c r="B88" s="428"/>
      <c r="C88" s="428"/>
      <c r="D88" s="428"/>
      <c r="E88" s="428"/>
      <c r="F88" s="428"/>
      <c r="G88" s="428"/>
      <c r="H88" s="428"/>
      <c r="I88" s="428"/>
      <c r="J88" s="428"/>
      <c r="K88" s="428"/>
      <c r="L88" s="428"/>
      <c r="M88" s="428"/>
      <c r="T88" s="216">
        <v>1982</v>
      </c>
    </row>
    <row r="89" spans="1:20">
      <c r="A89" s="377" t="s">
        <v>175</v>
      </c>
      <c r="B89" s="377"/>
      <c r="C89" s="377"/>
      <c r="D89" s="377"/>
      <c r="E89" s="377"/>
      <c r="F89" s="377"/>
      <c r="G89" s="377"/>
      <c r="H89" s="377"/>
      <c r="I89" s="377"/>
      <c r="J89" s="377" t="s">
        <v>186</v>
      </c>
      <c r="K89" s="377"/>
      <c r="L89" s="377"/>
      <c r="M89" s="377"/>
      <c r="T89" s="216">
        <v>1983</v>
      </c>
    </row>
    <row r="90" spans="1:20">
      <c r="A90" s="424" t="s">
        <v>152</v>
      </c>
      <c r="B90" s="424" t="s">
        <v>153</v>
      </c>
      <c r="C90" s="424" t="s">
        <v>154</v>
      </c>
      <c r="D90" s="424" t="s">
        <v>155</v>
      </c>
      <c r="E90" s="424" t="s">
        <v>156</v>
      </c>
      <c r="F90" s="424" t="s">
        <v>176</v>
      </c>
      <c r="G90" s="424" t="s">
        <v>177</v>
      </c>
      <c r="H90" s="424" t="s">
        <v>179</v>
      </c>
      <c r="I90" s="424" t="s">
        <v>180</v>
      </c>
      <c r="J90" s="425" t="s">
        <v>181</v>
      </c>
      <c r="K90" s="426" t="s">
        <v>182</v>
      </c>
      <c r="L90" s="426" t="s">
        <v>183</v>
      </c>
      <c r="M90" s="426" t="s">
        <v>184</v>
      </c>
      <c r="T90" s="216">
        <v>1984</v>
      </c>
    </row>
    <row r="91" spans="1:20" ht="20.25" customHeight="1">
      <c r="A91" s="424"/>
      <c r="B91" s="424"/>
      <c r="C91" s="424"/>
      <c r="D91" s="424"/>
      <c r="E91" s="424"/>
      <c r="F91" s="424"/>
      <c r="G91" s="424"/>
      <c r="H91" s="424"/>
      <c r="I91" s="424"/>
      <c r="J91" s="425"/>
      <c r="K91" s="426"/>
      <c r="L91" s="426"/>
      <c r="M91" s="426"/>
      <c r="T91" s="216">
        <v>1985</v>
      </c>
    </row>
    <row r="92" spans="1:20">
      <c r="A92" s="191">
        <v>600</v>
      </c>
      <c r="B92" s="195"/>
      <c r="C92" s="195"/>
      <c r="D92" s="195"/>
      <c r="E92" s="195"/>
      <c r="F92" s="195"/>
      <c r="G92" s="195"/>
      <c r="H92" s="195"/>
      <c r="I92" s="196"/>
      <c r="J92" s="197"/>
      <c r="K92" s="196"/>
      <c r="L92" s="196"/>
      <c r="M92" s="196"/>
      <c r="T92" s="216">
        <v>1986</v>
      </c>
    </row>
    <row r="93" spans="1:20">
      <c r="A93" s="179">
        <v>800</v>
      </c>
      <c r="B93" s="198"/>
      <c r="C93" s="198"/>
      <c r="D93" s="198"/>
      <c r="E93" s="198"/>
      <c r="F93" s="198"/>
      <c r="G93" s="198"/>
      <c r="H93" s="198"/>
      <c r="I93" s="199"/>
      <c r="J93" s="200"/>
      <c r="K93" s="201"/>
      <c r="L93" s="201"/>
      <c r="M93" s="201"/>
      <c r="T93" s="216">
        <v>1987</v>
      </c>
    </row>
    <row r="94" spans="1:20">
      <c r="A94" s="191">
        <v>1000</v>
      </c>
      <c r="B94" s="195"/>
      <c r="C94" s="195"/>
      <c r="D94" s="195"/>
      <c r="E94" s="195"/>
      <c r="F94" s="195"/>
      <c r="G94" s="195"/>
      <c r="H94" s="195"/>
      <c r="I94" s="196"/>
      <c r="J94" s="197"/>
      <c r="K94" s="196"/>
      <c r="L94" s="196"/>
      <c r="M94" s="196"/>
      <c r="T94" s="216">
        <v>1988</v>
      </c>
    </row>
    <row r="95" spans="1:20">
      <c r="A95" s="179">
        <v>1200</v>
      </c>
      <c r="B95" s="198"/>
      <c r="C95" s="198"/>
      <c r="D95" s="198"/>
      <c r="E95" s="198"/>
      <c r="F95" s="198"/>
      <c r="G95" s="198"/>
      <c r="H95" s="198"/>
      <c r="I95" s="199"/>
      <c r="J95" s="200"/>
      <c r="K95" s="201"/>
      <c r="L95" s="201"/>
      <c r="M95" s="201"/>
      <c r="T95" s="216">
        <v>1989</v>
      </c>
    </row>
    <row r="96" spans="1:20">
      <c r="A96" s="191">
        <v>1300</v>
      </c>
      <c r="B96" s="195"/>
      <c r="C96" s="195"/>
      <c r="D96" s="195"/>
      <c r="E96" s="195"/>
      <c r="F96" s="195"/>
      <c r="G96" s="195"/>
      <c r="H96" s="195"/>
      <c r="I96" s="196"/>
      <c r="J96" s="197"/>
      <c r="K96" s="196"/>
      <c r="L96" s="196"/>
      <c r="M96" s="196"/>
      <c r="T96" s="216">
        <v>1990</v>
      </c>
    </row>
    <row r="97" spans="1:20">
      <c r="A97" s="179">
        <v>1400</v>
      </c>
      <c r="B97" s="198"/>
      <c r="C97" s="198"/>
      <c r="D97" s="198"/>
      <c r="E97" s="198"/>
      <c r="F97" s="198"/>
      <c r="G97" s="198"/>
      <c r="H97" s="198"/>
      <c r="I97" s="199"/>
      <c r="J97" s="200"/>
      <c r="K97" s="201"/>
      <c r="L97" s="201"/>
      <c r="M97" s="201"/>
      <c r="T97" s="216">
        <v>1991</v>
      </c>
    </row>
    <row r="98" spans="1:20">
      <c r="A98" s="191">
        <v>1500</v>
      </c>
      <c r="B98" s="195"/>
      <c r="C98" s="195"/>
      <c r="D98" s="195"/>
      <c r="E98" s="195"/>
      <c r="F98" s="195"/>
      <c r="G98" s="195"/>
      <c r="H98" s="195"/>
      <c r="I98" s="196"/>
      <c r="J98" s="197"/>
      <c r="K98" s="196"/>
      <c r="L98" s="196"/>
      <c r="M98" s="196"/>
      <c r="T98" s="216">
        <v>1992</v>
      </c>
    </row>
    <row r="99" spans="1:20">
      <c r="A99" s="179">
        <v>1600</v>
      </c>
      <c r="B99" s="198"/>
      <c r="C99" s="198"/>
      <c r="D99" s="198"/>
      <c r="E99" s="198"/>
      <c r="F99" s="198"/>
      <c r="G99" s="198"/>
      <c r="H99" s="198"/>
      <c r="I99" s="199"/>
      <c r="J99" s="200"/>
      <c r="K99" s="201"/>
      <c r="L99" s="201"/>
      <c r="M99" s="201"/>
      <c r="T99" s="216">
        <v>1993</v>
      </c>
    </row>
    <row r="100" spans="1:20">
      <c r="A100" s="191">
        <v>1700</v>
      </c>
      <c r="B100" s="195"/>
      <c r="C100" s="195"/>
      <c r="D100" s="195"/>
      <c r="E100" s="195"/>
      <c r="F100" s="195"/>
      <c r="G100" s="195"/>
      <c r="H100" s="195"/>
      <c r="I100" s="196"/>
      <c r="J100" s="197"/>
      <c r="K100" s="196"/>
      <c r="L100" s="196"/>
      <c r="M100" s="196"/>
      <c r="T100" s="216">
        <v>1994</v>
      </c>
    </row>
    <row r="101" spans="1:20">
      <c r="A101" s="179">
        <v>1800</v>
      </c>
      <c r="B101" s="198"/>
      <c r="C101" s="198"/>
      <c r="D101" s="198"/>
      <c r="E101" s="198"/>
      <c r="F101" s="198"/>
      <c r="G101" s="198"/>
      <c r="H101" s="198"/>
      <c r="I101" s="199"/>
      <c r="J101" s="200"/>
      <c r="K101" s="201"/>
      <c r="L101" s="201"/>
      <c r="M101" s="201"/>
      <c r="T101" s="216">
        <v>1995</v>
      </c>
    </row>
    <row r="102" spans="1:20">
      <c r="A102" s="191">
        <v>1900</v>
      </c>
      <c r="B102" s="195"/>
      <c r="C102" s="195"/>
      <c r="D102" s="195"/>
      <c r="E102" s="195"/>
      <c r="F102" s="195"/>
      <c r="G102" s="195"/>
      <c r="H102" s="195"/>
      <c r="I102" s="196"/>
      <c r="J102" s="197"/>
      <c r="K102" s="196"/>
      <c r="L102" s="196"/>
      <c r="M102" s="196"/>
      <c r="T102" s="216">
        <v>1996</v>
      </c>
    </row>
    <row r="103" spans="1:20">
      <c r="A103" s="179">
        <v>2000</v>
      </c>
      <c r="B103" s="198"/>
      <c r="C103" s="198"/>
      <c r="D103" s="198"/>
      <c r="E103" s="198"/>
      <c r="F103" s="198"/>
      <c r="G103" s="198"/>
      <c r="H103" s="198"/>
      <c r="I103" s="199"/>
      <c r="J103" s="200"/>
      <c r="K103" s="201"/>
      <c r="L103" s="201"/>
      <c r="M103" s="201"/>
      <c r="T103" s="216">
        <v>1997</v>
      </c>
    </row>
    <row r="104" spans="1:20">
      <c r="A104" s="191">
        <v>2100</v>
      </c>
      <c r="B104" s="195"/>
      <c r="C104" s="195"/>
      <c r="D104" s="195"/>
      <c r="E104" s="195"/>
      <c r="F104" s="195"/>
      <c r="G104" s="195"/>
      <c r="H104" s="195"/>
      <c r="I104" s="196"/>
      <c r="J104" s="197"/>
      <c r="K104" s="196"/>
      <c r="L104" s="196"/>
      <c r="M104" s="196"/>
      <c r="T104" s="216">
        <v>1998</v>
      </c>
    </row>
    <row r="105" spans="1:20">
      <c r="A105" s="179">
        <v>2200</v>
      </c>
      <c r="B105" s="198"/>
      <c r="C105" s="198"/>
      <c r="D105" s="198"/>
      <c r="E105" s="198"/>
      <c r="F105" s="198"/>
      <c r="G105" s="198"/>
      <c r="H105" s="198"/>
      <c r="I105" s="199"/>
      <c r="J105" s="200"/>
      <c r="K105" s="201"/>
      <c r="L105" s="201"/>
      <c r="M105" s="201"/>
      <c r="T105" s="216">
        <v>1999</v>
      </c>
    </row>
    <row r="106" spans="1:20">
      <c r="A106" s="191">
        <v>2400</v>
      </c>
      <c r="B106" s="195"/>
      <c r="C106" s="195"/>
      <c r="D106" s="195"/>
      <c r="E106" s="195"/>
      <c r="F106" s="195"/>
      <c r="G106" s="195"/>
      <c r="H106" s="195"/>
      <c r="I106" s="196"/>
      <c r="J106" s="197"/>
      <c r="K106" s="196"/>
      <c r="L106" s="196"/>
      <c r="M106" s="196"/>
      <c r="T106" s="216">
        <v>2000</v>
      </c>
    </row>
    <row r="107" spans="1:20">
      <c r="A107" s="179">
        <v>2600</v>
      </c>
      <c r="B107" s="198"/>
      <c r="C107" s="198"/>
      <c r="D107" s="198"/>
      <c r="E107" s="198"/>
      <c r="F107" s="198"/>
      <c r="G107" s="198"/>
      <c r="H107" s="198"/>
      <c r="I107" s="199"/>
      <c r="J107" s="200"/>
      <c r="K107" s="201"/>
      <c r="L107" s="201"/>
      <c r="M107" s="201"/>
      <c r="T107" s="216">
        <v>2001</v>
      </c>
    </row>
    <row r="108" spans="1:20">
      <c r="A108" s="191">
        <v>2800</v>
      </c>
      <c r="B108" s="195"/>
      <c r="C108" s="195"/>
      <c r="D108" s="195"/>
      <c r="E108" s="195"/>
      <c r="F108" s="195"/>
      <c r="G108" s="195"/>
      <c r="H108" s="195"/>
      <c r="I108" s="196"/>
      <c r="J108" s="197"/>
      <c r="K108" s="196"/>
      <c r="L108" s="196"/>
      <c r="M108" s="196"/>
      <c r="T108" s="216">
        <v>2002</v>
      </c>
    </row>
    <row r="109" spans="1:20">
      <c r="A109" s="179">
        <v>3000</v>
      </c>
      <c r="B109" s="198"/>
      <c r="C109" s="198"/>
      <c r="D109" s="198"/>
      <c r="E109" s="198"/>
      <c r="F109" s="198"/>
      <c r="G109" s="198"/>
      <c r="H109" s="198"/>
      <c r="I109" s="199"/>
      <c r="J109" s="200"/>
      <c r="K109" s="201"/>
      <c r="L109" s="201"/>
      <c r="M109" s="201"/>
      <c r="T109" s="216">
        <v>2003</v>
      </c>
    </row>
    <row r="110" spans="1:20">
      <c r="A110" s="191">
        <v>3200</v>
      </c>
      <c r="B110" s="195"/>
      <c r="C110" s="195"/>
      <c r="D110" s="195"/>
      <c r="E110" s="195"/>
      <c r="F110" s="195"/>
      <c r="G110" s="195"/>
      <c r="H110" s="195"/>
      <c r="I110" s="196"/>
      <c r="J110" s="197"/>
      <c r="K110" s="196"/>
      <c r="L110" s="196"/>
      <c r="M110" s="196"/>
      <c r="T110" s="216">
        <v>2004</v>
      </c>
    </row>
    <row r="111" spans="1:20">
      <c r="A111" s="421" t="s">
        <v>187</v>
      </c>
      <c r="B111" s="422"/>
      <c r="C111" s="422"/>
      <c r="D111" s="422"/>
      <c r="E111" s="422"/>
      <c r="F111" s="422"/>
      <c r="G111" s="422"/>
      <c r="H111" s="422"/>
      <c r="I111" s="422"/>
      <c r="J111" s="422"/>
      <c r="K111" s="422"/>
      <c r="L111" s="422"/>
      <c r="M111" s="422"/>
      <c r="T111" s="216">
        <v>2005</v>
      </c>
    </row>
    <row r="112" spans="1:20">
      <c r="A112" s="422"/>
      <c r="B112" s="422"/>
      <c r="C112" s="422"/>
      <c r="D112" s="422"/>
      <c r="E112" s="422"/>
      <c r="F112" s="422"/>
      <c r="G112" s="422"/>
      <c r="H112" s="422"/>
      <c r="I112" s="422"/>
      <c r="J112" s="422"/>
      <c r="K112" s="422"/>
      <c r="L112" s="422"/>
      <c r="M112" s="422"/>
      <c r="T112" s="216">
        <v>2006</v>
      </c>
    </row>
    <row r="113" spans="1:20">
      <c r="A113" s="423" t="s">
        <v>188</v>
      </c>
      <c r="B113" s="423"/>
      <c r="C113" s="423"/>
      <c r="F113" s="7" t="s">
        <v>189</v>
      </c>
      <c r="T113" s="216">
        <v>2007</v>
      </c>
    </row>
    <row r="114" spans="1:20">
      <c r="T114" s="216">
        <v>2008</v>
      </c>
    </row>
    <row r="115" spans="1:20">
      <c r="A115" t="s">
        <v>197</v>
      </c>
      <c r="D115" s="206"/>
      <c r="E115" s="207" t="s">
        <v>198</v>
      </c>
      <c r="F115" t="s">
        <v>199</v>
      </c>
      <c r="G115" s="5"/>
      <c r="H115" s="5"/>
      <c r="I115" t="s">
        <v>198</v>
      </c>
      <c r="J115" s="7" t="s">
        <v>205</v>
      </c>
      <c r="T115" s="216">
        <v>2009</v>
      </c>
    </row>
    <row r="116" spans="1:20">
      <c r="A116" s="203" t="s">
        <v>190</v>
      </c>
      <c r="B116" s="205"/>
      <c r="C116" s="205"/>
      <c r="D116" s="205"/>
      <c r="E116" s="204"/>
      <c r="F116" s="5" t="s">
        <v>196</v>
      </c>
      <c r="G116" s="206"/>
      <c r="H116" s="206"/>
      <c r="I116" s="209"/>
      <c r="J116" t="s">
        <v>206</v>
      </c>
      <c r="L116" s="202"/>
      <c r="T116" s="216">
        <v>2010</v>
      </c>
    </row>
    <row r="117" spans="1:20">
      <c r="A117" s="203" t="s">
        <v>191</v>
      </c>
      <c r="B117" s="205"/>
      <c r="C117" s="205"/>
      <c r="D117" s="205"/>
      <c r="E117" s="202"/>
      <c r="F117" s="118" t="s">
        <v>200</v>
      </c>
      <c r="G117" s="206"/>
      <c r="H117" s="206"/>
      <c r="I117" s="210"/>
      <c r="J117" t="s">
        <v>207</v>
      </c>
      <c r="L117" s="202"/>
      <c r="T117" s="216">
        <v>2011</v>
      </c>
    </row>
    <row r="118" spans="1:20">
      <c r="A118" s="203" t="s">
        <v>192</v>
      </c>
      <c r="B118" s="205"/>
      <c r="C118" s="205"/>
      <c r="D118" s="205"/>
      <c r="E118" s="202"/>
      <c r="F118" t="s">
        <v>201</v>
      </c>
      <c r="G118" s="206"/>
      <c r="H118" s="206"/>
      <c r="I118" s="194"/>
      <c r="J118" s="7" t="s">
        <v>208</v>
      </c>
      <c r="T118" s="216">
        <v>2012</v>
      </c>
    </row>
    <row r="119" spans="1:20">
      <c r="A119" s="203" t="s">
        <v>193</v>
      </c>
      <c r="B119" s="205"/>
      <c r="C119" s="205"/>
      <c r="D119" s="205"/>
      <c r="E119" s="202"/>
      <c r="F119" t="s">
        <v>202</v>
      </c>
      <c r="H119" s="194"/>
      <c r="I119" t="s">
        <v>198</v>
      </c>
      <c r="J119" t="s">
        <v>209</v>
      </c>
      <c r="L119" s="194"/>
      <c r="T119" s="216">
        <v>2013</v>
      </c>
    </row>
    <row r="120" spans="1:20">
      <c r="A120" s="203" t="s">
        <v>194</v>
      </c>
      <c r="B120" s="205"/>
      <c r="C120" s="205"/>
      <c r="D120" s="205"/>
      <c r="E120" s="202"/>
      <c r="F120" t="s">
        <v>196</v>
      </c>
      <c r="G120" s="206"/>
      <c r="H120" s="208"/>
      <c r="I120" s="194"/>
      <c r="J120" t="s">
        <v>210</v>
      </c>
      <c r="L120" s="194"/>
      <c r="T120" s="216">
        <v>2014</v>
      </c>
    </row>
    <row r="121" spans="1:20">
      <c r="A121" s="203" t="s">
        <v>195</v>
      </c>
      <c r="B121" s="205"/>
      <c r="C121" s="205"/>
      <c r="D121" s="205"/>
      <c r="E121" s="202"/>
      <c r="F121" t="s">
        <v>200</v>
      </c>
      <c r="G121" s="206"/>
      <c r="H121" s="208"/>
      <c r="I121" s="194"/>
      <c r="T121" s="216">
        <v>2015</v>
      </c>
    </row>
    <row r="122" spans="1:20">
      <c r="F122" t="s">
        <v>203</v>
      </c>
      <c r="G122" s="206"/>
      <c r="H122" s="208"/>
      <c r="I122" s="194"/>
      <c r="T122" s="216">
        <v>2016</v>
      </c>
    </row>
    <row r="123" spans="1:20">
      <c r="F123" t="s">
        <v>204</v>
      </c>
      <c r="G123" s="206"/>
      <c r="H123" s="208"/>
      <c r="I123" s="194"/>
      <c r="T123" s="216">
        <v>2017</v>
      </c>
    </row>
    <row r="124" spans="1:20">
      <c r="T124" s="216">
        <v>2018</v>
      </c>
    </row>
    <row r="125" spans="1:20" ht="18.75">
      <c r="A125" s="427" t="str">
        <f>O22</f>
        <v>1/2 STORY</v>
      </c>
      <c r="B125" s="427"/>
      <c r="C125" s="427"/>
      <c r="D125" s="427"/>
      <c r="E125" s="427"/>
      <c r="F125" s="427"/>
      <c r="G125" s="427"/>
      <c r="H125" s="427"/>
      <c r="I125" s="427"/>
      <c r="J125" s="427"/>
      <c r="K125" s="427"/>
      <c r="L125" s="193" t="s">
        <v>212</v>
      </c>
      <c r="M125" s="192"/>
      <c r="T125" s="216">
        <v>2019</v>
      </c>
    </row>
    <row r="126" spans="1:20" ht="18.75">
      <c r="A126" s="427"/>
      <c r="B126" s="427"/>
      <c r="C126" s="427"/>
      <c r="D126" s="427"/>
      <c r="E126" s="427"/>
      <c r="F126" s="427"/>
      <c r="G126" s="427"/>
      <c r="H126" s="427"/>
      <c r="I126" s="427"/>
      <c r="J126" s="427"/>
      <c r="K126" s="427"/>
      <c r="L126" s="211" t="s">
        <v>211</v>
      </c>
      <c r="M126" s="192"/>
      <c r="T126" s="216">
        <v>2020</v>
      </c>
    </row>
    <row r="127" spans="1:20" ht="18.75">
      <c r="A127" s="427"/>
      <c r="B127" s="427"/>
      <c r="C127" s="427"/>
      <c r="D127" s="427"/>
      <c r="E127" s="427"/>
      <c r="F127" s="427"/>
      <c r="G127" s="427"/>
      <c r="H127" s="427"/>
      <c r="I127" s="427"/>
      <c r="J127" s="427"/>
      <c r="K127" s="427"/>
      <c r="L127" s="192"/>
      <c r="M127" s="192"/>
      <c r="T127" s="216">
        <v>2021</v>
      </c>
    </row>
    <row r="128" spans="1:20">
      <c r="A128" s="428" t="s">
        <v>151</v>
      </c>
      <c r="B128" s="428"/>
      <c r="C128" s="428"/>
      <c r="D128" s="428"/>
      <c r="E128" s="428"/>
      <c r="F128" s="428"/>
      <c r="G128" s="428"/>
      <c r="H128" s="428"/>
      <c r="I128" s="428"/>
      <c r="J128" s="428"/>
      <c r="K128" s="428"/>
      <c r="L128" s="428"/>
      <c r="M128" s="428"/>
      <c r="T128" s="216">
        <v>2022</v>
      </c>
    </row>
    <row r="129" spans="1:20">
      <c r="A129" s="428"/>
      <c r="B129" s="428"/>
      <c r="C129" s="428"/>
      <c r="D129" s="428"/>
      <c r="E129" s="428"/>
      <c r="F129" s="428"/>
      <c r="G129" s="428"/>
      <c r="H129" s="428"/>
      <c r="I129" s="428"/>
      <c r="J129" s="428"/>
      <c r="K129" s="428"/>
      <c r="L129" s="428"/>
      <c r="M129" s="428"/>
      <c r="T129" s="216">
        <v>2023</v>
      </c>
    </row>
    <row r="130" spans="1:20">
      <c r="A130" s="377" t="s">
        <v>175</v>
      </c>
      <c r="B130" s="377"/>
      <c r="C130" s="377"/>
      <c r="D130" s="377"/>
      <c r="E130" s="377"/>
      <c r="F130" s="377"/>
      <c r="G130" s="377"/>
      <c r="H130" s="377"/>
      <c r="I130" s="377"/>
      <c r="J130" s="377" t="s">
        <v>186</v>
      </c>
      <c r="K130" s="377"/>
      <c r="L130" s="377"/>
      <c r="M130" s="377"/>
      <c r="T130" s="216">
        <v>2024</v>
      </c>
    </row>
    <row r="131" spans="1:20">
      <c r="A131" s="424" t="s">
        <v>152</v>
      </c>
      <c r="B131" s="424" t="s">
        <v>153</v>
      </c>
      <c r="C131" s="424" t="s">
        <v>154</v>
      </c>
      <c r="D131" s="424" t="s">
        <v>155</v>
      </c>
      <c r="E131" s="424" t="s">
        <v>156</v>
      </c>
      <c r="F131" s="424" t="s">
        <v>176</v>
      </c>
      <c r="G131" s="424" t="s">
        <v>177</v>
      </c>
      <c r="H131" s="424" t="s">
        <v>179</v>
      </c>
      <c r="I131" s="424" t="s">
        <v>180</v>
      </c>
      <c r="J131" s="425" t="s">
        <v>181</v>
      </c>
      <c r="K131" s="426" t="s">
        <v>182</v>
      </c>
      <c r="L131" s="426" t="s">
        <v>183</v>
      </c>
      <c r="M131" s="426" t="s">
        <v>184</v>
      </c>
      <c r="T131" s="216">
        <v>2025</v>
      </c>
    </row>
    <row r="132" spans="1:20" ht="19.5" customHeight="1">
      <c r="A132" s="424"/>
      <c r="B132" s="424"/>
      <c r="C132" s="424"/>
      <c r="D132" s="424"/>
      <c r="E132" s="424"/>
      <c r="F132" s="424"/>
      <c r="G132" s="424"/>
      <c r="H132" s="424"/>
      <c r="I132" s="424"/>
      <c r="J132" s="425"/>
      <c r="K132" s="426"/>
      <c r="L132" s="426"/>
      <c r="M132" s="426"/>
      <c r="T132" s="216">
        <v>2026</v>
      </c>
    </row>
    <row r="133" spans="1:20">
      <c r="A133" s="191">
        <v>600</v>
      </c>
      <c r="B133" s="195"/>
      <c r="C133" s="195"/>
      <c r="D133" s="195"/>
      <c r="E133" s="195"/>
      <c r="F133" s="195"/>
      <c r="G133" s="195"/>
      <c r="H133" s="195"/>
      <c r="I133" s="196"/>
      <c r="J133" s="197"/>
      <c r="K133" s="196"/>
      <c r="L133" s="196"/>
      <c r="M133" s="196"/>
      <c r="T133" s="216">
        <v>2027</v>
      </c>
    </row>
    <row r="134" spans="1:20">
      <c r="A134" s="179">
        <v>800</v>
      </c>
      <c r="B134" s="198"/>
      <c r="C134" s="198"/>
      <c r="D134" s="198"/>
      <c r="E134" s="198"/>
      <c r="F134" s="198"/>
      <c r="G134" s="198"/>
      <c r="H134" s="198"/>
      <c r="I134" s="199"/>
      <c r="J134" s="200"/>
      <c r="K134" s="201"/>
      <c r="L134" s="201"/>
      <c r="M134" s="201"/>
      <c r="T134" s="216">
        <v>2028</v>
      </c>
    </row>
    <row r="135" spans="1:20">
      <c r="A135" s="191">
        <v>1000</v>
      </c>
      <c r="B135" s="195"/>
      <c r="C135" s="195"/>
      <c r="D135" s="195"/>
      <c r="E135" s="195"/>
      <c r="F135" s="195"/>
      <c r="G135" s="195"/>
      <c r="H135" s="195"/>
      <c r="I135" s="196"/>
      <c r="J135" s="197"/>
      <c r="K135" s="196"/>
      <c r="L135" s="196"/>
      <c r="M135" s="196"/>
      <c r="T135" s="216">
        <v>2029</v>
      </c>
    </row>
    <row r="136" spans="1:20">
      <c r="A136" s="179">
        <v>1200</v>
      </c>
      <c r="B136" s="198"/>
      <c r="C136" s="198"/>
      <c r="D136" s="198"/>
      <c r="E136" s="198"/>
      <c r="F136" s="198"/>
      <c r="G136" s="198"/>
      <c r="H136" s="198"/>
      <c r="I136" s="199"/>
      <c r="J136" s="200"/>
      <c r="K136" s="201"/>
      <c r="L136" s="201"/>
      <c r="M136" s="201"/>
      <c r="T136" s="216">
        <v>2030</v>
      </c>
    </row>
    <row r="137" spans="1:20">
      <c r="A137" s="191">
        <v>1300</v>
      </c>
      <c r="B137" s="195"/>
      <c r="C137" s="195"/>
      <c r="D137" s="195"/>
      <c r="E137" s="195"/>
      <c r="F137" s="195"/>
      <c r="G137" s="195"/>
      <c r="H137" s="195"/>
      <c r="I137" s="196"/>
      <c r="J137" s="197"/>
      <c r="K137" s="196"/>
      <c r="L137" s="196"/>
      <c r="M137" s="196"/>
      <c r="T137" s="216">
        <v>2031</v>
      </c>
    </row>
    <row r="138" spans="1:20">
      <c r="A138" s="179">
        <v>1400</v>
      </c>
      <c r="B138" s="198"/>
      <c r="C138" s="198"/>
      <c r="D138" s="198"/>
      <c r="E138" s="198"/>
      <c r="F138" s="198"/>
      <c r="G138" s="198"/>
      <c r="H138" s="198"/>
      <c r="I138" s="199"/>
      <c r="J138" s="200"/>
      <c r="K138" s="201"/>
      <c r="L138" s="201"/>
      <c r="M138" s="201"/>
      <c r="T138" s="216">
        <v>2032</v>
      </c>
    </row>
    <row r="139" spans="1:20">
      <c r="A139" s="191">
        <v>1500</v>
      </c>
      <c r="B139" s="195"/>
      <c r="C139" s="195"/>
      <c r="D139" s="195"/>
      <c r="E139" s="195"/>
      <c r="F139" s="195"/>
      <c r="G139" s="195"/>
      <c r="H139" s="195"/>
      <c r="I139" s="196"/>
      <c r="J139" s="197"/>
      <c r="K139" s="196"/>
      <c r="L139" s="196"/>
      <c r="M139" s="196"/>
      <c r="T139" s="216">
        <v>2033</v>
      </c>
    </row>
    <row r="140" spans="1:20">
      <c r="A140" s="179">
        <v>1600</v>
      </c>
      <c r="B140" s="198"/>
      <c r="C140" s="198"/>
      <c r="D140" s="198"/>
      <c r="E140" s="198"/>
      <c r="F140" s="198"/>
      <c r="G140" s="198"/>
      <c r="H140" s="198"/>
      <c r="I140" s="199"/>
      <c r="J140" s="200"/>
      <c r="K140" s="201"/>
      <c r="L140" s="201"/>
      <c r="M140" s="201"/>
      <c r="T140" s="216">
        <v>2034</v>
      </c>
    </row>
    <row r="141" spans="1:20">
      <c r="A141" s="191">
        <v>1700</v>
      </c>
      <c r="B141" s="195"/>
      <c r="C141" s="195"/>
      <c r="D141" s="195"/>
      <c r="E141" s="195"/>
      <c r="F141" s="195"/>
      <c r="G141" s="195"/>
      <c r="H141" s="195"/>
      <c r="I141" s="196"/>
      <c r="J141" s="197"/>
      <c r="K141" s="196"/>
      <c r="L141" s="196"/>
      <c r="M141" s="196"/>
      <c r="T141" s="216">
        <v>2035</v>
      </c>
    </row>
    <row r="142" spans="1:20">
      <c r="A142" s="179">
        <v>1800</v>
      </c>
      <c r="B142" s="198"/>
      <c r="C142" s="198"/>
      <c r="D142" s="198"/>
      <c r="E142" s="198"/>
      <c r="F142" s="198"/>
      <c r="G142" s="198"/>
      <c r="H142" s="198"/>
      <c r="I142" s="199"/>
      <c r="J142" s="200"/>
      <c r="K142" s="201"/>
      <c r="L142" s="201"/>
      <c r="M142" s="201"/>
      <c r="T142" s="216">
        <v>2036</v>
      </c>
    </row>
    <row r="143" spans="1:20">
      <c r="A143" s="191">
        <v>1900</v>
      </c>
      <c r="B143" s="195"/>
      <c r="C143" s="195"/>
      <c r="D143" s="195"/>
      <c r="E143" s="195"/>
      <c r="F143" s="195"/>
      <c r="G143" s="195"/>
      <c r="H143" s="195"/>
      <c r="I143" s="196"/>
      <c r="J143" s="197"/>
      <c r="K143" s="196"/>
      <c r="L143" s="196"/>
      <c r="M143" s="196"/>
      <c r="T143" s="216">
        <v>2037</v>
      </c>
    </row>
    <row r="144" spans="1:20">
      <c r="A144" s="179">
        <v>2000</v>
      </c>
      <c r="B144" s="198"/>
      <c r="C144" s="198"/>
      <c r="D144" s="198"/>
      <c r="E144" s="198"/>
      <c r="F144" s="198"/>
      <c r="G144" s="198"/>
      <c r="H144" s="198"/>
      <c r="I144" s="199"/>
      <c r="J144" s="200"/>
      <c r="K144" s="201"/>
      <c r="L144" s="201"/>
      <c r="M144" s="201"/>
      <c r="T144" s="216">
        <v>2038</v>
      </c>
    </row>
    <row r="145" spans="1:20">
      <c r="A145" s="191">
        <v>2100</v>
      </c>
      <c r="B145" s="195"/>
      <c r="C145" s="195"/>
      <c r="D145" s="195"/>
      <c r="E145" s="195"/>
      <c r="F145" s="195"/>
      <c r="G145" s="195"/>
      <c r="H145" s="195"/>
      <c r="I145" s="196"/>
      <c r="J145" s="197"/>
      <c r="K145" s="196"/>
      <c r="L145" s="196"/>
      <c r="M145" s="196"/>
      <c r="T145" s="216">
        <v>2039</v>
      </c>
    </row>
    <row r="146" spans="1:20">
      <c r="A146" s="179">
        <v>2200</v>
      </c>
      <c r="B146" s="198"/>
      <c r="C146" s="198"/>
      <c r="D146" s="198"/>
      <c r="E146" s="198"/>
      <c r="F146" s="198"/>
      <c r="G146" s="198"/>
      <c r="H146" s="198"/>
      <c r="I146" s="199"/>
      <c r="J146" s="200"/>
      <c r="K146" s="201"/>
      <c r="L146" s="201"/>
      <c r="M146" s="201"/>
      <c r="T146" s="216">
        <v>2040</v>
      </c>
    </row>
    <row r="147" spans="1:20">
      <c r="A147" s="191">
        <v>2400</v>
      </c>
      <c r="B147" s="195"/>
      <c r="C147" s="195"/>
      <c r="D147" s="195"/>
      <c r="E147" s="195"/>
      <c r="F147" s="195"/>
      <c r="G147" s="195"/>
      <c r="H147" s="195"/>
      <c r="I147" s="196"/>
      <c r="J147" s="197"/>
      <c r="K147" s="196"/>
      <c r="L147" s="196"/>
      <c r="M147" s="196"/>
      <c r="T147" s="216">
        <v>2041</v>
      </c>
    </row>
    <row r="148" spans="1:20">
      <c r="A148" s="179">
        <v>2600</v>
      </c>
      <c r="B148" s="198"/>
      <c r="C148" s="198"/>
      <c r="D148" s="198"/>
      <c r="E148" s="198"/>
      <c r="F148" s="198"/>
      <c r="G148" s="198"/>
      <c r="H148" s="198"/>
      <c r="I148" s="199"/>
      <c r="J148" s="200"/>
      <c r="K148" s="201"/>
      <c r="L148" s="201"/>
      <c r="M148" s="201"/>
      <c r="T148" s="216">
        <v>2042</v>
      </c>
    </row>
    <row r="149" spans="1:20">
      <c r="A149" s="191">
        <v>2800</v>
      </c>
      <c r="B149" s="195"/>
      <c r="C149" s="195"/>
      <c r="D149" s="195"/>
      <c r="E149" s="195"/>
      <c r="F149" s="195"/>
      <c r="G149" s="195"/>
      <c r="H149" s="195"/>
      <c r="I149" s="196"/>
      <c r="J149" s="197"/>
      <c r="K149" s="196"/>
      <c r="L149" s="196"/>
      <c r="M149" s="196"/>
      <c r="T149" s="216">
        <v>2043</v>
      </c>
    </row>
    <row r="150" spans="1:20">
      <c r="A150" s="179">
        <v>3000</v>
      </c>
      <c r="B150" s="198"/>
      <c r="C150" s="198"/>
      <c r="D150" s="198"/>
      <c r="E150" s="198"/>
      <c r="F150" s="198"/>
      <c r="G150" s="198"/>
      <c r="H150" s="198"/>
      <c r="I150" s="199"/>
      <c r="J150" s="200"/>
      <c r="K150" s="201"/>
      <c r="L150" s="201"/>
      <c r="M150" s="201"/>
      <c r="T150" s="216">
        <v>2044</v>
      </c>
    </row>
    <row r="151" spans="1:20">
      <c r="A151" s="191">
        <v>3200</v>
      </c>
      <c r="B151" s="195"/>
      <c r="C151" s="195"/>
      <c r="D151" s="195"/>
      <c r="E151" s="195"/>
      <c r="F151" s="195"/>
      <c r="G151" s="195"/>
      <c r="H151" s="195"/>
      <c r="I151" s="196"/>
      <c r="J151" s="197"/>
      <c r="K151" s="196"/>
      <c r="L151" s="196"/>
      <c r="M151" s="196"/>
      <c r="T151" s="216">
        <v>2045</v>
      </c>
    </row>
    <row r="152" spans="1:20">
      <c r="A152" s="421" t="s">
        <v>187</v>
      </c>
      <c r="B152" s="422"/>
      <c r="C152" s="422"/>
      <c r="D152" s="422"/>
      <c r="E152" s="422"/>
      <c r="F152" s="422"/>
      <c r="G152" s="422"/>
      <c r="H152" s="422"/>
      <c r="I152" s="422"/>
      <c r="J152" s="422"/>
      <c r="K152" s="422"/>
      <c r="L152" s="422"/>
      <c r="M152" s="422"/>
      <c r="T152" s="216">
        <v>2046</v>
      </c>
    </row>
    <row r="153" spans="1:20">
      <c r="A153" s="422"/>
      <c r="B153" s="422"/>
      <c r="C153" s="422"/>
      <c r="D153" s="422"/>
      <c r="E153" s="422"/>
      <c r="F153" s="422"/>
      <c r="G153" s="422"/>
      <c r="H153" s="422"/>
      <c r="I153" s="422"/>
      <c r="J153" s="422"/>
      <c r="K153" s="422"/>
      <c r="L153" s="422"/>
      <c r="M153" s="422"/>
      <c r="T153" s="216">
        <v>2047</v>
      </c>
    </row>
    <row r="154" spans="1:20">
      <c r="A154" s="423" t="s">
        <v>188</v>
      </c>
      <c r="B154" s="423"/>
      <c r="C154" s="423"/>
      <c r="F154" s="7" t="s">
        <v>189</v>
      </c>
      <c r="T154" s="216">
        <v>2048</v>
      </c>
    </row>
    <row r="155" spans="1:20">
      <c r="T155" s="216">
        <v>2049</v>
      </c>
    </row>
    <row r="156" spans="1:20">
      <c r="A156" t="s">
        <v>197</v>
      </c>
      <c r="D156" s="206"/>
      <c r="E156" s="207" t="s">
        <v>198</v>
      </c>
      <c r="F156" t="s">
        <v>199</v>
      </c>
      <c r="G156" s="5"/>
      <c r="H156" s="5"/>
      <c r="I156" t="s">
        <v>198</v>
      </c>
      <c r="J156" s="7" t="s">
        <v>205</v>
      </c>
      <c r="T156" s="216">
        <v>2050</v>
      </c>
    </row>
    <row r="157" spans="1:20">
      <c r="A157" s="203" t="s">
        <v>190</v>
      </c>
      <c r="B157" s="205"/>
      <c r="C157" s="205"/>
      <c r="D157" s="205"/>
      <c r="E157" s="204"/>
      <c r="F157" s="5" t="s">
        <v>196</v>
      </c>
      <c r="G157" s="206"/>
      <c r="H157" s="206"/>
      <c r="I157" s="209"/>
      <c r="J157" t="s">
        <v>206</v>
      </c>
      <c r="L157" s="202"/>
    </row>
    <row r="158" spans="1:20">
      <c r="A158" s="203" t="s">
        <v>191</v>
      </c>
      <c r="B158" s="205"/>
      <c r="C158" s="205"/>
      <c r="D158" s="205"/>
      <c r="E158" s="202"/>
      <c r="F158" s="118" t="s">
        <v>200</v>
      </c>
      <c r="G158" s="206"/>
      <c r="H158" s="206"/>
      <c r="I158" s="210"/>
      <c r="J158" t="s">
        <v>207</v>
      </c>
      <c r="L158" s="202"/>
    </row>
    <row r="159" spans="1:20">
      <c r="A159" s="203" t="s">
        <v>192</v>
      </c>
      <c r="B159" s="205"/>
      <c r="C159" s="205"/>
      <c r="D159" s="205"/>
      <c r="E159" s="202"/>
      <c r="F159" t="s">
        <v>201</v>
      </c>
      <c r="G159" s="206"/>
      <c r="H159" s="206"/>
      <c r="I159" s="194"/>
      <c r="J159" s="7" t="s">
        <v>208</v>
      </c>
    </row>
    <row r="160" spans="1:20">
      <c r="A160" s="203" t="s">
        <v>193</v>
      </c>
      <c r="B160" s="205"/>
      <c r="C160" s="205"/>
      <c r="D160" s="205"/>
      <c r="E160" s="202"/>
      <c r="F160" t="s">
        <v>202</v>
      </c>
      <c r="H160" s="194"/>
      <c r="I160" t="s">
        <v>198</v>
      </c>
      <c r="J160" t="s">
        <v>209</v>
      </c>
      <c r="L160" s="194"/>
    </row>
    <row r="161" spans="1:13">
      <c r="A161" s="203" t="s">
        <v>194</v>
      </c>
      <c r="B161" s="205"/>
      <c r="C161" s="205"/>
      <c r="D161" s="205"/>
      <c r="E161" s="202"/>
      <c r="F161" t="s">
        <v>196</v>
      </c>
      <c r="G161" s="206"/>
      <c r="H161" s="208"/>
      <c r="I161" s="194"/>
      <c r="J161" t="s">
        <v>210</v>
      </c>
      <c r="L161" s="194"/>
    </row>
    <row r="162" spans="1:13">
      <c r="A162" s="203" t="s">
        <v>195</v>
      </c>
      <c r="B162" s="205"/>
      <c r="C162" s="205"/>
      <c r="D162" s="205"/>
      <c r="E162" s="202"/>
      <c r="F162" t="s">
        <v>200</v>
      </c>
      <c r="G162" s="206"/>
      <c r="H162" s="208"/>
      <c r="I162" s="194"/>
    </row>
    <row r="163" spans="1:13">
      <c r="F163" t="s">
        <v>203</v>
      </c>
      <c r="G163" s="206"/>
      <c r="H163" s="208"/>
      <c r="I163" s="194"/>
    </row>
    <row r="164" spans="1:13">
      <c r="F164" t="s">
        <v>204</v>
      </c>
      <c r="G164" s="206"/>
      <c r="H164" s="208"/>
      <c r="I164" s="194"/>
    </row>
    <row r="167" spans="1:13" ht="18.75">
      <c r="A167" s="427" t="str">
        <f>O22</f>
        <v>1/2 STORY</v>
      </c>
      <c r="B167" s="427"/>
      <c r="C167" s="427"/>
      <c r="D167" s="427"/>
      <c r="E167" s="427"/>
      <c r="F167" s="427"/>
      <c r="G167" s="427"/>
      <c r="H167" s="427"/>
      <c r="I167" s="427"/>
      <c r="J167" s="427"/>
      <c r="K167" s="427"/>
      <c r="L167" s="193" t="s">
        <v>212</v>
      </c>
      <c r="M167" s="192"/>
    </row>
    <row r="168" spans="1:13" ht="18.75">
      <c r="A168" s="427"/>
      <c r="B168" s="427"/>
      <c r="C168" s="427"/>
      <c r="D168" s="427"/>
      <c r="E168" s="427"/>
      <c r="F168" s="427"/>
      <c r="G168" s="427"/>
      <c r="H168" s="427"/>
      <c r="I168" s="427"/>
      <c r="J168" s="427"/>
      <c r="K168" s="427"/>
      <c r="L168" s="211" t="s">
        <v>211</v>
      </c>
      <c r="M168" s="192"/>
    </row>
    <row r="169" spans="1:13" ht="18.75">
      <c r="A169" s="427"/>
      <c r="B169" s="427"/>
      <c r="C169" s="427"/>
      <c r="D169" s="427"/>
      <c r="E169" s="427"/>
      <c r="F169" s="427"/>
      <c r="G169" s="427"/>
      <c r="H169" s="427"/>
      <c r="I169" s="427"/>
      <c r="J169" s="427"/>
      <c r="K169" s="427"/>
      <c r="L169" s="192"/>
      <c r="M169" s="192"/>
    </row>
    <row r="170" spans="1:13">
      <c r="A170" s="428" t="s">
        <v>151</v>
      </c>
      <c r="B170" s="428"/>
      <c r="C170" s="428"/>
      <c r="D170" s="428"/>
      <c r="E170" s="428"/>
      <c r="F170" s="428"/>
      <c r="G170" s="428"/>
      <c r="H170" s="428"/>
      <c r="I170" s="428"/>
      <c r="J170" s="428"/>
      <c r="K170" s="428"/>
      <c r="L170" s="428"/>
      <c r="M170" s="428"/>
    </row>
    <row r="171" spans="1:13">
      <c r="A171" s="428"/>
      <c r="B171" s="428"/>
      <c r="C171" s="428"/>
      <c r="D171" s="428"/>
      <c r="E171" s="428"/>
      <c r="F171" s="428"/>
      <c r="G171" s="428"/>
      <c r="H171" s="428"/>
      <c r="I171" s="428"/>
      <c r="J171" s="428"/>
      <c r="K171" s="428"/>
      <c r="L171" s="428"/>
      <c r="M171" s="428"/>
    </row>
    <row r="172" spans="1:13">
      <c r="A172" s="377" t="s">
        <v>175</v>
      </c>
      <c r="B172" s="377"/>
      <c r="C172" s="377"/>
      <c r="D172" s="377"/>
      <c r="E172" s="377"/>
      <c r="F172" s="377"/>
      <c r="G172" s="377"/>
      <c r="H172" s="377"/>
      <c r="I172" s="377"/>
      <c r="J172" s="377" t="s">
        <v>186</v>
      </c>
      <c r="K172" s="377"/>
      <c r="L172" s="377"/>
      <c r="M172" s="377"/>
    </row>
    <row r="173" spans="1:13">
      <c r="A173" s="424" t="s">
        <v>152</v>
      </c>
      <c r="B173" s="424" t="s">
        <v>153</v>
      </c>
      <c r="C173" s="424" t="s">
        <v>154</v>
      </c>
      <c r="D173" s="424" t="s">
        <v>155</v>
      </c>
      <c r="E173" s="424" t="s">
        <v>156</v>
      </c>
      <c r="F173" s="424" t="s">
        <v>176</v>
      </c>
      <c r="G173" s="424" t="s">
        <v>177</v>
      </c>
      <c r="H173" s="424" t="s">
        <v>179</v>
      </c>
      <c r="I173" s="424" t="s">
        <v>180</v>
      </c>
      <c r="J173" s="425" t="s">
        <v>181</v>
      </c>
      <c r="K173" s="426" t="s">
        <v>182</v>
      </c>
      <c r="L173" s="426" t="s">
        <v>183</v>
      </c>
      <c r="M173" s="426" t="s">
        <v>184</v>
      </c>
    </row>
    <row r="174" spans="1:13" ht="20.25" customHeight="1">
      <c r="A174" s="424"/>
      <c r="B174" s="424"/>
      <c r="C174" s="424"/>
      <c r="D174" s="424"/>
      <c r="E174" s="424"/>
      <c r="F174" s="424"/>
      <c r="G174" s="424"/>
      <c r="H174" s="424"/>
      <c r="I174" s="424"/>
      <c r="J174" s="425"/>
      <c r="K174" s="426"/>
      <c r="L174" s="426"/>
      <c r="M174" s="426"/>
    </row>
    <row r="175" spans="1:13">
      <c r="A175" s="191">
        <v>600</v>
      </c>
      <c r="B175" s="195"/>
      <c r="C175" s="195"/>
      <c r="D175" s="195"/>
      <c r="E175" s="195"/>
      <c r="F175" s="195"/>
      <c r="G175" s="195"/>
      <c r="H175" s="195"/>
      <c r="I175" s="196"/>
      <c r="J175" s="197"/>
      <c r="K175" s="196"/>
      <c r="L175" s="196"/>
      <c r="M175" s="196"/>
    </row>
    <row r="176" spans="1:13">
      <c r="A176" s="179">
        <v>800</v>
      </c>
      <c r="B176" s="198"/>
      <c r="C176" s="198"/>
      <c r="D176" s="198"/>
      <c r="E176" s="198"/>
      <c r="F176" s="198"/>
      <c r="G176" s="198"/>
      <c r="H176" s="198"/>
      <c r="I176" s="199"/>
      <c r="J176" s="200"/>
      <c r="K176" s="201"/>
      <c r="L176" s="201"/>
      <c r="M176" s="201"/>
    </row>
    <row r="177" spans="1:13">
      <c r="A177" s="191">
        <v>1000</v>
      </c>
      <c r="B177" s="195"/>
      <c r="C177" s="195"/>
      <c r="D177" s="195"/>
      <c r="E177" s="195"/>
      <c r="F177" s="195"/>
      <c r="G177" s="195"/>
      <c r="H177" s="195"/>
      <c r="I177" s="196"/>
      <c r="J177" s="197"/>
      <c r="K177" s="196"/>
      <c r="L177" s="196"/>
      <c r="M177" s="196"/>
    </row>
    <row r="178" spans="1:13">
      <c r="A178" s="179">
        <v>1200</v>
      </c>
      <c r="B178" s="198"/>
      <c r="C178" s="198"/>
      <c r="D178" s="198"/>
      <c r="E178" s="198"/>
      <c r="F178" s="198"/>
      <c r="G178" s="198"/>
      <c r="H178" s="198"/>
      <c r="I178" s="199"/>
      <c r="J178" s="200"/>
      <c r="K178" s="201"/>
      <c r="L178" s="201"/>
      <c r="M178" s="201"/>
    </row>
    <row r="179" spans="1:13">
      <c r="A179" s="191">
        <v>1300</v>
      </c>
      <c r="B179" s="195"/>
      <c r="C179" s="195"/>
      <c r="D179" s="195"/>
      <c r="E179" s="195"/>
      <c r="F179" s="195"/>
      <c r="G179" s="195"/>
      <c r="H179" s="195"/>
      <c r="I179" s="196"/>
      <c r="J179" s="197"/>
      <c r="K179" s="196"/>
      <c r="L179" s="196"/>
      <c r="M179" s="196"/>
    </row>
    <row r="180" spans="1:13">
      <c r="A180" s="179">
        <v>1400</v>
      </c>
      <c r="B180" s="198"/>
      <c r="C180" s="198"/>
      <c r="D180" s="198"/>
      <c r="E180" s="198"/>
      <c r="F180" s="198"/>
      <c r="G180" s="198"/>
      <c r="H180" s="198"/>
      <c r="I180" s="199"/>
      <c r="J180" s="200"/>
      <c r="K180" s="201"/>
      <c r="L180" s="201"/>
      <c r="M180" s="201"/>
    </row>
    <row r="181" spans="1:13">
      <c r="A181" s="191">
        <v>1500</v>
      </c>
      <c r="B181" s="195"/>
      <c r="C181" s="195"/>
      <c r="D181" s="195"/>
      <c r="E181" s="195"/>
      <c r="F181" s="195"/>
      <c r="G181" s="195"/>
      <c r="H181" s="195"/>
      <c r="I181" s="196"/>
      <c r="J181" s="197"/>
      <c r="K181" s="196"/>
      <c r="L181" s="196"/>
      <c r="M181" s="196"/>
    </row>
    <row r="182" spans="1:13">
      <c r="A182" s="179">
        <v>1600</v>
      </c>
      <c r="B182" s="198"/>
      <c r="C182" s="198"/>
      <c r="D182" s="198"/>
      <c r="E182" s="198"/>
      <c r="F182" s="198"/>
      <c r="G182" s="198"/>
      <c r="H182" s="198"/>
      <c r="I182" s="199"/>
      <c r="J182" s="200"/>
      <c r="K182" s="201"/>
      <c r="L182" s="201"/>
      <c r="M182" s="201"/>
    </row>
    <row r="183" spans="1:13">
      <c r="A183" s="191">
        <v>1700</v>
      </c>
      <c r="B183" s="195"/>
      <c r="C183" s="195"/>
      <c r="D183" s="195"/>
      <c r="E183" s="195"/>
      <c r="F183" s="195"/>
      <c r="G183" s="195"/>
      <c r="H183" s="195"/>
      <c r="I183" s="196"/>
      <c r="J183" s="197"/>
      <c r="K183" s="196"/>
      <c r="L183" s="196"/>
      <c r="M183" s="196"/>
    </row>
    <row r="184" spans="1:13">
      <c r="A184" s="179">
        <v>1800</v>
      </c>
      <c r="B184" s="198"/>
      <c r="C184" s="198"/>
      <c r="D184" s="198"/>
      <c r="E184" s="198"/>
      <c r="F184" s="198"/>
      <c r="G184" s="198"/>
      <c r="H184" s="198"/>
      <c r="I184" s="199"/>
      <c r="J184" s="200"/>
      <c r="K184" s="201"/>
      <c r="L184" s="201"/>
      <c r="M184" s="201"/>
    </row>
    <row r="185" spans="1:13">
      <c r="A185" s="191">
        <v>1900</v>
      </c>
      <c r="B185" s="195"/>
      <c r="C185" s="195"/>
      <c r="D185" s="195"/>
      <c r="E185" s="195"/>
      <c r="F185" s="195"/>
      <c r="G185" s="195"/>
      <c r="H185" s="195"/>
      <c r="I185" s="196"/>
      <c r="J185" s="197"/>
      <c r="K185" s="196"/>
      <c r="L185" s="196"/>
      <c r="M185" s="196"/>
    </row>
    <row r="186" spans="1:13">
      <c r="A186" s="179">
        <v>2000</v>
      </c>
      <c r="B186" s="198"/>
      <c r="C186" s="198"/>
      <c r="D186" s="198"/>
      <c r="E186" s="198"/>
      <c r="F186" s="198"/>
      <c r="G186" s="198"/>
      <c r="H186" s="198"/>
      <c r="I186" s="199"/>
      <c r="J186" s="200"/>
      <c r="K186" s="201"/>
      <c r="L186" s="201"/>
      <c r="M186" s="201"/>
    </row>
    <row r="187" spans="1:13">
      <c r="A187" s="191">
        <v>2100</v>
      </c>
      <c r="B187" s="195"/>
      <c r="C187" s="195"/>
      <c r="D187" s="195"/>
      <c r="E187" s="195"/>
      <c r="F187" s="195"/>
      <c r="G187" s="195"/>
      <c r="H187" s="195"/>
      <c r="I187" s="196"/>
      <c r="J187" s="197"/>
      <c r="K187" s="196"/>
      <c r="L187" s="196"/>
      <c r="M187" s="196"/>
    </row>
    <row r="188" spans="1:13">
      <c r="A188" s="179">
        <v>2200</v>
      </c>
      <c r="B188" s="198"/>
      <c r="C188" s="198"/>
      <c r="D188" s="198"/>
      <c r="E188" s="198"/>
      <c r="F188" s="198"/>
      <c r="G188" s="198"/>
      <c r="H188" s="198"/>
      <c r="I188" s="199"/>
      <c r="J188" s="200"/>
      <c r="K188" s="201"/>
      <c r="L188" s="201"/>
      <c r="M188" s="201"/>
    </row>
    <row r="189" spans="1:13">
      <c r="A189" s="191">
        <v>2400</v>
      </c>
      <c r="B189" s="195"/>
      <c r="C189" s="195"/>
      <c r="D189" s="195"/>
      <c r="E189" s="195"/>
      <c r="F189" s="195"/>
      <c r="G189" s="195"/>
      <c r="H189" s="195"/>
      <c r="I189" s="196"/>
      <c r="J189" s="197"/>
      <c r="K189" s="196"/>
      <c r="L189" s="196"/>
      <c r="M189" s="196"/>
    </row>
    <row r="190" spans="1:13">
      <c r="A190" s="179">
        <v>2600</v>
      </c>
      <c r="B190" s="198"/>
      <c r="C190" s="198"/>
      <c r="D190" s="198"/>
      <c r="E190" s="198"/>
      <c r="F190" s="198"/>
      <c r="G190" s="198"/>
      <c r="H190" s="198"/>
      <c r="I190" s="199"/>
      <c r="J190" s="200"/>
      <c r="K190" s="201"/>
      <c r="L190" s="201"/>
      <c r="M190" s="201"/>
    </row>
    <row r="191" spans="1:13">
      <c r="A191" s="191">
        <v>2800</v>
      </c>
      <c r="B191" s="195"/>
      <c r="C191" s="195"/>
      <c r="D191" s="195"/>
      <c r="E191" s="195"/>
      <c r="F191" s="195"/>
      <c r="G191" s="195"/>
      <c r="H191" s="195"/>
      <c r="I191" s="196"/>
      <c r="J191" s="197"/>
      <c r="K191" s="196"/>
      <c r="L191" s="196"/>
      <c r="M191" s="196"/>
    </row>
    <row r="192" spans="1:13">
      <c r="A192" s="179">
        <v>3000</v>
      </c>
      <c r="B192" s="198"/>
      <c r="C192" s="198"/>
      <c r="D192" s="198"/>
      <c r="E192" s="198"/>
      <c r="F192" s="198"/>
      <c r="G192" s="198"/>
      <c r="H192" s="198"/>
      <c r="I192" s="199"/>
      <c r="J192" s="200"/>
      <c r="K192" s="201"/>
      <c r="L192" s="201"/>
      <c r="M192" s="201"/>
    </row>
    <row r="193" spans="1:13">
      <c r="A193" s="191">
        <v>3200</v>
      </c>
      <c r="B193" s="195"/>
      <c r="C193" s="195"/>
      <c r="D193" s="195"/>
      <c r="E193" s="195"/>
      <c r="F193" s="195"/>
      <c r="G193" s="195"/>
      <c r="H193" s="195"/>
      <c r="I193" s="196"/>
      <c r="J193" s="197"/>
      <c r="K193" s="196"/>
      <c r="L193" s="196"/>
      <c r="M193" s="196"/>
    </row>
    <row r="194" spans="1:13">
      <c r="A194" s="421" t="s">
        <v>187</v>
      </c>
      <c r="B194" s="422"/>
      <c r="C194" s="422"/>
      <c r="D194" s="422"/>
      <c r="E194" s="422"/>
      <c r="F194" s="422"/>
      <c r="G194" s="422"/>
      <c r="H194" s="422"/>
      <c r="I194" s="422"/>
      <c r="J194" s="422"/>
      <c r="K194" s="422"/>
      <c r="L194" s="422"/>
      <c r="M194" s="422"/>
    </row>
    <row r="195" spans="1:13">
      <c r="A195" s="422"/>
      <c r="B195" s="422"/>
      <c r="C195" s="422"/>
      <c r="D195" s="422"/>
      <c r="E195" s="422"/>
      <c r="F195" s="422"/>
      <c r="G195" s="422"/>
      <c r="H195" s="422"/>
      <c r="I195" s="422"/>
      <c r="J195" s="422"/>
      <c r="K195" s="422"/>
      <c r="L195" s="422"/>
      <c r="M195" s="422"/>
    </row>
    <row r="196" spans="1:13">
      <c r="A196" s="423" t="s">
        <v>188</v>
      </c>
      <c r="B196" s="423"/>
      <c r="C196" s="423"/>
      <c r="F196" s="7" t="s">
        <v>189</v>
      </c>
    </row>
    <row r="198" spans="1:13">
      <c r="A198" t="s">
        <v>197</v>
      </c>
      <c r="D198" s="206"/>
      <c r="E198" s="207" t="s">
        <v>198</v>
      </c>
      <c r="F198" t="s">
        <v>199</v>
      </c>
      <c r="G198" s="5"/>
      <c r="H198" s="5"/>
      <c r="I198" t="s">
        <v>198</v>
      </c>
      <c r="J198" s="7" t="s">
        <v>205</v>
      </c>
    </row>
    <row r="199" spans="1:13">
      <c r="A199" s="203" t="s">
        <v>190</v>
      </c>
      <c r="B199" s="205"/>
      <c r="C199" s="205"/>
      <c r="D199" s="205"/>
      <c r="E199" s="204"/>
      <c r="F199" s="5" t="s">
        <v>196</v>
      </c>
      <c r="G199" s="206"/>
      <c r="H199" s="206"/>
      <c r="I199" s="209"/>
      <c r="J199" t="s">
        <v>206</v>
      </c>
      <c r="L199" s="202"/>
    </row>
    <row r="200" spans="1:13">
      <c r="A200" s="203" t="s">
        <v>191</v>
      </c>
      <c r="B200" s="205"/>
      <c r="C200" s="205"/>
      <c r="D200" s="205"/>
      <c r="E200" s="202"/>
      <c r="F200" s="118" t="s">
        <v>200</v>
      </c>
      <c r="G200" s="206"/>
      <c r="H200" s="206"/>
      <c r="I200" s="210"/>
      <c r="J200" t="s">
        <v>207</v>
      </c>
      <c r="L200" s="202"/>
    </row>
    <row r="201" spans="1:13">
      <c r="A201" s="203" t="s">
        <v>192</v>
      </c>
      <c r="B201" s="205"/>
      <c r="C201" s="205"/>
      <c r="D201" s="205"/>
      <c r="E201" s="202"/>
      <c r="F201" t="s">
        <v>201</v>
      </c>
      <c r="G201" s="206"/>
      <c r="H201" s="206"/>
      <c r="I201" s="194"/>
      <c r="J201" s="7" t="s">
        <v>208</v>
      </c>
    </row>
    <row r="202" spans="1:13">
      <c r="A202" s="203" t="s">
        <v>193</v>
      </c>
      <c r="B202" s="205"/>
      <c r="C202" s="205"/>
      <c r="D202" s="205"/>
      <c r="E202" s="202"/>
      <c r="F202" t="s">
        <v>202</v>
      </c>
      <c r="H202" s="194"/>
      <c r="I202" t="s">
        <v>198</v>
      </c>
      <c r="J202" t="s">
        <v>209</v>
      </c>
      <c r="L202" s="194"/>
    </row>
    <row r="203" spans="1:13">
      <c r="A203" s="203" t="s">
        <v>194</v>
      </c>
      <c r="B203" s="205"/>
      <c r="C203" s="205"/>
      <c r="D203" s="205"/>
      <c r="E203" s="202"/>
      <c r="F203" t="s">
        <v>196</v>
      </c>
      <c r="G203" s="206"/>
      <c r="H203" s="208"/>
      <c r="I203" s="194"/>
      <c r="J203" t="s">
        <v>210</v>
      </c>
      <c r="L203" s="194"/>
    </row>
    <row r="204" spans="1:13">
      <c r="A204" s="203" t="s">
        <v>195</v>
      </c>
      <c r="B204" s="205"/>
      <c r="C204" s="205"/>
      <c r="D204" s="205"/>
      <c r="E204" s="202"/>
      <c r="F204" t="s">
        <v>200</v>
      </c>
      <c r="G204" s="206"/>
      <c r="H204" s="208"/>
      <c r="I204" s="194"/>
    </row>
    <row r="205" spans="1:13">
      <c r="F205" t="s">
        <v>203</v>
      </c>
      <c r="G205" s="206"/>
      <c r="H205" s="208"/>
      <c r="I205" s="194"/>
    </row>
    <row r="206" spans="1:13">
      <c r="F206" t="s">
        <v>204</v>
      </c>
      <c r="G206" s="206"/>
      <c r="H206" s="208"/>
      <c r="I206" s="194"/>
    </row>
    <row r="208" spans="1:13" ht="18.75">
      <c r="A208" s="427" t="str">
        <f>O23</f>
        <v>2 1/2 STORY</v>
      </c>
      <c r="B208" s="427"/>
      <c r="C208" s="427"/>
      <c r="D208" s="427"/>
      <c r="E208" s="427"/>
      <c r="F208" s="427"/>
      <c r="G208" s="427"/>
      <c r="H208" s="427"/>
      <c r="I208" s="427"/>
      <c r="J208" s="427"/>
      <c r="K208" s="427"/>
      <c r="L208" s="193" t="s">
        <v>212</v>
      </c>
      <c r="M208" s="192"/>
    </row>
    <row r="209" spans="1:13" ht="18.75">
      <c r="A209" s="427"/>
      <c r="B209" s="427"/>
      <c r="C209" s="427"/>
      <c r="D209" s="427"/>
      <c r="E209" s="427"/>
      <c r="F209" s="427"/>
      <c r="G209" s="427"/>
      <c r="H209" s="427"/>
      <c r="I209" s="427"/>
      <c r="J209" s="427"/>
      <c r="K209" s="427"/>
      <c r="L209" s="211" t="s">
        <v>211</v>
      </c>
      <c r="M209" s="192"/>
    </row>
    <row r="210" spans="1:13" ht="18.75">
      <c r="A210" s="427"/>
      <c r="B210" s="427"/>
      <c r="C210" s="427"/>
      <c r="D210" s="427"/>
      <c r="E210" s="427"/>
      <c r="F210" s="427"/>
      <c r="G210" s="427"/>
      <c r="H210" s="427"/>
      <c r="I210" s="427"/>
      <c r="J210" s="427"/>
      <c r="K210" s="427"/>
      <c r="L210" s="192"/>
      <c r="M210" s="192"/>
    </row>
    <row r="211" spans="1:13">
      <c r="A211" s="428" t="s">
        <v>151</v>
      </c>
      <c r="B211" s="428"/>
      <c r="C211" s="428"/>
      <c r="D211" s="428"/>
      <c r="E211" s="428"/>
      <c r="F211" s="428"/>
      <c r="G211" s="428"/>
      <c r="H211" s="428"/>
      <c r="I211" s="428"/>
      <c r="J211" s="428"/>
      <c r="K211" s="428"/>
      <c r="L211" s="428"/>
      <c r="M211" s="428"/>
    </row>
    <row r="212" spans="1:13">
      <c r="A212" s="428"/>
      <c r="B212" s="428"/>
      <c r="C212" s="428"/>
      <c r="D212" s="428"/>
      <c r="E212" s="428"/>
      <c r="F212" s="428"/>
      <c r="G212" s="428"/>
      <c r="H212" s="428"/>
      <c r="I212" s="428"/>
      <c r="J212" s="428"/>
      <c r="K212" s="428"/>
      <c r="L212" s="428"/>
      <c r="M212" s="428"/>
    </row>
    <row r="213" spans="1:13">
      <c r="A213" s="377" t="s">
        <v>175</v>
      </c>
      <c r="B213" s="377"/>
      <c r="C213" s="377"/>
      <c r="D213" s="377"/>
      <c r="E213" s="377"/>
      <c r="F213" s="377"/>
      <c r="G213" s="377"/>
      <c r="H213" s="377"/>
      <c r="I213" s="377"/>
      <c r="J213" s="377" t="s">
        <v>186</v>
      </c>
      <c r="K213" s="377"/>
      <c r="L213" s="377"/>
      <c r="M213" s="377"/>
    </row>
    <row r="214" spans="1:13">
      <c r="A214" s="424" t="s">
        <v>152</v>
      </c>
      <c r="B214" s="424" t="s">
        <v>153</v>
      </c>
      <c r="C214" s="424" t="s">
        <v>154</v>
      </c>
      <c r="D214" s="424" t="s">
        <v>155</v>
      </c>
      <c r="E214" s="424" t="s">
        <v>156</v>
      </c>
      <c r="F214" s="424" t="s">
        <v>176</v>
      </c>
      <c r="G214" s="424" t="s">
        <v>177</v>
      </c>
      <c r="H214" s="424" t="s">
        <v>179</v>
      </c>
      <c r="I214" s="424" t="s">
        <v>180</v>
      </c>
      <c r="J214" s="425" t="s">
        <v>181</v>
      </c>
      <c r="K214" s="426" t="s">
        <v>182</v>
      </c>
      <c r="L214" s="426" t="s">
        <v>183</v>
      </c>
      <c r="M214" s="426" t="s">
        <v>184</v>
      </c>
    </row>
    <row r="215" spans="1:13" ht="19.5" customHeight="1">
      <c r="A215" s="424"/>
      <c r="B215" s="424"/>
      <c r="C215" s="424"/>
      <c r="D215" s="424"/>
      <c r="E215" s="424"/>
      <c r="F215" s="424"/>
      <c r="G215" s="424"/>
      <c r="H215" s="424"/>
      <c r="I215" s="424"/>
      <c r="J215" s="425"/>
      <c r="K215" s="426"/>
      <c r="L215" s="426"/>
      <c r="M215" s="426"/>
    </row>
    <row r="216" spans="1:13">
      <c r="A216" s="191">
        <v>600</v>
      </c>
      <c r="B216" s="195"/>
      <c r="C216" s="195"/>
      <c r="D216" s="195"/>
      <c r="E216" s="195"/>
      <c r="F216" s="195"/>
      <c r="G216" s="195"/>
      <c r="H216" s="195"/>
      <c r="I216" s="196"/>
      <c r="J216" s="197"/>
      <c r="K216" s="196"/>
      <c r="L216" s="196"/>
      <c r="M216" s="196"/>
    </row>
    <row r="217" spans="1:13">
      <c r="A217" s="179">
        <v>800</v>
      </c>
      <c r="B217" s="198"/>
      <c r="C217" s="198"/>
      <c r="D217" s="198"/>
      <c r="E217" s="198"/>
      <c r="F217" s="198"/>
      <c r="G217" s="198"/>
      <c r="H217" s="198"/>
      <c r="I217" s="199"/>
      <c r="J217" s="200"/>
      <c r="K217" s="201"/>
      <c r="L217" s="201"/>
      <c r="M217" s="201"/>
    </row>
    <row r="218" spans="1:13">
      <c r="A218" s="191">
        <v>1000</v>
      </c>
      <c r="B218" s="195"/>
      <c r="C218" s="195"/>
      <c r="D218" s="195"/>
      <c r="E218" s="195"/>
      <c r="F218" s="195"/>
      <c r="G218" s="195"/>
      <c r="H218" s="195"/>
      <c r="I218" s="196"/>
      <c r="J218" s="197"/>
      <c r="K218" s="196"/>
      <c r="L218" s="196"/>
      <c r="M218" s="196"/>
    </row>
    <row r="219" spans="1:13">
      <c r="A219" s="179">
        <v>1200</v>
      </c>
      <c r="B219" s="198"/>
      <c r="C219" s="198"/>
      <c r="D219" s="198"/>
      <c r="E219" s="198"/>
      <c r="F219" s="198"/>
      <c r="G219" s="198"/>
      <c r="H219" s="198"/>
      <c r="I219" s="199"/>
      <c r="J219" s="200"/>
      <c r="K219" s="201"/>
      <c r="L219" s="201"/>
      <c r="M219" s="201"/>
    </row>
    <row r="220" spans="1:13">
      <c r="A220" s="191">
        <v>1300</v>
      </c>
      <c r="B220" s="195"/>
      <c r="C220" s="195"/>
      <c r="D220" s="195"/>
      <c r="E220" s="195"/>
      <c r="F220" s="195"/>
      <c r="G220" s="195"/>
      <c r="H220" s="195"/>
      <c r="I220" s="196"/>
      <c r="J220" s="197"/>
      <c r="K220" s="196"/>
      <c r="L220" s="196"/>
      <c r="M220" s="196"/>
    </row>
    <row r="221" spans="1:13">
      <c r="A221" s="179">
        <v>1400</v>
      </c>
      <c r="B221" s="198"/>
      <c r="C221" s="198"/>
      <c r="D221" s="198"/>
      <c r="E221" s="198"/>
      <c r="F221" s="198"/>
      <c r="G221" s="198"/>
      <c r="H221" s="198"/>
      <c r="I221" s="199"/>
      <c r="J221" s="200"/>
      <c r="K221" s="201"/>
      <c r="L221" s="201"/>
      <c r="M221" s="201"/>
    </row>
    <row r="222" spans="1:13">
      <c r="A222" s="191">
        <v>1500</v>
      </c>
      <c r="B222" s="195"/>
      <c r="C222" s="195"/>
      <c r="D222" s="195"/>
      <c r="E222" s="195"/>
      <c r="F222" s="195"/>
      <c r="G222" s="195"/>
      <c r="H222" s="195"/>
      <c r="I222" s="196"/>
      <c r="J222" s="197"/>
      <c r="K222" s="196"/>
      <c r="L222" s="196"/>
      <c r="M222" s="196"/>
    </row>
    <row r="223" spans="1:13">
      <c r="A223" s="179">
        <v>1600</v>
      </c>
      <c r="B223" s="198"/>
      <c r="C223" s="198"/>
      <c r="D223" s="198"/>
      <c r="E223" s="198"/>
      <c r="F223" s="198"/>
      <c r="G223" s="198"/>
      <c r="H223" s="198"/>
      <c r="I223" s="199"/>
      <c r="J223" s="200"/>
      <c r="K223" s="201"/>
      <c r="L223" s="201"/>
      <c r="M223" s="201"/>
    </row>
    <row r="224" spans="1:13">
      <c r="A224" s="191">
        <v>1700</v>
      </c>
      <c r="B224" s="195"/>
      <c r="C224" s="195"/>
      <c r="D224" s="195"/>
      <c r="E224" s="195"/>
      <c r="F224" s="195"/>
      <c r="G224" s="195"/>
      <c r="H224" s="195"/>
      <c r="I224" s="196"/>
      <c r="J224" s="197"/>
      <c r="K224" s="196"/>
      <c r="L224" s="196"/>
      <c r="M224" s="196"/>
    </row>
    <row r="225" spans="1:13">
      <c r="A225" s="179">
        <v>1800</v>
      </c>
      <c r="B225" s="198"/>
      <c r="C225" s="198"/>
      <c r="D225" s="198"/>
      <c r="E225" s="198"/>
      <c r="F225" s="198"/>
      <c r="G225" s="198"/>
      <c r="H225" s="198"/>
      <c r="I225" s="199"/>
      <c r="J225" s="200"/>
      <c r="K225" s="201"/>
      <c r="L225" s="201"/>
      <c r="M225" s="201"/>
    </row>
    <row r="226" spans="1:13">
      <c r="A226" s="191">
        <v>1900</v>
      </c>
      <c r="B226" s="195"/>
      <c r="C226" s="195"/>
      <c r="D226" s="195"/>
      <c r="E226" s="195"/>
      <c r="F226" s="195"/>
      <c r="G226" s="195"/>
      <c r="H226" s="195"/>
      <c r="I226" s="196"/>
      <c r="J226" s="197"/>
      <c r="K226" s="196"/>
      <c r="L226" s="196"/>
      <c r="M226" s="196"/>
    </row>
    <row r="227" spans="1:13">
      <c r="A227" s="179">
        <v>2000</v>
      </c>
      <c r="B227" s="198"/>
      <c r="C227" s="198"/>
      <c r="D227" s="198"/>
      <c r="E227" s="198"/>
      <c r="F227" s="198"/>
      <c r="G227" s="198"/>
      <c r="H227" s="198"/>
      <c r="I227" s="199"/>
      <c r="J227" s="200"/>
      <c r="K227" s="201"/>
      <c r="L227" s="201"/>
      <c r="M227" s="201"/>
    </row>
    <row r="228" spans="1:13">
      <c r="A228" s="191">
        <v>2100</v>
      </c>
      <c r="B228" s="195"/>
      <c r="C228" s="195"/>
      <c r="D228" s="195"/>
      <c r="E228" s="195"/>
      <c r="F228" s="195"/>
      <c r="G228" s="195"/>
      <c r="H228" s="195"/>
      <c r="I228" s="196"/>
      <c r="J228" s="197"/>
      <c r="K228" s="196"/>
      <c r="L228" s="196"/>
      <c r="M228" s="196"/>
    </row>
    <row r="229" spans="1:13">
      <c r="A229" s="179">
        <v>2200</v>
      </c>
      <c r="B229" s="198"/>
      <c r="C229" s="198"/>
      <c r="D229" s="198"/>
      <c r="E229" s="198"/>
      <c r="F229" s="198"/>
      <c r="G229" s="198"/>
      <c r="H229" s="198"/>
      <c r="I229" s="199"/>
      <c r="J229" s="200"/>
      <c r="K229" s="201"/>
      <c r="L229" s="201"/>
      <c r="M229" s="201"/>
    </row>
    <row r="230" spans="1:13">
      <c r="A230" s="191">
        <v>2400</v>
      </c>
      <c r="B230" s="195"/>
      <c r="C230" s="195"/>
      <c r="D230" s="195"/>
      <c r="E230" s="195"/>
      <c r="F230" s="195"/>
      <c r="G230" s="195"/>
      <c r="H230" s="195"/>
      <c r="I230" s="196"/>
      <c r="J230" s="197"/>
      <c r="K230" s="196"/>
      <c r="L230" s="196"/>
      <c r="M230" s="196"/>
    </row>
    <row r="231" spans="1:13">
      <c r="A231" s="179">
        <v>2600</v>
      </c>
      <c r="B231" s="198"/>
      <c r="C231" s="198"/>
      <c r="D231" s="198"/>
      <c r="E231" s="198"/>
      <c r="F231" s="198"/>
      <c r="G231" s="198"/>
      <c r="H231" s="198"/>
      <c r="I231" s="199"/>
      <c r="J231" s="200"/>
      <c r="K231" s="201"/>
      <c r="L231" s="201"/>
      <c r="M231" s="201"/>
    </row>
    <row r="232" spans="1:13">
      <c r="A232" s="191">
        <v>2800</v>
      </c>
      <c r="B232" s="195"/>
      <c r="C232" s="195"/>
      <c r="D232" s="195"/>
      <c r="E232" s="195"/>
      <c r="F232" s="195"/>
      <c r="G232" s="195"/>
      <c r="H232" s="195"/>
      <c r="I232" s="196"/>
      <c r="J232" s="197"/>
      <c r="K232" s="196"/>
      <c r="L232" s="196"/>
      <c r="M232" s="196"/>
    </row>
    <row r="233" spans="1:13">
      <c r="A233" s="179">
        <v>3000</v>
      </c>
      <c r="B233" s="198"/>
      <c r="C233" s="198"/>
      <c r="D233" s="198"/>
      <c r="E233" s="198"/>
      <c r="F233" s="198"/>
      <c r="G233" s="198"/>
      <c r="H233" s="198"/>
      <c r="I233" s="199"/>
      <c r="J233" s="200"/>
      <c r="K233" s="201"/>
      <c r="L233" s="201"/>
      <c r="M233" s="201"/>
    </row>
    <row r="234" spans="1:13">
      <c r="A234" s="191">
        <v>3200</v>
      </c>
      <c r="B234" s="195"/>
      <c r="C234" s="195"/>
      <c r="D234" s="195"/>
      <c r="E234" s="195"/>
      <c r="F234" s="195"/>
      <c r="G234" s="195"/>
      <c r="H234" s="195"/>
      <c r="I234" s="196"/>
      <c r="J234" s="197"/>
      <c r="K234" s="196"/>
      <c r="L234" s="196"/>
      <c r="M234" s="196"/>
    </row>
    <row r="235" spans="1:13">
      <c r="A235" s="421" t="s">
        <v>187</v>
      </c>
      <c r="B235" s="422"/>
      <c r="C235" s="422"/>
      <c r="D235" s="422"/>
      <c r="E235" s="422"/>
      <c r="F235" s="422"/>
      <c r="G235" s="422"/>
      <c r="H235" s="422"/>
      <c r="I235" s="422"/>
      <c r="J235" s="422"/>
      <c r="K235" s="422"/>
      <c r="L235" s="422"/>
      <c r="M235" s="422"/>
    </row>
    <row r="236" spans="1:13">
      <c r="A236" s="422"/>
      <c r="B236" s="422"/>
      <c r="C236" s="422"/>
      <c r="D236" s="422"/>
      <c r="E236" s="422"/>
      <c r="F236" s="422"/>
      <c r="G236" s="422"/>
      <c r="H236" s="422"/>
      <c r="I236" s="422"/>
      <c r="J236" s="422"/>
      <c r="K236" s="422"/>
      <c r="L236" s="422"/>
      <c r="M236" s="422"/>
    </row>
    <row r="237" spans="1:13">
      <c r="A237" s="423" t="s">
        <v>188</v>
      </c>
      <c r="B237" s="423"/>
      <c r="C237" s="423"/>
      <c r="F237" s="7" t="s">
        <v>189</v>
      </c>
    </row>
    <row r="239" spans="1:13">
      <c r="A239" t="s">
        <v>197</v>
      </c>
      <c r="D239" s="206"/>
      <c r="E239" s="207" t="s">
        <v>198</v>
      </c>
      <c r="F239" t="s">
        <v>199</v>
      </c>
      <c r="G239" s="5"/>
      <c r="H239" s="5"/>
      <c r="I239" t="s">
        <v>198</v>
      </c>
      <c r="J239" s="7" t="s">
        <v>205</v>
      </c>
    </row>
    <row r="240" spans="1:13">
      <c r="A240" s="203" t="s">
        <v>190</v>
      </c>
      <c r="B240" s="205"/>
      <c r="C240" s="205"/>
      <c r="D240" s="205"/>
      <c r="E240" s="204"/>
      <c r="F240" s="5" t="s">
        <v>196</v>
      </c>
      <c r="G240" s="206"/>
      <c r="H240" s="206"/>
      <c r="I240" s="209"/>
      <c r="J240" t="s">
        <v>206</v>
      </c>
      <c r="L240" s="202"/>
    </row>
    <row r="241" spans="1:13">
      <c r="A241" s="203" t="s">
        <v>191</v>
      </c>
      <c r="B241" s="205"/>
      <c r="C241" s="205"/>
      <c r="D241" s="205"/>
      <c r="E241" s="202"/>
      <c r="F241" s="118" t="s">
        <v>200</v>
      </c>
      <c r="G241" s="206"/>
      <c r="H241" s="206"/>
      <c r="I241" s="210"/>
      <c r="J241" t="s">
        <v>207</v>
      </c>
      <c r="L241" s="202"/>
    </row>
    <row r="242" spans="1:13">
      <c r="A242" s="203" t="s">
        <v>192</v>
      </c>
      <c r="B242" s="205"/>
      <c r="C242" s="205"/>
      <c r="D242" s="205"/>
      <c r="E242" s="202"/>
      <c r="F242" t="s">
        <v>201</v>
      </c>
      <c r="G242" s="206"/>
      <c r="H242" s="206"/>
      <c r="I242" s="194"/>
      <c r="J242" s="7" t="s">
        <v>208</v>
      </c>
    </row>
    <row r="243" spans="1:13">
      <c r="A243" s="203" t="s">
        <v>193</v>
      </c>
      <c r="B243" s="205"/>
      <c r="C243" s="205"/>
      <c r="D243" s="205"/>
      <c r="E243" s="202"/>
      <c r="F243" t="s">
        <v>202</v>
      </c>
      <c r="H243" s="194"/>
      <c r="I243" t="s">
        <v>198</v>
      </c>
      <c r="J243" t="s">
        <v>209</v>
      </c>
      <c r="L243" s="194"/>
    </row>
    <row r="244" spans="1:13">
      <c r="A244" s="203" t="s">
        <v>194</v>
      </c>
      <c r="B244" s="205"/>
      <c r="C244" s="205"/>
      <c r="D244" s="205"/>
      <c r="E244" s="202"/>
      <c r="F244" t="s">
        <v>196</v>
      </c>
      <c r="G244" s="206"/>
      <c r="H244" s="208"/>
      <c r="I244" s="194"/>
      <c r="J244" t="s">
        <v>210</v>
      </c>
      <c r="L244" s="194"/>
    </row>
    <row r="245" spans="1:13">
      <c r="A245" s="203" t="s">
        <v>195</v>
      </c>
      <c r="B245" s="205"/>
      <c r="C245" s="205"/>
      <c r="D245" s="205"/>
      <c r="E245" s="202"/>
      <c r="F245" t="s">
        <v>200</v>
      </c>
      <c r="G245" s="206"/>
      <c r="H245" s="208"/>
      <c r="I245" s="194"/>
    </row>
    <row r="246" spans="1:13">
      <c r="F246" t="s">
        <v>203</v>
      </c>
      <c r="G246" s="206"/>
      <c r="H246" s="208"/>
      <c r="I246" s="194"/>
    </row>
    <row r="247" spans="1:13">
      <c r="F247" t="s">
        <v>204</v>
      </c>
      <c r="G247" s="206"/>
      <c r="H247" s="208"/>
      <c r="I247" s="194"/>
    </row>
    <row r="250" spans="1:13" ht="18.75">
      <c r="A250" s="427" t="str">
        <f>O23</f>
        <v>2 1/2 STORY</v>
      </c>
      <c r="B250" s="427"/>
      <c r="C250" s="427"/>
      <c r="D250" s="427"/>
      <c r="E250" s="427"/>
      <c r="F250" s="427"/>
      <c r="G250" s="427"/>
      <c r="H250" s="427"/>
      <c r="I250" s="427"/>
      <c r="J250" s="427"/>
      <c r="K250" s="427"/>
      <c r="L250" s="193" t="s">
        <v>212</v>
      </c>
      <c r="M250" s="192"/>
    </row>
    <row r="251" spans="1:13" ht="18.75">
      <c r="A251" s="427"/>
      <c r="B251" s="427"/>
      <c r="C251" s="427"/>
      <c r="D251" s="427"/>
      <c r="E251" s="427"/>
      <c r="F251" s="427"/>
      <c r="G251" s="427"/>
      <c r="H251" s="427"/>
      <c r="I251" s="427"/>
      <c r="J251" s="427"/>
      <c r="K251" s="427"/>
      <c r="L251" s="211" t="s">
        <v>211</v>
      </c>
      <c r="M251" s="192"/>
    </row>
    <row r="252" spans="1:13" ht="18.75">
      <c r="A252" s="427"/>
      <c r="B252" s="427"/>
      <c r="C252" s="427"/>
      <c r="D252" s="427"/>
      <c r="E252" s="427"/>
      <c r="F252" s="427"/>
      <c r="G252" s="427"/>
      <c r="H252" s="427"/>
      <c r="I252" s="427"/>
      <c r="J252" s="427"/>
      <c r="K252" s="427"/>
      <c r="L252" s="192"/>
      <c r="M252" s="192"/>
    </row>
    <row r="253" spans="1:13">
      <c r="A253" s="428" t="s">
        <v>151</v>
      </c>
      <c r="B253" s="428"/>
      <c r="C253" s="428"/>
      <c r="D253" s="428"/>
      <c r="E253" s="428"/>
      <c r="F253" s="428"/>
      <c r="G253" s="428"/>
      <c r="H253" s="428"/>
      <c r="I253" s="428"/>
      <c r="J253" s="428"/>
      <c r="K253" s="428"/>
      <c r="L253" s="428"/>
      <c r="M253" s="428"/>
    </row>
    <row r="254" spans="1:13">
      <c r="A254" s="428"/>
      <c r="B254" s="428"/>
      <c r="C254" s="428"/>
      <c r="D254" s="428"/>
      <c r="E254" s="428"/>
      <c r="F254" s="428"/>
      <c r="G254" s="428"/>
      <c r="H254" s="428"/>
      <c r="I254" s="428"/>
      <c r="J254" s="428"/>
      <c r="K254" s="428"/>
      <c r="L254" s="428"/>
      <c r="M254" s="428"/>
    </row>
    <row r="255" spans="1:13">
      <c r="A255" s="377" t="s">
        <v>175</v>
      </c>
      <c r="B255" s="377"/>
      <c r="C255" s="377"/>
      <c r="D255" s="377"/>
      <c r="E255" s="377"/>
      <c r="F255" s="377"/>
      <c r="G255" s="377"/>
      <c r="H255" s="377"/>
      <c r="I255" s="377"/>
      <c r="J255" s="377" t="s">
        <v>186</v>
      </c>
      <c r="K255" s="377"/>
      <c r="L255" s="377"/>
      <c r="M255" s="377"/>
    </row>
    <row r="256" spans="1:13">
      <c r="A256" s="424" t="s">
        <v>152</v>
      </c>
      <c r="B256" s="424" t="s">
        <v>153</v>
      </c>
      <c r="C256" s="424" t="s">
        <v>154</v>
      </c>
      <c r="D256" s="424" t="s">
        <v>155</v>
      </c>
      <c r="E256" s="424" t="s">
        <v>156</v>
      </c>
      <c r="F256" s="424" t="s">
        <v>176</v>
      </c>
      <c r="G256" s="424" t="s">
        <v>177</v>
      </c>
      <c r="H256" s="424" t="s">
        <v>179</v>
      </c>
      <c r="I256" s="424" t="s">
        <v>180</v>
      </c>
      <c r="J256" s="425" t="s">
        <v>181</v>
      </c>
      <c r="K256" s="426" t="s">
        <v>182</v>
      </c>
      <c r="L256" s="426" t="s">
        <v>183</v>
      </c>
      <c r="M256" s="426" t="s">
        <v>184</v>
      </c>
    </row>
    <row r="257" spans="1:13">
      <c r="A257" s="424"/>
      <c r="B257" s="424"/>
      <c r="C257" s="424"/>
      <c r="D257" s="424"/>
      <c r="E257" s="424"/>
      <c r="F257" s="424"/>
      <c r="G257" s="424"/>
      <c r="H257" s="424"/>
      <c r="I257" s="424"/>
      <c r="J257" s="425"/>
      <c r="K257" s="426"/>
      <c r="L257" s="426"/>
      <c r="M257" s="426"/>
    </row>
    <row r="258" spans="1:13">
      <c r="A258" s="191">
        <v>600</v>
      </c>
      <c r="B258" s="195"/>
      <c r="C258" s="195"/>
      <c r="D258" s="195"/>
      <c r="E258" s="195"/>
      <c r="F258" s="195"/>
      <c r="G258" s="195"/>
      <c r="H258" s="195"/>
      <c r="I258" s="196"/>
      <c r="J258" s="197"/>
      <c r="K258" s="196"/>
      <c r="L258" s="196"/>
      <c r="M258" s="196"/>
    </row>
    <row r="259" spans="1:13">
      <c r="A259" s="179">
        <v>800</v>
      </c>
      <c r="B259" s="198"/>
      <c r="C259" s="198"/>
      <c r="D259" s="198"/>
      <c r="E259" s="198"/>
      <c r="F259" s="198"/>
      <c r="G259" s="198"/>
      <c r="H259" s="198"/>
      <c r="I259" s="199"/>
      <c r="J259" s="200"/>
      <c r="K259" s="201"/>
      <c r="L259" s="201"/>
      <c r="M259" s="201"/>
    </row>
    <row r="260" spans="1:13">
      <c r="A260" s="191">
        <v>1000</v>
      </c>
      <c r="B260" s="195"/>
      <c r="C260" s="195"/>
      <c r="D260" s="195"/>
      <c r="E260" s="195"/>
      <c r="F260" s="195"/>
      <c r="G260" s="195"/>
      <c r="H260" s="195"/>
      <c r="I260" s="196"/>
      <c r="J260" s="197"/>
      <c r="K260" s="196"/>
      <c r="L260" s="196"/>
      <c r="M260" s="196"/>
    </row>
    <row r="261" spans="1:13">
      <c r="A261" s="179">
        <v>1200</v>
      </c>
      <c r="B261" s="198"/>
      <c r="C261" s="198"/>
      <c r="D261" s="198"/>
      <c r="E261" s="198"/>
      <c r="F261" s="198"/>
      <c r="G261" s="198"/>
      <c r="H261" s="198"/>
      <c r="I261" s="199"/>
      <c r="J261" s="200"/>
      <c r="K261" s="201"/>
      <c r="L261" s="201"/>
      <c r="M261" s="201"/>
    </row>
    <row r="262" spans="1:13">
      <c r="A262" s="191">
        <v>1300</v>
      </c>
      <c r="B262" s="195"/>
      <c r="C262" s="195"/>
      <c r="D262" s="195"/>
      <c r="E262" s="195"/>
      <c r="F262" s="195"/>
      <c r="G262" s="195"/>
      <c r="H262" s="195"/>
      <c r="I262" s="196"/>
      <c r="J262" s="197"/>
      <c r="K262" s="196"/>
      <c r="L262" s="196"/>
      <c r="M262" s="196"/>
    </row>
    <row r="263" spans="1:13">
      <c r="A263" s="179">
        <v>1400</v>
      </c>
      <c r="B263" s="198"/>
      <c r="C263" s="198"/>
      <c r="D263" s="198"/>
      <c r="E263" s="198"/>
      <c r="F263" s="198"/>
      <c r="G263" s="198"/>
      <c r="H263" s="198"/>
      <c r="I263" s="199"/>
      <c r="J263" s="200"/>
      <c r="K263" s="201"/>
      <c r="L263" s="201"/>
      <c r="M263" s="201"/>
    </row>
    <row r="264" spans="1:13">
      <c r="A264" s="191">
        <v>1500</v>
      </c>
      <c r="B264" s="195"/>
      <c r="C264" s="195"/>
      <c r="D264" s="195"/>
      <c r="E264" s="195"/>
      <c r="F264" s="195"/>
      <c r="G264" s="195"/>
      <c r="H264" s="195"/>
      <c r="I264" s="196"/>
      <c r="J264" s="197"/>
      <c r="K264" s="196"/>
      <c r="L264" s="196"/>
      <c r="M264" s="196"/>
    </row>
    <row r="265" spans="1:13">
      <c r="A265" s="179">
        <v>1600</v>
      </c>
      <c r="B265" s="198"/>
      <c r="C265" s="198"/>
      <c r="D265" s="198"/>
      <c r="E265" s="198"/>
      <c r="F265" s="198"/>
      <c r="G265" s="198"/>
      <c r="H265" s="198"/>
      <c r="I265" s="199"/>
      <c r="J265" s="200"/>
      <c r="K265" s="201"/>
      <c r="L265" s="201"/>
      <c r="M265" s="201"/>
    </row>
    <row r="266" spans="1:13">
      <c r="A266" s="191">
        <v>1700</v>
      </c>
      <c r="B266" s="195"/>
      <c r="C266" s="195"/>
      <c r="D266" s="195"/>
      <c r="E266" s="195"/>
      <c r="F266" s="195"/>
      <c r="G266" s="195"/>
      <c r="H266" s="195"/>
      <c r="I266" s="196"/>
      <c r="J266" s="197"/>
      <c r="K266" s="196"/>
      <c r="L266" s="196"/>
      <c r="M266" s="196"/>
    </row>
    <row r="267" spans="1:13">
      <c r="A267" s="179">
        <v>1800</v>
      </c>
      <c r="B267" s="198"/>
      <c r="C267" s="198"/>
      <c r="D267" s="198"/>
      <c r="E267" s="198"/>
      <c r="F267" s="198"/>
      <c r="G267" s="198"/>
      <c r="H267" s="198"/>
      <c r="I267" s="199"/>
      <c r="J267" s="200"/>
      <c r="K267" s="201"/>
      <c r="L267" s="201"/>
      <c r="M267" s="201"/>
    </row>
    <row r="268" spans="1:13">
      <c r="A268" s="191">
        <v>1900</v>
      </c>
      <c r="B268" s="195"/>
      <c r="C268" s="195"/>
      <c r="D268" s="195"/>
      <c r="E268" s="195"/>
      <c r="F268" s="195"/>
      <c r="G268" s="195"/>
      <c r="H268" s="195"/>
      <c r="I268" s="196"/>
      <c r="J268" s="197"/>
      <c r="K268" s="196"/>
      <c r="L268" s="196"/>
      <c r="M268" s="196"/>
    </row>
    <row r="269" spans="1:13">
      <c r="A269" s="179">
        <v>2000</v>
      </c>
      <c r="B269" s="198"/>
      <c r="C269" s="198"/>
      <c r="D269" s="198"/>
      <c r="E269" s="198"/>
      <c r="F269" s="198"/>
      <c r="G269" s="198"/>
      <c r="H269" s="198"/>
      <c r="I269" s="199"/>
      <c r="J269" s="200"/>
      <c r="K269" s="201"/>
      <c r="L269" s="201"/>
      <c r="M269" s="201"/>
    </row>
    <row r="270" spans="1:13">
      <c r="A270" s="191">
        <v>2100</v>
      </c>
      <c r="B270" s="195"/>
      <c r="C270" s="195"/>
      <c r="D270" s="195"/>
      <c r="E270" s="195"/>
      <c r="F270" s="195"/>
      <c r="G270" s="195"/>
      <c r="H270" s="195"/>
      <c r="I270" s="196"/>
      <c r="J270" s="197"/>
      <c r="K270" s="196"/>
      <c r="L270" s="196"/>
      <c r="M270" s="196"/>
    </row>
    <row r="271" spans="1:13">
      <c r="A271" s="179">
        <v>2200</v>
      </c>
      <c r="B271" s="198"/>
      <c r="C271" s="198"/>
      <c r="D271" s="198"/>
      <c r="E271" s="198"/>
      <c r="F271" s="198"/>
      <c r="G271" s="198"/>
      <c r="H271" s="198"/>
      <c r="I271" s="199"/>
      <c r="J271" s="200"/>
      <c r="K271" s="201"/>
      <c r="L271" s="201"/>
      <c r="M271" s="201"/>
    </row>
    <row r="272" spans="1:13">
      <c r="A272" s="191">
        <v>2400</v>
      </c>
      <c r="B272" s="195"/>
      <c r="C272" s="195"/>
      <c r="D272" s="195"/>
      <c r="E272" s="195"/>
      <c r="F272" s="195"/>
      <c r="G272" s="195"/>
      <c r="H272" s="195"/>
      <c r="I272" s="196"/>
      <c r="J272" s="197"/>
      <c r="K272" s="196"/>
      <c r="L272" s="196"/>
      <c r="M272" s="196"/>
    </row>
    <row r="273" spans="1:13">
      <c r="A273" s="179">
        <v>2600</v>
      </c>
      <c r="B273" s="198"/>
      <c r="C273" s="198"/>
      <c r="D273" s="198"/>
      <c r="E273" s="198"/>
      <c r="F273" s="198"/>
      <c r="G273" s="198"/>
      <c r="H273" s="198"/>
      <c r="I273" s="199"/>
      <c r="J273" s="200"/>
      <c r="K273" s="201"/>
      <c r="L273" s="201"/>
      <c r="M273" s="201"/>
    </row>
    <row r="274" spans="1:13">
      <c r="A274" s="191">
        <v>2800</v>
      </c>
      <c r="B274" s="195"/>
      <c r="C274" s="195"/>
      <c r="D274" s="195"/>
      <c r="E274" s="195"/>
      <c r="F274" s="195"/>
      <c r="G274" s="195"/>
      <c r="H274" s="195"/>
      <c r="I274" s="196"/>
      <c r="J274" s="197"/>
      <c r="K274" s="196"/>
      <c r="L274" s="196"/>
      <c r="M274" s="196"/>
    </row>
    <row r="275" spans="1:13">
      <c r="A275" s="179">
        <v>3000</v>
      </c>
      <c r="B275" s="198"/>
      <c r="C275" s="198"/>
      <c r="D275" s="198"/>
      <c r="E275" s="198"/>
      <c r="F275" s="198"/>
      <c r="G275" s="198"/>
      <c r="H275" s="198"/>
      <c r="I275" s="199"/>
      <c r="J275" s="200"/>
      <c r="K275" s="201"/>
      <c r="L275" s="201"/>
      <c r="M275" s="201"/>
    </row>
    <row r="276" spans="1:13">
      <c r="A276" s="191">
        <v>3200</v>
      </c>
      <c r="B276" s="195"/>
      <c r="C276" s="195"/>
      <c r="D276" s="195"/>
      <c r="E276" s="195"/>
      <c r="F276" s="195"/>
      <c r="G276" s="195"/>
      <c r="H276" s="195"/>
      <c r="I276" s="196"/>
      <c r="J276" s="197"/>
      <c r="K276" s="196"/>
      <c r="L276" s="196"/>
      <c r="M276" s="196"/>
    </row>
    <row r="277" spans="1:13">
      <c r="A277" s="421" t="s">
        <v>187</v>
      </c>
      <c r="B277" s="422"/>
      <c r="C277" s="422"/>
      <c r="D277" s="422"/>
      <c r="E277" s="422"/>
      <c r="F277" s="422"/>
      <c r="G277" s="422"/>
      <c r="H277" s="422"/>
      <c r="I277" s="422"/>
      <c r="J277" s="422"/>
      <c r="K277" s="422"/>
      <c r="L277" s="422"/>
      <c r="M277" s="422"/>
    </row>
    <row r="278" spans="1:13">
      <c r="A278" s="422"/>
      <c r="B278" s="422"/>
      <c r="C278" s="422"/>
      <c r="D278" s="422"/>
      <c r="E278" s="422"/>
      <c r="F278" s="422"/>
      <c r="G278" s="422"/>
      <c r="H278" s="422"/>
      <c r="I278" s="422"/>
      <c r="J278" s="422"/>
      <c r="K278" s="422"/>
      <c r="L278" s="422"/>
      <c r="M278" s="422"/>
    </row>
    <row r="279" spans="1:13">
      <c r="A279" s="423" t="s">
        <v>188</v>
      </c>
      <c r="B279" s="423"/>
      <c r="C279" s="423"/>
      <c r="F279" s="7" t="s">
        <v>189</v>
      </c>
    </row>
    <row r="281" spans="1:13">
      <c r="A281" t="s">
        <v>197</v>
      </c>
      <c r="D281" s="206"/>
      <c r="E281" s="207" t="s">
        <v>198</v>
      </c>
      <c r="F281" t="s">
        <v>199</v>
      </c>
      <c r="G281" s="5"/>
      <c r="H281" s="5"/>
      <c r="I281" t="s">
        <v>198</v>
      </c>
      <c r="J281" s="7" t="s">
        <v>205</v>
      </c>
    </row>
    <row r="282" spans="1:13">
      <c r="A282" s="203" t="s">
        <v>190</v>
      </c>
      <c r="B282" s="205"/>
      <c r="C282" s="205"/>
      <c r="D282" s="205"/>
      <c r="E282" s="204"/>
      <c r="F282" s="5" t="s">
        <v>196</v>
      </c>
      <c r="G282" s="206"/>
      <c r="H282" s="206"/>
      <c r="I282" s="209"/>
      <c r="J282" t="s">
        <v>206</v>
      </c>
      <c r="L282" s="202"/>
    </row>
    <row r="283" spans="1:13">
      <c r="A283" s="203" t="s">
        <v>191</v>
      </c>
      <c r="B283" s="205"/>
      <c r="C283" s="205"/>
      <c r="D283" s="205"/>
      <c r="E283" s="202"/>
      <c r="F283" s="118" t="s">
        <v>200</v>
      </c>
      <c r="G283" s="206"/>
      <c r="H283" s="206"/>
      <c r="I283" s="210"/>
      <c r="J283" t="s">
        <v>207</v>
      </c>
      <c r="L283" s="202"/>
    </row>
    <row r="284" spans="1:13">
      <c r="A284" s="203" t="s">
        <v>192</v>
      </c>
      <c r="B284" s="205"/>
      <c r="C284" s="205"/>
      <c r="D284" s="205"/>
      <c r="E284" s="202"/>
      <c r="F284" t="s">
        <v>201</v>
      </c>
      <c r="G284" s="206"/>
      <c r="H284" s="206"/>
      <c r="I284" s="194"/>
      <c r="J284" s="7" t="s">
        <v>208</v>
      </c>
    </row>
    <row r="285" spans="1:13">
      <c r="A285" s="203" t="s">
        <v>193</v>
      </c>
      <c r="B285" s="205"/>
      <c r="C285" s="205"/>
      <c r="D285" s="205"/>
      <c r="E285" s="202"/>
      <c r="F285" t="s">
        <v>202</v>
      </c>
      <c r="H285" s="194"/>
      <c r="I285" t="s">
        <v>198</v>
      </c>
      <c r="J285" t="s">
        <v>209</v>
      </c>
      <c r="L285" s="194"/>
    </row>
    <row r="286" spans="1:13">
      <c r="A286" s="203" t="s">
        <v>194</v>
      </c>
      <c r="B286" s="205"/>
      <c r="C286" s="205"/>
      <c r="D286" s="205"/>
      <c r="E286" s="202"/>
      <c r="F286" t="s">
        <v>196</v>
      </c>
      <c r="G286" s="206"/>
      <c r="H286" s="208"/>
      <c r="I286" s="194"/>
      <c r="J286" t="s">
        <v>210</v>
      </c>
      <c r="L286" s="194"/>
    </row>
    <row r="287" spans="1:13">
      <c r="A287" s="203" t="s">
        <v>195</v>
      </c>
      <c r="B287" s="205"/>
      <c r="C287" s="205"/>
      <c r="D287" s="205"/>
      <c r="E287" s="202"/>
      <c r="F287" t="s">
        <v>200</v>
      </c>
      <c r="G287" s="206"/>
      <c r="H287" s="208"/>
      <c r="I287" s="194"/>
    </row>
    <row r="288" spans="1:13">
      <c r="F288" t="s">
        <v>203</v>
      </c>
      <c r="G288" s="206"/>
      <c r="H288" s="208"/>
      <c r="I288" s="194"/>
    </row>
    <row r="289" spans="1:13">
      <c r="F289" t="s">
        <v>204</v>
      </c>
      <c r="G289" s="206"/>
      <c r="H289" s="208"/>
      <c r="I289" s="194"/>
    </row>
    <row r="292" spans="1:13" ht="18.75">
      <c r="A292" s="427" t="str">
        <f>O24</f>
        <v>SPLIT</v>
      </c>
      <c r="B292" s="427"/>
      <c r="C292" s="427"/>
      <c r="D292" s="427"/>
      <c r="E292" s="427"/>
      <c r="F292" s="427"/>
      <c r="G292" s="427"/>
      <c r="H292" s="427"/>
      <c r="I292" s="427"/>
      <c r="J292" s="427"/>
      <c r="K292" s="427"/>
      <c r="L292" s="193" t="s">
        <v>212</v>
      </c>
      <c r="M292" s="192"/>
    </row>
    <row r="293" spans="1:13" ht="18.75">
      <c r="A293" s="427"/>
      <c r="B293" s="427"/>
      <c r="C293" s="427"/>
      <c r="D293" s="427"/>
      <c r="E293" s="427"/>
      <c r="F293" s="427"/>
      <c r="G293" s="427"/>
      <c r="H293" s="427"/>
      <c r="I293" s="427"/>
      <c r="J293" s="427"/>
      <c r="K293" s="427"/>
      <c r="L293" s="211" t="s">
        <v>211</v>
      </c>
      <c r="M293" s="192"/>
    </row>
    <row r="294" spans="1:13" ht="18.75">
      <c r="A294" s="427"/>
      <c r="B294" s="427"/>
      <c r="C294" s="427"/>
      <c r="D294" s="427"/>
      <c r="E294" s="427"/>
      <c r="F294" s="427"/>
      <c r="G294" s="427"/>
      <c r="H294" s="427"/>
      <c r="I294" s="427"/>
      <c r="J294" s="427"/>
      <c r="K294" s="427"/>
      <c r="L294" s="192"/>
      <c r="M294" s="192"/>
    </row>
    <row r="295" spans="1:13">
      <c r="A295" s="428" t="s">
        <v>151</v>
      </c>
      <c r="B295" s="428"/>
      <c r="C295" s="428"/>
      <c r="D295" s="428"/>
      <c r="E295" s="428"/>
      <c r="F295" s="428"/>
      <c r="G295" s="428"/>
      <c r="H295" s="428"/>
      <c r="I295" s="428"/>
      <c r="J295" s="428"/>
      <c r="K295" s="428"/>
      <c r="L295" s="428"/>
      <c r="M295" s="428"/>
    </row>
    <row r="296" spans="1:13">
      <c r="A296" s="428"/>
      <c r="B296" s="428"/>
      <c r="C296" s="428"/>
      <c r="D296" s="428"/>
      <c r="E296" s="428"/>
      <c r="F296" s="428"/>
      <c r="G296" s="428"/>
      <c r="H296" s="428"/>
      <c r="I296" s="428"/>
      <c r="J296" s="428"/>
      <c r="K296" s="428"/>
      <c r="L296" s="428"/>
      <c r="M296" s="428"/>
    </row>
    <row r="297" spans="1:13">
      <c r="A297" s="377" t="s">
        <v>175</v>
      </c>
      <c r="B297" s="377"/>
      <c r="C297" s="377"/>
      <c r="D297" s="377"/>
      <c r="E297" s="377"/>
      <c r="F297" s="377"/>
      <c r="G297" s="377"/>
      <c r="H297" s="377"/>
      <c r="I297" s="377"/>
      <c r="J297" s="377" t="s">
        <v>186</v>
      </c>
      <c r="K297" s="377"/>
      <c r="L297" s="377"/>
      <c r="M297" s="377"/>
    </row>
    <row r="298" spans="1:13">
      <c r="A298" s="424" t="s">
        <v>152</v>
      </c>
      <c r="B298" s="424" t="s">
        <v>153</v>
      </c>
      <c r="C298" s="424" t="s">
        <v>154</v>
      </c>
      <c r="D298" s="424" t="s">
        <v>155</v>
      </c>
      <c r="E298" s="424" t="s">
        <v>156</v>
      </c>
      <c r="F298" s="424" t="s">
        <v>176</v>
      </c>
      <c r="G298" s="424" t="s">
        <v>177</v>
      </c>
      <c r="H298" s="424" t="s">
        <v>179</v>
      </c>
      <c r="I298" s="424" t="s">
        <v>180</v>
      </c>
      <c r="J298" s="425" t="s">
        <v>181</v>
      </c>
      <c r="K298" s="426" t="s">
        <v>182</v>
      </c>
      <c r="L298" s="426" t="s">
        <v>183</v>
      </c>
      <c r="M298" s="426" t="s">
        <v>184</v>
      </c>
    </row>
    <row r="299" spans="1:13">
      <c r="A299" s="424"/>
      <c r="B299" s="424"/>
      <c r="C299" s="424"/>
      <c r="D299" s="424"/>
      <c r="E299" s="424"/>
      <c r="F299" s="424"/>
      <c r="G299" s="424"/>
      <c r="H299" s="424"/>
      <c r="I299" s="424"/>
      <c r="J299" s="425"/>
      <c r="K299" s="426"/>
      <c r="L299" s="426"/>
      <c r="M299" s="426"/>
    </row>
    <row r="300" spans="1:13">
      <c r="A300" s="191">
        <v>600</v>
      </c>
      <c r="B300" s="195"/>
      <c r="C300" s="195"/>
      <c r="D300" s="195"/>
      <c r="E300" s="195"/>
      <c r="F300" s="195"/>
      <c r="G300" s="195"/>
      <c r="H300" s="195"/>
      <c r="I300" s="196"/>
      <c r="J300" s="197"/>
      <c r="K300" s="196"/>
      <c r="L300" s="196"/>
      <c r="M300" s="196"/>
    </row>
    <row r="301" spans="1:13">
      <c r="A301" s="179">
        <v>800</v>
      </c>
      <c r="B301" s="198"/>
      <c r="C301" s="198"/>
      <c r="D301" s="198"/>
      <c r="E301" s="198"/>
      <c r="F301" s="198"/>
      <c r="G301" s="198"/>
      <c r="H301" s="198"/>
      <c r="I301" s="199"/>
      <c r="J301" s="200"/>
      <c r="K301" s="201"/>
      <c r="L301" s="201"/>
      <c r="M301" s="201"/>
    </row>
    <row r="302" spans="1:13">
      <c r="A302" s="191">
        <v>1000</v>
      </c>
      <c r="B302" s="195"/>
      <c r="C302" s="195"/>
      <c r="D302" s="195"/>
      <c r="E302" s="195"/>
      <c r="F302" s="195"/>
      <c r="G302" s="195"/>
      <c r="H302" s="195"/>
      <c r="I302" s="196"/>
      <c r="J302" s="197"/>
      <c r="K302" s="196"/>
      <c r="L302" s="196"/>
      <c r="M302" s="196"/>
    </row>
    <row r="303" spans="1:13">
      <c r="A303" s="179">
        <v>1200</v>
      </c>
      <c r="B303" s="198"/>
      <c r="C303" s="198"/>
      <c r="D303" s="198"/>
      <c r="E303" s="198"/>
      <c r="F303" s="198"/>
      <c r="G303" s="198"/>
      <c r="H303" s="198"/>
      <c r="I303" s="199"/>
      <c r="J303" s="200"/>
      <c r="K303" s="201"/>
      <c r="L303" s="201"/>
      <c r="M303" s="201"/>
    </row>
    <row r="304" spans="1:13">
      <c r="A304" s="191">
        <v>1300</v>
      </c>
      <c r="B304" s="195"/>
      <c r="C304" s="195"/>
      <c r="D304" s="195"/>
      <c r="E304" s="195"/>
      <c r="F304" s="195"/>
      <c r="G304" s="195"/>
      <c r="H304" s="195"/>
      <c r="I304" s="196"/>
      <c r="J304" s="197"/>
      <c r="K304" s="196"/>
      <c r="L304" s="196"/>
      <c r="M304" s="196"/>
    </row>
    <row r="305" spans="1:13">
      <c r="A305" s="179">
        <v>1400</v>
      </c>
      <c r="B305" s="198"/>
      <c r="C305" s="198"/>
      <c r="D305" s="198"/>
      <c r="E305" s="198"/>
      <c r="F305" s="198"/>
      <c r="G305" s="198"/>
      <c r="H305" s="198"/>
      <c r="I305" s="199"/>
      <c r="J305" s="200"/>
      <c r="K305" s="201"/>
      <c r="L305" s="201"/>
      <c r="M305" s="201"/>
    </row>
    <row r="306" spans="1:13">
      <c r="A306" s="191">
        <v>1500</v>
      </c>
      <c r="B306" s="195"/>
      <c r="C306" s="195"/>
      <c r="D306" s="195"/>
      <c r="E306" s="195"/>
      <c r="F306" s="195"/>
      <c r="G306" s="195"/>
      <c r="H306" s="195"/>
      <c r="I306" s="196"/>
      <c r="J306" s="197"/>
      <c r="K306" s="196"/>
      <c r="L306" s="196"/>
      <c r="M306" s="196"/>
    </row>
    <row r="307" spans="1:13">
      <c r="A307" s="179">
        <v>1600</v>
      </c>
      <c r="B307" s="198"/>
      <c r="C307" s="198"/>
      <c r="D307" s="198"/>
      <c r="E307" s="198"/>
      <c r="F307" s="198"/>
      <c r="G307" s="198"/>
      <c r="H307" s="198"/>
      <c r="I307" s="199"/>
      <c r="J307" s="200"/>
      <c r="K307" s="201"/>
      <c r="L307" s="201"/>
      <c r="M307" s="201"/>
    </row>
    <row r="308" spans="1:13">
      <c r="A308" s="191">
        <v>1700</v>
      </c>
      <c r="B308" s="195"/>
      <c r="C308" s="195"/>
      <c r="D308" s="195"/>
      <c r="E308" s="195"/>
      <c r="F308" s="195"/>
      <c r="G308" s="195"/>
      <c r="H308" s="195"/>
      <c r="I308" s="196"/>
      <c r="J308" s="197"/>
      <c r="K308" s="196"/>
      <c r="L308" s="196"/>
      <c r="M308" s="196"/>
    </row>
    <row r="309" spans="1:13">
      <c r="A309" s="179">
        <v>1800</v>
      </c>
      <c r="B309" s="198"/>
      <c r="C309" s="198"/>
      <c r="D309" s="198"/>
      <c r="E309" s="198"/>
      <c r="F309" s="198"/>
      <c r="G309" s="198"/>
      <c r="H309" s="198"/>
      <c r="I309" s="199"/>
      <c r="J309" s="200"/>
      <c r="K309" s="201"/>
      <c r="L309" s="201"/>
      <c r="M309" s="201"/>
    </row>
    <row r="310" spans="1:13">
      <c r="A310" s="191">
        <v>1900</v>
      </c>
      <c r="B310" s="195"/>
      <c r="C310" s="195"/>
      <c r="D310" s="195"/>
      <c r="E310" s="195"/>
      <c r="F310" s="195"/>
      <c r="G310" s="195"/>
      <c r="H310" s="195"/>
      <c r="I310" s="196"/>
      <c r="J310" s="197"/>
      <c r="K310" s="196"/>
      <c r="L310" s="196"/>
      <c r="M310" s="196"/>
    </row>
    <row r="311" spans="1:13">
      <c r="A311" s="179">
        <v>2000</v>
      </c>
      <c r="B311" s="198"/>
      <c r="C311" s="198"/>
      <c r="D311" s="198"/>
      <c r="E311" s="198"/>
      <c r="F311" s="198"/>
      <c r="G311" s="198"/>
      <c r="H311" s="198"/>
      <c r="I311" s="199"/>
      <c r="J311" s="200"/>
      <c r="K311" s="201"/>
      <c r="L311" s="201"/>
      <c r="M311" s="201"/>
    </row>
    <row r="312" spans="1:13">
      <c r="A312" s="191">
        <v>2100</v>
      </c>
      <c r="B312" s="195"/>
      <c r="C312" s="195"/>
      <c r="D312" s="195"/>
      <c r="E312" s="195"/>
      <c r="F312" s="195"/>
      <c r="G312" s="195"/>
      <c r="H312" s="195"/>
      <c r="I312" s="196"/>
      <c r="J312" s="197"/>
      <c r="K312" s="196"/>
      <c r="L312" s="196"/>
      <c r="M312" s="196"/>
    </row>
    <row r="313" spans="1:13">
      <c r="A313" s="179">
        <v>2200</v>
      </c>
      <c r="B313" s="198"/>
      <c r="C313" s="198"/>
      <c r="D313" s="198"/>
      <c r="E313" s="198"/>
      <c r="F313" s="198"/>
      <c r="G313" s="198"/>
      <c r="H313" s="198"/>
      <c r="I313" s="199"/>
      <c r="J313" s="200"/>
      <c r="K313" s="201"/>
      <c r="L313" s="201"/>
      <c r="M313" s="201"/>
    </row>
    <row r="314" spans="1:13">
      <c r="A314" s="191">
        <v>2400</v>
      </c>
      <c r="B314" s="195"/>
      <c r="C314" s="195"/>
      <c r="D314" s="195"/>
      <c r="E314" s="195"/>
      <c r="F314" s="195"/>
      <c r="G314" s="195"/>
      <c r="H314" s="195"/>
      <c r="I314" s="196"/>
      <c r="J314" s="197"/>
      <c r="K314" s="196"/>
      <c r="L314" s="196"/>
      <c r="M314" s="196"/>
    </row>
    <row r="315" spans="1:13">
      <c r="A315" s="179">
        <v>2600</v>
      </c>
      <c r="B315" s="198"/>
      <c r="C315" s="198"/>
      <c r="D315" s="198"/>
      <c r="E315" s="198"/>
      <c r="F315" s="198"/>
      <c r="G315" s="198"/>
      <c r="H315" s="198"/>
      <c r="I315" s="199"/>
      <c r="J315" s="200"/>
      <c r="K315" s="201"/>
      <c r="L315" s="201"/>
      <c r="M315" s="201"/>
    </row>
    <row r="316" spans="1:13">
      <c r="A316" s="191">
        <v>2800</v>
      </c>
      <c r="B316" s="195"/>
      <c r="C316" s="195"/>
      <c r="D316" s="195"/>
      <c r="E316" s="195"/>
      <c r="F316" s="195"/>
      <c r="G316" s="195"/>
      <c r="H316" s="195"/>
      <c r="I316" s="196"/>
      <c r="J316" s="197"/>
      <c r="K316" s="196"/>
      <c r="L316" s="196"/>
      <c r="M316" s="196"/>
    </row>
    <row r="317" spans="1:13">
      <c r="A317" s="179">
        <v>3000</v>
      </c>
      <c r="B317" s="198"/>
      <c r="C317" s="198"/>
      <c r="D317" s="198"/>
      <c r="E317" s="198"/>
      <c r="F317" s="198"/>
      <c r="G317" s="198"/>
      <c r="H317" s="198"/>
      <c r="I317" s="199"/>
      <c r="J317" s="200"/>
      <c r="K317" s="201"/>
      <c r="L317" s="201"/>
      <c r="M317" s="201"/>
    </row>
    <row r="318" spans="1:13">
      <c r="A318" s="191">
        <v>3200</v>
      </c>
      <c r="B318" s="195"/>
      <c r="C318" s="195"/>
      <c r="D318" s="195"/>
      <c r="E318" s="195"/>
      <c r="F318" s="195"/>
      <c r="G318" s="195"/>
      <c r="H318" s="195"/>
      <c r="I318" s="196"/>
      <c r="J318" s="197"/>
      <c r="K318" s="196"/>
      <c r="L318" s="196"/>
      <c r="M318" s="196"/>
    </row>
    <row r="319" spans="1:13">
      <c r="A319" s="421" t="s">
        <v>187</v>
      </c>
      <c r="B319" s="422"/>
      <c r="C319" s="422"/>
      <c r="D319" s="422"/>
      <c r="E319" s="422"/>
      <c r="F319" s="422"/>
      <c r="G319" s="422"/>
      <c r="H319" s="422"/>
      <c r="I319" s="422"/>
      <c r="J319" s="422"/>
      <c r="K319" s="422"/>
      <c r="L319" s="422"/>
      <c r="M319" s="422"/>
    </row>
    <row r="320" spans="1:13">
      <c r="A320" s="422"/>
      <c r="B320" s="422"/>
      <c r="C320" s="422"/>
      <c r="D320" s="422"/>
      <c r="E320" s="422"/>
      <c r="F320" s="422"/>
      <c r="G320" s="422"/>
      <c r="H320" s="422"/>
      <c r="I320" s="422"/>
      <c r="J320" s="422"/>
      <c r="K320" s="422"/>
      <c r="L320" s="422"/>
      <c r="M320" s="422"/>
    </row>
    <row r="321" spans="1:12">
      <c r="A321" s="423" t="s">
        <v>188</v>
      </c>
      <c r="B321" s="423"/>
      <c r="C321" s="423"/>
      <c r="F321" s="7" t="s">
        <v>189</v>
      </c>
    </row>
    <row r="323" spans="1:12">
      <c r="A323" t="s">
        <v>197</v>
      </c>
      <c r="D323" s="206"/>
      <c r="E323" s="207" t="s">
        <v>198</v>
      </c>
      <c r="F323" t="s">
        <v>199</v>
      </c>
      <c r="G323" s="5"/>
      <c r="H323" s="5"/>
      <c r="I323" t="s">
        <v>198</v>
      </c>
      <c r="J323" s="7" t="s">
        <v>205</v>
      </c>
    </row>
    <row r="324" spans="1:12">
      <c r="A324" s="203" t="s">
        <v>190</v>
      </c>
      <c r="B324" s="205"/>
      <c r="C324" s="205"/>
      <c r="D324" s="205"/>
      <c r="E324" s="204"/>
      <c r="F324" s="5" t="s">
        <v>196</v>
      </c>
      <c r="G324" s="206"/>
      <c r="H324" s="206"/>
      <c r="I324" s="209"/>
      <c r="J324" t="s">
        <v>206</v>
      </c>
      <c r="L324" s="202"/>
    </row>
    <row r="325" spans="1:12">
      <c r="A325" s="203" t="s">
        <v>191</v>
      </c>
      <c r="B325" s="205"/>
      <c r="C325" s="205"/>
      <c r="D325" s="205"/>
      <c r="E325" s="202"/>
      <c r="F325" s="118" t="s">
        <v>200</v>
      </c>
      <c r="G325" s="206"/>
      <c r="H325" s="206"/>
      <c r="I325" s="210"/>
      <c r="J325" t="s">
        <v>207</v>
      </c>
      <c r="L325" s="202"/>
    </row>
    <row r="326" spans="1:12">
      <c r="A326" s="203" t="s">
        <v>192</v>
      </c>
      <c r="B326" s="205"/>
      <c r="C326" s="205"/>
      <c r="D326" s="205"/>
      <c r="E326" s="202"/>
      <c r="F326" t="s">
        <v>201</v>
      </c>
      <c r="G326" s="206"/>
      <c r="H326" s="206"/>
      <c r="I326" s="194"/>
      <c r="J326" s="7" t="s">
        <v>208</v>
      </c>
    </row>
    <row r="327" spans="1:12">
      <c r="A327" s="203" t="s">
        <v>193</v>
      </c>
      <c r="B327" s="205"/>
      <c r="C327" s="205"/>
      <c r="D327" s="205"/>
      <c r="E327" s="202"/>
      <c r="F327" t="s">
        <v>202</v>
      </c>
      <c r="H327" s="194"/>
      <c r="I327" t="s">
        <v>198</v>
      </c>
      <c r="J327" t="s">
        <v>209</v>
      </c>
      <c r="L327" s="194"/>
    </row>
    <row r="328" spans="1:12">
      <c r="A328" s="203" t="s">
        <v>194</v>
      </c>
      <c r="B328" s="205"/>
      <c r="C328" s="205"/>
      <c r="D328" s="205"/>
      <c r="E328" s="202"/>
      <c r="F328" t="s">
        <v>196</v>
      </c>
      <c r="G328" s="206"/>
      <c r="H328" s="208"/>
      <c r="I328" s="194"/>
      <c r="J328" t="s">
        <v>210</v>
      </c>
      <c r="L328" s="194"/>
    </row>
    <row r="329" spans="1:12">
      <c r="A329" s="203" t="s">
        <v>195</v>
      </c>
      <c r="B329" s="205"/>
      <c r="C329" s="205"/>
      <c r="D329" s="205"/>
      <c r="E329" s="202"/>
      <c r="F329" t="s">
        <v>200</v>
      </c>
      <c r="G329" s="206"/>
      <c r="H329" s="208"/>
      <c r="I329" s="194"/>
    </row>
    <row r="330" spans="1:12">
      <c r="F330" t="s">
        <v>203</v>
      </c>
      <c r="G330" s="206"/>
      <c r="H330" s="208"/>
      <c r="I330" s="194"/>
    </row>
    <row r="331" spans="1:12">
      <c r="F331" t="s">
        <v>204</v>
      </c>
      <c r="G331" s="206"/>
      <c r="H331" s="208"/>
      <c r="I331" s="194"/>
    </row>
    <row r="333" spans="1:12">
      <c r="A333" s="359" t="s">
        <v>220</v>
      </c>
      <c r="B333" s="359"/>
      <c r="C333" s="359"/>
      <c r="D333" s="359"/>
      <c r="E333" s="359"/>
      <c r="F333" s="359"/>
      <c r="G333" s="359"/>
      <c r="H333" s="359"/>
      <c r="I333" s="359"/>
    </row>
    <row r="334" spans="1:12">
      <c r="A334" s="359"/>
      <c r="B334" s="359"/>
      <c r="C334" s="359"/>
      <c r="D334" s="359"/>
      <c r="E334" s="359"/>
      <c r="F334" s="359"/>
      <c r="G334" s="359"/>
      <c r="H334" s="359"/>
      <c r="I334" s="359"/>
    </row>
    <row r="335" spans="1:12">
      <c r="A335" s="359"/>
      <c r="B335" s="359"/>
      <c r="C335" s="359"/>
      <c r="D335" s="359"/>
      <c r="E335" s="359"/>
      <c r="F335" s="359"/>
      <c r="G335" s="359"/>
      <c r="H335" s="359"/>
      <c r="I335" s="359"/>
    </row>
    <row r="336" spans="1:12">
      <c r="A336" s="431" t="s">
        <v>187</v>
      </c>
      <c r="B336" s="432"/>
      <c r="C336" s="432"/>
      <c r="D336" s="432"/>
      <c r="E336" s="432"/>
      <c r="F336" s="432"/>
      <c r="G336" s="432"/>
      <c r="H336" s="432"/>
      <c r="I336" s="432"/>
    </row>
    <row r="337" spans="1:9">
      <c r="A337" s="432"/>
      <c r="B337" s="432"/>
      <c r="C337" s="432"/>
      <c r="D337" s="432"/>
      <c r="E337" s="432"/>
      <c r="F337" s="432"/>
      <c r="G337" s="432"/>
      <c r="H337" s="432"/>
      <c r="I337" s="432"/>
    </row>
    <row r="338" spans="1:9" ht="15">
      <c r="A338" s="258" t="s">
        <v>224</v>
      </c>
      <c r="B338" s="259"/>
      <c r="C338" s="259"/>
      <c r="D338" s="259"/>
      <c r="E338" s="259"/>
      <c r="F338" s="258" t="s">
        <v>277</v>
      </c>
      <c r="G338" s="259"/>
      <c r="H338" s="259"/>
      <c r="I338" s="259"/>
    </row>
    <row r="339" spans="1:9" ht="3.75" customHeight="1">
      <c r="A339" s="259"/>
      <c r="B339" s="259"/>
      <c r="C339" s="259"/>
      <c r="D339" s="259"/>
      <c r="E339" s="259"/>
      <c r="F339" s="259"/>
      <c r="G339" s="259"/>
      <c r="H339" s="259"/>
      <c r="I339" s="259"/>
    </row>
    <row r="340" spans="1:9">
      <c r="A340" s="260" t="s">
        <v>221</v>
      </c>
      <c r="B340" s="259"/>
      <c r="C340" s="259"/>
      <c r="D340" s="259"/>
      <c r="E340" s="260" t="s">
        <v>198</v>
      </c>
      <c r="F340" s="259" t="s">
        <v>278</v>
      </c>
      <c r="G340" s="259"/>
      <c r="H340" s="259"/>
      <c r="I340" s="261">
        <v>13.5</v>
      </c>
    </row>
    <row r="341" spans="1:9">
      <c r="A341" s="259" t="s">
        <v>222</v>
      </c>
      <c r="B341" s="259"/>
      <c r="C341" s="259"/>
      <c r="D341" s="259"/>
      <c r="E341" s="261">
        <v>-3.05</v>
      </c>
      <c r="F341" s="259" t="s">
        <v>279</v>
      </c>
      <c r="G341" s="259"/>
      <c r="H341" s="259"/>
      <c r="I341" s="261">
        <v>30</v>
      </c>
    </row>
    <row r="342" spans="1:9">
      <c r="A342" s="259" t="s">
        <v>223</v>
      </c>
      <c r="B342" s="259"/>
      <c r="C342" s="259"/>
      <c r="D342" s="259"/>
      <c r="E342" s="261">
        <v>-2.56</v>
      </c>
      <c r="F342" s="259" t="s">
        <v>280</v>
      </c>
      <c r="G342" s="259"/>
      <c r="H342" s="259"/>
      <c r="I342" s="261">
        <v>2.7</v>
      </c>
    </row>
    <row r="343" spans="1:9">
      <c r="A343" s="259"/>
      <c r="B343" s="259"/>
      <c r="C343" s="259"/>
      <c r="D343" s="259"/>
      <c r="E343" s="261"/>
      <c r="F343" s="259" t="s">
        <v>281</v>
      </c>
      <c r="G343" s="259"/>
      <c r="H343" s="259"/>
      <c r="I343" s="261">
        <v>4.6500000000000004</v>
      </c>
    </row>
    <row r="344" spans="1:9" ht="15">
      <c r="A344" s="258" t="s">
        <v>225</v>
      </c>
      <c r="B344" s="259"/>
      <c r="C344" s="259"/>
      <c r="D344" s="259"/>
      <c r="E344" s="261"/>
      <c r="F344" s="259" t="s">
        <v>282</v>
      </c>
      <c r="G344" s="259"/>
      <c r="H344" s="259"/>
      <c r="I344" s="261">
        <v>5.18</v>
      </c>
    </row>
    <row r="345" spans="1:9" ht="15">
      <c r="A345" s="258" t="s">
        <v>226</v>
      </c>
      <c r="B345" s="259"/>
      <c r="C345" s="259"/>
      <c r="D345" s="259"/>
      <c r="E345" s="261"/>
      <c r="F345" s="434" t="s">
        <v>283</v>
      </c>
      <c r="G345" s="434"/>
      <c r="H345" s="434"/>
      <c r="I345" s="261">
        <v>12.35</v>
      </c>
    </row>
    <row r="346" spans="1:9">
      <c r="A346" s="259" t="s">
        <v>227</v>
      </c>
      <c r="B346" s="259"/>
      <c r="C346" s="259"/>
      <c r="D346" s="259"/>
      <c r="E346" s="261"/>
      <c r="F346" s="434"/>
      <c r="G346" s="434"/>
      <c r="H346" s="434"/>
      <c r="I346" s="261"/>
    </row>
    <row r="347" spans="1:9">
      <c r="A347" s="259" t="s">
        <v>228</v>
      </c>
      <c r="B347" s="259"/>
      <c r="C347" s="259"/>
      <c r="D347" s="259"/>
      <c r="E347" s="261">
        <v>3.93</v>
      </c>
      <c r="F347" s="259"/>
      <c r="G347" s="259" t="s">
        <v>284</v>
      </c>
      <c r="H347" s="259"/>
      <c r="I347" s="261">
        <v>12.8</v>
      </c>
    </row>
    <row r="348" spans="1:9">
      <c r="A348" s="259" t="s">
        <v>229</v>
      </c>
      <c r="B348" s="259"/>
      <c r="C348" s="259"/>
      <c r="D348" s="259"/>
      <c r="E348" s="261">
        <v>2.54</v>
      </c>
      <c r="F348" s="259"/>
      <c r="G348" s="259" t="s">
        <v>285</v>
      </c>
      <c r="H348" s="259"/>
      <c r="I348" s="261">
        <v>8.93</v>
      </c>
    </row>
    <row r="349" spans="1:9">
      <c r="A349" s="259" t="s">
        <v>230</v>
      </c>
      <c r="B349" s="259"/>
      <c r="C349" s="259"/>
      <c r="D349" s="259"/>
      <c r="E349" s="261">
        <v>12.4</v>
      </c>
      <c r="F349" s="259" t="s">
        <v>286</v>
      </c>
      <c r="G349" s="259"/>
      <c r="H349" s="259"/>
      <c r="I349" s="261">
        <v>11.95</v>
      </c>
    </row>
    <row r="350" spans="1:9">
      <c r="A350" s="259" t="s">
        <v>231</v>
      </c>
      <c r="B350" s="259"/>
      <c r="C350" s="259"/>
      <c r="D350" s="259"/>
      <c r="E350" s="261">
        <v>8.01</v>
      </c>
      <c r="F350" s="259" t="s">
        <v>287</v>
      </c>
      <c r="G350" s="259"/>
      <c r="H350" s="259"/>
      <c r="I350" s="261">
        <v>14.35</v>
      </c>
    </row>
    <row r="351" spans="1:9">
      <c r="A351" s="259" t="s">
        <v>232</v>
      </c>
      <c r="B351" s="259"/>
      <c r="C351" s="259"/>
      <c r="D351" s="259"/>
      <c r="E351" s="261">
        <v>10.25</v>
      </c>
      <c r="F351" s="259"/>
      <c r="G351" s="259"/>
      <c r="H351" s="259"/>
      <c r="I351" s="261"/>
    </row>
    <row r="352" spans="1:9" ht="15">
      <c r="A352" s="259" t="s">
        <v>233</v>
      </c>
      <c r="B352" s="259"/>
      <c r="C352" s="259"/>
      <c r="D352" s="259"/>
      <c r="E352" s="261">
        <v>12.15</v>
      </c>
      <c r="F352" s="258" t="s">
        <v>288</v>
      </c>
      <c r="G352" s="259"/>
      <c r="H352" s="259"/>
      <c r="I352" s="261"/>
    </row>
    <row r="353" spans="1:9">
      <c r="A353" s="259" t="s">
        <v>234</v>
      </c>
      <c r="B353" s="259"/>
      <c r="C353" s="259"/>
      <c r="D353" s="259"/>
      <c r="E353" s="261">
        <v>3.39</v>
      </c>
      <c r="F353" s="259" t="s">
        <v>196</v>
      </c>
      <c r="G353" s="259"/>
      <c r="H353" s="259"/>
      <c r="I353" s="261">
        <v>1.06</v>
      </c>
    </row>
    <row r="354" spans="1:9">
      <c r="A354" s="259"/>
      <c r="B354" s="259" t="s">
        <v>235</v>
      </c>
      <c r="C354" s="259"/>
      <c r="D354" s="259"/>
      <c r="E354" s="261">
        <v>14.25</v>
      </c>
      <c r="F354" s="259" t="s">
        <v>289</v>
      </c>
      <c r="G354" s="259"/>
      <c r="H354" s="259"/>
      <c r="I354" s="261">
        <v>1.33</v>
      </c>
    </row>
    <row r="355" spans="1:9">
      <c r="A355" s="259"/>
      <c r="B355" s="259" t="s">
        <v>236</v>
      </c>
      <c r="C355" s="259"/>
      <c r="D355" s="259"/>
      <c r="E355" s="261">
        <v>2.79</v>
      </c>
      <c r="F355" s="259" t="s">
        <v>200</v>
      </c>
      <c r="G355" s="259"/>
      <c r="H355" s="259"/>
      <c r="I355" s="261">
        <v>1.77</v>
      </c>
    </row>
    <row r="356" spans="1:9">
      <c r="A356" s="259" t="s">
        <v>237</v>
      </c>
      <c r="B356" s="259"/>
      <c r="C356" s="259"/>
      <c r="D356" s="259"/>
      <c r="E356" s="261">
        <v>1.29</v>
      </c>
      <c r="F356" s="259"/>
      <c r="G356" s="259"/>
      <c r="H356" s="259"/>
      <c r="I356" s="261"/>
    </row>
    <row r="357" spans="1:9" ht="15">
      <c r="A357" s="259" t="s">
        <v>238</v>
      </c>
      <c r="B357" s="259"/>
      <c r="C357" s="259"/>
      <c r="D357" s="259"/>
      <c r="E357" s="261">
        <v>6.6</v>
      </c>
      <c r="F357" s="258" t="s">
        <v>290</v>
      </c>
      <c r="G357" s="259"/>
      <c r="H357" s="259"/>
      <c r="I357" s="261"/>
    </row>
    <row r="358" spans="1:9">
      <c r="A358" s="259" t="s">
        <v>239</v>
      </c>
      <c r="B358" s="259"/>
      <c r="C358" s="259"/>
      <c r="D358" s="259"/>
      <c r="E358" s="261"/>
      <c r="F358" s="259" t="s">
        <v>291</v>
      </c>
      <c r="G358" s="259"/>
      <c r="H358" s="259"/>
      <c r="I358" s="261" t="s">
        <v>329</v>
      </c>
    </row>
    <row r="359" spans="1:9">
      <c r="A359" s="259"/>
      <c r="B359" s="259" t="s">
        <v>240</v>
      </c>
      <c r="C359" s="259"/>
      <c r="D359" s="259"/>
      <c r="E359" s="261">
        <v>16.3</v>
      </c>
      <c r="F359" s="259" t="s">
        <v>292</v>
      </c>
      <c r="G359" s="259"/>
      <c r="H359" s="259"/>
      <c r="I359" s="261">
        <v>0.68</v>
      </c>
    </row>
    <row r="360" spans="1:9">
      <c r="A360" s="259" t="s">
        <v>241</v>
      </c>
      <c r="B360" s="259"/>
      <c r="C360" s="259"/>
      <c r="D360" s="259"/>
      <c r="E360" s="261">
        <v>1.05</v>
      </c>
      <c r="F360" s="259" t="s">
        <v>293</v>
      </c>
      <c r="G360" s="259"/>
      <c r="H360" s="259"/>
      <c r="I360" s="261">
        <v>-0.53</v>
      </c>
    </row>
    <row r="361" spans="1:9">
      <c r="A361" s="259" t="s">
        <v>242</v>
      </c>
      <c r="B361" s="259"/>
      <c r="C361" s="259"/>
      <c r="D361" s="259"/>
      <c r="E361" s="261">
        <v>10.85</v>
      </c>
      <c r="F361" s="259" t="s">
        <v>294</v>
      </c>
      <c r="G361" s="259"/>
      <c r="H361" s="259"/>
      <c r="I361" s="261">
        <v>-1.95</v>
      </c>
    </row>
    <row r="362" spans="1:9">
      <c r="A362" s="259" t="s">
        <v>243</v>
      </c>
      <c r="B362" s="259"/>
      <c r="C362" s="259"/>
      <c r="D362" s="259"/>
      <c r="E362" s="261">
        <v>4.25</v>
      </c>
      <c r="F362" s="259" t="s">
        <v>295</v>
      </c>
      <c r="G362" s="259"/>
      <c r="H362" s="259"/>
      <c r="I362" s="261">
        <v>-0.53</v>
      </c>
    </row>
    <row r="363" spans="1:9">
      <c r="A363" s="259" t="s">
        <v>244</v>
      </c>
      <c r="B363" s="259"/>
      <c r="C363" s="259"/>
      <c r="D363" s="259"/>
      <c r="E363" s="261">
        <v>34.75</v>
      </c>
      <c r="F363" s="259" t="s">
        <v>296</v>
      </c>
      <c r="G363" s="259"/>
      <c r="H363" s="259"/>
      <c r="I363" s="261">
        <v>-0.42</v>
      </c>
    </row>
    <row r="364" spans="1:9">
      <c r="A364" s="259"/>
      <c r="B364" s="259" t="s">
        <v>245</v>
      </c>
      <c r="C364" s="259"/>
      <c r="D364" s="259"/>
      <c r="E364" s="261">
        <v>17.55</v>
      </c>
      <c r="F364" s="259" t="s">
        <v>297</v>
      </c>
      <c r="G364" s="259"/>
      <c r="H364" s="259"/>
      <c r="I364" s="261">
        <v>1.98</v>
      </c>
    </row>
    <row r="365" spans="1:9">
      <c r="A365" s="259" t="s">
        <v>246</v>
      </c>
      <c r="B365" s="259"/>
      <c r="C365" s="259"/>
      <c r="D365" s="259"/>
      <c r="E365" s="261">
        <v>4.1900000000000004</v>
      </c>
      <c r="F365" s="259" t="s">
        <v>298</v>
      </c>
      <c r="G365" s="259"/>
      <c r="H365" s="259"/>
      <c r="I365" s="261">
        <v>2.38</v>
      </c>
    </row>
    <row r="366" spans="1:9">
      <c r="A366" s="259"/>
      <c r="B366" s="259" t="s">
        <v>247</v>
      </c>
      <c r="C366" s="259"/>
      <c r="D366" s="259"/>
      <c r="E366" s="261">
        <v>8.84</v>
      </c>
      <c r="F366" s="259" t="s">
        <v>299</v>
      </c>
      <c r="G366" s="259"/>
      <c r="H366" s="259"/>
      <c r="I366" s="261">
        <v>2.14</v>
      </c>
    </row>
    <row r="367" spans="1:9">
      <c r="A367" s="259" t="s">
        <v>248</v>
      </c>
      <c r="B367" s="259"/>
      <c r="C367" s="259"/>
      <c r="D367" s="259"/>
      <c r="E367" s="261">
        <v>8.01</v>
      </c>
      <c r="F367" s="259" t="s">
        <v>300</v>
      </c>
      <c r="G367" s="259"/>
      <c r="H367" s="259"/>
      <c r="I367" s="261">
        <v>2.76</v>
      </c>
    </row>
    <row r="368" spans="1:9">
      <c r="A368" s="259" t="s">
        <v>276</v>
      </c>
      <c r="B368" s="259"/>
      <c r="C368" s="259"/>
      <c r="D368" s="259"/>
      <c r="E368" s="261">
        <v>11.3</v>
      </c>
      <c r="F368" s="259" t="s">
        <v>301</v>
      </c>
      <c r="G368" s="259"/>
      <c r="H368" s="259"/>
      <c r="I368" s="261">
        <v>4.63</v>
      </c>
    </row>
    <row r="369" spans="1:9">
      <c r="A369" s="259" t="s">
        <v>249</v>
      </c>
      <c r="B369" s="259"/>
      <c r="C369" s="259"/>
      <c r="D369" s="259"/>
      <c r="E369" s="261">
        <v>5.82</v>
      </c>
      <c r="F369" s="259" t="s">
        <v>302</v>
      </c>
      <c r="G369" s="259"/>
      <c r="H369" s="259"/>
      <c r="I369" s="261">
        <v>-0.46</v>
      </c>
    </row>
    <row r="370" spans="1:9">
      <c r="A370" s="259" t="s">
        <v>250</v>
      </c>
      <c r="B370" s="259"/>
      <c r="C370" s="259"/>
      <c r="D370" s="259"/>
      <c r="E370" s="261"/>
      <c r="F370" s="259" t="s">
        <v>303</v>
      </c>
      <c r="G370" s="259"/>
      <c r="H370" s="259"/>
      <c r="I370" s="261">
        <v>2.65</v>
      </c>
    </row>
    <row r="371" spans="1:9">
      <c r="A371" s="259" t="s">
        <v>251</v>
      </c>
      <c r="B371" s="259"/>
      <c r="C371" s="259"/>
      <c r="D371" s="259"/>
      <c r="E371" s="261">
        <v>4.96</v>
      </c>
      <c r="F371" s="259" t="s">
        <v>304</v>
      </c>
      <c r="G371" s="259"/>
      <c r="H371" s="259"/>
      <c r="I371" s="261">
        <v>1.37</v>
      </c>
    </row>
    <row r="372" spans="1:9">
      <c r="A372" s="259" t="s">
        <v>252</v>
      </c>
      <c r="B372" s="259"/>
      <c r="C372" s="259"/>
      <c r="D372" s="259"/>
      <c r="E372" s="261">
        <v>7.86</v>
      </c>
      <c r="F372" s="259" t="s">
        <v>305</v>
      </c>
      <c r="G372" s="259"/>
      <c r="H372" s="259"/>
      <c r="I372" s="261">
        <v>-2.65</v>
      </c>
    </row>
    <row r="373" spans="1:9">
      <c r="A373" s="259" t="s">
        <v>253</v>
      </c>
      <c r="B373" s="259"/>
      <c r="C373" s="259"/>
      <c r="D373" s="259"/>
      <c r="E373" s="261">
        <v>2.0699999999999998</v>
      </c>
      <c r="F373" s="259" t="s">
        <v>306</v>
      </c>
      <c r="G373" s="259"/>
      <c r="H373" s="259"/>
      <c r="I373" s="261"/>
    </row>
    <row r="374" spans="1:9">
      <c r="A374" s="259" t="s">
        <v>254</v>
      </c>
      <c r="B374" s="259"/>
      <c r="C374" s="259"/>
      <c r="D374" s="259"/>
      <c r="E374" s="261">
        <v>18.05</v>
      </c>
      <c r="F374" s="259" t="s">
        <v>307</v>
      </c>
      <c r="G374" s="259"/>
      <c r="H374" s="259"/>
      <c r="I374" s="261">
        <v>-3.09</v>
      </c>
    </row>
    <row r="375" spans="1:9">
      <c r="A375" s="259" t="s">
        <v>255</v>
      </c>
      <c r="B375" s="259"/>
      <c r="C375" s="259"/>
      <c r="D375" s="259"/>
      <c r="E375" s="261">
        <v>7.81</v>
      </c>
      <c r="F375" s="259" t="s">
        <v>308</v>
      </c>
      <c r="G375" s="259"/>
      <c r="H375" s="259"/>
      <c r="I375" s="261"/>
    </row>
    <row r="376" spans="1:9">
      <c r="A376" s="259" t="s">
        <v>256</v>
      </c>
      <c r="B376" s="259"/>
      <c r="C376" s="259"/>
      <c r="D376" s="259"/>
      <c r="E376" s="261">
        <v>13.45</v>
      </c>
      <c r="F376" s="259"/>
      <c r="G376" s="259" t="s">
        <v>309</v>
      </c>
      <c r="H376" s="259"/>
      <c r="I376" s="261">
        <v>2.3199999999999998</v>
      </c>
    </row>
    <row r="377" spans="1:9">
      <c r="A377" s="259" t="s">
        <v>257</v>
      </c>
      <c r="B377" s="259"/>
      <c r="C377" s="259"/>
      <c r="D377" s="259"/>
      <c r="E377" s="261">
        <v>23.1</v>
      </c>
      <c r="F377" s="259"/>
      <c r="G377" s="259" t="s">
        <v>310</v>
      </c>
      <c r="H377" s="259"/>
      <c r="I377" s="261">
        <v>0.45</v>
      </c>
    </row>
    <row r="378" spans="1:9">
      <c r="A378" s="259"/>
      <c r="B378" s="259"/>
      <c r="C378" s="259"/>
      <c r="D378" s="259"/>
      <c r="E378" s="261"/>
      <c r="F378" s="259" t="s">
        <v>311</v>
      </c>
      <c r="G378" s="259"/>
      <c r="H378" s="259"/>
      <c r="I378" s="261">
        <v>-3.67</v>
      </c>
    </row>
    <row r="379" spans="1:9">
      <c r="A379" s="433" t="s">
        <v>258</v>
      </c>
      <c r="B379" s="433"/>
      <c r="C379" s="433"/>
      <c r="D379" s="433"/>
      <c r="E379" s="433"/>
      <c r="F379" s="433"/>
      <c r="G379" s="433"/>
      <c r="H379" s="433"/>
      <c r="I379" s="433"/>
    </row>
    <row r="380" spans="1:9">
      <c r="A380" s="433"/>
      <c r="B380" s="433"/>
      <c r="C380" s="433"/>
      <c r="D380" s="433"/>
      <c r="E380" s="433"/>
      <c r="F380" s="433"/>
      <c r="G380" s="433"/>
      <c r="H380" s="433"/>
      <c r="I380" s="433"/>
    </row>
    <row r="381" spans="1:9">
      <c r="A381" s="260" t="s">
        <v>259</v>
      </c>
      <c r="B381" s="259"/>
      <c r="C381" s="259"/>
      <c r="D381" s="259"/>
      <c r="E381" s="261"/>
      <c r="F381" s="260" t="s">
        <v>312</v>
      </c>
      <c r="G381" s="259"/>
      <c r="H381" s="259"/>
      <c r="I381" s="261"/>
    </row>
    <row r="382" spans="1:9">
      <c r="A382" s="259" t="s">
        <v>261</v>
      </c>
      <c r="B382" s="259"/>
      <c r="C382" s="259"/>
      <c r="D382" s="259" t="s">
        <v>260</v>
      </c>
      <c r="E382" s="261">
        <v>1360</v>
      </c>
      <c r="F382" s="259" t="s">
        <v>313</v>
      </c>
      <c r="G382" s="259"/>
      <c r="H382" s="259"/>
      <c r="I382" s="261">
        <v>3250</v>
      </c>
    </row>
    <row r="383" spans="1:9">
      <c r="A383" s="259" t="s">
        <v>262</v>
      </c>
      <c r="B383" s="259"/>
      <c r="C383" s="259"/>
      <c r="D383" s="259" t="s">
        <v>260</v>
      </c>
      <c r="E383" s="261">
        <v>550</v>
      </c>
      <c r="F383" s="259" t="s">
        <v>314</v>
      </c>
      <c r="G383" s="259"/>
      <c r="H383" s="259"/>
      <c r="I383" s="261">
        <v>535</v>
      </c>
    </row>
    <row r="384" spans="1:9">
      <c r="A384" s="259"/>
      <c r="B384" s="259"/>
      <c r="C384" s="259"/>
      <c r="D384" s="259"/>
      <c r="E384" s="261"/>
      <c r="F384" s="259"/>
      <c r="G384" s="259" t="s">
        <v>315</v>
      </c>
      <c r="H384" s="259"/>
      <c r="I384" s="261">
        <v>1600</v>
      </c>
    </row>
    <row r="385" spans="1:9">
      <c r="A385" s="260" t="s">
        <v>263</v>
      </c>
      <c r="B385" s="259"/>
      <c r="C385" s="259"/>
      <c r="D385" s="259"/>
      <c r="E385" s="261"/>
      <c r="F385" s="259" t="s">
        <v>316</v>
      </c>
      <c r="G385" s="259"/>
      <c r="H385" s="259"/>
      <c r="I385" s="261">
        <v>165</v>
      </c>
    </row>
    <row r="386" spans="1:9">
      <c r="A386" s="259" t="s">
        <v>264</v>
      </c>
      <c r="B386" s="259"/>
      <c r="C386" s="259"/>
      <c r="D386" s="259"/>
      <c r="E386" s="261"/>
      <c r="F386" s="259" t="s">
        <v>317</v>
      </c>
      <c r="G386" s="259"/>
      <c r="H386" s="259"/>
      <c r="I386" s="261">
        <v>155</v>
      </c>
    </row>
    <row r="387" spans="1:9">
      <c r="A387" s="259" t="s">
        <v>265</v>
      </c>
      <c r="B387" s="259"/>
      <c r="C387" s="259"/>
      <c r="D387" s="259"/>
      <c r="E387" s="261"/>
      <c r="F387" s="259" t="s">
        <v>318</v>
      </c>
      <c r="G387" s="259"/>
      <c r="H387" s="259"/>
      <c r="I387" s="261">
        <v>175</v>
      </c>
    </row>
    <row r="388" spans="1:9">
      <c r="A388" s="259" t="s">
        <v>266</v>
      </c>
      <c r="B388" s="259"/>
      <c r="C388" s="259"/>
      <c r="D388" s="259"/>
      <c r="E388" s="261"/>
      <c r="F388" s="259"/>
      <c r="G388" s="259" t="s">
        <v>319</v>
      </c>
      <c r="H388" s="259"/>
      <c r="I388" s="261">
        <v>475</v>
      </c>
    </row>
    <row r="389" spans="1:9">
      <c r="A389" s="259" t="s">
        <v>265</v>
      </c>
      <c r="B389" s="259"/>
      <c r="C389" s="259"/>
      <c r="D389" s="259"/>
      <c r="E389" s="261"/>
      <c r="F389" s="259" t="s">
        <v>320</v>
      </c>
      <c r="G389" s="259"/>
      <c r="H389" s="259"/>
      <c r="I389" s="261">
        <v>285</v>
      </c>
    </row>
    <row r="390" spans="1:9">
      <c r="A390" s="259"/>
      <c r="B390" s="259"/>
      <c r="C390" s="259"/>
      <c r="D390" s="259"/>
      <c r="E390" s="261"/>
      <c r="F390" s="259"/>
      <c r="G390" s="259" t="s">
        <v>321</v>
      </c>
      <c r="H390" s="259"/>
      <c r="I390" s="261">
        <v>3425</v>
      </c>
    </row>
    <row r="391" spans="1:9">
      <c r="A391" s="260" t="s">
        <v>267</v>
      </c>
      <c r="B391" s="259"/>
      <c r="C391" s="259"/>
      <c r="D391" s="261" t="s">
        <v>268</v>
      </c>
      <c r="E391" s="259" t="s">
        <v>186</v>
      </c>
      <c r="F391" s="259"/>
      <c r="G391" s="259" t="s">
        <v>322</v>
      </c>
      <c r="H391" s="259"/>
      <c r="I391" s="261">
        <v>1000</v>
      </c>
    </row>
    <row r="392" spans="1:9">
      <c r="A392" s="259" t="s">
        <v>269</v>
      </c>
      <c r="B392" s="259"/>
      <c r="C392" s="259"/>
      <c r="D392" s="261">
        <v>1830</v>
      </c>
      <c r="E392" s="261">
        <v>3650</v>
      </c>
      <c r="F392" s="259" t="s">
        <v>323</v>
      </c>
      <c r="G392" s="259"/>
      <c r="H392" s="259"/>
      <c r="I392" s="261">
        <v>930</v>
      </c>
    </row>
    <row r="393" spans="1:9">
      <c r="A393" s="259" t="s">
        <v>270</v>
      </c>
      <c r="B393" s="259"/>
      <c r="C393" s="259"/>
      <c r="D393" s="261">
        <v>2260</v>
      </c>
      <c r="E393" s="261">
        <v>4540</v>
      </c>
      <c r="F393" s="259"/>
      <c r="G393" s="259" t="s">
        <v>324</v>
      </c>
      <c r="H393" s="259"/>
      <c r="I393" s="261">
        <v>2030</v>
      </c>
    </row>
    <row r="394" spans="1:9">
      <c r="A394" s="259" t="s">
        <v>271</v>
      </c>
      <c r="B394" s="259"/>
      <c r="C394" s="259"/>
      <c r="D394" s="261">
        <v>4090</v>
      </c>
      <c r="E394" s="261">
        <v>5430</v>
      </c>
      <c r="F394" s="259"/>
      <c r="G394" s="259" t="s">
        <v>325</v>
      </c>
      <c r="H394" s="259"/>
      <c r="I394" s="261">
        <v>790</v>
      </c>
    </row>
    <row r="395" spans="1:9">
      <c r="A395" s="259" t="s">
        <v>272</v>
      </c>
      <c r="B395" s="259"/>
      <c r="C395" s="259"/>
      <c r="D395" s="261">
        <v>2560</v>
      </c>
      <c r="E395" s="261">
        <v>5110</v>
      </c>
      <c r="F395" s="259" t="s">
        <v>326</v>
      </c>
      <c r="G395" s="259"/>
      <c r="H395" s="259"/>
      <c r="I395" s="261">
        <v>350</v>
      </c>
    </row>
    <row r="396" spans="1:9">
      <c r="A396" s="259" t="s">
        <v>273</v>
      </c>
      <c r="B396" s="259"/>
      <c r="C396" s="259"/>
      <c r="D396" s="261">
        <v>2995</v>
      </c>
      <c r="E396" s="261">
        <v>6000</v>
      </c>
      <c r="F396" s="259" t="s">
        <v>327</v>
      </c>
      <c r="G396" s="259"/>
      <c r="H396" s="259"/>
      <c r="I396" s="261">
        <v>3725</v>
      </c>
    </row>
    <row r="397" spans="1:9">
      <c r="A397" s="259" t="s">
        <v>274</v>
      </c>
      <c r="B397" s="259"/>
      <c r="C397" s="259"/>
      <c r="D397" s="261">
        <v>4725</v>
      </c>
      <c r="E397" s="261">
        <v>9515</v>
      </c>
      <c r="F397" s="259" t="s">
        <v>328</v>
      </c>
      <c r="G397" s="259"/>
      <c r="H397" s="259"/>
      <c r="I397" s="261">
        <v>445</v>
      </c>
    </row>
    <row r="398" spans="1:9">
      <c r="A398" s="259" t="s">
        <v>275</v>
      </c>
      <c r="B398" s="259"/>
      <c r="C398" s="259"/>
      <c r="D398" s="259"/>
      <c r="E398" s="261">
        <v>2170</v>
      </c>
      <c r="F398" s="259"/>
      <c r="G398" s="259"/>
      <c r="H398" s="259"/>
      <c r="I398" s="261"/>
    </row>
    <row r="399" spans="1:9">
      <c r="A399" s="259"/>
      <c r="B399" s="259"/>
      <c r="C399" s="259"/>
      <c r="D399" s="259"/>
      <c r="E399" s="259"/>
      <c r="F399" s="259"/>
      <c r="G399" s="259"/>
      <c r="H399" s="259"/>
      <c r="I399" s="261"/>
    </row>
    <row r="400" spans="1:9" ht="12.75" customHeight="1">
      <c r="A400" s="430" t="s">
        <v>330</v>
      </c>
      <c r="B400" s="430"/>
      <c r="C400" s="430"/>
      <c r="D400" s="430"/>
      <c r="E400" s="430"/>
      <c r="F400" s="430"/>
      <c r="G400" s="430"/>
      <c r="H400" s="430"/>
      <c r="I400" s="430"/>
    </row>
    <row r="401" spans="1:9" ht="12.75" customHeight="1">
      <c r="A401" s="430" t="s">
        <v>312</v>
      </c>
      <c r="B401" s="430"/>
      <c r="C401" s="430"/>
      <c r="D401" s="430"/>
      <c r="E401" s="430"/>
      <c r="F401" s="430"/>
      <c r="G401" s="430"/>
      <c r="H401" s="430"/>
      <c r="I401" s="430"/>
    </row>
    <row r="402" spans="1:9">
      <c r="A402" s="259" t="s">
        <v>331</v>
      </c>
      <c r="B402" s="259"/>
      <c r="C402" s="259"/>
      <c r="D402" s="261">
        <v>870</v>
      </c>
      <c r="E402" s="259"/>
      <c r="F402" s="259" t="s">
        <v>350</v>
      </c>
      <c r="G402" s="259"/>
      <c r="H402" s="259"/>
      <c r="I402" s="261">
        <v>1750</v>
      </c>
    </row>
    <row r="403" spans="1:9">
      <c r="A403" s="259"/>
      <c r="B403" s="259" t="s">
        <v>332</v>
      </c>
      <c r="C403" s="259"/>
      <c r="D403" s="261">
        <v>4450</v>
      </c>
      <c r="E403" s="259"/>
      <c r="F403" s="259" t="s">
        <v>351</v>
      </c>
      <c r="G403" s="259"/>
      <c r="H403" s="259"/>
      <c r="I403" s="261">
        <v>620</v>
      </c>
    </row>
    <row r="404" spans="1:9">
      <c r="A404" s="259"/>
      <c r="B404" s="259" t="s">
        <v>333</v>
      </c>
      <c r="C404" s="259"/>
      <c r="D404" s="261">
        <v>10600</v>
      </c>
      <c r="E404" s="259"/>
      <c r="F404" s="259" t="s">
        <v>352</v>
      </c>
      <c r="G404" s="259"/>
      <c r="H404" s="259"/>
      <c r="I404" s="261">
        <v>175</v>
      </c>
    </row>
    <row r="405" spans="1:9">
      <c r="A405" s="259" t="s">
        <v>334</v>
      </c>
      <c r="B405" s="259"/>
      <c r="C405" s="259"/>
      <c r="D405" s="261">
        <v>2010</v>
      </c>
      <c r="E405" s="259"/>
      <c r="F405" s="259" t="s">
        <v>353</v>
      </c>
      <c r="G405" s="259"/>
      <c r="H405" s="259"/>
      <c r="I405" s="261">
        <v>3350</v>
      </c>
    </row>
    <row r="406" spans="1:9">
      <c r="A406" s="259" t="s">
        <v>335</v>
      </c>
      <c r="B406" s="259"/>
      <c r="C406" s="259"/>
      <c r="D406" s="261">
        <v>545</v>
      </c>
      <c r="E406" s="259"/>
      <c r="F406" s="259" t="s">
        <v>354</v>
      </c>
      <c r="G406" s="259"/>
      <c r="H406" s="259"/>
      <c r="I406" s="261">
        <v>700</v>
      </c>
    </row>
    <row r="407" spans="1:9">
      <c r="A407" s="259" t="s">
        <v>336</v>
      </c>
      <c r="B407" s="259"/>
      <c r="C407" s="259"/>
      <c r="D407" s="261">
        <v>1250</v>
      </c>
      <c r="E407" s="259"/>
      <c r="F407" s="259" t="s">
        <v>355</v>
      </c>
      <c r="G407" s="259"/>
      <c r="H407" s="259"/>
      <c r="I407" s="261">
        <v>1020</v>
      </c>
    </row>
    <row r="408" spans="1:9">
      <c r="A408" s="259"/>
      <c r="B408" s="259" t="s">
        <v>337</v>
      </c>
      <c r="C408" s="259"/>
      <c r="D408" s="261">
        <v>640</v>
      </c>
      <c r="E408" s="259"/>
      <c r="F408" s="259" t="s">
        <v>356</v>
      </c>
      <c r="G408" s="259"/>
      <c r="H408" s="259"/>
      <c r="I408" s="261">
        <v>4000</v>
      </c>
    </row>
    <row r="409" spans="1:9">
      <c r="A409" s="259"/>
      <c r="B409" s="259" t="s">
        <v>338</v>
      </c>
      <c r="C409" s="259"/>
      <c r="D409" s="261">
        <v>3425</v>
      </c>
      <c r="E409" s="259"/>
      <c r="F409" s="259" t="s">
        <v>357</v>
      </c>
      <c r="G409" s="259"/>
      <c r="H409" s="259"/>
      <c r="I409" s="261">
        <v>3925</v>
      </c>
    </row>
    <row r="410" spans="1:9">
      <c r="A410" s="259" t="s">
        <v>339</v>
      </c>
      <c r="B410" s="259"/>
      <c r="C410" s="259"/>
      <c r="D410" s="261">
        <v>975</v>
      </c>
      <c r="E410" s="259"/>
      <c r="F410" s="259" t="s">
        <v>358</v>
      </c>
      <c r="G410" s="259"/>
      <c r="H410" s="259"/>
      <c r="I410" s="261"/>
    </row>
    <row r="411" spans="1:9">
      <c r="A411" s="259" t="s">
        <v>340</v>
      </c>
      <c r="B411" s="259"/>
      <c r="C411" s="259"/>
      <c r="D411" s="261">
        <v>115</v>
      </c>
      <c r="E411" s="259"/>
      <c r="F411" s="259" t="s">
        <v>359</v>
      </c>
      <c r="G411" s="259"/>
      <c r="H411" s="259"/>
      <c r="I411" s="261">
        <v>430</v>
      </c>
    </row>
    <row r="412" spans="1:9">
      <c r="A412" s="259" t="s">
        <v>341</v>
      </c>
      <c r="B412" s="259"/>
      <c r="C412" s="259"/>
      <c r="D412" s="261">
        <v>1070</v>
      </c>
      <c r="E412" s="259"/>
      <c r="F412" s="259" t="s">
        <v>360</v>
      </c>
      <c r="G412" s="259"/>
      <c r="H412" s="259"/>
      <c r="I412" s="261">
        <v>1550</v>
      </c>
    </row>
    <row r="413" spans="1:9">
      <c r="A413" s="259" t="s">
        <v>342</v>
      </c>
      <c r="B413" s="259"/>
      <c r="C413" s="259"/>
      <c r="D413" s="261">
        <v>1540</v>
      </c>
      <c r="E413" s="259"/>
      <c r="F413" s="259" t="s">
        <v>361</v>
      </c>
      <c r="G413" s="259"/>
      <c r="H413" s="259"/>
      <c r="I413" s="261">
        <v>695</v>
      </c>
    </row>
    <row r="414" spans="1:9">
      <c r="A414" s="259" t="s">
        <v>343</v>
      </c>
      <c r="B414" s="259"/>
      <c r="C414" s="259"/>
      <c r="D414" s="261">
        <v>3725</v>
      </c>
      <c r="E414" s="259"/>
      <c r="F414" s="259" t="s">
        <v>362</v>
      </c>
      <c r="G414" s="259"/>
      <c r="H414" s="259"/>
      <c r="I414" s="261">
        <v>1100</v>
      </c>
    </row>
    <row r="415" spans="1:9">
      <c r="A415" s="259" t="s">
        <v>344</v>
      </c>
      <c r="B415" s="259"/>
      <c r="C415" s="259"/>
      <c r="D415" s="261">
        <v>610</v>
      </c>
      <c r="E415" s="259"/>
      <c r="F415" s="259" t="s">
        <v>363</v>
      </c>
      <c r="G415" s="259"/>
      <c r="H415" s="259"/>
      <c r="I415" s="261">
        <v>2730</v>
      </c>
    </row>
    <row r="416" spans="1:9">
      <c r="A416" s="259" t="s">
        <v>345</v>
      </c>
      <c r="B416" s="259"/>
      <c r="C416" s="259"/>
      <c r="D416" s="261">
        <v>2025</v>
      </c>
      <c r="E416" s="259"/>
      <c r="F416" s="259" t="s">
        <v>364</v>
      </c>
      <c r="G416" s="259"/>
      <c r="H416" s="259"/>
      <c r="I416" s="261">
        <v>3800</v>
      </c>
    </row>
    <row r="417" spans="1:10">
      <c r="A417" s="259" t="s">
        <v>346</v>
      </c>
      <c r="B417" s="259"/>
      <c r="C417" s="259"/>
      <c r="D417" s="261">
        <v>215</v>
      </c>
      <c r="E417" s="259"/>
      <c r="F417" s="259" t="s">
        <v>365</v>
      </c>
      <c r="G417" s="259"/>
      <c r="H417" s="259"/>
      <c r="I417" s="261">
        <v>925</v>
      </c>
    </row>
    <row r="418" spans="1:10">
      <c r="A418" s="259" t="s">
        <v>347</v>
      </c>
      <c r="B418" s="259"/>
      <c r="C418" s="259"/>
      <c r="D418" s="261">
        <v>715</v>
      </c>
      <c r="E418" s="259"/>
      <c r="F418" s="259" t="s">
        <v>366</v>
      </c>
      <c r="G418" s="259"/>
      <c r="H418" s="259"/>
      <c r="I418" s="261">
        <v>645</v>
      </c>
    </row>
    <row r="419" spans="1:10">
      <c r="A419" s="259" t="s">
        <v>348</v>
      </c>
      <c r="B419" s="259"/>
      <c r="C419" s="259"/>
      <c r="D419" s="261">
        <v>615</v>
      </c>
      <c r="E419" s="259"/>
      <c r="F419" s="259" t="s">
        <v>247</v>
      </c>
      <c r="G419" s="259"/>
      <c r="H419" s="259"/>
      <c r="I419" s="261">
        <v>2575</v>
      </c>
    </row>
    <row r="420" spans="1:10">
      <c r="A420" s="259" t="s">
        <v>349</v>
      </c>
      <c r="B420" s="259"/>
      <c r="C420" s="259"/>
      <c r="D420" s="261">
        <v>1420</v>
      </c>
      <c r="E420" s="259"/>
      <c r="F420" s="259" t="s">
        <v>367</v>
      </c>
      <c r="G420" s="259"/>
      <c r="H420" s="259"/>
      <c r="I420" s="261">
        <v>220</v>
      </c>
    </row>
    <row r="421" spans="1:10">
      <c r="A421" s="259" t="s">
        <v>370</v>
      </c>
      <c r="B421" s="259"/>
      <c r="C421" s="259"/>
      <c r="D421" s="261">
        <v>160</v>
      </c>
      <c r="E421" s="259"/>
      <c r="F421" s="259" t="s">
        <v>368</v>
      </c>
      <c r="G421" s="259"/>
      <c r="H421" s="259"/>
      <c r="I421" s="261">
        <v>82</v>
      </c>
    </row>
    <row r="422" spans="1:10">
      <c r="A422" s="259"/>
      <c r="B422" s="259"/>
      <c r="C422" s="259"/>
      <c r="D422" s="259"/>
      <c r="E422" s="259"/>
      <c r="F422" s="259" t="s">
        <v>369</v>
      </c>
      <c r="G422" s="259"/>
      <c r="H422" s="259"/>
      <c r="I422" s="261">
        <v>310</v>
      </c>
    </row>
    <row r="424" spans="1:10" ht="12.75" customHeight="1">
      <c r="A424" s="359" t="s">
        <v>371</v>
      </c>
      <c r="B424" s="359"/>
      <c r="C424" s="359"/>
      <c r="D424" s="359"/>
      <c r="E424" s="359"/>
      <c r="F424" s="359"/>
      <c r="G424" s="359"/>
      <c r="H424" s="359"/>
      <c r="I424" s="359"/>
      <c r="J424" s="359"/>
    </row>
    <row r="425" spans="1:10" ht="12.75" customHeight="1">
      <c r="A425" s="359"/>
      <c r="B425" s="359"/>
      <c r="C425" s="359"/>
      <c r="D425" s="359"/>
      <c r="E425" s="359"/>
      <c r="F425" s="359"/>
      <c r="G425" s="359"/>
      <c r="H425" s="359"/>
      <c r="I425" s="359"/>
      <c r="J425" s="359"/>
    </row>
    <row r="426" spans="1:10" ht="15.75" thickBot="1">
      <c r="A426" s="382" t="s">
        <v>372</v>
      </c>
      <c r="B426" s="382"/>
      <c r="C426" s="382"/>
      <c r="D426" s="229">
        <v>200</v>
      </c>
      <c r="E426" s="229">
        <v>400</v>
      </c>
      <c r="F426" s="229">
        <v>800</v>
      </c>
      <c r="G426" s="229">
        <v>1200</v>
      </c>
      <c r="H426" s="229">
        <v>1600</v>
      </c>
      <c r="I426" s="229">
        <v>2000</v>
      </c>
      <c r="J426" s="229">
        <v>2400</v>
      </c>
    </row>
    <row r="427" spans="1:10">
      <c r="A427" s="418" t="s">
        <v>373</v>
      </c>
      <c r="B427" s="419"/>
      <c r="C427" s="420"/>
      <c r="D427" s="209"/>
      <c r="E427" s="209"/>
      <c r="F427" s="209"/>
      <c r="G427" s="209"/>
      <c r="H427" s="209"/>
      <c r="I427" s="209"/>
      <c r="J427" s="223"/>
    </row>
    <row r="428" spans="1:10">
      <c r="A428" s="412" t="s">
        <v>374</v>
      </c>
      <c r="B428" s="413"/>
      <c r="C428" s="414"/>
      <c r="D428" s="224"/>
      <c r="E428" s="224"/>
      <c r="F428" s="224"/>
      <c r="G428" s="224"/>
      <c r="H428" s="224"/>
      <c r="I428" s="224"/>
      <c r="J428" s="225"/>
    </row>
    <row r="429" spans="1:10">
      <c r="A429" s="409" t="s">
        <v>375</v>
      </c>
      <c r="B429" s="410"/>
      <c r="C429" s="411"/>
      <c r="D429" s="209"/>
      <c r="E429" s="209"/>
      <c r="F429" s="209"/>
      <c r="G429" s="209"/>
      <c r="H429" s="209"/>
      <c r="I429" s="209"/>
      <c r="J429" s="223"/>
    </row>
    <row r="430" spans="1:10">
      <c r="A430" s="412" t="s">
        <v>376</v>
      </c>
      <c r="B430" s="413"/>
      <c r="C430" s="414"/>
      <c r="D430" s="224"/>
      <c r="E430" s="224"/>
      <c r="F430" s="224"/>
      <c r="G430" s="224"/>
      <c r="H430" s="224"/>
      <c r="I430" s="224"/>
      <c r="J430" s="225"/>
    </row>
    <row r="431" spans="1:10">
      <c r="A431" s="409" t="s">
        <v>374</v>
      </c>
      <c r="B431" s="410"/>
      <c r="C431" s="411"/>
      <c r="D431" s="209"/>
      <c r="E431" s="209"/>
      <c r="F431" s="209"/>
      <c r="G431" s="209"/>
      <c r="H431" s="209"/>
      <c r="I431" s="209"/>
      <c r="J431" s="223"/>
    </row>
    <row r="432" spans="1:10">
      <c r="A432" s="412" t="s">
        <v>375</v>
      </c>
      <c r="B432" s="413"/>
      <c r="C432" s="414"/>
      <c r="D432" s="224"/>
      <c r="E432" s="224"/>
      <c r="F432" s="224"/>
      <c r="G432" s="224"/>
      <c r="H432" s="224"/>
      <c r="I432" s="224"/>
      <c r="J432" s="225"/>
    </row>
    <row r="433" spans="1:10">
      <c r="A433" s="409" t="s">
        <v>377</v>
      </c>
      <c r="B433" s="410"/>
      <c r="C433" s="411"/>
      <c r="D433" s="209"/>
      <c r="E433" s="209"/>
      <c r="F433" s="209"/>
      <c r="G433" s="209"/>
      <c r="H433" s="209"/>
      <c r="I433" s="209"/>
      <c r="J433" s="223"/>
    </row>
    <row r="434" spans="1:10">
      <c r="A434" s="412" t="s">
        <v>378</v>
      </c>
      <c r="B434" s="413"/>
      <c r="C434" s="414"/>
      <c r="D434" s="224"/>
      <c r="E434" s="224"/>
      <c r="F434" s="224"/>
      <c r="G434" s="224"/>
      <c r="H434" s="224"/>
      <c r="I434" s="224"/>
      <c r="J434" s="225"/>
    </row>
    <row r="435" spans="1:10" ht="13.5" thickBot="1">
      <c r="A435" s="415" t="s">
        <v>379</v>
      </c>
      <c r="B435" s="416"/>
      <c r="C435" s="417"/>
      <c r="D435" s="226"/>
      <c r="E435" s="226"/>
      <c r="F435" s="226"/>
      <c r="G435" s="226"/>
      <c r="H435" s="226"/>
      <c r="I435" s="226"/>
      <c r="J435" s="227"/>
    </row>
    <row r="436" spans="1:10">
      <c r="A436" s="259" t="s">
        <v>380</v>
      </c>
      <c r="B436" s="259"/>
      <c r="C436" s="259" t="s">
        <v>381</v>
      </c>
      <c r="D436" s="261">
        <v>1950</v>
      </c>
      <c r="E436" s="259"/>
      <c r="F436" s="259" t="s">
        <v>383</v>
      </c>
      <c r="G436" s="261">
        <v>1400</v>
      </c>
      <c r="H436" s="259"/>
      <c r="I436" s="259"/>
      <c r="J436" s="259"/>
    </row>
    <row r="437" spans="1:10">
      <c r="A437" s="259" t="s">
        <v>382</v>
      </c>
      <c r="B437" s="259"/>
      <c r="C437" s="259"/>
      <c r="D437" s="261">
        <v>380</v>
      </c>
      <c r="E437" s="259"/>
      <c r="F437" s="259"/>
      <c r="G437" s="259"/>
      <c r="H437" s="259"/>
      <c r="I437" s="259"/>
      <c r="J437" s="259"/>
    </row>
    <row r="439" spans="1:10" ht="12.75" customHeight="1">
      <c r="A439" s="359" t="s">
        <v>384</v>
      </c>
      <c r="B439" s="359"/>
      <c r="C439" s="359"/>
      <c r="D439" s="359"/>
      <c r="E439" s="359"/>
      <c r="F439" s="359"/>
      <c r="G439" s="359"/>
      <c r="H439" s="359"/>
      <c r="I439" s="359"/>
      <c r="J439" s="228"/>
    </row>
    <row r="440" spans="1:10" ht="12.75" customHeight="1">
      <c r="A440" s="359"/>
      <c r="B440" s="359"/>
      <c r="C440" s="359"/>
      <c r="D440" s="359"/>
      <c r="E440" s="359"/>
      <c r="F440" s="359"/>
      <c r="G440" s="359"/>
      <c r="H440" s="359"/>
      <c r="I440" s="359"/>
      <c r="J440" s="228"/>
    </row>
    <row r="441" spans="1:10">
      <c r="A441" s="359"/>
      <c r="B441" s="382" t="s">
        <v>386</v>
      </c>
      <c r="C441" s="382"/>
      <c r="D441" s="382"/>
      <c r="E441" s="382" t="s">
        <v>385</v>
      </c>
      <c r="F441" s="382"/>
      <c r="G441" s="382"/>
      <c r="H441" s="359"/>
      <c r="I441" s="359"/>
    </row>
    <row r="442" spans="1:10" ht="13.5" thickBot="1">
      <c r="A442" s="359"/>
      <c r="B442" s="382"/>
      <c r="C442" s="382"/>
      <c r="D442" s="382"/>
      <c r="E442" s="382"/>
      <c r="F442" s="382"/>
      <c r="G442" s="382"/>
      <c r="H442" s="359"/>
      <c r="I442" s="359"/>
    </row>
    <row r="443" spans="1:10" ht="13.5" thickTop="1">
      <c r="A443" s="394" t="s">
        <v>387</v>
      </c>
      <c r="B443" s="397" t="s">
        <v>388</v>
      </c>
      <c r="C443" s="400" t="s">
        <v>389</v>
      </c>
      <c r="D443" s="403" t="s">
        <v>390</v>
      </c>
      <c r="E443" s="397" t="s">
        <v>391</v>
      </c>
      <c r="F443" s="400" t="s">
        <v>392</v>
      </c>
      <c r="G443" s="403" t="s">
        <v>393</v>
      </c>
      <c r="H443" s="400" t="s">
        <v>394</v>
      </c>
      <c r="I443" s="406" t="s">
        <v>395</v>
      </c>
    </row>
    <row r="444" spans="1:10">
      <c r="A444" s="395"/>
      <c r="B444" s="398"/>
      <c r="C444" s="401"/>
      <c r="D444" s="404"/>
      <c r="E444" s="398"/>
      <c r="F444" s="401"/>
      <c r="G444" s="404"/>
      <c r="H444" s="401"/>
      <c r="I444" s="407"/>
    </row>
    <row r="445" spans="1:10">
      <c r="A445" s="396"/>
      <c r="B445" s="399"/>
      <c r="C445" s="402"/>
      <c r="D445" s="405"/>
      <c r="E445" s="399"/>
      <c r="F445" s="402"/>
      <c r="G445" s="405"/>
      <c r="H445" s="402"/>
      <c r="I445" s="408"/>
    </row>
    <row r="446" spans="1:10">
      <c r="A446" s="236"/>
      <c r="B446" s="230"/>
      <c r="C446" s="231"/>
      <c r="D446" s="232"/>
      <c r="E446" s="230"/>
      <c r="F446" s="231"/>
      <c r="G446" s="232"/>
      <c r="H446" s="231"/>
      <c r="I446" s="237"/>
    </row>
    <row r="447" spans="1:10">
      <c r="A447" s="238"/>
      <c r="B447" s="132"/>
      <c r="C447" s="5"/>
      <c r="D447" s="233"/>
      <c r="E447" s="132"/>
      <c r="F447" s="5"/>
      <c r="G447" s="233"/>
      <c r="H447" s="5"/>
      <c r="I447" s="239"/>
    </row>
    <row r="448" spans="1:10">
      <c r="A448" s="240"/>
      <c r="B448" s="234"/>
      <c r="C448" s="222"/>
      <c r="D448" s="235"/>
      <c r="E448" s="234"/>
      <c r="F448" s="222"/>
      <c r="G448" s="235"/>
      <c r="H448" s="222"/>
      <c r="I448" s="241"/>
    </row>
    <row r="449" spans="1:9">
      <c r="A449" s="238"/>
      <c r="B449" s="132"/>
      <c r="C449" s="5"/>
      <c r="D449" s="233"/>
      <c r="E449" s="132"/>
      <c r="F449" s="5"/>
      <c r="G449" s="233"/>
      <c r="H449" s="5"/>
      <c r="I449" s="239"/>
    </row>
    <row r="450" spans="1:9">
      <c r="A450" s="240"/>
      <c r="B450" s="234"/>
      <c r="C450" s="222"/>
      <c r="D450" s="235"/>
      <c r="E450" s="234"/>
      <c r="F450" s="222"/>
      <c r="G450" s="235"/>
      <c r="H450" s="222"/>
      <c r="I450" s="241"/>
    </row>
    <row r="451" spans="1:9">
      <c r="A451" s="238"/>
      <c r="B451" s="132"/>
      <c r="C451" s="5"/>
      <c r="D451" s="233"/>
      <c r="E451" s="132"/>
      <c r="F451" s="5"/>
      <c r="G451" s="233"/>
      <c r="H451" s="5"/>
      <c r="I451" s="239"/>
    </row>
    <row r="452" spans="1:9" ht="13.5" thickBot="1">
      <c r="A452" s="242"/>
      <c r="B452" s="243"/>
      <c r="C452" s="244"/>
      <c r="D452" s="245"/>
      <c r="E452" s="243"/>
      <c r="F452" s="244"/>
      <c r="G452" s="245"/>
      <c r="H452" s="244"/>
      <c r="I452" s="246"/>
    </row>
    <row r="453" spans="1:9" ht="13.5" thickTop="1"/>
    <row r="454" spans="1:9" ht="12.75" customHeight="1">
      <c r="A454" s="359" t="s">
        <v>396</v>
      </c>
      <c r="B454" s="359"/>
      <c r="C454" s="359"/>
      <c r="D454" s="359"/>
      <c r="E454" s="359"/>
      <c r="F454" s="359"/>
      <c r="G454" s="359"/>
      <c r="H454" s="359"/>
    </row>
    <row r="455" spans="1:9" ht="12.75" customHeight="1">
      <c r="A455" s="359"/>
      <c r="B455" s="359"/>
      <c r="C455" s="359"/>
      <c r="D455" s="359"/>
      <c r="E455" s="359"/>
      <c r="F455" s="359"/>
      <c r="G455" s="359"/>
      <c r="H455" s="359"/>
    </row>
    <row r="456" spans="1:9" ht="15">
      <c r="A456" s="382" t="s">
        <v>397</v>
      </c>
      <c r="B456" s="382"/>
      <c r="C456" s="382"/>
      <c r="D456" s="382" t="s">
        <v>398</v>
      </c>
      <c r="E456" s="382"/>
      <c r="F456" s="382" t="s">
        <v>399</v>
      </c>
      <c r="G456" s="382"/>
      <c r="H456" s="382"/>
    </row>
    <row r="457" spans="1:9">
      <c r="A457" s="384"/>
      <c r="B457" s="385"/>
      <c r="C457" s="386"/>
      <c r="D457" s="249" t="s">
        <v>400</v>
      </c>
      <c r="E457" s="250" t="s">
        <v>401</v>
      </c>
      <c r="F457" s="251" t="s">
        <v>402</v>
      </c>
      <c r="G457" s="385" t="s">
        <v>403</v>
      </c>
      <c r="H457" s="386"/>
    </row>
    <row r="458" spans="1:9">
      <c r="A458" s="387" t="s">
        <v>404</v>
      </c>
      <c r="B458" s="388"/>
      <c r="C458" s="389"/>
      <c r="D458" s="252">
        <v>28.75</v>
      </c>
      <c r="E458" s="253">
        <v>22.2</v>
      </c>
      <c r="F458" s="254">
        <v>32.25</v>
      </c>
      <c r="G458" s="390">
        <v>25.75</v>
      </c>
      <c r="H458" s="391"/>
    </row>
    <row r="459" spans="1:9">
      <c r="A459" s="368" t="s">
        <v>405</v>
      </c>
      <c r="B459" s="369"/>
      <c r="C459" s="370"/>
      <c r="D459" s="255">
        <v>33.31</v>
      </c>
      <c r="E459" s="256">
        <v>26.73</v>
      </c>
      <c r="F459" s="257">
        <v>36.81</v>
      </c>
      <c r="G459" s="392">
        <v>30.31</v>
      </c>
      <c r="H459" s="393"/>
    </row>
    <row r="462" spans="1:9">
      <c r="A462" s="359" t="s">
        <v>406</v>
      </c>
      <c r="B462" s="359"/>
      <c r="C462" s="359"/>
      <c r="D462" s="359"/>
      <c r="E462" s="359"/>
      <c r="F462" s="359"/>
      <c r="G462" s="359"/>
      <c r="H462" s="359"/>
    </row>
    <row r="463" spans="1:9">
      <c r="A463" s="359"/>
      <c r="B463" s="359"/>
      <c r="C463" s="359"/>
      <c r="D463" s="359"/>
      <c r="E463" s="359"/>
      <c r="F463" s="359"/>
      <c r="G463" s="359"/>
      <c r="H463" s="359"/>
    </row>
    <row r="464" spans="1:9" ht="12.75" customHeight="1">
      <c r="A464" s="378" t="s">
        <v>407</v>
      </c>
      <c r="B464" s="378"/>
      <c r="C464" s="378"/>
      <c r="D464" s="378"/>
      <c r="E464" s="378"/>
      <c r="F464" s="378"/>
      <c r="G464" s="378"/>
      <c r="H464" s="378"/>
    </row>
    <row r="465" spans="1:8">
      <c r="A465" s="378"/>
      <c r="B465" s="378"/>
      <c r="C465" s="378"/>
      <c r="D465" s="378"/>
      <c r="E465" s="378"/>
      <c r="F465" s="378"/>
      <c r="G465" s="378"/>
      <c r="H465" s="378"/>
    </row>
    <row r="466" spans="1:8">
      <c r="A466" s="377" t="s">
        <v>408</v>
      </c>
      <c r="B466" s="377"/>
      <c r="C466" s="377"/>
      <c r="D466" s="193" t="s">
        <v>409</v>
      </c>
      <c r="E466" s="377" t="s">
        <v>410</v>
      </c>
      <c r="F466" s="377"/>
      <c r="G466" s="377" t="s">
        <v>268</v>
      </c>
      <c r="H466" s="377"/>
    </row>
    <row r="467" spans="1:8">
      <c r="A467" s="379" t="s">
        <v>411</v>
      </c>
      <c r="B467" s="380"/>
      <c r="C467" s="381"/>
      <c r="D467" s="262">
        <v>1400</v>
      </c>
      <c r="E467" s="371">
        <v>2250</v>
      </c>
      <c r="F467" s="372"/>
      <c r="G467" s="375">
        <v>2625</v>
      </c>
      <c r="H467" s="372"/>
    </row>
    <row r="468" spans="1:8">
      <c r="A468" s="368" t="s">
        <v>405</v>
      </c>
      <c r="B468" s="369"/>
      <c r="C468" s="370"/>
      <c r="D468" s="263">
        <v>1600</v>
      </c>
      <c r="E468" s="373">
        <v>2475</v>
      </c>
      <c r="F468" s="374"/>
      <c r="G468" s="376">
        <v>0</v>
      </c>
      <c r="H468" s="374"/>
    </row>
    <row r="471" spans="1:8">
      <c r="A471" s="359" t="s">
        <v>412</v>
      </c>
      <c r="B471" s="359"/>
      <c r="C471" s="359"/>
      <c r="D471" s="359"/>
      <c r="E471" s="359"/>
      <c r="F471" s="359"/>
      <c r="G471" s="359"/>
      <c r="H471" s="359"/>
    </row>
    <row r="472" spans="1:8">
      <c r="A472" s="359"/>
      <c r="B472" s="359"/>
      <c r="C472" s="359"/>
      <c r="D472" s="359"/>
      <c r="E472" s="359"/>
      <c r="F472" s="359"/>
      <c r="G472" s="359"/>
      <c r="H472" s="359"/>
    </row>
    <row r="473" spans="1:8" ht="15" thickBot="1">
      <c r="A473" s="435" t="s">
        <v>175</v>
      </c>
      <c r="B473" s="435"/>
      <c r="C473" s="435"/>
      <c r="D473" s="435"/>
      <c r="E473" s="435"/>
      <c r="F473" s="435"/>
      <c r="G473" s="435"/>
      <c r="H473" s="435"/>
    </row>
    <row r="474" spans="1:8">
      <c r="A474" s="360" t="s">
        <v>87</v>
      </c>
      <c r="B474" s="364" t="s">
        <v>413</v>
      </c>
      <c r="C474" s="364" t="s">
        <v>414</v>
      </c>
      <c r="D474" s="364" t="s">
        <v>415</v>
      </c>
      <c r="E474" s="364" t="s">
        <v>416</v>
      </c>
      <c r="F474" s="364" t="s">
        <v>417</v>
      </c>
      <c r="G474" s="364" t="s">
        <v>418</v>
      </c>
      <c r="H474" s="366" t="s">
        <v>419</v>
      </c>
    </row>
    <row r="475" spans="1:8" ht="29.25" customHeight="1" thickBot="1">
      <c r="A475" s="361"/>
      <c r="B475" s="365"/>
      <c r="C475" s="365"/>
      <c r="D475" s="365"/>
      <c r="E475" s="365"/>
      <c r="F475" s="365"/>
      <c r="G475" s="365"/>
      <c r="H475" s="367"/>
    </row>
    <row r="476" spans="1:8">
      <c r="A476" s="355" t="s">
        <v>420</v>
      </c>
      <c r="B476" s="265">
        <v>200</v>
      </c>
      <c r="C476" s="274"/>
      <c r="D476" s="274"/>
      <c r="E476" s="274"/>
      <c r="F476" s="274"/>
      <c r="G476" s="274"/>
      <c r="H476" s="275"/>
    </row>
    <row r="477" spans="1:8">
      <c r="A477" s="356"/>
      <c r="B477" s="5">
        <v>400</v>
      </c>
      <c r="C477" s="204"/>
      <c r="D477" s="204"/>
      <c r="E477" s="204"/>
      <c r="F477" s="204"/>
      <c r="G477" s="204"/>
      <c r="H477" s="277"/>
    </row>
    <row r="478" spans="1:8">
      <c r="A478" s="356"/>
      <c r="B478" s="222">
        <v>600</v>
      </c>
      <c r="C478" s="279"/>
      <c r="D478" s="279"/>
      <c r="E478" s="279"/>
      <c r="F478" s="279"/>
      <c r="G478" s="279"/>
      <c r="H478" s="280"/>
    </row>
    <row r="479" spans="1:8">
      <c r="A479" s="356"/>
      <c r="B479" s="5">
        <v>800</v>
      </c>
      <c r="C479" s="204"/>
      <c r="D479" s="204"/>
      <c r="E479" s="204"/>
      <c r="F479" s="204"/>
      <c r="G479" s="204"/>
      <c r="H479" s="277"/>
    </row>
    <row r="480" spans="1:8" ht="13.5" thickBot="1">
      <c r="A480" s="357"/>
      <c r="B480" s="266">
        <v>1000</v>
      </c>
      <c r="C480" s="282"/>
      <c r="D480" s="282"/>
      <c r="E480" s="282"/>
      <c r="F480" s="282"/>
      <c r="G480" s="282"/>
      <c r="H480" s="283"/>
    </row>
    <row r="481" spans="1:8">
      <c r="A481" s="355" t="s">
        <v>421</v>
      </c>
      <c r="B481" s="264">
        <v>200</v>
      </c>
      <c r="C481" s="285"/>
      <c r="D481" s="285"/>
      <c r="E481" s="285"/>
      <c r="F481" s="285"/>
      <c r="G481" s="285"/>
      <c r="H481" s="286"/>
    </row>
    <row r="482" spans="1:8">
      <c r="A482" s="356"/>
      <c r="B482" s="222">
        <v>400</v>
      </c>
      <c r="C482" s="279"/>
      <c r="D482" s="279"/>
      <c r="E482" s="279"/>
      <c r="F482" s="279"/>
      <c r="G482" s="279"/>
      <c r="H482" s="280"/>
    </row>
    <row r="483" spans="1:8">
      <c r="A483" s="356"/>
      <c r="B483" s="5">
        <v>600</v>
      </c>
      <c r="C483" s="204"/>
      <c r="D483" s="204"/>
      <c r="E483" s="204"/>
      <c r="F483" s="204"/>
      <c r="G483" s="204"/>
      <c r="H483" s="277"/>
    </row>
    <row r="484" spans="1:8">
      <c r="A484" s="356"/>
      <c r="B484" s="222">
        <v>800</v>
      </c>
      <c r="C484" s="279"/>
      <c r="D484" s="279"/>
      <c r="E484" s="279"/>
      <c r="F484" s="279"/>
      <c r="G484" s="279"/>
      <c r="H484" s="280"/>
    </row>
    <row r="485" spans="1:8" ht="13.5" thickBot="1">
      <c r="A485" s="357"/>
      <c r="B485" s="220">
        <v>1000</v>
      </c>
      <c r="C485" s="288"/>
      <c r="D485" s="288"/>
      <c r="E485" s="288"/>
      <c r="F485" s="288"/>
      <c r="G485" s="288"/>
      <c r="H485" s="289"/>
    </row>
    <row r="486" spans="1:8">
      <c r="A486" s="356" t="s">
        <v>422</v>
      </c>
      <c r="B486" s="5">
        <v>200</v>
      </c>
      <c r="C486" s="204"/>
      <c r="D486" s="204"/>
      <c r="E486" s="204"/>
      <c r="F486" s="204"/>
      <c r="G486" s="204"/>
      <c r="H486" s="277"/>
    </row>
    <row r="487" spans="1:8">
      <c r="A487" s="356"/>
      <c r="B487" s="222">
        <v>400</v>
      </c>
      <c r="C487" s="279"/>
      <c r="D487" s="279"/>
      <c r="E487" s="279"/>
      <c r="F487" s="279"/>
      <c r="G487" s="279"/>
      <c r="H487" s="280"/>
    </row>
    <row r="488" spans="1:8">
      <c r="A488" s="356"/>
      <c r="B488" s="5">
        <v>600</v>
      </c>
      <c r="C488" s="204"/>
      <c r="D488" s="204"/>
      <c r="E488" s="204"/>
      <c r="F488" s="204"/>
      <c r="G488" s="204"/>
      <c r="H488" s="277"/>
    </row>
    <row r="489" spans="1:8">
      <c r="A489" s="356"/>
      <c r="B489" s="222">
        <v>800</v>
      </c>
      <c r="C489" s="279"/>
      <c r="D489" s="279"/>
      <c r="E489" s="279"/>
      <c r="F489" s="279"/>
      <c r="G489" s="279"/>
      <c r="H489" s="280"/>
    </row>
    <row r="490" spans="1:8" ht="13.5" thickBot="1">
      <c r="A490" s="357"/>
      <c r="B490" s="220">
        <v>1000</v>
      </c>
      <c r="C490" s="288"/>
      <c r="D490" s="288"/>
      <c r="E490" s="288"/>
      <c r="F490" s="288"/>
      <c r="G490" s="288"/>
      <c r="H490" s="289"/>
    </row>
    <row r="493" spans="1:8">
      <c r="A493" s="359" t="s">
        <v>412</v>
      </c>
      <c r="B493" s="359"/>
      <c r="C493" s="359"/>
      <c r="D493" s="359"/>
      <c r="E493" s="359"/>
      <c r="F493" s="359"/>
      <c r="G493" s="359"/>
      <c r="H493" s="359"/>
    </row>
    <row r="494" spans="1:8">
      <c r="A494" s="359"/>
      <c r="B494" s="359"/>
      <c r="C494" s="359"/>
      <c r="D494" s="359"/>
      <c r="E494" s="359"/>
      <c r="F494" s="359"/>
      <c r="G494" s="359"/>
      <c r="H494" s="359"/>
    </row>
    <row r="495" spans="1:8" ht="15" thickBot="1">
      <c r="A495" s="358" t="s">
        <v>175</v>
      </c>
      <c r="B495" s="358"/>
      <c r="C495" s="358"/>
      <c r="D495" s="358"/>
      <c r="E495" s="358" t="s">
        <v>186</v>
      </c>
      <c r="F495" s="358"/>
      <c r="G495" s="358"/>
      <c r="H495" s="267" t="s">
        <v>429</v>
      </c>
    </row>
    <row r="496" spans="1:8">
      <c r="A496" s="360" t="s">
        <v>87</v>
      </c>
      <c r="B496" s="362" t="s">
        <v>413</v>
      </c>
      <c r="C496" s="364" t="s">
        <v>424</v>
      </c>
      <c r="D496" s="366" t="s">
        <v>425</v>
      </c>
      <c r="E496" s="362" t="s">
        <v>426</v>
      </c>
      <c r="F496" s="364" t="s">
        <v>427</v>
      </c>
      <c r="G496" s="366" t="s">
        <v>428</v>
      </c>
      <c r="H496" s="366" t="s">
        <v>423</v>
      </c>
    </row>
    <row r="497" spans="1:8" ht="13.5" thickBot="1">
      <c r="A497" s="361"/>
      <c r="B497" s="363"/>
      <c r="C497" s="365"/>
      <c r="D497" s="367"/>
      <c r="E497" s="363"/>
      <c r="F497" s="365"/>
      <c r="G497" s="367"/>
      <c r="H497" s="367"/>
    </row>
    <row r="498" spans="1:8">
      <c r="A498" s="355" t="s">
        <v>420</v>
      </c>
      <c r="B498" s="268">
        <v>200</v>
      </c>
      <c r="C498" s="274"/>
      <c r="D498" s="275"/>
      <c r="E498" s="276"/>
      <c r="F498" s="274"/>
      <c r="G498" s="275"/>
      <c r="H498" s="275"/>
    </row>
    <row r="499" spans="1:8">
      <c r="A499" s="356"/>
      <c r="B499" s="269">
        <v>400</v>
      </c>
      <c r="C499" s="204"/>
      <c r="D499" s="277"/>
      <c r="E499" s="278"/>
      <c r="F499" s="204"/>
      <c r="G499" s="277"/>
      <c r="H499" s="277"/>
    </row>
    <row r="500" spans="1:8">
      <c r="A500" s="356"/>
      <c r="B500" s="270">
        <v>600</v>
      </c>
      <c r="C500" s="279"/>
      <c r="D500" s="280"/>
      <c r="E500" s="281"/>
      <c r="F500" s="279"/>
      <c r="G500" s="280"/>
      <c r="H500" s="280"/>
    </row>
    <row r="501" spans="1:8">
      <c r="A501" s="356"/>
      <c r="B501" s="269">
        <v>800</v>
      </c>
      <c r="C501" s="204"/>
      <c r="D501" s="277"/>
      <c r="E501" s="278"/>
      <c r="F501" s="204"/>
      <c r="G501" s="277"/>
      <c r="H501" s="277"/>
    </row>
    <row r="502" spans="1:8" ht="13.5" thickBot="1">
      <c r="A502" s="357"/>
      <c r="B502" s="271">
        <v>1000</v>
      </c>
      <c r="C502" s="282"/>
      <c r="D502" s="283"/>
      <c r="E502" s="284"/>
      <c r="F502" s="282"/>
      <c r="G502" s="283"/>
      <c r="H502" s="283"/>
    </row>
    <row r="503" spans="1:8">
      <c r="A503" s="355" t="s">
        <v>421</v>
      </c>
      <c r="B503" s="272">
        <v>200</v>
      </c>
      <c r="C503" s="285"/>
      <c r="D503" s="286"/>
      <c r="E503" s="287"/>
      <c r="F503" s="285"/>
      <c r="G503" s="286"/>
      <c r="H503" s="286"/>
    </row>
    <row r="504" spans="1:8">
      <c r="A504" s="356"/>
      <c r="B504" s="270">
        <v>400</v>
      </c>
      <c r="C504" s="279"/>
      <c r="D504" s="280"/>
      <c r="E504" s="281"/>
      <c r="F504" s="279"/>
      <c r="G504" s="280"/>
      <c r="H504" s="280"/>
    </row>
    <row r="505" spans="1:8">
      <c r="A505" s="356"/>
      <c r="B505" s="269">
        <v>600</v>
      </c>
      <c r="C505" s="204"/>
      <c r="D505" s="277"/>
      <c r="E505" s="278"/>
      <c r="F505" s="204"/>
      <c r="G505" s="277"/>
      <c r="H505" s="277"/>
    </row>
    <row r="506" spans="1:8">
      <c r="A506" s="356"/>
      <c r="B506" s="270">
        <v>800</v>
      </c>
      <c r="C506" s="279"/>
      <c r="D506" s="280"/>
      <c r="E506" s="281"/>
      <c r="F506" s="279"/>
      <c r="G506" s="280"/>
      <c r="H506" s="280"/>
    </row>
    <row r="507" spans="1:8" ht="13.5" thickBot="1">
      <c r="A507" s="357"/>
      <c r="B507" s="273">
        <v>1000</v>
      </c>
      <c r="C507" s="288"/>
      <c r="D507" s="289"/>
      <c r="E507" s="290"/>
      <c r="F507" s="288"/>
      <c r="G507" s="289"/>
      <c r="H507" s="289"/>
    </row>
    <row r="508" spans="1:8">
      <c r="A508" s="356" t="s">
        <v>422</v>
      </c>
      <c r="B508" s="269">
        <v>200</v>
      </c>
      <c r="C508" s="204"/>
      <c r="D508" s="277"/>
      <c r="E508" s="278"/>
      <c r="F508" s="204"/>
      <c r="G508" s="277"/>
      <c r="H508" s="277"/>
    </row>
    <row r="509" spans="1:8">
      <c r="A509" s="356"/>
      <c r="B509" s="270">
        <v>400</v>
      </c>
      <c r="C509" s="279"/>
      <c r="D509" s="280"/>
      <c r="E509" s="281"/>
      <c r="F509" s="279"/>
      <c r="G509" s="280"/>
      <c r="H509" s="280"/>
    </row>
    <row r="510" spans="1:8">
      <c r="A510" s="356"/>
      <c r="B510" s="269">
        <v>600</v>
      </c>
      <c r="C510" s="204"/>
      <c r="D510" s="277"/>
      <c r="E510" s="278"/>
      <c r="F510" s="204"/>
      <c r="G510" s="277"/>
      <c r="H510" s="277"/>
    </row>
    <row r="511" spans="1:8">
      <c r="A511" s="356"/>
      <c r="B511" s="270">
        <v>800</v>
      </c>
      <c r="C511" s="279"/>
      <c r="D511" s="280"/>
      <c r="E511" s="281"/>
      <c r="F511" s="279"/>
      <c r="G511" s="280"/>
      <c r="H511" s="280"/>
    </row>
    <row r="512" spans="1:8" ht="13.5" thickBot="1">
      <c r="A512" s="357"/>
      <c r="B512" s="273">
        <v>1000</v>
      </c>
      <c r="C512" s="288"/>
      <c r="D512" s="289"/>
      <c r="E512" s="290"/>
      <c r="F512" s="288"/>
      <c r="G512" s="289"/>
      <c r="H512" s="289"/>
    </row>
    <row r="513" spans="1:5">
      <c r="A513" t="s">
        <v>430</v>
      </c>
      <c r="C513" s="202">
        <v>114</v>
      </c>
    </row>
    <row r="514" spans="1:5">
      <c r="A514" t="s">
        <v>431</v>
      </c>
    </row>
    <row r="515" spans="1:5">
      <c r="B515" t="s">
        <v>432</v>
      </c>
      <c r="C515" s="194">
        <v>1900</v>
      </c>
      <c r="D515" t="s">
        <v>433</v>
      </c>
      <c r="E515" s="202">
        <v>2650</v>
      </c>
    </row>
    <row r="516" spans="1:5" ht="21.75" customHeight="1">
      <c r="A516" t="s">
        <v>434</v>
      </c>
      <c r="B516" s="291" t="s">
        <v>435</v>
      </c>
      <c r="C516" s="194">
        <v>12.5</v>
      </c>
      <c r="D516" t="s">
        <v>436</v>
      </c>
      <c r="E516" s="202">
        <v>18</v>
      </c>
    </row>
    <row r="517" spans="1:5">
      <c r="A517" s="292" t="s">
        <v>437</v>
      </c>
      <c r="B517" s="194">
        <v>660</v>
      </c>
    </row>
  </sheetData>
  <mergeCells count="231">
    <mergeCell ref="A1:K3"/>
    <mergeCell ref="A4:M5"/>
    <mergeCell ref="A6:I6"/>
    <mergeCell ref="J6:M6"/>
    <mergeCell ref="A7:A8"/>
    <mergeCell ref="B7:B8"/>
    <mergeCell ref="C7:C8"/>
    <mergeCell ref="D7:D8"/>
    <mergeCell ref="E7:E8"/>
    <mergeCell ref="F7:F8"/>
    <mergeCell ref="M7:M8"/>
    <mergeCell ref="A28:M29"/>
    <mergeCell ref="A30:C30"/>
    <mergeCell ref="A42:K44"/>
    <mergeCell ref="A45:M46"/>
    <mergeCell ref="A47:I47"/>
    <mergeCell ref="J47:M47"/>
    <mergeCell ref="G7:G8"/>
    <mergeCell ref="H7:H8"/>
    <mergeCell ref="I7:I8"/>
    <mergeCell ref="J7:J8"/>
    <mergeCell ref="K7:K8"/>
    <mergeCell ref="L7:L8"/>
    <mergeCell ref="M48:M49"/>
    <mergeCell ref="A69:M70"/>
    <mergeCell ref="A71:C71"/>
    <mergeCell ref="A84:K86"/>
    <mergeCell ref="A87:M88"/>
    <mergeCell ref="A89:I89"/>
    <mergeCell ref="J89:M89"/>
    <mergeCell ref="G48:G49"/>
    <mergeCell ref="H48:H49"/>
    <mergeCell ref="I48:I49"/>
    <mergeCell ref="J48:J49"/>
    <mergeCell ref="K48:K49"/>
    <mergeCell ref="L48:L49"/>
    <mergeCell ref="A48:A49"/>
    <mergeCell ref="B48:B49"/>
    <mergeCell ref="C48:C49"/>
    <mergeCell ref="D48:D49"/>
    <mergeCell ref="E48:E49"/>
    <mergeCell ref="F48:F49"/>
    <mergeCell ref="M90:M91"/>
    <mergeCell ref="A111:M112"/>
    <mergeCell ref="A113:C113"/>
    <mergeCell ref="A125:K127"/>
    <mergeCell ref="A128:M129"/>
    <mergeCell ref="A130:I130"/>
    <mergeCell ref="J130:M130"/>
    <mergeCell ref="G90:G91"/>
    <mergeCell ref="H90:H91"/>
    <mergeCell ref="I90:I91"/>
    <mergeCell ref="J90:J91"/>
    <mergeCell ref="K90:K91"/>
    <mergeCell ref="L90:L91"/>
    <mergeCell ref="A90:A91"/>
    <mergeCell ref="B90:B91"/>
    <mergeCell ref="C90:C91"/>
    <mergeCell ref="D90:D91"/>
    <mergeCell ref="E90:E91"/>
    <mergeCell ref="F90:F91"/>
    <mergeCell ref="M131:M132"/>
    <mergeCell ref="A152:M153"/>
    <mergeCell ref="A154:C154"/>
    <mergeCell ref="A167:K169"/>
    <mergeCell ref="A170:M171"/>
    <mergeCell ref="A172:I172"/>
    <mergeCell ref="J172:M172"/>
    <mergeCell ref="G131:G132"/>
    <mergeCell ref="H131:H132"/>
    <mergeCell ref="I131:I132"/>
    <mergeCell ref="J131:J132"/>
    <mergeCell ref="K131:K132"/>
    <mergeCell ref="L131:L132"/>
    <mergeCell ref="A131:A132"/>
    <mergeCell ref="B131:B132"/>
    <mergeCell ref="C131:C132"/>
    <mergeCell ref="D131:D132"/>
    <mergeCell ref="E131:E132"/>
    <mergeCell ref="F131:F132"/>
    <mergeCell ref="M173:M174"/>
    <mergeCell ref="A194:M195"/>
    <mergeCell ref="A196:C196"/>
    <mergeCell ref="A208:K210"/>
    <mergeCell ref="A211:M212"/>
    <mergeCell ref="A213:I213"/>
    <mergeCell ref="J213:M213"/>
    <mergeCell ref="G173:G174"/>
    <mergeCell ref="H173:H174"/>
    <mergeCell ref="I173:I174"/>
    <mergeCell ref="J173:J174"/>
    <mergeCell ref="K173:K174"/>
    <mergeCell ref="L173:L174"/>
    <mergeCell ref="A173:A174"/>
    <mergeCell ref="B173:B174"/>
    <mergeCell ref="C173:C174"/>
    <mergeCell ref="D173:D174"/>
    <mergeCell ref="E173:E174"/>
    <mergeCell ref="F173:F174"/>
    <mergeCell ref="M214:M215"/>
    <mergeCell ref="A235:M236"/>
    <mergeCell ref="A237:C237"/>
    <mergeCell ref="A250:K252"/>
    <mergeCell ref="A253:M254"/>
    <mergeCell ref="A255:I255"/>
    <mergeCell ref="J255:M255"/>
    <mergeCell ref="G214:G215"/>
    <mergeCell ref="H214:H215"/>
    <mergeCell ref="I214:I215"/>
    <mergeCell ref="J214:J215"/>
    <mergeCell ref="K214:K215"/>
    <mergeCell ref="L214:L215"/>
    <mergeCell ref="A214:A215"/>
    <mergeCell ref="B214:B215"/>
    <mergeCell ref="C214:C215"/>
    <mergeCell ref="D214:D215"/>
    <mergeCell ref="E214:E215"/>
    <mergeCell ref="F214:F215"/>
    <mergeCell ref="M256:M257"/>
    <mergeCell ref="A277:M278"/>
    <mergeCell ref="A279:C279"/>
    <mergeCell ref="A292:K294"/>
    <mergeCell ref="A295:M296"/>
    <mergeCell ref="A297:I297"/>
    <mergeCell ref="J297:M297"/>
    <mergeCell ref="G256:G257"/>
    <mergeCell ref="H256:H257"/>
    <mergeCell ref="I256:I257"/>
    <mergeCell ref="J256:J257"/>
    <mergeCell ref="K256:K257"/>
    <mergeCell ref="L256:L257"/>
    <mergeCell ref="A256:A257"/>
    <mergeCell ref="B256:B257"/>
    <mergeCell ref="C256:C257"/>
    <mergeCell ref="D256:D257"/>
    <mergeCell ref="E256:E257"/>
    <mergeCell ref="F256:F257"/>
    <mergeCell ref="A379:I380"/>
    <mergeCell ref="A400:I400"/>
    <mergeCell ref="A401:I401"/>
    <mergeCell ref="A424:J425"/>
    <mergeCell ref="A426:C426"/>
    <mergeCell ref="A427:C427"/>
    <mergeCell ref="M298:M299"/>
    <mergeCell ref="A319:M320"/>
    <mergeCell ref="A321:C321"/>
    <mergeCell ref="A333:I335"/>
    <mergeCell ref="A336:I337"/>
    <mergeCell ref="F345:H346"/>
    <mergeCell ref="G298:G299"/>
    <mergeCell ref="H298:H299"/>
    <mergeCell ref="I298:I299"/>
    <mergeCell ref="J298:J299"/>
    <mergeCell ref="K298:K299"/>
    <mergeCell ref="L298:L299"/>
    <mergeCell ref="A298:A299"/>
    <mergeCell ref="B298:B299"/>
    <mergeCell ref="C298:C299"/>
    <mergeCell ref="D298:D299"/>
    <mergeCell ref="E298:E299"/>
    <mergeCell ref="F298:F299"/>
    <mergeCell ref="A434:C434"/>
    <mergeCell ref="A435:C435"/>
    <mergeCell ref="A439:I440"/>
    <mergeCell ref="A441:A442"/>
    <mergeCell ref="B441:D442"/>
    <mergeCell ref="E441:G442"/>
    <mergeCell ref="H441:I442"/>
    <mergeCell ref="A428:C428"/>
    <mergeCell ref="A429:C429"/>
    <mergeCell ref="A430:C430"/>
    <mergeCell ref="A431:C431"/>
    <mergeCell ref="A432:C432"/>
    <mergeCell ref="A433:C433"/>
    <mergeCell ref="G443:G445"/>
    <mergeCell ref="H443:H445"/>
    <mergeCell ref="I443:I445"/>
    <mergeCell ref="A454:H455"/>
    <mergeCell ref="A456:C456"/>
    <mergeCell ref="D456:E456"/>
    <mergeCell ref="F456:H456"/>
    <mergeCell ref="A443:A445"/>
    <mergeCell ref="B443:B445"/>
    <mergeCell ref="C443:C445"/>
    <mergeCell ref="D443:D445"/>
    <mergeCell ref="E443:E445"/>
    <mergeCell ref="F443:F445"/>
    <mergeCell ref="A462:H463"/>
    <mergeCell ref="A464:H465"/>
    <mergeCell ref="A466:C466"/>
    <mergeCell ref="E466:F466"/>
    <mergeCell ref="G466:H466"/>
    <mergeCell ref="A467:C467"/>
    <mergeCell ref="E467:F467"/>
    <mergeCell ref="G467:H467"/>
    <mergeCell ref="A457:C457"/>
    <mergeCell ref="G457:H457"/>
    <mergeCell ref="A458:C458"/>
    <mergeCell ref="G458:H458"/>
    <mergeCell ref="A459:C459"/>
    <mergeCell ref="G459:H459"/>
    <mergeCell ref="F474:F475"/>
    <mergeCell ref="G474:G475"/>
    <mergeCell ref="H474:H475"/>
    <mergeCell ref="A476:A480"/>
    <mergeCell ref="A481:A485"/>
    <mergeCell ref="A486:A490"/>
    <mergeCell ref="A468:C468"/>
    <mergeCell ref="E468:F468"/>
    <mergeCell ref="G468:H468"/>
    <mergeCell ref="A471:H472"/>
    <mergeCell ref="A473:H473"/>
    <mergeCell ref="A474:A475"/>
    <mergeCell ref="B474:B475"/>
    <mergeCell ref="C474:C475"/>
    <mergeCell ref="D474:D475"/>
    <mergeCell ref="E474:E475"/>
    <mergeCell ref="H496:H497"/>
    <mergeCell ref="A498:A502"/>
    <mergeCell ref="A503:A507"/>
    <mergeCell ref="A508:A512"/>
    <mergeCell ref="A493:H494"/>
    <mergeCell ref="A495:D495"/>
    <mergeCell ref="E495:G495"/>
    <mergeCell ref="A496:A497"/>
    <mergeCell ref="B496:B497"/>
    <mergeCell ref="C496:C497"/>
    <mergeCell ref="D496:D497"/>
    <mergeCell ref="E496:E497"/>
    <mergeCell ref="F496:F497"/>
    <mergeCell ref="G496:G49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view="pageBreakPreview" topLeftCell="A13" zoomScaleNormal="100" zoomScaleSheetLayoutView="100" workbookViewId="0">
      <selection activeCell="C56" sqref="C56"/>
    </sheetView>
  </sheetViews>
  <sheetFormatPr baseColWidth="10" defaultRowHeight="12.75"/>
  <cols>
    <col min="1" max="1" width="3.7109375" style="136" customWidth="1"/>
    <col min="2" max="2" width="12.7109375" style="136" customWidth="1"/>
    <col min="3" max="3" width="19.7109375" style="136" customWidth="1"/>
    <col min="4" max="4" width="6.140625" style="137" customWidth="1"/>
    <col min="5" max="5" width="19" style="136" customWidth="1"/>
    <col min="6" max="6" width="13" style="136" customWidth="1"/>
    <col min="7" max="7" width="20.28515625" style="136" customWidth="1"/>
    <col min="8" max="16384" width="11.42578125" style="135"/>
  </cols>
  <sheetData>
    <row r="1" spans="1:7" ht="9.9499999999999993" customHeight="1">
      <c r="E1" s="440"/>
      <c r="F1" s="441"/>
      <c r="G1" s="138"/>
    </row>
    <row r="2" spans="1:7" ht="9.9499999999999993" customHeight="1">
      <c r="E2" s="139"/>
      <c r="F2" s="140"/>
      <c r="G2" s="139"/>
    </row>
    <row r="3" spans="1:7" ht="9.9499999999999993" customHeight="1">
      <c r="E3" s="440"/>
      <c r="F3" s="441"/>
      <c r="G3" s="138"/>
    </row>
    <row r="4" spans="1:7" ht="9.9499999999999993" customHeight="1">
      <c r="E4" s="139"/>
      <c r="F4" s="140"/>
      <c r="G4" s="139"/>
    </row>
    <row r="5" spans="1:7" ht="9.9499999999999993" customHeight="1">
      <c r="E5" s="440"/>
      <c r="F5" s="441"/>
      <c r="G5" s="138"/>
    </row>
    <row r="6" spans="1:7" ht="9.9499999999999993" customHeight="1">
      <c r="E6" s="442"/>
      <c r="F6" s="442"/>
      <c r="G6" s="442"/>
    </row>
    <row r="7" spans="1:7" ht="9.9499999999999993" customHeight="1">
      <c r="E7" s="443"/>
      <c r="F7" s="443"/>
      <c r="G7" s="443"/>
    </row>
    <row r="8" spans="1:7" ht="9.9499999999999993" customHeight="1">
      <c r="E8" s="444"/>
      <c r="F8" s="444"/>
      <c r="G8" s="444"/>
    </row>
    <row r="9" spans="1:7" ht="9.9499999999999993" customHeight="1">
      <c r="E9" s="444"/>
      <c r="F9" s="444"/>
      <c r="G9" s="444"/>
    </row>
    <row r="11" spans="1:7" ht="18.75">
      <c r="A11" s="445" t="s">
        <v>100</v>
      </c>
      <c r="B11" s="446"/>
      <c r="C11" s="446"/>
      <c r="D11" s="446"/>
      <c r="E11" s="446"/>
      <c r="F11" s="446"/>
      <c r="G11" s="447"/>
    </row>
    <row r="12" spans="1:7">
      <c r="A12" s="141"/>
      <c r="B12" s="141"/>
      <c r="C12" s="141"/>
      <c r="D12" s="142"/>
    </row>
    <row r="13" spans="1:7">
      <c r="A13" s="448" t="s">
        <v>101</v>
      </c>
      <c r="B13" s="449"/>
      <c r="C13" s="450"/>
      <c r="D13" s="450"/>
      <c r="E13" s="143" t="s">
        <v>102</v>
      </c>
      <c r="F13" s="450"/>
      <c r="G13" s="451"/>
    </row>
    <row r="14" spans="1:7">
      <c r="A14" s="436" t="s">
        <v>103</v>
      </c>
      <c r="B14" s="437"/>
      <c r="C14" s="438"/>
      <c r="D14" s="438"/>
      <c r="E14" s="144" t="s">
        <v>104</v>
      </c>
      <c r="F14" s="438"/>
      <c r="G14" s="439"/>
    </row>
    <row r="15" spans="1:7">
      <c r="A15" s="436" t="s">
        <v>42</v>
      </c>
      <c r="B15" s="437"/>
      <c r="C15" s="438"/>
      <c r="D15" s="438"/>
      <c r="E15" s="144" t="s">
        <v>105</v>
      </c>
      <c r="F15" s="453"/>
      <c r="G15" s="454"/>
    </row>
    <row r="16" spans="1:7">
      <c r="A16" s="436" t="s">
        <v>106</v>
      </c>
      <c r="B16" s="437"/>
      <c r="C16" s="438"/>
      <c r="D16" s="438"/>
      <c r="E16" s="144" t="s">
        <v>107</v>
      </c>
      <c r="F16" s="438"/>
      <c r="G16" s="439"/>
    </row>
    <row r="17" spans="1:7">
      <c r="A17" s="455" t="s">
        <v>108</v>
      </c>
      <c r="B17" s="456"/>
      <c r="C17" s="457"/>
      <c r="D17" s="457"/>
      <c r="E17" s="145" t="s">
        <v>106</v>
      </c>
      <c r="F17" s="457"/>
      <c r="G17" s="458"/>
    </row>
    <row r="18" spans="1:7">
      <c r="A18" s="141"/>
      <c r="B18" s="141"/>
      <c r="C18" s="141"/>
      <c r="E18" s="146"/>
      <c r="F18" s="146"/>
    </row>
    <row r="19" spans="1:7">
      <c r="A19" s="147"/>
      <c r="B19" s="459" t="s">
        <v>109</v>
      </c>
      <c r="C19" s="460"/>
      <c r="D19" s="148" t="s">
        <v>110</v>
      </c>
      <c r="E19" s="149" t="s">
        <v>111</v>
      </c>
      <c r="F19" s="459" t="s">
        <v>112</v>
      </c>
      <c r="G19" s="460"/>
    </row>
    <row r="20" spans="1:7">
      <c r="A20" s="150"/>
      <c r="B20" s="151"/>
      <c r="C20" s="151"/>
      <c r="D20" s="152"/>
      <c r="E20" s="153">
        <f>Coût!$C$8</f>
        <v>1991</v>
      </c>
      <c r="F20" s="154"/>
      <c r="G20" s="155"/>
    </row>
    <row r="21" spans="1:7">
      <c r="A21" s="141"/>
      <c r="B21" s="156"/>
      <c r="C21" s="156"/>
      <c r="E21" s="146"/>
      <c r="F21" s="146"/>
    </row>
    <row r="22" spans="1:7">
      <c r="A22" s="157">
        <v>1</v>
      </c>
      <c r="B22" s="143" t="s">
        <v>113</v>
      </c>
      <c r="C22" s="143"/>
      <c r="D22" s="148">
        <v>0.02</v>
      </c>
      <c r="E22" s="158">
        <f>$E$20</f>
        <v>1991</v>
      </c>
      <c r="F22" s="159">
        <f t="shared" ref="F22:F49" si="0">D22*E22</f>
        <v>39.82</v>
      </c>
      <c r="G22" s="160"/>
    </row>
    <row r="23" spans="1:7">
      <c r="A23" s="161">
        <v>2</v>
      </c>
      <c r="B23" s="144" t="s">
        <v>114</v>
      </c>
      <c r="C23" s="144"/>
      <c r="D23" s="162">
        <v>0.1</v>
      </c>
      <c r="E23" s="158">
        <f t="shared" ref="E23:E25" si="1">$E$20</f>
        <v>1991</v>
      </c>
      <c r="F23" s="159">
        <f t="shared" si="0"/>
        <v>199.10000000000002</v>
      </c>
      <c r="G23" s="164"/>
    </row>
    <row r="24" spans="1:7">
      <c r="A24" s="161">
        <v>3</v>
      </c>
      <c r="B24" s="144" t="s">
        <v>115</v>
      </c>
      <c r="C24" s="144"/>
      <c r="D24" s="162">
        <v>0.04</v>
      </c>
      <c r="E24" s="158">
        <f t="shared" si="1"/>
        <v>1991</v>
      </c>
      <c r="F24" s="159">
        <f t="shared" si="0"/>
        <v>79.64</v>
      </c>
      <c r="G24" s="164"/>
    </row>
    <row r="25" spans="1:7">
      <c r="A25" s="161">
        <v>4</v>
      </c>
      <c r="B25" s="144" t="s">
        <v>116</v>
      </c>
      <c r="C25" s="144"/>
      <c r="D25" s="162">
        <v>0.05</v>
      </c>
      <c r="E25" s="158">
        <f t="shared" si="1"/>
        <v>1991</v>
      </c>
      <c r="F25" s="159">
        <f t="shared" si="0"/>
        <v>99.550000000000011</v>
      </c>
      <c r="G25" s="164"/>
    </row>
    <row r="26" spans="1:7">
      <c r="A26" s="161">
        <v>5</v>
      </c>
      <c r="B26" s="144" t="s">
        <v>117</v>
      </c>
      <c r="C26" s="144"/>
      <c r="D26" s="165"/>
      <c r="E26" s="166"/>
      <c r="F26" s="167">
        <f>D26*E26</f>
        <v>0</v>
      </c>
      <c r="G26" s="164"/>
    </row>
    <row r="27" spans="1:7">
      <c r="A27" s="161"/>
      <c r="B27" s="144" t="s">
        <v>118</v>
      </c>
      <c r="C27" s="144"/>
      <c r="D27" s="162">
        <v>0.03</v>
      </c>
      <c r="E27" s="163">
        <f>$E$20</f>
        <v>1991</v>
      </c>
      <c r="F27" s="159">
        <f>D27*E27</f>
        <v>59.73</v>
      </c>
      <c r="G27" s="164"/>
    </row>
    <row r="28" spans="1:7">
      <c r="A28" s="161">
        <v>6</v>
      </c>
      <c r="B28" s="144" t="s">
        <v>119</v>
      </c>
      <c r="C28" s="144"/>
      <c r="D28" s="162">
        <v>0.02</v>
      </c>
      <c r="E28" s="163">
        <f t="shared" ref="E28:E40" si="2">$E$20</f>
        <v>1991</v>
      </c>
      <c r="F28" s="159">
        <f t="shared" si="0"/>
        <v>39.82</v>
      </c>
      <c r="G28" s="164"/>
    </row>
    <row r="29" spans="1:7">
      <c r="A29" s="161">
        <v>7</v>
      </c>
      <c r="B29" s="144" t="s">
        <v>120</v>
      </c>
      <c r="C29" s="144"/>
      <c r="D29" s="162">
        <v>0.05</v>
      </c>
      <c r="E29" s="163">
        <f t="shared" si="2"/>
        <v>1991</v>
      </c>
      <c r="F29" s="159">
        <f t="shared" si="0"/>
        <v>99.550000000000011</v>
      </c>
      <c r="G29" s="164"/>
    </row>
    <row r="30" spans="1:7">
      <c r="A30" s="161">
        <v>8</v>
      </c>
      <c r="B30" s="144" t="s">
        <v>121</v>
      </c>
      <c r="C30" s="144"/>
      <c r="D30" s="162">
        <v>0.03</v>
      </c>
      <c r="E30" s="163">
        <f t="shared" si="2"/>
        <v>1991</v>
      </c>
      <c r="F30" s="159">
        <f t="shared" si="0"/>
        <v>59.73</v>
      </c>
      <c r="G30" s="164"/>
    </row>
    <row r="31" spans="1:7">
      <c r="A31" s="161">
        <v>9</v>
      </c>
      <c r="B31" s="144" t="s">
        <v>122</v>
      </c>
      <c r="C31" s="144"/>
      <c r="D31" s="162">
        <v>0.04</v>
      </c>
      <c r="E31" s="163">
        <f t="shared" si="2"/>
        <v>1991</v>
      </c>
      <c r="F31" s="159">
        <f t="shared" si="0"/>
        <v>79.64</v>
      </c>
      <c r="G31" s="164"/>
    </row>
    <row r="32" spans="1:7">
      <c r="A32" s="161">
        <v>10</v>
      </c>
      <c r="B32" s="144" t="s">
        <v>123</v>
      </c>
      <c r="C32" s="144"/>
      <c r="D32" s="162">
        <v>0.04</v>
      </c>
      <c r="E32" s="163">
        <f t="shared" si="2"/>
        <v>1991</v>
      </c>
      <c r="F32" s="159">
        <f t="shared" si="0"/>
        <v>79.64</v>
      </c>
      <c r="G32" s="164"/>
    </row>
    <row r="33" spans="1:7">
      <c r="A33" s="161">
        <v>11</v>
      </c>
      <c r="B33" s="144" t="s">
        <v>124</v>
      </c>
      <c r="C33" s="144"/>
      <c r="D33" s="162">
        <v>0.02</v>
      </c>
      <c r="E33" s="163">
        <f t="shared" si="2"/>
        <v>1991</v>
      </c>
      <c r="F33" s="159">
        <f t="shared" si="0"/>
        <v>39.82</v>
      </c>
      <c r="G33" s="164"/>
    </row>
    <row r="34" spans="1:7">
      <c r="A34" s="161">
        <v>12</v>
      </c>
      <c r="B34" s="144" t="s">
        <v>125</v>
      </c>
      <c r="C34" s="144"/>
      <c r="D34" s="162">
        <v>0.02</v>
      </c>
      <c r="E34" s="163">
        <f t="shared" si="2"/>
        <v>1991</v>
      </c>
      <c r="F34" s="159">
        <f t="shared" si="0"/>
        <v>39.82</v>
      </c>
      <c r="G34" s="164"/>
    </row>
    <row r="35" spans="1:7">
      <c r="A35" s="161">
        <v>13</v>
      </c>
      <c r="B35" s="144" t="s">
        <v>126</v>
      </c>
      <c r="C35" s="144"/>
      <c r="D35" s="162">
        <v>0.05</v>
      </c>
      <c r="E35" s="163">
        <f t="shared" si="2"/>
        <v>1991</v>
      </c>
      <c r="F35" s="159">
        <f t="shared" si="0"/>
        <v>99.550000000000011</v>
      </c>
      <c r="G35" s="164"/>
    </row>
    <row r="36" spans="1:7">
      <c r="A36" s="161">
        <v>14</v>
      </c>
      <c r="B36" s="144" t="s">
        <v>127</v>
      </c>
      <c r="C36" s="144"/>
      <c r="D36" s="162">
        <v>0.02</v>
      </c>
      <c r="E36" s="163">
        <f t="shared" si="2"/>
        <v>1991</v>
      </c>
      <c r="F36" s="159">
        <f t="shared" si="0"/>
        <v>39.82</v>
      </c>
      <c r="G36" s="164"/>
    </row>
    <row r="37" spans="1:7">
      <c r="A37" s="161">
        <v>15</v>
      </c>
      <c r="B37" s="144" t="s">
        <v>128</v>
      </c>
      <c r="C37" s="144"/>
      <c r="D37" s="162">
        <v>7.0000000000000007E-2</v>
      </c>
      <c r="E37" s="163">
        <f t="shared" si="2"/>
        <v>1991</v>
      </c>
      <c r="F37" s="159">
        <f t="shared" si="0"/>
        <v>139.37</v>
      </c>
      <c r="G37" s="164"/>
    </row>
    <row r="38" spans="1:7">
      <c r="A38" s="161">
        <v>16</v>
      </c>
      <c r="B38" s="144" t="s">
        <v>129</v>
      </c>
      <c r="C38" s="144"/>
      <c r="D38" s="162">
        <v>0.03</v>
      </c>
      <c r="E38" s="163">
        <f t="shared" si="2"/>
        <v>1991</v>
      </c>
      <c r="F38" s="159">
        <f t="shared" si="0"/>
        <v>59.73</v>
      </c>
      <c r="G38" s="164"/>
    </row>
    <row r="39" spans="1:7">
      <c r="A39" s="161">
        <v>17</v>
      </c>
      <c r="B39" s="144" t="s">
        <v>130</v>
      </c>
      <c r="C39" s="144"/>
      <c r="D39" s="162">
        <v>0.03</v>
      </c>
      <c r="E39" s="163">
        <f t="shared" si="2"/>
        <v>1991</v>
      </c>
      <c r="F39" s="159">
        <f t="shared" si="0"/>
        <v>59.73</v>
      </c>
      <c r="G39" s="164"/>
    </row>
    <row r="40" spans="1:7">
      <c r="A40" s="161">
        <v>18</v>
      </c>
      <c r="B40" s="144" t="s">
        <v>131</v>
      </c>
      <c r="C40" s="144"/>
      <c r="D40" s="162">
        <v>0.02</v>
      </c>
      <c r="E40" s="163">
        <f t="shared" si="2"/>
        <v>1991</v>
      </c>
      <c r="F40" s="159">
        <f t="shared" si="0"/>
        <v>39.82</v>
      </c>
      <c r="G40" s="164"/>
    </row>
    <row r="41" spans="1:7">
      <c r="A41" s="161">
        <v>19</v>
      </c>
      <c r="B41" s="144" t="s">
        <v>132</v>
      </c>
      <c r="C41" s="144"/>
      <c r="D41" s="165"/>
      <c r="E41" s="166"/>
      <c r="F41" s="167">
        <f t="shared" si="0"/>
        <v>0</v>
      </c>
      <c r="G41" s="164"/>
    </row>
    <row r="42" spans="1:7">
      <c r="A42" s="161"/>
      <c r="B42" s="144" t="s">
        <v>133</v>
      </c>
      <c r="C42" s="144"/>
      <c r="D42" s="162">
        <v>0.09</v>
      </c>
      <c r="E42" s="163">
        <f>$E$20</f>
        <v>1991</v>
      </c>
      <c r="F42" s="159">
        <f t="shared" si="0"/>
        <v>179.19</v>
      </c>
      <c r="G42" s="164"/>
    </row>
    <row r="43" spans="1:7">
      <c r="A43" s="161">
        <v>20</v>
      </c>
      <c r="B43" s="144" t="s">
        <v>134</v>
      </c>
      <c r="C43" s="144"/>
      <c r="D43" s="162">
        <v>0.03</v>
      </c>
      <c r="E43" s="163">
        <f t="shared" ref="E43:E49" si="3">$E$20</f>
        <v>1991</v>
      </c>
      <c r="F43" s="159">
        <f t="shared" si="0"/>
        <v>59.73</v>
      </c>
      <c r="G43" s="164"/>
    </row>
    <row r="44" spans="1:7">
      <c r="A44" s="161">
        <v>21</v>
      </c>
      <c r="B44" s="144" t="s">
        <v>135</v>
      </c>
      <c r="C44" s="144"/>
      <c r="D44" s="162">
        <v>0.03</v>
      </c>
      <c r="E44" s="163">
        <f t="shared" si="3"/>
        <v>1991</v>
      </c>
      <c r="F44" s="159">
        <f t="shared" si="0"/>
        <v>59.73</v>
      </c>
      <c r="G44" s="164"/>
    </row>
    <row r="45" spans="1:7">
      <c r="A45" s="161">
        <v>22</v>
      </c>
      <c r="B45" s="144" t="s">
        <v>136</v>
      </c>
      <c r="C45" s="144"/>
      <c r="D45" s="162">
        <v>0.06</v>
      </c>
      <c r="E45" s="163">
        <f t="shared" si="3"/>
        <v>1991</v>
      </c>
      <c r="F45" s="159">
        <f t="shared" si="0"/>
        <v>119.46</v>
      </c>
      <c r="G45" s="164"/>
    </row>
    <row r="46" spans="1:7">
      <c r="A46" s="161">
        <v>23</v>
      </c>
      <c r="B46" s="144" t="s">
        <v>137</v>
      </c>
      <c r="C46" s="144"/>
      <c r="D46" s="162">
        <v>0.01</v>
      </c>
      <c r="E46" s="163">
        <f t="shared" si="3"/>
        <v>1991</v>
      </c>
      <c r="F46" s="159">
        <f t="shared" si="0"/>
        <v>19.91</v>
      </c>
      <c r="G46" s="164"/>
    </row>
    <row r="47" spans="1:7">
      <c r="A47" s="161">
        <v>24</v>
      </c>
      <c r="B47" s="144" t="s">
        <v>138</v>
      </c>
      <c r="C47" s="144"/>
      <c r="D47" s="162">
        <v>0.03</v>
      </c>
      <c r="E47" s="163">
        <f t="shared" si="3"/>
        <v>1991</v>
      </c>
      <c r="F47" s="159">
        <f t="shared" si="0"/>
        <v>59.73</v>
      </c>
      <c r="G47" s="164"/>
    </row>
    <row r="48" spans="1:7">
      <c r="A48" s="161">
        <v>25</v>
      </c>
      <c r="B48" s="144" t="s">
        <v>139</v>
      </c>
      <c r="C48" s="144"/>
      <c r="D48" s="162">
        <v>0.01</v>
      </c>
      <c r="E48" s="163">
        <f t="shared" si="3"/>
        <v>1991</v>
      </c>
      <c r="F48" s="159">
        <f t="shared" si="0"/>
        <v>19.91</v>
      </c>
      <c r="G48" s="164"/>
    </row>
    <row r="49" spans="1:7">
      <c r="A49" s="161">
        <v>26</v>
      </c>
      <c r="B49" s="144" t="s">
        <v>140</v>
      </c>
      <c r="C49" s="144"/>
      <c r="D49" s="162">
        <v>0.06</v>
      </c>
      <c r="E49" s="163">
        <f t="shared" si="3"/>
        <v>1991</v>
      </c>
      <c r="F49" s="159">
        <f t="shared" si="0"/>
        <v>119.46</v>
      </c>
      <c r="G49" s="164"/>
    </row>
    <row r="50" spans="1:7">
      <c r="A50" s="161"/>
      <c r="B50" s="144"/>
      <c r="C50" s="144"/>
      <c r="D50" s="162"/>
      <c r="E50" s="168"/>
      <c r="F50" s="169"/>
      <c r="G50" s="164"/>
    </row>
    <row r="51" spans="1:7" ht="15.75">
      <c r="A51" s="170"/>
      <c r="B51" s="144"/>
      <c r="C51" s="144"/>
      <c r="D51" s="162"/>
      <c r="E51" s="217" t="s">
        <v>99</v>
      </c>
      <c r="F51" s="171">
        <f>ROUNDUP(SUM(F22:F50),0)</f>
        <v>1991</v>
      </c>
      <c r="G51" s="164"/>
    </row>
    <row r="52" spans="1:7">
      <c r="A52" s="172"/>
      <c r="B52" s="145"/>
      <c r="C52" s="145"/>
      <c r="D52" s="152"/>
      <c r="E52" s="153"/>
      <c r="F52" s="173">
        <f ca="1">YEAR(Coût!B3)-'Dép. sujet'!F51</f>
        <v>26</v>
      </c>
      <c r="G52" s="174" t="s">
        <v>217</v>
      </c>
    </row>
    <row r="54" spans="1:7">
      <c r="B54" s="136" t="s">
        <v>141</v>
      </c>
      <c r="C54" s="452"/>
      <c r="D54" s="452"/>
      <c r="E54" s="452"/>
    </row>
    <row r="56" spans="1:7">
      <c r="B56" s="175" t="s">
        <v>142</v>
      </c>
      <c r="C56" s="175"/>
      <c r="D56" s="176"/>
      <c r="E56" s="177"/>
      <c r="F56" s="175"/>
    </row>
  </sheetData>
  <mergeCells count="26">
    <mergeCell ref="C54:E54"/>
    <mergeCell ref="A15:B15"/>
    <mergeCell ref="C15:D15"/>
    <mergeCell ref="F15:G15"/>
    <mergeCell ref="A16:B16"/>
    <mergeCell ref="C16:D16"/>
    <mergeCell ref="F16:G16"/>
    <mergeCell ref="A17:B17"/>
    <mergeCell ref="C17:D17"/>
    <mergeCell ref="F17:G17"/>
    <mergeCell ref="B19:C19"/>
    <mergeCell ref="F19:G19"/>
    <mergeCell ref="A14:B14"/>
    <mergeCell ref="C14:D14"/>
    <mergeCell ref="F14:G14"/>
    <mergeCell ref="E1:F1"/>
    <mergeCell ref="E3:F3"/>
    <mergeCell ref="E5:F5"/>
    <mergeCell ref="E6:G6"/>
    <mergeCell ref="E7:G7"/>
    <mergeCell ref="E8:G8"/>
    <mergeCell ref="E9:G9"/>
    <mergeCell ref="A11:G11"/>
    <mergeCell ref="A13:B13"/>
    <mergeCell ref="C13:D13"/>
    <mergeCell ref="F13:G13"/>
  </mergeCells>
  <pageMargins left="0.78740157480314965" right="0.78740157480314965" top="0.47244094488188981" bottom="0.78740157480314965" header="0.51181102362204722" footer="0.51181102362204722"/>
  <pageSetup orientation="portrait" r:id="rId1"/>
  <headerFooter alignWithMargins="0">
    <oddFooter>&amp;R&amp;"Arial,Gras"&amp;K002060GUILBAULT EXPERTS-CONSEILS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4"/>
  <sheetViews>
    <sheetView topLeftCell="A58" workbookViewId="0">
      <selection activeCell="F29" sqref="F29"/>
    </sheetView>
  </sheetViews>
  <sheetFormatPr baseColWidth="10" defaultRowHeight="12.75"/>
  <cols>
    <col min="1" max="1" width="7.28515625" customWidth="1"/>
    <col min="2" max="2" width="4.7109375" customWidth="1"/>
  </cols>
  <sheetData>
    <row r="1" spans="1:13">
      <c r="A1" s="463" t="s">
        <v>159</v>
      </c>
      <c r="B1" s="464"/>
      <c r="C1" s="465" t="s">
        <v>160</v>
      </c>
      <c r="D1" s="466"/>
      <c r="E1" s="466"/>
      <c r="F1" s="466"/>
      <c r="G1" s="466"/>
      <c r="H1" s="466"/>
      <c r="I1" s="466"/>
      <c r="J1" s="466"/>
      <c r="K1" s="466"/>
      <c r="L1" s="466"/>
      <c r="M1" s="467"/>
    </row>
    <row r="2" spans="1:13">
      <c r="A2" s="463"/>
      <c r="B2" s="464"/>
      <c r="C2" s="187">
        <v>70</v>
      </c>
      <c r="D2" s="188">
        <v>65</v>
      </c>
      <c r="E2" s="188">
        <v>60</v>
      </c>
      <c r="F2" s="190">
        <v>55</v>
      </c>
      <c r="G2" s="188">
        <v>50</v>
      </c>
      <c r="H2" s="188">
        <v>45</v>
      </c>
      <c r="I2" s="188">
        <v>40</v>
      </c>
      <c r="J2" s="188">
        <v>35</v>
      </c>
      <c r="K2" s="188">
        <v>30</v>
      </c>
      <c r="L2" s="188">
        <v>25</v>
      </c>
      <c r="M2" s="189">
        <v>20</v>
      </c>
    </row>
    <row r="3" spans="1:13">
      <c r="A3" s="463"/>
      <c r="B3" s="464"/>
      <c r="C3" s="468" t="s">
        <v>161</v>
      </c>
      <c r="D3" s="343"/>
      <c r="E3" s="343"/>
      <c r="F3" s="343"/>
      <c r="G3" s="343"/>
      <c r="H3" s="343"/>
      <c r="I3" s="343"/>
      <c r="J3" s="343"/>
      <c r="K3" s="343"/>
      <c r="L3" s="343"/>
      <c r="M3" s="469"/>
    </row>
    <row r="4" spans="1:13">
      <c r="A4" s="461">
        <v>1</v>
      </c>
      <c r="B4" s="462"/>
      <c r="C4" s="181">
        <v>0</v>
      </c>
      <c r="D4" s="181">
        <v>0</v>
      </c>
      <c r="E4" s="181">
        <v>0</v>
      </c>
      <c r="F4" s="181">
        <v>0.01</v>
      </c>
      <c r="G4" s="181">
        <v>0.01</v>
      </c>
      <c r="H4" s="181">
        <v>0.01</v>
      </c>
      <c r="I4" s="181">
        <v>0.01</v>
      </c>
      <c r="J4" s="181">
        <v>0.02</v>
      </c>
      <c r="K4" s="181">
        <v>0.02</v>
      </c>
      <c r="L4" s="181">
        <v>0.03</v>
      </c>
      <c r="M4" s="182">
        <v>0.03</v>
      </c>
    </row>
    <row r="5" spans="1:13">
      <c r="A5" s="398">
        <v>2</v>
      </c>
      <c r="B5" s="404"/>
      <c r="C5" s="183">
        <v>0.01</v>
      </c>
      <c r="D5" s="183">
        <v>0.01</v>
      </c>
      <c r="E5" s="183">
        <v>0.01</v>
      </c>
      <c r="F5" s="183">
        <v>0.02</v>
      </c>
      <c r="G5" s="183">
        <v>0.02</v>
      </c>
      <c r="H5" s="183">
        <v>0.02</v>
      </c>
      <c r="I5" s="183">
        <v>0.03</v>
      </c>
      <c r="J5" s="183">
        <v>0.04</v>
      </c>
      <c r="K5" s="183">
        <v>0.04</v>
      </c>
      <c r="L5" s="183">
        <v>0.06</v>
      </c>
      <c r="M5" s="184">
        <v>7.0000000000000007E-2</v>
      </c>
    </row>
    <row r="6" spans="1:13">
      <c r="A6" s="398">
        <v>3</v>
      </c>
      <c r="B6" s="404"/>
      <c r="C6" s="183">
        <v>0.01</v>
      </c>
      <c r="D6" s="183">
        <v>0.02</v>
      </c>
      <c r="E6" s="183">
        <v>0.02</v>
      </c>
      <c r="F6" s="183">
        <v>0.02</v>
      </c>
      <c r="G6" s="183">
        <v>0.03</v>
      </c>
      <c r="H6" s="183">
        <v>0.03</v>
      </c>
      <c r="I6" s="183">
        <v>0.04</v>
      </c>
      <c r="J6" s="183">
        <v>0.05</v>
      </c>
      <c r="K6" s="183">
        <v>0.06</v>
      </c>
      <c r="L6" s="183">
        <v>0.09</v>
      </c>
      <c r="M6" s="184">
        <v>0.11</v>
      </c>
    </row>
    <row r="7" spans="1:13">
      <c r="A7" s="398">
        <v>4</v>
      </c>
      <c r="B7" s="404"/>
      <c r="C7" s="183">
        <v>0.02</v>
      </c>
      <c r="D7" s="183">
        <v>0.02</v>
      </c>
      <c r="E7" s="183">
        <v>0.03</v>
      </c>
      <c r="F7" s="183">
        <v>0.03</v>
      </c>
      <c r="G7" s="183">
        <v>0.04</v>
      </c>
      <c r="H7" s="183">
        <v>0.04</v>
      </c>
      <c r="I7" s="183">
        <v>0.05</v>
      </c>
      <c r="J7" s="183">
        <v>7.0000000000000007E-2</v>
      </c>
      <c r="K7" s="183">
        <v>0.09</v>
      </c>
      <c r="L7" s="183">
        <v>0.12</v>
      </c>
      <c r="M7" s="184">
        <v>0.15</v>
      </c>
    </row>
    <row r="8" spans="1:13">
      <c r="A8" s="399">
        <v>5</v>
      </c>
      <c r="B8" s="405"/>
      <c r="C8" s="185">
        <v>0.02</v>
      </c>
      <c r="D8" s="185">
        <v>0.03</v>
      </c>
      <c r="E8" s="185">
        <v>0.04</v>
      </c>
      <c r="F8" s="185">
        <v>0.04</v>
      </c>
      <c r="G8" s="185">
        <v>0.05</v>
      </c>
      <c r="H8" s="185">
        <v>0.06</v>
      </c>
      <c r="I8" s="185">
        <v>7.0000000000000007E-2</v>
      </c>
      <c r="J8" s="185">
        <v>0.09</v>
      </c>
      <c r="K8" s="185">
        <v>0.12</v>
      </c>
      <c r="L8" s="185">
        <v>0.15</v>
      </c>
      <c r="M8" s="186">
        <v>0.2</v>
      </c>
    </row>
    <row r="9" spans="1:13">
      <c r="A9" s="461">
        <v>6</v>
      </c>
      <c r="B9" s="462"/>
      <c r="C9" s="181">
        <v>0.03</v>
      </c>
      <c r="D9" s="181">
        <v>0.04</v>
      </c>
      <c r="E9" s="181">
        <v>0.04</v>
      </c>
      <c r="F9" s="181">
        <v>0.05</v>
      </c>
      <c r="G9" s="181">
        <v>0.06</v>
      </c>
      <c r="H9" s="181">
        <v>7.0000000000000007E-2</v>
      </c>
      <c r="I9" s="181">
        <v>0.09</v>
      </c>
      <c r="J9" s="181">
        <v>0.11</v>
      </c>
      <c r="K9" s="181">
        <v>0.14000000000000001</v>
      </c>
      <c r="L9" s="181">
        <v>0.18</v>
      </c>
      <c r="M9" s="182">
        <v>0.24</v>
      </c>
    </row>
    <row r="10" spans="1:13">
      <c r="A10" s="398">
        <v>7</v>
      </c>
      <c r="B10" s="404"/>
      <c r="C10" s="183">
        <v>0.04</v>
      </c>
      <c r="D10" s="183">
        <v>0.05</v>
      </c>
      <c r="E10" s="183">
        <v>0.05</v>
      </c>
      <c r="F10" s="183">
        <v>0.06</v>
      </c>
      <c r="G10" s="183">
        <v>7.0000000000000007E-2</v>
      </c>
      <c r="H10" s="183">
        <v>0.08</v>
      </c>
      <c r="I10" s="183">
        <v>0.1</v>
      </c>
      <c r="J10" s="183">
        <v>0.13</v>
      </c>
      <c r="K10" s="183">
        <v>0.17</v>
      </c>
      <c r="L10" s="183">
        <v>0.22</v>
      </c>
      <c r="M10" s="184">
        <v>0.28000000000000003</v>
      </c>
    </row>
    <row r="11" spans="1:13">
      <c r="A11" s="398">
        <v>8</v>
      </c>
      <c r="B11" s="404"/>
      <c r="C11" s="183">
        <v>0.04</v>
      </c>
      <c r="D11" s="183">
        <v>0.05</v>
      </c>
      <c r="E11" s="183">
        <v>0.06</v>
      </c>
      <c r="F11" s="183">
        <v>7.0000000000000007E-2</v>
      </c>
      <c r="G11" s="183">
        <v>0.08</v>
      </c>
      <c r="H11" s="183">
        <v>0.1</v>
      </c>
      <c r="I11" s="183">
        <v>0.12</v>
      </c>
      <c r="J11" s="183">
        <v>0.15</v>
      </c>
      <c r="K11" s="183">
        <v>0.19</v>
      </c>
      <c r="L11" s="183">
        <v>0.25</v>
      </c>
      <c r="M11" s="184">
        <v>0.33</v>
      </c>
    </row>
    <row r="12" spans="1:13">
      <c r="A12" s="398">
        <v>9</v>
      </c>
      <c r="B12" s="404"/>
      <c r="C12" s="183">
        <v>0.05</v>
      </c>
      <c r="D12" s="183">
        <v>0.06</v>
      </c>
      <c r="E12" s="183">
        <v>7.0000000000000007E-2</v>
      </c>
      <c r="F12" s="183">
        <v>0.08</v>
      </c>
      <c r="G12" s="183">
        <v>0.1</v>
      </c>
      <c r="H12" s="183">
        <v>0.11</v>
      </c>
      <c r="I12" s="183">
        <v>0.14000000000000001</v>
      </c>
      <c r="J12" s="183">
        <v>0.17</v>
      </c>
      <c r="K12" s="183">
        <v>0.22</v>
      </c>
      <c r="L12" s="183">
        <v>0.28999999999999998</v>
      </c>
      <c r="M12" s="184">
        <v>0.38</v>
      </c>
    </row>
    <row r="13" spans="1:13">
      <c r="A13" s="399">
        <v>10</v>
      </c>
      <c r="B13" s="405"/>
      <c r="C13" s="185">
        <v>0.05</v>
      </c>
      <c r="D13" s="185">
        <v>7.0000000000000007E-2</v>
      </c>
      <c r="E13" s="185">
        <v>0.08</v>
      </c>
      <c r="F13" s="185">
        <v>0.09</v>
      </c>
      <c r="G13" s="185">
        <v>0.11</v>
      </c>
      <c r="H13" s="185">
        <v>0.13</v>
      </c>
      <c r="I13" s="185">
        <v>0.16</v>
      </c>
      <c r="J13" s="185">
        <v>0.2</v>
      </c>
      <c r="K13" s="185">
        <v>0.25</v>
      </c>
      <c r="L13" s="185">
        <v>0.32</v>
      </c>
      <c r="M13" s="186">
        <v>0.43</v>
      </c>
    </row>
    <row r="14" spans="1:13">
      <c r="A14" s="461">
        <v>11</v>
      </c>
      <c r="B14" s="462"/>
      <c r="C14" s="181">
        <v>0.06</v>
      </c>
      <c r="D14" s="181">
        <v>0.08</v>
      </c>
      <c r="E14" s="181">
        <v>0.09</v>
      </c>
      <c r="F14" s="181">
        <v>0.1</v>
      </c>
      <c r="G14" s="181">
        <v>0.12</v>
      </c>
      <c r="H14" s="181">
        <v>0.14000000000000001</v>
      </c>
      <c r="I14" s="181">
        <v>0.18</v>
      </c>
      <c r="J14" s="181">
        <v>0.22</v>
      </c>
      <c r="K14" s="181">
        <v>0.28000000000000003</v>
      </c>
      <c r="L14" s="181">
        <v>0.36</v>
      </c>
      <c r="M14" s="182">
        <v>0.48</v>
      </c>
    </row>
    <row r="15" spans="1:13">
      <c r="A15" s="398">
        <v>12</v>
      </c>
      <c r="B15" s="404"/>
      <c r="C15" s="183">
        <v>7.0000000000000007E-2</v>
      </c>
      <c r="D15" s="183">
        <v>0.09</v>
      </c>
      <c r="E15" s="183">
        <v>0.1</v>
      </c>
      <c r="F15" s="183">
        <v>0.11</v>
      </c>
      <c r="G15" s="183">
        <v>0.13</v>
      </c>
      <c r="H15" s="183">
        <v>0.01</v>
      </c>
      <c r="I15" s="183">
        <v>0.2</v>
      </c>
      <c r="J15" s="183">
        <v>0.24</v>
      </c>
      <c r="K15" s="183">
        <v>0.31</v>
      </c>
      <c r="L15" s="183">
        <v>0.4</v>
      </c>
      <c r="M15" s="184">
        <v>0.53</v>
      </c>
    </row>
    <row r="16" spans="1:13">
      <c r="A16" s="398">
        <v>13</v>
      </c>
      <c r="B16" s="404"/>
      <c r="C16" s="183">
        <v>0.08</v>
      </c>
      <c r="D16" s="183">
        <v>0.1</v>
      </c>
      <c r="E16" s="183">
        <v>0.11</v>
      </c>
      <c r="F16" s="183">
        <v>0.12</v>
      </c>
      <c r="G16" s="183">
        <v>0.15</v>
      </c>
      <c r="H16" s="183">
        <v>0.17</v>
      </c>
      <c r="I16" s="183">
        <v>0.22</v>
      </c>
      <c r="J16" s="183">
        <v>0.26</v>
      </c>
      <c r="K16" s="183">
        <v>0.34</v>
      </c>
      <c r="L16" s="183">
        <v>0.44</v>
      </c>
      <c r="M16" s="184">
        <v>0.56999999999999995</v>
      </c>
    </row>
    <row r="17" spans="1:13">
      <c r="A17" s="398">
        <v>14</v>
      </c>
      <c r="B17" s="404"/>
      <c r="C17" s="183">
        <v>0.08</v>
      </c>
      <c r="D17" s="183">
        <v>0.1</v>
      </c>
      <c r="E17" s="183">
        <v>0.12</v>
      </c>
      <c r="F17" s="183">
        <v>0.13</v>
      </c>
      <c r="G17" s="183">
        <v>0.16</v>
      </c>
      <c r="H17" s="183">
        <v>0.19</v>
      </c>
      <c r="I17" s="183">
        <v>0.24</v>
      </c>
      <c r="J17" s="183">
        <v>0.28999999999999998</v>
      </c>
      <c r="K17" s="183">
        <v>0.37</v>
      </c>
      <c r="L17" s="183">
        <v>0.48</v>
      </c>
      <c r="M17" s="184">
        <v>0.61</v>
      </c>
    </row>
    <row r="18" spans="1:13">
      <c r="A18" s="399">
        <v>15</v>
      </c>
      <c r="B18" s="405"/>
      <c r="C18" s="185">
        <v>0.09</v>
      </c>
      <c r="D18" s="185">
        <v>0.11</v>
      </c>
      <c r="E18" s="185">
        <v>0.12</v>
      </c>
      <c r="F18" s="185">
        <v>0.15</v>
      </c>
      <c r="G18" s="185">
        <v>0.17</v>
      </c>
      <c r="H18" s="185">
        <v>0.21</v>
      </c>
      <c r="I18" s="185">
        <v>0.26</v>
      </c>
      <c r="J18" s="185">
        <v>0.32</v>
      </c>
      <c r="K18" s="185">
        <v>0.4</v>
      </c>
      <c r="L18" s="185">
        <v>0.52</v>
      </c>
      <c r="M18" s="186">
        <v>0.66</v>
      </c>
    </row>
    <row r="19" spans="1:13">
      <c r="A19" s="461">
        <v>16</v>
      </c>
      <c r="B19" s="462"/>
      <c r="C19" s="181">
        <v>0.1</v>
      </c>
      <c r="D19" s="181">
        <v>0.12</v>
      </c>
      <c r="E19" s="181">
        <v>0.13</v>
      </c>
      <c r="F19" s="181">
        <v>0.16</v>
      </c>
      <c r="G19" s="181">
        <v>0.19</v>
      </c>
      <c r="H19" s="181">
        <v>0.23</v>
      </c>
      <c r="I19" s="181">
        <v>0.28000000000000003</v>
      </c>
      <c r="J19" s="181">
        <v>0.34</v>
      </c>
      <c r="K19" s="181">
        <v>0.43</v>
      </c>
      <c r="L19" s="181">
        <v>0.55000000000000004</v>
      </c>
      <c r="M19" s="182">
        <v>0.7</v>
      </c>
    </row>
    <row r="20" spans="1:13">
      <c r="A20" s="398">
        <v>17</v>
      </c>
      <c r="B20" s="404"/>
      <c r="C20" s="183">
        <v>0.1</v>
      </c>
      <c r="D20" s="183">
        <v>0.13</v>
      </c>
      <c r="E20" s="183">
        <v>0.15</v>
      </c>
      <c r="F20" s="183">
        <v>0.17</v>
      </c>
      <c r="G20" s="183">
        <v>0.2</v>
      </c>
      <c r="H20" s="183">
        <v>0.25</v>
      </c>
      <c r="I20" s="183">
        <v>0.3</v>
      </c>
      <c r="J20" s="183">
        <v>0.37</v>
      </c>
      <c r="K20" s="183">
        <v>0.46</v>
      </c>
      <c r="L20" s="183">
        <v>0.59</v>
      </c>
      <c r="M20" s="184">
        <v>0.73</v>
      </c>
    </row>
    <row r="21" spans="1:13">
      <c r="A21" s="398">
        <v>18</v>
      </c>
      <c r="B21" s="404"/>
      <c r="C21" s="183">
        <v>0.11</v>
      </c>
      <c r="D21" s="183">
        <v>0.14000000000000001</v>
      </c>
      <c r="E21" s="183">
        <v>0.16</v>
      </c>
      <c r="F21" s="183">
        <v>0.19</v>
      </c>
      <c r="G21" s="183">
        <v>0.22</v>
      </c>
      <c r="H21" s="183">
        <v>0.27</v>
      </c>
      <c r="I21" s="183">
        <v>0.32</v>
      </c>
      <c r="J21" s="183">
        <v>0.4</v>
      </c>
      <c r="K21" s="183">
        <v>0.5</v>
      </c>
      <c r="L21" s="183">
        <v>0.63</v>
      </c>
      <c r="M21" s="184">
        <v>0.76</v>
      </c>
    </row>
    <row r="22" spans="1:13">
      <c r="A22" s="398">
        <v>19</v>
      </c>
      <c r="B22" s="404"/>
      <c r="C22" s="183">
        <v>0.12</v>
      </c>
      <c r="D22" s="183">
        <v>0.15</v>
      </c>
      <c r="E22" s="183">
        <v>0.17</v>
      </c>
      <c r="F22" s="183">
        <v>0.2</v>
      </c>
      <c r="G22" s="183">
        <v>0.24</v>
      </c>
      <c r="H22" s="183">
        <v>0.28000000000000003</v>
      </c>
      <c r="I22" s="183">
        <v>0.34</v>
      </c>
      <c r="J22" s="183">
        <v>0.43</v>
      </c>
      <c r="K22" s="183">
        <v>0.53</v>
      </c>
      <c r="L22" s="183">
        <v>0.67</v>
      </c>
      <c r="M22" s="184">
        <v>0.78</v>
      </c>
    </row>
    <row r="23" spans="1:13">
      <c r="A23" s="399">
        <v>20</v>
      </c>
      <c r="B23" s="405"/>
      <c r="C23" s="185">
        <v>0.13</v>
      </c>
      <c r="D23" s="185">
        <v>0.16</v>
      </c>
      <c r="E23" s="185">
        <v>0.18</v>
      </c>
      <c r="F23" s="185">
        <v>0.21</v>
      </c>
      <c r="G23" s="185">
        <v>0.25</v>
      </c>
      <c r="H23" s="185">
        <v>0.3</v>
      </c>
      <c r="I23" s="185">
        <v>0.37</v>
      </c>
      <c r="J23" s="185">
        <v>0.45</v>
      </c>
      <c r="K23" s="185">
        <v>0.56000000000000005</v>
      </c>
      <c r="L23" s="185">
        <v>0.71</v>
      </c>
      <c r="M23" s="186">
        <v>0.79</v>
      </c>
    </row>
    <row r="24" spans="1:13">
      <c r="A24" s="461">
        <v>21</v>
      </c>
      <c r="B24" s="462"/>
      <c r="C24" s="181">
        <v>0.13</v>
      </c>
      <c r="D24" s="181">
        <v>0.17</v>
      </c>
      <c r="E24" s="181">
        <v>0.19</v>
      </c>
      <c r="F24" s="181">
        <v>0.22</v>
      </c>
      <c r="G24" s="181">
        <v>0.26</v>
      </c>
      <c r="H24" s="181">
        <v>0.32</v>
      </c>
      <c r="I24" s="181">
        <v>0.39</v>
      </c>
      <c r="J24" s="181">
        <v>0.48</v>
      </c>
      <c r="K24" s="181">
        <v>0.59</v>
      </c>
      <c r="L24" s="181">
        <v>0.74</v>
      </c>
      <c r="M24" s="182">
        <v>0.79</v>
      </c>
    </row>
    <row r="25" spans="1:13">
      <c r="A25" s="398">
        <v>22</v>
      </c>
      <c r="B25" s="404"/>
      <c r="C25" s="183">
        <v>0.14000000000000001</v>
      </c>
      <c r="D25" s="183">
        <v>0.17</v>
      </c>
      <c r="E25" s="183">
        <v>0.2</v>
      </c>
      <c r="F25" s="183">
        <v>0.23</v>
      </c>
      <c r="G25" s="183">
        <v>0.28000000000000003</v>
      </c>
      <c r="H25" s="183">
        <v>0.34</v>
      </c>
      <c r="I25" s="183">
        <v>0.42</v>
      </c>
      <c r="J25" s="183">
        <v>0.51</v>
      </c>
      <c r="K25" s="183">
        <v>0.62</v>
      </c>
      <c r="L25" s="183">
        <v>0.76</v>
      </c>
      <c r="M25" s="184">
        <v>0.8</v>
      </c>
    </row>
    <row r="26" spans="1:13">
      <c r="A26" s="398">
        <v>23</v>
      </c>
      <c r="B26" s="404"/>
      <c r="C26" s="183">
        <v>0.15</v>
      </c>
      <c r="D26" s="183">
        <v>0.19</v>
      </c>
      <c r="E26" s="183">
        <v>0.21</v>
      </c>
      <c r="F26" s="183">
        <v>0.24</v>
      </c>
      <c r="G26" s="183">
        <v>0.28999999999999998</v>
      </c>
      <c r="H26" s="183">
        <v>0.36</v>
      </c>
      <c r="I26" s="183">
        <v>0.44</v>
      </c>
      <c r="J26" s="183">
        <v>0.54</v>
      </c>
      <c r="K26" s="183">
        <v>0.65</v>
      </c>
      <c r="L26" s="183">
        <v>0.77</v>
      </c>
      <c r="M26" s="184"/>
    </row>
    <row r="27" spans="1:13">
      <c r="A27" s="398">
        <v>24</v>
      </c>
      <c r="B27" s="404"/>
      <c r="C27" s="183">
        <v>0.16</v>
      </c>
      <c r="D27" s="183">
        <v>0.2</v>
      </c>
      <c r="E27" s="183">
        <v>0.23</v>
      </c>
      <c r="F27" s="183">
        <v>0.26</v>
      </c>
      <c r="G27" s="183">
        <v>0.31</v>
      </c>
      <c r="H27" s="183">
        <v>0.38</v>
      </c>
      <c r="I27" s="183">
        <v>0.47</v>
      </c>
      <c r="J27" s="183">
        <v>0.56999999999999995</v>
      </c>
      <c r="K27" s="183">
        <v>0.68</v>
      </c>
      <c r="L27" s="183">
        <v>0.79</v>
      </c>
      <c r="M27" s="184"/>
    </row>
    <row r="28" spans="1:13">
      <c r="A28" s="399">
        <v>25</v>
      </c>
      <c r="B28" s="405"/>
      <c r="C28" s="185">
        <v>0.17</v>
      </c>
      <c r="D28" s="185">
        <v>0.21</v>
      </c>
      <c r="E28" s="185">
        <v>0.24</v>
      </c>
      <c r="F28" s="185">
        <v>0.27</v>
      </c>
      <c r="G28" s="185">
        <v>0.33</v>
      </c>
      <c r="H28" s="185">
        <v>0.4</v>
      </c>
      <c r="I28" s="185">
        <v>0.5</v>
      </c>
      <c r="J28" s="185">
        <v>0.6</v>
      </c>
      <c r="K28" s="185">
        <v>0.71</v>
      </c>
      <c r="L28" s="185">
        <v>0.8</v>
      </c>
      <c r="M28" s="186"/>
    </row>
    <row r="29" spans="1:13">
      <c r="A29" s="461">
        <v>26</v>
      </c>
      <c r="B29" s="462"/>
      <c r="C29" s="181">
        <v>0.18</v>
      </c>
      <c r="D29" s="181">
        <v>0.22</v>
      </c>
      <c r="E29" s="181">
        <v>0.25</v>
      </c>
      <c r="F29" s="181">
        <v>0.28999999999999998</v>
      </c>
      <c r="G29" s="181">
        <v>0.35</v>
      </c>
      <c r="H29" s="181">
        <v>0.43</v>
      </c>
      <c r="I29" s="181">
        <v>0.52</v>
      </c>
      <c r="J29" s="181">
        <v>0.62</v>
      </c>
      <c r="K29" s="181">
        <v>0.74</v>
      </c>
      <c r="L29" s="181">
        <v>0.8</v>
      </c>
      <c r="M29" s="182"/>
    </row>
    <row r="30" spans="1:13">
      <c r="A30" s="398">
        <v>27</v>
      </c>
      <c r="B30" s="404"/>
      <c r="C30" s="183">
        <v>0.19</v>
      </c>
      <c r="D30" s="183">
        <v>0.23</v>
      </c>
      <c r="E30" s="183">
        <v>0.26</v>
      </c>
      <c r="F30" s="183">
        <v>0.31</v>
      </c>
      <c r="G30" s="183">
        <v>0.37</v>
      </c>
      <c r="H30" s="183">
        <v>0.45</v>
      </c>
      <c r="I30" s="183">
        <v>0.55000000000000004</v>
      </c>
      <c r="J30" s="183">
        <v>0.65</v>
      </c>
      <c r="K30" s="183">
        <v>0.75</v>
      </c>
      <c r="L30" s="183"/>
      <c r="M30" s="184"/>
    </row>
    <row r="31" spans="1:13">
      <c r="A31" s="398">
        <v>28</v>
      </c>
      <c r="B31" s="404"/>
      <c r="C31" s="183">
        <v>0.2</v>
      </c>
      <c r="D31" s="183">
        <v>0.24</v>
      </c>
      <c r="E31" s="183">
        <v>0.28000000000000003</v>
      </c>
      <c r="F31" s="183">
        <v>0.33</v>
      </c>
      <c r="G31" s="183">
        <v>0.39</v>
      </c>
      <c r="H31" s="183">
        <v>0.47</v>
      </c>
      <c r="I31" s="183">
        <v>0.56999999999999995</v>
      </c>
      <c r="J31" s="183">
        <v>0.68</v>
      </c>
      <c r="K31" s="183">
        <v>0.77</v>
      </c>
      <c r="L31" s="183"/>
      <c r="M31" s="184"/>
    </row>
    <row r="32" spans="1:13">
      <c r="A32" s="398">
        <v>29</v>
      </c>
      <c r="B32" s="404"/>
      <c r="C32" s="183">
        <v>0.21</v>
      </c>
      <c r="D32" s="183">
        <v>0.26</v>
      </c>
      <c r="E32" s="183">
        <v>0.28999999999999998</v>
      </c>
      <c r="F32" s="183">
        <v>0.34</v>
      </c>
      <c r="G32" s="183">
        <v>0.41</v>
      </c>
      <c r="H32" s="183">
        <v>0.49</v>
      </c>
      <c r="I32" s="183">
        <v>0.59</v>
      </c>
      <c r="J32" s="183">
        <v>0.7</v>
      </c>
      <c r="K32" s="183">
        <v>0.78</v>
      </c>
      <c r="L32" s="183"/>
      <c r="M32" s="184"/>
    </row>
    <row r="33" spans="1:13">
      <c r="A33" s="399">
        <v>30</v>
      </c>
      <c r="B33" s="405"/>
      <c r="C33" s="185">
        <v>0.22</v>
      </c>
      <c r="D33" s="185">
        <v>0.27</v>
      </c>
      <c r="E33" s="185">
        <v>0.31</v>
      </c>
      <c r="F33" s="185">
        <v>0.36</v>
      </c>
      <c r="G33" s="185">
        <v>0.44</v>
      </c>
      <c r="H33" s="185">
        <v>0.52</v>
      </c>
      <c r="I33" s="185">
        <v>0.62</v>
      </c>
      <c r="J33" s="185">
        <v>0.71</v>
      </c>
      <c r="K33" s="185">
        <v>0.79</v>
      </c>
      <c r="L33" s="185"/>
      <c r="M33" s="186"/>
    </row>
    <row r="34" spans="1:13">
      <c r="A34" s="461">
        <v>31</v>
      </c>
      <c r="B34" s="462"/>
      <c r="C34" s="181">
        <v>0.23</v>
      </c>
      <c r="D34" s="181">
        <v>0.28000000000000003</v>
      </c>
      <c r="E34" s="181">
        <v>0.32</v>
      </c>
      <c r="F34" s="181">
        <v>0.38</v>
      </c>
      <c r="G34" s="181">
        <v>0.46</v>
      </c>
      <c r="H34" s="181">
        <v>0.54</v>
      </c>
      <c r="I34" s="181">
        <v>0.64</v>
      </c>
      <c r="J34" s="181">
        <v>0.72</v>
      </c>
      <c r="K34" s="181">
        <v>0.79</v>
      </c>
      <c r="L34" s="181"/>
      <c r="M34" s="182"/>
    </row>
    <row r="35" spans="1:13">
      <c r="A35" s="398">
        <v>32</v>
      </c>
      <c r="B35" s="404"/>
      <c r="C35" s="183">
        <v>0.24</v>
      </c>
      <c r="D35" s="183">
        <v>0.28999999999999998</v>
      </c>
      <c r="E35" s="183">
        <v>0.34</v>
      </c>
      <c r="F35" s="183">
        <v>0.4</v>
      </c>
      <c r="G35" s="183">
        <v>0.47</v>
      </c>
      <c r="H35" s="183">
        <v>0.56000000000000005</v>
      </c>
      <c r="I35" s="183">
        <v>0.67</v>
      </c>
      <c r="J35" s="183">
        <v>0.74</v>
      </c>
      <c r="K35" s="183">
        <v>0.8</v>
      </c>
      <c r="L35" s="183"/>
      <c r="M35" s="184"/>
    </row>
    <row r="36" spans="1:13">
      <c r="A36" s="398">
        <v>33</v>
      </c>
      <c r="B36" s="404"/>
      <c r="C36" s="183">
        <v>0.25</v>
      </c>
      <c r="D36" s="183">
        <v>0.31</v>
      </c>
      <c r="E36" s="183">
        <v>0.35</v>
      </c>
      <c r="F36" s="183">
        <v>0.42</v>
      </c>
      <c r="G36" s="183">
        <v>0.49</v>
      </c>
      <c r="H36" s="183">
        <v>0.57999999999999996</v>
      </c>
      <c r="I36" s="183">
        <v>0.69</v>
      </c>
      <c r="J36" s="183">
        <v>0.75</v>
      </c>
      <c r="K36" s="183"/>
      <c r="L36" s="183"/>
      <c r="M36" s="184"/>
    </row>
    <row r="37" spans="1:13">
      <c r="A37" s="398">
        <v>34</v>
      </c>
      <c r="B37" s="404"/>
      <c r="C37" s="183">
        <v>0.27</v>
      </c>
      <c r="D37" s="183">
        <v>0.32</v>
      </c>
      <c r="E37" s="183">
        <v>0.37</v>
      </c>
      <c r="F37" s="183">
        <v>0.44</v>
      </c>
      <c r="G37" s="183">
        <v>0.51</v>
      </c>
      <c r="H37" s="183">
        <v>0.6</v>
      </c>
      <c r="I37" s="183">
        <v>0.71</v>
      </c>
      <c r="J37" s="183">
        <v>0.77</v>
      </c>
      <c r="K37" s="183"/>
      <c r="L37" s="183"/>
      <c r="M37" s="184"/>
    </row>
    <row r="38" spans="1:13">
      <c r="A38" s="399">
        <v>35</v>
      </c>
      <c r="B38" s="405"/>
      <c r="C38" s="185">
        <v>0.28000000000000003</v>
      </c>
      <c r="D38" s="185">
        <v>0.34</v>
      </c>
      <c r="E38" s="185">
        <v>0.38</v>
      </c>
      <c r="F38" s="185">
        <v>0.45</v>
      </c>
      <c r="G38" s="185">
        <v>0.53</v>
      </c>
      <c r="H38" s="185">
        <v>0.62</v>
      </c>
      <c r="I38" s="185">
        <v>0.72</v>
      </c>
      <c r="J38" s="185">
        <v>0.78</v>
      </c>
      <c r="K38" s="185"/>
      <c r="L38" s="185"/>
      <c r="M38" s="186"/>
    </row>
    <row r="39" spans="1:13">
      <c r="A39" s="461">
        <v>36</v>
      </c>
      <c r="B39" s="462"/>
      <c r="C39" s="181">
        <v>0.28999999999999998</v>
      </c>
      <c r="D39" s="181">
        <v>0.35</v>
      </c>
      <c r="E39" s="181">
        <v>0.4</v>
      </c>
      <c r="F39" s="181">
        <v>0.47</v>
      </c>
      <c r="G39" s="181">
        <v>0.55000000000000004</v>
      </c>
      <c r="H39" s="181">
        <v>0.65</v>
      </c>
      <c r="I39" s="181">
        <v>0.74</v>
      </c>
      <c r="J39" s="181">
        <v>0.79</v>
      </c>
      <c r="K39" s="181"/>
      <c r="L39" s="181"/>
      <c r="M39" s="182"/>
    </row>
    <row r="40" spans="1:13">
      <c r="A40" s="398">
        <v>37</v>
      </c>
      <c r="B40" s="404"/>
      <c r="C40" s="183">
        <v>0.3</v>
      </c>
      <c r="D40" s="183">
        <v>0.37</v>
      </c>
      <c r="E40" s="183">
        <v>0.41</v>
      </c>
      <c r="F40" s="183">
        <v>0.49</v>
      </c>
      <c r="G40" s="183">
        <v>0.56999999999999995</v>
      </c>
      <c r="H40" s="183">
        <v>0.67</v>
      </c>
      <c r="I40" s="183">
        <v>0.76</v>
      </c>
      <c r="J40" s="183">
        <v>0.79</v>
      </c>
      <c r="K40" s="183"/>
      <c r="L40" s="183"/>
      <c r="M40" s="184"/>
    </row>
    <row r="41" spans="1:13">
      <c r="A41" s="398">
        <v>38</v>
      </c>
      <c r="B41" s="404"/>
      <c r="C41" s="183">
        <v>0.32</v>
      </c>
      <c r="D41" s="183">
        <v>0.38</v>
      </c>
      <c r="E41" s="183">
        <v>0.43</v>
      </c>
      <c r="F41" s="183">
        <v>0.51</v>
      </c>
      <c r="G41" s="183">
        <v>0.59</v>
      </c>
      <c r="H41" s="183">
        <v>0.69</v>
      </c>
      <c r="I41" s="183">
        <v>0.77</v>
      </c>
      <c r="J41" s="183">
        <v>0.8</v>
      </c>
      <c r="K41" s="183"/>
      <c r="L41" s="183"/>
      <c r="M41" s="184"/>
    </row>
    <row r="42" spans="1:13">
      <c r="A42" s="398">
        <v>39</v>
      </c>
      <c r="B42" s="404"/>
      <c r="C42" s="183">
        <v>0.33</v>
      </c>
      <c r="D42" s="183">
        <v>0.4</v>
      </c>
      <c r="E42" s="183">
        <v>0.45</v>
      </c>
      <c r="F42" s="183">
        <v>0.53</v>
      </c>
      <c r="G42" s="183">
        <v>0.61</v>
      </c>
      <c r="H42" s="183">
        <v>0.7</v>
      </c>
      <c r="I42" s="183">
        <v>0.78</v>
      </c>
      <c r="J42" s="183"/>
      <c r="K42" s="183"/>
      <c r="L42" s="183"/>
      <c r="M42" s="184"/>
    </row>
    <row r="43" spans="1:13">
      <c r="A43" s="399">
        <v>40</v>
      </c>
      <c r="B43" s="405"/>
      <c r="C43" s="185">
        <v>0.35</v>
      </c>
      <c r="D43" s="185">
        <v>0.41</v>
      </c>
      <c r="E43" s="185">
        <v>0.47</v>
      </c>
      <c r="F43" s="185">
        <v>0.55000000000000004</v>
      </c>
      <c r="G43" s="185">
        <v>0.63</v>
      </c>
      <c r="H43" s="185">
        <v>0.72</v>
      </c>
      <c r="I43" s="185">
        <v>0.79</v>
      </c>
      <c r="J43" s="185"/>
      <c r="K43" s="185"/>
      <c r="L43" s="185"/>
      <c r="M43" s="186"/>
    </row>
    <row r="44" spans="1:13">
      <c r="A44" s="461">
        <v>41</v>
      </c>
      <c r="B44" s="462"/>
      <c r="C44" s="181">
        <v>0.36</v>
      </c>
      <c r="D44" s="181">
        <v>0.43</v>
      </c>
      <c r="E44" s="181">
        <v>0.49</v>
      </c>
      <c r="F44" s="181">
        <v>0.56999999999999995</v>
      </c>
      <c r="G44" s="181">
        <v>0.64</v>
      </c>
      <c r="H44" s="181">
        <v>0.73</v>
      </c>
      <c r="I44" s="181">
        <v>0.79</v>
      </c>
      <c r="J44" s="181"/>
      <c r="K44" s="181"/>
      <c r="L44" s="181"/>
      <c r="M44" s="182"/>
    </row>
    <row r="45" spans="1:13">
      <c r="A45" s="398">
        <v>42</v>
      </c>
      <c r="B45" s="404"/>
      <c r="C45" s="183">
        <v>0.38</v>
      </c>
      <c r="D45" s="183">
        <v>0.45</v>
      </c>
      <c r="E45" s="183">
        <v>0.51</v>
      </c>
      <c r="F45" s="183">
        <v>0.59</v>
      </c>
      <c r="G45" s="183">
        <v>0.66</v>
      </c>
      <c r="H45" s="183">
        <v>0.75</v>
      </c>
      <c r="I45" s="183">
        <v>0.8</v>
      </c>
      <c r="J45" s="183"/>
      <c r="K45" s="183"/>
      <c r="L45" s="183"/>
      <c r="M45" s="184"/>
    </row>
    <row r="46" spans="1:13">
      <c r="A46" s="398">
        <v>43</v>
      </c>
      <c r="B46" s="404"/>
      <c r="C46" s="183">
        <v>0.39</v>
      </c>
      <c r="D46" s="183">
        <v>0.47</v>
      </c>
      <c r="E46" s="183">
        <v>0.52</v>
      </c>
      <c r="F46" s="183">
        <v>0.6</v>
      </c>
      <c r="G46" s="183">
        <v>0.67</v>
      </c>
      <c r="H46" s="183">
        <v>0.76</v>
      </c>
      <c r="I46" s="183"/>
      <c r="J46" s="183"/>
      <c r="K46" s="183"/>
      <c r="L46" s="183"/>
      <c r="M46" s="184"/>
    </row>
    <row r="47" spans="1:13">
      <c r="A47" s="398">
        <v>44</v>
      </c>
      <c r="B47" s="404"/>
      <c r="C47" s="183">
        <v>0.41</v>
      </c>
      <c r="D47" s="183">
        <v>0.48</v>
      </c>
      <c r="E47" s="183">
        <v>0.54</v>
      </c>
      <c r="F47" s="183">
        <v>0.62</v>
      </c>
      <c r="G47" s="183">
        <v>0.69</v>
      </c>
      <c r="H47" s="183">
        <v>0.77</v>
      </c>
      <c r="I47" s="183"/>
      <c r="J47" s="183"/>
      <c r="K47" s="183"/>
      <c r="L47" s="183"/>
      <c r="M47" s="184"/>
    </row>
    <row r="48" spans="1:13">
      <c r="A48" s="399">
        <v>45</v>
      </c>
      <c r="B48" s="405"/>
      <c r="C48" s="185">
        <v>0.42</v>
      </c>
      <c r="D48" s="185">
        <v>0.5</v>
      </c>
      <c r="E48" s="185">
        <v>0.55000000000000004</v>
      </c>
      <c r="F48" s="185">
        <v>0.63</v>
      </c>
      <c r="G48" s="185">
        <v>0.7</v>
      </c>
      <c r="H48" s="185">
        <v>0.78</v>
      </c>
      <c r="I48" s="185"/>
      <c r="J48" s="185"/>
      <c r="K48" s="185"/>
      <c r="L48" s="185"/>
      <c r="M48" s="186"/>
    </row>
    <row r="49" spans="1:13">
      <c r="A49" s="461">
        <v>46</v>
      </c>
      <c r="B49" s="462"/>
      <c r="C49" s="181">
        <v>0.44</v>
      </c>
      <c r="D49" s="181">
        <v>0.51</v>
      </c>
      <c r="E49" s="181">
        <v>0.56999999999999995</v>
      </c>
      <c r="F49" s="181">
        <v>0.65</v>
      </c>
      <c r="G49" s="181">
        <v>0.72</v>
      </c>
      <c r="H49" s="181">
        <v>0.79</v>
      </c>
      <c r="I49" s="181"/>
      <c r="J49" s="181"/>
      <c r="K49" s="181"/>
      <c r="L49" s="181"/>
      <c r="M49" s="182"/>
    </row>
    <row r="50" spans="1:13">
      <c r="A50" s="398">
        <v>47</v>
      </c>
      <c r="B50" s="404"/>
      <c r="C50" s="183">
        <v>0.45</v>
      </c>
      <c r="D50" s="183">
        <v>0.53</v>
      </c>
      <c r="E50" s="183">
        <v>0.59</v>
      </c>
      <c r="F50" s="183">
        <v>0.66</v>
      </c>
      <c r="G50" s="183">
        <v>0.73</v>
      </c>
      <c r="H50" s="183">
        <v>0.79</v>
      </c>
      <c r="I50" s="183"/>
      <c r="J50" s="183"/>
      <c r="K50" s="183"/>
      <c r="L50" s="183"/>
      <c r="M50" s="184"/>
    </row>
    <row r="51" spans="1:13">
      <c r="A51" s="398">
        <v>48</v>
      </c>
      <c r="B51" s="404"/>
      <c r="C51" s="183">
        <v>0.46</v>
      </c>
      <c r="D51" s="183">
        <v>0.54</v>
      </c>
      <c r="E51" s="183">
        <v>0.61</v>
      </c>
      <c r="F51" s="183">
        <v>0.68</v>
      </c>
      <c r="G51" s="183">
        <v>0.75</v>
      </c>
      <c r="H51" s="183">
        <v>0.8</v>
      </c>
      <c r="I51" s="183"/>
      <c r="J51" s="183"/>
      <c r="K51" s="183"/>
      <c r="L51" s="183"/>
      <c r="M51" s="184"/>
    </row>
    <row r="52" spans="1:13">
      <c r="A52" s="398">
        <v>49</v>
      </c>
      <c r="B52" s="404"/>
      <c r="C52" s="183">
        <v>0.47</v>
      </c>
      <c r="D52" s="183">
        <v>0.56000000000000005</v>
      </c>
      <c r="E52" s="183">
        <v>0.62</v>
      </c>
      <c r="F52" s="183">
        <v>0.69</v>
      </c>
      <c r="G52" s="183">
        <v>0.76</v>
      </c>
      <c r="H52" s="183"/>
      <c r="I52" s="183"/>
      <c r="J52" s="183"/>
      <c r="K52" s="183"/>
      <c r="L52" s="183"/>
      <c r="M52" s="184"/>
    </row>
    <row r="53" spans="1:13">
      <c r="A53" s="399">
        <v>50</v>
      </c>
      <c r="B53" s="405"/>
      <c r="C53" s="185">
        <v>0.49</v>
      </c>
      <c r="D53" s="185">
        <v>0.56999999999999995</v>
      </c>
      <c r="E53" s="185">
        <v>0.64</v>
      </c>
      <c r="F53" s="185">
        <v>0.71</v>
      </c>
      <c r="G53" s="185">
        <v>0.77</v>
      </c>
      <c r="H53" s="185"/>
      <c r="I53" s="185"/>
      <c r="J53" s="185"/>
      <c r="K53" s="185"/>
      <c r="L53" s="185"/>
      <c r="M53" s="186"/>
    </row>
    <row r="54" spans="1:13">
      <c r="A54" s="461">
        <v>51</v>
      </c>
      <c r="B54" s="462"/>
      <c r="C54" s="181">
        <v>0.51</v>
      </c>
      <c r="D54" s="181">
        <v>0.57999999999999996</v>
      </c>
      <c r="E54" s="181">
        <v>0.65</v>
      </c>
      <c r="F54" s="181">
        <v>0.72</v>
      </c>
      <c r="G54" s="181">
        <v>0.78</v>
      </c>
      <c r="H54" s="181"/>
      <c r="I54" s="181"/>
      <c r="J54" s="181"/>
      <c r="K54" s="181"/>
      <c r="L54" s="181"/>
      <c r="M54" s="182"/>
    </row>
    <row r="55" spans="1:13">
      <c r="A55" s="398">
        <v>52</v>
      </c>
      <c r="B55" s="404"/>
      <c r="C55" s="183">
        <v>0.52</v>
      </c>
      <c r="D55" s="183">
        <v>0.6</v>
      </c>
      <c r="E55" s="183">
        <v>0.66</v>
      </c>
      <c r="F55" s="183">
        <v>0.73</v>
      </c>
      <c r="G55" s="183">
        <v>0.78</v>
      </c>
      <c r="H55" s="183"/>
      <c r="I55" s="183"/>
      <c r="J55" s="183"/>
      <c r="K55" s="183"/>
      <c r="L55" s="183"/>
      <c r="M55" s="184"/>
    </row>
    <row r="56" spans="1:13">
      <c r="A56" s="398">
        <v>53</v>
      </c>
      <c r="B56" s="404"/>
      <c r="C56" s="183">
        <v>0.54</v>
      </c>
      <c r="D56" s="183">
        <v>0.61</v>
      </c>
      <c r="E56" s="183">
        <v>0.68</v>
      </c>
      <c r="F56" s="183">
        <v>0.75</v>
      </c>
      <c r="G56" s="183">
        <v>0.79</v>
      </c>
      <c r="H56" s="183"/>
      <c r="I56" s="183"/>
      <c r="J56" s="183"/>
      <c r="K56" s="183"/>
      <c r="L56" s="183"/>
      <c r="M56" s="184"/>
    </row>
    <row r="57" spans="1:13">
      <c r="A57" s="398">
        <v>54</v>
      </c>
      <c r="B57" s="404"/>
      <c r="C57" s="183">
        <v>0.55000000000000004</v>
      </c>
      <c r="D57" s="183">
        <v>0.63</v>
      </c>
      <c r="E57" s="183">
        <v>0.69</v>
      </c>
      <c r="F57" s="183">
        <v>0.76</v>
      </c>
      <c r="G57" s="183">
        <v>0.79</v>
      </c>
      <c r="H57" s="183"/>
      <c r="I57" s="183"/>
      <c r="J57" s="183"/>
      <c r="K57" s="183"/>
      <c r="L57" s="183"/>
      <c r="M57" s="184"/>
    </row>
    <row r="58" spans="1:13">
      <c r="A58" s="399">
        <v>55</v>
      </c>
      <c r="B58" s="405"/>
      <c r="C58" s="185">
        <v>0.56999999999999995</v>
      </c>
      <c r="D58" s="185">
        <v>0.64</v>
      </c>
      <c r="E58" s="185">
        <v>0.7</v>
      </c>
      <c r="F58" s="185">
        <v>0.77</v>
      </c>
      <c r="G58" s="185">
        <v>0.8</v>
      </c>
      <c r="H58" s="185"/>
      <c r="I58" s="185"/>
      <c r="J58" s="185"/>
      <c r="K58" s="185"/>
      <c r="L58" s="185"/>
      <c r="M58" s="186"/>
    </row>
    <row r="59" spans="1:13">
      <c r="A59" s="461">
        <v>56</v>
      </c>
      <c r="B59" s="462"/>
      <c r="C59" s="181">
        <v>0.57999999999999996</v>
      </c>
      <c r="D59" s="181">
        <v>0.65</v>
      </c>
      <c r="E59" s="181">
        <v>0.71</v>
      </c>
      <c r="F59" s="181">
        <v>0.78</v>
      </c>
      <c r="G59" s="181"/>
      <c r="H59" s="181"/>
      <c r="I59" s="181"/>
      <c r="J59" s="181"/>
      <c r="K59" s="181"/>
      <c r="L59" s="181"/>
      <c r="M59" s="182"/>
    </row>
    <row r="60" spans="1:13">
      <c r="A60" s="398">
        <v>57</v>
      </c>
      <c r="B60" s="404"/>
      <c r="C60" s="183">
        <v>0.6</v>
      </c>
      <c r="D60" s="183">
        <v>0.66</v>
      </c>
      <c r="E60" s="183">
        <v>0.72</v>
      </c>
      <c r="F60" s="183">
        <v>0.78</v>
      </c>
      <c r="G60" s="183"/>
      <c r="H60" s="183"/>
      <c r="I60" s="183"/>
      <c r="J60" s="183"/>
      <c r="K60" s="183"/>
      <c r="L60" s="183"/>
      <c r="M60" s="184"/>
    </row>
    <row r="61" spans="1:13">
      <c r="A61" s="398">
        <v>58</v>
      </c>
      <c r="B61" s="404"/>
      <c r="C61" s="183">
        <v>0.61</v>
      </c>
      <c r="D61" s="183">
        <v>0.67</v>
      </c>
      <c r="E61" s="183">
        <v>0.72</v>
      </c>
      <c r="F61" s="183">
        <v>0.79</v>
      </c>
      <c r="G61" s="183"/>
      <c r="H61" s="183"/>
      <c r="I61" s="183"/>
      <c r="J61" s="183"/>
      <c r="K61" s="183"/>
      <c r="L61" s="183"/>
      <c r="M61" s="184"/>
    </row>
    <row r="62" spans="1:13">
      <c r="A62" s="398">
        <v>59</v>
      </c>
      <c r="B62" s="404"/>
      <c r="C62" s="183">
        <v>0.63</v>
      </c>
      <c r="D62" s="183">
        <v>0.68</v>
      </c>
      <c r="E62" s="183">
        <v>0.73</v>
      </c>
      <c r="F62" s="183">
        <v>0.79</v>
      </c>
      <c r="G62" s="183"/>
      <c r="H62" s="183"/>
      <c r="I62" s="183"/>
      <c r="J62" s="183"/>
      <c r="K62" s="183"/>
      <c r="L62" s="183"/>
      <c r="M62" s="184"/>
    </row>
    <row r="63" spans="1:13">
      <c r="A63" s="399">
        <v>60</v>
      </c>
      <c r="B63" s="405"/>
      <c r="C63" s="185">
        <v>0.64</v>
      </c>
      <c r="D63" s="185">
        <v>0.69</v>
      </c>
      <c r="E63" s="185">
        <v>0.74</v>
      </c>
      <c r="F63" s="185">
        <v>0.8</v>
      </c>
      <c r="G63" s="185"/>
      <c r="H63" s="185"/>
      <c r="I63" s="185"/>
      <c r="J63" s="185"/>
      <c r="K63" s="185"/>
      <c r="L63" s="185"/>
      <c r="M63" s="186"/>
    </row>
    <row r="64" spans="1:13">
      <c r="A64" s="461">
        <v>61</v>
      </c>
      <c r="B64" s="462"/>
      <c r="C64" s="181">
        <v>0.65</v>
      </c>
      <c r="D64" s="181">
        <v>0.7</v>
      </c>
      <c r="E64" s="181">
        <v>0.75</v>
      </c>
      <c r="F64" s="181"/>
      <c r="G64" s="181"/>
      <c r="H64" s="181"/>
      <c r="I64" s="181"/>
      <c r="J64" s="181"/>
      <c r="K64" s="181"/>
      <c r="L64" s="181"/>
      <c r="M64" s="182"/>
    </row>
    <row r="65" spans="1:13">
      <c r="A65" s="398">
        <v>62</v>
      </c>
      <c r="B65" s="404"/>
      <c r="C65" s="183">
        <v>0.67</v>
      </c>
      <c r="D65" s="183">
        <v>0.71</v>
      </c>
      <c r="E65" s="183">
        <v>0.76</v>
      </c>
      <c r="F65" s="183"/>
      <c r="G65" s="183"/>
      <c r="H65" s="183"/>
      <c r="I65" s="183"/>
      <c r="J65" s="183"/>
      <c r="K65" s="183"/>
      <c r="L65" s="183"/>
      <c r="M65" s="184"/>
    </row>
    <row r="66" spans="1:13">
      <c r="A66" s="398">
        <v>63</v>
      </c>
      <c r="B66" s="404"/>
      <c r="C66" s="183">
        <v>0.68</v>
      </c>
      <c r="D66" s="183">
        <v>0.72</v>
      </c>
      <c r="E66" s="183">
        <v>0.76</v>
      </c>
      <c r="F66" s="183"/>
      <c r="G66" s="183"/>
      <c r="H66" s="183"/>
      <c r="I66" s="183"/>
      <c r="J66" s="183"/>
      <c r="K66" s="183"/>
      <c r="L66" s="183"/>
      <c r="M66" s="184"/>
    </row>
    <row r="67" spans="1:13">
      <c r="A67" s="398">
        <v>64</v>
      </c>
      <c r="B67" s="404"/>
      <c r="C67" s="183">
        <v>0.7</v>
      </c>
      <c r="D67" s="183">
        <v>0.73</v>
      </c>
      <c r="E67" s="183">
        <v>0.77</v>
      </c>
      <c r="F67" s="183"/>
      <c r="G67" s="183"/>
      <c r="H67" s="183"/>
      <c r="I67" s="183"/>
      <c r="J67" s="183"/>
      <c r="K67" s="183"/>
      <c r="L67" s="183"/>
      <c r="M67" s="184"/>
    </row>
    <row r="68" spans="1:13">
      <c r="A68" s="399">
        <v>65</v>
      </c>
      <c r="B68" s="405"/>
      <c r="C68" s="185">
        <v>0.71</v>
      </c>
      <c r="D68" s="185">
        <v>0.74</v>
      </c>
      <c r="E68" s="185">
        <v>0.78</v>
      </c>
      <c r="F68" s="185"/>
      <c r="G68" s="185"/>
      <c r="H68" s="185"/>
      <c r="I68" s="185"/>
      <c r="J68" s="185"/>
      <c r="K68" s="185"/>
      <c r="L68" s="185"/>
      <c r="M68" s="186"/>
    </row>
    <row r="69" spans="1:13">
      <c r="A69" s="461">
        <v>70</v>
      </c>
      <c r="B69" s="462"/>
      <c r="C69" s="181">
        <v>0.76</v>
      </c>
      <c r="D69" s="181">
        <v>0.78</v>
      </c>
      <c r="E69" s="181">
        <v>0.8</v>
      </c>
      <c r="F69" s="181"/>
      <c r="G69" s="181"/>
      <c r="H69" s="181"/>
      <c r="I69" s="181"/>
      <c r="J69" s="181"/>
      <c r="K69" s="181"/>
      <c r="L69" s="181"/>
      <c r="M69" s="182"/>
    </row>
    <row r="70" spans="1:13">
      <c r="A70" s="399">
        <v>75</v>
      </c>
      <c r="B70" s="405"/>
      <c r="C70" s="185">
        <v>0.8</v>
      </c>
      <c r="D70" s="185">
        <v>0.8</v>
      </c>
      <c r="E70" s="185"/>
      <c r="F70" s="185"/>
      <c r="G70" s="185"/>
      <c r="H70" s="185"/>
      <c r="I70" s="185"/>
      <c r="J70" s="185"/>
      <c r="K70" s="185"/>
      <c r="L70" s="185"/>
      <c r="M70" s="186"/>
    </row>
    <row r="71" spans="1:13">
      <c r="A71" s="378"/>
      <c r="B71" s="378"/>
      <c r="C71" s="119"/>
      <c r="D71" s="119"/>
      <c r="E71" s="119"/>
      <c r="F71" s="119"/>
      <c r="G71" s="119"/>
      <c r="H71" s="119"/>
      <c r="I71" s="119"/>
      <c r="J71" s="119"/>
      <c r="K71" s="119"/>
      <c r="L71" s="119"/>
      <c r="M71" s="119"/>
    </row>
    <row r="72" spans="1:13">
      <c r="A72" s="378"/>
      <c r="B72" s="378"/>
      <c r="C72" s="119"/>
      <c r="D72" s="119"/>
      <c r="E72" s="119"/>
      <c r="F72" s="119"/>
      <c r="G72" s="119"/>
      <c r="H72" s="119"/>
      <c r="I72" s="119"/>
      <c r="J72" s="119"/>
      <c r="K72" s="119"/>
      <c r="L72" s="119"/>
      <c r="M72" s="119"/>
    </row>
    <row r="73" spans="1:13">
      <c r="A73" s="378"/>
      <c r="B73" s="378"/>
      <c r="C73" s="119"/>
      <c r="D73" s="119"/>
      <c r="E73" s="119"/>
      <c r="F73" s="119"/>
      <c r="G73" s="119"/>
      <c r="H73" s="119"/>
      <c r="I73" s="119"/>
      <c r="J73" s="119"/>
      <c r="K73" s="119"/>
      <c r="L73" s="119"/>
      <c r="M73" s="119"/>
    </row>
    <row r="74" spans="1:13">
      <c r="A74" s="378"/>
      <c r="B74" s="378"/>
      <c r="C74" s="119"/>
      <c r="D74" s="119"/>
      <c r="E74" s="119"/>
      <c r="F74" s="119"/>
      <c r="G74" s="119"/>
      <c r="H74" s="119"/>
      <c r="I74" s="119"/>
      <c r="J74" s="119"/>
      <c r="K74" s="119"/>
      <c r="L74" s="119"/>
      <c r="M74" s="119"/>
    </row>
    <row r="75" spans="1:13">
      <c r="A75" s="378"/>
      <c r="B75" s="378"/>
      <c r="C75" s="119"/>
      <c r="D75" s="119"/>
      <c r="E75" s="119"/>
      <c r="F75" s="119"/>
      <c r="G75" s="119"/>
      <c r="H75" s="119"/>
      <c r="I75" s="119"/>
      <c r="J75" s="119"/>
      <c r="K75" s="119"/>
      <c r="L75" s="119"/>
      <c r="M75" s="119"/>
    </row>
    <row r="76" spans="1:13">
      <c r="A76" s="378"/>
      <c r="B76" s="378"/>
      <c r="C76" s="119"/>
      <c r="D76" s="119"/>
      <c r="E76" s="119"/>
      <c r="F76" s="119"/>
      <c r="G76" s="119"/>
      <c r="H76" s="119"/>
      <c r="I76" s="119"/>
      <c r="J76" s="119"/>
      <c r="K76" s="119"/>
      <c r="L76" s="119"/>
      <c r="M76" s="119"/>
    </row>
    <row r="77" spans="1:13">
      <c r="A77" s="378"/>
      <c r="B77" s="378"/>
      <c r="C77" s="119"/>
      <c r="D77" s="119"/>
      <c r="E77" s="119"/>
      <c r="F77" s="119"/>
      <c r="G77" s="119"/>
      <c r="H77" s="119"/>
      <c r="I77" s="119"/>
      <c r="J77" s="119"/>
      <c r="K77" s="119"/>
      <c r="L77" s="119"/>
      <c r="M77" s="119"/>
    </row>
    <row r="78" spans="1:13">
      <c r="A78" s="378"/>
      <c r="B78" s="378"/>
      <c r="C78" s="119"/>
      <c r="D78" s="119"/>
      <c r="E78" s="119"/>
      <c r="F78" s="119"/>
      <c r="G78" s="119"/>
      <c r="H78" s="119"/>
      <c r="I78" s="119"/>
      <c r="J78" s="119"/>
      <c r="K78" s="119"/>
      <c r="L78" s="119"/>
      <c r="M78" s="119"/>
    </row>
    <row r="79" spans="1:13">
      <c r="A79" s="378"/>
      <c r="B79" s="378"/>
    </row>
    <row r="80" spans="1:13">
      <c r="A80" s="378"/>
      <c r="B80" s="378"/>
    </row>
    <row r="81" spans="1:2">
      <c r="A81" s="378"/>
      <c r="B81" s="378"/>
    </row>
    <row r="82" spans="1:2">
      <c r="A82" s="378"/>
      <c r="B82" s="378"/>
    </row>
    <row r="83" spans="1:2">
      <c r="A83" s="378"/>
      <c r="B83" s="378"/>
    </row>
    <row r="84" spans="1:2">
      <c r="A84" s="378"/>
      <c r="B84" s="378"/>
    </row>
    <row r="85" spans="1:2">
      <c r="A85" s="378"/>
      <c r="B85" s="378"/>
    </row>
    <row r="86" spans="1:2">
      <c r="A86" s="378"/>
      <c r="B86" s="378"/>
    </row>
    <row r="87" spans="1:2">
      <c r="A87" s="378"/>
      <c r="B87" s="378"/>
    </row>
    <row r="88" spans="1:2">
      <c r="A88" s="378"/>
      <c r="B88" s="378"/>
    </row>
    <row r="89" spans="1:2">
      <c r="A89" s="378"/>
      <c r="B89" s="378"/>
    </row>
    <row r="90" spans="1:2">
      <c r="A90" s="378"/>
      <c r="B90" s="378"/>
    </row>
    <row r="91" spans="1:2">
      <c r="A91" s="378"/>
      <c r="B91" s="378"/>
    </row>
    <row r="92" spans="1:2">
      <c r="A92" s="378"/>
      <c r="B92" s="378"/>
    </row>
    <row r="93" spans="1:2">
      <c r="A93" s="378"/>
      <c r="B93" s="378"/>
    </row>
    <row r="94" spans="1:2">
      <c r="A94" s="378"/>
      <c r="B94" s="378"/>
    </row>
    <row r="95" spans="1:2">
      <c r="A95" s="378"/>
      <c r="B95" s="378"/>
    </row>
    <row r="96" spans="1:2">
      <c r="A96" s="378"/>
      <c r="B96" s="378"/>
    </row>
    <row r="97" spans="1:2">
      <c r="A97" s="378"/>
      <c r="B97" s="378"/>
    </row>
    <row r="98" spans="1:2">
      <c r="A98" s="378"/>
      <c r="B98" s="378"/>
    </row>
    <row r="99" spans="1:2">
      <c r="A99" s="378"/>
      <c r="B99" s="378"/>
    </row>
    <row r="100" spans="1:2">
      <c r="A100" s="378"/>
      <c r="B100" s="378"/>
    </row>
    <row r="101" spans="1:2">
      <c r="A101" s="378"/>
      <c r="B101" s="378"/>
    </row>
    <row r="102" spans="1:2">
      <c r="A102" s="378"/>
      <c r="B102" s="378"/>
    </row>
    <row r="103" spans="1:2">
      <c r="A103" s="378"/>
      <c r="B103" s="378"/>
    </row>
    <row r="104" spans="1:2">
      <c r="A104" s="378"/>
      <c r="B104" s="378"/>
    </row>
    <row r="105" spans="1:2">
      <c r="A105" s="378"/>
      <c r="B105" s="378"/>
    </row>
    <row r="106" spans="1:2">
      <c r="A106" s="378"/>
      <c r="B106" s="378"/>
    </row>
    <row r="107" spans="1:2">
      <c r="A107" s="378"/>
      <c r="B107" s="378"/>
    </row>
    <row r="108" spans="1:2">
      <c r="A108" s="378"/>
      <c r="B108" s="378"/>
    </row>
    <row r="109" spans="1:2">
      <c r="A109" s="378"/>
      <c r="B109" s="378"/>
    </row>
    <row r="110" spans="1:2">
      <c r="A110" s="378"/>
      <c r="B110" s="378"/>
    </row>
    <row r="111" spans="1:2">
      <c r="A111" s="378"/>
      <c r="B111" s="378"/>
    </row>
    <row r="112" spans="1:2">
      <c r="A112" s="378"/>
      <c r="B112" s="378"/>
    </row>
    <row r="113" spans="1:2">
      <c r="A113" s="378"/>
      <c r="B113" s="378"/>
    </row>
    <row r="114" spans="1:2">
      <c r="A114" s="378"/>
      <c r="B114" s="378"/>
    </row>
    <row r="115" spans="1:2">
      <c r="A115" s="378"/>
      <c r="B115" s="378"/>
    </row>
    <row r="116" spans="1:2">
      <c r="A116" s="378"/>
      <c r="B116" s="378"/>
    </row>
    <row r="117" spans="1:2">
      <c r="A117" s="378"/>
      <c r="B117" s="378"/>
    </row>
    <row r="118" spans="1:2">
      <c r="A118" s="378"/>
      <c r="B118" s="378"/>
    </row>
    <row r="119" spans="1:2">
      <c r="A119" s="378"/>
      <c r="B119" s="378"/>
    </row>
    <row r="120" spans="1:2">
      <c r="A120" s="378"/>
      <c r="B120" s="378"/>
    </row>
    <row r="121" spans="1:2">
      <c r="A121" s="378"/>
      <c r="B121" s="378"/>
    </row>
    <row r="122" spans="1:2">
      <c r="A122" s="378"/>
      <c r="B122" s="378"/>
    </row>
    <row r="123" spans="1:2">
      <c r="A123" s="378"/>
      <c r="B123" s="378"/>
    </row>
    <row r="124" spans="1:2">
      <c r="A124" s="378"/>
      <c r="B124" s="378"/>
    </row>
    <row r="125" spans="1:2">
      <c r="A125" s="378"/>
      <c r="B125" s="378"/>
    </row>
    <row r="126" spans="1:2">
      <c r="A126" s="378"/>
      <c r="B126" s="378"/>
    </row>
    <row r="127" spans="1:2">
      <c r="A127" s="378"/>
      <c r="B127" s="378"/>
    </row>
    <row r="128" spans="1:2">
      <c r="A128" s="378"/>
      <c r="B128" s="378"/>
    </row>
    <row r="129" spans="1:2">
      <c r="A129" s="378"/>
      <c r="B129" s="378"/>
    </row>
    <row r="130" spans="1:2">
      <c r="A130" s="378"/>
      <c r="B130" s="378"/>
    </row>
    <row r="131" spans="1:2">
      <c r="A131" s="378"/>
      <c r="B131" s="378"/>
    </row>
    <row r="132" spans="1:2">
      <c r="A132" s="378"/>
      <c r="B132" s="378"/>
    </row>
    <row r="133" spans="1:2">
      <c r="A133" s="378"/>
      <c r="B133" s="378"/>
    </row>
    <row r="134" spans="1:2">
      <c r="A134" s="378"/>
      <c r="B134" s="378"/>
    </row>
    <row r="135" spans="1:2">
      <c r="A135" s="378"/>
      <c r="B135" s="378"/>
    </row>
    <row r="136" spans="1:2">
      <c r="A136" s="378"/>
      <c r="B136" s="378"/>
    </row>
    <row r="137" spans="1:2">
      <c r="A137" s="378"/>
      <c r="B137" s="378"/>
    </row>
    <row r="138" spans="1:2">
      <c r="A138" s="378"/>
      <c r="B138" s="378"/>
    </row>
    <row r="139" spans="1:2">
      <c r="A139" s="378"/>
      <c r="B139" s="378"/>
    </row>
    <row r="140" spans="1:2">
      <c r="A140" s="378"/>
      <c r="B140" s="378"/>
    </row>
    <row r="141" spans="1:2">
      <c r="A141" s="378"/>
      <c r="B141" s="378"/>
    </row>
    <row r="142" spans="1:2">
      <c r="A142" s="378"/>
      <c r="B142" s="378"/>
    </row>
    <row r="143" spans="1:2">
      <c r="A143" s="378"/>
      <c r="B143" s="378"/>
    </row>
    <row r="144" spans="1:2">
      <c r="A144" s="378"/>
      <c r="B144" s="378"/>
    </row>
    <row r="145" spans="1:2">
      <c r="A145" s="378"/>
      <c r="B145" s="378"/>
    </row>
    <row r="146" spans="1:2">
      <c r="A146" s="378"/>
      <c r="B146" s="378"/>
    </row>
    <row r="147" spans="1:2">
      <c r="A147" s="378"/>
      <c r="B147" s="378"/>
    </row>
    <row r="148" spans="1:2">
      <c r="A148" s="378"/>
      <c r="B148" s="378"/>
    </row>
    <row r="149" spans="1:2">
      <c r="A149" s="378"/>
      <c r="B149" s="378"/>
    </row>
    <row r="150" spans="1:2">
      <c r="A150" s="378"/>
      <c r="B150" s="378"/>
    </row>
    <row r="151" spans="1:2">
      <c r="A151" s="378"/>
      <c r="B151" s="378"/>
    </row>
    <row r="152" spans="1:2">
      <c r="A152" s="378"/>
      <c r="B152" s="378"/>
    </row>
    <row r="153" spans="1:2">
      <c r="A153" s="378"/>
      <c r="B153" s="378"/>
    </row>
    <row r="154" spans="1:2">
      <c r="A154" s="378"/>
      <c r="B154" s="378"/>
    </row>
    <row r="155" spans="1:2">
      <c r="A155" s="378"/>
      <c r="B155" s="378"/>
    </row>
    <row r="156" spans="1:2">
      <c r="A156" s="378"/>
      <c r="B156" s="378"/>
    </row>
    <row r="157" spans="1:2">
      <c r="A157" s="378"/>
      <c r="B157" s="378"/>
    </row>
    <row r="158" spans="1:2">
      <c r="A158" s="378"/>
      <c r="B158" s="378"/>
    </row>
    <row r="159" spans="1:2">
      <c r="A159" s="378"/>
      <c r="B159" s="378"/>
    </row>
    <row r="160" spans="1:2">
      <c r="A160" s="378"/>
      <c r="B160" s="378"/>
    </row>
    <row r="161" spans="1:2">
      <c r="A161" s="378"/>
      <c r="B161" s="378"/>
    </row>
    <row r="162" spans="1:2">
      <c r="A162" s="378"/>
      <c r="B162" s="378"/>
    </row>
    <row r="163" spans="1:2">
      <c r="A163" s="378"/>
      <c r="B163" s="378"/>
    </row>
    <row r="164" spans="1:2">
      <c r="A164" s="378"/>
      <c r="B164" s="378"/>
    </row>
    <row r="165" spans="1:2">
      <c r="A165" s="378"/>
      <c r="B165" s="378"/>
    </row>
    <row r="166" spans="1:2">
      <c r="A166" s="378"/>
      <c r="B166" s="378"/>
    </row>
    <row r="167" spans="1:2">
      <c r="A167" s="378"/>
      <c r="B167" s="378"/>
    </row>
    <row r="168" spans="1:2">
      <c r="A168" s="378"/>
      <c r="B168" s="378"/>
    </row>
    <row r="169" spans="1:2">
      <c r="A169" s="378"/>
      <c r="B169" s="378"/>
    </row>
    <row r="170" spans="1:2">
      <c r="A170" s="378"/>
      <c r="B170" s="378"/>
    </row>
    <row r="171" spans="1:2">
      <c r="A171" s="378"/>
      <c r="B171" s="378"/>
    </row>
    <row r="172" spans="1:2">
      <c r="A172" s="378"/>
      <c r="B172" s="378"/>
    </row>
    <row r="173" spans="1:2">
      <c r="A173" s="378"/>
      <c r="B173" s="378"/>
    </row>
    <row r="174" spans="1:2">
      <c r="A174" s="378"/>
      <c r="B174" s="378"/>
    </row>
    <row r="175" spans="1:2">
      <c r="A175" s="378"/>
      <c r="B175" s="378"/>
    </row>
    <row r="176" spans="1:2">
      <c r="A176" s="378"/>
      <c r="B176" s="378"/>
    </row>
    <row r="177" spans="1:2">
      <c r="A177" s="378"/>
      <c r="B177" s="378"/>
    </row>
    <row r="178" spans="1:2">
      <c r="A178" s="378"/>
      <c r="B178" s="378"/>
    </row>
    <row r="179" spans="1:2">
      <c r="A179" s="378"/>
      <c r="B179" s="378"/>
    </row>
    <row r="180" spans="1:2">
      <c r="A180" s="378"/>
      <c r="B180" s="378"/>
    </row>
    <row r="181" spans="1:2">
      <c r="A181" s="378"/>
      <c r="B181" s="378"/>
    </row>
    <row r="182" spans="1:2">
      <c r="A182" s="378"/>
      <c r="B182" s="378"/>
    </row>
    <row r="183" spans="1:2">
      <c r="A183" s="378"/>
      <c r="B183" s="378"/>
    </row>
    <row r="184" spans="1:2">
      <c r="A184" s="378"/>
      <c r="B184" s="378"/>
    </row>
    <row r="185" spans="1:2">
      <c r="A185" s="378"/>
      <c r="B185" s="378"/>
    </row>
    <row r="186" spans="1:2">
      <c r="A186" s="378"/>
      <c r="B186" s="378"/>
    </row>
    <row r="187" spans="1:2">
      <c r="A187" s="378"/>
      <c r="B187" s="378"/>
    </row>
    <row r="188" spans="1:2">
      <c r="A188" s="378"/>
      <c r="B188" s="378"/>
    </row>
    <row r="189" spans="1:2">
      <c r="A189" s="378"/>
      <c r="B189" s="378"/>
    </row>
    <row r="190" spans="1:2">
      <c r="A190" s="378"/>
      <c r="B190" s="378"/>
    </row>
    <row r="191" spans="1:2">
      <c r="A191" s="378"/>
      <c r="B191" s="378"/>
    </row>
    <row r="192" spans="1:2">
      <c r="A192" s="378"/>
      <c r="B192" s="378"/>
    </row>
    <row r="193" spans="1:2">
      <c r="A193" s="378"/>
      <c r="B193" s="378"/>
    </row>
    <row r="194" spans="1:2">
      <c r="A194" s="378"/>
      <c r="B194" s="378"/>
    </row>
    <row r="195" spans="1:2">
      <c r="A195" s="378"/>
      <c r="B195" s="378"/>
    </row>
    <row r="196" spans="1:2">
      <c r="A196" s="378"/>
      <c r="B196" s="378"/>
    </row>
    <row r="197" spans="1:2">
      <c r="A197" s="378"/>
      <c r="B197" s="378"/>
    </row>
    <row r="198" spans="1:2">
      <c r="A198" s="378"/>
      <c r="B198" s="378"/>
    </row>
    <row r="199" spans="1:2">
      <c r="A199" s="378"/>
      <c r="B199" s="378"/>
    </row>
    <row r="200" spans="1:2">
      <c r="A200" s="378"/>
      <c r="B200" s="378"/>
    </row>
    <row r="201" spans="1:2">
      <c r="A201" s="378"/>
      <c r="B201" s="378"/>
    </row>
    <row r="202" spans="1:2">
      <c r="A202" s="378"/>
      <c r="B202" s="378"/>
    </row>
    <row r="203" spans="1:2">
      <c r="A203" s="378"/>
      <c r="B203" s="378"/>
    </row>
    <row r="204" spans="1:2">
      <c r="A204" s="378"/>
      <c r="B204" s="378"/>
    </row>
  </sheetData>
  <mergeCells count="204">
    <mergeCell ref="A203:B203"/>
    <mergeCell ref="A204:B204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A1:B3"/>
    <mergeCell ref="C1:M1"/>
    <mergeCell ref="C3:M3"/>
    <mergeCell ref="A4:B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G15" sqref="G15"/>
    </sheetView>
  </sheetViews>
  <sheetFormatPr baseColWidth="10" defaultRowHeight="12.75"/>
  <sheetData>
    <row r="1" spans="1:14" ht="12.75" customHeight="1">
      <c r="A1" s="359" t="s">
        <v>438</v>
      </c>
      <c r="B1" s="359"/>
      <c r="C1" s="359"/>
      <c r="D1" s="359"/>
      <c r="E1" s="359"/>
      <c r="F1" s="359"/>
      <c r="G1" s="359"/>
      <c r="H1" s="359"/>
      <c r="I1" s="359"/>
      <c r="J1" s="359"/>
      <c r="K1" s="359" t="s">
        <v>449</v>
      </c>
      <c r="L1" s="359"/>
      <c r="M1" s="359"/>
      <c r="N1" s="359"/>
    </row>
    <row r="2" spans="1:14" ht="12.75" customHeigh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</row>
    <row r="3" spans="1:14" ht="18.75" customHeight="1">
      <c r="A3" s="359"/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</row>
    <row r="4" spans="1:14" ht="12.75" customHeight="1">
      <c r="A4" s="435" t="s">
        <v>439</v>
      </c>
      <c r="B4" s="435"/>
      <c r="C4" s="435"/>
      <c r="D4" s="435"/>
      <c r="E4" s="435"/>
      <c r="F4" s="435"/>
      <c r="G4" s="435"/>
      <c r="H4" s="435"/>
      <c r="I4" s="435"/>
      <c r="J4" s="435"/>
      <c r="K4" s="359"/>
      <c r="L4" s="359"/>
      <c r="M4" s="359"/>
      <c r="N4" s="359"/>
    </row>
    <row r="5" spans="1:14" ht="12.75" customHeight="1" thickBot="1">
      <c r="A5" s="435"/>
      <c r="B5" s="435"/>
      <c r="C5" s="435"/>
      <c r="D5" s="435"/>
      <c r="E5" s="435"/>
      <c r="F5" s="435"/>
      <c r="G5" s="435"/>
      <c r="H5" s="435"/>
      <c r="I5" s="435"/>
      <c r="J5" s="435"/>
      <c r="K5" s="359"/>
      <c r="L5" s="359"/>
      <c r="M5" s="359"/>
      <c r="N5" s="359"/>
    </row>
    <row r="6" spans="1:14">
      <c r="A6" s="475" t="s">
        <v>440</v>
      </c>
      <c r="B6" s="476"/>
      <c r="C6" s="476"/>
      <c r="D6" s="479" t="s">
        <v>441</v>
      </c>
      <c r="E6" s="479" t="s">
        <v>442</v>
      </c>
      <c r="F6" s="479"/>
      <c r="G6" s="479" t="s">
        <v>443</v>
      </c>
      <c r="H6" s="479"/>
      <c r="I6" s="479" t="s">
        <v>444</v>
      </c>
      <c r="J6" s="483"/>
      <c r="K6" s="471"/>
      <c r="L6" s="480"/>
      <c r="M6" s="297" t="s">
        <v>445</v>
      </c>
      <c r="N6" s="297" t="s">
        <v>186</v>
      </c>
    </row>
    <row r="7" spans="1:14" ht="15.75">
      <c r="A7" s="477"/>
      <c r="B7" s="478"/>
      <c r="C7" s="478"/>
      <c r="D7" s="472"/>
      <c r="E7" s="472"/>
      <c r="F7" s="472"/>
      <c r="G7" s="472"/>
      <c r="H7" s="472"/>
      <c r="I7" s="472"/>
      <c r="J7" s="484"/>
      <c r="K7" s="481" t="s">
        <v>458</v>
      </c>
      <c r="L7" s="482"/>
      <c r="M7">
        <v>1.22</v>
      </c>
      <c r="N7">
        <v>1.26</v>
      </c>
    </row>
    <row r="8" spans="1:14">
      <c r="A8" s="471" t="s">
        <v>446</v>
      </c>
      <c r="B8" s="472"/>
      <c r="C8" s="472"/>
      <c r="D8" s="5"/>
      <c r="E8" s="293" t="s">
        <v>445</v>
      </c>
      <c r="F8" s="293" t="s">
        <v>186</v>
      </c>
      <c r="G8" s="293" t="s">
        <v>445</v>
      </c>
      <c r="H8" s="293" t="s">
        <v>186</v>
      </c>
      <c r="I8" s="293" t="s">
        <v>445</v>
      </c>
      <c r="J8" s="294" t="s">
        <v>186</v>
      </c>
      <c r="K8" s="409" t="s">
        <v>450</v>
      </c>
      <c r="L8" s="470"/>
      <c r="M8">
        <v>1.22</v>
      </c>
      <c r="N8">
        <v>1.27</v>
      </c>
    </row>
    <row r="9" spans="1:14">
      <c r="A9" s="471" t="s">
        <v>163</v>
      </c>
      <c r="B9" s="472"/>
      <c r="C9" s="472"/>
      <c r="D9" s="295" t="s">
        <v>448</v>
      </c>
      <c r="E9" s="5">
        <v>1</v>
      </c>
      <c r="F9" s="5">
        <v>1.02</v>
      </c>
      <c r="G9" s="5"/>
      <c r="H9" s="5"/>
      <c r="I9" s="5"/>
      <c r="J9" s="219"/>
      <c r="K9" s="409" t="s">
        <v>451</v>
      </c>
      <c r="L9" s="470"/>
      <c r="M9">
        <v>1.22</v>
      </c>
      <c r="N9">
        <v>1.26</v>
      </c>
    </row>
    <row r="10" spans="1:14">
      <c r="A10" s="471" t="s">
        <v>164</v>
      </c>
      <c r="B10" s="472"/>
      <c r="C10" s="472"/>
      <c r="D10" s="295" t="s">
        <v>448</v>
      </c>
      <c r="E10" s="5">
        <v>1</v>
      </c>
      <c r="F10" s="5">
        <v>1.02</v>
      </c>
      <c r="G10" s="5"/>
      <c r="H10" s="5"/>
      <c r="I10" s="5"/>
      <c r="J10" s="219"/>
      <c r="K10" s="409" t="s">
        <v>452</v>
      </c>
      <c r="L10" s="470"/>
      <c r="M10">
        <v>1.2</v>
      </c>
      <c r="N10">
        <v>1.24</v>
      </c>
    </row>
    <row r="11" spans="1:14">
      <c r="A11" s="471" t="s">
        <v>147</v>
      </c>
      <c r="B11" s="472"/>
      <c r="C11" s="472"/>
      <c r="D11" s="295" t="s">
        <v>448</v>
      </c>
      <c r="E11" s="5">
        <v>1</v>
      </c>
      <c r="F11" s="5">
        <v>1.02</v>
      </c>
      <c r="G11" s="5"/>
      <c r="H11" s="5"/>
      <c r="I11" s="5"/>
      <c r="J11" s="219"/>
      <c r="K11" s="409" t="s">
        <v>453</v>
      </c>
      <c r="L11" s="470"/>
      <c r="M11">
        <v>1.3</v>
      </c>
      <c r="N11">
        <v>1.37</v>
      </c>
    </row>
    <row r="12" spans="1:14">
      <c r="A12" s="471" t="s">
        <v>165</v>
      </c>
      <c r="B12" s="472"/>
      <c r="C12" s="472"/>
      <c r="D12" s="295" t="s">
        <v>448</v>
      </c>
      <c r="E12" s="5">
        <v>1</v>
      </c>
      <c r="F12" s="5">
        <v>1.02</v>
      </c>
      <c r="G12" s="5"/>
      <c r="H12" s="5"/>
      <c r="I12" s="5"/>
      <c r="J12" s="219"/>
      <c r="K12" s="409" t="s">
        <v>454</v>
      </c>
      <c r="L12" s="470"/>
      <c r="M12">
        <v>1.2</v>
      </c>
      <c r="N12">
        <v>1.24</v>
      </c>
    </row>
    <row r="13" spans="1:14">
      <c r="A13" s="471" t="s">
        <v>166</v>
      </c>
      <c r="B13" s="472"/>
      <c r="C13" s="472"/>
      <c r="D13" s="295" t="s">
        <v>448</v>
      </c>
      <c r="E13" s="5">
        <v>1</v>
      </c>
      <c r="F13" s="5">
        <v>1.02</v>
      </c>
      <c r="G13" s="5"/>
      <c r="H13" s="5"/>
      <c r="I13" s="5"/>
      <c r="J13" s="219"/>
      <c r="K13" s="409" t="s">
        <v>455</v>
      </c>
      <c r="L13" s="470"/>
      <c r="M13">
        <v>1.1399999999999999</v>
      </c>
      <c r="N13">
        <v>1.1200000000000001</v>
      </c>
    </row>
    <row r="14" spans="1:14" ht="13.5" thickBot="1">
      <c r="A14" s="473" t="s">
        <v>447</v>
      </c>
      <c r="B14" s="474"/>
      <c r="C14" s="474"/>
      <c r="D14" s="296" t="s">
        <v>448</v>
      </c>
      <c r="E14" s="220">
        <v>1</v>
      </c>
      <c r="F14" s="220">
        <v>1.02</v>
      </c>
      <c r="G14" s="220"/>
      <c r="H14" s="220"/>
      <c r="I14" s="220"/>
      <c r="J14" s="221"/>
      <c r="K14" s="409" t="s">
        <v>456</v>
      </c>
      <c r="L14" s="470"/>
      <c r="M14">
        <v>1.22</v>
      </c>
      <c r="N14">
        <v>1.27</v>
      </c>
    </row>
    <row r="15" spans="1:14">
      <c r="K15" s="409" t="s">
        <v>457</v>
      </c>
      <c r="L15" s="470"/>
      <c r="M15">
        <v>1.23</v>
      </c>
      <c r="N15">
        <v>1.27</v>
      </c>
    </row>
    <row r="16" spans="1:14">
      <c r="K16" s="409" t="s">
        <v>458</v>
      </c>
      <c r="L16" s="470"/>
      <c r="M16">
        <v>1.17</v>
      </c>
      <c r="N16">
        <v>1.21</v>
      </c>
    </row>
    <row r="17" spans="11:14">
      <c r="K17" s="409" t="s">
        <v>459</v>
      </c>
      <c r="L17" s="470"/>
      <c r="M17">
        <v>1.22</v>
      </c>
      <c r="N17">
        <v>1.25</v>
      </c>
    </row>
    <row r="18" spans="11:14">
      <c r="K18" s="409" t="s">
        <v>460</v>
      </c>
      <c r="L18" s="470"/>
      <c r="M18">
        <v>1.36</v>
      </c>
      <c r="N18">
        <v>1.41</v>
      </c>
    </row>
    <row r="19" spans="11:14">
      <c r="K19" s="409" t="s">
        <v>461</v>
      </c>
      <c r="L19" s="470"/>
      <c r="M19">
        <v>1.1499999999999999</v>
      </c>
      <c r="N19">
        <v>1.17</v>
      </c>
    </row>
    <row r="20" spans="11:14">
      <c r="K20" s="409" t="s">
        <v>462</v>
      </c>
      <c r="L20" s="470"/>
      <c r="M20">
        <v>1.21</v>
      </c>
      <c r="N20">
        <v>1.27</v>
      </c>
    </row>
    <row r="21" spans="11:14">
      <c r="K21" s="409" t="s">
        <v>463</v>
      </c>
      <c r="L21" s="470"/>
      <c r="M21">
        <v>1.21</v>
      </c>
      <c r="N21">
        <v>1.25</v>
      </c>
    </row>
    <row r="22" spans="11:14">
      <c r="K22" s="409" t="s">
        <v>464</v>
      </c>
      <c r="L22" s="470"/>
      <c r="M22">
        <v>1.22</v>
      </c>
      <c r="N22">
        <v>1.27</v>
      </c>
    </row>
    <row r="23" spans="11:14">
      <c r="K23" s="409" t="s">
        <v>465</v>
      </c>
      <c r="L23" s="470"/>
      <c r="M23">
        <v>1.22</v>
      </c>
      <c r="N23">
        <v>1.27</v>
      </c>
    </row>
    <row r="24" spans="11:14">
      <c r="K24" s="409" t="s">
        <v>466</v>
      </c>
      <c r="L24" s="470"/>
      <c r="M24">
        <v>1.24</v>
      </c>
      <c r="N24">
        <v>1.29</v>
      </c>
    </row>
    <row r="25" spans="11:14">
      <c r="K25" s="409" t="s">
        <v>467</v>
      </c>
      <c r="L25" s="470"/>
      <c r="M25">
        <v>1.29</v>
      </c>
      <c r="N25">
        <v>1.27</v>
      </c>
    </row>
  </sheetData>
  <mergeCells count="35">
    <mergeCell ref="A9:C9"/>
    <mergeCell ref="A6:C7"/>
    <mergeCell ref="E6:F7"/>
    <mergeCell ref="G6:H7"/>
    <mergeCell ref="K1:N5"/>
    <mergeCell ref="K6:L6"/>
    <mergeCell ref="K7:L7"/>
    <mergeCell ref="K8:L8"/>
    <mergeCell ref="I6:J7"/>
    <mergeCell ref="A1:J3"/>
    <mergeCell ref="A4:J5"/>
    <mergeCell ref="D6:D7"/>
    <mergeCell ref="A8:C8"/>
    <mergeCell ref="A10:C10"/>
    <mergeCell ref="A11:C11"/>
    <mergeCell ref="A12:C12"/>
    <mergeCell ref="A13:C13"/>
    <mergeCell ref="A14:C14"/>
    <mergeCell ref="K20:L20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1:L21"/>
    <mergeCell ref="K22:L22"/>
    <mergeCell ref="K23:L23"/>
    <mergeCell ref="K24:L24"/>
    <mergeCell ref="K25:L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Coût</vt:lpstr>
      <vt:lpstr>LOW</vt:lpstr>
      <vt:lpstr>FAIR</vt:lpstr>
      <vt:lpstr>AVG</vt:lpstr>
      <vt:lpstr>GOOD</vt:lpstr>
      <vt:lpstr>V.GOOD</vt:lpstr>
      <vt:lpstr>EXCELLENT</vt:lpstr>
      <vt:lpstr>Dép. sujet</vt:lpstr>
      <vt:lpstr>DEP</vt:lpstr>
      <vt:lpstr>Multipliers</vt:lpstr>
      <vt:lpstr>LOWONESTORY</vt:lpstr>
      <vt:lpstr>LOWTWOSTORY</vt:lpstr>
      <vt:lpstr>Coût!Zone_d_impression</vt:lpstr>
      <vt:lpstr>'Dép. sujet'!Zone_d_impression</vt:lpstr>
      <vt:lpstr>Coût!Zone_impres_MI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Perreault</dc:creator>
  <cp:lastModifiedBy>Utilisateur</cp:lastModifiedBy>
  <cp:lastPrinted>2017-01-04T17:01:59Z</cp:lastPrinted>
  <dcterms:created xsi:type="dcterms:W3CDTF">2000-10-04T14:21:26Z</dcterms:created>
  <dcterms:modified xsi:type="dcterms:W3CDTF">2017-10-10T01:49:29Z</dcterms:modified>
</cp:coreProperties>
</file>