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125" yWindow="-75" windowWidth="12135" windowHeight="1221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magasin!$B:$B</definedName>
    <definedName name="cession">magasin!$E:$E</definedName>
    <definedName name="commercial">magasin!$J:$J</definedName>
    <definedName name="condition">magasin!$C:$C</definedName>
    <definedName name="coop">magasin!$I:$I</definedName>
    <definedName name="delai">magasin!$O:$O</definedName>
    <definedName name="fax">magasin!$L:$L</definedName>
    <definedName name="fr">magasin!$M:$M</definedName>
    <definedName name="gie">magasin!$H:$H</definedName>
    <definedName name="jours">magasin!$N:$N</definedName>
    <definedName name="logidis">magasin!$D:$D</definedName>
    <definedName name="magasin">magasin!$A:$A</definedName>
    <definedName name="marche">magasin!$F:$F</definedName>
    <definedName name="plancher">magasin!$G:$G</definedName>
    <definedName name="telephonne">magasin!$K:$K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C4" i="6" l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3" i="6"/>
  <c r="B7" i="1" l="1"/>
  <c r="G7" i="1" l="1"/>
  <c r="P10" i="1" l="1"/>
  <c r="R10" i="1" l="1"/>
  <c r="S9" i="1" l="1"/>
  <c r="I12" i="1"/>
  <c r="E12" i="1"/>
  <c r="B12" i="1" l="1"/>
  <c r="G12" i="1"/>
  <c r="P9" i="1" l="1"/>
  <c r="R9" i="1" s="1"/>
  <c r="S10" i="1"/>
  <c r="R8" i="1" l="1"/>
  <c r="J7" i="1" s="1"/>
  <c r="O7" i="1" l="1"/>
  <c r="O6" i="1"/>
  <c r="O5" i="1" l="1"/>
  <c r="O4" i="1" l="1"/>
  <c r="K2" i="1"/>
  <c r="K6" i="1" s="1"/>
  <c r="B3" i="1" l="1"/>
  <c r="N88" i="1" l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O3" i="1"/>
  <c r="O2" i="1"/>
  <c r="D76" i="1" l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G6" i="1"/>
  <c r="B4" i="1"/>
  <c r="B6" i="1"/>
  <c r="G5" i="1"/>
  <c r="B5" i="1"/>
  <c r="M7" i="1" l="1"/>
  <c r="M5" i="1" l="1"/>
  <c r="Q11" i="1" s="1"/>
  <c r="M3" i="1" l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H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<sst xmlns="http://schemas.openxmlformats.org/spreadsheetml/2006/main" count="58" uniqueCount="58">
  <si>
    <t>-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</si>
  <si>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</si>
  <si>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</si>
  <si>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</si>
  <si>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</si>
  <si>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</si>
  <si>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</si>
  <si>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</si>
  <si>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</si>
  <si>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</si>
  <si>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</si>
  <si>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</si>
  <si>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</si>
  <si>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</si>
  <si>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</si>
  <si>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</si>
  <si>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</si>
  <si>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</si>
  <si>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</si>
  <si>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</si>
  <si>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</si>
  <si>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</si>
  <si>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</si>
  <si>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</si>
  <si>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</si>
  <si>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</si>
  <si>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</si>
  <si>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</si>
  <si>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</si>
  <si>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</si>
  <si>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</si>
  <si>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</si>
  <si>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</si>
  <si>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</si>
  <si>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</si>
  <si>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</si>
  <si>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</si>
  <si>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</si>
  <si>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</si>
  <si>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</si>
  <si>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</si>
  <si>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</si>
  <si>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</si>
  <si>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</si>
  <si>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</si>
  <si>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</si>
  <si>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</si>
  <si>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Preparation </t>
    </r>
    <r>
      <rPr>
        <sz val="8"/>
        <color theme="1"/>
        <rFont val="Wingdings 3"/>
        <family val="1"/>
        <charset val="2"/>
      </rPr>
      <t>[</t>
    </r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</si>
  <si>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</si>
  <si>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</si>
  <si>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</si>
  <si>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</si>
  <si>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NB de colis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</si>
  <si>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</si>
  <si>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t>departements</t>
  </si>
  <si>
    <t>0/100</t>
  </si>
  <si>
    <t>prix</t>
  </si>
  <si>
    <t>truc@gmail.com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</si>
</sst>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72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4"/>
      <name val="Book Antiqua"/>
      <family val="1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i/>
      <sz val="10"/>
      <name val="Times New Roman"/>
      <family val="1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11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 applyProtection="1">
      <protection locked="0"/>
    </xf>
    <xf numFmtId="0" fontId="1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0" borderId="1" xfId="1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1" fillId="0" borderId="1" xfId="2" applyFont="1" applyBorder="1" applyAlignment="1" applyProtection="1">
      <protection locked="0"/>
    </xf>
    <xf numFmtId="0" fontId="1" fillId="0" borderId="1" xfId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25" fillId="6" borderId="0" xfId="0" applyFont="1" applyFill="1" applyBorder="1" applyProtection="1">
      <protection locked="0"/>
    </xf>
    <xf numFmtId="0" fontId="28" fillId="6" borderId="0" xfId="0" applyFont="1" applyFill="1" applyBorder="1" applyAlignment="1" applyProtection="1">
      <alignment horizontal="center" textRotation="159"/>
      <protection locked="0"/>
    </xf>
    <xf numFmtId="0" fontId="29" fillId="6" borderId="0" xfId="0" applyFont="1" applyFill="1" applyBorder="1" applyProtection="1">
      <protection locked="0"/>
    </xf>
    <xf numFmtId="0" fontId="3" fillId="6" borderId="0" xfId="0" applyFont="1" applyFill="1" applyBorder="1" applyProtection="1">
      <protection locked="0"/>
    </xf>
    <xf numFmtId="0" fontId="30" fillId="6" borderId="0" xfId="0" applyFont="1" applyFill="1" applyBorder="1" applyProtection="1">
      <protection locked="0"/>
    </xf>
    <xf numFmtId="0" fontId="31" fillId="6" borderId="0" xfId="0" applyFont="1" applyFill="1" applyBorder="1" applyAlignment="1" applyProtection="1">
      <alignment horizontal="center"/>
      <protection locked="0"/>
    </xf>
    <xf numFmtId="0" fontId="31" fillId="4" borderId="0" xfId="0" applyFont="1" applyFill="1" applyBorder="1" applyProtection="1">
      <protection locked="0"/>
    </xf>
    <xf numFmtId="0" fontId="31" fillId="6" borderId="0" xfId="0" applyFont="1" applyFill="1" applyBorder="1" applyProtection="1">
      <protection locked="0"/>
    </xf>
    <xf numFmtId="2" fontId="25" fillId="6" borderId="0" xfId="0" applyNumberFormat="1" applyFont="1" applyFill="1" applyBorder="1" applyAlignment="1" applyProtection="1">
      <alignment horizontal="center"/>
      <protection locked="0"/>
    </xf>
    <xf numFmtId="0" fontId="25" fillId="6" borderId="0" xfId="0" applyFont="1" applyFill="1" applyBorder="1" applyAlignment="1" applyProtection="1">
      <alignment horizontal="center"/>
      <protection locked="0"/>
    </xf>
    <xf numFmtId="0" fontId="33" fillId="0" borderId="0" xfId="0" applyFont="1" applyAlignment="1" applyProtection="1">
      <alignment horizontal="center" textRotation="159"/>
      <protection locked="0"/>
    </xf>
    <xf numFmtId="2" fontId="3" fillId="6" borderId="0" xfId="0" applyNumberFormat="1" applyFont="1" applyFill="1" applyBorder="1" applyAlignment="1" applyProtection="1">
      <alignment horizontal="center"/>
      <protection locked="0"/>
    </xf>
    <xf numFmtId="0" fontId="3" fillId="6" borderId="0" xfId="0" applyFont="1" applyFill="1" applyBorder="1" applyAlignment="1" applyProtection="1">
      <alignment horizontal="center"/>
      <protection locked="0"/>
    </xf>
    <xf numFmtId="49" fontId="34" fillId="0" borderId="0" xfId="0" applyNumberFormat="1" applyFont="1" applyFill="1" applyBorder="1" applyAlignment="1" applyProtection="1">
      <alignment horizontal="center"/>
      <protection locked="0"/>
    </xf>
    <xf numFmtId="49" fontId="35" fillId="6" borderId="0" xfId="0" applyNumberFormat="1" applyFont="1" applyFill="1" applyBorder="1" applyAlignment="1" applyProtection="1">
      <alignment horizontal="center"/>
      <protection locked="0"/>
    </xf>
    <xf numFmtId="2" fontId="36" fillId="6" borderId="0" xfId="0" applyNumberFormat="1" applyFont="1" applyFill="1" applyBorder="1" applyAlignment="1" applyProtection="1">
      <alignment horizontal="center"/>
      <protection locked="0"/>
    </xf>
    <xf numFmtId="2" fontId="37" fillId="6" borderId="0" xfId="0" applyNumberFormat="1" applyFont="1" applyFill="1" applyBorder="1" applyAlignment="1" applyProtection="1">
      <alignment horizontal="center"/>
      <protection locked="0"/>
    </xf>
    <xf numFmtId="2" fontId="37" fillId="0" borderId="0" xfId="0" applyNumberFormat="1" applyFont="1" applyFill="1" applyBorder="1" applyAlignment="1" applyProtection="1">
      <alignment horizontal="center"/>
      <protection locked="0"/>
    </xf>
    <xf numFmtId="169" fontId="35" fillId="0" borderId="0" xfId="0" applyNumberFormat="1" applyFont="1" applyFill="1" applyBorder="1" applyAlignment="1" applyProtection="1">
      <protection locked="0"/>
    </xf>
    <xf numFmtId="0" fontId="30" fillId="6" borderId="0" xfId="0" applyFont="1" applyFill="1" applyBorder="1" applyAlignment="1" applyProtection="1">
      <alignment wrapText="1"/>
      <protection locked="0"/>
    </xf>
    <xf numFmtId="49" fontId="38" fillId="0" borderId="0" xfId="0" applyNumberFormat="1" applyFont="1" applyFill="1" applyBorder="1" applyAlignment="1" applyProtection="1">
      <alignment horizontal="center"/>
      <protection locked="0"/>
    </xf>
    <xf numFmtId="49" fontId="39" fillId="6" borderId="0" xfId="0" applyNumberFormat="1" applyFont="1" applyFill="1" applyBorder="1" applyAlignment="1" applyProtection="1">
      <alignment horizontal="center"/>
      <protection locked="0"/>
    </xf>
    <xf numFmtId="2" fontId="40" fillId="6" borderId="0" xfId="0" applyNumberFormat="1" applyFont="1" applyFill="1" applyBorder="1" applyAlignment="1" applyProtection="1">
      <alignment horizontal="center"/>
      <protection locked="0"/>
    </xf>
    <xf numFmtId="2" fontId="40" fillId="0" borderId="0" xfId="0" applyNumberFormat="1" applyFont="1" applyFill="1" applyBorder="1" applyAlignment="1" applyProtection="1">
      <alignment horizontal="center"/>
      <protection locked="0"/>
    </xf>
    <xf numFmtId="169" fontId="39" fillId="0" borderId="0" xfId="0" applyNumberFormat="1" applyFont="1" applyFill="1" applyBorder="1" applyAlignment="1" applyProtection="1">
      <protection locked="0"/>
    </xf>
    <xf numFmtId="49" fontId="39" fillId="0" borderId="0" xfId="0" applyNumberFormat="1" applyFont="1" applyFill="1" applyBorder="1" applyAlignment="1" applyProtection="1">
      <alignment horizontal="center"/>
      <protection locked="0"/>
    </xf>
    <xf numFmtId="49" fontId="40" fillId="6" borderId="0" xfId="0" applyNumberFormat="1" applyFont="1" applyFill="1" applyBorder="1" applyAlignment="1" applyProtection="1">
      <alignment horizontal="center"/>
      <protection locked="0"/>
    </xf>
    <xf numFmtId="1" fontId="47" fillId="4" borderId="25" xfId="0" applyNumberFormat="1" applyFont="1" applyFill="1" applyBorder="1" applyAlignment="1" applyProtection="1">
      <alignment horizontal="center" vertical="center" wrapText="1"/>
      <protection locked="0"/>
    </xf>
    <xf numFmtId="0" fontId="47" fillId="4" borderId="1" xfId="0" applyFont="1" applyFill="1" applyBorder="1" applyAlignment="1" applyProtection="1">
      <alignment horizontal="center" vertical="center" wrapText="1"/>
      <protection locked="0"/>
    </xf>
    <xf numFmtId="0" fontId="47" fillId="4" borderId="1" xfId="0" applyFont="1" applyFill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42" fillId="0" borderId="1" xfId="0" applyFont="1" applyFill="1" applyBorder="1" applyAlignment="1" applyProtection="1">
      <alignment horizontal="center" vertical="center"/>
      <protection locked="0"/>
    </xf>
    <xf numFmtId="0" fontId="42" fillId="0" borderId="1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Protection="1">
      <protection locked="0"/>
    </xf>
    <xf numFmtId="0" fontId="0" fillId="5" borderId="23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49" fillId="5" borderId="0" xfId="0" applyFont="1" applyFill="1" applyBorder="1" applyAlignment="1" applyProtection="1">
      <alignment horizontal="center" vertical="center"/>
      <protection locked="0"/>
    </xf>
    <xf numFmtId="0" fontId="25" fillId="5" borderId="24" xfId="0" applyFont="1" applyFill="1" applyBorder="1" applyAlignment="1" applyProtection="1">
      <alignment horizontal="center"/>
      <protection locked="0"/>
    </xf>
    <xf numFmtId="0" fontId="25" fillId="4" borderId="0" xfId="0" applyFont="1" applyFill="1" applyBorder="1" applyAlignment="1" applyProtection="1">
      <alignment horizontal="center"/>
      <protection locked="0"/>
    </xf>
    <xf numFmtId="0" fontId="25" fillId="5" borderId="0" xfId="0" applyFont="1" applyFill="1" applyBorder="1" applyAlignment="1" applyProtection="1">
      <alignment horizontal="center"/>
      <protection locked="0"/>
    </xf>
    <xf numFmtId="2" fontId="25" fillId="0" borderId="0" xfId="0" applyNumberFormat="1" applyFont="1" applyAlignment="1" applyProtection="1">
      <alignment horizontal="center"/>
      <protection locked="0"/>
    </xf>
    <xf numFmtId="0" fontId="25" fillId="0" borderId="0" xfId="0" applyFont="1" applyAlignment="1" applyProtection="1">
      <alignment horizontal="center"/>
      <protection locked="0"/>
    </xf>
    <xf numFmtId="1" fontId="30" fillId="0" borderId="14" xfId="0" applyNumberFormat="1" applyFont="1" applyFill="1" applyBorder="1" applyAlignment="1" applyProtection="1">
      <alignment horizontal="center"/>
      <protection locked="0"/>
    </xf>
    <xf numFmtId="0" fontId="30" fillId="0" borderId="14" xfId="0" applyFont="1" applyFill="1" applyBorder="1" applyAlignment="1" applyProtection="1">
      <alignment horizontal="center"/>
      <protection locked="0"/>
    </xf>
    <xf numFmtId="9" fontId="30" fillId="0" borderId="14" xfId="0" applyNumberFormat="1" applyFont="1" applyFill="1" applyBorder="1" applyAlignment="1" applyProtection="1">
      <alignment horizontal="center"/>
      <protection locked="0"/>
    </xf>
    <xf numFmtId="166" fontId="50" fillId="0" borderId="14" xfId="4" applyNumberFormat="1" applyFont="1" applyBorder="1" applyAlignment="1" applyProtection="1">
      <alignment horizontal="center" vertical="center" wrapText="1"/>
      <protection locked="0"/>
    </xf>
    <xf numFmtId="166" fontId="51" fillId="3" borderId="1" xfId="0" applyNumberFormat="1" applyFont="1" applyFill="1" applyBorder="1" applyAlignment="1" applyProtection="1">
      <alignment horizontal="center"/>
      <protection locked="0"/>
    </xf>
    <xf numFmtId="4" fontId="52" fillId="0" borderId="6" xfId="0" applyNumberFormat="1" applyFont="1" applyFill="1" applyBorder="1" applyAlignment="1" applyProtection="1">
      <alignment horizontal="center"/>
      <protection locked="0"/>
    </xf>
    <xf numFmtId="166" fontId="53" fillId="3" borderId="25" xfId="0" applyNumberFormat="1" applyFont="1" applyFill="1" applyBorder="1" applyAlignment="1" applyProtection="1">
      <alignment horizontal="center"/>
      <protection locked="0"/>
    </xf>
    <xf numFmtId="10" fontId="53" fillId="8" borderId="3" xfId="0" applyNumberFormat="1" applyFont="1" applyFill="1" applyBorder="1" applyAlignment="1" applyProtection="1">
      <alignment horizontal="center"/>
      <protection locked="0"/>
    </xf>
    <xf numFmtId="166" fontId="53" fillId="3" borderId="1" xfId="0" applyNumberFormat="1" applyFont="1" applyFill="1" applyBorder="1" applyAlignment="1" applyProtection="1">
      <alignment horizontal="center"/>
      <protection locked="0"/>
    </xf>
    <xf numFmtId="10" fontId="53" fillId="8" borderId="1" xfId="0" applyNumberFormat="1" applyFont="1" applyFill="1" applyBorder="1" applyAlignment="1" applyProtection="1">
      <alignment horizontal="center"/>
      <protection locked="0"/>
    </xf>
    <xf numFmtId="10" fontId="53" fillId="8" borderId="2" xfId="0" applyNumberFormat="1" applyFont="1" applyFill="1" applyBorder="1" applyAlignment="1" applyProtection="1">
      <alignment horizontal="center"/>
      <protection locked="0"/>
    </xf>
    <xf numFmtId="166" fontId="54" fillId="9" borderId="19" xfId="0" applyNumberFormat="1" applyFont="1" applyFill="1" applyBorder="1" applyAlignment="1" applyProtection="1">
      <alignment horizontal="center" vertical="center"/>
      <protection locked="0"/>
    </xf>
    <xf numFmtId="10" fontId="55" fillId="9" borderId="29" xfId="0" applyNumberFormat="1" applyFont="1" applyFill="1" applyBorder="1" applyAlignment="1" applyProtection="1">
      <alignment horizontal="center"/>
      <protection locked="0"/>
    </xf>
    <xf numFmtId="166" fontId="51" fillId="0" borderId="1" xfId="0" applyNumberFormat="1" applyFont="1" applyBorder="1" applyAlignment="1" applyProtection="1">
      <alignment horizontal="center"/>
      <protection locked="0"/>
    </xf>
    <xf numFmtId="1" fontId="30" fillId="0" borderId="1" xfId="0" applyNumberFormat="1" applyFont="1" applyFill="1" applyBorder="1" applyAlignment="1" applyProtection="1">
      <alignment horizontal="center"/>
      <protection locked="0"/>
    </xf>
    <xf numFmtId="0" fontId="30" fillId="0" borderId="1" xfId="0" applyFont="1" applyFill="1" applyBorder="1" applyAlignment="1" applyProtection="1">
      <alignment horizontal="center"/>
      <protection locked="0"/>
    </xf>
    <xf numFmtId="9" fontId="30" fillId="0" borderId="1" xfId="0" applyNumberFormat="1" applyFont="1" applyFill="1" applyBorder="1" applyAlignment="1" applyProtection="1">
      <alignment horizontal="center"/>
      <protection locked="0"/>
    </xf>
    <xf numFmtId="166" fontId="50" fillId="0" borderId="1" xfId="5" applyNumberFormat="1" applyFont="1" applyFill="1" applyBorder="1" applyAlignment="1" applyProtection="1">
      <alignment horizontal="center"/>
      <protection locked="0"/>
    </xf>
    <xf numFmtId="4" fontId="52" fillId="0" borderId="4" xfId="0" applyNumberFormat="1" applyFont="1" applyFill="1" applyBorder="1" applyAlignment="1" applyProtection="1">
      <alignment horizontal="center"/>
      <protection locked="0"/>
    </xf>
    <xf numFmtId="10" fontId="55" fillId="9" borderId="30" xfId="0" applyNumberFormat="1" applyFont="1" applyFill="1" applyBorder="1" applyAlignment="1" applyProtection="1">
      <alignment horizontal="center"/>
      <protection locked="0"/>
    </xf>
    <xf numFmtId="166" fontId="50" fillId="6" borderId="1" xfId="4" applyNumberFormat="1" applyFont="1" applyFill="1" applyBorder="1" applyAlignment="1" applyProtection="1">
      <alignment horizontal="center" vertical="center" wrapText="1"/>
      <protection locked="0"/>
    </xf>
    <xf numFmtId="166" fontId="50" fillId="0" borderId="1" xfId="4" applyNumberFormat="1" applyFont="1" applyBorder="1" applyAlignment="1" applyProtection="1">
      <alignment horizontal="center" vertical="center" wrapText="1"/>
      <protection locked="0"/>
    </xf>
    <xf numFmtId="166" fontId="50" fillId="0" borderId="1" xfId="5" applyNumberFormat="1" applyFont="1" applyFill="1" applyBorder="1" applyAlignment="1" applyProtection="1">
      <alignment horizontal="center" vertical="center"/>
      <protection locked="0"/>
    </xf>
    <xf numFmtId="4" fontId="52" fillId="0" borderId="31" xfId="0" applyNumberFormat="1" applyFont="1" applyFill="1" applyBorder="1" applyAlignment="1" applyProtection="1">
      <alignment horizontal="center"/>
      <protection locked="0"/>
    </xf>
    <xf numFmtId="166" fontId="50" fillId="6" borderId="14" xfId="4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>
      <protection locked="0"/>
    </xf>
    <xf numFmtId="4" fontId="56" fillId="10" borderId="1" xfId="0" applyNumberFormat="1" applyFont="1" applyFill="1" applyBorder="1" applyAlignment="1" applyProtection="1">
      <alignment horizontal="center"/>
      <protection locked="0"/>
    </xf>
    <xf numFmtId="166" fontId="53" fillId="10" borderId="25" xfId="0" applyNumberFormat="1" applyFont="1" applyFill="1" applyBorder="1" applyAlignment="1" applyProtection="1">
      <alignment horizontal="center"/>
      <protection locked="0"/>
    </xf>
    <xf numFmtId="4" fontId="53" fillId="10" borderId="3" xfId="0" applyNumberFormat="1" applyFont="1" applyFill="1" applyBorder="1" applyAlignment="1" applyProtection="1">
      <alignment horizontal="center"/>
      <protection locked="0"/>
    </xf>
    <xf numFmtId="4" fontId="53" fillId="10" borderId="1" xfId="0" applyNumberFormat="1" applyFont="1" applyFill="1" applyBorder="1" applyAlignment="1" applyProtection="1">
      <alignment horizontal="center"/>
      <protection locked="0"/>
    </xf>
    <xf numFmtId="10" fontId="53" fillId="10" borderId="30" xfId="0" applyNumberFormat="1" applyFont="1" applyFill="1" applyBorder="1" applyAlignment="1" applyProtection="1">
      <alignment horizontal="center"/>
      <protection locked="0"/>
    </xf>
    <xf numFmtId="9" fontId="30" fillId="0" borderId="1" xfId="0" applyNumberFormat="1" applyFont="1" applyFill="1" applyBorder="1" applyAlignment="1" applyProtection="1">
      <alignment horizontal="center" wrapText="1"/>
      <protection locked="0"/>
    </xf>
    <xf numFmtId="166" fontId="50" fillId="0" borderId="14" xfId="5" applyNumberFormat="1" applyFont="1" applyFill="1" applyBorder="1" applyAlignment="1" applyProtection="1">
      <alignment horizontal="center"/>
      <protection locked="0"/>
    </xf>
    <xf numFmtId="10" fontId="53" fillId="7" borderId="3" xfId="0" applyNumberFormat="1" applyFont="1" applyFill="1" applyBorder="1" applyAlignment="1" applyProtection="1">
      <alignment horizontal="center"/>
      <protection locked="0"/>
    </xf>
    <xf numFmtId="10" fontId="53" fillId="7" borderId="1" xfId="0" applyNumberFormat="1" applyFont="1" applyFill="1" applyBorder="1" applyAlignment="1" applyProtection="1">
      <alignment horizontal="center"/>
      <protection locked="0"/>
    </xf>
    <xf numFmtId="10" fontId="53" fillId="7" borderId="2" xfId="0" applyNumberFormat="1" applyFont="1" applyFill="1" applyBorder="1" applyAlignment="1" applyProtection="1">
      <alignment horizontal="center"/>
      <protection locked="0"/>
    </xf>
    <xf numFmtId="4" fontId="53" fillId="10" borderId="33" xfId="0" applyNumberFormat="1" applyFont="1" applyFill="1" applyBorder="1" applyAlignment="1" applyProtection="1">
      <alignment horizontal="center"/>
      <protection locked="0"/>
    </xf>
    <xf numFmtId="4" fontId="53" fillId="10" borderId="5" xfId="0" applyNumberFormat="1" applyFont="1" applyFill="1" applyBorder="1" applyAlignment="1" applyProtection="1">
      <alignment horizontal="center"/>
      <protection locked="0"/>
    </xf>
    <xf numFmtId="1" fontId="57" fillId="0" borderId="1" xfId="0" applyNumberFormat="1" applyFont="1" applyFill="1" applyBorder="1" applyAlignment="1" applyProtection="1">
      <alignment horizontal="center"/>
      <protection locked="0"/>
    </xf>
    <xf numFmtId="0" fontId="57" fillId="0" borderId="1" xfId="0" applyFont="1" applyFill="1" applyBorder="1" applyAlignment="1" applyProtection="1">
      <alignment horizontal="center"/>
      <protection locked="0"/>
    </xf>
    <xf numFmtId="0" fontId="57" fillId="0" borderId="1" xfId="0" applyFont="1" applyFill="1" applyBorder="1" applyAlignment="1" applyProtection="1">
      <alignment horizontal="center" wrapText="1"/>
      <protection locked="0"/>
    </xf>
    <xf numFmtId="166" fontId="57" fillId="0" borderId="1" xfId="5" applyNumberFormat="1" applyFont="1" applyFill="1" applyBorder="1" applyAlignment="1" applyProtection="1">
      <alignment horizontal="center" wrapText="1"/>
      <protection locked="0"/>
    </xf>
    <xf numFmtId="0" fontId="25" fillId="0" borderId="2" xfId="0" applyNumberFormat="1" applyFont="1" applyBorder="1" applyAlignment="1" applyProtection="1">
      <alignment horizontal="center"/>
      <protection locked="0"/>
    </xf>
    <xf numFmtId="4" fontId="56" fillId="4" borderId="1" xfId="0" applyNumberFormat="1" applyFont="1" applyFill="1" applyBorder="1" applyAlignment="1" applyProtection="1">
      <alignment horizontal="center"/>
      <protection locked="0"/>
    </xf>
    <xf numFmtId="4" fontId="53" fillId="10" borderId="10" xfId="0" applyNumberFormat="1" applyFont="1" applyFill="1" applyBorder="1" applyAlignment="1" applyProtection="1">
      <alignment horizontal="center"/>
      <protection locked="0"/>
    </xf>
    <xf numFmtId="4" fontId="53" fillId="10" borderId="14" xfId="0" applyNumberFormat="1" applyFont="1" applyFill="1" applyBorder="1" applyAlignment="1" applyProtection="1">
      <alignment horizontal="center"/>
      <protection locked="0"/>
    </xf>
    <xf numFmtId="0" fontId="30" fillId="0" borderId="5" xfId="0" applyFont="1" applyFill="1" applyBorder="1" applyAlignment="1" applyProtection="1">
      <alignment horizontal="center"/>
      <protection locked="0"/>
    </xf>
    <xf numFmtId="9" fontId="30" fillId="0" borderId="5" xfId="0" applyNumberFormat="1" applyFont="1" applyFill="1" applyBorder="1" applyAlignment="1" applyProtection="1">
      <alignment horizontal="center"/>
      <protection locked="0"/>
    </xf>
    <xf numFmtId="166" fontId="50" fillId="0" borderId="5" xfId="5" applyNumberFormat="1" applyFont="1" applyFill="1" applyBorder="1" applyAlignment="1" applyProtection="1">
      <alignment horizontal="center"/>
      <protection locked="0"/>
    </xf>
    <xf numFmtId="4" fontId="52" fillId="0" borderId="37" xfId="0" applyNumberFormat="1" applyFont="1" applyFill="1" applyBorder="1" applyAlignment="1" applyProtection="1">
      <alignment horizontal="center"/>
      <protection locked="0"/>
    </xf>
    <xf numFmtId="4" fontId="52" fillId="0" borderId="1" xfId="0" applyNumberFormat="1" applyFont="1" applyFill="1" applyBorder="1" applyAlignment="1" applyProtection="1">
      <alignment horizontal="center"/>
      <protection locked="0"/>
    </xf>
    <xf numFmtId="166" fontId="53" fillId="3" borderId="38" xfId="0" applyNumberFormat="1" applyFont="1" applyFill="1" applyBorder="1" applyAlignment="1" applyProtection="1">
      <alignment horizontal="center"/>
      <protection locked="0"/>
    </xf>
    <xf numFmtId="10" fontId="53" fillId="7" borderId="39" xfId="0" applyNumberFormat="1" applyFont="1" applyFill="1" applyBorder="1" applyAlignment="1" applyProtection="1">
      <alignment horizontal="center"/>
      <protection locked="0"/>
    </xf>
    <xf numFmtId="166" fontId="53" fillId="3" borderId="40" xfId="0" applyNumberFormat="1" applyFont="1" applyFill="1" applyBorder="1" applyAlignment="1" applyProtection="1">
      <alignment horizontal="center"/>
      <protection locked="0"/>
    </xf>
    <xf numFmtId="10" fontId="53" fillId="7" borderId="40" xfId="0" applyNumberFormat="1" applyFont="1" applyFill="1" applyBorder="1" applyAlignment="1" applyProtection="1">
      <alignment horizontal="center"/>
      <protection locked="0"/>
    </xf>
    <xf numFmtId="10" fontId="53" fillId="7" borderId="41" xfId="0" applyNumberFormat="1" applyFont="1" applyFill="1" applyBorder="1" applyAlignment="1" applyProtection="1">
      <alignment horizontal="center"/>
      <protection locked="0"/>
    </xf>
    <xf numFmtId="4" fontId="56" fillId="11" borderId="0" xfId="0" applyNumberFormat="1" applyFont="1" applyFill="1" applyBorder="1" applyAlignment="1" applyProtection="1">
      <alignment horizontal="center"/>
      <protection locked="0"/>
    </xf>
    <xf numFmtId="0" fontId="25" fillId="10" borderId="0" xfId="0" applyFont="1" applyFill="1" applyProtection="1">
      <protection locked="0"/>
    </xf>
    <xf numFmtId="0" fontId="25" fillId="10" borderId="0" xfId="0" applyFont="1" applyFill="1" applyAlignment="1" applyProtection="1">
      <alignment horizontal="center"/>
      <protection locked="0"/>
    </xf>
    <xf numFmtId="0" fontId="3" fillId="10" borderId="0" xfId="0" applyFont="1" applyFill="1" applyProtection="1">
      <protection locked="0"/>
    </xf>
    <xf numFmtId="166" fontId="3" fillId="10" borderId="0" xfId="0" applyNumberFormat="1" applyFont="1" applyFill="1" applyProtection="1">
      <protection locked="0"/>
    </xf>
    <xf numFmtId="2" fontId="25" fillId="10" borderId="0" xfId="0" applyNumberFormat="1" applyFont="1" applyFill="1" applyAlignment="1" applyProtection="1">
      <alignment horizontal="center"/>
      <protection locked="0"/>
    </xf>
    <xf numFmtId="0" fontId="25" fillId="0" borderId="0" xfId="0" applyFont="1" applyAlignment="1" applyProtection="1">
      <alignment horizontal="left"/>
      <protection locked="0"/>
    </xf>
    <xf numFmtId="1" fontId="29" fillId="0" borderId="14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Border="1" applyAlignment="1" applyProtection="1">
      <alignment horizontal="center"/>
      <protection locked="0"/>
    </xf>
    <xf numFmtId="166" fontId="56" fillId="4" borderId="0" xfId="0" applyNumberFormat="1" applyFont="1" applyFill="1" applyBorder="1" applyAlignment="1" applyProtection="1">
      <alignment horizontal="center"/>
      <protection locked="0"/>
    </xf>
    <xf numFmtId="0" fontId="25" fillId="0" borderId="0" xfId="0" applyFont="1" applyBorder="1" applyProtection="1">
      <protection locked="0"/>
    </xf>
    <xf numFmtId="4" fontId="56" fillId="4" borderId="0" xfId="0" applyNumberFormat="1" applyFont="1" applyFill="1" applyBorder="1" applyAlignment="1" applyProtection="1">
      <alignment horizontal="center"/>
      <protection locked="0"/>
    </xf>
    <xf numFmtId="0" fontId="25" fillId="0" borderId="0" xfId="0" applyFont="1" applyBorder="1" applyAlignment="1" applyProtection="1">
      <alignment horizontal="center"/>
      <protection locked="0"/>
    </xf>
    <xf numFmtId="166" fontId="3" fillId="0" borderId="0" xfId="0" applyNumberFormat="1" applyFont="1" applyBorder="1" applyProtection="1">
      <protection locked="0"/>
    </xf>
    <xf numFmtId="1" fontId="29" fillId="0" borderId="1" xfId="0" applyNumberFormat="1" applyFont="1" applyBorder="1" applyAlignment="1" applyProtection="1">
      <alignment horizontal="center"/>
      <protection locked="0"/>
    </xf>
    <xf numFmtId="1" fontId="30" fillId="0" borderId="1" xfId="0" applyNumberFormat="1" applyFont="1" applyFill="1" applyBorder="1" applyAlignment="1" applyProtection="1">
      <alignment horizontal="center" wrapText="1"/>
      <protection locked="0"/>
    </xf>
    <xf numFmtId="171" fontId="50" fillId="0" borderId="1" xfId="5" applyNumberFormat="1" applyFont="1" applyFill="1" applyBorder="1" applyAlignment="1" applyProtection="1">
      <alignment horizontal="center"/>
      <protection locked="0"/>
    </xf>
    <xf numFmtId="166" fontId="50" fillId="0" borderId="1" xfId="0" applyNumberFormat="1" applyFont="1" applyBorder="1" applyAlignment="1" applyProtection="1">
      <alignment horizontal="center"/>
      <protection locked="0"/>
    </xf>
    <xf numFmtId="166" fontId="59" fillId="0" borderId="1" xfId="5" applyNumberFormat="1" applyFont="1" applyFill="1" applyBorder="1" applyAlignment="1" applyProtection="1">
      <alignment horizontal="center"/>
      <protection locked="0"/>
    </xf>
    <xf numFmtId="166" fontId="50" fillId="3" borderId="1" xfId="5" applyNumberFormat="1" applyFont="1" applyFill="1" applyBorder="1" applyAlignment="1" applyProtection="1">
      <alignment horizontal="center"/>
      <protection locked="0"/>
    </xf>
    <xf numFmtId="10" fontId="50" fillId="7" borderId="1" xfId="5" applyNumberFormat="1" applyFont="1" applyFill="1" applyBorder="1" applyAlignment="1" applyProtection="1">
      <alignment horizontal="center"/>
      <protection locked="0"/>
    </xf>
    <xf numFmtId="10" fontId="51" fillId="7" borderId="1" xfId="0" applyNumberFormat="1" applyFont="1" applyFill="1" applyBorder="1" applyAlignment="1" applyProtection="1">
      <alignment horizontal="center"/>
      <protection locked="0"/>
    </xf>
    <xf numFmtId="10" fontId="51" fillId="8" borderId="1" xfId="0" applyNumberFormat="1" applyFont="1" applyFill="1" applyBorder="1" applyAlignment="1" applyProtection="1">
      <alignment horizontal="center"/>
      <protection locked="0"/>
    </xf>
    <xf numFmtId="0" fontId="50" fillId="0" borderId="0" xfId="0" applyFont="1" applyProtection="1">
      <protection locked="0"/>
    </xf>
    <xf numFmtId="166" fontId="50" fillId="9" borderId="1" xfId="0" applyNumberFormat="1" applyFont="1" applyFill="1" applyBorder="1" applyAlignment="1" applyProtection="1">
      <alignment horizontal="center"/>
      <protection locked="0"/>
    </xf>
    <xf numFmtId="10" fontId="60" fillId="9" borderId="1" xfId="0" applyNumberFormat="1" applyFont="1" applyFill="1" applyBorder="1" applyAlignment="1" applyProtection="1">
      <alignment horizontal="center"/>
      <protection locked="0"/>
    </xf>
    <xf numFmtId="1" fontId="29" fillId="0" borderId="0" xfId="0" applyNumberFormat="1" applyFont="1" applyBorder="1" applyAlignment="1" applyProtection="1">
      <alignment horizontal="center"/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9" fontId="30" fillId="0" borderId="0" xfId="0" applyNumberFormat="1" applyFont="1" applyFill="1" applyBorder="1" applyAlignment="1" applyProtection="1">
      <alignment horizontal="center"/>
      <protection locked="0"/>
    </xf>
    <xf numFmtId="1" fontId="30" fillId="0" borderId="0" xfId="0" applyNumberFormat="1" applyFont="1" applyFill="1" applyBorder="1" applyAlignment="1" applyProtection="1">
      <alignment horizontal="center"/>
      <protection locked="0"/>
    </xf>
    <xf numFmtId="166" fontId="30" fillId="0" borderId="0" xfId="5" applyNumberFormat="1" applyFont="1" applyFill="1" applyBorder="1" applyAlignment="1" applyProtection="1">
      <alignment horizontal="center"/>
      <protection locked="0"/>
    </xf>
    <xf numFmtId="166" fontId="3" fillId="0" borderId="0" xfId="0" applyNumberFormat="1" applyFont="1" applyProtection="1">
      <protection locked="0"/>
    </xf>
    <xf numFmtId="0" fontId="61" fillId="0" borderId="0" xfId="0" applyFont="1" applyBorder="1" applyProtection="1">
      <protection locked="0"/>
    </xf>
    <xf numFmtId="0" fontId="62" fillId="0" borderId="0" xfId="0" applyFont="1" applyBorder="1" applyAlignment="1" applyProtection="1">
      <alignment horizontal="center"/>
      <protection locked="0"/>
    </xf>
    <xf numFmtId="164" fontId="30" fillId="0" borderId="0" xfId="0" applyNumberFormat="1" applyFont="1" applyBorder="1" applyAlignment="1" applyProtection="1">
      <protection locked="0"/>
    </xf>
    <xf numFmtId="0" fontId="63" fillId="0" borderId="0" xfId="0" applyFont="1" applyBorder="1" applyAlignme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64" fillId="0" borderId="0" xfId="0" applyFont="1" applyAlignment="1" applyProtection="1">
      <alignment horizontal="center"/>
      <protection locked="0"/>
    </xf>
    <xf numFmtId="0" fontId="65" fillId="0" borderId="0" xfId="0" applyFont="1" applyBorder="1" applyProtection="1">
      <protection locked="0"/>
    </xf>
    <xf numFmtId="0" fontId="66" fillId="0" borderId="0" xfId="0" applyFont="1" applyBorder="1" applyAlignment="1" applyProtection="1">
      <alignment horizontal="center"/>
      <protection locked="0"/>
    </xf>
    <xf numFmtId="172" fontId="65" fillId="0" borderId="0" xfId="0" applyNumberFormat="1" applyFont="1" applyBorder="1" applyAlignment="1" applyProtection="1">
      <protection locked="0"/>
    </xf>
    <xf numFmtId="172" fontId="0" fillId="0" borderId="0" xfId="0" applyNumberFormat="1" applyAlignment="1" applyProtection="1">
      <protection locked="0"/>
    </xf>
    <xf numFmtId="0" fontId="61" fillId="0" borderId="0" xfId="0" applyFont="1" applyBorder="1" applyAlignment="1" applyProtection="1">
      <alignment horizontal="center"/>
      <protection locked="0"/>
    </xf>
    <xf numFmtId="0" fontId="29" fillId="0" borderId="0" xfId="0" applyFont="1" applyProtection="1">
      <protection locked="0"/>
    </xf>
    <xf numFmtId="0" fontId="61" fillId="0" borderId="0" xfId="0" applyFont="1" applyBorder="1" applyAlignment="1" applyProtection="1">
      <alignment horizontal="left"/>
      <protection locked="0"/>
    </xf>
    <xf numFmtId="0" fontId="67" fillId="0" borderId="0" xfId="0" applyFont="1" applyBorder="1" applyAlignment="1" applyProtection="1">
      <protection locked="0"/>
    </xf>
    <xf numFmtId="0" fontId="67" fillId="0" borderId="0" xfId="0" applyFont="1" applyBorder="1" applyProtection="1">
      <protection locked="0"/>
    </xf>
    <xf numFmtId="0" fontId="64" fillId="0" borderId="0" xfId="0" applyFont="1" applyBorder="1" applyAlignment="1" applyProtection="1">
      <alignment horizontal="center"/>
      <protection locked="0"/>
    </xf>
    <xf numFmtId="0" fontId="67" fillId="0" borderId="0" xfId="0" applyFont="1" applyProtection="1">
      <protection locked="0"/>
    </xf>
    <xf numFmtId="0" fontId="67" fillId="0" borderId="0" xfId="0" applyFont="1" applyAlignme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68" fillId="0" borderId="0" xfId="0" applyFont="1" applyProtection="1">
      <protection locked="0"/>
    </xf>
    <xf numFmtId="0" fontId="68" fillId="0" borderId="0" xfId="0" applyFont="1" applyAlignment="1" applyProtection="1">
      <protection locked="0"/>
    </xf>
    <xf numFmtId="0" fontId="1" fillId="0" borderId="0" xfId="0" applyFont="1" applyAlignment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left"/>
      <protection locked="0"/>
    </xf>
    <xf numFmtId="166" fontId="53" fillId="10" borderId="1" xfId="0" applyNumberFormat="1" applyFont="1" applyFill="1" applyBorder="1" applyAlignment="1" applyProtection="1">
      <alignment horizontal="center"/>
      <protection locked="0"/>
    </xf>
    <xf numFmtId="10" fontId="53" fillId="10" borderId="1" xfId="0" applyNumberFormat="1" applyFont="1" applyFill="1" applyBorder="1" applyAlignment="1" applyProtection="1">
      <alignment horizontal="center"/>
      <protection locked="0"/>
    </xf>
    <xf numFmtId="10" fontId="53" fillId="10" borderId="0" xfId="0" applyNumberFormat="1" applyFont="1" applyFill="1" applyBorder="1" applyAlignment="1" applyProtection="1">
      <alignment horizontal="center"/>
      <protection locked="0"/>
    </xf>
    <xf numFmtId="166" fontId="50" fillId="10" borderId="25" xfId="0" applyNumberFormat="1" applyFont="1" applyFill="1" applyBorder="1" applyAlignment="1" applyProtection="1">
      <alignment horizontal="center"/>
      <protection locked="0"/>
    </xf>
    <xf numFmtId="10" fontId="51" fillId="10" borderId="30" xfId="0" applyNumberFormat="1" applyFont="1" applyFill="1" applyBorder="1" applyAlignment="1" applyProtection="1">
      <alignment horizontal="center"/>
      <protection locked="0"/>
    </xf>
    <xf numFmtId="166" fontId="51" fillId="10" borderId="0" xfId="0" applyNumberFormat="1" applyFont="1" applyFill="1" applyAlignment="1" applyProtection="1">
      <alignment horizontal="center"/>
      <protection locked="0"/>
    </xf>
    <xf numFmtId="166" fontId="54" fillId="10" borderId="25" xfId="0" applyNumberFormat="1" applyFont="1" applyFill="1" applyBorder="1" applyAlignment="1" applyProtection="1">
      <alignment horizontal="center"/>
      <protection locked="0"/>
    </xf>
    <xf numFmtId="10" fontId="55" fillId="10" borderId="30" xfId="0" applyNumberFormat="1" applyFont="1" applyFill="1" applyBorder="1" applyAlignment="1" applyProtection="1">
      <alignment horizontal="center"/>
      <protection locked="0"/>
    </xf>
    <xf numFmtId="166" fontId="51" fillId="10" borderId="0" xfId="0" applyNumberFormat="1" applyFont="1" applyFill="1" applyAlignment="1" applyProtection="1">
      <alignment horizontal="left"/>
      <protection locked="0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69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69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8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/>
      <protection locked="0"/>
    </xf>
    <xf numFmtId="0" fontId="10" fillId="0" borderId="10" xfId="0" applyFont="1" applyBorder="1" applyAlignment="1" applyProtection="1">
      <alignment horizont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3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70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0" borderId="1" xfId="0" applyNumberFormat="1" applyFont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5" borderId="5" xfId="0" applyNumberFormat="1" applyFont="1" applyFill="1" applyBorder="1" applyAlignment="1" applyProtection="1">
      <alignment horizontal="center"/>
      <protection locked="0"/>
    </xf>
    <xf numFmtId="168" fontId="12" fillId="5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6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5" borderId="2" xfId="0" applyFont="1" applyFill="1" applyBorder="1" applyAlignment="1" applyProtection="1">
      <alignment horizontal="right"/>
    </xf>
    <xf numFmtId="0" fontId="0" fillId="5" borderId="11" xfId="0" applyFill="1" applyBorder="1" applyAlignment="1">
      <alignment horizontal="right"/>
    </xf>
    <xf numFmtId="0" fontId="0" fillId="5" borderId="3" xfId="0" applyFill="1" applyBorder="1" applyAlignment="1">
      <alignment horizontal="right"/>
    </xf>
    <xf numFmtId="0" fontId="25" fillId="6" borderId="0" xfId="0" applyFont="1" applyFill="1" applyBorder="1" applyAlignment="1" applyProtection="1">
      <alignment horizontal="left" textRotation="75"/>
      <protection locked="0"/>
    </xf>
    <xf numFmtId="0" fontId="0" fillId="0" borderId="0" xfId="0" applyAlignment="1">
      <alignment horizontal="left" textRotation="75"/>
    </xf>
    <xf numFmtId="49" fontId="32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protection locked="0"/>
    </xf>
    <xf numFmtId="0" fontId="41" fillId="6" borderId="17" xfId="0" applyFont="1" applyFill="1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0" fontId="0" fillId="0" borderId="24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42" fillId="6" borderId="19" xfId="0" applyFont="1" applyFill="1" applyBorder="1" applyAlignment="1" applyProtection="1">
      <alignment horizontal="center" vertical="center" wrapText="1"/>
      <protection locked="0"/>
    </xf>
    <xf numFmtId="0" fontId="41" fillId="0" borderId="25" xfId="0" applyFont="1" applyBorder="1" applyAlignment="1" applyProtection="1">
      <protection locked="0"/>
    </xf>
    <xf numFmtId="0" fontId="42" fillId="7" borderId="20" xfId="0" applyFont="1" applyFill="1" applyBorder="1" applyAlignment="1" applyProtection="1">
      <alignment horizontal="center" vertical="center" wrapText="1"/>
      <protection locked="0"/>
    </xf>
    <xf numFmtId="0" fontId="3" fillId="7" borderId="26" xfId="0" applyFont="1" applyFill="1" applyBorder="1" applyAlignment="1" applyProtection="1">
      <protection locked="0"/>
    </xf>
    <xf numFmtId="0" fontId="3" fillId="7" borderId="14" xfId="0" applyFont="1" applyFill="1" applyBorder="1" applyAlignment="1" applyProtection="1">
      <protection locked="0"/>
    </xf>
    <xf numFmtId="0" fontId="42" fillId="6" borderId="20" xfId="0" applyFont="1" applyFill="1" applyBorder="1" applyAlignment="1" applyProtection="1">
      <alignment horizontal="center" vertical="center" wrapText="1"/>
      <protection locked="0"/>
    </xf>
    <xf numFmtId="0" fontId="42" fillId="6" borderId="26" xfId="0" applyFont="1" applyFill="1" applyBorder="1" applyAlignment="1" applyProtection="1">
      <alignment horizontal="center" vertical="center"/>
      <protection locked="0"/>
    </xf>
    <xf numFmtId="0" fontId="42" fillId="6" borderId="14" xfId="0" applyFont="1" applyFill="1" applyBorder="1" applyAlignment="1" applyProtection="1">
      <alignment horizontal="center" vertical="center"/>
      <protection locked="0"/>
    </xf>
    <xf numFmtId="0" fontId="42" fillId="7" borderId="21" xfId="0" applyFont="1" applyFill="1" applyBorder="1" applyAlignment="1" applyProtection="1">
      <alignment horizontal="center" vertical="center" wrapText="1"/>
      <protection locked="0"/>
    </xf>
    <xf numFmtId="0" fontId="43" fillId="7" borderId="1" xfId="0" applyFont="1" applyFill="1" applyBorder="1" applyAlignment="1" applyProtection="1">
      <alignment horizontal="center" vertical="center"/>
      <protection locked="0"/>
    </xf>
    <xf numFmtId="2" fontId="26" fillId="6" borderId="0" xfId="0" applyNumberFormat="1" applyFont="1" applyFill="1" applyBorder="1" applyAlignment="1" applyProtection="1">
      <alignment horizontal="center"/>
      <protection locked="0"/>
    </xf>
    <xf numFmtId="0" fontId="27" fillId="0" borderId="0" xfId="0" applyFont="1" applyAlignment="1" applyProtection="1">
      <protection locked="0"/>
    </xf>
    <xf numFmtId="166" fontId="3" fillId="0" borderId="0" xfId="0" applyNumberFormat="1" applyFont="1" applyBorder="1" applyAlignment="1" applyProtection="1">
      <alignment horizontal="left" textRotation="75"/>
      <protection locked="0"/>
    </xf>
    <xf numFmtId="0" fontId="3" fillId="0" borderId="0" xfId="0" applyFont="1" applyBorder="1" applyAlignment="1" applyProtection="1">
      <alignment horizontal="left" textRotation="75"/>
      <protection locked="0"/>
    </xf>
    <xf numFmtId="0" fontId="25" fillId="0" borderId="0" xfId="0" applyFont="1" applyBorder="1" applyAlignment="1" applyProtection="1">
      <alignment horizontal="left" textRotation="75"/>
      <protection locked="0"/>
    </xf>
    <xf numFmtId="0" fontId="0" fillId="0" borderId="0" xfId="0" applyBorder="1" applyAlignment="1" applyProtection="1">
      <alignment horizontal="left" textRotation="75"/>
      <protection locked="0"/>
    </xf>
    <xf numFmtId="0" fontId="46" fillId="6" borderId="10" xfId="0" applyFont="1" applyFill="1" applyBorder="1" applyAlignment="1" applyProtection="1">
      <alignment horizontal="center" vertical="center"/>
      <protection locked="0"/>
    </xf>
    <xf numFmtId="0" fontId="46" fillId="6" borderId="9" xfId="0" applyFont="1" applyFill="1" applyBorder="1" applyAlignment="1" applyProtection="1">
      <alignment horizontal="center" vertical="center"/>
      <protection locked="0"/>
    </xf>
    <xf numFmtId="0" fontId="42" fillId="6" borderId="21" xfId="0" applyFont="1" applyFill="1" applyBorder="1" applyAlignment="1" applyProtection="1">
      <alignment horizontal="center" vertical="center" wrapText="1"/>
      <protection locked="0"/>
    </xf>
    <xf numFmtId="0" fontId="43" fillId="0" borderId="1" xfId="0" applyFont="1" applyBorder="1" applyAlignment="1" applyProtection="1">
      <alignment horizontal="center" vertical="center"/>
      <protection locked="0"/>
    </xf>
    <xf numFmtId="0" fontId="42" fillId="7" borderId="22" xfId="0" applyFont="1" applyFill="1" applyBorder="1" applyAlignment="1" applyProtection="1">
      <alignment horizontal="center" vertical="center" wrapText="1"/>
      <protection locked="0"/>
    </xf>
    <xf numFmtId="0" fontId="42" fillId="7" borderId="7" xfId="0" applyFont="1" applyFill="1" applyBorder="1" applyAlignment="1" applyProtection="1">
      <alignment horizontal="center" vertical="center"/>
      <protection locked="0"/>
    </xf>
    <xf numFmtId="0" fontId="48" fillId="7" borderId="9" xfId="0" applyFont="1" applyFill="1" applyBorder="1" applyAlignment="1" applyProtection="1">
      <alignment horizontal="center"/>
      <protection locked="0"/>
    </xf>
    <xf numFmtId="49" fontId="39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2" fontId="39" fillId="6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protection locked="0"/>
    </xf>
    <xf numFmtId="0" fontId="44" fillId="6" borderId="5" xfId="0" applyFont="1" applyFill="1" applyBorder="1" applyAlignment="1" applyProtection="1">
      <alignment horizontal="center"/>
      <protection locked="0"/>
    </xf>
    <xf numFmtId="0" fontId="41" fillId="0" borderId="5" xfId="0" applyFont="1" applyBorder="1" applyAlignment="1" applyProtection="1">
      <alignment horizontal="center" vertical="center" wrapText="1"/>
      <protection locked="0"/>
    </xf>
    <xf numFmtId="0" fontId="43" fillId="0" borderId="14" xfId="0" applyFont="1" applyBorder="1" applyAlignment="1" applyProtection="1">
      <alignment horizontal="center" vertical="center"/>
      <protection locked="0"/>
    </xf>
    <xf numFmtId="0" fontId="45" fillId="6" borderId="1" xfId="0" applyFont="1" applyFill="1" applyBorder="1" applyAlignment="1" applyProtection="1">
      <alignment horizontal="center" vertical="center" wrapText="1"/>
      <protection locked="0"/>
    </xf>
    <xf numFmtId="0" fontId="49" fillId="0" borderId="1" xfId="0" applyFont="1" applyBorder="1" applyAlignment="1" applyProtection="1">
      <alignment horizontal="center" vertical="center"/>
      <protection locked="0"/>
    </xf>
    <xf numFmtId="1" fontId="30" fillId="1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3" fillId="10" borderId="0" xfId="0" applyFont="1" applyFill="1" applyBorder="1" applyAlignment="1" applyProtection="1">
      <alignment horizontal="center"/>
      <protection locked="0"/>
    </xf>
    <xf numFmtId="4" fontId="53" fillId="10" borderId="32" xfId="0" applyNumberFormat="1" applyFont="1" applyFill="1" applyBorder="1" applyAlignment="1" applyProtection="1">
      <alignment horizontal="center"/>
      <protection locked="0"/>
    </xf>
    <xf numFmtId="4" fontId="53" fillId="10" borderId="35" xfId="0" applyNumberFormat="1" applyFont="1" applyFill="1" applyBorder="1" applyAlignment="1" applyProtection="1">
      <alignment horizontal="center"/>
      <protection locked="0"/>
    </xf>
    <xf numFmtId="4" fontId="53" fillId="10" borderId="5" xfId="0" applyNumberFormat="1" applyFont="1" applyFill="1" applyBorder="1" applyAlignment="1" applyProtection="1">
      <alignment horizontal="center"/>
      <protection locked="0"/>
    </xf>
    <xf numFmtId="4" fontId="53" fillId="10" borderId="14" xfId="0" applyNumberFormat="1" applyFont="1" applyFill="1" applyBorder="1" applyAlignment="1" applyProtection="1">
      <alignment horizontal="center"/>
      <protection locked="0"/>
    </xf>
    <xf numFmtId="4" fontId="53" fillId="10" borderId="1" xfId="0" applyNumberFormat="1" applyFont="1" applyFill="1" applyBorder="1" applyAlignment="1" applyProtection="1">
      <alignment horizontal="center"/>
      <protection locked="0"/>
    </xf>
    <xf numFmtId="0" fontId="51" fillId="0" borderId="7" xfId="0" applyFont="1" applyBorder="1" applyAlignment="1" applyProtection="1">
      <alignment horizontal="center"/>
      <protection locked="0"/>
    </xf>
    <xf numFmtId="0" fontId="51" fillId="0" borderId="13" xfId="0" applyFont="1" applyBorder="1" applyAlignment="1" applyProtection="1">
      <alignment horizontal="center"/>
      <protection locked="0"/>
    </xf>
    <xf numFmtId="168" fontId="65" fillId="0" borderId="0" xfId="0" applyNumberFormat="1" applyFont="1" applyBorder="1" applyAlignment="1" applyProtection="1">
      <protection locked="0"/>
    </xf>
    <xf numFmtId="168" fontId="0" fillId="0" borderId="0" xfId="0" applyNumberFormat="1" applyAlignment="1" applyProtection="1">
      <protection locked="0"/>
    </xf>
    <xf numFmtId="166" fontId="50" fillId="10" borderId="32" xfId="0" applyNumberFormat="1" applyFont="1" applyFill="1" applyBorder="1" applyAlignment="1" applyProtection="1">
      <alignment horizontal="center"/>
      <protection locked="0"/>
    </xf>
    <xf numFmtId="166" fontId="50" fillId="10" borderId="35" xfId="0" applyNumberFormat="1" applyFont="1" applyFill="1" applyBorder="1" applyAlignment="1" applyProtection="1">
      <alignment horizontal="center"/>
      <protection locked="0"/>
    </xf>
    <xf numFmtId="10" fontId="51" fillId="10" borderId="34" xfId="0" applyNumberFormat="1" applyFont="1" applyFill="1" applyBorder="1" applyAlignment="1" applyProtection="1">
      <alignment horizontal="center"/>
      <protection locked="0"/>
    </xf>
    <xf numFmtId="10" fontId="51" fillId="10" borderId="36" xfId="0" applyNumberFormat="1" applyFont="1" applyFill="1" applyBorder="1" applyAlignment="1" applyProtection="1">
      <alignment horizontal="center"/>
      <protection locked="0"/>
    </xf>
    <xf numFmtId="1" fontId="58" fillId="10" borderId="2" xfId="0" applyNumberFormat="1" applyFont="1" applyFill="1" applyBorder="1" applyAlignment="1" applyProtection="1">
      <alignment horizontal="center" vertical="center"/>
      <protection locked="0"/>
    </xf>
    <xf numFmtId="0" fontId="41" fillId="10" borderId="11" xfId="0" applyFont="1" applyFill="1" applyBorder="1" applyAlignment="1" applyProtection="1">
      <alignment horizontal="center" vertical="center"/>
      <protection locked="0"/>
    </xf>
    <xf numFmtId="0" fontId="0" fillId="10" borderId="12" xfId="0" applyFill="1" applyBorder="1" applyAlignment="1" applyProtection="1">
      <alignment vertical="center"/>
      <protection locked="0"/>
    </xf>
    <xf numFmtId="10" fontId="53" fillId="10" borderId="34" xfId="0" applyNumberFormat="1" applyFont="1" applyFill="1" applyBorder="1" applyAlignment="1" applyProtection="1">
      <alignment horizontal="center"/>
      <protection locked="0"/>
    </xf>
    <xf numFmtId="10" fontId="53" fillId="10" borderId="36" xfId="0" applyNumberFormat="1" applyFont="1" applyFill="1" applyBorder="1" applyAlignment="1" applyProtection="1">
      <alignment horizontal="center"/>
      <protection locked="0"/>
    </xf>
    <xf numFmtId="0" fontId="7" fillId="0" borderId="1" xfId="3" applyBorder="1" applyAlignment="1" applyProtection="1">
      <protection locked="0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50"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U$9" lockText="1" noThreeD="1"/>
</file>

<file path=xl/ctrlProps/ctrlProp2.xml><?xml version="1.0" encoding="utf-8"?>
<formControlPr xmlns="http://schemas.microsoft.com/office/spreadsheetml/2009/9/main" objectType="CheckBox" fmlaLink="$U$10" lockText="1" noThreeD="1"/>
</file>

<file path=xl/ctrlProps/ctrlProp3.xml><?xml version="1.0" encoding="utf-8"?>
<formControlPr xmlns="http://schemas.microsoft.com/office/spreadsheetml/2009/9/main" objectType="Spin" dx="16" fmlaLink="$J$8" max="35" page="10" val="0"/>
</file>

<file path=xl/ctrlProps/ctrlProp4.xml><?xml version="1.0" encoding="utf-8"?>
<formControlPr xmlns="http://schemas.microsoft.com/office/spreadsheetml/2009/9/main" objectType="CheckBox" fmlaLink="$U$1"/>
</file>

<file path=xl/ctrlProps/ctrlProp5.xml><?xml version="1.0" encoding="utf-8"?>
<formControlPr xmlns="http://schemas.microsoft.com/office/spreadsheetml/2009/9/main" objectType="CheckBox" fmlaLink="$U$2" noThreeD="1"/>
</file>

<file path=xl/ctrlProps/ctrlProp6.xml><?xml version="1.0" encoding="utf-8"?>
<formControlPr xmlns="http://schemas.microsoft.com/office/spreadsheetml/2009/9/main" objectType="CheckBox" fmlaLink="$U$3" noThreeD="1"/>
</file>

<file path=xl/ctrlProps/ctrlProp7.xml><?xml version="1.0" encoding="utf-8"?>
<formControlPr xmlns="http://schemas.microsoft.com/office/spreadsheetml/2009/9/main" objectType="CheckBox" fmlaLink="$U$4" noThreeD="1"/>
</file>

<file path=xl/ctrlProps/ctrlProp8.xml><?xml version="1.0" encoding="utf-8"?>
<formControlPr xmlns="http://schemas.microsoft.com/office/spreadsheetml/2009/9/main" objectType="Spin" dx="16" fmlaLink="$L$8" max="30000" page="10" val="0"/>
</file>

<file path=xl/ctrlProps/ctrlProp9.xml><?xml version="1.0" encoding="utf-8"?>
<formControlPr xmlns="http://schemas.microsoft.com/office/spreadsheetml/2009/9/main" objectType="Spin" dx="16" fmlaLink="$N$8" max="30000" page="10" val="0"/>
</file>

<file path=xl/ctrlProps/ctrlProp10.xml><?xml version="1.0" encoding="utf-8"?>
<formControlPr xmlns="http://schemas.microsoft.com/office/spreadsheetml/2009/9/main" objectType="Spin" dx="16" fmlaLink="$P$8" max="30000" page="10" val="0"/>
</file>

<file path=xl/ctrlProps/ctrlProp11.xml><?xml version="1.0" encoding="utf-8"?>
<formControlPr xmlns="http://schemas.microsoft.com/office/spreadsheetml/2009/9/main" objectType="CheckBox" fmlaLink="$V$3" noThreeD="1"/>
</file>

<file path=xl/ctrlProps/ctrlProp12.xml><?xml version="1.0" encoding="utf-8"?>
<formControlPr xmlns="http://schemas.microsoft.com/office/spreadsheetml/2009/9/main" objectType="CheckBox" fmlaLink="$V$2" lockText="1" noThreeD="1"/>
</file>

<file path=xl/ctrlProps/ctrlProp13.xml><?xml version="1.0" encoding="utf-8"?>
<formControlPr xmlns="http://schemas.microsoft.com/office/spreadsheetml/2009/9/main" objectType="Spin" dx="16" fmlaLink="$R$8" max="30000" page="10" val="0"/>
</file>

<file path=xl/ctrlProps/ctrlProp14.xml><?xml version="1.0" encoding="utf-8"?>
<formControlPr xmlns="http://schemas.microsoft.com/office/spreadsheetml/2009/9/main" objectType="Spin" dx="16" fmlaLink="$T$8" max="30000" page="1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0</xdr:row>
      <xdr:rowOff>95250</xdr:rowOff>
    </xdr:from>
    <xdr:to>
      <xdr:col>20</xdr:col>
      <xdr:colOff>266700</xdr:colOff>
      <xdr:row>2</xdr:row>
      <xdr:rowOff>104775</xdr:rowOff>
    </xdr:to>
    <xdr:sp macro="[0]!Feuil1.fromage" textlink="">
      <xdr:nvSpPr>
        <xdr:cNvPr id="2" name="Rectangle à coins arrondis 1"/>
        <xdr:cNvSpPr/>
      </xdr:nvSpPr>
      <xdr:spPr>
        <a:xfrm>
          <a:off x="7277100" y="95250"/>
          <a:ext cx="2200275" cy="342900"/>
        </a:xfrm>
        <a:prstGeom prst="round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Enregistrer</a:t>
          </a:r>
          <a:r>
            <a:rPr lang="fr-FR" sz="2000" baseline="0">
              <a:solidFill>
                <a:sysClr val="windowText" lastClr="000000"/>
              </a:solidFill>
            </a:rPr>
            <a:t> sous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57150</xdr:colOff>
      <xdr:row>2</xdr:row>
      <xdr:rowOff>180975</xdr:rowOff>
    </xdr:from>
    <xdr:to>
      <xdr:col>20</xdr:col>
      <xdr:colOff>285750</xdr:colOff>
      <xdr:row>4</xdr:row>
      <xdr:rowOff>123825</xdr:rowOff>
    </xdr:to>
    <xdr:sp macro="[0]!masquerlignes" textlink="">
      <xdr:nvSpPr>
        <xdr:cNvPr id="3" name="Rectangle à coins arrondis 2"/>
        <xdr:cNvSpPr/>
      </xdr:nvSpPr>
      <xdr:spPr>
        <a:xfrm>
          <a:off x="7286625" y="514350"/>
          <a:ext cx="2209800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5</xdr:row>
      <xdr:rowOff>1</xdr:rowOff>
    </xdr:from>
    <xdr:to>
      <xdr:col>20</xdr:col>
      <xdr:colOff>276225</xdr:colOff>
      <xdr:row>6</xdr:row>
      <xdr:rowOff>180975</xdr:rowOff>
    </xdr:to>
    <xdr:sp macro="[0]!Affichertoutesleslignes" textlink="">
      <xdr:nvSpPr>
        <xdr:cNvPr id="4" name="Rectangle à coins arrondis 3"/>
        <xdr:cNvSpPr/>
      </xdr:nvSpPr>
      <xdr:spPr>
        <a:xfrm>
          <a:off x="7286625" y="962026"/>
          <a:ext cx="2200275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Affiche tout</a:t>
          </a:r>
        </a:p>
      </xdr:txBody>
    </xdr:sp>
    <xdr:clientData/>
  </xdr:twoCellAnchor>
  <xdr:twoCellAnchor>
    <xdr:from>
      <xdr:col>12</xdr:col>
      <xdr:colOff>990599</xdr:colOff>
      <xdr:row>9</xdr:row>
      <xdr:rowOff>47625</xdr:rowOff>
    </xdr:from>
    <xdr:to>
      <xdr:col>23</xdr:col>
      <xdr:colOff>257174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29474" y="1847850"/>
          <a:ext cx="6200775" cy="381952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8</xdr:row>
          <xdr:rowOff>47625</xdr:rowOff>
        </xdr:from>
        <xdr:to>
          <xdr:col>18</xdr:col>
          <xdr:colOff>304800</xdr:colOff>
          <xdr:row>8</xdr:row>
          <xdr:rowOff>200025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9</xdr:row>
          <xdr:rowOff>0</xdr:rowOff>
        </xdr:from>
        <xdr:to>
          <xdr:col>18</xdr:col>
          <xdr:colOff>295275</xdr:colOff>
          <xdr:row>10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18</xdr:col>
      <xdr:colOff>95250</xdr:colOff>
      <xdr:row>21</xdr:row>
      <xdr:rowOff>95249</xdr:rowOff>
    </xdr:from>
    <xdr:to>
      <xdr:col>21</xdr:col>
      <xdr:colOff>790575</xdr:colOff>
      <xdr:row>27</xdr:row>
      <xdr:rowOff>123824</xdr:rowOff>
    </xdr:to>
    <xdr:sp macro="[0]!EnvoiXlMail" textlink="">
      <xdr:nvSpPr>
        <xdr:cNvPr id="6" name="Ellipse 5"/>
        <xdr:cNvSpPr/>
      </xdr:nvSpPr>
      <xdr:spPr>
        <a:xfrm>
          <a:off x="8439150" y="3648074"/>
          <a:ext cx="2743200" cy="1628775"/>
        </a:xfrm>
        <a:prstGeom prst="ellipse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Comic Sans MS" panose="030F0702030302020204" pitchFamily="66" charset="0"/>
            </a:rPr>
            <a:t>ENVOYER PAR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1352550</xdr:colOff>
      <xdr:row>0</xdr:row>
      <xdr:rowOff>304800</xdr:rowOff>
    </xdr:from>
    <xdr:to>
      <xdr:col>5</xdr:col>
      <xdr:colOff>1357933</xdr:colOff>
      <xdr:row>2</xdr:row>
      <xdr:rowOff>152400</xdr:rowOff>
    </xdr:to>
    <xdr:pic>
      <xdr:nvPicPr>
        <xdr:cNvPr id="2" name="Picture 85" descr="croix bas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410200" y="304800"/>
          <a:ext cx="414958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609600</xdr:colOff>
      <xdr:row>0</xdr:row>
      <xdr:rowOff>257175</xdr:rowOff>
    </xdr:from>
    <xdr:to>
      <xdr:col>1</xdr:col>
      <xdr:colOff>889000</xdr:colOff>
      <xdr:row>2</xdr:row>
      <xdr:rowOff>104775</xdr:rowOff>
    </xdr:to>
    <xdr:pic>
      <xdr:nvPicPr>
        <xdr:cNvPr id="3" name="Picture 86" descr="croix bas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85800" y="257175"/>
          <a:ext cx="4222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0</xdr:rowOff>
        </xdr:from>
        <xdr:to>
          <xdr:col>10</xdr:col>
          <xdr:colOff>304800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</xdr:row>
          <xdr:rowOff>390525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76200</xdr:rowOff>
        </xdr:from>
        <xdr:to>
          <xdr:col>12</xdr:col>
          <xdr:colOff>85725</xdr:colOff>
          <xdr:row>8</xdr:row>
          <xdr:rowOff>9525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76200</xdr:rowOff>
        </xdr:from>
        <xdr:to>
          <xdr:col>13</xdr:col>
          <xdr:colOff>533400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76200</xdr:rowOff>
        </xdr:from>
        <xdr:to>
          <xdr:col>16</xdr:col>
          <xdr:colOff>28575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66675</xdr:rowOff>
        </xdr:from>
        <xdr:to>
          <xdr:col>20</xdr:col>
          <xdr:colOff>85725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76200</xdr:rowOff>
        </xdr:from>
        <xdr:to>
          <xdr:col>17</xdr:col>
          <xdr:colOff>466725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uc@gmail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89"/>
  <sheetViews>
    <sheetView showGridLines="0" tabSelected="1" workbookViewId="0">
      <pane ySplit="16" topLeftCell="A17" activePane="bottomLeft" state="frozen"/>
      <selection pane="bottomLeft" activeCell="X29" sqref="X29"/>
    </sheetView>
  </sheetViews>
  <sheetFormatPr baseColWidth="10" defaultRowHeight="16.5" x14ac:dyDescent="0.3"/>
  <cols>
    <col min="1" max="1" width="11.77734375" style="237" customWidth="1"/>
    <col min="2" max="3" width="3.109375" style="237" customWidth="1"/>
    <col min="4" max="4" width="6.77734375" style="237" customWidth="1"/>
    <col min="5" max="5" width="7.33203125" style="237" customWidth="1"/>
    <col min="6" max="6" width="5.109375" style="237" bestFit="1" customWidth="1"/>
    <col min="7" max="7" width="11" style="237" customWidth="1"/>
    <col min="8" max="8" width="1.5546875" style="237" customWidth="1"/>
    <col min="9" max="9" width="5.109375" style="237" customWidth="1"/>
    <col min="10" max="10" width="10" style="237" customWidth="1"/>
    <col min="11" max="11" width="4.6640625" style="237" customWidth="1"/>
    <col min="12" max="12" width="3.5546875" style="237" customWidth="1"/>
    <col min="13" max="13" width="11.5546875" style="237"/>
    <col min="14" max="14" width="11.5546875" style="196" hidden="1" customWidth="1"/>
    <col min="15" max="15" width="9.21875" style="239" hidden="1" customWidth="1"/>
    <col min="16" max="16" width="6.109375" style="239" hidden="1" customWidth="1"/>
    <col min="17" max="17" width="5.44140625" style="239" customWidth="1"/>
    <col min="18" max="18" width="7.21875" style="237" customWidth="1"/>
    <col min="19" max="19" width="11.5546875" style="237"/>
    <col min="20" max="20" width="6.109375" style="237" customWidth="1"/>
    <col min="21" max="21" width="6.21875" style="237" customWidth="1"/>
    <col min="22" max="23" width="11.5546875" style="237"/>
    <col min="24" max="24" width="20.88671875" style="237" customWidth="1"/>
    <col min="25" max="25" width="22.109375" style="237" customWidth="1"/>
    <col min="26" max="16384" width="11.5546875" style="237"/>
  </cols>
  <sheetData>
    <row r="1" spans="1:21" ht="9.75" customHeight="1" x14ac:dyDescent="0.3">
      <c r="I1" s="238"/>
    </row>
    <row r="2" spans="1:21" x14ac:dyDescent="0.3">
      <c r="A2" s="240" t="s">
        <v>1</v>
      </c>
      <c r="B2" s="317" t="s">
        <v>0</v>
      </c>
      <c r="C2" s="318"/>
      <c r="D2" s="318"/>
      <c r="E2" s="318"/>
      <c r="F2" s="318"/>
      <c r="G2" s="318"/>
      <c r="H2" s="319"/>
      <c r="I2" s="338" t="s">
        <v>53</v>
      </c>
      <c r="J2" s="229" t="s">
        <v>6</v>
      </c>
      <c r="K2" s="230" t="e">
        <f>INDEX(condition,MATCH($B$2,magasin,0))</f>
        <v>#N/A</v>
      </c>
      <c r="L2" s="50"/>
      <c r="M2" s="233" t="s">
        <v>12</v>
      </c>
      <c r="O2" s="241" t="e">
        <f>INDEX(marche,MATCH($B$2,magasin,0))</f>
        <v>#N/A</v>
      </c>
      <c r="P2" s="241"/>
      <c r="Q2" s="241"/>
    </row>
    <row r="3" spans="1:21" x14ac:dyDescent="0.3">
      <c r="A3" s="240" t="s">
        <v>2</v>
      </c>
      <c r="B3" s="320" t="e">
        <f>INDEX(adresses,MATCH($B$2,magasin,0))</f>
        <v>#N/A</v>
      </c>
      <c r="C3" s="321"/>
      <c r="D3" s="321"/>
      <c r="E3" s="321"/>
      <c r="F3" s="321"/>
      <c r="G3" s="321"/>
      <c r="H3" s="322"/>
      <c r="I3" s="338"/>
      <c r="J3" s="231" t="s">
        <v>7</v>
      </c>
      <c r="K3" s="270">
        <v>0</v>
      </c>
      <c r="L3" s="50"/>
      <c r="M3" s="234" t="e">
        <f>IF(O6=1,zyrax!AB42+J7-zyrax!Z45,zyrax!AB42+J7)</f>
        <v>#N/A</v>
      </c>
      <c r="O3" s="241" t="e">
        <f>INDEX(logidis,MATCH($B$2,magasin,0))</f>
        <v>#N/A</v>
      </c>
      <c r="P3" s="241"/>
      <c r="Q3" s="241"/>
    </row>
    <row r="4" spans="1:21" x14ac:dyDescent="0.3">
      <c r="A4" s="240" t="s">
        <v>3</v>
      </c>
      <c r="B4" s="323" t="e">
        <f>INDEX(jours,MATCH(B2,magasin,0))</f>
        <v>#N/A</v>
      </c>
      <c r="C4" s="324"/>
      <c r="D4" s="324"/>
      <c r="E4" s="324"/>
      <c r="F4" s="324"/>
      <c r="G4" s="324"/>
      <c r="H4" s="325"/>
      <c r="I4" s="338"/>
      <c r="J4" s="231" t="s">
        <v>8</v>
      </c>
      <c r="K4" s="270">
        <v>0</v>
      </c>
      <c r="L4" s="50"/>
      <c r="M4" s="233" t="s">
        <v>13</v>
      </c>
      <c r="O4" s="241" t="e">
        <f>INDEX(cession,MATCH($B$2,magasin,0))</f>
        <v>#N/A</v>
      </c>
      <c r="P4" s="241"/>
      <c r="Q4" s="241"/>
    </row>
    <row r="5" spans="1:21" x14ac:dyDescent="0.3">
      <c r="A5" s="242" t="s">
        <v>4</v>
      </c>
      <c r="B5" s="323" t="e">
        <f>INDEX(telephonne,MATCH(B2,magasin,0))</f>
        <v>#N/A</v>
      </c>
      <c r="C5" s="321"/>
      <c r="D5" s="322"/>
      <c r="E5" s="50"/>
      <c r="F5" s="227" t="s">
        <v>5</v>
      </c>
      <c r="G5" s="328" t="e">
        <f>INDEX(fax,MATCH(B2,magasin,0))</f>
        <v>#N/A</v>
      </c>
      <c r="H5" s="327"/>
      <c r="I5" s="338"/>
      <c r="J5" s="229" t="s">
        <v>9</v>
      </c>
      <c r="K5" s="270">
        <v>0</v>
      </c>
      <c r="L5" s="50"/>
      <c r="M5" s="235">
        <f>zyrax!E42+zyrax!O42+zyrax!V42</f>
        <v>0</v>
      </c>
      <c r="O5" s="241" t="e">
        <f>INDEX(plancher,MATCH($B$2,magasin,0))</f>
        <v>#N/A</v>
      </c>
      <c r="P5" s="241"/>
      <c r="Q5" s="241"/>
    </row>
    <row r="6" spans="1:21" x14ac:dyDescent="0.3">
      <c r="A6" s="243" t="s">
        <v>10</v>
      </c>
      <c r="B6" s="323" t="e">
        <f>INDEX(commercial,MATCH($B$2,magasin,0))</f>
        <v>#N/A</v>
      </c>
      <c r="C6" s="321"/>
      <c r="D6" s="322"/>
      <c r="E6" s="323" t="s">
        <v>49</v>
      </c>
      <c r="F6" s="325"/>
      <c r="G6" s="326" t="e">
        <f>INDEX(delai,MATCH(B2,magasin,0))</f>
        <v>#N/A</v>
      </c>
      <c r="H6" s="327"/>
      <c r="I6" s="339"/>
      <c r="J6" s="232" t="s">
        <v>50</v>
      </c>
      <c r="K6" s="42" t="e">
        <f>100-((1-K2%)*(1-K3%)*(1-K4%)*(1-K5%)*100)</f>
        <v>#N/A</v>
      </c>
      <c r="L6" s="269" t="s">
        <v>51</v>
      </c>
      <c r="M6" s="230" t="s">
        <v>52</v>
      </c>
      <c r="O6" s="241" t="e">
        <f>INDEX(gie,MATCH($B$2,magasin,0))</f>
        <v>#N/A</v>
      </c>
      <c r="P6" s="241"/>
      <c r="Q6" s="241"/>
    </row>
    <row r="7" spans="1:21" x14ac:dyDescent="0.3">
      <c r="A7" s="240" t="s">
        <v>14</v>
      </c>
      <c r="B7" s="323" t="str">
        <f>IF(F7&gt;0,"ANIMATION","COMMANDE")</f>
        <v>COMMANDE</v>
      </c>
      <c r="C7" s="321"/>
      <c r="D7" s="322"/>
      <c r="E7" s="228" t="s">
        <v>11</v>
      </c>
      <c r="F7" s="244"/>
      <c r="G7" s="326" t="str">
        <f>IF(B7="animation","155","")</f>
        <v/>
      </c>
      <c r="H7" s="333"/>
      <c r="I7" s="245"/>
      <c r="J7" s="336">
        <f>R8-T11</f>
        <v>0</v>
      </c>
      <c r="K7" s="337"/>
      <c r="L7" s="268"/>
      <c r="M7" s="236">
        <f>zyrax!B42+zyrax!L42+zyrax!S42</f>
        <v>0</v>
      </c>
      <c r="O7" s="241" t="e">
        <f>INDEX(coop,MATCH($B$2,magasin,0))</f>
        <v>#N/A</v>
      </c>
      <c r="P7" s="241"/>
      <c r="Q7" s="241"/>
    </row>
    <row r="8" spans="1:21" x14ac:dyDescent="0.3">
      <c r="A8" s="240"/>
      <c r="B8" s="330" t="s">
        <v>48</v>
      </c>
      <c r="C8" s="331"/>
      <c r="D8" s="332"/>
      <c r="E8" s="334"/>
      <c r="F8" s="335"/>
      <c r="G8" s="335"/>
      <c r="H8" s="335"/>
      <c r="I8" s="271"/>
      <c r="J8" s="228" t="s">
        <v>47</v>
      </c>
      <c r="K8" s="329"/>
      <c r="L8" s="329"/>
      <c r="M8" s="329"/>
      <c r="N8" s="246"/>
      <c r="O8" s="247"/>
      <c r="P8" s="247"/>
      <c r="Q8" s="247"/>
      <c r="R8" s="248">
        <f>SUM(R9:R10)</f>
        <v>0</v>
      </c>
    </row>
    <row r="9" spans="1:21" x14ac:dyDescent="0.3">
      <c r="A9" s="299" t="s">
        <v>15</v>
      </c>
      <c r="B9" s="301"/>
      <c r="C9" s="302"/>
      <c r="D9" s="302"/>
      <c r="E9" s="302"/>
      <c r="F9" s="302"/>
      <c r="G9" s="302"/>
      <c r="H9" s="302"/>
      <c r="I9" s="302"/>
      <c r="J9" s="302"/>
      <c r="K9" s="302"/>
      <c r="L9" s="302"/>
      <c r="M9" s="303"/>
      <c r="O9" s="247"/>
      <c r="P9" s="249" t="str">
        <f>IF(U9=TRUE,C19*6,"")</f>
        <v/>
      </c>
      <c r="Q9" s="250"/>
      <c r="R9" s="42" t="str">
        <f>IF(U9=TRUE,P9*Q9,"")</f>
        <v/>
      </c>
      <c r="S9" s="297" t="str">
        <f>IF(U9=TRUE,"Surfacturation vache","")</f>
        <v/>
      </c>
      <c r="T9" s="298"/>
      <c r="U9" s="251" t="b">
        <v>0</v>
      </c>
    </row>
    <row r="10" spans="1:21" x14ac:dyDescent="0.3">
      <c r="A10" s="300"/>
      <c r="B10" s="304"/>
      <c r="C10" s="305"/>
      <c r="D10" s="305"/>
      <c r="E10" s="305"/>
      <c r="F10" s="305"/>
      <c r="G10" s="305"/>
      <c r="H10" s="305"/>
      <c r="I10" s="305"/>
      <c r="J10" s="305"/>
      <c r="K10" s="305"/>
      <c r="L10" s="305"/>
      <c r="M10" s="306"/>
      <c r="O10" s="247"/>
      <c r="P10" s="249" t="str">
        <f>IF(OR(U10=TRUE),C23*5.5,IF(U10=TRUE,C25*4.5,""))</f>
        <v/>
      </c>
      <c r="Q10" s="250"/>
      <c r="R10" s="42" t="str">
        <f>IF(U10=TRUE,P10*Q10,"")</f>
        <v/>
      </c>
      <c r="S10" s="297" t="str">
        <f>IF(U10=TRUE,"Surfacturation brebis","")</f>
        <v/>
      </c>
      <c r="T10" s="298"/>
      <c r="U10" s="251" t="b">
        <v>0</v>
      </c>
    </row>
    <row r="11" spans="1:21" x14ac:dyDescent="0.3">
      <c r="A11" s="300"/>
      <c r="B11" s="307"/>
      <c r="C11" s="308"/>
      <c r="D11" s="308"/>
      <c r="E11" s="308"/>
      <c r="F11" s="308"/>
      <c r="G11" s="308"/>
      <c r="H11" s="308"/>
      <c r="I11" s="308"/>
      <c r="J11" s="308"/>
      <c r="K11" s="305"/>
      <c r="L11" s="305"/>
      <c r="M11" s="306"/>
      <c r="O11" s="241"/>
      <c r="P11" s="241"/>
      <c r="Q11" s="314" t="str">
        <f>IF(M5&lt;40,"Transport si Franco negatif","")</f>
        <v>Transport si Franco negatif</v>
      </c>
      <c r="R11" s="315"/>
      <c r="S11" s="316"/>
      <c r="T11" s="252"/>
      <c r="U11" s="253"/>
    </row>
    <row r="12" spans="1:21" ht="16.5" hidden="1" customHeight="1" x14ac:dyDescent="0.3">
      <c r="A12" s="254"/>
      <c r="B12" s="309" t="str">
        <f>IF(U9=TRUE,"Facturation  Vache ","")</f>
        <v/>
      </c>
      <c r="C12" s="310"/>
      <c r="D12" s="311"/>
      <c r="E12" s="312" t="str">
        <f>IF(U9=TRUE,Q9+tarifs!D5,"")</f>
        <v/>
      </c>
      <c r="F12" s="313"/>
      <c r="G12" s="309" t="str">
        <f>IF(U10=TRUE,"Facturation Brebis","")</f>
        <v/>
      </c>
      <c r="H12" s="311"/>
      <c r="I12" s="312" t="str">
        <f>IF(U10=TRUE,Q10+tarifs!D7,"")</f>
        <v/>
      </c>
      <c r="J12" s="313"/>
      <c r="K12" s="255"/>
      <c r="L12" s="255"/>
      <c r="M12" s="256"/>
    </row>
    <row r="13" spans="1:21" ht="39.75" hidden="1" customHeight="1" x14ac:dyDescent="0.3">
      <c r="A13" s="295" t="s">
        <v>16</v>
      </c>
      <c r="B13" s="295"/>
      <c r="C13" s="295"/>
      <c r="D13" s="296"/>
      <c r="E13" s="296"/>
      <c r="F13" s="296"/>
      <c r="G13" s="296"/>
      <c r="H13" s="296"/>
      <c r="I13" s="296"/>
      <c r="J13" s="296"/>
      <c r="K13" s="296"/>
      <c r="L13" s="296"/>
      <c r="M13" s="296"/>
    </row>
    <row r="14" spans="1:21" hidden="1" x14ac:dyDescent="0.3">
      <c r="A14" s="296"/>
      <c r="B14" s="296"/>
      <c r="C14" s="296"/>
      <c r="D14" s="296"/>
      <c r="E14" s="296"/>
      <c r="F14" s="296"/>
      <c r="G14" s="296"/>
      <c r="H14" s="296"/>
      <c r="I14" s="296"/>
      <c r="J14" s="296"/>
      <c r="K14" s="296"/>
      <c r="L14" s="296"/>
      <c r="M14" s="296"/>
    </row>
    <row r="15" spans="1:21" hidden="1" x14ac:dyDescent="0.3">
      <c r="A15" s="296"/>
      <c r="B15" s="296"/>
      <c r="C15" s="296"/>
      <c r="D15" s="296"/>
      <c r="E15" s="296"/>
      <c r="F15" s="296"/>
      <c r="G15" s="296"/>
      <c r="H15" s="296"/>
      <c r="I15" s="296"/>
      <c r="J15" s="296"/>
      <c r="K15" s="296"/>
      <c r="L15" s="296"/>
      <c r="M15" s="296"/>
    </row>
    <row r="16" spans="1:21" hidden="1" x14ac:dyDescent="0.3">
      <c r="A16" s="296"/>
      <c r="B16" s="296"/>
      <c r="C16" s="296"/>
      <c r="D16" s="296"/>
      <c r="E16" s="296"/>
      <c r="F16" s="296"/>
      <c r="G16" s="296"/>
      <c r="H16" s="296"/>
      <c r="I16" s="296"/>
      <c r="J16" s="296"/>
      <c r="K16" s="296"/>
      <c r="L16" s="296"/>
      <c r="M16" s="296"/>
    </row>
    <row r="17" spans="1:25" ht="21" customHeight="1" x14ac:dyDescent="0.3">
      <c r="A17" s="279"/>
      <c r="B17" s="257"/>
      <c r="C17" s="257"/>
      <c r="D17" s="292" t="s">
        <v>17</v>
      </c>
      <c r="E17" s="293"/>
      <c r="F17" s="258"/>
      <c r="G17" s="258"/>
      <c r="H17" s="258"/>
      <c r="I17" s="258"/>
      <c r="J17" s="258"/>
      <c r="K17" s="258"/>
      <c r="L17" s="258"/>
      <c r="M17" s="258"/>
      <c r="N17" s="196">
        <f>SUM(B17:C18)</f>
        <v>0</v>
      </c>
      <c r="O17" s="259"/>
      <c r="P17" s="259"/>
      <c r="Q17" s="259"/>
    </row>
    <row r="18" spans="1:25" ht="21" customHeight="1" x14ac:dyDescent="0.3">
      <c r="A18" s="291"/>
      <c r="B18" s="287"/>
      <c r="C18" s="288"/>
      <c r="D18" s="289" t="str">
        <f>IF(B18&gt;0,"GRATUIT","")</f>
        <v/>
      </c>
      <c r="E18" s="290"/>
      <c r="F18" s="260"/>
      <c r="G18" s="260"/>
      <c r="H18" s="260"/>
      <c r="I18" s="260"/>
      <c r="J18" s="260"/>
      <c r="K18" s="260"/>
      <c r="L18" s="260"/>
      <c r="M18" s="260"/>
      <c r="N18" s="196">
        <f>SUM(B17:C18)</f>
        <v>0</v>
      </c>
    </row>
    <row r="19" spans="1:25" ht="21" customHeight="1" x14ac:dyDescent="0.3">
      <c r="A19" s="279"/>
      <c r="B19" s="257"/>
      <c r="C19" s="257"/>
      <c r="D19" s="292" t="s">
        <v>18</v>
      </c>
      <c r="E19" s="293"/>
      <c r="F19" s="258"/>
      <c r="G19" s="258"/>
      <c r="H19" s="258"/>
      <c r="I19" s="258"/>
      <c r="J19" s="258"/>
      <c r="K19" s="258"/>
      <c r="L19" s="258"/>
      <c r="M19" s="258"/>
      <c r="N19" s="196">
        <f>SUM(B19:C20)</f>
        <v>0</v>
      </c>
    </row>
    <row r="20" spans="1:25" ht="21" customHeight="1" x14ac:dyDescent="0.3">
      <c r="A20" s="291"/>
      <c r="B20" s="287"/>
      <c r="C20" s="288"/>
      <c r="D20" s="289" t="str">
        <f>IF(B20&gt;0,"GRATUIT","")</f>
        <v/>
      </c>
      <c r="E20" s="290"/>
      <c r="F20" s="260"/>
      <c r="G20" s="260"/>
      <c r="H20" s="260"/>
      <c r="I20" s="260"/>
      <c r="J20" s="260"/>
      <c r="K20" s="260"/>
      <c r="L20" s="260"/>
      <c r="M20" s="260"/>
      <c r="N20" s="196">
        <f>SUM(B19:C20)</f>
        <v>0</v>
      </c>
    </row>
    <row r="21" spans="1:25" ht="21" customHeight="1" x14ac:dyDescent="0.3">
      <c r="A21" s="279"/>
      <c r="B21" s="257"/>
      <c r="C21" s="257"/>
      <c r="D21" s="292" t="s">
        <v>19</v>
      </c>
      <c r="E21" s="293"/>
      <c r="F21" s="258"/>
      <c r="G21" s="258"/>
      <c r="H21" s="258"/>
      <c r="I21" s="258"/>
      <c r="J21" s="258"/>
      <c r="K21" s="258"/>
      <c r="L21" s="258"/>
      <c r="M21" s="258"/>
      <c r="N21" s="196">
        <f>SUM(B21:C22)</f>
        <v>0</v>
      </c>
    </row>
    <row r="22" spans="1:25" ht="21" customHeight="1" x14ac:dyDescent="0.3">
      <c r="A22" s="291"/>
      <c r="B22" s="287"/>
      <c r="C22" s="288"/>
      <c r="D22" s="289" t="str">
        <f t="shared" ref="D22" si="0">IF(B22&gt;0,"GRATUIT","")</f>
        <v/>
      </c>
      <c r="E22" s="290"/>
      <c r="F22" s="260"/>
      <c r="G22" s="260"/>
      <c r="H22" s="260"/>
      <c r="I22" s="260"/>
      <c r="J22" s="260"/>
      <c r="K22" s="260"/>
      <c r="L22" s="260"/>
      <c r="M22" s="260"/>
      <c r="N22" s="196">
        <f>SUM(B21:C22)</f>
        <v>0</v>
      </c>
      <c r="Y22" s="278"/>
    </row>
    <row r="23" spans="1:25" ht="21" customHeight="1" x14ac:dyDescent="0.3">
      <c r="A23" s="279"/>
      <c r="B23" s="257"/>
      <c r="C23" s="257"/>
      <c r="D23" s="292" t="s">
        <v>20</v>
      </c>
      <c r="E23" s="293"/>
      <c r="F23" s="258"/>
      <c r="G23" s="258"/>
      <c r="H23" s="258"/>
      <c r="I23" s="258"/>
      <c r="J23" s="258"/>
      <c r="K23" s="258"/>
      <c r="L23" s="258"/>
      <c r="M23" s="258"/>
      <c r="N23" s="196">
        <f>SUM(B23:C24)</f>
        <v>0</v>
      </c>
      <c r="O23" s="237"/>
      <c r="Y23" s="278"/>
    </row>
    <row r="24" spans="1:25" ht="21" customHeight="1" x14ac:dyDescent="0.3">
      <c r="A24" s="291"/>
      <c r="B24" s="287"/>
      <c r="C24" s="288"/>
      <c r="D24" s="289" t="str">
        <f t="shared" ref="D24" si="1">IF(B24&gt;0,"GRATUIT","")</f>
        <v/>
      </c>
      <c r="E24" s="290"/>
      <c r="F24" s="260"/>
      <c r="G24" s="260"/>
      <c r="H24" s="260"/>
      <c r="I24" s="260"/>
      <c r="J24" s="260"/>
      <c r="K24" s="260"/>
      <c r="L24" s="260"/>
      <c r="M24" s="260"/>
      <c r="N24" s="196">
        <f>SUM(B23:C24)</f>
        <v>0</v>
      </c>
      <c r="X24" s="410" t="s">
        <v>57</v>
      </c>
      <c r="Y24" s="278"/>
    </row>
    <row r="25" spans="1:25" ht="21" customHeight="1" x14ac:dyDescent="0.3">
      <c r="A25" s="279"/>
      <c r="B25" s="257"/>
      <c r="C25" s="257"/>
      <c r="D25" s="292" t="s">
        <v>21</v>
      </c>
      <c r="E25" s="293"/>
      <c r="F25" s="258"/>
      <c r="G25" s="258"/>
      <c r="H25" s="258"/>
      <c r="I25" s="258"/>
      <c r="J25" s="258"/>
      <c r="K25" s="258"/>
      <c r="L25" s="258"/>
      <c r="M25" s="258"/>
      <c r="N25" s="196">
        <f>SUM(B25:C26)</f>
        <v>0</v>
      </c>
      <c r="Y25" s="278"/>
    </row>
    <row r="26" spans="1:25" ht="21" customHeight="1" x14ac:dyDescent="0.3">
      <c r="A26" s="291"/>
      <c r="B26" s="287"/>
      <c r="C26" s="288"/>
      <c r="D26" s="289" t="str">
        <f t="shared" ref="D26" si="2">IF(B26&gt;0,"GRATUIT","")</f>
        <v/>
      </c>
      <c r="E26" s="290"/>
      <c r="F26" s="260"/>
      <c r="G26" s="260"/>
      <c r="H26" s="260"/>
      <c r="I26" s="260"/>
      <c r="J26" s="260"/>
      <c r="K26" s="260"/>
      <c r="L26" s="260"/>
      <c r="M26" s="260"/>
      <c r="N26" s="196">
        <f>SUM(B25:C26)</f>
        <v>0</v>
      </c>
      <c r="Y26" s="278"/>
    </row>
    <row r="27" spans="1:25" ht="21" customHeight="1" x14ac:dyDescent="0.3">
      <c r="A27" s="279"/>
      <c r="B27" s="257"/>
      <c r="C27" s="257"/>
      <c r="D27" s="292" t="s">
        <v>22</v>
      </c>
      <c r="E27" s="293"/>
      <c r="F27" s="258"/>
      <c r="G27" s="258"/>
      <c r="H27" s="258"/>
      <c r="I27" s="258"/>
      <c r="J27" s="258"/>
      <c r="K27" s="258"/>
      <c r="L27" s="258"/>
      <c r="M27" s="258"/>
      <c r="N27" s="196">
        <f>SUM(B27:C28)</f>
        <v>0</v>
      </c>
    </row>
    <row r="28" spans="1:25" ht="21" customHeight="1" x14ac:dyDescent="0.3">
      <c r="A28" s="291"/>
      <c r="B28" s="287"/>
      <c r="C28" s="288"/>
      <c r="D28" s="289" t="str">
        <f t="shared" ref="D28" si="3">IF(B28&gt;0,"GRATUIT","")</f>
        <v/>
      </c>
      <c r="E28" s="290"/>
      <c r="F28" s="260"/>
      <c r="G28" s="260"/>
      <c r="H28" s="260"/>
      <c r="I28" s="260"/>
      <c r="J28" s="260"/>
      <c r="K28" s="260"/>
      <c r="L28" s="260"/>
      <c r="M28" s="260"/>
      <c r="N28" s="196">
        <f>SUM(B27:C28)</f>
        <v>0</v>
      </c>
    </row>
    <row r="29" spans="1:25" ht="21" customHeight="1" x14ac:dyDescent="0.3">
      <c r="A29" s="279"/>
      <c r="B29" s="257"/>
      <c r="C29" s="257"/>
      <c r="D29" s="292" t="s">
        <v>23</v>
      </c>
      <c r="E29" s="293"/>
      <c r="F29" s="258"/>
      <c r="G29" s="258"/>
      <c r="H29" s="258"/>
      <c r="I29" s="258"/>
      <c r="J29" s="258"/>
      <c r="K29" s="258"/>
      <c r="L29" s="258"/>
      <c r="M29" s="258"/>
      <c r="N29" s="196">
        <f>SUM(B29:C30)</f>
        <v>0</v>
      </c>
    </row>
    <row r="30" spans="1:25" ht="21" customHeight="1" x14ac:dyDescent="0.3">
      <c r="A30" s="291"/>
      <c r="B30" s="287"/>
      <c r="C30" s="288"/>
      <c r="D30" s="289" t="str">
        <f>IF(B30&gt;0,"GRATUIT","")</f>
        <v/>
      </c>
      <c r="E30" s="290"/>
      <c r="F30" s="260"/>
      <c r="G30" s="260"/>
      <c r="H30" s="260"/>
      <c r="I30" s="260"/>
      <c r="J30" s="260"/>
      <c r="K30" s="260"/>
      <c r="L30" s="260"/>
      <c r="M30" s="260"/>
      <c r="N30" s="196">
        <f>SUM(B29:C30)</f>
        <v>0</v>
      </c>
    </row>
    <row r="31" spans="1:25" ht="21" customHeight="1" x14ac:dyDescent="0.3">
      <c r="A31" s="279"/>
      <c r="B31" s="257"/>
      <c r="C31" s="257"/>
      <c r="D31" s="292" t="s">
        <v>24</v>
      </c>
      <c r="E31" s="293"/>
      <c r="F31" s="258"/>
      <c r="G31" s="258"/>
      <c r="H31" s="258"/>
      <c r="I31" s="258"/>
      <c r="J31" s="258"/>
      <c r="K31" s="258"/>
      <c r="L31" s="258"/>
      <c r="M31" s="258"/>
      <c r="N31" s="196">
        <f>SUM(B31:C32)</f>
        <v>0</v>
      </c>
    </row>
    <row r="32" spans="1:25" ht="21" customHeight="1" x14ac:dyDescent="0.3">
      <c r="A32" s="291"/>
      <c r="B32" s="287"/>
      <c r="C32" s="288"/>
      <c r="D32" s="289" t="str">
        <f>IF(B32&gt;0,"GRATUIT","")</f>
        <v/>
      </c>
      <c r="E32" s="290"/>
      <c r="F32" s="260"/>
      <c r="G32" s="260"/>
      <c r="H32" s="260"/>
      <c r="I32" s="260"/>
      <c r="J32" s="260"/>
      <c r="K32" s="260"/>
      <c r="L32" s="260"/>
      <c r="M32" s="260"/>
      <c r="N32" s="196">
        <f>SUM(B31:C32)</f>
        <v>0</v>
      </c>
    </row>
    <row r="33" spans="1:14" ht="21" customHeight="1" x14ac:dyDescent="0.3">
      <c r="A33" s="279"/>
      <c r="B33" s="257"/>
      <c r="C33" s="257"/>
      <c r="D33" s="292" t="s">
        <v>25</v>
      </c>
      <c r="E33" s="293"/>
      <c r="F33" s="258"/>
      <c r="G33" s="258"/>
      <c r="H33" s="258"/>
      <c r="I33" s="258"/>
      <c r="J33" s="258"/>
      <c r="K33" s="258"/>
      <c r="L33" s="258"/>
      <c r="M33" s="258"/>
      <c r="N33" s="196">
        <f>SUM(B33:C34)</f>
        <v>0</v>
      </c>
    </row>
    <row r="34" spans="1:14" ht="21" customHeight="1" x14ac:dyDescent="0.3">
      <c r="A34" s="291"/>
      <c r="B34" s="287"/>
      <c r="C34" s="288"/>
      <c r="D34" s="289" t="str">
        <f>IF(B34&gt;0,"GRATUIT","")</f>
        <v/>
      </c>
      <c r="E34" s="290"/>
      <c r="F34" s="260"/>
      <c r="G34" s="260"/>
      <c r="H34" s="260"/>
      <c r="I34" s="260"/>
      <c r="J34" s="260"/>
      <c r="K34" s="260"/>
      <c r="L34" s="260"/>
      <c r="M34" s="260"/>
      <c r="N34" s="196">
        <f>SUM(B33:C34)</f>
        <v>0</v>
      </c>
    </row>
    <row r="35" spans="1:14" ht="21" customHeight="1" x14ac:dyDescent="0.3">
      <c r="A35" s="279"/>
      <c r="B35" s="257"/>
      <c r="C35" s="257"/>
      <c r="D35" s="292" t="s">
        <v>26</v>
      </c>
      <c r="E35" s="293"/>
      <c r="F35" s="258"/>
      <c r="G35" s="258"/>
      <c r="H35" s="258"/>
      <c r="I35" s="258"/>
      <c r="J35" s="258"/>
      <c r="K35" s="258"/>
      <c r="L35" s="258"/>
      <c r="M35" s="258"/>
      <c r="N35" s="196">
        <f>SUM(B35:C36)</f>
        <v>0</v>
      </c>
    </row>
    <row r="36" spans="1:14" ht="21" customHeight="1" x14ac:dyDescent="0.3">
      <c r="A36" s="291"/>
      <c r="B36" s="287"/>
      <c r="C36" s="288"/>
      <c r="D36" s="289" t="str">
        <f>IF(B36&gt;0,"GRATUIT","")</f>
        <v/>
      </c>
      <c r="E36" s="290"/>
      <c r="F36" s="260"/>
      <c r="G36" s="260"/>
      <c r="H36" s="260"/>
      <c r="I36" s="260"/>
      <c r="J36" s="260"/>
      <c r="K36" s="260"/>
      <c r="L36" s="260"/>
      <c r="M36" s="260"/>
      <c r="N36" s="196">
        <f>SUM(B35:C36)</f>
        <v>0</v>
      </c>
    </row>
    <row r="37" spans="1:14" ht="21" customHeight="1" x14ac:dyDescent="0.3">
      <c r="A37" s="279"/>
      <c r="B37" s="257"/>
      <c r="C37" s="257"/>
      <c r="D37" s="292" t="s">
        <v>27</v>
      </c>
      <c r="E37" s="293"/>
      <c r="F37" s="258"/>
      <c r="G37" s="258"/>
      <c r="H37" s="258"/>
      <c r="I37" s="258"/>
      <c r="J37" s="258"/>
      <c r="K37" s="258"/>
      <c r="L37" s="258"/>
      <c r="M37" s="258"/>
      <c r="N37" s="196">
        <f>SUM(B37:C38)</f>
        <v>0</v>
      </c>
    </row>
    <row r="38" spans="1:14" ht="21" customHeight="1" x14ac:dyDescent="0.3">
      <c r="A38" s="291"/>
      <c r="B38" s="287"/>
      <c r="C38" s="288"/>
      <c r="D38" s="289" t="str">
        <f t="shared" ref="D38" si="4">IF(B38&gt;0,"GRATUIT","")</f>
        <v/>
      </c>
      <c r="E38" s="290"/>
      <c r="F38" s="260"/>
      <c r="G38" s="260"/>
      <c r="H38" s="260"/>
      <c r="I38" s="260"/>
      <c r="J38" s="260"/>
      <c r="K38" s="260"/>
      <c r="L38" s="260"/>
      <c r="M38" s="260"/>
      <c r="N38" s="196">
        <f>SUM(B37:C38)</f>
        <v>0</v>
      </c>
    </row>
    <row r="39" spans="1:14" ht="21" customHeight="1" x14ac:dyDescent="0.3">
      <c r="A39" s="279"/>
      <c r="B39" s="257"/>
      <c r="C39" s="257"/>
      <c r="D39" s="292" t="s">
        <v>28</v>
      </c>
      <c r="E39" s="293"/>
      <c r="F39" s="258"/>
      <c r="G39" s="258"/>
      <c r="H39" s="258"/>
      <c r="I39" s="258"/>
      <c r="J39" s="258"/>
      <c r="K39" s="258"/>
      <c r="L39" s="258"/>
      <c r="M39" s="258"/>
      <c r="N39" s="196">
        <f>SUM(B39:C40)</f>
        <v>0</v>
      </c>
    </row>
    <row r="40" spans="1:14" ht="21" customHeight="1" x14ac:dyDescent="0.3">
      <c r="A40" s="291"/>
      <c r="B40" s="287"/>
      <c r="C40" s="288"/>
      <c r="D40" s="289" t="str">
        <f t="shared" ref="D40" si="5">IF(B40&gt;0,"GRATUIT","")</f>
        <v/>
      </c>
      <c r="E40" s="290"/>
      <c r="F40" s="260"/>
      <c r="G40" s="260"/>
      <c r="H40" s="260"/>
      <c r="I40" s="260"/>
      <c r="J40" s="260"/>
      <c r="K40" s="260"/>
      <c r="L40" s="260"/>
      <c r="M40" s="260"/>
      <c r="N40" s="196">
        <f>SUM(B39:C40)</f>
        <v>0</v>
      </c>
    </row>
    <row r="41" spans="1:14" ht="21" customHeight="1" x14ac:dyDescent="0.3">
      <c r="A41" s="279"/>
      <c r="B41" s="257"/>
      <c r="C41" s="257"/>
      <c r="D41" s="292" t="s">
        <v>29</v>
      </c>
      <c r="E41" s="293"/>
      <c r="F41" s="258"/>
      <c r="G41" s="258"/>
      <c r="H41" s="258"/>
      <c r="I41" s="258"/>
      <c r="J41" s="258"/>
      <c r="K41" s="258"/>
      <c r="L41" s="258"/>
      <c r="M41" s="258"/>
      <c r="N41" s="196">
        <f>SUM(B41:C42)</f>
        <v>0</v>
      </c>
    </row>
    <row r="42" spans="1:14" ht="21" customHeight="1" x14ac:dyDescent="0.3">
      <c r="A42" s="291"/>
      <c r="B42" s="287"/>
      <c r="C42" s="288"/>
      <c r="D42" s="289" t="str">
        <f t="shared" ref="D42" si="6">IF(B42&gt;0,"GRATUIT","")</f>
        <v/>
      </c>
      <c r="E42" s="290"/>
      <c r="F42" s="260"/>
      <c r="G42" s="260"/>
      <c r="H42" s="260"/>
      <c r="I42" s="260"/>
      <c r="J42" s="260"/>
      <c r="K42" s="260"/>
      <c r="L42" s="260"/>
      <c r="M42" s="260"/>
      <c r="N42" s="196">
        <f>SUM(B41:C42)</f>
        <v>0</v>
      </c>
    </row>
    <row r="43" spans="1:14" ht="21" customHeight="1" x14ac:dyDescent="0.3">
      <c r="A43" s="279"/>
      <c r="B43" s="257"/>
      <c r="C43" s="257"/>
      <c r="D43" s="292" t="s">
        <v>30</v>
      </c>
      <c r="E43" s="293"/>
      <c r="F43" s="258"/>
      <c r="G43" s="258"/>
      <c r="H43" s="258"/>
      <c r="I43" s="258"/>
      <c r="J43" s="258"/>
      <c r="K43" s="258"/>
      <c r="L43" s="258"/>
      <c r="M43" s="258"/>
      <c r="N43" s="196">
        <f>SUM(B43:C44)</f>
        <v>0</v>
      </c>
    </row>
    <row r="44" spans="1:14" ht="21" customHeight="1" x14ac:dyDescent="0.3">
      <c r="A44" s="291"/>
      <c r="B44" s="287"/>
      <c r="C44" s="288"/>
      <c r="D44" s="289" t="str">
        <f t="shared" ref="D44" si="7">IF(B44&gt;0,"GRATUIT","")</f>
        <v/>
      </c>
      <c r="E44" s="290"/>
      <c r="F44" s="260"/>
      <c r="G44" s="260"/>
      <c r="H44" s="260"/>
      <c r="I44" s="260"/>
      <c r="J44" s="260"/>
      <c r="K44" s="260"/>
      <c r="L44" s="260"/>
      <c r="M44" s="260"/>
      <c r="N44" s="196">
        <f>SUM(B43:C44)</f>
        <v>0</v>
      </c>
    </row>
    <row r="45" spans="1:14" ht="21" customHeight="1" x14ac:dyDescent="0.3">
      <c r="A45" s="279"/>
      <c r="B45" s="257"/>
      <c r="C45" s="257"/>
      <c r="D45" s="292" t="s">
        <v>31</v>
      </c>
      <c r="E45" s="293"/>
      <c r="F45" s="258"/>
      <c r="G45" s="258"/>
      <c r="H45" s="258"/>
      <c r="I45" s="258"/>
      <c r="J45" s="258"/>
      <c r="K45" s="258"/>
      <c r="L45" s="258"/>
      <c r="M45" s="258"/>
      <c r="N45" s="196">
        <f>SUM(B45:C46)</f>
        <v>0</v>
      </c>
    </row>
    <row r="46" spans="1:14" ht="21" customHeight="1" x14ac:dyDescent="0.3">
      <c r="A46" s="291"/>
      <c r="B46" s="287"/>
      <c r="C46" s="288"/>
      <c r="D46" s="289" t="str">
        <f t="shared" ref="D46" si="8">IF(B46&gt;0,"GRATUIT","")</f>
        <v/>
      </c>
      <c r="E46" s="290"/>
      <c r="F46" s="260"/>
      <c r="G46" s="260"/>
      <c r="H46" s="260"/>
      <c r="I46" s="260"/>
      <c r="J46" s="260"/>
      <c r="K46" s="260"/>
      <c r="L46" s="260"/>
      <c r="M46" s="260"/>
      <c r="N46" s="196">
        <f>SUM(B45:C46)</f>
        <v>0</v>
      </c>
    </row>
    <row r="47" spans="1:14" ht="21" customHeight="1" x14ac:dyDescent="0.3">
      <c r="A47" s="279"/>
      <c r="B47" s="257"/>
      <c r="C47" s="257"/>
      <c r="D47" s="292" t="s">
        <v>32</v>
      </c>
      <c r="E47" s="293"/>
      <c r="F47" s="258"/>
      <c r="G47" s="258"/>
      <c r="H47" s="258"/>
      <c r="I47" s="258"/>
      <c r="J47" s="258"/>
      <c r="K47" s="258"/>
      <c r="L47" s="258"/>
      <c r="M47" s="258"/>
      <c r="N47" s="196">
        <f>SUM(B47:C48)</f>
        <v>0</v>
      </c>
    </row>
    <row r="48" spans="1:14" ht="21" customHeight="1" x14ac:dyDescent="0.3">
      <c r="A48" s="291"/>
      <c r="B48" s="287"/>
      <c r="C48" s="288"/>
      <c r="D48" s="289" t="str">
        <f>IF(B48&gt;0,"GRATUIT","")</f>
        <v/>
      </c>
      <c r="E48" s="290"/>
      <c r="F48" s="260"/>
      <c r="G48" s="260"/>
      <c r="H48" s="260"/>
      <c r="I48" s="260"/>
      <c r="J48" s="260"/>
      <c r="K48" s="260"/>
      <c r="L48" s="260"/>
      <c r="M48" s="260"/>
      <c r="N48" s="196">
        <f>SUM(B47:C48)</f>
        <v>0</v>
      </c>
    </row>
    <row r="49" spans="1:14" ht="21" customHeight="1" x14ac:dyDescent="0.3">
      <c r="A49" s="279"/>
      <c r="B49" s="257"/>
      <c r="C49" s="257"/>
      <c r="D49" s="292" t="s">
        <v>33</v>
      </c>
      <c r="E49" s="293"/>
      <c r="F49" s="258"/>
      <c r="G49" s="258"/>
      <c r="H49" s="258"/>
      <c r="I49" s="258"/>
      <c r="J49" s="258"/>
      <c r="K49" s="258"/>
      <c r="L49" s="258"/>
      <c r="M49" s="258"/>
      <c r="N49" s="196">
        <f>SUM(B49:C50)</f>
        <v>0</v>
      </c>
    </row>
    <row r="50" spans="1:14" ht="21" customHeight="1" x14ac:dyDescent="0.3">
      <c r="A50" s="291"/>
      <c r="B50" s="287"/>
      <c r="C50" s="288"/>
      <c r="D50" s="289" t="str">
        <f>IF(B50&gt;0,"GRATUIT","")</f>
        <v/>
      </c>
      <c r="E50" s="290"/>
      <c r="F50" s="260"/>
      <c r="G50" s="260"/>
      <c r="H50" s="260"/>
      <c r="I50" s="260"/>
      <c r="J50" s="260"/>
      <c r="K50" s="260"/>
      <c r="L50" s="260"/>
      <c r="M50" s="260"/>
      <c r="N50" s="196">
        <f>SUM(B49:C50)</f>
        <v>0</v>
      </c>
    </row>
    <row r="51" spans="1:14" ht="21" customHeight="1" x14ac:dyDescent="0.3">
      <c r="A51" s="279"/>
      <c r="B51" s="257"/>
      <c r="C51" s="257"/>
      <c r="D51" s="292" t="s">
        <v>34</v>
      </c>
      <c r="E51" s="293"/>
      <c r="F51" s="258"/>
      <c r="G51" s="258"/>
      <c r="H51" s="258"/>
      <c r="I51" s="258"/>
      <c r="J51" s="258"/>
      <c r="K51" s="258"/>
      <c r="L51" s="258"/>
      <c r="M51" s="258"/>
      <c r="N51" s="196">
        <f>SUM(B51:C52)</f>
        <v>0</v>
      </c>
    </row>
    <row r="52" spans="1:14" ht="21" customHeight="1" x14ac:dyDescent="0.3">
      <c r="A52" s="291"/>
      <c r="B52" s="287"/>
      <c r="C52" s="288"/>
      <c r="D52" s="289" t="str">
        <f t="shared" ref="D52" si="9">IF(B52&gt;0,"GRATUIT","")</f>
        <v/>
      </c>
      <c r="E52" s="290"/>
      <c r="F52" s="260"/>
      <c r="G52" s="260"/>
      <c r="H52" s="260"/>
      <c r="I52" s="260"/>
      <c r="J52" s="260"/>
      <c r="K52" s="260"/>
      <c r="L52" s="260"/>
      <c r="M52" s="260"/>
      <c r="N52" s="196">
        <f>SUM(B51:C52)</f>
        <v>0</v>
      </c>
    </row>
    <row r="53" spans="1:14" ht="21" customHeight="1" x14ac:dyDescent="0.3">
      <c r="A53" s="279"/>
      <c r="B53" s="257"/>
      <c r="C53" s="257"/>
      <c r="D53" s="292" t="s">
        <v>35</v>
      </c>
      <c r="E53" s="293"/>
      <c r="F53" s="258"/>
      <c r="G53" s="258"/>
      <c r="H53" s="258"/>
      <c r="I53" s="258"/>
      <c r="J53" s="258"/>
      <c r="K53" s="258"/>
      <c r="L53" s="258"/>
      <c r="M53" s="258"/>
      <c r="N53" s="196">
        <f>SUM(B53:C54)</f>
        <v>0</v>
      </c>
    </row>
    <row r="54" spans="1:14" ht="21" customHeight="1" x14ac:dyDescent="0.3">
      <c r="A54" s="291"/>
      <c r="B54" s="287"/>
      <c r="C54" s="288"/>
      <c r="D54" s="289" t="str">
        <f t="shared" ref="D54" si="10">IF(B54&gt;0,"GRATUIT","")</f>
        <v/>
      </c>
      <c r="E54" s="290"/>
      <c r="F54" s="260"/>
      <c r="G54" s="260"/>
      <c r="H54" s="260"/>
      <c r="I54" s="260"/>
      <c r="J54" s="260"/>
      <c r="K54" s="260"/>
      <c r="L54" s="260"/>
      <c r="M54" s="260"/>
      <c r="N54" s="196">
        <f>SUM(B53:C54)</f>
        <v>0</v>
      </c>
    </row>
    <row r="55" spans="1:14" ht="21" customHeight="1" x14ac:dyDescent="0.3">
      <c r="A55" s="279"/>
      <c r="B55" s="257"/>
      <c r="C55" s="257"/>
      <c r="D55" s="292" t="s">
        <v>36</v>
      </c>
      <c r="E55" s="293"/>
      <c r="F55" s="258"/>
      <c r="G55" s="258"/>
      <c r="H55" s="258"/>
      <c r="I55" s="258"/>
      <c r="J55" s="258"/>
      <c r="K55" s="258"/>
      <c r="L55" s="258"/>
      <c r="M55" s="258"/>
      <c r="N55" s="196">
        <f>SUM(B55:C56)</f>
        <v>0</v>
      </c>
    </row>
    <row r="56" spans="1:14" ht="21" customHeight="1" x14ac:dyDescent="0.3">
      <c r="A56" s="291"/>
      <c r="B56" s="287"/>
      <c r="C56" s="288"/>
      <c r="D56" s="289" t="str">
        <f t="shared" ref="D56" si="11">IF(B56&gt;0,"GRATUIT","")</f>
        <v/>
      </c>
      <c r="E56" s="290"/>
      <c r="F56" s="260"/>
      <c r="G56" s="260"/>
      <c r="H56" s="260"/>
      <c r="I56" s="260"/>
      <c r="J56" s="260"/>
      <c r="K56" s="260"/>
      <c r="L56" s="260"/>
      <c r="M56" s="260"/>
      <c r="N56" s="196">
        <f>SUM(B55:C56)</f>
        <v>0</v>
      </c>
    </row>
    <row r="57" spans="1:14" ht="21" customHeight="1" x14ac:dyDescent="0.3">
      <c r="A57" s="279"/>
      <c r="B57" s="283"/>
      <c r="C57" s="284"/>
      <c r="D57" s="292" t="s">
        <v>37</v>
      </c>
      <c r="E57" s="293"/>
      <c r="F57" s="258"/>
      <c r="G57" s="258"/>
      <c r="H57" s="258"/>
      <c r="I57" s="258"/>
      <c r="J57" s="258"/>
      <c r="K57" s="258"/>
      <c r="L57" s="258"/>
      <c r="M57" s="258"/>
      <c r="N57" s="196">
        <f>SUM(B57:C58)</f>
        <v>0</v>
      </c>
    </row>
    <row r="58" spans="1:14" ht="21" customHeight="1" x14ac:dyDescent="0.3">
      <c r="A58" s="291"/>
      <c r="B58" s="287"/>
      <c r="C58" s="288"/>
      <c r="D58" s="289" t="str">
        <f t="shared" ref="D58" si="12">IF(B58&gt;0,"GRATUIT","")</f>
        <v/>
      </c>
      <c r="E58" s="290"/>
      <c r="F58" s="260"/>
      <c r="G58" s="260"/>
      <c r="H58" s="260"/>
      <c r="I58" s="260"/>
      <c r="J58" s="260"/>
      <c r="K58" s="260"/>
      <c r="L58" s="260"/>
      <c r="M58" s="260"/>
      <c r="N58" s="196">
        <f>SUM(B57:C58)</f>
        <v>0</v>
      </c>
    </row>
    <row r="59" spans="1:14" ht="21" customHeight="1" x14ac:dyDescent="0.3">
      <c r="A59" s="279"/>
      <c r="B59" s="283"/>
      <c r="C59" s="284"/>
      <c r="D59" s="292" t="s">
        <v>38</v>
      </c>
      <c r="E59" s="293"/>
      <c r="F59" s="258"/>
      <c r="G59" s="258"/>
      <c r="H59" s="258"/>
      <c r="I59" s="258"/>
      <c r="J59" s="258"/>
      <c r="K59" s="258"/>
      <c r="L59" s="258"/>
      <c r="M59" s="258"/>
      <c r="N59" s="196">
        <f>SUM(B59:C60)</f>
        <v>0</v>
      </c>
    </row>
    <row r="60" spans="1:14" ht="21" customHeight="1" x14ac:dyDescent="0.3">
      <c r="A60" s="291"/>
      <c r="B60" s="287"/>
      <c r="C60" s="288"/>
      <c r="D60" s="289" t="str">
        <f t="shared" ref="D60" si="13">IF(B60&gt;0,"GRATUIT","")</f>
        <v/>
      </c>
      <c r="E60" s="290"/>
      <c r="F60" s="260"/>
      <c r="G60" s="260"/>
      <c r="H60" s="260"/>
      <c r="I60" s="260"/>
      <c r="J60" s="260"/>
      <c r="K60" s="260"/>
      <c r="L60" s="260"/>
      <c r="M60" s="260"/>
      <c r="N60" s="196">
        <f>SUM(B59:C60)</f>
        <v>0</v>
      </c>
    </row>
    <row r="61" spans="1:14" ht="21" customHeight="1" x14ac:dyDescent="0.3">
      <c r="A61" s="279"/>
      <c r="B61" s="283"/>
      <c r="C61" s="284"/>
      <c r="D61" s="292" t="s">
        <v>39</v>
      </c>
      <c r="E61" s="293"/>
      <c r="F61" s="258"/>
      <c r="G61" s="258"/>
      <c r="H61" s="258"/>
      <c r="I61" s="258"/>
      <c r="J61" s="258"/>
      <c r="K61" s="258"/>
      <c r="L61" s="258"/>
      <c r="M61" s="258"/>
      <c r="N61" s="196">
        <f>SUM(B61:C62)</f>
        <v>0</v>
      </c>
    </row>
    <row r="62" spans="1:14" ht="21" customHeight="1" x14ac:dyDescent="0.3">
      <c r="A62" s="291"/>
      <c r="B62" s="287"/>
      <c r="C62" s="288"/>
      <c r="D62" s="289" t="str">
        <f t="shared" ref="D62" si="14">IF(B62&gt;0,"GRATUIT","")</f>
        <v/>
      </c>
      <c r="E62" s="290"/>
      <c r="F62" s="260"/>
      <c r="G62" s="260"/>
      <c r="H62" s="260"/>
      <c r="I62" s="260"/>
      <c r="J62" s="260"/>
      <c r="K62" s="260"/>
      <c r="L62" s="260"/>
      <c r="M62" s="260"/>
      <c r="N62" s="196">
        <f>SUM(B61:C62)</f>
        <v>0</v>
      </c>
    </row>
    <row r="63" spans="1:14" ht="21" customHeight="1" x14ac:dyDescent="0.3">
      <c r="A63" s="279"/>
      <c r="B63" s="283"/>
      <c r="C63" s="284"/>
      <c r="D63" s="292" t="s">
        <v>40</v>
      </c>
      <c r="E63" s="293"/>
      <c r="F63" s="258"/>
      <c r="G63" s="258"/>
      <c r="H63" s="258"/>
      <c r="I63" s="258"/>
      <c r="J63" s="258"/>
      <c r="K63" s="258"/>
      <c r="L63" s="258"/>
      <c r="M63" s="258"/>
      <c r="N63" s="196">
        <f>SUM(B63:C64)</f>
        <v>0</v>
      </c>
    </row>
    <row r="64" spans="1:14" ht="21" customHeight="1" x14ac:dyDescent="0.3">
      <c r="A64" s="291"/>
      <c r="B64" s="287"/>
      <c r="C64" s="288"/>
      <c r="D64" s="289" t="str">
        <f t="shared" ref="D64" si="15">IF(B64&gt;0,"GRATUIT","")</f>
        <v/>
      </c>
      <c r="E64" s="290"/>
      <c r="F64" s="260"/>
      <c r="G64" s="260"/>
      <c r="H64" s="260"/>
      <c r="I64" s="260"/>
      <c r="J64" s="260"/>
      <c r="K64" s="260"/>
      <c r="L64" s="260"/>
      <c r="M64" s="260"/>
      <c r="N64" s="196">
        <f>SUM(B63:C64)</f>
        <v>0</v>
      </c>
    </row>
    <row r="65" spans="1:14" ht="21" customHeight="1" x14ac:dyDescent="0.3">
      <c r="A65" s="279"/>
      <c r="B65" s="283"/>
      <c r="C65" s="284"/>
      <c r="D65" s="292" t="s">
        <v>41</v>
      </c>
      <c r="E65" s="293"/>
      <c r="F65" s="258"/>
      <c r="G65" s="258"/>
      <c r="H65" s="258"/>
      <c r="I65" s="258"/>
      <c r="J65" s="258"/>
      <c r="K65" s="258"/>
      <c r="L65" s="258"/>
      <c r="M65" s="258"/>
      <c r="N65" s="196">
        <f>SUM(B65:C66)</f>
        <v>0</v>
      </c>
    </row>
    <row r="66" spans="1:14" ht="21" customHeight="1" x14ac:dyDescent="0.3">
      <c r="A66" s="291"/>
      <c r="B66" s="287"/>
      <c r="C66" s="288"/>
      <c r="D66" s="289" t="str">
        <f t="shared" ref="D66" si="16">IF(B66&gt;0,"GRATUIT","")</f>
        <v/>
      </c>
      <c r="E66" s="290"/>
      <c r="F66" s="260"/>
      <c r="G66" s="260"/>
      <c r="H66" s="260"/>
      <c r="I66" s="260"/>
      <c r="J66" s="260"/>
      <c r="K66" s="260"/>
      <c r="L66" s="260"/>
      <c r="M66" s="260"/>
      <c r="N66" s="196">
        <f>SUM(B65:C66)</f>
        <v>0</v>
      </c>
    </row>
    <row r="67" spans="1:14" ht="21" customHeight="1" x14ac:dyDescent="0.3">
      <c r="A67" s="279"/>
      <c r="B67" s="283"/>
      <c r="C67" s="284"/>
      <c r="D67" s="292" t="s">
        <v>42</v>
      </c>
      <c r="E67" s="293"/>
      <c r="F67" s="258"/>
      <c r="G67" s="258"/>
      <c r="H67" s="258"/>
      <c r="I67" s="258"/>
      <c r="J67" s="258"/>
      <c r="K67" s="258"/>
      <c r="L67" s="258"/>
      <c r="M67" s="258"/>
      <c r="N67" s="196">
        <f>SUM(B67:C68)</f>
        <v>0</v>
      </c>
    </row>
    <row r="68" spans="1:14" ht="21" customHeight="1" x14ac:dyDescent="0.3">
      <c r="A68" s="291"/>
      <c r="B68" s="287"/>
      <c r="C68" s="288"/>
      <c r="D68" s="289" t="str">
        <f t="shared" ref="D68" si="17">IF(B68&gt;0,"GRATUIT","")</f>
        <v/>
      </c>
      <c r="E68" s="290"/>
      <c r="F68" s="260"/>
      <c r="G68" s="260"/>
      <c r="H68" s="260"/>
      <c r="I68" s="260"/>
      <c r="J68" s="260"/>
      <c r="K68" s="260"/>
      <c r="L68" s="260"/>
      <c r="M68" s="260"/>
      <c r="N68" s="196">
        <f>SUM(B67:C68)</f>
        <v>0</v>
      </c>
    </row>
    <row r="69" spans="1:14" ht="21" customHeight="1" x14ac:dyDescent="0.3">
      <c r="A69" s="294"/>
      <c r="B69" s="283"/>
      <c r="C69" s="284"/>
      <c r="D69" s="285" t="s">
        <v>43</v>
      </c>
      <c r="E69" s="286"/>
      <c r="F69" s="279"/>
      <c r="G69" s="280"/>
      <c r="H69" s="280"/>
      <c r="I69" s="280"/>
      <c r="J69" s="280"/>
      <c r="K69" s="280"/>
      <c r="L69" s="280"/>
      <c r="M69" s="280"/>
      <c r="N69" s="196">
        <f>SUM(B69:C70)</f>
        <v>0</v>
      </c>
    </row>
    <row r="70" spans="1:14" ht="21" customHeight="1" x14ac:dyDescent="0.3">
      <c r="A70" s="291"/>
      <c r="B70" s="287"/>
      <c r="C70" s="288"/>
      <c r="D70" s="289" t="str">
        <f t="shared" ref="D70" si="18">IF(B70&gt;0,"GRATUIT","")</f>
        <v/>
      </c>
      <c r="E70" s="290"/>
      <c r="F70" s="281"/>
      <c r="G70" s="282"/>
      <c r="H70" s="282"/>
      <c r="I70" s="282"/>
      <c r="J70" s="282"/>
      <c r="K70" s="282"/>
      <c r="L70" s="282"/>
      <c r="M70" s="282"/>
      <c r="N70" s="196">
        <f>SUM(B69:C70)</f>
        <v>0</v>
      </c>
    </row>
    <row r="71" spans="1:14" ht="21" customHeight="1" x14ac:dyDescent="0.3">
      <c r="A71" s="279"/>
      <c r="B71" s="283"/>
      <c r="C71" s="284"/>
      <c r="D71" s="292" t="s">
        <v>44</v>
      </c>
      <c r="E71" s="293"/>
      <c r="F71" s="261"/>
      <c r="G71" s="261"/>
      <c r="H71" s="261"/>
      <c r="I71" s="261"/>
      <c r="J71" s="261"/>
      <c r="K71" s="261"/>
      <c r="L71" s="261"/>
      <c r="N71" s="196">
        <f>SUM(B71:C72)</f>
        <v>0</v>
      </c>
    </row>
    <row r="72" spans="1:14" ht="21" customHeight="1" x14ac:dyDescent="0.3">
      <c r="A72" s="291"/>
      <c r="B72" s="287"/>
      <c r="C72" s="288"/>
      <c r="D72" s="289" t="str">
        <f t="shared" ref="D72" si="19">IF(B72&gt;0,"GRATUIT","")</f>
        <v/>
      </c>
      <c r="E72" s="290"/>
      <c r="F72" s="262"/>
      <c r="G72" s="260"/>
      <c r="H72" s="260"/>
      <c r="I72" s="260"/>
      <c r="J72" s="260"/>
      <c r="K72" s="260"/>
      <c r="L72" s="260"/>
      <c r="M72" s="263"/>
      <c r="N72" s="196">
        <f>SUM(B71:C72)</f>
        <v>0</v>
      </c>
    </row>
    <row r="73" spans="1:14" ht="21" customHeight="1" x14ac:dyDescent="0.3">
      <c r="A73" s="279"/>
      <c r="B73" s="283"/>
      <c r="C73" s="284"/>
      <c r="D73" s="292" t="s">
        <v>45</v>
      </c>
      <c r="E73" s="293"/>
      <c r="F73" s="261"/>
      <c r="G73" s="261"/>
      <c r="H73" s="261"/>
      <c r="I73" s="261"/>
      <c r="J73" s="261"/>
      <c r="K73" s="261"/>
      <c r="L73" s="261"/>
      <c r="N73" s="196">
        <f>SUM(B73:C74)</f>
        <v>0</v>
      </c>
    </row>
    <row r="74" spans="1:14" ht="21" customHeight="1" x14ac:dyDescent="0.3">
      <c r="A74" s="291"/>
      <c r="B74" s="287"/>
      <c r="C74" s="288"/>
      <c r="D74" s="289" t="str">
        <f t="shared" ref="D74" si="20">IF(B74&gt;0,"GRATUIT","")</f>
        <v/>
      </c>
      <c r="E74" s="290"/>
      <c r="F74" s="262"/>
      <c r="G74" s="260"/>
      <c r="H74" s="260"/>
      <c r="I74" s="260"/>
      <c r="J74" s="260"/>
      <c r="K74" s="260"/>
      <c r="L74" s="260"/>
      <c r="M74" s="263"/>
      <c r="N74" s="196">
        <f>SUM(B73:C74)</f>
        <v>0</v>
      </c>
    </row>
    <row r="75" spans="1:14" ht="21" customHeight="1" x14ac:dyDescent="0.3">
      <c r="A75" s="279"/>
      <c r="B75" s="283"/>
      <c r="C75" s="284"/>
      <c r="D75" s="292" t="s">
        <v>46</v>
      </c>
      <c r="E75" s="293"/>
      <c r="F75" s="261"/>
      <c r="G75" s="261"/>
      <c r="H75" s="261"/>
      <c r="I75" s="261"/>
      <c r="J75" s="261"/>
      <c r="K75" s="261"/>
      <c r="L75" s="261"/>
      <c r="N75" s="196">
        <f>SUM(B75:C76)</f>
        <v>0</v>
      </c>
    </row>
    <row r="76" spans="1:14" ht="21" customHeight="1" x14ac:dyDescent="0.3">
      <c r="A76" s="291"/>
      <c r="B76" s="287"/>
      <c r="C76" s="288"/>
      <c r="D76" s="289" t="str">
        <f t="shared" ref="D76" si="21">IF(B76&gt;0,"GRATUIT","")</f>
        <v/>
      </c>
      <c r="E76" s="290"/>
      <c r="F76" s="262"/>
      <c r="G76" s="260"/>
      <c r="H76" s="260"/>
      <c r="I76" s="260"/>
      <c r="J76" s="260"/>
      <c r="K76" s="260"/>
      <c r="L76" s="260"/>
      <c r="M76" s="263"/>
      <c r="N76" s="196">
        <f>SUM(B75:C76)</f>
        <v>0</v>
      </c>
    </row>
    <row r="77" spans="1:14" ht="21" customHeight="1" x14ac:dyDescent="0.3">
      <c r="A77" s="279"/>
      <c r="B77" s="257"/>
      <c r="C77" s="257"/>
      <c r="D77" s="292"/>
      <c r="E77" s="293"/>
      <c r="F77" s="261"/>
      <c r="G77" s="261"/>
      <c r="H77" s="261"/>
      <c r="I77" s="261"/>
      <c r="J77" s="261"/>
      <c r="K77" s="261"/>
      <c r="L77" s="261"/>
      <c r="N77" s="196">
        <f>SUM(B77:C78)</f>
        <v>0</v>
      </c>
    </row>
    <row r="78" spans="1:14" ht="21" customHeight="1" x14ac:dyDescent="0.3">
      <c r="A78" s="291"/>
      <c r="B78" s="287"/>
      <c r="C78" s="288"/>
      <c r="D78" s="289" t="str">
        <f t="shared" ref="D78" si="22">IF(B78&gt;0,"GRATUIT","")</f>
        <v/>
      </c>
      <c r="E78" s="290"/>
      <c r="F78" s="262"/>
      <c r="G78" s="260"/>
      <c r="H78" s="260"/>
      <c r="I78" s="260"/>
      <c r="J78" s="260"/>
      <c r="K78" s="260"/>
      <c r="L78" s="260"/>
      <c r="M78" s="263"/>
      <c r="N78" s="196">
        <f>SUM(B77:C78)</f>
        <v>0</v>
      </c>
    </row>
    <row r="79" spans="1:14" ht="21" customHeight="1" x14ac:dyDescent="0.3">
      <c r="A79" s="279"/>
      <c r="B79" s="257"/>
      <c r="C79" s="257"/>
      <c r="D79" s="292"/>
      <c r="E79" s="293"/>
      <c r="F79" s="261"/>
      <c r="G79" s="261"/>
      <c r="H79" s="261"/>
      <c r="I79" s="261"/>
      <c r="J79" s="261"/>
      <c r="K79" s="261"/>
      <c r="L79" s="261"/>
      <c r="N79" s="196">
        <f>SUM(B79:C80)</f>
        <v>0</v>
      </c>
    </row>
    <row r="80" spans="1:14" ht="21" customHeight="1" x14ac:dyDescent="0.3">
      <c r="A80" s="291"/>
      <c r="B80" s="287"/>
      <c r="C80" s="288"/>
      <c r="D80" s="289" t="str">
        <f t="shared" ref="D80" si="23">IF(B80&gt;0,"GRATUIT","")</f>
        <v/>
      </c>
      <c r="E80" s="290"/>
      <c r="F80" s="262"/>
      <c r="G80" s="260"/>
      <c r="H80" s="260"/>
      <c r="I80" s="260"/>
      <c r="J80" s="260"/>
      <c r="K80" s="260"/>
      <c r="L80" s="260"/>
      <c r="M80" s="263"/>
      <c r="N80" s="196">
        <f>SUM(B79:C80)</f>
        <v>0</v>
      </c>
    </row>
    <row r="81" spans="1:14" ht="21" customHeight="1" x14ac:dyDescent="0.3">
      <c r="A81" s="279"/>
      <c r="B81" s="257"/>
      <c r="C81" s="257"/>
      <c r="D81" s="292"/>
      <c r="E81" s="293"/>
      <c r="F81" s="261"/>
      <c r="G81" s="261"/>
      <c r="H81" s="261"/>
      <c r="I81" s="261"/>
      <c r="J81" s="261"/>
      <c r="K81" s="261"/>
      <c r="L81" s="261"/>
      <c r="N81" s="196">
        <f>SUM(B81:C82)</f>
        <v>0</v>
      </c>
    </row>
    <row r="82" spans="1:14" ht="21" customHeight="1" x14ac:dyDescent="0.3">
      <c r="A82" s="291"/>
      <c r="B82" s="287"/>
      <c r="C82" s="288"/>
      <c r="D82" s="289" t="str">
        <f t="shared" ref="D82" si="24">IF(B82&gt;0,"GRATUIT","")</f>
        <v/>
      </c>
      <c r="E82" s="290"/>
      <c r="F82" s="264"/>
      <c r="G82" s="265"/>
      <c r="H82" s="265"/>
      <c r="I82" s="265"/>
      <c r="J82" s="265"/>
      <c r="K82" s="265"/>
      <c r="L82" s="265"/>
      <c r="M82" s="266"/>
      <c r="N82" s="196">
        <f>SUM(B81:C82)</f>
        <v>0</v>
      </c>
    </row>
    <row r="83" spans="1:14" ht="21" customHeight="1" x14ac:dyDescent="0.3">
      <c r="A83" s="279"/>
      <c r="B83" s="257"/>
      <c r="C83" s="257"/>
      <c r="D83" s="292"/>
      <c r="E83" s="293"/>
      <c r="F83" s="261"/>
      <c r="G83" s="261"/>
      <c r="H83" s="261"/>
      <c r="I83" s="261"/>
      <c r="J83" s="261"/>
      <c r="K83" s="261"/>
      <c r="L83" s="261"/>
      <c r="N83" s="196">
        <f>SUM(B83:C84)</f>
        <v>0</v>
      </c>
    </row>
    <row r="84" spans="1:14" ht="21" customHeight="1" x14ac:dyDescent="0.3">
      <c r="A84" s="291"/>
      <c r="B84" s="287"/>
      <c r="C84" s="288"/>
      <c r="D84" s="289" t="str">
        <f t="shared" ref="D84" si="25">IF(B84&gt;0,"GRATUIT","")</f>
        <v/>
      </c>
      <c r="E84" s="290"/>
      <c r="F84" s="262"/>
      <c r="G84" s="260"/>
      <c r="H84" s="260"/>
      <c r="I84" s="260"/>
      <c r="J84" s="260"/>
      <c r="K84" s="260"/>
      <c r="L84" s="260"/>
      <c r="M84" s="263"/>
      <c r="N84" s="196">
        <f>SUM(B83:C84)</f>
        <v>0</v>
      </c>
    </row>
    <row r="85" spans="1:14" ht="21" customHeight="1" x14ac:dyDescent="0.3">
      <c r="A85" s="279"/>
      <c r="B85" s="257"/>
      <c r="C85" s="257"/>
      <c r="D85" s="292"/>
      <c r="E85" s="293"/>
      <c r="F85" s="261"/>
      <c r="G85" s="261"/>
      <c r="H85" s="261"/>
      <c r="I85" s="261"/>
      <c r="J85" s="261"/>
      <c r="K85" s="261"/>
      <c r="L85" s="261"/>
      <c r="N85" s="196">
        <f>SUM(B85:C86)</f>
        <v>0</v>
      </c>
    </row>
    <row r="86" spans="1:14" ht="21" customHeight="1" x14ac:dyDescent="0.3">
      <c r="A86" s="291"/>
      <c r="B86" s="287"/>
      <c r="C86" s="288"/>
      <c r="D86" s="289" t="str">
        <f t="shared" ref="D86" si="26">IF(B86&gt;0,"GRATUIT","")</f>
        <v/>
      </c>
      <c r="E86" s="290"/>
      <c r="F86" s="262"/>
      <c r="G86" s="260"/>
      <c r="H86" s="260"/>
      <c r="I86" s="260"/>
      <c r="J86" s="260"/>
      <c r="K86" s="260"/>
      <c r="L86" s="260"/>
      <c r="M86" s="263"/>
      <c r="N86" s="196">
        <f>SUM(B85:C86)</f>
        <v>0</v>
      </c>
    </row>
    <row r="87" spans="1:14" ht="21" customHeight="1" x14ac:dyDescent="0.3">
      <c r="A87" s="279"/>
      <c r="B87" s="257"/>
      <c r="C87" s="257"/>
      <c r="D87" s="292"/>
      <c r="E87" s="293"/>
      <c r="F87" s="261"/>
      <c r="G87" s="261"/>
      <c r="H87" s="261"/>
      <c r="I87" s="261"/>
      <c r="J87" s="261"/>
      <c r="K87" s="261"/>
      <c r="L87" s="261"/>
      <c r="N87" s="196">
        <f>SUM(B87:C88)</f>
        <v>0</v>
      </c>
    </row>
    <row r="88" spans="1:14" ht="21" customHeight="1" x14ac:dyDescent="0.3">
      <c r="A88" s="291"/>
      <c r="B88" s="287"/>
      <c r="C88" s="288"/>
      <c r="D88" s="289" t="str">
        <f t="shared" ref="D88" si="27">IF(B88&gt;0,"GRATUIT","")</f>
        <v/>
      </c>
      <c r="E88" s="290"/>
      <c r="F88" s="262"/>
      <c r="G88" s="260"/>
      <c r="H88" s="260"/>
      <c r="I88" s="260"/>
      <c r="J88" s="260"/>
      <c r="K88" s="260"/>
      <c r="L88" s="260"/>
      <c r="M88" s="263"/>
      <c r="N88" s="196">
        <f>SUM(B87:C88)</f>
        <v>0</v>
      </c>
    </row>
    <row r="89" spans="1:14" x14ac:dyDescent="0.3">
      <c r="A89" s="267"/>
      <c r="B89" s="267"/>
      <c r="C89" s="267"/>
      <c r="D89" s="267"/>
      <c r="E89" s="267"/>
      <c r="F89" s="267"/>
      <c r="G89" s="267"/>
      <c r="H89" s="267"/>
      <c r="I89" s="267"/>
      <c r="J89" s="267"/>
      <c r="K89" s="267"/>
      <c r="L89" s="267"/>
      <c r="M89" s="267"/>
    </row>
  </sheetData>
  <sortState ref="Y22:Y26">
    <sortCondition ref="Y22:Y26"/>
  </sortState>
  <mergeCells count="180"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S9:T9"/>
    <mergeCell ref="S10:T10"/>
    <mergeCell ref="A9:A11"/>
    <mergeCell ref="B9:M11"/>
    <mergeCell ref="B12:D12"/>
    <mergeCell ref="E12:F12"/>
    <mergeCell ref="G12:H12"/>
    <mergeCell ref="I12:J12"/>
    <mergeCell ref="Q11:S11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</mergeCells>
  <conditionalFormatting sqref="G5">
    <cfRule type="cellIs" dxfId="149" priority="8" operator="equal">
      <formula>0</formula>
    </cfRule>
  </conditionalFormatting>
  <conditionalFormatting sqref="K2">
    <cfRule type="cellIs" dxfId="148" priority="7" operator="equal">
      <formula>0</formula>
    </cfRule>
  </conditionalFormatting>
  <conditionalFormatting sqref="M3">
    <cfRule type="cellIs" dxfId="147" priority="6" operator="lessThan">
      <formula>0</formula>
    </cfRule>
  </conditionalFormatting>
  <conditionalFormatting sqref="B3:H4 B5:D6 G5 K2:K5">
    <cfRule type="containsErrors" dxfId="146" priority="5">
      <formula>ISERROR(B2)</formula>
    </cfRule>
  </conditionalFormatting>
  <conditionalFormatting sqref="G6:H6 M3">
    <cfRule type="containsErrors" dxfId="145" priority="4">
      <formula>ISERROR(G3)</formula>
    </cfRule>
  </conditionalFormatting>
  <conditionalFormatting sqref="Q11:S11">
    <cfRule type="containsText" dxfId="144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hyperlinks>
    <hyperlink ref="X24" r:id="rId1"/>
  </hyperlinks>
  <pageMargins left="0" right="0" top="0" bottom="0" header="0.31496062992125984" footer="0.31496062992125984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18</xdr:col>
                    <xdr:colOff>47625</xdr:colOff>
                    <xdr:row>8</xdr:row>
                    <xdr:rowOff>47625</xdr:rowOff>
                  </from>
                  <to>
                    <xdr:col>18</xdr:col>
                    <xdr:colOff>304800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18</xdr:col>
                    <xdr:colOff>57150</xdr:colOff>
                    <xdr:row>9</xdr:row>
                    <xdr:rowOff>0</xdr:rowOff>
                  </from>
                  <to>
                    <xdr:col>18</xdr:col>
                    <xdr:colOff>295275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047228"/>
  <sheetViews>
    <sheetView showGridLines="0" workbookViewId="0">
      <pane ySplit="1" topLeftCell="A2" activePane="bottomLeft" state="frozen"/>
      <selection pane="bottomLeft" activeCell="B28" sqref="B28"/>
    </sheetView>
  </sheetViews>
  <sheetFormatPr baseColWidth="10" defaultRowHeight="11.25" x14ac:dyDescent="0.2"/>
  <cols>
    <col min="1" max="1" width="26.44140625" style="3" bestFit="1" customWidth="1"/>
    <col min="2" max="2" width="40" style="1" customWidth="1"/>
    <col min="3" max="3" width="4.109375" style="1" bestFit="1" customWidth="1"/>
    <col min="4" max="5" width="3.109375" style="1" customWidth="1"/>
    <col min="6" max="9" width="3.44140625" style="1" customWidth="1"/>
    <col min="10" max="10" width="14.77734375" style="1" customWidth="1"/>
    <col min="11" max="12" width="9.109375" style="1" customWidth="1"/>
    <col min="13" max="13" width="13.5546875" style="1" customWidth="1"/>
    <col min="14" max="14" width="28.109375" style="1" customWidth="1"/>
    <col min="15" max="15" width="5.5546875" style="1" customWidth="1"/>
    <col min="16" max="16" width="5" style="214" customWidth="1"/>
    <col min="17" max="16384" width="11.5546875" style="2"/>
  </cols>
  <sheetData>
    <row r="1" spans="1:15" ht="39" customHeight="1" x14ac:dyDescent="0.2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x14ac:dyDescent="0.2">
      <c r="A2" s="11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x14ac:dyDescent="0.2">
      <c r="A3" s="12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x14ac:dyDescent="0.2">
      <c r="A4" s="11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x14ac:dyDescent="0.2">
      <c r="A5" s="12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x14ac:dyDescent="0.2">
      <c r="A6" s="11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1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">
      <c r="A8" s="11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">
      <c r="A9" s="11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">
      <c r="A10" s="12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">
      <c r="A11" s="12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1:15" x14ac:dyDescent="0.2">
      <c r="A12" s="11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x14ac:dyDescent="0.2">
      <c r="A13" s="11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 x14ac:dyDescent="0.2">
      <c r="A14" s="12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">
      <c r="A15" s="12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 x14ac:dyDescent="0.2">
      <c r="A16" s="12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 x14ac:dyDescent="0.2">
      <c r="A17" s="11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 x14ac:dyDescent="0.2">
      <c r="A18" s="11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2">
      <c r="A19" s="11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1:15" x14ac:dyDescent="0.2">
      <c r="A20" s="11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x14ac:dyDescent="0.2">
      <c r="A21" s="11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</row>
    <row r="22" spans="1:15" x14ac:dyDescent="0.2">
      <c r="A22" s="13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 x14ac:dyDescent="0.2">
      <c r="A23" s="1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 x14ac:dyDescent="0.2">
      <c r="A24" s="1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</row>
    <row r="25" spans="1:15" x14ac:dyDescent="0.2">
      <c r="A25" s="11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 x14ac:dyDescent="0.2">
      <c r="A26" s="16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 x14ac:dyDescent="0.2">
      <c r="A27" s="11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  <row r="28" spans="1:15" x14ac:dyDescent="0.2">
      <c r="A28" s="16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</row>
    <row r="29" spans="1:15" x14ac:dyDescent="0.2">
      <c r="A29" s="16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</row>
    <row r="30" spans="1:15" x14ac:dyDescent="0.2">
      <c r="A30" s="16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</row>
    <row r="31" spans="1:15" x14ac:dyDescent="0.2">
      <c r="A31" s="16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</row>
    <row r="32" spans="1:15" x14ac:dyDescent="0.2">
      <c r="A32" s="11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</row>
    <row r="33" spans="1:15" x14ac:dyDescent="0.2">
      <c r="A33" s="16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</row>
    <row r="34" spans="1:15" x14ac:dyDescent="0.2">
      <c r="A34" s="11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</row>
    <row r="35" spans="1:15" x14ac:dyDescent="0.2">
      <c r="A35" s="12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1:15" x14ac:dyDescent="0.2">
      <c r="A36" s="16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  <row r="37" spans="1:15" x14ac:dyDescent="0.2">
      <c r="A37" s="11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</row>
    <row r="38" spans="1:15" x14ac:dyDescent="0.2">
      <c r="A38" s="16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</row>
    <row r="39" spans="1:15" x14ac:dyDescent="0.2">
      <c r="A39" s="13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</row>
    <row r="40" spans="1:15" x14ac:dyDescent="0.2">
      <c r="A40" s="16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</row>
    <row r="41" spans="1:15" x14ac:dyDescent="0.2">
      <c r="A41" s="16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</row>
    <row r="42" spans="1:15" x14ac:dyDescent="0.2">
      <c r="A42" s="16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</row>
    <row r="43" spans="1:15" x14ac:dyDescent="0.2">
      <c r="A43" s="11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</row>
    <row r="44" spans="1:15" x14ac:dyDescent="0.2">
      <c r="A44" s="16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</row>
    <row r="45" spans="1:15" x14ac:dyDescent="0.2">
      <c r="A45" s="12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</row>
    <row r="46" spans="1:15" x14ac:dyDescent="0.2">
      <c r="A46" s="11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</row>
    <row r="47" spans="1:15" x14ac:dyDescent="0.2">
      <c r="A47" s="16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</row>
    <row r="48" spans="1:15" x14ac:dyDescent="0.2">
      <c r="A48" s="12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</row>
    <row r="49" spans="1:15" x14ac:dyDescent="0.2">
      <c r="A49" s="16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</row>
    <row r="50" spans="1:15" x14ac:dyDescent="0.2">
      <c r="A50" s="11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</row>
    <row r="51" spans="1:15" x14ac:dyDescent="0.2">
      <c r="A51" s="16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</row>
    <row r="52" spans="1:15" x14ac:dyDescent="0.2">
      <c r="A52" s="11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</row>
    <row r="53" spans="1:15" ht="12" customHeight="1" x14ac:dyDescent="0.2">
      <c r="A53" s="16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</row>
    <row r="54" spans="1:15" ht="12" customHeight="1" x14ac:dyDescent="0.2">
      <c r="A54" s="1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</row>
    <row r="55" spans="1:15" ht="12" customHeight="1" x14ac:dyDescent="0.2">
      <c r="A55" s="12"/>
      <c r="B55" s="5"/>
      <c r="C55" s="5"/>
      <c r="D55" s="5"/>
      <c r="E55" s="5"/>
      <c r="F55" s="5"/>
      <c r="G55" s="5"/>
      <c r="H55" s="5"/>
      <c r="I55" s="5"/>
      <c r="J55" s="4"/>
      <c r="K55" s="5"/>
      <c r="L55" s="5"/>
      <c r="M55" s="5"/>
      <c r="N55" s="5"/>
      <c r="O55" s="5"/>
    </row>
    <row r="56" spans="1:15" ht="12" customHeight="1" x14ac:dyDescent="0.2">
      <c r="A56" s="16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</row>
    <row r="57" spans="1:15" ht="12" customHeight="1" x14ac:dyDescent="0.2">
      <c r="A57" s="11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</row>
    <row r="58" spans="1:15" ht="12" customHeight="1" x14ac:dyDescent="0.2">
      <c r="A58" s="11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</row>
    <row r="59" spans="1:15" ht="12" customHeight="1" x14ac:dyDescent="0.2">
      <c r="A59" s="16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</row>
    <row r="60" spans="1:15" ht="12" customHeight="1" x14ac:dyDescent="0.2">
      <c r="A60" s="16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</row>
    <row r="61" spans="1:15" ht="12" customHeight="1" x14ac:dyDescent="0.2">
      <c r="A61" s="11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</row>
    <row r="62" spans="1:15" ht="12" customHeight="1" x14ac:dyDescent="0.2">
      <c r="A62" s="12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</row>
    <row r="63" spans="1:15" ht="12" customHeight="1" x14ac:dyDescent="0.2">
      <c r="A63" s="16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</row>
    <row r="64" spans="1:15" x14ac:dyDescent="0.2">
      <c r="A64" s="16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</row>
    <row r="65" spans="1:15" x14ac:dyDescent="0.2">
      <c r="A65" s="11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</row>
    <row r="66" spans="1:15" x14ac:dyDescent="0.2">
      <c r="A66" s="13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</row>
    <row r="67" spans="1:15" x14ac:dyDescent="0.2">
      <c r="A67" s="12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</row>
    <row r="68" spans="1:15" x14ac:dyDescent="0.2">
      <c r="A68" s="11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</row>
    <row r="69" spans="1:15" x14ac:dyDescent="0.2">
      <c r="A69" s="1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</row>
    <row r="70" spans="1:15" x14ac:dyDescent="0.2">
      <c r="A70" s="16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</row>
    <row r="71" spans="1:15" x14ac:dyDescent="0.2">
      <c r="A71" s="11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</row>
    <row r="72" spans="1:15" x14ac:dyDescent="0.2">
      <c r="A72" s="16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</row>
    <row r="73" spans="1:15" x14ac:dyDescent="0.2">
      <c r="A73" s="16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</row>
    <row r="74" spans="1:15" x14ac:dyDescent="0.2">
      <c r="A74" s="16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</row>
    <row r="75" spans="1:15" x14ac:dyDescent="0.2">
      <c r="A75" s="11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</row>
    <row r="76" spans="1:15" x14ac:dyDescent="0.2">
      <c r="A76" s="11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</row>
    <row r="77" spans="1:15" x14ac:dyDescent="0.2">
      <c r="A77" s="11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</row>
    <row r="78" spans="1:15" x14ac:dyDescent="0.2">
      <c r="A78" s="16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</row>
    <row r="79" spans="1:15" x14ac:dyDescent="0.2">
      <c r="A79" s="11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</row>
    <row r="80" spans="1:15" x14ac:dyDescent="0.2">
      <c r="A80" s="11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</row>
    <row r="81" spans="1:15" x14ac:dyDescent="0.2">
      <c r="A81" s="11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</row>
    <row r="82" spans="1:15" x14ac:dyDescent="0.2">
      <c r="A82" s="11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</row>
    <row r="83" spans="1:15" x14ac:dyDescent="0.2">
      <c r="A83" s="11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</row>
    <row r="84" spans="1:15" x14ac:dyDescent="0.2">
      <c r="A84" s="18"/>
      <c r="B84" s="19"/>
      <c r="C84" s="19"/>
      <c r="D84" s="19"/>
      <c r="E84" s="19"/>
      <c r="F84" s="19"/>
      <c r="G84" s="19"/>
      <c r="H84" s="19"/>
      <c r="I84" s="19"/>
      <c r="J84" s="5"/>
      <c r="K84" s="5"/>
      <c r="L84" s="5"/>
      <c r="M84" s="5"/>
      <c r="N84" s="5"/>
      <c r="O84" s="5"/>
    </row>
    <row r="85" spans="1:15" x14ac:dyDescent="0.2">
      <c r="A85" s="12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</row>
    <row r="86" spans="1:15" x14ac:dyDescent="0.2">
      <c r="A86" s="12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</row>
    <row r="87" spans="1:15" x14ac:dyDescent="0.2">
      <c r="A87" s="12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</row>
    <row r="88" spans="1:15" x14ac:dyDescent="0.2">
      <c r="A88" s="18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</row>
    <row r="89" spans="1:15" x14ac:dyDescent="0.2">
      <c r="A89" s="11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</row>
    <row r="90" spans="1:15" x14ac:dyDescent="0.2">
      <c r="A90" s="11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</row>
    <row r="91" spans="1:15" x14ac:dyDescent="0.2">
      <c r="A91" s="11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</row>
    <row r="92" spans="1:15" x14ac:dyDescent="0.2">
      <c r="A92" s="11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</row>
    <row r="93" spans="1:15" x14ac:dyDescent="0.2">
      <c r="A93" s="11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</row>
    <row r="94" spans="1:15" x14ac:dyDescent="0.2">
      <c r="A94" s="16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</row>
    <row r="95" spans="1:15" x14ac:dyDescent="0.2">
      <c r="A95" s="11"/>
      <c r="B95" s="5"/>
      <c r="C95" s="5"/>
      <c r="D95" s="5"/>
      <c r="E95" s="5"/>
      <c r="F95" s="5"/>
      <c r="G95" s="5"/>
      <c r="H95" s="5"/>
      <c r="I95" s="5"/>
      <c r="J95" s="4"/>
      <c r="K95" s="5"/>
      <c r="L95" s="5"/>
      <c r="M95" s="5"/>
      <c r="N95" s="5"/>
      <c r="O95" s="5"/>
    </row>
    <row r="96" spans="1:15" x14ac:dyDescent="0.2">
      <c r="A96" s="11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</row>
    <row r="97" spans="1:15" x14ac:dyDescent="0.2">
      <c r="A97" s="1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</row>
    <row r="98" spans="1:15" x14ac:dyDescent="0.2">
      <c r="A98" s="1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</row>
    <row r="99" spans="1:15" x14ac:dyDescent="0.2">
      <c r="A99" s="1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</row>
    <row r="100" spans="1:15" x14ac:dyDescent="0.2">
      <c r="A100" s="16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</row>
    <row r="101" spans="1:15" x14ac:dyDescent="0.2">
      <c r="A101" s="16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x14ac:dyDescent="0.2">
      <c r="A102" s="16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</row>
    <row r="103" spans="1:15" x14ac:dyDescent="0.2">
      <c r="A103" s="16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</row>
    <row r="104" spans="1:15" x14ac:dyDescent="0.2">
      <c r="A104" s="16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</row>
    <row r="105" spans="1:15" x14ac:dyDescent="0.2">
      <c r="A105" s="1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</row>
    <row r="106" spans="1:15" ht="12" x14ac:dyDescent="0.2">
      <c r="A106" s="11"/>
      <c r="B106" s="5"/>
      <c r="C106" s="20"/>
      <c r="D106" s="20"/>
      <c r="E106" s="20"/>
      <c r="F106" s="20"/>
      <c r="G106" s="20"/>
      <c r="H106" s="20"/>
      <c r="I106" s="20"/>
      <c r="J106" s="5"/>
      <c r="K106" s="5"/>
      <c r="L106" s="5"/>
      <c r="M106" s="5"/>
      <c r="N106" s="5"/>
      <c r="O106" s="5"/>
    </row>
    <row r="107" spans="1:15" x14ac:dyDescent="0.2">
      <c r="A107" s="11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</row>
    <row r="108" spans="1:15" x14ac:dyDescent="0.2">
      <c r="A108" s="11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</row>
    <row r="109" spans="1:15" x14ac:dyDescent="0.2">
      <c r="A109" s="11"/>
      <c r="B109" s="5"/>
      <c r="C109" s="5"/>
      <c r="D109" s="5"/>
      <c r="E109" s="5"/>
      <c r="F109" s="5"/>
      <c r="G109" s="5"/>
      <c r="H109" s="5"/>
      <c r="I109" s="5"/>
      <c r="J109" s="4"/>
      <c r="K109" s="5"/>
      <c r="L109" s="5"/>
      <c r="M109" s="5"/>
      <c r="N109" s="5"/>
      <c r="O109" s="5"/>
    </row>
    <row r="110" spans="1:15" x14ac:dyDescent="0.2">
      <c r="A110" s="11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x14ac:dyDescent="0.2">
      <c r="A111" s="12"/>
      <c r="B111" s="21"/>
      <c r="C111" s="21"/>
      <c r="D111" s="21"/>
      <c r="E111" s="21"/>
      <c r="F111" s="21"/>
      <c r="G111" s="21"/>
      <c r="H111" s="21"/>
      <c r="I111" s="21"/>
      <c r="J111" s="5"/>
      <c r="K111" s="22"/>
      <c r="L111" s="21"/>
      <c r="M111" s="5"/>
      <c r="N111" s="5"/>
      <c r="O111" s="5"/>
    </row>
    <row r="112" spans="1:15" x14ac:dyDescent="0.2">
      <c r="A112" s="11"/>
      <c r="B112" s="5"/>
      <c r="C112" s="5"/>
      <c r="D112" s="5"/>
      <c r="E112" s="5"/>
      <c r="F112" s="5"/>
      <c r="G112" s="5"/>
      <c r="H112" s="5"/>
      <c r="I112" s="5"/>
      <c r="J112" s="4"/>
      <c r="K112" s="5"/>
      <c r="L112" s="5"/>
      <c r="M112" s="5"/>
      <c r="N112" s="5"/>
      <c r="O112" s="5"/>
    </row>
    <row r="113" spans="1:15" x14ac:dyDescent="0.2">
      <c r="A113" s="1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</row>
    <row r="114" spans="1:15" x14ac:dyDescent="0.2">
      <c r="A114" s="16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</row>
    <row r="115" spans="1:15" x14ac:dyDescent="0.2">
      <c r="A115" s="16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</row>
    <row r="116" spans="1:15" x14ac:dyDescent="0.2">
      <c r="A116" s="1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x14ac:dyDescent="0.2">
      <c r="A117" s="15"/>
      <c r="B117" s="5"/>
      <c r="C117" s="5"/>
      <c r="D117" s="5"/>
      <c r="E117" s="5"/>
      <c r="F117" s="5"/>
      <c r="G117" s="5"/>
      <c r="H117" s="5"/>
      <c r="I117" s="5"/>
      <c r="J117" s="4"/>
      <c r="K117" s="5"/>
      <c r="L117" s="5"/>
      <c r="M117" s="5"/>
      <c r="N117" s="5"/>
      <c r="O117" s="5"/>
    </row>
    <row r="118" spans="1:15" x14ac:dyDescent="0.2">
      <c r="A118" s="1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x14ac:dyDescent="0.2">
      <c r="A119" s="16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x14ac:dyDescent="0.2">
      <c r="A120" s="11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  <row r="121" spans="1:15" x14ac:dyDescent="0.2">
      <c r="A121" s="6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</row>
    <row r="122" spans="1:15" x14ac:dyDescent="0.2">
      <c r="A122" s="16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</row>
    <row r="123" spans="1:15" x14ac:dyDescent="0.2">
      <c r="A123" s="16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</row>
    <row r="124" spans="1:15" x14ac:dyDescent="0.2">
      <c r="A124" s="11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</row>
    <row r="125" spans="1:15" x14ac:dyDescent="0.2">
      <c r="A125" s="16"/>
      <c r="B125" s="5"/>
      <c r="C125" s="5"/>
      <c r="D125" s="5"/>
      <c r="E125" s="5"/>
      <c r="F125" s="5"/>
      <c r="G125" s="5"/>
      <c r="H125" s="5"/>
      <c r="I125" s="5"/>
      <c r="J125" s="4"/>
      <c r="K125" s="5"/>
      <c r="L125" s="5"/>
      <c r="M125" s="5"/>
      <c r="N125" s="5"/>
      <c r="O125" s="5"/>
    </row>
    <row r="126" spans="1:15" x14ac:dyDescent="0.2">
      <c r="A126" s="11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</row>
    <row r="127" spans="1:15" x14ac:dyDescent="0.2">
      <c r="A127" s="1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</row>
    <row r="128" spans="1:15" x14ac:dyDescent="0.2">
      <c r="A128" s="16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</row>
    <row r="129" spans="1:15" x14ac:dyDescent="0.2">
      <c r="A129" s="16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</row>
    <row r="130" spans="1:15" x14ac:dyDescent="0.2">
      <c r="A130" s="16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</row>
    <row r="131" spans="1:15" x14ac:dyDescent="0.2">
      <c r="A131" s="16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</row>
    <row r="132" spans="1:15" x14ac:dyDescent="0.2">
      <c r="A132" s="16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</row>
    <row r="133" spans="1:15" x14ac:dyDescent="0.2">
      <c r="A133" s="16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</row>
    <row r="134" spans="1:15" x14ac:dyDescent="0.2">
      <c r="A134" s="16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</row>
    <row r="135" spans="1:15" x14ac:dyDescent="0.2">
      <c r="A135" s="16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</row>
    <row r="136" spans="1:15" x14ac:dyDescent="0.2">
      <c r="A136" s="11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</row>
    <row r="137" spans="1:15" x14ac:dyDescent="0.2">
      <c r="A137" s="11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</row>
    <row r="138" spans="1:15" x14ac:dyDescent="0.2">
      <c r="A138" s="11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</row>
    <row r="139" spans="1:15" x14ac:dyDescent="0.2">
      <c r="A139" s="11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</row>
    <row r="140" spans="1:15" x14ac:dyDescent="0.2">
      <c r="A140" s="16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</row>
    <row r="141" spans="1:15" x14ac:dyDescent="0.2">
      <c r="A141" s="1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</row>
    <row r="142" spans="1:15" x14ac:dyDescent="0.2">
      <c r="A142" s="11"/>
      <c r="B142" s="5"/>
      <c r="C142" s="5"/>
      <c r="D142" s="5"/>
      <c r="E142" s="5"/>
      <c r="F142" s="5"/>
      <c r="G142" s="5"/>
      <c r="H142" s="5"/>
      <c r="I142" s="5"/>
      <c r="J142" s="4"/>
      <c r="K142" s="5"/>
      <c r="L142" s="5"/>
      <c r="M142" s="5"/>
      <c r="N142" s="5"/>
      <c r="O142" s="5"/>
    </row>
    <row r="143" spans="1:15" x14ac:dyDescent="0.2">
      <c r="A143" s="11"/>
      <c r="B143" s="5"/>
      <c r="C143" s="5"/>
      <c r="D143" s="5"/>
      <c r="E143" s="5"/>
      <c r="F143" s="5"/>
      <c r="G143" s="5"/>
      <c r="H143" s="5"/>
      <c r="I143" s="5"/>
      <c r="J143" s="4"/>
      <c r="K143" s="5"/>
      <c r="L143" s="5"/>
      <c r="M143" s="5"/>
      <c r="N143" s="5"/>
      <c r="O143" s="5"/>
    </row>
    <row r="144" spans="1:15" x14ac:dyDescent="0.2">
      <c r="A144" s="11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</row>
    <row r="145" spans="1:15" x14ac:dyDescent="0.2">
      <c r="A145" s="16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</row>
    <row r="146" spans="1:15" x14ac:dyDescent="0.2">
      <c r="A146" s="12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</row>
    <row r="147" spans="1:15" x14ac:dyDescent="0.2">
      <c r="A147" s="11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</row>
    <row r="148" spans="1:15" x14ac:dyDescent="0.2">
      <c r="A148" s="16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</row>
    <row r="149" spans="1:15" x14ac:dyDescent="0.2">
      <c r="A149" s="11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</row>
    <row r="150" spans="1:15" x14ac:dyDescent="0.2">
      <c r="A150" s="11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</row>
    <row r="151" spans="1:15" x14ac:dyDescent="0.2">
      <c r="A151" s="12"/>
      <c r="B151" s="5"/>
      <c r="C151" s="5"/>
      <c r="D151" s="5"/>
      <c r="E151" s="5"/>
      <c r="F151" s="5"/>
      <c r="G151" s="5"/>
      <c r="H151" s="5"/>
      <c r="I151" s="5"/>
      <c r="J151" s="4"/>
      <c r="K151" s="5"/>
      <c r="L151" s="5"/>
      <c r="M151" s="5"/>
      <c r="N151" s="5"/>
      <c r="O151" s="5"/>
    </row>
    <row r="152" spans="1:15" x14ac:dyDescent="0.2">
      <c r="A152" s="12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</row>
    <row r="153" spans="1:15" x14ac:dyDescent="0.2">
      <c r="A153" s="16"/>
      <c r="B153" s="5"/>
      <c r="C153" s="5"/>
      <c r="D153" s="5"/>
      <c r="E153" s="5"/>
      <c r="F153" s="5"/>
      <c r="G153" s="5"/>
      <c r="H153" s="5"/>
      <c r="I153" s="5"/>
      <c r="J153" s="4"/>
      <c r="K153" s="5"/>
      <c r="L153" s="5"/>
      <c r="M153" s="5"/>
      <c r="N153" s="5"/>
      <c r="O153" s="5"/>
    </row>
    <row r="154" spans="1:15" x14ac:dyDescent="0.2">
      <c r="A154" s="11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</row>
    <row r="155" spans="1:15" x14ac:dyDescent="0.2">
      <c r="A155" s="16"/>
      <c r="B155" s="5"/>
      <c r="C155" s="5"/>
      <c r="D155" s="5"/>
      <c r="E155" s="5"/>
      <c r="F155" s="5"/>
      <c r="G155" s="5"/>
      <c r="H155" s="5"/>
      <c r="I155" s="5"/>
      <c r="J155" s="4"/>
      <c r="K155" s="5"/>
      <c r="L155" s="5"/>
      <c r="M155" s="23"/>
      <c r="N155" s="5"/>
      <c r="O155" s="5"/>
    </row>
    <row r="156" spans="1:15" x14ac:dyDescent="0.2">
      <c r="A156" s="1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</row>
    <row r="157" spans="1:15" x14ac:dyDescent="0.2">
      <c r="A157" s="16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</row>
    <row r="158" spans="1:15" x14ac:dyDescent="0.2">
      <c r="A158" s="16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</row>
    <row r="159" spans="1:15" x14ac:dyDescent="0.2">
      <c r="A159" s="1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</row>
    <row r="160" spans="1:15" x14ac:dyDescent="0.2">
      <c r="A160" s="16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</row>
    <row r="161" spans="1:15" x14ac:dyDescent="0.2">
      <c r="A161" s="11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</row>
    <row r="162" spans="1:15" x14ac:dyDescent="0.2">
      <c r="A162" s="16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</row>
    <row r="163" spans="1:15" x14ac:dyDescent="0.2">
      <c r="A163" s="16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</row>
    <row r="164" spans="1:15" x14ac:dyDescent="0.2">
      <c r="A164" s="11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</row>
    <row r="165" spans="1:15" x14ac:dyDescent="0.2">
      <c r="A165" s="11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</row>
    <row r="166" spans="1:15" x14ac:dyDescent="0.2">
      <c r="A166" s="12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</row>
    <row r="167" spans="1:15" x14ac:dyDescent="0.2">
      <c r="A167" s="1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</row>
    <row r="168" spans="1:15" x14ac:dyDescent="0.2">
      <c r="A168" s="1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</row>
    <row r="169" spans="1:15" x14ac:dyDescent="0.2">
      <c r="A169" s="1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</row>
    <row r="170" spans="1:15" x14ac:dyDescent="0.2">
      <c r="A170" s="12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</row>
    <row r="171" spans="1:15" x14ac:dyDescent="0.2">
      <c r="A171" s="11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</row>
    <row r="172" spans="1:15" x14ac:dyDescent="0.2">
      <c r="A172" s="11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</row>
    <row r="173" spans="1:15" x14ac:dyDescent="0.2">
      <c r="A173" s="11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</row>
    <row r="174" spans="1:15" x14ac:dyDescent="0.2">
      <c r="A174" s="12"/>
      <c r="B174" s="5"/>
      <c r="C174" s="5"/>
      <c r="D174" s="5"/>
      <c r="E174" s="5"/>
      <c r="F174" s="5"/>
      <c r="G174" s="5"/>
      <c r="H174" s="5"/>
      <c r="I174" s="5"/>
      <c r="J174" s="4"/>
      <c r="K174" s="5"/>
      <c r="L174" s="5"/>
      <c r="M174" s="5"/>
      <c r="N174" s="5"/>
      <c r="O174" s="5"/>
    </row>
    <row r="175" spans="1:15" x14ac:dyDescent="0.2">
      <c r="A175" s="11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</row>
    <row r="176" spans="1:15" x14ac:dyDescent="0.2">
      <c r="A176" s="16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</row>
    <row r="177" spans="1:15" x14ac:dyDescent="0.2">
      <c r="A177" s="11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</row>
    <row r="178" spans="1:15" x14ac:dyDescent="0.2">
      <c r="A178" s="16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</row>
    <row r="179" spans="1:15" x14ac:dyDescent="0.2">
      <c r="A179" s="16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</row>
    <row r="180" spans="1:15" x14ac:dyDescent="0.2">
      <c r="A180" s="12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</row>
    <row r="181" spans="1:15" x14ac:dyDescent="0.2">
      <c r="A181" s="11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</row>
    <row r="182" spans="1:15" x14ac:dyDescent="0.2">
      <c r="A182" s="11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</row>
    <row r="183" spans="1:15" x14ac:dyDescent="0.2">
      <c r="A183" s="11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</row>
    <row r="184" spans="1:15" x14ac:dyDescent="0.2">
      <c r="A184" s="11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1:15" x14ac:dyDescent="0.2">
      <c r="A185" s="16"/>
      <c r="B185" s="24"/>
      <c r="C185" s="24"/>
      <c r="D185" s="24"/>
      <c r="E185" s="24"/>
      <c r="F185" s="24"/>
      <c r="G185" s="24"/>
      <c r="H185" s="24"/>
      <c r="I185" s="24"/>
      <c r="J185" s="4"/>
      <c r="K185" s="5"/>
      <c r="L185" s="5"/>
      <c r="M185" s="5"/>
      <c r="N185" s="5"/>
      <c r="O185" s="5"/>
    </row>
    <row r="186" spans="1:15" x14ac:dyDescent="0.2">
      <c r="A186" s="11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</row>
    <row r="187" spans="1:15" x14ac:dyDescent="0.2">
      <c r="A187" s="12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</row>
    <row r="188" spans="1:15" x14ac:dyDescent="0.2">
      <c r="A188" s="17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</row>
    <row r="189" spans="1:15" x14ac:dyDescent="0.2">
      <c r="A189" s="16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</row>
    <row r="190" spans="1:15" x14ac:dyDescent="0.2">
      <c r="A190" s="16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</row>
    <row r="191" spans="1:15" x14ac:dyDescent="0.2">
      <c r="A191" s="12"/>
      <c r="B191" s="5"/>
      <c r="C191" s="5"/>
      <c r="D191" s="5"/>
      <c r="E191" s="5"/>
      <c r="F191" s="5"/>
      <c r="G191" s="5"/>
      <c r="H191" s="5"/>
      <c r="I191" s="5"/>
      <c r="J191" s="4"/>
      <c r="K191" s="5"/>
      <c r="L191" s="5"/>
      <c r="M191" s="5"/>
      <c r="N191" s="5"/>
      <c r="O191" s="5"/>
    </row>
    <row r="192" spans="1:15" x14ac:dyDescent="0.2">
      <c r="A192" s="16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</row>
    <row r="193" spans="1:15" x14ac:dyDescent="0.2">
      <c r="A193" s="11"/>
      <c r="B193" s="25"/>
      <c r="C193" s="25"/>
      <c r="D193" s="25"/>
      <c r="E193" s="25"/>
      <c r="F193" s="25"/>
      <c r="G193" s="25"/>
      <c r="H193" s="25"/>
      <c r="I193" s="25"/>
      <c r="J193" s="4"/>
      <c r="K193" s="25"/>
      <c r="L193" s="26"/>
      <c r="M193" s="5"/>
      <c r="N193" s="5"/>
      <c r="O193" s="5"/>
    </row>
    <row r="194" spans="1:15" x14ac:dyDescent="0.2">
      <c r="A194" s="16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</row>
    <row r="195" spans="1:15" x14ac:dyDescent="0.2">
      <c r="A195" s="16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</row>
    <row r="196" spans="1:15" ht="13.5" customHeight="1" x14ac:dyDescent="0.2">
      <c r="A196" s="11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</row>
    <row r="197" spans="1:15" x14ac:dyDescent="0.2">
      <c r="A197" s="11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</row>
    <row r="198" spans="1:15" x14ac:dyDescent="0.2">
      <c r="A198" s="11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</row>
    <row r="199" spans="1:15" x14ac:dyDescent="0.2">
      <c r="A199" s="13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</row>
    <row r="200" spans="1:15" x14ac:dyDescent="0.2">
      <c r="A200" s="11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</row>
    <row r="201" spans="1:15" x14ac:dyDescent="0.2">
      <c r="A201" s="11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</row>
    <row r="202" spans="1:15" x14ac:dyDescent="0.2">
      <c r="A202" s="16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</row>
    <row r="203" spans="1:15" x14ac:dyDescent="0.2">
      <c r="A203" s="11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</row>
    <row r="204" spans="1:15" x14ac:dyDescent="0.2">
      <c r="A204" s="16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</row>
    <row r="205" spans="1:15" x14ac:dyDescent="0.2">
      <c r="A205" s="12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</row>
    <row r="206" spans="1:15" x14ac:dyDescent="0.2">
      <c r="A206" s="11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</row>
    <row r="207" spans="1:15" x14ac:dyDescent="0.2">
      <c r="A207" s="11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</row>
    <row r="208" spans="1:15" x14ac:dyDescent="0.2">
      <c r="A208" s="11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</row>
    <row r="209" spans="1:15" x14ac:dyDescent="0.2">
      <c r="A209" s="13"/>
      <c r="B209" s="5"/>
      <c r="C209" s="5"/>
      <c r="D209" s="5"/>
      <c r="E209" s="5"/>
      <c r="F209" s="5"/>
      <c r="G209" s="5"/>
      <c r="H209" s="5"/>
      <c r="I209" s="5"/>
      <c r="J209" s="4"/>
      <c r="K209" s="5"/>
      <c r="L209" s="5"/>
      <c r="M209" s="5"/>
      <c r="N209" s="5"/>
      <c r="O209" s="5"/>
    </row>
    <row r="210" spans="1:15" x14ac:dyDescent="0.2">
      <c r="A210" s="16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</row>
    <row r="211" spans="1:15" x14ac:dyDescent="0.2">
      <c r="A211" s="13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</row>
    <row r="212" spans="1:15" x14ac:dyDescent="0.2">
      <c r="A212" s="16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</row>
    <row r="213" spans="1:15" x14ac:dyDescent="0.2">
      <c r="A213" s="16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</row>
    <row r="214" spans="1:15" x14ac:dyDescent="0.2">
      <c r="A214" s="11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</row>
    <row r="215" spans="1:15" x14ac:dyDescent="0.2">
      <c r="A215" s="11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</row>
    <row r="216" spans="1:15" x14ac:dyDescent="0.2">
      <c r="A216" s="11"/>
      <c r="B216" s="5"/>
      <c r="C216" s="5"/>
      <c r="D216" s="5"/>
      <c r="E216" s="5"/>
      <c r="F216" s="5"/>
      <c r="G216" s="5"/>
      <c r="H216" s="5"/>
      <c r="I216" s="5"/>
      <c r="J216" s="4"/>
      <c r="K216" s="5"/>
      <c r="L216" s="5"/>
      <c r="M216" s="5"/>
      <c r="N216" s="5"/>
      <c r="O216" s="5"/>
    </row>
    <row r="217" spans="1:15" x14ac:dyDescent="0.2">
      <c r="A217" s="15"/>
      <c r="B217" s="5"/>
      <c r="C217" s="5"/>
      <c r="D217" s="5"/>
      <c r="E217" s="5"/>
      <c r="F217" s="5"/>
      <c r="G217" s="5"/>
      <c r="H217" s="5"/>
      <c r="I217" s="5"/>
      <c r="J217" s="4"/>
      <c r="K217" s="5"/>
      <c r="L217" s="5"/>
      <c r="M217" s="5"/>
      <c r="N217" s="5"/>
      <c r="O217" s="5"/>
    </row>
    <row r="218" spans="1:15" x14ac:dyDescent="0.2">
      <c r="A218" s="11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</row>
    <row r="219" spans="1:15" x14ac:dyDescent="0.2">
      <c r="A219" s="16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</row>
    <row r="220" spans="1:15" x14ac:dyDescent="0.2">
      <c r="A220" s="1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</row>
    <row r="221" spans="1:15" x14ac:dyDescent="0.2">
      <c r="A221" s="12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</row>
    <row r="222" spans="1:15" x14ac:dyDescent="0.2">
      <c r="A222" s="16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</row>
    <row r="223" spans="1:15" x14ac:dyDescent="0.2">
      <c r="A223" s="16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</row>
    <row r="224" spans="1:15" x14ac:dyDescent="0.2">
      <c r="A224" s="11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</row>
    <row r="225" spans="1:15" x14ac:dyDescent="0.2">
      <c r="A225" s="11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</row>
    <row r="226" spans="1:15" x14ac:dyDescent="0.2">
      <c r="A226" s="16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</row>
    <row r="227" spans="1:15" x14ac:dyDescent="0.2">
      <c r="A227" s="1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</row>
    <row r="228" spans="1:15" x14ac:dyDescent="0.2">
      <c r="A228" s="11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</row>
    <row r="229" spans="1:15" x14ac:dyDescent="0.2">
      <c r="A229" s="16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</row>
    <row r="230" spans="1:15" x14ac:dyDescent="0.2">
      <c r="A230" s="11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</row>
    <row r="231" spans="1:15" x14ac:dyDescent="0.2">
      <c r="A231" s="16"/>
      <c r="B231" s="27"/>
      <c r="C231" s="27"/>
      <c r="D231" s="27"/>
      <c r="E231" s="27"/>
      <c r="F231" s="27"/>
      <c r="G231" s="27"/>
      <c r="H231" s="27"/>
      <c r="I231" s="27"/>
      <c r="J231" s="5"/>
      <c r="K231" s="27"/>
      <c r="L231" s="27"/>
      <c r="M231" s="27"/>
      <c r="N231" s="5"/>
      <c r="O231" s="5"/>
    </row>
    <row r="232" spans="1:15" x14ac:dyDescent="0.2">
      <c r="A232" s="11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</row>
    <row r="233" spans="1:15" x14ac:dyDescent="0.2">
      <c r="A233" s="11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</row>
    <row r="234" spans="1:15" x14ac:dyDescent="0.2">
      <c r="A234" s="16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</row>
    <row r="235" spans="1:15" x14ac:dyDescent="0.2">
      <c r="A235" s="16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</row>
    <row r="236" spans="1:15" x14ac:dyDescent="0.2">
      <c r="A236" s="12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</row>
    <row r="237" spans="1:15" x14ac:dyDescent="0.2">
      <c r="A237" s="12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</row>
    <row r="238" spans="1:15" x14ac:dyDescent="0.2">
      <c r="A238" s="12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</row>
    <row r="239" spans="1:15" x14ac:dyDescent="0.2">
      <c r="A239" s="12"/>
      <c r="B239" s="5"/>
      <c r="C239" s="5"/>
      <c r="D239" s="5"/>
      <c r="E239" s="5"/>
      <c r="F239" s="5"/>
      <c r="G239" s="5"/>
      <c r="H239" s="5"/>
      <c r="I239" s="5"/>
      <c r="J239" s="4"/>
      <c r="K239" s="5"/>
      <c r="L239" s="5"/>
      <c r="M239" s="5"/>
      <c r="N239" s="5"/>
      <c r="O239" s="5"/>
    </row>
    <row r="240" spans="1:15" x14ac:dyDescent="0.2">
      <c r="A240" s="11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</row>
    <row r="241" spans="1:15" x14ac:dyDescent="0.2">
      <c r="A241" s="16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</row>
    <row r="242" spans="1:15" x14ac:dyDescent="0.2">
      <c r="A242" s="13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</row>
    <row r="243" spans="1:15" x14ac:dyDescent="0.2">
      <c r="A243" s="16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</row>
    <row r="244" spans="1:15" x14ac:dyDescent="0.2">
      <c r="A244" s="1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</row>
    <row r="245" spans="1:15" x14ac:dyDescent="0.2">
      <c r="A245" s="11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</row>
    <row r="246" spans="1:15" x14ac:dyDescent="0.2">
      <c r="A246" s="11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</row>
    <row r="247" spans="1:15" x14ac:dyDescent="0.2">
      <c r="A247" s="16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</row>
    <row r="248" spans="1:15" x14ac:dyDescent="0.2">
      <c r="A248" s="16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</row>
    <row r="249" spans="1:15" x14ac:dyDescent="0.2">
      <c r="A249" s="11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</row>
    <row r="250" spans="1:15" x14ac:dyDescent="0.2">
      <c r="A250" s="16"/>
      <c r="B250" s="5"/>
      <c r="C250" s="5"/>
      <c r="D250" s="5"/>
      <c r="E250" s="5"/>
      <c r="F250" s="5"/>
      <c r="G250" s="5"/>
      <c r="H250" s="5"/>
      <c r="I250" s="5"/>
      <c r="J250" s="4"/>
      <c r="K250" s="5"/>
      <c r="L250" s="5"/>
      <c r="M250" s="5"/>
      <c r="N250" s="5"/>
      <c r="O250" s="5"/>
    </row>
    <row r="251" spans="1:15" x14ac:dyDescent="0.2">
      <c r="A251" s="16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</row>
    <row r="252" spans="1:15" x14ac:dyDescent="0.2">
      <c r="A252" s="16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</row>
    <row r="253" spans="1:15" x14ac:dyDescent="0.2">
      <c r="A253" s="1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</row>
    <row r="254" spans="1:15" x14ac:dyDescent="0.2">
      <c r="A254" s="16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</row>
    <row r="255" spans="1:15" x14ac:dyDescent="0.2">
      <c r="A255" s="16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</row>
    <row r="256" spans="1:15" x14ac:dyDescent="0.2">
      <c r="A256" s="12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</row>
    <row r="257" spans="1:15" x14ac:dyDescent="0.2">
      <c r="A257" s="16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</row>
    <row r="258" spans="1:15" x14ac:dyDescent="0.2">
      <c r="A258" s="17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</row>
    <row r="259" spans="1:15" x14ac:dyDescent="0.2">
      <c r="A259" s="16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</row>
    <row r="260" spans="1:15" x14ac:dyDescent="0.2">
      <c r="A260" s="16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</row>
    <row r="261" spans="1:15" x14ac:dyDescent="0.2">
      <c r="A261" s="11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</row>
    <row r="262" spans="1:15" x14ac:dyDescent="0.2">
      <c r="A262" s="1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</row>
    <row r="263" spans="1:15" x14ac:dyDescent="0.2">
      <c r="A263" s="1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</row>
    <row r="264" spans="1:15" x14ac:dyDescent="0.2">
      <c r="A264" s="16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</row>
    <row r="265" spans="1:15" x14ac:dyDescent="0.2">
      <c r="A265" s="12"/>
      <c r="B265" s="5"/>
      <c r="C265" s="5"/>
      <c r="D265" s="5"/>
      <c r="E265" s="5"/>
      <c r="F265" s="5"/>
      <c r="G265" s="5"/>
      <c r="H265" s="5"/>
      <c r="I265" s="5"/>
      <c r="J265" s="4"/>
      <c r="K265" s="5"/>
      <c r="L265" s="5"/>
      <c r="M265" s="5"/>
      <c r="N265" s="5"/>
      <c r="O265" s="5"/>
    </row>
    <row r="266" spans="1:15" x14ac:dyDescent="0.2">
      <c r="A266" s="12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</row>
    <row r="267" spans="1:15" x14ac:dyDescent="0.2">
      <c r="A267" s="16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6"/>
      <c r="M267" s="5"/>
      <c r="N267" s="5"/>
      <c r="O267" s="5"/>
    </row>
    <row r="268" spans="1:15" x14ac:dyDescent="0.2">
      <c r="A268" s="16"/>
      <c r="B268" s="5"/>
      <c r="C268" s="5"/>
      <c r="D268" s="5"/>
      <c r="E268" s="5"/>
      <c r="F268" s="5"/>
      <c r="G268" s="5"/>
      <c r="H268" s="5"/>
      <c r="I268" s="5"/>
      <c r="J268" s="4"/>
      <c r="K268" s="5"/>
      <c r="L268" s="6"/>
      <c r="M268" s="5"/>
      <c r="N268" s="5"/>
      <c r="O268" s="5"/>
    </row>
    <row r="269" spans="1:15" x14ac:dyDescent="0.2">
      <c r="A269" s="16"/>
      <c r="B269" s="5"/>
      <c r="C269" s="5"/>
      <c r="D269" s="5"/>
      <c r="E269" s="5"/>
      <c r="F269" s="5"/>
      <c r="G269" s="5"/>
      <c r="H269" s="5"/>
      <c r="I269" s="5"/>
      <c r="J269" s="4"/>
      <c r="K269" s="5"/>
      <c r="L269" s="6"/>
      <c r="M269" s="5"/>
      <c r="N269" s="5"/>
      <c r="O269" s="5"/>
    </row>
    <row r="270" spans="1:15" x14ac:dyDescent="0.2">
      <c r="A270" s="16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</row>
    <row r="271" spans="1:15" x14ac:dyDescent="0.2">
      <c r="A271" s="11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</row>
    <row r="272" spans="1:15" x14ac:dyDescent="0.2">
      <c r="A272" s="11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</row>
    <row r="273" spans="1:15" x14ac:dyDescent="0.2">
      <c r="A273" s="16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</row>
    <row r="274" spans="1:15" x14ac:dyDescent="0.2">
      <c r="A274" s="12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</row>
    <row r="275" spans="1:15" x14ac:dyDescent="0.2">
      <c r="A275" s="1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</row>
    <row r="276" spans="1:15" x14ac:dyDescent="0.2">
      <c r="A276" s="1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</row>
    <row r="277" spans="1:15" x14ac:dyDescent="0.2">
      <c r="A277" s="16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</row>
    <row r="278" spans="1:15" x14ac:dyDescent="0.2">
      <c r="A278" s="16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</row>
    <row r="279" spans="1:15" x14ac:dyDescent="0.2">
      <c r="A279" s="16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</row>
    <row r="280" spans="1:15" x14ac:dyDescent="0.2">
      <c r="A280" s="12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</row>
    <row r="281" spans="1:15" x14ac:dyDescent="0.2">
      <c r="A281" s="11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</row>
    <row r="282" spans="1:15" x14ac:dyDescent="0.2">
      <c r="A282" s="11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</row>
    <row r="283" spans="1:15" x14ac:dyDescent="0.2">
      <c r="A283" s="12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</row>
    <row r="284" spans="1:15" x14ac:dyDescent="0.2">
      <c r="A284" s="11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</row>
    <row r="285" spans="1:15" x14ac:dyDescent="0.2">
      <c r="A285" s="16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</row>
    <row r="286" spans="1:15" x14ac:dyDescent="0.2">
      <c r="A286" s="17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</row>
    <row r="287" spans="1:15" x14ac:dyDescent="0.2">
      <c r="A287" s="16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</row>
    <row r="288" spans="1:15" x14ac:dyDescent="0.2">
      <c r="A288" s="16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</row>
    <row r="289" spans="1:15" x14ac:dyDescent="0.2">
      <c r="A289" s="1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</row>
    <row r="290" spans="1:15" x14ac:dyDescent="0.2">
      <c r="A290" s="1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</row>
    <row r="291" spans="1:15" x14ac:dyDescent="0.2">
      <c r="A291" s="16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</row>
    <row r="292" spans="1:15" x14ac:dyDescent="0.2">
      <c r="A292" s="16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</row>
    <row r="293" spans="1:15" x14ac:dyDescent="0.2">
      <c r="A293" s="16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</row>
    <row r="294" spans="1:15" x14ac:dyDescent="0.2">
      <c r="A294" s="11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</row>
    <row r="295" spans="1:15" x14ac:dyDescent="0.2">
      <c r="A295" s="11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</row>
    <row r="296" spans="1:15" x14ac:dyDescent="0.2">
      <c r="A296" s="1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</row>
    <row r="297" spans="1:15" x14ac:dyDescent="0.2">
      <c r="A297" s="12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</row>
    <row r="298" spans="1:15" x14ac:dyDescent="0.2">
      <c r="A298" s="16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</row>
    <row r="299" spans="1:15" x14ac:dyDescent="0.2">
      <c r="A299" s="11"/>
      <c r="B299" s="5"/>
      <c r="C299" s="5"/>
      <c r="D299" s="5"/>
      <c r="E299" s="5"/>
      <c r="F299" s="5"/>
      <c r="G299" s="5"/>
      <c r="H299" s="5"/>
      <c r="I299" s="5"/>
      <c r="J299" s="4"/>
      <c r="K299" s="5"/>
      <c r="L299" s="5"/>
      <c r="M299" s="5"/>
      <c r="N299" s="5"/>
      <c r="O299" s="5"/>
    </row>
    <row r="300" spans="1:15" ht="12.75" x14ac:dyDescent="0.25">
      <c r="A300" s="11"/>
      <c r="B300" s="28"/>
      <c r="C300" s="28"/>
      <c r="D300" s="28"/>
      <c r="E300" s="28"/>
      <c r="F300" s="28"/>
      <c r="G300" s="28"/>
      <c r="H300" s="28"/>
      <c r="I300" s="28"/>
      <c r="J300" s="5"/>
      <c r="K300" s="28"/>
      <c r="L300" s="5"/>
      <c r="M300" s="5"/>
      <c r="N300" s="5"/>
      <c r="O300" s="5"/>
    </row>
    <row r="301" spans="1:15" x14ac:dyDescent="0.2">
      <c r="A301" s="16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</row>
    <row r="302" spans="1:15" x14ac:dyDescent="0.2">
      <c r="A302" s="11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</row>
    <row r="303" spans="1:15" x14ac:dyDescent="0.2">
      <c r="A303" s="13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</row>
    <row r="304" spans="1:15" x14ac:dyDescent="0.2">
      <c r="A304" s="16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</row>
    <row r="305" spans="1:15" x14ac:dyDescent="0.2">
      <c r="A305" s="11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</row>
    <row r="306" spans="1:15" x14ac:dyDescent="0.2">
      <c r="A306" s="11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</row>
    <row r="307" spans="1:15" x14ac:dyDescent="0.2">
      <c r="A307" s="12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</row>
    <row r="308" spans="1:15" x14ac:dyDescent="0.2">
      <c r="A308" s="6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</row>
    <row r="309" spans="1:15" x14ac:dyDescent="0.2">
      <c r="A309" s="16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</row>
    <row r="310" spans="1:15" x14ac:dyDescent="0.2">
      <c r="A310" s="12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</row>
    <row r="311" spans="1:15" x14ac:dyDescent="0.2">
      <c r="A311" s="11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</row>
    <row r="312" spans="1:15" x14ac:dyDescent="0.2">
      <c r="A312" s="11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</row>
    <row r="313" spans="1:15" x14ac:dyDescent="0.2">
      <c r="A313" s="16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</row>
    <row r="314" spans="1:15" x14ac:dyDescent="0.2">
      <c r="A314" s="16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</row>
    <row r="315" spans="1:15" x14ac:dyDescent="0.2">
      <c r="A315" s="11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</row>
    <row r="316" spans="1:15" x14ac:dyDescent="0.2">
      <c r="A316" s="11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 x14ac:dyDescent="0.2">
      <c r="A317" s="11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</row>
    <row r="318" spans="1:15" x14ac:dyDescent="0.2">
      <c r="A318" s="11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</row>
    <row r="319" spans="1:15" x14ac:dyDescent="0.2">
      <c r="A319" s="11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</row>
    <row r="320" spans="1:15" x14ac:dyDescent="0.2">
      <c r="A320" s="11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</row>
    <row r="321" spans="1:15" x14ac:dyDescent="0.2">
      <c r="A321" s="11"/>
      <c r="B321" s="5"/>
      <c r="C321" s="5"/>
      <c r="D321" s="5"/>
      <c r="E321" s="5"/>
      <c r="F321" s="5"/>
      <c r="G321" s="5"/>
      <c r="H321" s="5"/>
      <c r="I321" s="5"/>
      <c r="J321" s="4"/>
      <c r="K321" s="5"/>
      <c r="L321" s="5"/>
      <c r="M321" s="5"/>
      <c r="N321" s="5"/>
      <c r="O321" s="5"/>
    </row>
    <row r="322" spans="1:15" x14ac:dyDescent="0.2">
      <c r="A322" s="11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</row>
    <row r="323" spans="1:15" x14ac:dyDescent="0.2">
      <c r="A323" s="6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</row>
    <row r="324" spans="1:15" x14ac:dyDescent="0.2">
      <c r="A324" s="11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</row>
    <row r="325" spans="1:15" x14ac:dyDescent="0.2">
      <c r="A325" s="11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</row>
    <row r="326" spans="1:15" x14ac:dyDescent="0.2">
      <c r="A326" s="12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</row>
    <row r="327" spans="1:15" x14ac:dyDescent="0.2">
      <c r="A327" s="12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</row>
    <row r="328" spans="1:15" x14ac:dyDescent="0.2">
      <c r="A328" s="16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</row>
    <row r="329" spans="1:15" x14ac:dyDescent="0.2">
      <c r="A329" s="16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</row>
    <row r="330" spans="1:15" x14ac:dyDescent="0.2">
      <c r="A330" s="16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</row>
    <row r="331" spans="1:15" x14ac:dyDescent="0.2">
      <c r="A331" s="12"/>
      <c r="B331" s="5"/>
      <c r="C331" s="5"/>
      <c r="D331" s="5"/>
      <c r="E331" s="5"/>
      <c r="F331" s="5"/>
      <c r="G331" s="5"/>
      <c r="H331" s="5"/>
      <c r="I331" s="5"/>
      <c r="J331" s="4"/>
      <c r="K331" s="5"/>
      <c r="L331" s="5"/>
      <c r="M331" s="5"/>
      <c r="N331" s="5"/>
      <c r="O331" s="5"/>
    </row>
    <row r="332" spans="1:15" x14ac:dyDescent="0.2">
      <c r="A332" s="16"/>
      <c r="B332" s="5"/>
      <c r="C332" s="5"/>
      <c r="D332" s="5"/>
      <c r="E332" s="5"/>
      <c r="F332" s="5"/>
      <c r="G332" s="5"/>
      <c r="H332" s="5"/>
      <c r="I332" s="5"/>
      <c r="J332" s="4"/>
      <c r="K332" s="5"/>
      <c r="L332" s="5"/>
      <c r="M332" s="5"/>
      <c r="N332" s="5"/>
      <c r="O332" s="5"/>
    </row>
    <row r="333" spans="1:15" x14ac:dyDescent="0.2">
      <c r="A333" s="16"/>
      <c r="B333" s="5"/>
      <c r="C333" s="5"/>
      <c r="D333" s="5"/>
      <c r="E333" s="5"/>
      <c r="F333" s="5"/>
      <c r="G333" s="5"/>
      <c r="H333" s="5"/>
      <c r="I333" s="5"/>
      <c r="J333" s="4"/>
      <c r="K333" s="5"/>
      <c r="L333" s="5"/>
      <c r="M333" s="5"/>
      <c r="N333" s="5"/>
      <c r="O333" s="5"/>
    </row>
    <row r="334" spans="1:15" x14ac:dyDescent="0.2">
      <c r="A334" s="11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</row>
    <row r="335" spans="1:15" x14ac:dyDescent="0.2">
      <c r="A335" s="11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</row>
    <row r="336" spans="1:15" x14ac:dyDescent="0.2">
      <c r="A336" s="12"/>
      <c r="B336" s="5"/>
      <c r="C336" s="5"/>
      <c r="D336" s="5"/>
      <c r="E336" s="5"/>
      <c r="F336" s="5"/>
      <c r="G336" s="5"/>
      <c r="H336" s="5"/>
      <c r="I336" s="5"/>
      <c r="J336" s="4"/>
      <c r="K336" s="5"/>
      <c r="L336" s="5"/>
      <c r="M336" s="5"/>
      <c r="N336" s="5"/>
      <c r="O336" s="5"/>
    </row>
    <row r="337" spans="1:15" x14ac:dyDescent="0.2">
      <c r="A337" s="16"/>
      <c r="B337" s="5"/>
      <c r="C337" s="5"/>
      <c r="D337" s="5"/>
      <c r="E337" s="5"/>
      <c r="F337" s="5"/>
      <c r="G337" s="5"/>
      <c r="H337" s="5"/>
      <c r="I337" s="5"/>
      <c r="J337" s="4"/>
      <c r="K337" s="5"/>
      <c r="L337" s="5"/>
      <c r="M337" s="5"/>
      <c r="N337" s="5"/>
      <c r="O337" s="5"/>
    </row>
    <row r="338" spans="1:15" x14ac:dyDescent="0.2">
      <c r="A338" s="12"/>
      <c r="B338" s="5"/>
      <c r="C338" s="5"/>
      <c r="D338" s="5"/>
      <c r="E338" s="5"/>
      <c r="F338" s="5"/>
      <c r="G338" s="5"/>
      <c r="H338" s="5"/>
      <c r="I338" s="5"/>
      <c r="J338" s="4"/>
      <c r="K338" s="5"/>
      <c r="L338" s="5"/>
      <c r="M338" s="5"/>
      <c r="N338" s="5"/>
      <c r="O338" s="5"/>
    </row>
    <row r="339" spans="1:15" x14ac:dyDescent="0.2">
      <c r="A339" s="11"/>
      <c r="B339" s="5"/>
      <c r="C339" s="5"/>
      <c r="D339" s="5"/>
      <c r="E339" s="5"/>
      <c r="F339" s="5"/>
      <c r="G339" s="5"/>
      <c r="H339" s="5"/>
      <c r="I339" s="5"/>
      <c r="J339" s="4"/>
      <c r="K339" s="5"/>
      <c r="L339" s="5"/>
      <c r="M339" s="5"/>
      <c r="N339" s="5"/>
      <c r="O339" s="5"/>
    </row>
    <row r="340" spans="1:15" x14ac:dyDescent="0.2">
      <c r="A340" s="11"/>
      <c r="B340" s="5"/>
      <c r="C340" s="5"/>
      <c r="D340" s="5"/>
      <c r="E340" s="5"/>
      <c r="F340" s="5"/>
      <c r="G340" s="5"/>
      <c r="H340" s="5"/>
      <c r="I340" s="5"/>
      <c r="J340" s="4"/>
      <c r="K340" s="5"/>
      <c r="L340" s="5"/>
      <c r="M340" s="5"/>
      <c r="N340" s="5"/>
      <c r="O340" s="5"/>
    </row>
    <row r="341" spans="1:15" x14ac:dyDescent="0.2">
      <c r="A341" s="16"/>
      <c r="B341" s="5"/>
      <c r="C341" s="5"/>
      <c r="D341" s="5"/>
      <c r="E341" s="5"/>
      <c r="F341" s="5"/>
      <c r="G341" s="5"/>
      <c r="H341" s="5"/>
      <c r="I341" s="5"/>
      <c r="J341" s="4"/>
      <c r="K341" s="5"/>
      <c r="L341" s="5"/>
      <c r="M341" s="5"/>
      <c r="N341" s="5"/>
      <c r="O341" s="5"/>
    </row>
    <row r="342" spans="1:15" x14ac:dyDescent="0.2">
      <c r="A342" s="16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</row>
    <row r="343" spans="1:15" x14ac:dyDescent="0.2">
      <c r="A343" s="1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</row>
    <row r="344" spans="1:15" x14ac:dyDescent="0.2">
      <c r="A344" s="16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</row>
    <row r="345" spans="1:15" x14ac:dyDescent="0.2">
      <c r="A345" s="11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</row>
    <row r="346" spans="1:15" x14ac:dyDescent="0.2">
      <c r="A346" s="16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</row>
    <row r="347" spans="1:15" x14ac:dyDescent="0.2">
      <c r="A347" s="16"/>
      <c r="B347" s="5"/>
      <c r="C347" s="5"/>
      <c r="D347" s="5"/>
      <c r="E347" s="5"/>
      <c r="F347" s="5"/>
      <c r="G347" s="5"/>
      <c r="H347" s="5"/>
      <c r="I347" s="5"/>
      <c r="J347" s="4"/>
      <c r="K347" s="5"/>
      <c r="L347" s="5"/>
      <c r="M347" s="5"/>
      <c r="N347" s="5"/>
      <c r="O347" s="5"/>
    </row>
    <row r="348" spans="1:15" x14ac:dyDescent="0.2">
      <c r="A348" s="16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</row>
    <row r="349" spans="1:15" x14ac:dyDescent="0.2">
      <c r="A349" s="12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</row>
    <row r="350" spans="1:15" x14ac:dyDescent="0.2">
      <c r="A350" s="11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</row>
    <row r="351" spans="1:15" x14ac:dyDescent="0.2">
      <c r="A351" s="1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</row>
    <row r="352" spans="1:15" x14ac:dyDescent="0.2">
      <c r="A352" s="16"/>
      <c r="B352" s="5"/>
      <c r="C352" s="5"/>
      <c r="D352" s="5"/>
      <c r="E352" s="5"/>
      <c r="F352" s="5"/>
      <c r="G352" s="5"/>
      <c r="H352" s="5"/>
      <c r="I352" s="5"/>
      <c r="J352" s="4"/>
      <c r="K352" s="5"/>
      <c r="L352" s="5"/>
      <c r="M352" s="5"/>
      <c r="N352" s="5"/>
      <c r="O352" s="5"/>
    </row>
    <row r="353" spans="1:15" x14ac:dyDescent="0.2">
      <c r="A353" s="16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</row>
    <row r="354" spans="1:15" x14ac:dyDescent="0.2">
      <c r="A354" s="16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</row>
    <row r="355" spans="1:15" x14ac:dyDescent="0.2">
      <c r="A355" s="16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</row>
    <row r="356" spans="1:15" x14ac:dyDescent="0.2">
      <c r="A356" s="12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</row>
    <row r="357" spans="1:15" x14ac:dyDescent="0.2">
      <c r="A357" s="16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</row>
    <row r="358" spans="1:15" x14ac:dyDescent="0.2">
      <c r="A358" s="16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</row>
    <row r="359" spans="1:15" x14ac:dyDescent="0.2">
      <c r="A359" s="11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</row>
    <row r="360" spans="1:15" x14ac:dyDescent="0.2">
      <c r="A360" s="16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</row>
    <row r="361" spans="1:15" x14ac:dyDescent="0.2">
      <c r="A361" s="16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</row>
    <row r="362" spans="1:15" x14ac:dyDescent="0.2">
      <c r="A362" s="16"/>
      <c r="B362" s="5"/>
      <c r="C362" s="5"/>
      <c r="D362" s="5"/>
      <c r="E362" s="5"/>
      <c r="F362" s="5"/>
      <c r="G362" s="5"/>
      <c r="H362" s="5"/>
      <c r="I362" s="5"/>
      <c r="J362" s="4"/>
      <c r="K362" s="5"/>
      <c r="L362" s="5"/>
      <c r="M362" s="5"/>
      <c r="N362" s="5"/>
      <c r="O362" s="5"/>
    </row>
    <row r="363" spans="1:15" x14ac:dyDescent="0.2">
      <c r="A363" s="12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</row>
    <row r="364" spans="1:15" x14ac:dyDescent="0.2">
      <c r="A364" s="12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</row>
    <row r="365" spans="1:15" x14ac:dyDescent="0.2">
      <c r="A365" s="16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</row>
    <row r="366" spans="1:15" x14ac:dyDescent="0.2">
      <c r="A366" s="12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</row>
    <row r="367" spans="1:15" x14ac:dyDescent="0.2">
      <c r="A367" s="11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</row>
    <row r="368" spans="1:15" x14ac:dyDescent="0.2">
      <c r="A368" s="12"/>
      <c r="B368" s="5"/>
      <c r="C368" s="5"/>
      <c r="D368" s="5"/>
      <c r="E368" s="5"/>
      <c r="F368" s="5"/>
      <c r="G368" s="5"/>
      <c r="H368" s="5"/>
      <c r="I368" s="5"/>
      <c r="J368" s="4"/>
      <c r="K368" s="5"/>
      <c r="L368" s="5"/>
      <c r="M368" s="5"/>
      <c r="N368" s="5"/>
      <c r="O368" s="5"/>
    </row>
    <row r="369" spans="1:15" x14ac:dyDescent="0.2">
      <c r="A369" s="12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</row>
    <row r="370" spans="1:15" x14ac:dyDescent="0.2">
      <c r="A370" s="12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</row>
    <row r="371" spans="1:15" x14ac:dyDescent="0.2">
      <c r="A371" s="16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x14ac:dyDescent="0.2">
      <c r="A372" s="12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x14ac:dyDescent="0.2">
      <c r="A373" s="11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x14ac:dyDescent="0.2">
      <c r="A374" s="11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x14ac:dyDescent="0.2">
      <c r="A375" s="11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x14ac:dyDescent="0.2">
      <c r="A376" s="11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x14ac:dyDescent="0.2">
      <c r="A377" s="11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x14ac:dyDescent="0.2">
      <c r="A378" s="1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x14ac:dyDescent="0.2">
      <c r="A379" s="12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x14ac:dyDescent="0.2">
      <c r="A380" s="16"/>
      <c r="B380" s="5"/>
      <c r="C380" s="5"/>
      <c r="D380" s="5"/>
      <c r="E380" s="5"/>
      <c r="F380" s="5"/>
      <c r="G380" s="5"/>
      <c r="H380" s="5"/>
      <c r="I380" s="5"/>
      <c r="J380" s="4"/>
      <c r="K380" s="5"/>
      <c r="L380" s="5"/>
      <c r="M380" s="5"/>
      <c r="N380" s="5"/>
      <c r="O380" s="5"/>
    </row>
    <row r="381" spans="1:15" x14ac:dyDescent="0.2">
      <c r="A381" s="11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x14ac:dyDescent="0.2">
      <c r="A382" s="11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x14ac:dyDescent="0.2">
      <c r="A383" s="13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x14ac:dyDescent="0.2">
      <c r="A384" s="16"/>
      <c r="B384" s="5"/>
      <c r="C384" s="5"/>
      <c r="D384" s="5"/>
      <c r="E384" s="5"/>
      <c r="F384" s="5"/>
      <c r="G384" s="5"/>
      <c r="H384" s="5"/>
      <c r="I384" s="5"/>
      <c r="J384" s="4"/>
      <c r="K384" s="5"/>
      <c r="L384" s="5"/>
      <c r="M384" s="5"/>
      <c r="N384" s="5"/>
      <c r="O384" s="5"/>
    </row>
    <row r="385" spans="1:15" x14ac:dyDescent="0.2">
      <c r="A385" s="11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x14ac:dyDescent="0.2">
      <c r="A386" s="11"/>
      <c r="B386" s="5"/>
      <c r="C386" s="5"/>
      <c r="D386" s="5"/>
      <c r="E386" s="5"/>
      <c r="F386" s="5"/>
      <c r="G386" s="5"/>
      <c r="H386" s="5"/>
      <c r="I386" s="5"/>
      <c r="J386" s="4"/>
      <c r="K386" s="5"/>
      <c r="L386" s="5"/>
      <c r="M386" s="5"/>
      <c r="N386" s="5"/>
      <c r="O386" s="5"/>
    </row>
    <row r="387" spans="1:15" x14ac:dyDescent="0.2">
      <c r="A387" s="11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x14ac:dyDescent="0.2">
      <c r="A388" s="11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x14ac:dyDescent="0.2">
      <c r="A389" s="12"/>
      <c r="B389" s="5"/>
      <c r="C389" s="5"/>
      <c r="D389" s="5"/>
      <c r="E389" s="5"/>
      <c r="F389" s="5"/>
      <c r="G389" s="5"/>
      <c r="H389" s="5"/>
      <c r="I389" s="5"/>
      <c r="J389" s="4"/>
      <c r="K389" s="5"/>
      <c r="L389" s="5"/>
      <c r="M389" s="5"/>
      <c r="N389" s="5"/>
      <c r="O389" s="5"/>
    </row>
    <row r="390" spans="1:15" x14ac:dyDescent="0.2">
      <c r="A390" s="12"/>
      <c r="B390" s="5"/>
      <c r="C390" s="5"/>
      <c r="D390" s="5"/>
      <c r="E390" s="5"/>
      <c r="F390" s="5"/>
      <c r="G390" s="5"/>
      <c r="H390" s="5"/>
      <c r="I390" s="5"/>
      <c r="J390" s="4"/>
      <c r="K390" s="5"/>
      <c r="L390" s="5"/>
      <c r="M390" s="5"/>
      <c r="N390" s="5"/>
      <c r="O390" s="5"/>
    </row>
    <row r="391" spans="1:15" x14ac:dyDescent="0.2">
      <c r="A391" s="16"/>
      <c r="B391" s="5"/>
      <c r="C391" s="5"/>
      <c r="D391" s="5"/>
      <c r="E391" s="5"/>
      <c r="F391" s="5"/>
      <c r="G391" s="5"/>
      <c r="H391" s="5"/>
      <c r="I391" s="5"/>
      <c r="J391" s="4"/>
      <c r="K391" s="5"/>
      <c r="L391" s="5"/>
      <c r="M391" s="5"/>
      <c r="N391" s="5"/>
      <c r="O391" s="5"/>
    </row>
    <row r="392" spans="1:15" x14ac:dyDescent="0.2">
      <c r="A392" s="16"/>
      <c r="B392" s="5"/>
      <c r="C392" s="5"/>
      <c r="D392" s="5"/>
      <c r="E392" s="5"/>
      <c r="F392" s="5"/>
      <c r="G392" s="5"/>
      <c r="H392" s="5"/>
      <c r="I392" s="5"/>
      <c r="J392" s="4"/>
      <c r="K392" s="5"/>
      <c r="L392" s="5"/>
      <c r="M392" s="5"/>
      <c r="N392" s="5"/>
      <c r="O392" s="5"/>
    </row>
    <row r="393" spans="1:15" x14ac:dyDescent="0.2">
      <c r="A393" s="16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x14ac:dyDescent="0.2">
      <c r="A394" s="11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x14ac:dyDescent="0.2">
      <c r="A395" s="12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x14ac:dyDescent="0.2">
      <c r="A396" s="16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x14ac:dyDescent="0.2">
      <c r="A397" s="11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x14ac:dyDescent="0.2">
      <c r="A398" s="12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x14ac:dyDescent="0.2">
      <c r="A399" s="1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x14ac:dyDescent="0.2">
      <c r="A400" s="12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x14ac:dyDescent="0.2">
      <c r="A401" s="16"/>
      <c r="B401" s="5"/>
      <c r="C401" s="5"/>
      <c r="D401" s="5"/>
      <c r="E401" s="5"/>
      <c r="F401" s="5"/>
      <c r="G401" s="5"/>
      <c r="H401" s="5"/>
      <c r="I401" s="5"/>
      <c r="J401" s="4"/>
      <c r="K401" s="5"/>
      <c r="L401" s="5"/>
      <c r="M401" s="5"/>
      <c r="N401" s="5"/>
      <c r="O401" s="5"/>
    </row>
    <row r="402" spans="1:15" x14ac:dyDescent="0.2">
      <c r="A402" s="12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x14ac:dyDescent="0.2">
      <c r="A403" s="11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x14ac:dyDescent="0.2">
      <c r="A404" s="16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x14ac:dyDescent="0.2">
      <c r="A405" s="16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x14ac:dyDescent="0.2">
      <c r="A406" s="11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x14ac:dyDescent="0.2">
      <c r="A407" s="16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x14ac:dyDescent="0.2">
      <c r="A408" s="16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x14ac:dyDescent="0.2">
      <c r="A409" s="16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x14ac:dyDescent="0.2">
      <c r="A410" s="16"/>
      <c r="B410" s="5"/>
      <c r="C410" s="5"/>
      <c r="D410" s="5"/>
      <c r="E410" s="5"/>
      <c r="F410" s="5"/>
      <c r="G410" s="5"/>
      <c r="H410" s="5"/>
      <c r="I410" s="5"/>
      <c r="J410" s="4"/>
      <c r="K410" s="5"/>
      <c r="L410" s="5"/>
      <c r="M410" s="5"/>
      <c r="N410" s="5"/>
      <c r="O410" s="5"/>
    </row>
    <row r="411" spans="1:15" x14ac:dyDescent="0.2">
      <c r="A411" s="11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x14ac:dyDescent="0.2">
      <c r="A412" s="12"/>
      <c r="B412" s="5"/>
      <c r="C412" s="5"/>
      <c r="D412" s="5"/>
      <c r="E412" s="5"/>
      <c r="F412" s="5"/>
      <c r="G412" s="5"/>
      <c r="H412" s="5"/>
      <c r="I412" s="5"/>
      <c r="J412" s="4"/>
      <c r="K412" s="5"/>
      <c r="L412" s="5"/>
      <c r="M412" s="5"/>
      <c r="N412" s="5"/>
      <c r="O412" s="5"/>
    </row>
    <row r="413" spans="1:15" x14ac:dyDescent="0.2">
      <c r="A413" s="16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x14ac:dyDescent="0.2">
      <c r="A414" s="11"/>
      <c r="B414" s="5"/>
      <c r="C414" s="5"/>
      <c r="D414" s="5"/>
      <c r="E414" s="5"/>
      <c r="F414" s="5"/>
      <c r="G414" s="5"/>
      <c r="H414" s="5"/>
      <c r="I414" s="5"/>
      <c r="J414" s="4"/>
      <c r="K414" s="5"/>
      <c r="L414" s="5"/>
      <c r="M414" s="5"/>
      <c r="N414" s="5"/>
      <c r="O414" s="5"/>
    </row>
    <row r="415" spans="1:15" x14ac:dyDescent="0.2">
      <c r="A415" s="11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x14ac:dyDescent="0.2">
      <c r="A416" s="16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x14ac:dyDescent="0.2">
      <c r="A417" s="16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x14ac:dyDescent="0.2">
      <c r="A418" s="16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x14ac:dyDescent="0.2">
      <c r="A419" s="16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x14ac:dyDescent="0.2">
      <c r="A420" s="12"/>
      <c r="B420" s="5"/>
      <c r="C420" s="5"/>
      <c r="D420" s="5"/>
      <c r="E420" s="5"/>
      <c r="F420" s="5"/>
      <c r="G420" s="5"/>
      <c r="H420" s="5"/>
      <c r="I420" s="5"/>
      <c r="J420" s="4"/>
      <c r="K420" s="5"/>
      <c r="L420" s="5"/>
      <c r="M420" s="5"/>
      <c r="N420" s="5"/>
      <c r="O420" s="5"/>
    </row>
    <row r="421" spans="1:15" x14ac:dyDescent="0.2">
      <c r="A421" s="16"/>
      <c r="B421" s="5"/>
      <c r="C421" s="5"/>
      <c r="D421" s="5"/>
      <c r="E421" s="5"/>
      <c r="F421" s="5"/>
      <c r="G421" s="5"/>
      <c r="H421" s="5"/>
      <c r="I421" s="5"/>
      <c r="J421" s="4"/>
      <c r="K421" s="5"/>
      <c r="L421" s="5"/>
      <c r="M421" s="5"/>
      <c r="N421" s="5"/>
      <c r="O421" s="5"/>
    </row>
    <row r="422" spans="1:15" x14ac:dyDescent="0.2">
      <c r="A422" s="12"/>
      <c r="B422" s="5"/>
      <c r="C422" s="5"/>
      <c r="D422" s="5"/>
      <c r="E422" s="5"/>
      <c r="F422" s="5"/>
      <c r="G422" s="5"/>
      <c r="H422" s="5"/>
      <c r="I422" s="5"/>
      <c r="J422" s="4"/>
      <c r="K422" s="5"/>
      <c r="L422" s="5"/>
      <c r="M422" s="5"/>
      <c r="N422" s="5"/>
      <c r="O422" s="5"/>
    </row>
    <row r="423" spans="1:15" x14ac:dyDescent="0.2">
      <c r="A423" s="16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x14ac:dyDescent="0.2">
      <c r="A424" s="11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x14ac:dyDescent="0.2">
      <c r="A425" s="16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x14ac:dyDescent="0.2">
      <c r="A426" s="12"/>
      <c r="B426" s="5"/>
      <c r="C426" s="5"/>
      <c r="D426" s="5"/>
      <c r="E426" s="5"/>
      <c r="F426" s="5"/>
      <c r="G426" s="5"/>
      <c r="H426" s="5"/>
      <c r="I426" s="5"/>
      <c r="J426" s="4"/>
      <c r="K426" s="5"/>
      <c r="L426" s="5"/>
      <c r="M426" s="5"/>
      <c r="N426" s="5"/>
      <c r="O426" s="5"/>
    </row>
    <row r="427" spans="1:15" x14ac:dyDescent="0.2">
      <c r="A427" s="11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x14ac:dyDescent="0.2">
      <c r="A428" s="11"/>
      <c r="B428" s="5"/>
      <c r="C428" s="5"/>
      <c r="D428" s="5"/>
      <c r="E428" s="5"/>
      <c r="F428" s="5"/>
      <c r="G428" s="5"/>
      <c r="H428" s="5"/>
      <c r="I428" s="5"/>
      <c r="J428" s="4"/>
      <c r="K428" s="5"/>
      <c r="L428" s="5"/>
      <c r="M428" s="5"/>
      <c r="N428" s="5"/>
      <c r="O428" s="5"/>
    </row>
    <row r="429" spans="1:15" x14ac:dyDescent="0.2">
      <c r="A429" s="16"/>
      <c r="B429" s="5"/>
      <c r="C429" s="5"/>
      <c r="D429" s="5"/>
      <c r="E429" s="5"/>
      <c r="F429" s="5"/>
      <c r="G429" s="5"/>
      <c r="H429" s="5"/>
      <c r="I429" s="5"/>
      <c r="J429" s="4"/>
      <c r="K429" s="5"/>
      <c r="L429" s="5"/>
      <c r="M429" s="5"/>
      <c r="N429" s="5"/>
      <c r="O429" s="5"/>
    </row>
    <row r="430" spans="1:15" x14ac:dyDescent="0.2">
      <c r="A430" s="11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x14ac:dyDescent="0.2">
      <c r="A431" s="11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x14ac:dyDescent="0.2">
      <c r="A432" s="11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x14ac:dyDescent="0.2">
      <c r="A433" s="11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x14ac:dyDescent="0.2">
      <c r="A434" s="11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x14ac:dyDescent="0.2">
      <c r="A435" s="11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x14ac:dyDescent="0.2">
      <c r="A436" s="11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x14ac:dyDescent="0.2">
      <c r="A437" s="11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x14ac:dyDescent="0.2">
      <c r="A438" s="11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x14ac:dyDescent="0.2">
      <c r="A439" s="11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x14ac:dyDescent="0.2">
      <c r="A440" s="11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x14ac:dyDescent="0.2">
      <c r="A441" s="11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x14ac:dyDescent="0.2">
      <c r="A442" s="11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x14ac:dyDescent="0.2">
      <c r="A443" s="11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x14ac:dyDescent="0.2">
      <c r="A444" s="11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x14ac:dyDescent="0.2">
      <c r="A445" s="11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x14ac:dyDescent="0.2">
      <c r="A446" s="11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x14ac:dyDescent="0.2">
      <c r="A447" s="11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x14ac:dyDescent="0.2">
      <c r="A448" s="11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x14ac:dyDescent="0.2">
      <c r="A449" s="11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x14ac:dyDescent="0.2">
      <c r="A450" s="11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x14ac:dyDescent="0.2">
      <c r="A451" s="11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x14ac:dyDescent="0.2">
      <c r="A452" s="11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  <row r="453" spans="1:15" x14ac:dyDescent="0.2">
      <c r="A453" s="11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</row>
    <row r="454" spans="1:15" x14ac:dyDescent="0.2">
      <c r="A454" s="11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</row>
    <row r="455" spans="1:15" x14ac:dyDescent="0.2">
      <c r="A455" s="11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</row>
    <row r="456" spans="1:15" x14ac:dyDescent="0.2">
      <c r="A456" s="11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</row>
    <row r="457" spans="1:15" x14ac:dyDescent="0.2">
      <c r="A457" s="11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</row>
    <row r="458" spans="1:15" x14ac:dyDescent="0.2">
      <c r="A458" s="11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</row>
    <row r="459" spans="1:15" x14ac:dyDescent="0.2">
      <c r="A459" s="11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</row>
    <row r="460" spans="1:15" x14ac:dyDescent="0.2">
      <c r="A460" s="11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</row>
    <row r="461" spans="1:15" x14ac:dyDescent="0.2">
      <c r="A461" s="11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</row>
    <row r="462" spans="1:15" x14ac:dyDescent="0.2">
      <c r="A462" s="11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</row>
    <row r="463" spans="1:15" x14ac:dyDescent="0.2">
      <c r="A463" s="11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</row>
    <row r="464" spans="1:15" x14ac:dyDescent="0.2">
      <c r="A464" s="11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</row>
    <row r="465" spans="1:15" x14ac:dyDescent="0.2">
      <c r="A465" s="11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</row>
    <row r="466" spans="1:15" x14ac:dyDescent="0.2">
      <c r="A466" s="11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</row>
    <row r="467" spans="1:15" x14ac:dyDescent="0.2">
      <c r="A467" s="11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</row>
    <row r="468" spans="1:15" x14ac:dyDescent="0.2">
      <c r="A468" s="11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</row>
    <row r="469" spans="1:15" x14ac:dyDescent="0.2">
      <c r="A469" s="11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</row>
    <row r="470" spans="1:15" x14ac:dyDescent="0.2">
      <c r="A470" s="11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</row>
    <row r="471" spans="1:15" x14ac:dyDescent="0.2">
      <c r="A471" s="10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</row>
    <row r="486" spans="1:15" x14ac:dyDescent="0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</row>
    <row r="487" spans="1:15" x14ac:dyDescent="0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</row>
    <row r="1047212" spans="2:15" x14ac:dyDescent="0.2">
      <c r="B1047212" s="2"/>
      <c r="C1047212" s="2"/>
      <c r="D1047212" s="2"/>
      <c r="E1047212" s="2"/>
      <c r="F1047212" s="2"/>
      <c r="G1047212" s="2"/>
      <c r="H1047212" s="2"/>
      <c r="I1047212" s="2"/>
      <c r="J1047212" s="214"/>
      <c r="K1047212" s="2"/>
      <c r="L1047212" s="2"/>
      <c r="M1047212" s="2"/>
      <c r="N1047212" s="2"/>
      <c r="O1047212" s="2"/>
    </row>
    <row r="1047228" spans="1:15" x14ac:dyDescent="0.2">
      <c r="A1047228" s="2"/>
      <c r="B1047228" s="2"/>
      <c r="C1047228" s="2"/>
      <c r="D1047228" s="2"/>
      <c r="E1047228" s="2"/>
      <c r="F1047228" s="2"/>
      <c r="G1047228" s="2"/>
      <c r="H1047228" s="2"/>
      <c r="I1047228" s="2"/>
      <c r="J1047228" s="2"/>
      <c r="K1047228" s="2"/>
      <c r="L1047228" s="2"/>
      <c r="M1047228" s="2"/>
      <c r="N1047228" s="2"/>
      <c r="O1047228" s="2"/>
    </row>
  </sheetData>
  <sortState ref="A2:O444">
    <sortCondition ref="A2:A444"/>
  </sortState>
  <conditionalFormatting sqref="P1:P1048576">
    <cfRule type="cellIs" dxfId="143" priority="1" operator="equal">
      <formula>1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21" sqref="D21"/>
    </sheetView>
  </sheetViews>
  <sheetFormatPr baseColWidth="10" defaultRowHeight="12.75" x14ac:dyDescent="0.25"/>
  <cols>
    <col min="1" max="1" width="9.21875" style="34" customWidth="1"/>
    <col min="2" max="2" width="11.77734375" style="34" customWidth="1"/>
    <col min="3" max="3" width="14.5546875" style="31" customWidth="1"/>
    <col min="4" max="4" width="7.44140625" style="31" customWidth="1"/>
    <col min="5" max="5" width="5.21875" style="31" customWidth="1"/>
    <col min="6" max="6" width="5.44140625" style="31" bestFit="1" customWidth="1"/>
    <col min="7" max="7" width="5.6640625" style="31" bestFit="1" customWidth="1"/>
    <col min="8" max="8" width="5.44140625" style="34" bestFit="1" customWidth="1"/>
    <col min="9" max="9" width="5.6640625" style="34" bestFit="1" customWidth="1"/>
    <col min="10" max="10" width="6.88671875" style="34" customWidth="1"/>
    <col min="11" max="11" width="2.77734375" style="34" customWidth="1"/>
    <col min="12" max="12" width="7" style="34" customWidth="1"/>
    <col min="13" max="13" width="10.5546875" style="34" customWidth="1"/>
    <col min="14" max="14" width="5.88671875" style="34" customWidth="1"/>
    <col min="15" max="15" width="5.44140625" style="34" customWidth="1"/>
    <col min="16" max="17" width="5.6640625" style="34" customWidth="1"/>
    <col min="18" max="18" width="2.77734375" style="34" customWidth="1"/>
    <col min="19" max="19" width="11.77734375" style="34" customWidth="1"/>
    <col min="20" max="20" width="13.6640625" style="34" customWidth="1"/>
    <col min="21" max="21" width="6" style="34" bestFit="1" customWidth="1"/>
    <col min="22" max="22" width="5.6640625" style="34" bestFit="1" customWidth="1"/>
    <col min="23" max="24" width="6.88671875" style="34" customWidth="1"/>
    <col min="25" max="25" width="2.77734375" style="34" customWidth="1"/>
    <col min="26" max="26" width="8.44140625" style="34" customWidth="1"/>
    <col min="27" max="27" width="2.77734375" style="34" customWidth="1"/>
    <col min="28" max="28" width="7.5546875" style="34" customWidth="1"/>
    <col min="29" max="29" width="5.21875" style="34" bestFit="1" customWidth="1"/>
    <col min="30" max="16384" width="11.5546875" style="34"/>
  </cols>
  <sheetData>
    <row r="1" spans="1:28" x14ac:dyDescent="0.25">
      <c r="A1" s="29"/>
      <c r="B1" s="30"/>
      <c r="D1" s="32"/>
      <c r="E1" s="32"/>
      <c r="F1" s="33"/>
    </row>
    <row r="2" spans="1:28" x14ac:dyDescent="0.25">
      <c r="A2" s="29"/>
      <c r="B2" s="35"/>
      <c r="D2" s="32"/>
      <c r="E2" s="32"/>
      <c r="F2" s="33"/>
    </row>
    <row r="3" spans="1:28" x14ac:dyDescent="0.25">
      <c r="A3" s="29"/>
      <c r="B3" s="35"/>
      <c r="D3" s="32"/>
      <c r="E3" s="32"/>
      <c r="F3" s="33"/>
    </row>
    <row r="4" spans="1:28" x14ac:dyDescent="0.25">
      <c r="A4" s="29"/>
      <c r="B4" s="35"/>
      <c r="D4" s="58"/>
      <c r="E4" s="58"/>
    </row>
    <row r="5" spans="1:28" x14ac:dyDescent="0.25">
      <c r="A5" s="29"/>
      <c r="B5" s="32"/>
      <c r="D5" s="215"/>
      <c r="E5" s="215"/>
    </row>
    <row r="6" spans="1:28" x14ac:dyDescent="0.25">
      <c r="A6" s="29"/>
      <c r="B6" s="216"/>
    </row>
    <row r="9" spans="1:28" ht="16.5" x14ac:dyDescent="0.3">
      <c r="B9" s="326"/>
      <c r="C9" s="327"/>
      <c r="D9" s="327"/>
      <c r="E9" s="327"/>
      <c r="F9" s="327"/>
      <c r="G9" s="327"/>
      <c r="H9" s="327"/>
      <c r="I9" s="327"/>
      <c r="J9" s="327"/>
      <c r="K9" s="36"/>
      <c r="L9" s="342"/>
      <c r="M9" s="326"/>
      <c r="N9" s="326"/>
      <c r="O9" s="326"/>
      <c r="P9" s="333"/>
      <c r="Q9" s="55"/>
      <c r="R9" s="37"/>
      <c r="S9" s="326"/>
      <c r="T9" s="326"/>
      <c r="U9" s="326"/>
      <c r="V9" s="326"/>
      <c r="W9" s="326"/>
      <c r="X9" s="60"/>
    </row>
    <row r="10" spans="1:28" x14ac:dyDescent="0.25">
      <c r="B10" s="38"/>
      <c r="C10" s="38"/>
      <c r="D10" s="39"/>
      <c r="E10" s="39"/>
      <c r="F10" s="38"/>
      <c r="G10" s="39"/>
      <c r="H10" s="39"/>
      <c r="I10" s="39"/>
      <c r="J10" s="39"/>
      <c r="K10" s="40"/>
      <c r="L10" s="39"/>
      <c r="M10" s="39"/>
      <c r="N10" s="39"/>
      <c r="O10" s="39"/>
      <c r="P10" s="39"/>
      <c r="Q10" s="39"/>
      <c r="R10" s="40"/>
      <c r="S10" s="39"/>
      <c r="T10" s="39"/>
      <c r="U10" s="39"/>
      <c r="V10" s="39"/>
      <c r="W10" s="39"/>
      <c r="X10" s="39"/>
      <c r="Z10" s="39"/>
      <c r="AB10" s="38"/>
    </row>
    <row r="11" spans="1:28" x14ac:dyDescent="0.25">
      <c r="B11" s="32"/>
      <c r="C11" s="41"/>
      <c r="D11" s="42"/>
      <c r="E11" s="43"/>
      <c r="F11" s="43"/>
      <c r="G11" s="43"/>
      <c r="H11" s="43"/>
      <c r="I11" s="43"/>
      <c r="J11" s="43"/>
      <c r="K11" s="44"/>
      <c r="L11" s="43"/>
      <c r="M11" s="43"/>
      <c r="N11" s="43"/>
      <c r="O11" s="43"/>
      <c r="P11" s="43"/>
      <c r="Q11" s="43"/>
      <c r="R11" s="44"/>
      <c r="S11" s="45"/>
      <c r="T11" s="43"/>
      <c r="U11" s="43"/>
      <c r="V11" s="43"/>
      <c r="W11" s="43"/>
      <c r="X11" s="43"/>
      <c r="Z11" s="46"/>
      <c r="AB11" s="43"/>
    </row>
    <row r="12" spans="1:28" x14ac:dyDescent="0.25">
      <c r="B12" s="32"/>
      <c r="C12" s="41"/>
      <c r="D12" s="42"/>
      <c r="E12" s="43"/>
      <c r="F12" s="43"/>
      <c r="G12" s="43"/>
      <c r="H12" s="43"/>
      <c r="I12" s="43"/>
      <c r="J12" s="43"/>
      <c r="K12" s="44"/>
      <c r="L12" s="43"/>
      <c r="M12" s="43"/>
      <c r="N12" s="43"/>
      <c r="O12" s="43"/>
      <c r="P12" s="43"/>
      <c r="Q12" s="43"/>
      <c r="R12" s="44"/>
      <c r="S12" s="45"/>
      <c r="T12" s="43"/>
      <c r="U12" s="43"/>
      <c r="V12" s="43"/>
      <c r="W12" s="43"/>
      <c r="X12" s="43"/>
      <c r="Z12" s="46"/>
      <c r="AB12" s="43"/>
    </row>
    <row r="13" spans="1:28" x14ac:dyDescent="0.25">
      <c r="B13" s="32"/>
      <c r="C13" s="41"/>
      <c r="D13" s="42"/>
      <c r="E13" s="43"/>
      <c r="F13" s="43"/>
      <c r="G13" s="43"/>
      <c r="H13" s="43"/>
      <c r="I13" s="43"/>
      <c r="J13" s="43"/>
      <c r="K13" s="44"/>
      <c r="L13" s="43"/>
      <c r="M13" s="43"/>
      <c r="N13" s="43"/>
      <c r="O13" s="43"/>
      <c r="P13" s="43"/>
      <c r="Q13" s="43"/>
      <c r="R13" s="44"/>
      <c r="S13" s="45"/>
      <c r="T13" s="43"/>
      <c r="U13" s="43"/>
      <c r="V13" s="43"/>
      <c r="W13" s="43"/>
      <c r="X13" s="43"/>
      <c r="Z13" s="46"/>
      <c r="AB13" s="43"/>
    </row>
    <row r="14" spans="1:28" x14ac:dyDescent="0.25">
      <c r="B14" s="32"/>
      <c r="C14" s="41"/>
      <c r="D14" s="42"/>
      <c r="E14" s="43"/>
      <c r="F14" s="43"/>
      <c r="G14" s="43"/>
      <c r="H14" s="43"/>
      <c r="I14" s="43"/>
      <c r="J14" s="43"/>
      <c r="K14" s="44"/>
      <c r="L14" s="43"/>
      <c r="M14" s="43"/>
      <c r="N14" s="43"/>
      <c r="O14" s="43"/>
      <c r="P14" s="43"/>
      <c r="Q14" s="43"/>
      <c r="R14" s="44"/>
      <c r="S14" s="45"/>
      <c r="T14" s="43"/>
      <c r="U14" s="43"/>
      <c r="V14" s="43"/>
      <c r="W14" s="43"/>
      <c r="X14" s="43"/>
      <c r="Z14" s="46"/>
      <c r="AB14" s="43"/>
    </row>
    <row r="15" spans="1:28" x14ac:dyDescent="0.25">
      <c r="B15" s="32"/>
      <c r="C15" s="41"/>
      <c r="D15" s="42"/>
      <c r="E15" s="43"/>
      <c r="F15" s="43"/>
      <c r="G15" s="43"/>
      <c r="H15" s="43"/>
      <c r="I15" s="43"/>
      <c r="J15" s="43"/>
      <c r="K15" s="44"/>
      <c r="L15" s="43"/>
      <c r="M15" s="43"/>
      <c r="N15" s="43"/>
      <c r="O15" s="43"/>
      <c r="P15" s="43"/>
      <c r="Q15" s="43"/>
      <c r="R15" s="44"/>
      <c r="S15" s="45"/>
      <c r="T15" s="43"/>
      <c r="U15" s="43"/>
      <c r="V15" s="43"/>
      <c r="W15" s="43"/>
      <c r="X15" s="43"/>
      <c r="Z15" s="46"/>
      <c r="AB15" s="43"/>
    </row>
    <row r="16" spans="1:28" x14ac:dyDescent="0.25">
      <c r="B16" s="32"/>
      <c r="C16" s="41"/>
      <c r="D16" s="42"/>
      <c r="E16" s="43"/>
      <c r="F16" s="43"/>
      <c r="G16" s="43"/>
      <c r="H16" s="43"/>
      <c r="I16" s="43"/>
      <c r="J16" s="43"/>
      <c r="K16" s="44"/>
      <c r="L16" s="43"/>
      <c r="M16" s="43"/>
      <c r="N16" s="43"/>
      <c r="O16" s="43"/>
      <c r="P16" s="43"/>
      <c r="Q16" s="43"/>
      <c r="R16" s="44"/>
      <c r="S16" s="45"/>
      <c r="T16" s="43"/>
      <c r="U16" s="43"/>
      <c r="V16" s="43"/>
      <c r="W16" s="43"/>
      <c r="X16" s="43"/>
      <c r="Z16" s="46"/>
      <c r="AB16" s="43"/>
    </row>
    <row r="17" spans="2:28" x14ac:dyDescent="0.25">
      <c r="B17" s="32"/>
      <c r="C17" s="41"/>
      <c r="D17" s="42"/>
      <c r="E17" s="43"/>
      <c r="F17" s="43"/>
      <c r="G17" s="43"/>
      <c r="H17" s="43"/>
      <c r="I17" s="43"/>
      <c r="J17" s="43"/>
      <c r="K17" s="44"/>
      <c r="L17" s="43"/>
      <c r="M17" s="43"/>
      <c r="N17" s="43"/>
      <c r="O17" s="43"/>
      <c r="P17" s="43"/>
      <c r="Q17" s="43"/>
      <c r="R17" s="44"/>
      <c r="S17" s="45"/>
      <c r="T17" s="43"/>
      <c r="U17" s="43"/>
      <c r="V17" s="43"/>
      <c r="W17" s="43"/>
      <c r="X17" s="43"/>
      <c r="Z17" s="46"/>
      <c r="AB17" s="43"/>
    </row>
    <row r="18" spans="2:28" x14ac:dyDescent="0.25">
      <c r="B18" s="32"/>
      <c r="C18" s="41"/>
      <c r="D18" s="42"/>
      <c r="E18" s="43"/>
      <c r="F18" s="43"/>
      <c r="G18" s="43"/>
      <c r="H18" s="43"/>
      <c r="I18" s="43"/>
      <c r="J18" s="43"/>
      <c r="K18" s="44"/>
      <c r="L18" s="43"/>
      <c r="M18" s="43"/>
      <c r="N18" s="43"/>
      <c r="O18" s="43"/>
      <c r="P18" s="43"/>
      <c r="Q18" s="43"/>
      <c r="R18" s="44"/>
      <c r="S18" s="45"/>
      <c r="T18" s="43"/>
      <c r="U18" s="43"/>
      <c r="V18" s="43"/>
      <c r="W18" s="43"/>
      <c r="X18" s="43"/>
      <c r="Z18" s="46"/>
      <c r="AB18" s="43"/>
    </row>
    <row r="19" spans="2:28" x14ac:dyDescent="0.25">
      <c r="B19" s="32"/>
      <c r="C19" s="41"/>
      <c r="D19" s="42"/>
      <c r="E19" s="43"/>
      <c r="F19" s="43"/>
      <c r="G19" s="43"/>
      <c r="H19" s="43"/>
      <c r="I19" s="43"/>
      <c r="J19" s="43"/>
      <c r="K19" s="44"/>
      <c r="L19" s="43"/>
      <c r="M19" s="43"/>
      <c r="N19" s="43"/>
      <c r="O19" s="43"/>
      <c r="P19" s="43"/>
      <c r="Q19" s="43"/>
      <c r="R19" s="44"/>
      <c r="S19" s="45"/>
      <c r="T19" s="43"/>
      <c r="U19" s="43"/>
      <c r="V19" s="43"/>
      <c r="W19" s="43"/>
      <c r="X19" s="43"/>
      <c r="Z19" s="46"/>
      <c r="AB19" s="43"/>
    </row>
    <row r="20" spans="2:28" x14ac:dyDescent="0.25">
      <c r="B20" s="32"/>
      <c r="C20" s="41"/>
      <c r="D20" s="42"/>
      <c r="E20" s="43"/>
      <c r="F20" s="43"/>
      <c r="G20" s="43"/>
      <c r="H20" s="43"/>
      <c r="I20" s="43"/>
      <c r="J20" s="43"/>
      <c r="K20" s="44"/>
      <c r="L20" s="43"/>
      <c r="M20" s="43"/>
      <c r="N20" s="43"/>
      <c r="O20" s="43"/>
      <c r="P20" s="43"/>
      <c r="Q20" s="43"/>
      <c r="R20" s="44"/>
      <c r="S20" s="45"/>
      <c r="T20" s="43"/>
      <c r="U20" s="43"/>
      <c r="V20" s="43"/>
      <c r="W20" s="43"/>
      <c r="X20" s="43"/>
      <c r="Z20" s="46"/>
      <c r="AB20" s="43"/>
    </row>
    <row r="21" spans="2:28" x14ac:dyDescent="0.25">
      <c r="B21" s="32"/>
      <c r="C21" s="41"/>
      <c r="D21" s="42"/>
      <c r="E21" s="43"/>
      <c r="F21" s="43"/>
      <c r="G21" s="43"/>
      <c r="H21" s="43"/>
      <c r="I21" s="43"/>
      <c r="J21" s="43"/>
      <c r="K21" s="44"/>
      <c r="L21" s="43"/>
      <c r="M21" s="43"/>
      <c r="N21" s="43"/>
      <c r="O21" s="43"/>
      <c r="P21" s="43"/>
      <c r="Q21" s="43"/>
      <c r="R21" s="44"/>
      <c r="S21" s="45"/>
      <c r="T21" s="43"/>
      <c r="U21" s="43"/>
      <c r="V21" s="43"/>
      <c r="W21" s="43"/>
      <c r="X21" s="43"/>
      <c r="Z21" s="46"/>
      <c r="AB21" s="43"/>
    </row>
    <row r="22" spans="2:28" x14ac:dyDescent="0.25">
      <c r="B22" s="32"/>
      <c r="C22" s="41"/>
      <c r="D22" s="42"/>
      <c r="E22" s="43"/>
      <c r="F22" s="43"/>
      <c r="G22" s="43"/>
      <c r="H22" s="43"/>
      <c r="I22" s="43"/>
      <c r="J22" s="43"/>
      <c r="K22" s="44"/>
      <c r="L22" s="43"/>
      <c r="M22" s="43"/>
      <c r="N22" s="43"/>
      <c r="O22" s="43"/>
      <c r="P22" s="43"/>
      <c r="Q22" s="43"/>
      <c r="R22" s="44"/>
      <c r="S22" s="45"/>
      <c r="T22" s="43"/>
      <c r="U22" s="43"/>
      <c r="V22" s="43"/>
      <c r="W22" s="43"/>
      <c r="X22" s="43"/>
      <c r="Z22" s="46"/>
      <c r="AB22" s="43"/>
    </row>
    <row r="23" spans="2:28" x14ac:dyDescent="0.25">
      <c r="B23" s="32"/>
      <c r="C23" s="41"/>
      <c r="D23" s="42"/>
      <c r="E23" s="43"/>
      <c r="F23" s="43"/>
      <c r="G23" s="43"/>
      <c r="H23" s="43"/>
      <c r="I23" s="43"/>
      <c r="J23" s="43"/>
      <c r="K23" s="44"/>
      <c r="L23" s="43"/>
      <c r="M23" s="43"/>
      <c r="N23" s="43"/>
      <c r="O23" s="43"/>
      <c r="P23" s="43"/>
      <c r="Q23" s="43"/>
      <c r="R23" s="44"/>
      <c r="S23" s="45"/>
      <c r="T23" s="43"/>
      <c r="U23" s="43"/>
      <c r="V23" s="43"/>
      <c r="W23" s="43"/>
      <c r="X23" s="43"/>
      <c r="Z23" s="46"/>
      <c r="AB23" s="43"/>
    </row>
    <row r="24" spans="2:28" x14ac:dyDescent="0.25">
      <c r="B24" s="32"/>
      <c r="C24" s="41"/>
      <c r="D24" s="42"/>
      <c r="E24" s="43"/>
      <c r="F24" s="43"/>
      <c r="G24" s="43"/>
      <c r="H24" s="43"/>
      <c r="I24" s="43"/>
      <c r="J24" s="43"/>
      <c r="K24" s="44"/>
      <c r="L24" s="43"/>
      <c r="M24" s="43"/>
      <c r="N24" s="43"/>
      <c r="O24" s="43"/>
      <c r="P24" s="43"/>
      <c r="Q24" s="43"/>
      <c r="R24" s="44"/>
      <c r="S24" s="45"/>
      <c r="T24" s="43"/>
      <c r="U24" s="43"/>
      <c r="V24" s="43"/>
      <c r="W24" s="43"/>
      <c r="X24" s="43"/>
      <c r="Z24" s="46"/>
      <c r="AB24" s="43"/>
    </row>
    <row r="25" spans="2:28" x14ac:dyDescent="0.25">
      <c r="B25" s="32"/>
      <c r="C25" s="41"/>
      <c r="D25" s="42"/>
      <c r="E25" s="43"/>
      <c r="F25" s="43"/>
      <c r="G25" s="43"/>
      <c r="H25" s="43"/>
      <c r="I25" s="43"/>
      <c r="J25" s="43"/>
      <c r="K25" s="44"/>
      <c r="L25" s="43"/>
      <c r="M25" s="43"/>
      <c r="N25" s="43"/>
      <c r="O25" s="43"/>
      <c r="P25" s="43"/>
      <c r="Q25" s="43"/>
      <c r="R25" s="44"/>
      <c r="S25" s="45"/>
      <c r="T25" s="43"/>
      <c r="U25" s="43"/>
      <c r="V25" s="43"/>
      <c r="W25" s="43"/>
      <c r="X25" s="43"/>
      <c r="Z25" s="46"/>
      <c r="AB25" s="43"/>
    </row>
    <row r="26" spans="2:28" x14ac:dyDescent="0.25">
      <c r="B26" s="32"/>
      <c r="C26" s="41"/>
      <c r="D26" s="42"/>
      <c r="E26" s="43"/>
      <c r="F26" s="43"/>
      <c r="G26" s="43"/>
      <c r="H26" s="43"/>
      <c r="I26" s="43"/>
      <c r="J26" s="43"/>
      <c r="K26" s="44"/>
      <c r="L26" s="43"/>
      <c r="M26" s="43"/>
      <c r="N26" s="43"/>
      <c r="O26" s="43"/>
      <c r="P26" s="43"/>
      <c r="Q26" s="43"/>
      <c r="R26" s="44"/>
      <c r="S26" s="45"/>
      <c r="T26" s="43"/>
      <c r="U26" s="43"/>
      <c r="V26" s="43"/>
      <c r="W26" s="43"/>
      <c r="X26" s="43"/>
      <c r="Z26" s="46"/>
      <c r="AB26" s="43"/>
    </row>
    <row r="27" spans="2:28" x14ac:dyDescent="0.25">
      <c r="B27" s="32"/>
      <c r="C27" s="41"/>
      <c r="D27" s="42"/>
      <c r="E27" s="43"/>
      <c r="F27" s="43"/>
      <c r="G27" s="43"/>
      <c r="H27" s="43"/>
      <c r="I27" s="43"/>
      <c r="J27" s="43"/>
      <c r="K27" s="44"/>
      <c r="L27" s="43"/>
      <c r="M27" s="43"/>
      <c r="N27" s="43"/>
      <c r="O27" s="43"/>
      <c r="P27" s="43"/>
      <c r="Q27" s="43"/>
      <c r="R27" s="44"/>
      <c r="S27" s="45"/>
      <c r="T27" s="43"/>
      <c r="U27" s="43"/>
      <c r="V27" s="43"/>
      <c r="W27" s="43"/>
      <c r="X27" s="43"/>
      <c r="Z27" s="46"/>
      <c r="AB27" s="43"/>
    </row>
    <row r="28" spans="2:28" x14ac:dyDescent="0.25">
      <c r="B28" s="32"/>
      <c r="C28" s="41"/>
      <c r="D28" s="42"/>
      <c r="E28" s="43"/>
      <c r="F28" s="43"/>
      <c r="G28" s="43"/>
      <c r="H28" s="43"/>
      <c r="I28" s="43"/>
      <c r="J28" s="43"/>
      <c r="K28" s="44"/>
      <c r="L28" s="43"/>
      <c r="M28" s="43"/>
      <c r="N28" s="43"/>
      <c r="O28" s="43"/>
      <c r="P28" s="43"/>
      <c r="Q28" s="43"/>
      <c r="R28" s="44"/>
      <c r="S28" s="45"/>
      <c r="T28" s="43"/>
      <c r="U28" s="43"/>
      <c r="V28" s="43"/>
      <c r="W28" s="43"/>
      <c r="X28" s="43"/>
      <c r="Z28" s="46"/>
      <c r="AB28" s="43"/>
    </row>
    <row r="29" spans="2:28" x14ac:dyDescent="0.25">
      <c r="B29" s="32"/>
      <c r="C29" s="41"/>
      <c r="D29" s="42"/>
      <c r="E29" s="43"/>
      <c r="F29" s="43"/>
      <c r="G29" s="43"/>
      <c r="H29" s="43"/>
      <c r="I29" s="43"/>
      <c r="J29" s="43"/>
      <c r="K29" s="44"/>
      <c r="L29" s="43"/>
      <c r="M29" s="43"/>
      <c r="N29" s="43"/>
      <c r="O29" s="43"/>
      <c r="P29" s="43"/>
      <c r="Q29" s="43"/>
      <c r="R29" s="44"/>
      <c r="S29" s="45"/>
      <c r="T29" s="43"/>
      <c r="U29" s="43"/>
      <c r="V29" s="43"/>
      <c r="W29" s="43"/>
      <c r="X29" s="43"/>
      <c r="Z29" s="46"/>
      <c r="AB29" s="43"/>
    </row>
    <row r="30" spans="2:28" x14ac:dyDescent="0.25">
      <c r="B30" s="32"/>
      <c r="C30" s="41"/>
      <c r="D30" s="42"/>
      <c r="E30" s="43"/>
      <c r="F30" s="43"/>
      <c r="G30" s="43"/>
      <c r="H30" s="43"/>
      <c r="I30" s="43"/>
      <c r="J30" s="43"/>
      <c r="K30" s="44"/>
      <c r="L30" s="43"/>
      <c r="M30" s="43"/>
      <c r="N30" s="43"/>
      <c r="O30" s="43"/>
      <c r="P30" s="43"/>
      <c r="Q30" s="43"/>
      <c r="R30" s="44"/>
      <c r="S30" s="45"/>
      <c r="T30" s="43"/>
      <c r="U30" s="43"/>
      <c r="V30" s="43"/>
      <c r="W30" s="43"/>
      <c r="X30" s="43"/>
      <c r="Z30" s="46"/>
      <c r="AB30" s="43"/>
    </row>
    <row r="31" spans="2:28" x14ac:dyDescent="0.25">
      <c r="B31" s="32"/>
      <c r="C31" s="41"/>
      <c r="D31" s="42"/>
      <c r="E31" s="43"/>
      <c r="F31" s="43"/>
      <c r="G31" s="43"/>
      <c r="H31" s="43"/>
      <c r="I31" s="43"/>
      <c r="J31" s="43"/>
      <c r="K31" s="44"/>
      <c r="L31" s="43"/>
      <c r="M31" s="43"/>
      <c r="N31" s="43"/>
      <c r="O31" s="43"/>
      <c r="P31" s="43"/>
      <c r="Q31" s="43"/>
      <c r="R31" s="44"/>
      <c r="S31" s="45"/>
      <c r="T31" s="43"/>
      <c r="U31" s="43"/>
      <c r="V31" s="43"/>
      <c r="W31" s="43"/>
      <c r="X31" s="43"/>
      <c r="Z31" s="46"/>
      <c r="AB31" s="43"/>
    </row>
    <row r="32" spans="2:28" x14ac:dyDescent="0.25">
      <c r="B32" s="32"/>
      <c r="C32" s="41"/>
      <c r="D32" s="42"/>
      <c r="E32" s="43"/>
      <c r="F32" s="43"/>
      <c r="G32" s="43"/>
      <c r="H32" s="43"/>
      <c r="I32" s="43"/>
      <c r="J32" s="43"/>
      <c r="K32" s="44"/>
      <c r="L32" s="43"/>
      <c r="M32" s="43"/>
      <c r="N32" s="43"/>
      <c r="O32" s="43"/>
      <c r="P32" s="43"/>
      <c r="Q32" s="43"/>
      <c r="R32" s="44"/>
      <c r="S32" s="45"/>
      <c r="T32" s="43"/>
      <c r="U32" s="43"/>
      <c r="V32" s="43"/>
      <c r="W32" s="43"/>
      <c r="X32" s="43"/>
      <c r="Z32" s="46"/>
      <c r="AB32" s="43"/>
    </row>
    <row r="33" spans="1:28" x14ac:dyDescent="0.25">
      <c r="B33" s="32"/>
      <c r="C33" s="41"/>
      <c r="D33" s="42"/>
      <c r="E33" s="43"/>
      <c r="F33" s="43"/>
      <c r="G33" s="43"/>
      <c r="H33" s="43"/>
      <c r="I33" s="43"/>
      <c r="J33" s="43"/>
      <c r="K33" s="44"/>
      <c r="L33" s="43"/>
      <c r="M33" s="43"/>
      <c r="N33" s="43"/>
      <c r="O33" s="43"/>
      <c r="P33" s="43"/>
      <c r="Q33" s="43"/>
      <c r="R33" s="44"/>
      <c r="S33" s="45"/>
      <c r="T33" s="43"/>
      <c r="U33" s="43"/>
      <c r="V33" s="43"/>
      <c r="W33" s="43"/>
      <c r="X33" s="43"/>
      <c r="Z33" s="46"/>
      <c r="AB33" s="43"/>
    </row>
    <row r="34" spans="1:28" x14ac:dyDescent="0.25">
      <c r="B34" s="32"/>
      <c r="C34" s="41"/>
      <c r="D34" s="42"/>
      <c r="E34" s="43"/>
      <c r="F34" s="43"/>
      <c r="G34" s="43"/>
      <c r="H34" s="43"/>
      <c r="I34" s="43"/>
      <c r="J34" s="43"/>
      <c r="K34" s="44"/>
      <c r="L34" s="43"/>
      <c r="M34" s="43"/>
      <c r="N34" s="43"/>
      <c r="O34" s="43"/>
      <c r="P34" s="43"/>
      <c r="Q34" s="43"/>
      <c r="R34" s="44"/>
      <c r="S34" s="45"/>
      <c r="T34" s="43"/>
      <c r="U34" s="43"/>
      <c r="V34" s="43"/>
      <c r="W34" s="43"/>
      <c r="X34" s="43"/>
      <c r="Z34" s="46"/>
      <c r="AB34" s="43"/>
    </row>
    <row r="35" spans="1:28" x14ac:dyDescent="0.25">
      <c r="B35" s="32"/>
      <c r="C35" s="41"/>
      <c r="D35" s="42"/>
      <c r="E35" s="43"/>
      <c r="F35" s="43"/>
      <c r="G35" s="43"/>
      <c r="H35" s="43"/>
      <c r="I35" s="43"/>
      <c r="J35" s="43"/>
      <c r="K35" s="44"/>
      <c r="L35" s="43"/>
      <c r="M35" s="43"/>
      <c r="N35" s="43"/>
      <c r="O35" s="43"/>
      <c r="P35" s="43"/>
      <c r="Q35" s="43"/>
      <c r="R35" s="44"/>
      <c r="S35" s="45"/>
      <c r="T35" s="43"/>
      <c r="U35" s="43"/>
      <c r="V35" s="43"/>
      <c r="W35" s="43"/>
      <c r="X35" s="43"/>
      <c r="Z35" s="46"/>
      <c r="AB35" s="43"/>
    </row>
    <row r="36" spans="1:28" x14ac:dyDescent="0.25">
      <c r="B36" s="32"/>
      <c r="C36" s="41"/>
      <c r="D36" s="42"/>
      <c r="E36" s="43"/>
      <c r="F36" s="43"/>
      <c r="G36" s="43"/>
      <c r="H36" s="43"/>
      <c r="I36" s="43"/>
      <c r="J36" s="43"/>
      <c r="K36" s="44"/>
      <c r="L36" s="43"/>
      <c r="M36" s="43"/>
      <c r="N36" s="43"/>
      <c r="O36" s="43"/>
      <c r="P36" s="43"/>
      <c r="Q36" s="43"/>
      <c r="R36" s="44"/>
      <c r="S36" s="45"/>
      <c r="T36" s="43"/>
      <c r="U36" s="43"/>
      <c r="V36" s="43"/>
      <c r="W36" s="43"/>
      <c r="X36" s="43"/>
      <c r="Z36" s="46"/>
      <c r="AB36" s="43"/>
    </row>
    <row r="37" spans="1:28" x14ac:dyDescent="0.25">
      <c r="B37" s="32"/>
      <c r="C37" s="41"/>
      <c r="D37" s="47"/>
      <c r="E37" s="43"/>
      <c r="F37" s="43"/>
      <c r="G37" s="43"/>
      <c r="H37" s="43"/>
      <c r="I37" s="43"/>
      <c r="J37" s="43"/>
      <c r="K37" s="44"/>
      <c r="L37" s="43"/>
      <c r="M37" s="43"/>
      <c r="N37" s="43"/>
      <c r="O37" s="43"/>
      <c r="P37" s="43"/>
      <c r="Q37" s="43"/>
      <c r="R37" s="44"/>
      <c r="S37" s="45"/>
      <c r="T37" s="43"/>
      <c r="U37" s="43"/>
      <c r="V37" s="43"/>
      <c r="W37" s="43"/>
      <c r="X37" s="43"/>
      <c r="Z37" s="46"/>
      <c r="AB37" s="43"/>
    </row>
    <row r="38" spans="1:28" x14ac:dyDescent="0.25">
      <c r="B38" s="32"/>
      <c r="C38" s="41"/>
      <c r="D38" s="47"/>
      <c r="E38" s="43"/>
      <c r="F38" s="43"/>
      <c r="G38" s="43"/>
      <c r="H38" s="43"/>
      <c r="I38" s="43"/>
      <c r="J38" s="43"/>
      <c r="K38" s="44"/>
      <c r="L38" s="43"/>
      <c r="M38" s="43"/>
      <c r="N38" s="43"/>
      <c r="O38" s="43"/>
      <c r="P38" s="43"/>
      <c r="Q38" s="43"/>
      <c r="R38" s="44"/>
      <c r="S38" s="45"/>
      <c r="T38" s="43"/>
      <c r="U38" s="43"/>
      <c r="V38" s="43"/>
      <c r="W38" s="43"/>
      <c r="X38" s="43"/>
      <c r="Z38" s="46"/>
      <c r="AB38" s="43"/>
    </row>
    <row r="39" spans="1:28" x14ac:dyDescent="0.25">
      <c r="B39" s="32"/>
      <c r="C39" s="41"/>
      <c r="D39" s="47"/>
      <c r="E39" s="43"/>
      <c r="F39" s="43"/>
      <c r="G39" s="43"/>
      <c r="H39" s="43"/>
      <c r="I39" s="43"/>
      <c r="J39" s="43"/>
      <c r="K39" s="44"/>
      <c r="L39" s="43"/>
      <c r="M39" s="43"/>
      <c r="N39" s="43"/>
      <c r="O39" s="43"/>
      <c r="P39" s="43"/>
      <c r="Q39" s="43"/>
      <c r="R39" s="44"/>
      <c r="S39" s="45"/>
      <c r="T39" s="43"/>
      <c r="U39" s="43"/>
      <c r="V39" s="43"/>
      <c r="W39" s="43"/>
      <c r="X39" s="43"/>
      <c r="Z39" s="46"/>
      <c r="AB39" s="43"/>
    </row>
    <row r="40" spans="1:28" x14ac:dyDescent="0.25">
      <c r="B40" s="32"/>
      <c r="C40" s="41"/>
      <c r="D40" s="47"/>
      <c r="E40" s="43"/>
      <c r="F40" s="43"/>
      <c r="G40" s="43"/>
      <c r="H40" s="43"/>
      <c r="I40" s="43"/>
      <c r="J40" s="43"/>
      <c r="K40" s="44"/>
      <c r="L40" s="43"/>
      <c r="M40" s="43"/>
      <c r="N40" s="43"/>
      <c r="O40" s="43"/>
      <c r="P40" s="43"/>
      <c r="Q40" s="43"/>
      <c r="R40" s="44"/>
      <c r="S40" s="45"/>
      <c r="T40" s="43"/>
      <c r="U40" s="43"/>
      <c r="V40" s="43"/>
      <c r="W40" s="43"/>
      <c r="X40" s="43"/>
      <c r="Z40" s="46"/>
      <c r="AB40" s="43"/>
    </row>
    <row r="41" spans="1:28" x14ac:dyDescent="0.25">
      <c r="G41" s="34"/>
      <c r="AB41" s="48"/>
    </row>
    <row r="42" spans="1:28" ht="16.5" x14ac:dyDescent="0.3">
      <c r="A42" s="29"/>
      <c r="B42" s="59"/>
      <c r="C42" s="340"/>
      <c r="D42" s="341"/>
      <c r="E42" s="43"/>
      <c r="G42" s="34"/>
      <c r="L42" s="45"/>
      <c r="O42" s="49"/>
      <c r="P42" s="43"/>
      <c r="Q42" s="44"/>
      <c r="S42" s="45"/>
      <c r="V42" s="43"/>
      <c r="W42" s="43"/>
      <c r="X42" s="44"/>
      <c r="Z42" s="46"/>
      <c r="AB42" s="43"/>
    </row>
    <row r="43" spans="1:28" x14ac:dyDescent="0.25">
      <c r="A43" s="31"/>
      <c r="B43" s="31"/>
      <c r="F43" s="34"/>
      <c r="G43" s="34"/>
    </row>
    <row r="44" spans="1:28" x14ac:dyDescent="0.25">
      <c r="A44" s="31"/>
      <c r="B44" s="31"/>
      <c r="F44" s="34"/>
      <c r="G44" s="34"/>
    </row>
    <row r="45" spans="1:28" ht="16.5" x14ac:dyDescent="0.3">
      <c r="A45" s="31"/>
      <c r="B45" s="31"/>
      <c r="F45" s="34"/>
      <c r="G45" s="34"/>
      <c r="W45" s="343"/>
      <c r="X45" s="344"/>
      <c r="Y45" s="345"/>
      <c r="Z45" s="46"/>
    </row>
    <row r="46" spans="1:28" x14ac:dyDescent="0.25">
      <c r="A46" s="31"/>
      <c r="B46" s="31"/>
      <c r="F46" s="34"/>
      <c r="G46" s="34"/>
    </row>
    <row r="47" spans="1:28" x14ac:dyDescent="0.25">
      <c r="A47" s="31"/>
      <c r="B47" s="31"/>
      <c r="F47" s="34"/>
      <c r="G47" s="34"/>
    </row>
    <row r="48" spans="1:28" x14ac:dyDescent="0.25">
      <c r="A48" s="31"/>
      <c r="B48" s="31"/>
      <c r="F48" s="34"/>
      <c r="G48" s="34"/>
    </row>
    <row r="49" spans="1:7" x14ac:dyDescent="0.25">
      <c r="A49" s="31"/>
      <c r="B49" s="31"/>
      <c r="F49" s="34"/>
      <c r="G49" s="34"/>
    </row>
    <row r="50" spans="1:7" x14ac:dyDescent="0.25">
      <c r="A50" s="31"/>
      <c r="B50" s="31"/>
      <c r="F50" s="34"/>
      <c r="G50" s="34"/>
    </row>
  </sheetData>
  <mergeCells count="5">
    <mergeCell ref="C42:D42"/>
    <mergeCell ref="B9:J9"/>
    <mergeCell ref="S9:W9"/>
    <mergeCell ref="L9:P9"/>
    <mergeCell ref="W45:Y45"/>
  </mergeCells>
  <conditionalFormatting sqref="B1:B4">
    <cfRule type="cellIs" dxfId="142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N33"/>
  <sheetViews>
    <sheetView showGridLines="0" workbookViewId="0">
      <pane xSplit="1" topLeftCell="B1" activePane="topRight" state="frozen"/>
      <selection pane="topRight" activeCell="N33" sqref="A3:N33"/>
    </sheetView>
  </sheetViews>
  <sheetFormatPr baseColWidth="10" defaultRowHeight="16.5" x14ac:dyDescent="0.3"/>
  <cols>
    <col min="1" max="1" width="14.33203125" style="50" customWidth="1"/>
    <col min="2" max="2" width="11.5546875" style="50"/>
    <col min="3" max="5" width="4.88671875" style="50" customWidth="1"/>
    <col min="6" max="6" width="5.88671875" style="57" customWidth="1"/>
    <col min="7" max="7" width="4.88671875" style="50" customWidth="1"/>
    <col min="8" max="8" width="5" style="31" bestFit="1" customWidth="1"/>
    <col min="9" max="9" width="5" style="55" customWidth="1"/>
    <col min="10" max="10" width="4.77734375" style="34" bestFit="1" customWidth="1"/>
    <col min="11" max="12" width="4.77734375" style="34" customWidth="1"/>
    <col min="13" max="13" width="4.6640625" style="50" customWidth="1"/>
    <col min="14" max="14" width="5.6640625" style="50" bestFit="1" customWidth="1"/>
    <col min="15" max="16384" width="11.5546875" style="50"/>
  </cols>
  <sheetData>
    <row r="3" spans="1:14" x14ac:dyDescent="0.3">
      <c r="A3" s="38"/>
      <c r="B3" s="39"/>
      <c r="D3" s="39"/>
      <c r="F3" s="39"/>
      <c r="H3" s="39"/>
      <c r="I3" s="51"/>
      <c r="J3" s="39"/>
      <c r="K3" s="40"/>
      <c r="L3" s="39"/>
      <c r="N3" s="39"/>
    </row>
    <row r="4" spans="1:14" ht="12.75" customHeight="1" x14ac:dyDescent="0.3">
      <c r="A4" s="52"/>
      <c r="B4" s="53"/>
      <c r="D4" s="53"/>
      <c r="F4" s="54"/>
      <c r="H4" s="53"/>
      <c r="J4" s="53"/>
      <c r="K4" s="61"/>
      <c r="L4" s="53"/>
      <c r="N4" s="53"/>
    </row>
    <row r="5" spans="1:14" ht="12.75" customHeight="1" x14ac:dyDescent="0.3">
      <c r="A5" s="56"/>
      <c r="B5" s="53"/>
      <c r="D5" s="53"/>
      <c r="F5" s="54"/>
      <c r="H5" s="53"/>
      <c r="J5" s="53"/>
      <c r="K5" s="61"/>
      <c r="L5" s="53"/>
      <c r="N5" s="53"/>
    </row>
    <row r="6" spans="1:14" ht="12.75" customHeight="1" x14ac:dyDescent="0.3">
      <c r="A6" s="56"/>
      <c r="B6" s="53"/>
      <c r="D6" s="53"/>
      <c r="F6" s="54"/>
      <c r="H6" s="53"/>
      <c r="J6" s="53"/>
      <c r="K6" s="61"/>
      <c r="L6" s="53"/>
      <c r="N6" s="53"/>
    </row>
    <row r="7" spans="1:14" ht="12.75" customHeight="1" x14ac:dyDescent="0.3">
      <c r="A7" s="56"/>
      <c r="B7" s="53"/>
      <c r="D7" s="53"/>
      <c r="F7" s="54"/>
      <c r="H7" s="53"/>
      <c r="J7" s="53"/>
      <c r="K7" s="61"/>
      <c r="L7" s="53"/>
      <c r="N7" s="53"/>
    </row>
    <row r="8" spans="1:14" ht="12.75" customHeight="1" x14ac:dyDescent="0.3">
      <c r="A8" s="56"/>
      <c r="B8" s="53"/>
      <c r="D8" s="53"/>
      <c r="F8" s="54"/>
      <c r="H8" s="53"/>
      <c r="J8" s="53"/>
      <c r="K8" s="61"/>
      <c r="L8" s="53"/>
      <c r="N8" s="53"/>
    </row>
    <row r="9" spans="1:14" ht="12.75" customHeight="1" x14ac:dyDescent="0.3">
      <c r="A9" s="56"/>
      <c r="B9" s="53"/>
      <c r="D9" s="53"/>
      <c r="F9" s="54"/>
      <c r="H9" s="53"/>
      <c r="J9" s="53"/>
      <c r="K9" s="61"/>
      <c r="L9" s="53"/>
      <c r="N9" s="53"/>
    </row>
    <row r="10" spans="1:14" ht="12.75" customHeight="1" x14ac:dyDescent="0.3">
      <c r="A10" s="56"/>
      <c r="B10" s="53"/>
      <c r="D10" s="53"/>
      <c r="F10" s="54"/>
      <c r="H10" s="53"/>
      <c r="J10" s="53"/>
      <c r="K10" s="61"/>
      <c r="L10" s="53"/>
      <c r="N10" s="53"/>
    </row>
    <row r="11" spans="1:14" ht="12.75" customHeight="1" x14ac:dyDescent="0.3">
      <c r="A11" s="56"/>
      <c r="B11" s="53"/>
      <c r="D11" s="53"/>
      <c r="F11" s="54"/>
      <c r="H11" s="53"/>
      <c r="J11" s="53"/>
      <c r="K11" s="61"/>
      <c r="L11" s="53"/>
      <c r="N11" s="53"/>
    </row>
    <row r="12" spans="1:14" ht="12.75" customHeight="1" x14ac:dyDescent="0.3">
      <c r="A12" s="56"/>
      <c r="B12" s="53"/>
      <c r="D12" s="53"/>
      <c r="F12" s="54"/>
      <c r="H12" s="53"/>
      <c r="J12" s="53"/>
      <c r="K12" s="61"/>
      <c r="L12" s="53"/>
      <c r="N12" s="53"/>
    </row>
    <row r="13" spans="1:14" ht="12.75" customHeight="1" x14ac:dyDescent="0.3">
      <c r="A13" s="56"/>
      <c r="B13" s="53"/>
      <c r="D13" s="53"/>
      <c r="F13" s="54"/>
      <c r="H13" s="53"/>
      <c r="J13" s="53"/>
      <c r="K13" s="61"/>
      <c r="L13" s="53"/>
      <c r="N13" s="53"/>
    </row>
    <row r="14" spans="1:14" ht="12.75" customHeight="1" x14ac:dyDescent="0.3">
      <c r="A14" s="56"/>
      <c r="B14" s="53"/>
      <c r="D14" s="53"/>
      <c r="F14" s="54"/>
      <c r="H14" s="53"/>
      <c r="J14" s="53"/>
      <c r="K14" s="61"/>
      <c r="L14" s="53"/>
      <c r="N14" s="53"/>
    </row>
    <row r="15" spans="1:14" ht="12.75" customHeight="1" x14ac:dyDescent="0.3">
      <c r="A15" s="56"/>
      <c r="B15" s="53"/>
      <c r="D15" s="53"/>
      <c r="F15" s="54"/>
      <c r="H15" s="53"/>
      <c r="J15" s="53"/>
      <c r="K15" s="61"/>
      <c r="L15" s="53"/>
      <c r="N15" s="53"/>
    </row>
    <row r="16" spans="1:14" ht="12.75" customHeight="1" x14ac:dyDescent="0.3">
      <c r="A16" s="56"/>
      <c r="B16" s="53"/>
      <c r="D16" s="53"/>
      <c r="F16" s="54"/>
      <c r="H16" s="53"/>
      <c r="J16" s="53"/>
      <c r="K16" s="61"/>
      <c r="L16" s="53"/>
      <c r="N16" s="53"/>
    </row>
    <row r="17" spans="1:14" ht="12.75" customHeight="1" x14ac:dyDescent="0.3">
      <c r="A17" s="56"/>
      <c r="B17" s="53"/>
      <c r="D17" s="53"/>
      <c r="F17" s="54"/>
      <c r="H17" s="53"/>
      <c r="J17" s="53"/>
      <c r="K17" s="61"/>
      <c r="L17" s="53"/>
      <c r="N17" s="53"/>
    </row>
    <row r="18" spans="1:14" ht="12.75" customHeight="1" x14ac:dyDescent="0.3">
      <c r="A18" s="56"/>
      <c r="B18" s="53"/>
      <c r="D18" s="53"/>
      <c r="F18" s="54"/>
      <c r="H18" s="53"/>
      <c r="J18" s="53"/>
      <c r="K18" s="61"/>
      <c r="L18" s="53"/>
      <c r="N18" s="53"/>
    </row>
    <row r="19" spans="1:14" ht="12.75" customHeight="1" x14ac:dyDescent="0.3">
      <c r="A19" s="56"/>
      <c r="B19" s="53"/>
      <c r="D19" s="53"/>
      <c r="F19" s="54"/>
      <c r="H19" s="53"/>
      <c r="J19" s="53"/>
      <c r="K19" s="61"/>
      <c r="L19" s="53"/>
      <c r="N19" s="53"/>
    </row>
    <row r="20" spans="1:14" ht="12.75" customHeight="1" x14ac:dyDescent="0.3">
      <c r="A20" s="56"/>
      <c r="B20" s="53"/>
      <c r="D20" s="53"/>
      <c r="F20" s="54"/>
      <c r="H20" s="53"/>
      <c r="J20" s="53"/>
      <c r="K20" s="61"/>
      <c r="L20" s="53"/>
      <c r="N20" s="53"/>
    </row>
    <row r="21" spans="1:14" ht="12.75" customHeight="1" x14ac:dyDescent="0.3">
      <c r="A21" s="56"/>
      <c r="B21" s="53"/>
      <c r="D21" s="53"/>
      <c r="F21" s="54"/>
      <c r="H21" s="53"/>
      <c r="J21" s="53"/>
      <c r="K21" s="61"/>
      <c r="L21" s="53"/>
      <c r="N21" s="53"/>
    </row>
    <row r="22" spans="1:14" ht="12.75" customHeight="1" x14ac:dyDescent="0.3">
      <c r="A22" s="56"/>
      <c r="B22" s="53"/>
      <c r="D22" s="53"/>
      <c r="F22" s="54"/>
      <c r="H22" s="53"/>
      <c r="J22" s="53"/>
      <c r="K22" s="61"/>
      <c r="L22" s="53"/>
      <c r="N22" s="53"/>
    </row>
    <row r="23" spans="1:14" ht="12.75" customHeight="1" x14ac:dyDescent="0.3">
      <c r="A23" s="56"/>
      <c r="B23" s="53"/>
      <c r="D23" s="53"/>
      <c r="F23" s="54"/>
      <c r="H23" s="53"/>
      <c r="J23" s="53"/>
      <c r="K23" s="61"/>
      <c r="L23" s="53"/>
      <c r="N23" s="53"/>
    </row>
    <row r="24" spans="1:14" ht="12.75" customHeight="1" x14ac:dyDescent="0.3">
      <c r="A24" s="56"/>
      <c r="B24" s="53"/>
      <c r="D24" s="53"/>
      <c r="F24" s="54"/>
      <c r="H24" s="53"/>
      <c r="J24" s="53"/>
      <c r="K24" s="61"/>
      <c r="L24" s="53"/>
      <c r="N24" s="53"/>
    </row>
    <row r="25" spans="1:14" ht="12.75" customHeight="1" x14ac:dyDescent="0.3">
      <c r="A25" s="56"/>
      <c r="B25" s="53"/>
      <c r="D25" s="53"/>
      <c r="F25" s="54"/>
      <c r="H25" s="53"/>
      <c r="J25" s="53"/>
      <c r="K25" s="61"/>
      <c r="L25" s="53"/>
      <c r="N25" s="53"/>
    </row>
    <row r="26" spans="1:14" ht="12.75" customHeight="1" x14ac:dyDescent="0.3">
      <c r="A26" s="56"/>
      <c r="B26" s="53"/>
      <c r="D26" s="53"/>
      <c r="F26" s="54"/>
      <c r="H26" s="53"/>
      <c r="J26" s="53"/>
      <c r="K26" s="61"/>
      <c r="L26" s="53"/>
      <c r="N26" s="53"/>
    </row>
    <row r="27" spans="1:14" ht="12.75" customHeight="1" x14ac:dyDescent="0.3">
      <c r="A27" s="56"/>
      <c r="B27" s="53"/>
      <c r="D27" s="53"/>
      <c r="F27" s="54"/>
      <c r="H27" s="53"/>
      <c r="J27" s="53"/>
      <c r="K27" s="61"/>
      <c r="L27" s="53"/>
      <c r="N27" s="53"/>
    </row>
    <row r="28" spans="1:14" ht="12.75" customHeight="1" x14ac:dyDescent="0.3">
      <c r="A28" s="56"/>
      <c r="B28" s="53"/>
      <c r="D28" s="53"/>
      <c r="F28" s="54"/>
      <c r="H28" s="53"/>
      <c r="J28" s="53"/>
      <c r="K28" s="61"/>
      <c r="L28" s="53"/>
      <c r="N28" s="53"/>
    </row>
    <row r="29" spans="1:14" ht="12.75" customHeight="1" x14ac:dyDescent="0.3">
      <c r="A29" s="56"/>
      <c r="B29" s="53"/>
      <c r="D29" s="53"/>
      <c r="F29" s="54"/>
      <c r="H29" s="53"/>
      <c r="J29" s="53"/>
      <c r="K29" s="61"/>
      <c r="L29" s="53"/>
      <c r="N29" s="53"/>
    </row>
    <row r="30" spans="1:14" ht="12.75" customHeight="1" x14ac:dyDescent="0.3">
      <c r="A30" s="56"/>
      <c r="B30" s="53"/>
      <c r="D30" s="53"/>
      <c r="F30" s="54"/>
      <c r="H30" s="53"/>
      <c r="J30" s="53"/>
      <c r="K30" s="61"/>
      <c r="L30" s="53"/>
      <c r="N30" s="53"/>
    </row>
    <row r="31" spans="1:14" ht="12.75" customHeight="1" x14ac:dyDescent="0.3">
      <c r="A31" s="56"/>
      <c r="B31" s="53"/>
      <c r="D31" s="53"/>
      <c r="F31" s="54"/>
      <c r="H31" s="53"/>
      <c r="J31" s="53"/>
      <c r="K31" s="61"/>
      <c r="L31" s="53"/>
      <c r="N31" s="53"/>
    </row>
    <row r="32" spans="1:14" ht="12.75" customHeight="1" x14ac:dyDescent="0.3">
      <c r="A32" s="56"/>
      <c r="B32" s="53"/>
      <c r="D32" s="53"/>
      <c r="F32" s="54"/>
      <c r="H32" s="53"/>
      <c r="J32" s="53"/>
      <c r="K32" s="61"/>
      <c r="L32" s="53"/>
      <c r="N32" s="53"/>
    </row>
    <row r="33" spans="1:14" ht="12.75" customHeight="1" x14ac:dyDescent="0.3">
      <c r="A33" s="56"/>
      <c r="B33" s="53"/>
      <c r="D33" s="53"/>
      <c r="F33" s="54"/>
      <c r="H33" s="53"/>
      <c r="J33" s="53"/>
      <c r="K33" s="61"/>
      <c r="L33" s="53"/>
      <c r="N33" s="53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sqref="A1:XFD1048576"/>
    </sheetView>
  </sheetViews>
  <sheetFormatPr baseColWidth="10" defaultColWidth="8.88671875" defaultRowHeight="14.25" x14ac:dyDescent="0.2"/>
  <cols>
    <col min="1" max="1" width="0.88671875" style="95" customWidth="1"/>
    <col min="2" max="2" width="10.5546875" style="103" customWidth="1"/>
    <col min="3" max="3" width="25.77734375" style="212" customWidth="1"/>
    <col min="4" max="4" width="4.21875" style="103" customWidth="1"/>
    <col min="5" max="5" width="5.88671875" style="103" customWidth="1"/>
    <col min="6" max="6" width="20.5546875" style="103" customWidth="1"/>
    <col min="7" max="7" width="6.77734375" style="213" customWidth="1"/>
    <col min="8" max="8" width="6.88671875" style="103" customWidth="1"/>
    <col min="9" max="9" width="7.88671875" style="204" customWidth="1"/>
    <col min="10" max="10" width="6.5546875" style="95" customWidth="1"/>
    <col min="11" max="11" width="5.21875" style="95" customWidth="1"/>
    <col min="12" max="12" width="5.77734375" style="204" customWidth="1"/>
    <col min="13" max="13" width="5.6640625" style="204" customWidth="1"/>
    <col min="14" max="14" width="6.88671875" style="204" customWidth="1"/>
    <col min="15" max="16" width="5.77734375" style="204" customWidth="1"/>
    <col min="17" max="18" width="5.77734375" style="95" customWidth="1"/>
    <col min="19" max="19" width="5.6640625" style="95" customWidth="1"/>
    <col min="20" max="21" width="5.77734375" style="95" customWidth="1"/>
    <col min="22" max="22" width="5.77734375" style="211" customWidth="1"/>
    <col min="23" max="23" width="5.5546875" style="191" customWidth="1"/>
    <col min="24" max="24" width="5.5546875" style="95" customWidth="1"/>
    <col min="25" max="25" width="4.88671875" style="102" hidden="1" customWidth="1"/>
    <col min="26" max="26" width="4.88671875" style="103" hidden="1" customWidth="1"/>
    <col min="27" max="27" width="3.44140625" style="95" customWidth="1"/>
    <col min="28" max="28" width="5.33203125" style="166" customWidth="1"/>
    <col min="29" max="16384" width="8.88671875" style="95"/>
  </cols>
  <sheetData>
    <row r="1" spans="1:28" s="62" customFormat="1" ht="30" customHeight="1" x14ac:dyDescent="0.5">
      <c r="B1" s="367"/>
      <c r="C1" s="368"/>
      <c r="D1" s="368"/>
      <c r="E1" s="368"/>
      <c r="F1" s="368"/>
      <c r="G1" s="368"/>
      <c r="H1" s="63"/>
      <c r="I1" s="64"/>
      <c r="J1" s="65"/>
      <c r="K1" s="65"/>
      <c r="L1" s="66"/>
      <c r="M1" s="66"/>
      <c r="N1" s="66"/>
      <c r="O1" s="66"/>
      <c r="P1" s="66"/>
      <c r="Q1" s="67"/>
      <c r="R1" s="67"/>
      <c r="S1" s="67"/>
      <c r="T1" s="67"/>
      <c r="U1" s="68"/>
      <c r="V1" s="69"/>
      <c r="W1" s="369"/>
      <c r="X1" s="371"/>
      <c r="Y1" s="70"/>
      <c r="Z1" s="71"/>
      <c r="AB1" s="346"/>
    </row>
    <row r="2" spans="1:28" s="65" customFormat="1" ht="15" customHeight="1" x14ac:dyDescent="0.3">
      <c r="B2" s="348"/>
      <c r="C2" s="349"/>
      <c r="D2" s="349"/>
      <c r="E2" s="349"/>
      <c r="F2" s="349"/>
      <c r="G2" s="350"/>
      <c r="H2" s="72"/>
      <c r="I2" s="66"/>
      <c r="L2" s="66"/>
      <c r="M2" s="66"/>
      <c r="N2" s="66"/>
      <c r="O2" s="66"/>
      <c r="P2" s="66"/>
      <c r="Q2" s="67"/>
      <c r="R2" s="67"/>
      <c r="S2" s="67"/>
      <c r="T2" s="67"/>
      <c r="U2" s="68"/>
      <c r="V2" s="69"/>
      <c r="W2" s="370"/>
      <c r="X2" s="372"/>
      <c r="Y2" s="73"/>
      <c r="Z2" s="74"/>
      <c r="AB2" s="347"/>
    </row>
    <row r="3" spans="1:28" s="65" customFormat="1" ht="12.75" customHeight="1" x14ac:dyDescent="0.3">
      <c r="B3" s="75"/>
      <c r="C3" s="76"/>
      <c r="D3" s="77"/>
      <c r="E3" s="78"/>
      <c r="F3" s="79"/>
      <c r="G3" s="80"/>
      <c r="H3" s="72"/>
      <c r="I3" s="66"/>
      <c r="L3" s="66"/>
      <c r="M3" s="66"/>
      <c r="N3" s="81"/>
      <c r="O3" s="81"/>
      <c r="P3" s="66"/>
      <c r="Q3" s="67"/>
      <c r="R3" s="67"/>
      <c r="S3" s="67"/>
      <c r="T3" s="67"/>
      <c r="U3" s="68"/>
      <c r="V3" s="69"/>
      <c r="W3" s="370"/>
      <c r="X3" s="372"/>
      <c r="Y3" s="73"/>
      <c r="Z3" s="74"/>
      <c r="AB3" s="347"/>
    </row>
    <row r="4" spans="1:28" s="65" customFormat="1" ht="12.95" customHeight="1" thickBot="1" x14ac:dyDescent="0.35">
      <c r="B4" s="82"/>
      <c r="C4" s="83"/>
      <c r="D4" s="84"/>
      <c r="E4" s="84"/>
      <c r="F4" s="85"/>
      <c r="G4" s="86"/>
      <c r="H4" s="72"/>
      <c r="I4" s="66"/>
      <c r="L4" s="66"/>
      <c r="M4" s="66"/>
      <c r="N4" s="66"/>
      <c r="O4" s="66"/>
      <c r="P4" s="66"/>
      <c r="Q4" s="67"/>
      <c r="R4" s="67"/>
      <c r="S4" s="67"/>
      <c r="T4" s="67"/>
      <c r="U4" s="68"/>
      <c r="V4" s="69"/>
      <c r="W4" s="370"/>
      <c r="X4" s="372"/>
      <c r="Y4" s="73"/>
      <c r="Z4" s="74"/>
      <c r="AB4" s="347"/>
    </row>
    <row r="5" spans="1:28" s="65" customFormat="1" ht="12.95" customHeight="1" x14ac:dyDescent="0.3">
      <c r="B5" s="87"/>
      <c r="C5" s="83"/>
      <c r="D5" s="84"/>
      <c r="E5" s="84"/>
      <c r="F5" s="85"/>
      <c r="G5" s="86"/>
      <c r="H5" s="72"/>
      <c r="I5" s="66"/>
      <c r="J5" s="351"/>
      <c r="K5" s="352"/>
      <c r="L5" s="357"/>
      <c r="M5" s="359"/>
      <c r="N5" s="362"/>
      <c r="O5" s="365"/>
      <c r="P5" s="375"/>
      <c r="Q5" s="377"/>
      <c r="R5" s="362"/>
      <c r="S5" s="359"/>
      <c r="T5" s="362"/>
      <c r="U5" s="359"/>
      <c r="W5" s="370"/>
      <c r="X5" s="372"/>
      <c r="Y5" s="73"/>
      <c r="Z5" s="74"/>
      <c r="AB5" s="347"/>
    </row>
    <row r="6" spans="1:28" s="65" customFormat="1" ht="12.95" customHeight="1" x14ac:dyDescent="0.3">
      <c r="B6" s="87"/>
      <c r="C6" s="83"/>
      <c r="D6" s="84"/>
      <c r="E6" s="84"/>
      <c r="F6" s="85"/>
      <c r="G6" s="86"/>
      <c r="H6" s="72"/>
      <c r="I6" s="66"/>
      <c r="J6" s="353"/>
      <c r="K6" s="354"/>
      <c r="L6" s="358"/>
      <c r="M6" s="360"/>
      <c r="N6" s="363"/>
      <c r="O6" s="366"/>
      <c r="P6" s="376"/>
      <c r="Q6" s="378"/>
      <c r="R6" s="363"/>
      <c r="S6" s="360"/>
      <c r="T6" s="363"/>
      <c r="U6" s="360"/>
      <c r="W6" s="370"/>
      <c r="X6" s="372"/>
      <c r="Y6" s="73"/>
      <c r="Z6" s="74"/>
      <c r="AB6" s="347"/>
    </row>
    <row r="7" spans="1:28" s="65" customFormat="1" ht="20.25" customHeight="1" thickBot="1" x14ac:dyDescent="0.35">
      <c r="B7" s="380"/>
      <c r="C7" s="381"/>
      <c r="D7" s="88"/>
      <c r="E7" s="382"/>
      <c r="F7" s="381"/>
      <c r="G7" s="383"/>
      <c r="H7" s="72"/>
      <c r="I7" s="66"/>
      <c r="J7" s="355"/>
      <c r="K7" s="356"/>
      <c r="L7" s="358"/>
      <c r="M7" s="360"/>
      <c r="N7" s="364"/>
      <c r="O7" s="366"/>
      <c r="P7" s="376"/>
      <c r="Q7" s="378"/>
      <c r="R7" s="364"/>
      <c r="S7" s="360"/>
      <c r="T7" s="364"/>
      <c r="U7" s="360"/>
      <c r="W7" s="370"/>
      <c r="X7" s="372"/>
      <c r="Y7" s="73"/>
      <c r="Z7" s="74"/>
      <c r="AB7" s="347"/>
    </row>
    <row r="8" spans="1:28" s="62" customFormat="1" ht="20.100000000000001" customHeight="1" x14ac:dyDescent="0.3">
      <c r="A8" s="65"/>
      <c r="B8" s="384"/>
      <c r="C8" s="384"/>
      <c r="D8" s="384"/>
      <c r="E8" s="384"/>
      <c r="F8" s="384"/>
      <c r="G8" s="384"/>
      <c r="H8" s="385"/>
      <c r="I8" s="387"/>
      <c r="J8" s="373"/>
      <c r="K8" s="374"/>
      <c r="L8" s="89"/>
      <c r="M8" s="361"/>
      <c r="N8" s="90"/>
      <c r="O8" s="366"/>
      <c r="P8" s="90"/>
      <c r="Q8" s="379"/>
      <c r="R8" s="91"/>
      <c r="S8" s="361"/>
      <c r="T8" s="91"/>
      <c r="U8" s="361"/>
      <c r="V8" s="65"/>
      <c r="W8" s="370"/>
      <c r="X8" s="372"/>
      <c r="Y8" s="70"/>
      <c r="Z8" s="71"/>
      <c r="AB8" s="347"/>
    </row>
    <row r="9" spans="1:28" ht="30.75" customHeight="1" thickBot="1" x14ac:dyDescent="0.25">
      <c r="A9" s="92"/>
      <c r="B9" s="93"/>
      <c r="C9" s="93"/>
      <c r="D9" s="94"/>
      <c r="E9" s="93"/>
      <c r="F9" s="93"/>
      <c r="G9" s="94"/>
      <c r="H9" s="386"/>
      <c r="I9" s="388"/>
      <c r="L9" s="96"/>
      <c r="M9" s="97"/>
      <c r="N9" s="98"/>
      <c r="O9" s="98"/>
      <c r="P9" s="98"/>
      <c r="Q9" s="99"/>
      <c r="R9" s="100"/>
      <c r="S9" s="101"/>
      <c r="T9" s="100"/>
      <c r="U9" s="101"/>
      <c r="V9" s="92"/>
      <c r="W9" s="370"/>
      <c r="X9" s="372"/>
      <c r="AB9" s="347"/>
    </row>
    <row r="10" spans="1:28" ht="12" customHeight="1" thickBot="1" x14ac:dyDescent="0.25">
      <c r="A10" s="92"/>
      <c r="B10" s="104"/>
      <c r="C10" s="105"/>
      <c r="D10" s="106"/>
      <c r="E10" s="105"/>
      <c r="F10" s="104"/>
      <c r="G10" s="107"/>
      <c r="H10" s="108"/>
      <c r="I10" s="109"/>
      <c r="L10" s="110"/>
      <c r="M10" s="111"/>
      <c r="N10" s="112"/>
      <c r="O10" s="113"/>
      <c r="P10" s="112"/>
      <c r="Q10" s="114"/>
      <c r="R10" s="112"/>
      <c r="S10" s="113"/>
      <c r="T10" s="112"/>
      <c r="U10" s="113"/>
      <c r="V10" s="92"/>
      <c r="W10" s="115"/>
      <c r="X10" s="116"/>
      <c r="Z10" s="102"/>
      <c r="AB10" s="117"/>
    </row>
    <row r="11" spans="1:28" ht="12" customHeight="1" thickBot="1" x14ac:dyDescent="0.25">
      <c r="A11" s="92"/>
      <c r="B11" s="118"/>
      <c r="C11" s="119"/>
      <c r="D11" s="120"/>
      <c r="E11" s="119"/>
      <c r="F11" s="118"/>
      <c r="G11" s="121"/>
      <c r="H11" s="108"/>
      <c r="I11" s="122"/>
      <c r="L11" s="110"/>
      <c r="M11" s="111"/>
      <c r="N11" s="112"/>
      <c r="O11" s="113"/>
      <c r="P11" s="112"/>
      <c r="Q11" s="114"/>
      <c r="R11" s="112"/>
      <c r="S11" s="113"/>
      <c r="T11" s="112"/>
      <c r="U11" s="113"/>
      <c r="V11" s="92"/>
      <c r="W11" s="115"/>
      <c r="X11" s="123"/>
      <c r="Z11" s="102"/>
      <c r="AB11" s="117"/>
    </row>
    <row r="12" spans="1:28" ht="12" customHeight="1" thickBot="1" x14ac:dyDescent="0.25">
      <c r="A12" s="92"/>
      <c r="B12" s="118"/>
      <c r="C12" s="119"/>
      <c r="D12" s="120"/>
      <c r="E12" s="119"/>
      <c r="F12" s="118"/>
      <c r="G12" s="121"/>
      <c r="H12" s="108"/>
      <c r="I12" s="122"/>
      <c r="L12" s="110"/>
      <c r="M12" s="111"/>
      <c r="N12" s="112"/>
      <c r="O12" s="113"/>
      <c r="P12" s="112"/>
      <c r="Q12" s="114"/>
      <c r="R12" s="112"/>
      <c r="S12" s="113"/>
      <c r="T12" s="112"/>
      <c r="U12" s="113"/>
      <c r="V12" s="92"/>
      <c r="W12" s="115"/>
      <c r="X12" s="116"/>
      <c r="Z12" s="102"/>
      <c r="AB12" s="117"/>
    </row>
    <row r="13" spans="1:28" ht="12" customHeight="1" thickBot="1" x14ac:dyDescent="0.25">
      <c r="A13" s="92"/>
      <c r="B13" s="118"/>
      <c r="C13" s="119"/>
      <c r="D13" s="120"/>
      <c r="E13" s="118"/>
      <c r="F13" s="118"/>
      <c r="G13" s="124"/>
      <c r="H13" s="108"/>
      <c r="I13" s="122"/>
      <c r="L13" s="110"/>
      <c r="M13" s="111"/>
      <c r="N13" s="112"/>
      <c r="O13" s="113"/>
      <c r="P13" s="112"/>
      <c r="Q13" s="114"/>
      <c r="R13" s="112"/>
      <c r="S13" s="113"/>
      <c r="T13" s="112"/>
      <c r="U13" s="113"/>
      <c r="V13" s="92"/>
      <c r="W13" s="115"/>
      <c r="X13" s="116"/>
      <c r="Z13" s="102"/>
      <c r="AB13" s="117"/>
    </row>
    <row r="14" spans="1:28" ht="12" customHeight="1" thickBot="1" x14ac:dyDescent="0.25">
      <c r="A14" s="92"/>
      <c r="B14" s="118"/>
      <c r="C14" s="119"/>
      <c r="D14" s="120"/>
      <c r="E14" s="119"/>
      <c r="F14" s="118"/>
      <c r="G14" s="124"/>
      <c r="H14" s="108"/>
      <c r="I14" s="122"/>
      <c r="L14" s="110"/>
      <c r="M14" s="111"/>
      <c r="N14" s="112"/>
      <c r="O14" s="113"/>
      <c r="P14" s="112"/>
      <c r="Q14" s="114"/>
      <c r="R14" s="112"/>
      <c r="S14" s="113"/>
      <c r="T14" s="112"/>
      <c r="U14" s="113"/>
      <c r="V14" s="92"/>
      <c r="W14" s="115"/>
      <c r="X14" s="116"/>
      <c r="Z14" s="102"/>
      <c r="AB14" s="117"/>
    </row>
    <row r="15" spans="1:28" ht="12" customHeight="1" thickBot="1" x14ac:dyDescent="0.25">
      <c r="A15" s="92"/>
      <c r="B15" s="118"/>
      <c r="C15" s="119"/>
      <c r="D15" s="120"/>
      <c r="E15" s="119"/>
      <c r="F15" s="118"/>
      <c r="G15" s="124"/>
      <c r="H15" s="108"/>
      <c r="I15" s="122"/>
      <c r="L15" s="110"/>
      <c r="M15" s="111"/>
      <c r="N15" s="112"/>
      <c r="O15" s="113"/>
      <c r="P15" s="112"/>
      <c r="Q15" s="114"/>
      <c r="R15" s="112"/>
      <c r="S15" s="113"/>
      <c r="T15" s="112"/>
      <c r="U15" s="113"/>
      <c r="V15" s="92"/>
      <c r="W15" s="115"/>
      <c r="X15" s="116"/>
      <c r="Z15" s="102"/>
      <c r="AB15" s="117"/>
    </row>
    <row r="16" spans="1:28" ht="12" customHeight="1" thickBot="1" x14ac:dyDescent="0.25">
      <c r="A16" s="92"/>
      <c r="B16" s="118"/>
      <c r="C16" s="119"/>
      <c r="D16" s="120"/>
      <c r="E16" s="119"/>
      <c r="F16" s="118"/>
      <c r="G16" s="125"/>
      <c r="H16" s="108"/>
      <c r="I16" s="122"/>
      <c r="L16" s="110"/>
      <c r="M16" s="111"/>
      <c r="N16" s="112"/>
      <c r="O16" s="113"/>
      <c r="P16" s="112"/>
      <c r="Q16" s="114"/>
      <c r="R16" s="112"/>
      <c r="S16" s="113"/>
      <c r="T16" s="112"/>
      <c r="U16" s="113"/>
      <c r="V16" s="92"/>
      <c r="W16" s="115"/>
      <c r="X16" s="116"/>
      <c r="Z16" s="102"/>
      <c r="AB16" s="117"/>
    </row>
    <row r="17" spans="1:28" ht="12" customHeight="1" thickBot="1" x14ac:dyDescent="0.25">
      <c r="A17" s="92"/>
      <c r="B17" s="118"/>
      <c r="C17" s="119"/>
      <c r="D17" s="120"/>
      <c r="E17" s="119"/>
      <c r="F17" s="118"/>
      <c r="G17" s="125"/>
      <c r="H17" s="108"/>
      <c r="I17" s="122"/>
      <c r="L17" s="110"/>
      <c r="M17" s="111"/>
      <c r="N17" s="112"/>
      <c r="O17" s="113"/>
      <c r="P17" s="112"/>
      <c r="Q17" s="114"/>
      <c r="R17" s="112"/>
      <c r="S17" s="113"/>
      <c r="T17" s="112"/>
      <c r="U17" s="113"/>
      <c r="V17" s="92"/>
      <c r="W17" s="115"/>
      <c r="X17" s="116"/>
      <c r="Z17" s="102"/>
      <c r="AB17" s="117"/>
    </row>
    <row r="18" spans="1:28" ht="12" customHeight="1" thickBot="1" x14ac:dyDescent="0.25">
      <c r="A18" s="92"/>
      <c r="B18" s="118"/>
      <c r="C18" s="119"/>
      <c r="D18" s="120"/>
      <c r="E18" s="119"/>
      <c r="F18" s="118"/>
      <c r="G18" s="125"/>
      <c r="H18" s="108"/>
      <c r="I18" s="122"/>
      <c r="L18" s="110"/>
      <c r="M18" s="111"/>
      <c r="N18" s="112"/>
      <c r="O18" s="113"/>
      <c r="P18" s="112"/>
      <c r="Q18" s="114"/>
      <c r="R18" s="112"/>
      <c r="S18" s="113"/>
      <c r="T18" s="112"/>
      <c r="U18" s="113"/>
      <c r="V18" s="92"/>
      <c r="W18" s="115"/>
      <c r="X18" s="116"/>
      <c r="Z18" s="102"/>
      <c r="AB18" s="117"/>
    </row>
    <row r="19" spans="1:28" ht="12" customHeight="1" thickBot="1" x14ac:dyDescent="0.25">
      <c r="A19" s="92"/>
      <c r="B19" s="118"/>
      <c r="C19" s="119"/>
      <c r="D19" s="120"/>
      <c r="E19" s="119"/>
      <c r="F19" s="118"/>
      <c r="G19" s="126"/>
      <c r="H19" s="108"/>
      <c r="I19" s="122"/>
      <c r="L19" s="110"/>
      <c r="M19" s="111"/>
      <c r="N19" s="112"/>
      <c r="O19" s="113"/>
      <c r="P19" s="112"/>
      <c r="Q19" s="114"/>
      <c r="R19" s="112"/>
      <c r="S19" s="113"/>
      <c r="T19" s="112"/>
      <c r="U19" s="113"/>
      <c r="V19" s="92"/>
      <c r="W19" s="115"/>
      <c r="X19" s="116"/>
      <c r="Z19" s="102"/>
      <c r="AB19" s="117"/>
    </row>
    <row r="20" spans="1:28" ht="12" customHeight="1" thickBot="1" x14ac:dyDescent="0.25">
      <c r="A20" s="92"/>
      <c r="B20" s="118"/>
      <c r="C20" s="119"/>
      <c r="D20" s="120"/>
      <c r="E20" s="119"/>
      <c r="F20" s="118"/>
      <c r="G20" s="121"/>
      <c r="H20" s="108"/>
      <c r="I20" s="122"/>
      <c r="L20" s="110"/>
      <c r="M20" s="111"/>
      <c r="N20" s="112"/>
      <c r="O20" s="113"/>
      <c r="P20" s="112"/>
      <c r="Q20" s="114"/>
      <c r="R20" s="112"/>
      <c r="S20" s="113"/>
      <c r="T20" s="112"/>
      <c r="U20" s="113"/>
      <c r="V20" s="92"/>
      <c r="W20" s="115"/>
      <c r="X20" s="116"/>
      <c r="Z20" s="102"/>
      <c r="AB20" s="117"/>
    </row>
    <row r="21" spans="1:28" ht="12" customHeight="1" thickBot="1" x14ac:dyDescent="0.25">
      <c r="A21" s="92"/>
      <c r="B21" s="118"/>
      <c r="C21" s="119"/>
      <c r="D21" s="120"/>
      <c r="E21" s="119"/>
      <c r="F21" s="118"/>
      <c r="G21" s="121"/>
      <c r="H21" s="108"/>
      <c r="I21" s="122"/>
      <c r="L21" s="110"/>
      <c r="M21" s="111"/>
      <c r="N21" s="112"/>
      <c r="O21" s="113"/>
      <c r="P21" s="112"/>
      <c r="Q21" s="114"/>
      <c r="R21" s="112"/>
      <c r="S21" s="113"/>
      <c r="T21" s="112"/>
      <c r="U21" s="113"/>
      <c r="V21" s="92"/>
      <c r="W21" s="115"/>
      <c r="X21" s="116"/>
      <c r="Z21" s="102"/>
      <c r="AB21" s="117"/>
    </row>
    <row r="22" spans="1:28" ht="12" customHeight="1" thickBot="1" x14ac:dyDescent="0.25">
      <c r="A22" s="92"/>
      <c r="B22" s="118"/>
      <c r="C22" s="119"/>
      <c r="D22" s="120"/>
      <c r="E22" s="105"/>
      <c r="F22" s="118"/>
      <c r="G22" s="121"/>
      <c r="H22" s="108"/>
      <c r="I22" s="122"/>
      <c r="L22" s="110"/>
      <c r="M22" s="111"/>
      <c r="N22" s="112"/>
      <c r="O22" s="113"/>
      <c r="P22" s="112"/>
      <c r="Q22" s="114"/>
      <c r="R22" s="112"/>
      <c r="S22" s="113"/>
      <c r="T22" s="112"/>
      <c r="U22" s="113"/>
      <c r="V22" s="92"/>
      <c r="W22" s="115"/>
      <c r="X22" s="116"/>
      <c r="Z22" s="102"/>
      <c r="AB22" s="117"/>
    </row>
    <row r="23" spans="1:28" ht="12" customHeight="1" thickBot="1" x14ac:dyDescent="0.25">
      <c r="A23" s="92"/>
      <c r="B23" s="118"/>
      <c r="C23" s="119"/>
      <c r="D23" s="120"/>
      <c r="E23" s="105"/>
      <c r="F23" s="118"/>
      <c r="G23" s="121"/>
      <c r="H23" s="108"/>
      <c r="I23" s="122"/>
      <c r="L23" s="110"/>
      <c r="M23" s="111"/>
      <c r="N23" s="112"/>
      <c r="O23" s="113"/>
      <c r="P23" s="112"/>
      <c r="Q23" s="114"/>
      <c r="R23" s="112"/>
      <c r="S23" s="113"/>
      <c r="T23" s="112"/>
      <c r="U23" s="113"/>
      <c r="V23" s="92"/>
      <c r="W23" s="115"/>
      <c r="X23" s="116"/>
      <c r="Z23" s="102"/>
      <c r="AB23" s="117"/>
    </row>
    <row r="24" spans="1:28" ht="12" customHeight="1" thickBot="1" x14ac:dyDescent="0.25">
      <c r="A24" s="92"/>
      <c r="B24" s="118"/>
      <c r="C24" s="119"/>
      <c r="D24" s="120"/>
      <c r="E24" s="119"/>
      <c r="F24" s="118"/>
      <c r="G24" s="121"/>
      <c r="H24" s="108"/>
      <c r="I24" s="122"/>
      <c r="L24" s="110"/>
      <c r="M24" s="111"/>
      <c r="N24" s="112"/>
      <c r="O24" s="113"/>
      <c r="P24" s="112"/>
      <c r="Q24" s="114"/>
      <c r="R24" s="112"/>
      <c r="S24" s="113"/>
      <c r="T24" s="112"/>
      <c r="U24" s="113"/>
      <c r="V24" s="92"/>
      <c r="W24" s="115"/>
      <c r="X24" s="116"/>
      <c r="Z24" s="102"/>
      <c r="AB24" s="117"/>
    </row>
    <row r="25" spans="1:28" ht="12" customHeight="1" thickBot="1" x14ac:dyDescent="0.25">
      <c r="A25" s="92"/>
      <c r="B25" s="118"/>
      <c r="C25" s="119"/>
      <c r="D25" s="120"/>
      <c r="E25" s="119"/>
      <c r="F25" s="118"/>
      <c r="G25" s="121"/>
      <c r="H25" s="108"/>
      <c r="I25" s="122"/>
      <c r="L25" s="110"/>
      <c r="M25" s="111"/>
      <c r="N25" s="112"/>
      <c r="O25" s="113"/>
      <c r="P25" s="112"/>
      <c r="Q25" s="114"/>
      <c r="R25" s="112"/>
      <c r="S25" s="113"/>
      <c r="T25" s="112"/>
      <c r="U25" s="113"/>
      <c r="V25" s="92"/>
      <c r="W25" s="115"/>
      <c r="X25" s="116"/>
      <c r="Z25" s="102"/>
      <c r="AB25" s="117"/>
    </row>
    <row r="26" spans="1:28" ht="12" customHeight="1" thickBot="1" x14ac:dyDescent="0.25">
      <c r="A26" s="92"/>
      <c r="B26" s="118"/>
      <c r="C26" s="119"/>
      <c r="D26" s="120"/>
      <c r="E26" s="119"/>
      <c r="F26" s="118"/>
      <c r="G26" s="124"/>
      <c r="H26" s="108"/>
      <c r="I26" s="127"/>
      <c r="L26" s="110"/>
      <c r="M26" s="111"/>
      <c r="N26" s="112"/>
      <c r="O26" s="113"/>
      <c r="P26" s="112"/>
      <c r="Q26" s="114"/>
      <c r="R26" s="112"/>
      <c r="S26" s="113"/>
      <c r="T26" s="112"/>
      <c r="U26" s="113"/>
      <c r="V26" s="92"/>
      <c r="W26" s="115"/>
      <c r="X26" s="116"/>
      <c r="Z26" s="102"/>
      <c r="AB26" s="117"/>
    </row>
    <row r="27" spans="1:28" ht="12" customHeight="1" thickBot="1" x14ac:dyDescent="0.25">
      <c r="A27" s="92"/>
      <c r="B27" s="104"/>
      <c r="C27" s="105"/>
      <c r="D27" s="106"/>
      <c r="E27" s="105"/>
      <c r="F27" s="118"/>
      <c r="G27" s="128"/>
      <c r="H27" s="108"/>
      <c r="I27" s="127"/>
      <c r="L27" s="110"/>
      <c r="M27" s="111"/>
      <c r="N27" s="112"/>
      <c r="O27" s="113"/>
      <c r="P27" s="112"/>
      <c r="Q27" s="114"/>
      <c r="R27" s="112"/>
      <c r="S27" s="113"/>
      <c r="T27" s="112"/>
      <c r="U27" s="113"/>
      <c r="V27" s="92"/>
      <c r="W27" s="115"/>
      <c r="X27" s="116"/>
      <c r="Z27" s="102"/>
      <c r="AB27" s="117"/>
    </row>
    <row r="28" spans="1:28" ht="12" customHeight="1" x14ac:dyDescent="0.2">
      <c r="A28" s="129"/>
      <c r="B28" s="118"/>
      <c r="C28" s="119"/>
      <c r="D28" s="120"/>
      <c r="E28" s="105"/>
      <c r="F28" s="118"/>
      <c r="G28" s="125"/>
      <c r="H28" s="108"/>
      <c r="I28" s="127"/>
      <c r="L28" s="110"/>
      <c r="M28" s="111"/>
      <c r="N28" s="112"/>
      <c r="O28" s="113"/>
      <c r="P28" s="112"/>
      <c r="Q28" s="114"/>
      <c r="R28" s="112"/>
      <c r="S28" s="113"/>
      <c r="T28" s="112"/>
      <c r="U28" s="113"/>
      <c r="V28" s="92"/>
      <c r="W28" s="115"/>
      <c r="X28" s="116"/>
      <c r="Z28" s="102"/>
      <c r="AB28" s="117"/>
    </row>
    <row r="29" spans="1:28" ht="3.95" customHeight="1" x14ac:dyDescent="0.3">
      <c r="A29" s="92"/>
      <c r="B29" s="389"/>
      <c r="C29" s="390"/>
      <c r="D29" s="390"/>
      <c r="E29" s="390"/>
      <c r="F29" s="390"/>
      <c r="G29" s="390"/>
      <c r="H29" s="390"/>
      <c r="I29" s="130"/>
      <c r="L29" s="131"/>
      <c r="M29" s="132"/>
      <c r="N29" s="133"/>
      <c r="O29" s="133"/>
      <c r="P29" s="133"/>
      <c r="Q29" s="134"/>
      <c r="R29" s="218"/>
      <c r="S29" s="219"/>
      <c r="T29" s="220"/>
      <c r="U29" s="220"/>
      <c r="V29" s="163"/>
      <c r="W29" s="221"/>
      <c r="X29" s="222"/>
      <c r="Y29" s="165"/>
      <c r="Z29" s="165"/>
      <c r="AA29" s="161"/>
      <c r="AB29" s="223"/>
    </row>
    <row r="30" spans="1:28" ht="12" hidden="1" customHeight="1" x14ac:dyDescent="0.2">
      <c r="A30" s="92"/>
      <c r="B30" s="104"/>
      <c r="C30" s="105"/>
      <c r="D30" s="135"/>
      <c r="E30" s="119"/>
      <c r="F30" s="104"/>
      <c r="G30" s="136"/>
      <c r="H30" s="108"/>
      <c r="I30" s="127"/>
      <c r="L30" s="110"/>
      <c r="M30" s="137"/>
      <c r="N30" s="112"/>
      <c r="O30" s="138"/>
      <c r="P30" s="112"/>
      <c r="Q30" s="139"/>
      <c r="R30" s="218"/>
      <c r="S30" s="219"/>
      <c r="T30" s="219"/>
      <c r="U30" s="219"/>
      <c r="V30" s="163"/>
      <c r="W30" s="224"/>
      <c r="X30" s="225"/>
      <c r="Y30" s="165"/>
      <c r="Z30" s="165"/>
      <c r="AA30" s="161"/>
      <c r="AB30" s="226"/>
    </row>
    <row r="31" spans="1:28" ht="12" hidden="1" customHeight="1" x14ac:dyDescent="0.2">
      <c r="A31" s="92"/>
      <c r="B31" s="118"/>
      <c r="C31" s="119"/>
      <c r="D31" s="135"/>
      <c r="E31" s="119"/>
      <c r="F31" s="118"/>
      <c r="G31" s="121"/>
      <c r="H31" s="108"/>
      <c r="I31" s="127"/>
      <c r="L31" s="110"/>
      <c r="M31" s="137"/>
      <c r="N31" s="112"/>
      <c r="O31" s="138"/>
      <c r="P31" s="112"/>
      <c r="Q31" s="139"/>
      <c r="R31" s="218"/>
      <c r="S31" s="219"/>
      <c r="T31" s="219"/>
      <c r="U31" s="219"/>
      <c r="V31" s="163"/>
      <c r="W31" s="224"/>
      <c r="X31" s="225"/>
      <c r="Y31" s="165"/>
      <c r="Z31" s="165"/>
      <c r="AA31" s="161"/>
      <c r="AB31" s="226"/>
    </row>
    <row r="32" spans="1:28" ht="12" hidden="1" customHeight="1" x14ac:dyDescent="0.2">
      <c r="A32" s="129"/>
      <c r="B32" s="118"/>
      <c r="C32" s="119"/>
      <c r="D32" s="135"/>
      <c r="E32" s="119"/>
      <c r="F32" s="118"/>
      <c r="G32" s="121"/>
      <c r="H32" s="108"/>
      <c r="I32" s="127"/>
      <c r="L32" s="110"/>
      <c r="M32" s="137"/>
      <c r="N32" s="112"/>
      <c r="O32" s="138"/>
      <c r="P32" s="112"/>
      <c r="Q32" s="139"/>
      <c r="R32" s="218"/>
      <c r="S32" s="219"/>
      <c r="T32" s="219"/>
      <c r="U32" s="219"/>
      <c r="V32" s="163"/>
      <c r="W32" s="224"/>
      <c r="X32" s="225"/>
      <c r="Y32" s="165"/>
      <c r="Z32" s="165"/>
      <c r="AA32" s="161"/>
      <c r="AB32" s="226"/>
    </row>
    <row r="33" spans="1:28" ht="12" hidden="1" customHeight="1" x14ac:dyDescent="0.2">
      <c r="A33" s="92"/>
      <c r="B33" s="118"/>
      <c r="C33" s="119"/>
      <c r="D33" s="135"/>
      <c r="E33" s="119"/>
      <c r="F33" s="118"/>
      <c r="G33" s="121"/>
      <c r="H33" s="108"/>
      <c r="I33" s="127"/>
      <c r="L33" s="110"/>
      <c r="M33" s="137"/>
      <c r="N33" s="112"/>
      <c r="O33" s="138"/>
      <c r="P33" s="112"/>
      <c r="Q33" s="139"/>
      <c r="R33" s="218"/>
      <c r="S33" s="219"/>
      <c r="T33" s="219"/>
      <c r="U33" s="219"/>
      <c r="V33" s="163"/>
      <c r="W33" s="224"/>
      <c r="X33" s="225"/>
      <c r="Y33" s="165"/>
      <c r="Z33" s="165"/>
      <c r="AA33" s="161"/>
      <c r="AB33" s="226"/>
    </row>
    <row r="34" spans="1:28" ht="12" hidden="1" customHeight="1" x14ac:dyDescent="0.2">
      <c r="A34" s="92"/>
      <c r="B34" s="118"/>
      <c r="C34" s="119"/>
      <c r="D34" s="135"/>
      <c r="E34" s="119"/>
      <c r="F34" s="118"/>
      <c r="G34" s="121"/>
      <c r="H34" s="108"/>
      <c r="I34" s="127"/>
      <c r="L34" s="110"/>
      <c r="M34" s="137"/>
      <c r="N34" s="112"/>
      <c r="O34" s="138"/>
      <c r="P34" s="112"/>
      <c r="Q34" s="139"/>
      <c r="R34" s="218"/>
      <c r="S34" s="219"/>
      <c r="T34" s="219"/>
      <c r="U34" s="219"/>
      <c r="V34" s="163"/>
      <c r="W34" s="224"/>
      <c r="X34" s="225"/>
      <c r="Y34" s="165"/>
      <c r="Z34" s="165"/>
      <c r="AA34" s="161"/>
      <c r="AB34" s="226"/>
    </row>
    <row r="35" spans="1:28" ht="3.95" hidden="1" customHeight="1" x14ac:dyDescent="0.3">
      <c r="A35" s="92"/>
      <c r="B35" s="389"/>
      <c r="C35" s="391"/>
      <c r="D35" s="391"/>
      <c r="E35" s="391"/>
      <c r="F35" s="391"/>
      <c r="G35" s="391"/>
      <c r="H35" s="390"/>
      <c r="I35" s="130"/>
      <c r="L35" s="392"/>
      <c r="M35" s="140"/>
      <c r="N35" s="394"/>
      <c r="O35" s="141"/>
      <c r="P35" s="396"/>
      <c r="Q35" s="408"/>
      <c r="R35" s="220"/>
      <c r="S35" s="220"/>
      <c r="T35" s="220"/>
      <c r="U35" s="220"/>
      <c r="V35" s="163"/>
      <c r="W35" s="401"/>
      <c r="X35" s="403"/>
      <c r="Y35" s="165"/>
      <c r="Z35" s="165"/>
      <c r="AA35" s="161"/>
      <c r="AB35" s="226"/>
    </row>
    <row r="36" spans="1:28" ht="26.25" hidden="1" customHeight="1" x14ac:dyDescent="0.2">
      <c r="A36" s="92"/>
      <c r="B36" s="142"/>
      <c r="C36" s="143"/>
      <c r="D36" s="144"/>
      <c r="E36" s="143"/>
      <c r="F36" s="142"/>
      <c r="G36" s="145"/>
      <c r="H36" s="146"/>
      <c r="I36" s="147"/>
      <c r="L36" s="393"/>
      <c r="M36" s="148"/>
      <c r="N36" s="395"/>
      <c r="O36" s="149"/>
      <c r="P36" s="396"/>
      <c r="Q36" s="409"/>
      <c r="R36" s="220"/>
      <c r="S36" s="220"/>
      <c r="T36" s="220"/>
      <c r="U36" s="220"/>
      <c r="V36" s="163"/>
      <c r="W36" s="402"/>
      <c r="X36" s="404"/>
      <c r="Y36" s="165"/>
      <c r="Z36" s="165"/>
      <c r="AA36" s="161"/>
      <c r="AB36" s="226"/>
    </row>
    <row r="37" spans="1:28" ht="12" hidden="1" customHeight="1" x14ac:dyDescent="0.2">
      <c r="A37" s="92"/>
      <c r="B37" s="104"/>
      <c r="C37" s="105"/>
      <c r="D37" s="106"/>
      <c r="E37" s="105"/>
      <c r="F37" s="104"/>
      <c r="G37" s="136"/>
      <c r="H37" s="108"/>
      <c r="I37" s="127"/>
      <c r="L37" s="110"/>
      <c r="M37" s="137"/>
      <c r="N37" s="112"/>
      <c r="O37" s="138"/>
      <c r="P37" s="112"/>
      <c r="Q37" s="139"/>
      <c r="R37" s="219"/>
      <c r="S37" s="219"/>
      <c r="T37" s="219"/>
      <c r="U37" s="219"/>
      <c r="V37" s="163"/>
      <c r="W37" s="224"/>
      <c r="X37" s="225"/>
      <c r="Y37" s="165"/>
      <c r="Z37" s="165"/>
      <c r="AA37" s="161"/>
      <c r="AB37" s="226"/>
    </row>
    <row r="38" spans="1:28" ht="12" hidden="1" customHeight="1" x14ac:dyDescent="0.2">
      <c r="A38" s="92"/>
      <c r="B38" s="118"/>
      <c r="C38" s="119"/>
      <c r="D38" s="120"/>
      <c r="E38" s="119"/>
      <c r="F38" s="118"/>
      <c r="G38" s="121"/>
      <c r="H38" s="108"/>
      <c r="I38" s="127"/>
      <c r="L38" s="110"/>
      <c r="M38" s="137"/>
      <c r="N38" s="112"/>
      <c r="O38" s="138"/>
      <c r="P38" s="112"/>
      <c r="Q38" s="139"/>
      <c r="R38" s="219"/>
      <c r="S38" s="219"/>
      <c r="T38" s="219"/>
      <c r="U38" s="219"/>
      <c r="V38" s="163"/>
      <c r="W38" s="224"/>
      <c r="X38" s="225"/>
      <c r="Y38" s="165"/>
      <c r="Z38" s="165"/>
      <c r="AA38" s="161"/>
      <c r="AB38" s="226"/>
    </row>
    <row r="39" spans="1:28" ht="12" hidden="1" customHeight="1" x14ac:dyDescent="0.2">
      <c r="A39" s="92"/>
      <c r="B39" s="104"/>
      <c r="C39" s="119"/>
      <c r="D39" s="120"/>
      <c r="E39" s="119"/>
      <c r="F39" s="118"/>
      <c r="G39" s="121"/>
      <c r="H39" s="108"/>
      <c r="I39" s="127"/>
      <c r="L39" s="110"/>
      <c r="M39" s="137"/>
      <c r="N39" s="112"/>
      <c r="O39" s="138"/>
      <c r="P39" s="112"/>
      <c r="Q39" s="139"/>
      <c r="R39" s="219"/>
      <c r="S39" s="219"/>
      <c r="T39" s="219"/>
      <c r="U39" s="219"/>
      <c r="V39" s="163"/>
      <c r="W39" s="224"/>
      <c r="X39" s="225"/>
      <c r="Y39" s="165"/>
      <c r="Z39" s="165"/>
      <c r="AA39" s="161"/>
      <c r="AB39" s="226"/>
    </row>
    <row r="40" spans="1:28" ht="12" hidden="1" customHeight="1" x14ac:dyDescent="0.2">
      <c r="A40" s="92"/>
      <c r="B40" s="118"/>
      <c r="C40" s="119"/>
      <c r="D40" s="120"/>
      <c r="E40" s="119"/>
      <c r="F40" s="118"/>
      <c r="G40" s="121"/>
      <c r="H40" s="108"/>
      <c r="I40" s="127"/>
      <c r="L40" s="110"/>
      <c r="M40" s="137"/>
      <c r="N40" s="112"/>
      <c r="O40" s="138"/>
      <c r="P40" s="112"/>
      <c r="Q40" s="139"/>
      <c r="R40" s="219"/>
      <c r="S40" s="219"/>
      <c r="T40" s="219"/>
      <c r="U40" s="219"/>
      <c r="V40" s="163"/>
      <c r="W40" s="224"/>
      <c r="X40" s="225"/>
      <c r="Y40" s="165"/>
      <c r="Z40" s="165"/>
      <c r="AA40" s="161"/>
      <c r="AB40" s="226"/>
    </row>
    <row r="41" spans="1:28" ht="12" hidden="1" customHeight="1" x14ac:dyDescent="0.2">
      <c r="A41" s="92"/>
      <c r="B41" s="104"/>
      <c r="C41" s="119"/>
      <c r="D41" s="120"/>
      <c r="E41" s="119"/>
      <c r="F41" s="118"/>
      <c r="G41" s="121"/>
      <c r="H41" s="108"/>
      <c r="I41" s="127"/>
      <c r="L41" s="110"/>
      <c r="M41" s="137"/>
      <c r="N41" s="112"/>
      <c r="O41" s="138"/>
      <c r="P41" s="112"/>
      <c r="Q41" s="139"/>
      <c r="R41" s="219"/>
      <c r="S41" s="219"/>
      <c r="T41" s="219"/>
      <c r="U41" s="219"/>
      <c r="V41" s="163"/>
      <c r="W41" s="224"/>
      <c r="X41" s="225"/>
      <c r="Y41" s="165"/>
      <c r="Z41" s="165"/>
      <c r="AA41" s="161"/>
      <c r="AB41" s="226"/>
    </row>
    <row r="42" spans="1:28" ht="12" hidden="1" customHeight="1" x14ac:dyDescent="0.2">
      <c r="A42" s="92"/>
      <c r="B42" s="118"/>
      <c r="C42" s="119"/>
      <c r="D42" s="120"/>
      <c r="E42" s="119"/>
      <c r="F42" s="118"/>
      <c r="G42" s="121"/>
      <c r="H42" s="108"/>
      <c r="I42" s="127"/>
      <c r="L42" s="110"/>
      <c r="M42" s="137"/>
      <c r="N42" s="112"/>
      <c r="O42" s="138"/>
      <c r="P42" s="112"/>
      <c r="Q42" s="139"/>
      <c r="R42" s="219"/>
      <c r="S42" s="219"/>
      <c r="T42" s="219"/>
      <c r="U42" s="219"/>
      <c r="V42" s="163"/>
      <c r="W42" s="224"/>
      <c r="X42" s="225"/>
      <c r="Y42" s="165"/>
      <c r="Z42" s="165"/>
      <c r="AA42" s="161"/>
      <c r="AB42" s="226"/>
    </row>
    <row r="43" spans="1:28" ht="12" hidden="1" customHeight="1" x14ac:dyDescent="0.2">
      <c r="A43" s="92"/>
      <c r="B43" s="104"/>
      <c r="C43" s="119"/>
      <c r="D43" s="120"/>
      <c r="E43" s="119"/>
      <c r="F43" s="118"/>
      <c r="G43" s="121"/>
      <c r="H43" s="108"/>
      <c r="I43" s="127"/>
      <c r="L43" s="110"/>
      <c r="M43" s="137"/>
      <c r="N43" s="112"/>
      <c r="O43" s="138"/>
      <c r="P43" s="112"/>
      <c r="Q43" s="139"/>
      <c r="R43" s="219"/>
      <c r="S43" s="219"/>
      <c r="T43" s="219"/>
      <c r="U43" s="219"/>
      <c r="V43" s="163"/>
      <c r="W43" s="224"/>
      <c r="X43" s="225"/>
      <c r="Y43" s="165"/>
      <c r="Z43" s="165"/>
      <c r="AA43" s="161"/>
      <c r="AB43" s="226"/>
    </row>
    <row r="44" spans="1:28" ht="12" hidden="1" customHeight="1" x14ac:dyDescent="0.2">
      <c r="A44" s="92"/>
      <c r="B44" s="118"/>
      <c r="C44" s="150"/>
      <c r="D44" s="151"/>
      <c r="E44" s="150"/>
      <c r="F44" s="118"/>
      <c r="G44" s="152"/>
      <c r="H44" s="108"/>
      <c r="I44" s="127"/>
      <c r="L44" s="110"/>
      <c r="M44" s="137"/>
      <c r="N44" s="112"/>
      <c r="O44" s="138"/>
      <c r="P44" s="112"/>
      <c r="Q44" s="139"/>
      <c r="R44" s="219"/>
      <c r="S44" s="219"/>
      <c r="T44" s="219"/>
      <c r="U44" s="219"/>
      <c r="V44" s="163"/>
      <c r="W44" s="224"/>
      <c r="X44" s="225"/>
      <c r="Y44" s="165"/>
      <c r="Z44" s="165"/>
      <c r="AA44" s="161"/>
      <c r="AB44" s="226"/>
    </row>
    <row r="45" spans="1:28" ht="12" hidden="1" customHeight="1" x14ac:dyDescent="0.2">
      <c r="A45" s="92"/>
      <c r="B45" s="104"/>
      <c r="C45" s="119"/>
      <c r="D45" s="120"/>
      <c r="E45" s="119"/>
      <c r="F45" s="118"/>
      <c r="G45" s="121"/>
      <c r="H45" s="108"/>
      <c r="I45" s="153"/>
      <c r="L45" s="110"/>
      <c r="M45" s="137"/>
      <c r="N45" s="112"/>
      <c r="O45" s="138"/>
      <c r="P45" s="112"/>
      <c r="Q45" s="139"/>
      <c r="R45" s="219"/>
      <c r="S45" s="219"/>
      <c r="T45" s="219"/>
      <c r="U45" s="219"/>
      <c r="V45" s="163"/>
      <c r="W45" s="224"/>
      <c r="X45" s="225"/>
      <c r="Y45" s="165"/>
      <c r="Z45" s="165"/>
      <c r="AA45" s="161"/>
      <c r="AB45" s="226"/>
    </row>
    <row r="46" spans="1:28" ht="12" hidden="1" customHeight="1" x14ac:dyDescent="0.2">
      <c r="A46" s="92"/>
      <c r="B46" s="118"/>
      <c r="C46" s="119"/>
      <c r="D46" s="120"/>
      <c r="E46" s="119"/>
      <c r="F46" s="118"/>
      <c r="G46" s="121"/>
      <c r="H46" s="108"/>
      <c r="I46" s="154"/>
      <c r="L46" s="155"/>
      <c r="M46" s="156"/>
      <c r="N46" s="157"/>
      <c r="O46" s="158"/>
      <c r="P46" s="157"/>
      <c r="Q46" s="159"/>
      <c r="R46" s="219"/>
      <c r="S46" s="219"/>
      <c r="T46" s="219"/>
      <c r="U46" s="219"/>
      <c r="V46" s="163"/>
      <c r="W46" s="224"/>
      <c r="X46" s="225"/>
      <c r="Y46" s="165"/>
      <c r="Z46" s="165"/>
      <c r="AA46" s="161"/>
      <c r="AB46" s="226"/>
    </row>
    <row r="47" spans="1:28" ht="16.5" customHeight="1" x14ac:dyDescent="0.2">
      <c r="A47" s="92"/>
      <c r="B47" s="405"/>
      <c r="C47" s="406"/>
      <c r="D47" s="406"/>
      <c r="E47" s="406"/>
      <c r="F47" s="406"/>
      <c r="G47" s="406"/>
      <c r="H47" s="407"/>
      <c r="I47" s="160"/>
      <c r="J47" s="161"/>
      <c r="K47" s="161"/>
      <c r="L47" s="160"/>
      <c r="M47" s="160"/>
      <c r="N47" s="160"/>
      <c r="O47" s="160"/>
      <c r="P47" s="160"/>
      <c r="Q47" s="162"/>
      <c r="R47" s="162"/>
      <c r="S47" s="162"/>
      <c r="T47" s="162"/>
      <c r="U47" s="162"/>
      <c r="V47" s="163"/>
      <c r="W47" s="164"/>
      <c r="X47" s="161"/>
      <c r="Y47" s="165"/>
      <c r="Z47" s="162"/>
      <c r="AA47" s="161"/>
      <c r="AB47" s="217"/>
    </row>
    <row r="48" spans="1:28" ht="12" customHeight="1" x14ac:dyDescent="0.2">
      <c r="B48" s="167"/>
      <c r="C48" s="105"/>
      <c r="D48" s="106"/>
      <c r="E48" s="105"/>
      <c r="F48" s="104"/>
      <c r="G48" s="121"/>
      <c r="H48" s="168"/>
      <c r="I48" s="169"/>
      <c r="J48" s="170"/>
      <c r="K48" s="170"/>
      <c r="L48" s="171"/>
      <c r="M48" s="171"/>
      <c r="N48" s="171"/>
      <c r="O48" s="171"/>
      <c r="P48" s="171"/>
      <c r="Q48" s="172"/>
      <c r="R48" s="100"/>
      <c r="S48" s="100"/>
      <c r="T48" s="100"/>
      <c r="U48" s="100"/>
      <c r="V48" s="129"/>
      <c r="W48" s="173"/>
      <c r="X48" s="170"/>
    </row>
    <row r="49" spans="1:28" ht="12" customHeight="1" x14ac:dyDescent="0.2">
      <c r="B49" s="174"/>
      <c r="C49" s="119"/>
      <c r="D49" s="120"/>
      <c r="E49" s="119"/>
      <c r="F49" s="118"/>
      <c r="G49" s="121"/>
      <c r="H49" s="168"/>
      <c r="I49" s="169"/>
      <c r="J49" s="170"/>
      <c r="K49" s="170"/>
      <c r="L49" s="171"/>
      <c r="M49" s="171"/>
      <c r="N49" s="171"/>
      <c r="O49" s="171"/>
      <c r="P49" s="171"/>
      <c r="Q49" s="172"/>
      <c r="R49" s="100"/>
      <c r="S49" s="100"/>
      <c r="T49" s="100"/>
      <c r="U49" s="100"/>
      <c r="V49" s="129"/>
      <c r="W49" s="173"/>
      <c r="X49" s="170"/>
    </row>
    <row r="50" spans="1:28" ht="12" customHeight="1" x14ac:dyDescent="0.2">
      <c r="B50" s="118"/>
      <c r="C50" s="119"/>
      <c r="D50" s="120"/>
      <c r="E50" s="119"/>
      <c r="F50" s="175"/>
      <c r="G50" s="176"/>
      <c r="H50" s="177"/>
      <c r="I50" s="178"/>
      <c r="J50" s="397"/>
      <c r="K50" s="398"/>
      <c r="L50" s="179"/>
      <c r="M50" s="180"/>
      <c r="N50" s="179"/>
      <c r="O50" s="180"/>
      <c r="P50" s="179"/>
      <c r="Q50" s="181"/>
      <c r="R50" s="108"/>
      <c r="S50" s="182"/>
      <c r="T50" s="108"/>
      <c r="U50" s="182"/>
      <c r="V50" s="183"/>
      <c r="W50" s="184"/>
      <c r="X50" s="185"/>
      <c r="Z50" s="102"/>
      <c r="AB50" s="117"/>
    </row>
    <row r="51" spans="1:28" ht="12" customHeight="1" x14ac:dyDescent="0.2">
      <c r="B51" s="104"/>
      <c r="C51" s="105"/>
      <c r="D51" s="120"/>
      <c r="E51" s="119"/>
      <c r="F51" s="175"/>
      <c r="G51" s="176"/>
      <c r="H51" s="177"/>
      <c r="I51" s="178"/>
      <c r="J51" s="397"/>
      <c r="K51" s="398"/>
      <c r="L51" s="179"/>
      <c r="M51" s="180"/>
      <c r="N51" s="179"/>
      <c r="O51" s="180"/>
      <c r="P51" s="179"/>
      <c r="Q51" s="181"/>
      <c r="R51" s="108"/>
      <c r="S51" s="182"/>
      <c r="T51" s="108"/>
      <c r="U51" s="182"/>
      <c r="V51" s="183"/>
      <c r="W51" s="184"/>
      <c r="X51" s="185"/>
      <c r="Z51" s="102"/>
      <c r="AB51" s="117"/>
    </row>
    <row r="52" spans="1:28" ht="12" customHeight="1" x14ac:dyDescent="0.2">
      <c r="B52" s="104"/>
      <c r="C52" s="105"/>
      <c r="D52" s="106"/>
      <c r="E52" s="105"/>
      <c r="F52" s="104"/>
      <c r="G52" s="121"/>
      <c r="H52" s="177"/>
      <c r="I52" s="178"/>
      <c r="J52" s="397"/>
      <c r="K52" s="398"/>
      <c r="L52" s="179"/>
      <c r="M52" s="180"/>
      <c r="N52" s="179"/>
      <c r="O52" s="180"/>
      <c r="P52" s="179"/>
      <c r="Q52" s="181"/>
      <c r="R52" s="108"/>
      <c r="S52" s="182"/>
      <c r="T52" s="108"/>
      <c r="U52" s="182"/>
      <c r="V52" s="183"/>
      <c r="W52" s="184"/>
      <c r="X52" s="185"/>
      <c r="Z52" s="102"/>
      <c r="AB52" s="117"/>
    </row>
    <row r="53" spans="1:28" ht="12" customHeight="1" x14ac:dyDescent="0.2">
      <c r="B53" s="174"/>
      <c r="C53" s="119"/>
      <c r="D53" s="120"/>
      <c r="E53" s="119"/>
      <c r="F53" s="118"/>
      <c r="G53" s="121"/>
      <c r="H53" s="177"/>
      <c r="I53" s="178"/>
      <c r="J53" s="397"/>
      <c r="K53" s="398"/>
      <c r="L53" s="179"/>
      <c r="M53" s="180"/>
      <c r="N53" s="179"/>
      <c r="O53" s="180"/>
      <c r="P53" s="179"/>
      <c r="Q53" s="181"/>
      <c r="R53" s="108"/>
      <c r="S53" s="182"/>
      <c r="T53" s="108"/>
      <c r="U53" s="182"/>
      <c r="V53" s="183"/>
      <c r="W53" s="184"/>
      <c r="X53" s="185"/>
      <c r="Z53" s="102"/>
      <c r="AB53" s="117"/>
    </row>
    <row r="54" spans="1:28" ht="12" customHeight="1" x14ac:dyDescent="0.2">
      <c r="A54" s="92"/>
      <c r="B54" s="186"/>
      <c r="C54" s="187"/>
      <c r="D54" s="188"/>
      <c r="E54" s="187"/>
      <c r="F54" s="189"/>
      <c r="G54" s="190"/>
      <c r="I54" s="190"/>
      <c r="L54" s="190"/>
      <c r="M54" s="190"/>
      <c r="N54" s="190"/>
      <c r="O54" s="190"/>
      <c r="P54" s="190"/>
      <c r="Q54" s="103"/>
      <c r="R54" s="103"/>
      <c r="S54" s="103"/>
      <c r="T54" s="103"/>
      <c r="U54" s="103"/>
      <c r="V54" s="92"/>
    </row>
    <row r="55" spans="1:28" ht="12" customHeight="1" x14ac:dyDescent="0.3">
      <c r="A55" s="92"/>
      <c r="B55" s="192"/>
      <c r="C55" s="193"/>
      <c r="D55" s="193"/>
      <c r="E55" s="193"/>
      <c r="F55" s="194"/>
      <c r="G55" s="95"/>
      <c r="I55" s="190"/>
      <c r="L55" s="190"/>
      <c r="M55" s="190"/>
      <c r="N55" s="190"/>
      <c r="O55" s="190"/>
      <c r="P55" s="190"/>
      <c r="Q55" s="103"/>
      <c r="R55" s="103"/>
      <c r="S55" s="103"/>
      <c r="T55" s="103"/>
      <c r="U55" s="103"/>
      <c r="V55" s="92"/>
    </row>
    <row r="56" spans="1:28" ht="18.75" customHeight="1" x14ac:dyDescent="0.3">
      <c r="A56" s="92"/>
      <c r="B56" s="192"/>
      <c r="C56" s="193"/>
      <c r="D56" s="193"/>
      <c r="E56" s="193"/>
      <c r="F56" s="195"/>
      <c r="G56" s="95"/>
      <c r="I56" s="190"/>
      <c r="L56" s="190"/>
      <c r="M56" s="190"/>
      <c r="N56" s="190"/>
      <c r="O56" s="190"/>
      <c r="P56" s="190"/>
      <c r="Q56" s="103"/>
      <c r="R56" s="103"/>
      <c r="S56" s="103"/>
      <c r="T56" s="103"/>
      <c r="U56" s="103"/>
      <c r="V56" s="92"/>
    </row>
    <row r="57" spans="1:28" ht="12" customHeight="1" x14ac:dyDescent="0.3">
      <c r="A57" s="92"/>
      <c r="B57" s="196"/>
      <c r="C57" s="196"/>
      <c r="D57" s="196"/>
      <c r="E57" s="196"/>
      <c r="F57" s="196"/>
      <c r="G57" s="196"/>
      <c r="H57" s="196"/>
      <c r="I57" s="190"/>
      <c r="L57" s="190"/>
      <c r="M57" s="190"/>
      <c r="N57" s="190"/>
      <c r="O57" s="190"/>
      <c r="P57" s="190"/>
      <c r="Q57" s="103"/>
      <c r="R57" s="103"/>
      <c r="S57" s="103"/>
      <c r="T57" s="103"/>
      <c r="U57" s="103"/>
      <c r="V57" s="92"/>
    </row>
    <row r="58" spans="1:28" ht="15" customHeight="1" x14ac:dyDescent="0.3">
      <c r="B58" s="197"/>
      <c r="C58" s="197"/>
      <c r="D58" s="197"/>
      <c r="E58" s="197"/>
      <c r="F58" s="197"/>
      <c r="G58" s="197"/>
      <c r="H58" s="197"/>
      <c r="I58" s="190"/>
      <c r="L58" s="190"/>
      <c r="M58" s="190"/>
      <c r="N58" s="190"/>
      <c r="O58" s="190"/>
      <c r="P58" s="190"/>
      <c r="Q58" s="103"/>
      <c r="R58" s="103"/>
      <c r="S58" s="103"/>
      <c r="T58" s="103"/>
      <c r="U58" s="103"/>
      <c r="V58" s="92"/>
    </row>
    <row r="59" spans="1:28" ht="15" customHeight="1" x14ac:dyDescent="0.3">
      <c r="B59" s="198"/>
      <c r="C59" s="199"/>
      <c r="D59" s="200"/>
      <c r="E59" s="200"/>
      <c r="F59" s="201"/>
      <c r="G59" s="202"/>
      <c r="I59" s="190"/>
      <c r="L59" s="190"/>
      <c r="M59" s="190"/>
      <c r="N59" s="190"/>
      <c r="O59" s="190"/>
      <c r="P59" s="190"/>
      <c r="Q59" s="103"/>
      <c r="R59" s="103"/>
      <c r="S59" s="103"/>
      <c r="T59" s="103"/>
      <c r="U59" s="103"/>
      <c r="V59" s="92"/>
    </row>
    <row r="60" spans="1:28" ht="15" customHeight="1" x14ac:dyDescent="0.3">
      <c r="A60" s="203"/>
      <c r="B60" s="198"/>
      <c r="C60" s="199"/>
      <c r="D60" s="200"/>
      <c r="E60" s="200"/>
      <c r="F60" s="399"/>
      <c r="G60" s="400"/>
      <c r="H60" s="400"/>
      <c r="Q60" s="103"/>
      <c r="R60" s="103"/>
      <c r="S60" s="103"/>
      <c r="T60" s="103"/>
      <c r="U60" s="103"/>
      <c r="V60" s="92"/>
    </row>
    <row r="61" spans="1:28" ht="15" customHeight="1" x14ac:dyDescent="0.3">
      <c r="A61" s="205"/>
      <c r="B61" s="198"/>
      <c r="C61" s="199"/>
      <c r="D61" s="200"/>
      <c r="E61" s="200"/>
      <c r="F61" s="200"/>
      <c r="G61" s="206"/>
      <c r="Q61" s="103"/>
      <c r="R61" s="103"/>
      <c r="S61" s="103"/>
      <c r="T61" s="103"/>
      <c r="U61" s="103"/>
      <c r="V61" s="92"/>
    </row>
    <row r="62" spans="1:28" ht="16.5" x14ac:dyDescent="0.3">
      <c r="B62" s="198"/>
      <c r="C62" s="199"/>
      <c r="D62" s="200"/>
      <c r="E62" s="200"/>
      <c r="F62" s="200"/>
      <c r="G62" s="206"/>
      <c r="Q62" s="103"/>
      <c r="R62" s="103"/>
      <c r="S62" s="103"/>
      <c r="T62" s="103"/>
      <c r="U62" s="103"/>
      <c r="V62" s="92"/>
    </row>
    <row r="63" spans="1:28" ht="16.5" x14ac:dyDescent="0.3">
      <c r="B63" s="198"/>
      <c r="C63" s="199"/>
      <c r="D63" s="200"/>
      <c r="E63" s="200"/>
      <c r="F63" s="200"/>
      <c r="G63" s="206"/>
      <c r="Q63" s="103"/>
      <c r="R63" s="103"/>
      <c r="S63" s="103"/>
      <c r="T63" s="103"/>
      <c r="U63" s="103"/>
      <c r="V63" s="92"/>
    </row>
    <row r="64" spans="1:28" x14ac:dyDescent="0.2">
      <c r="B64" s="198"/>
      <c r="C64" s="207"/>
      <c r="D64" s="208"/>
      <c r="E64" s="208"/>
      <c r="F64" s="208"/>
      <c r="G64" s="206"/>
      <c r="Q64" s="103"/>
      <c r="R64" s="103"/>
      <c r="S64" s="103"/>
      <c r="T64" s="103"/>
      <c r="U64" s="103"/>
      <c r="V64" s="92"/>
    </row>
    <row r="65" spans="2:22" s="95" customFormat="1" x14ac:dyDescent="0.2">
      <c r="B65" s="198"/>
      <c r="C65" s="209"/>
      <c r="D65" s="198"/>
      <c r="E65" s="198"/>
      <c r="F65" s="198"/>
      <c r="G65" s="210"/>
      <c r="H65" s="103"/>
      <c r="I65" s="204"/>
      <c r="L65" s="204"/>
      <c r="M65" s="204"/>
      <c r="N65" s="204"/>
      <c r="O65" s="204"/>
      <c r="P65" s="204"/>
      <c r="Q65" s="103"/>
      <c r="R65" s="103"/>
      <c r="S65" s="103"/>
      <c r="T65" s="103"/>
      <c r="U65" s="103"/>
      <c r="V65" s="92"/>
    </row>
    <row r="66" spans="2:22" s="95" customFormat="1" x14ac:dyDescent="0.2">
      <c r="B66" s="198"/>
      <c r="C66" s="209"/>
      <c r="D66" s="198"/>
      <c r="E66" s="198"/>
      <c r="F66" s="198"/>
      <c r="G66" s="210"/>
      <c r="H66" s="103"/>
      <c r="I66" s="204"/>
      <c r="L66" s="204"/>
      <c r="M66" s="204"/>
      <c r="N66" s="204"/>
      <c r="O66" s="204"/>
      <c r="P66" s="204"/>
      <c r="Q66" s="103"/>
      <c r="R66" s="103"/>
      <c r="S66" s="103"/>
      <c r="T66" s="103"/>
      <c r="U66" s="103"/>
      <c r="V66" s="92"/>
    </row>
    <row r="67" spans="2:22" s="95" customFormat="1" x14ac:dyDescent="0.2">
      <c r="B67" s="198"/>
      <c r="C67" s="209"/>
      <c r="D67" s="198"/>
      <c r="E67" s="198"/>
      <c r="F67" s="198"/>
      <c r="G67" s="210"/>
      <c r="H67" s="103"/>
      <c r="I67" s="204"/>
      <c r="L67" s="204"/>
      <c r="M67" s="204"/>
      <c r="N67" s="204"/>
      <c r="O67" s="204"/>
      <c r="P67" s="204"/>
      <c r="Q67" s="103"/>
      <c r="R67" s="103"/>
      <c r="S67" s="103"/>
      <c r="T67" s="103"/>
      <c r="U67" s="103"/>
      <c r="V67" s="92"/>
    </row>
    <row r="68" spans="2:22" s="95" customFormat="1" x14ac:dyDescent="0.2">
      <c r="B68" s="198"/>
      <c r="C68" s="209"/>
      <c r="D68" s="198"/>
      <c r="E68" s="198"/>
      <c r="F68" s="198"/>
      <c r="G68" s="210"/>
      <c r="H68" s="103"/>
      <c r="I68" s="204"/>
      <c r="L68" s="204"/>
      <c r="M68" s="204"/>
      <c r="N68" s="204"/>
      <c r="O68" s="204"/>
      <c r="P68" s="204"/>
      <c r="Q68" s="103"/>
      <c r="R68" s="103"/>
      <c r="S68" s="103"/>
      <c r="T68" s="103"/>
      <c r="U68" s="103"/>
      <c r="V68" s="92"/>
    </row>
    <row r="69" spans="2:22" s="95" customFormat="1" x14ac:dyDescent="0.2">
      <c r="B69" s="198"/>
      <c r="C69" s="209"/>
      <c r="D69" s="198"/>
      <c r="E69" s="198"/>
      <c r="F69" s="198"/>
      <c r="G69" s="210"/>
      <c r="H69" s="103"/>
      <c r="I69" s="204"/>
      <c r="L69" s="204"/>
      <c r="M69" s="204"/>
      <c r="N69" s="204"/>
      <c r="O69" s="204"/>
      <c r="P69" s="204"/>
      <c r="Q69" s="103"/>
      <c r="R69" s="103"/>
      <c r="S69" s="103"/>
      <c r="T69" s="103"/>
      <c r="U69" s="103"/>
      <c r="V69" s="92"/>
    </row>
    <row r="70" spans="2:22" s="95" customFormat="1" x14ac:dyDescent="0.2">
      <c r="B70" s="198"/>
      <c r="C70" s="209"/>
      <c r="D70" s="198"/>
      <c r="E70" s="198"/>
      <c r="F70" s="198"/>
      <c r="G70" s="210"/>
      <c r="H70" s="103"/>
      <c r="I70" s="204"/>
      <c r="L70" s="204"/>
      <c r="M70" s="204"/>
      <c r="N70" s="204"/>
      <c r="O70" s="204"/>
      <c r="P70" s="204"/>
      <c r="Q70" s="103"/>
      <c r="R70" s="103"/>
      <c r="S70" s="103"/>
      <c r="T70" s="103"/>
      <c r="U70" s="103"/>
      <c r="V70" s="92"/>
    </row>
    <row r="71" spans="2:22" s="95" customFormat="1" x14ac:dyDescent="0.2">
      <c r="B71" s="198"/>
      <c r="C71" s="209"/>
      <c r="D71" s="198"/>
      <c r="E71" s="198"/>
      <c r="F71" s="198"/>
      <c r="G71" s="210"/>
      <c r="H71" s="103"/>
      <c r="I71" s="204"/>
      <c r="L71" s="204"/>
      <c r="M71" s="204"/>
      <c r="N71" s="204"/>
      <c r="O71" s="204"/>
      <c r="P71" s="204"/>
      <c r="Q71" s="103"/>
      <c r="R71" s="103"/>
      <c r="S71" s="103"/>
      <c r="T71" s="103"/>
      <c r="U71" s="103"/>
      <c r="V71" s="92"/>
    </row>
    <row r="72" spans="2:22" s="95" customFormat="1" x14ac:dyDescent="0.2">
      <c r="B72" s="198"/>
      <c r="C72" s="209"/>
      <c r="D72" s="198"/>
      <c r="E72" s="198"/>
      <c r="F72" s="198"/>
      <c r="G72" s="210"/>
      <c r="H72" s="103"/>
      <c r="I72" s="204"/>
      <c r="L72" s="204"/>
      <c r="M72" s="204"/>
      <c r="N72" s="204"/>
      <c r="O72" s="204"/>
      <c r="P72" s="204"/>
      <c r="Q72" s="103"/>
      <c r="R72" s="103"/>
      <c r="S72" s="103"/>
      <c r="T72" s="103"/>
      <c r="U72" s="103"/>
      <c r="V72" s="92"/>
    </row>
    <row r="73" spans="2:22" s="95" customFormat="1" x14ac:dyDescent="0.2">
      <c r="B73" s="198"/>
      <c r="C73" s="209"/>
      <c r="D73" s="198"/>
      <c r="E73" s="198"/>
      <c r="F73" s="198"/>
      <c r="G73" s="210"/>
      <c r="H73" s="103"/>
      <c r="I73" s="204"/>
      <c r="L73" s="204"/>
      <c r="M73" s="204"/>
      <c r="N73" s="204"/>
      <c r="O73" s="204"/>
      <c r="P73" s="204"/>
      <c r="Q73" s="103"/>
      <c r="R73" s="103"/>
      <c r="S73" s="103"/>
      <c r="T73" s="103"/>
      <c r="U73" s="103"/>
      <c r="V73" s="92"/>
    </row>
    <row r="74" spans="2:22" s="95" customFormat="1" x14ac:dyDescent="0.2">
      <c r="B74" s="198"/>
      <c r="C74" s="209"/>
      <c r="D74" s="198"/>
      <c r="E74" s="198"/>
      <c r="F74" s="198"/>
      <c r="G74" s="210"/>
      <c r="H74" s="103"/>
      <c r="I74" s="204"/>
      <c r="L74" s="204"/>
      <c r="M74" s="204"/>
      <c r="N74" s="204"/>
      <c r="O74" s="204"/>
      <c r="P74" s="204"/>
      <c r="Q74" s="103"/>
      <c r="R74" s="103"/>
      <c r="S74" s="103"/>
      <c r="T74" s="103"/>
      <c r="U74" s="103"/>
      <c r="V74" s="92"/>
    </row>
    <row r="75" spans="2:22" s="95" customFormat="1" x14ac:dyDescent="0.2">
      <c r="B75" s="198"/>
      <c r="C75" s="209"/>
      <c r="D75" s="198"/>
      <c r="E75" s="198"/>
      <c r="F75" s="198"/>
      <c r="G75" s="210"/>
      <c r="H75" s="103"/>
      <c r="I75" s="204"/>
      <c r="L75" s="204"/>
      <c r="M75" s="204"/>
      <c r="N75" s="204"/>
      <c r="O75" s="204"/>
      <c r="P75" s="204"/>
      <c r="Q75" s="103"/>
      <c r="R75" s="103"/>
      <c r="S75" s="103"/>
      <c r="T75" s="103"/>
      <c r="U75" s="103"/>
      <c r="V75" s="92"/>
    </row>
    <row r="76" spans="2:22" s="95" customFormat="1" x14ac:dyDescent="0.2">
      <c r="B76" s="198"/>
      <c r="C76" s="209"/>
      <c r="D76" s="198"/>
      <c r="E76" s="198"/>
      <c r="F76" s="198"/>
      <c r="G76" s="210"/>
      <c r="H76" s="103"/>
      <c r="I76" s="204"/>
      <c r="L76" s="204"/>
      <c r="M76" s="204"/>
      <c r="N76" s="204"/>
      <c r="O76" s="204"/>
      <c r="P76" s="204"/>
      <c r="Q76" s="103"/>
      <c r="R76" s="103"/>
      <c r="S76" s="103"/>
      <c r="T76" s="103"/>
      <c r="U76" s="103"/>
      <c r="V76" s="92"/>
    </row>
    <row r="77" spans="2:22" s="95" customFormat="1" x14ac:dyDescent="0.2">
      <c r="B77" s="198"/>
      <c r="C77" s="209"/>
      <c r="D77" s="198"/>
      <c r="E77" s="198"/>
      <c r="F77" s="198"/>
      <c r="G77" s="210"/>
      <c r="H77" s="103"/>
      <c r="I77" s="204"/>
      <c r="L77" s="204"/>
      <c r="M77" s="204"/>
      <c r="N77" s="204"/>
      <c r="O77" s="204"/>
      <c r="P77" s="204"/>
      <c r="Q77" s="103"/>
      <c r="R77" s="103"/>
      <c r="S77" s="103"/>
      <c r="T77" s="103"/>
      <c r="U77" s="103"/>
      <c r="V77" s="92"/>
    </row>
    <row r="78" spans="2:22" s="95" customFormat="1" x14ac:dyDescent="0.2">
      <c r="B78" s="198"/>
      <c r="C78" s="209"/>
      <c r="D78" s="198"/>
      <c r="E78" s="198"/>
      <c r="F78" s="198"/>
      <c r="G78" s="210"/>
      <c r="H78" s="103"/>
      <c r="I78" s="204"/>
      <c r="L78" s="204"/>
      <c r="M78" s="204"/>
      <c r="N78" s="204"/>
      <c r="O78" s="204"/>
      <c r="P78" s="204"/>
      <c r="Q78" s="103"/>
      <c r="R78" s="103"/>
      <c r="S78" s="103"/>
      <c r="T78" s="103"/>
      <c r="U78" s="103"/>
      <c r="V78" s="92"/>
    </row>
    <row r="79" spans="2:22" s="95" customFormat="1" x14ac:dyDescent="0.2">
      <c r="B79" s="198"/>
      <c r="C79" s="209"/>
      <c r="D79" s="198"/>
      <c r="E79" s="198"/>
      <c r="F79" s="198"/>
      <c r="G79" s="210"/>
      <c r="H79" s="103"/>
      <c r="I79" s="204"/>
      <c r="L79" s="204"/>
      <c r="M79" s="204"/>
      <c r="N79" s="204"/>
      <c r="O79" s="204"/>
      <c r="P79" s="204"/>
      <c r="Q79" s="103"/>
      <c r="R79" s="103"/>
      <c r="S79" s="103"/>
      <c r="T79" s="103"/>
      <c r="U79" s="103"/>
      <c r="V79" s="92"/>
    </row>
    <row r="80" spans="2:22" s="95" customFormat="1" x14ac:dyDescent="0.2">
      <c r="B80" s="198"/>
      <c r="C80" s="209"/>
      <c r="D80" s="198"/>
      <c r="E80" s="198"/>
      <c r="F80" s="198"/>
      <c r="G80" s="210"/>
      <c r="H80" s="103"/>
      <c r="I80" s="204"/>
      <c r="L80" s="204"/>
      <c r="M80" s="204"/>
      <c r="N80" s="204"/>
      <c r="O80" s="204"/>
      <c r="P80" s="204"/>
      <c r="Q80" s="103"/>
      <c r="R80" s="103"/>
      <c r="S80" s="103"/>
      <c r="T80" s="103"/>
      <c r="U80" s="103"/>
      <c r="V80" s="92"/>
    </row>
    <row r="81" spans="2:22" s="95" customFormat="1" x14ac:dyDescent="0.2">
      <c r="B81" s="198"/>
      <c r="C81" s="209"/>
      <c r="D81" s="198"/>
      <c r="E81" s="198"/>
      <c r="F81" s="198"/>
      <c r="G81" s="210"/>
      <c r="H81" s="103"/>
      <c r="I81" s="204"/>
      <c r="L81" s="204"/>
      <c r="M81" s="204"/>
      <c r="N81" s="204"/>
      <c r="O81" s="204"/>
      <c r="P81" s="204"/>
      <c r="Q81" s="103"/>
      <c r="R81" s="103"/>
      <c r="S81" s="103"/>
      <c r="T81" s="103"/>
      <c r="U81" s="103"/>
      <c r="V81" s="92"/>
    </row>
    <row r="82" spans="2:22" s="95" customFormat="1" x14ac:dyDescent="0.2">
      <c r="B82" s="198"/>
      <c r="C82" s="209"/>
      <c r="D82" s="198"/>
      <c r="E82" s="198"/>
      <c r="F82" s="198"/>
      <c r="G82" s="210"/>
      <c r="H82" s="103"/>
      <c r="I82" s="204"/>
      <c r="L82" s="204"/>
      <c r="M82" s="204"/>
      <c r="N82" s="204"/>
      <c r="O82" s="204"/>
      <c r="P82" s="204"/>
      <c r="Q82" s="103"/>
      <c r="R82" s="103"/>
      <c r="S82" s="103"/>
      <c r="T82" s="103"/>
      <c r="U82" s="103"/>
      <c r="V82" s="92"/>
    </row>
    <row r="83" spans="2:22" s="95" customFormat="1" x14ac:dyDescent="0.2">
      <c r="B83" s="198"/>
      <c r="C83" s="209"/>
      <c r="D83" s="198"/>
      <c r="E83" s="198"/>
      <c r="F83" s="198"/>
      <c r="G83" s="210"/>
      <c r="H83" s="103"/>
      <c r="I83" s="204"/>
      <c r="L83" s="204"/>
      <c r="M83" s="204"/>
      <c r="N83" s="204"/>
      <c r="O83" s="204"/>
      <c r="P83" s="204"/>
      <c r="Q83" s="103"/>
      <c r="R83" s="103"/>
      <c r="S83" s="103"/>
      <c r="T83" s="103"/>
      <c r="U83" s="103"/>
      <c r="V83" s="92"/>
    </row>
    <row r="84" spans="2:22" s="95" customFormat="1" x14ac:dyDescent="0.2">
      <c r="B84" s="198"/>
      <c r="C84" s="209"/>
      <c r="D84" s="198"/>
      <c r="E84" s="198"/>
      <c r="F84" s="198"/>
      <c r="G84" s="210"/>
      <c r="H84" s="103"/>
      <c r="I84" s="204"/>
      <c r="L84" s="204"/>
      <c r="M84" s="204"/>
      <c r="N84" s="204"/>
      <c r="O84" s="204"/>
      <c r="P84" s="204"/>
      <c r="Q84" s="103"/>
      <c r="R84" s="103"/>
      <c r="S84" s="103"/>
      <c r="T84" s="103"/>
      <c r="U84" s="103"/>
      <c r="V84" s="92"/>
    </row>
    <row r="85" spans="2:22" s="95" customFormat="1" x14ac:dyDescent="0.2">
      <c r="B85" s="198"/>
      <c r="C85" s="209"/>
      <c r="D85" s="198"/>
      <c r="E85" s="198"/>
      <c r="F85" s="198"/>
      <c r="G85" s="210"/>
      <c r="H85" s="103"/>
      <c r="I85" s="204"/>
      <c r="L85" s="204"/>
      <c r="M85" s="204"/>
      <c r="N85" s="204"/>
      <c r="O85" s="204"/>
      <c r="P85" s="204"/>
      <c r="Q85" s="103"/>
      <c r="R85" s="103"/>
      <c r="S85" s="103"/>
      <c r="T85" s="103"/>
      <c r="U85" s="103"/>
      <c r="V85" s="92"/>
    </row>
    <row r="86" spans="2:22" s="95" customFormat="1" x14ac:dyDescent="0.2">
      <c r="B86" s="198"/>
      <c r="C86" s="209"/>
      <c r="D86" s="198"/>
      <c r="E86" s="198"/>
      <c r="F86" s="198"/>
      <c r="G86" s="210"/>
      <c r="H86" s="103"/>
      <c r="I86" s="204"/>
      <c r="L86" s="204"/>
      <c r="M86" s="204"/>
      <c r="N86" s="204"/>
      <c r="O86" s="204"/>
      <c r="P86" s="204"/>
      <c r="Q86" s="103"/>
      <c r="R86" s="103"/>
      <c r="S86" s="103"/>
      <c r="T86" s="103"/>
      <c r="U86" s="103"/>
      <c r="V86" s="92"/>
    </row>
    <row r="87" spans="2:22" s="95" customFormat="1" x14ac:dyDescent="0.2">
      <c r="B87" s="198"/>
      <c r="C87" s="209"/>
      <c r="D87" s="198"/>
      <c r="E87" s="198"/>
      <c r="F87" s="198"/>
      <c r="G87" s="210"/>
      <c r="H87" s="103"/>
      <c r="I87" s="204"/>
      <c r="L87" s="204"/>
      <c r="M87" s="204"/>
      <c r="N87" s="204"/>
      <c r="O87" s="204"/>
      <c r="P87" s="204"/>
      <c r="Q87" s="103"/>
      <c r="R87" s="103"/>
      <c r="S87" s="103"/>
      <c r="T87" s="103"/>
      <c r="U87" s="103"/>
      <c r="V87" s="92"/>
    </row>
    <row r="88" spans="2:22" s="95" customFormat="1" x14ac:dyDescent="0.2">
      <c r="B88" s="198"/>
      <c r="C88" s="209"/>
      <c r="D88" s="198"/>
      <c r="E88" s="198"/>
      <c r="F88" s="198"/>
      <c r="G88" s="210"/>
      <c r="H88" s="103"/>
      <c r="I88" s="204"/>
      <c r="L88" s="204"/>
      <c r="M88" s="204"/>
      <c r="N88" s="204"/>
      <c r="O88" s="204"/>
      <c r="P88" s="204"/>
      <c r="Q88" s="103"/>
      <c r="R88" s="103"/>
      <c r="S88" s="103"/>
      <c r="T88" s="103"/>
      <c r="U88" s="103"/>
      <c r="V88" s="92"/>
    </row>
    <row r="89" spans="2:22" s="95" customFormat="1" x14ac:dyDescent="0.2">
      <c r="B89" s="198"/>
      <c r="C89" s="209"/>
      <c r="D89" s="198"/>
      <c r="E89" s="198"/>
      <c r="F89" s="198"/>
      <c r="G89" s="210"/>
      <c r="H89" s="103"/>
      <c r="I89" s="204"/>
      <c r="L89" s="204"/>
      <c r="M89" s="204"/>
      <c r="N89" s="204"/>
      <c r="O89" s="204"/>
      <c r="P89" s="204"/>
      <c r="Q89" s="103"/>
      <c r="R89" s="103"/>
      <c r="S89" s="103"/>
      <c r="T89" s="103"/>
      <c r="U89" s="103"/>
      <c r="V89" s="92"/>
    </row>
    <row r="90" spans="2:22" s="95" customFormat="1" x14ac:dyDescent="0.2">
      <c r="B90" s="198"/>
      <c r="C90" s="209"/>
      <c r="D90" s="198"/>
      <c r="E90" s="198"/>
      <c r="F90" s="198"/>
      <c r="G90" s="210"/>
      <c r="H90" s="103"/>
      <c r="I90" s="204"/>
      <c r="L90" s="204"/>
      <c r="M90" s="204"/>
      <c r="N90" s="204"/>
      <c r="O90" s="204"/>
      <c r="P90" s="204"/>
      <c r="Q90" s="103"/>
      <c r="R90" s="103"/>
      <c r="S90" s="103"/>
      <c r="T90" s="103"/>
      <c r="U90" s="103"/>
      <c r="V90" s="92"/>
    </row>
    <row r="91" spans="2:22" s="95" customFormat="1" x14ac:dyDescent="0.2">
      <c r="B91" s="198"/>
      <c r="C91" s="209"/>
      <c r="D91" s="198"/>
      <c r="E91" s="198"/>
      <c r="F91" s="198"/>
      <c r="G91" s="210"/>
      <c r="H91" s="103"/>
      <c r="I91" s="204"/>
      <c r="L91" s="204"/>
      <c r="M91" s="204"/>
      <c r="N91" s="204"/>
      <c r="O91" s="204"/>
      <c r="P91" s="204"/>
      <c r="V91" s="211"/>
    </row>
    <row r="92" spans="2:22" s="95" customFormat="1" x14ac:dyDescent="0.2">
      <c r="B92" s="198"/>
      <c r="C92" s="209"/>
      <c r="D92" s="198"/>
      <c r="E92" s="198"/>
      <c r="F92" s="198"/>
      <c r="G92" s="210"/>
      <c r="H92" s="103"/>
      <c r="I92" s="204"/>
      <c r="L92" s="204"/>
      <c r="M92" s="204"/>
      <c r="N92" s="204"/>
      <c r="O92" s="204"/>
      <c r="P92" s="204"/>
      <c r="V92" s="211"/>
    </row>
    <row r="93" spans="2:22" s="95" customFormat="1" x14ac:dyDescent="0.2">
      <c r="B93" s="198"/>
      <c r="C93" s="209"/>
      <c r="D93" s="198"/>
      <c r="E93" s="198"/>
      <c r="F93" s="198"/>
      <c r="G93" s="210"/>
      <c r="H93" s="103"/>
      <c r="I93" s="204"/>
      <c r="L93" s="204"/>
      <c r="M93" s="204"/>
      <c r="N93" s="204"/>
      <c r="O93" s="204"/>
      <c r="P93" s="204"/>
      <c r="V93" s="211"/>
    </row>
    <row r="94" spans="2:22" s="95" customFormat="1" x14ac:dyDescent="0.2">
      <c r="B94" s="198"/>
      <c r="C94" s="209"/>
      <c r="D94" s="198"/>
      <c r="E94" s="198"/>
      <c r="F94" s="198"/>
      <c r="G94" s="210"/>
      <c r="H94" s="103"/>
      <c r="I94" s="204"/>
      <c r="L94" s="204"/>
      <c r="M94" s="204"/>
      <c r="N94" s="204"/>
      <c r="O94" s="204"/>
      <c r="P94" s="204"/>
      <c r="V94" s="211"/>
    </row>
    <row r="95" spans="2:22" s="95" customFormat="1" x14ac:dyDescent="0.2">
      <c r="B95" s="198"/>
      <c r="C95" s="209"/>
      <c r="D95" s="198"/>
      <c r="E95" s="198"/>
      <c r="F95" s="198"/>
      <c r="G95" s="210"/>
      <c r="H95" s="103"/>
      <c r="I95" s="204"/>
      <c r="L95" s="204"/>
      <c r="M95" s="204"/>
      <c r="N95" s="204"/>
      <c r="O95" s="204"/>
      <c r="P95" s="204"/>
      <c r="V95" s="211"/>
    </row>
    <row r="96" spans="2:22" s="95" customFormat="1" x14ac:dyDescent="0.2">
      <c r="B96" s="198"/>
      <c r="C96" s="209"/>
      <c r="D96" s="198"/>
      <c r="E96" s="198"/>
      <c r="F96" s="198"/>
      <c r="G96" s="210"/>
      <c r="H96" s="103"/>
      <c r="I96" s="204"/>
      <c r="L96" s="204"/>
      <c r="M96" s="204"/>
      <c r="N96" s="204"/>
      <c r="O96" s="204"/>
      <c r="P96" s="204"/>
      <c r="V96" s="211"/>
    </row>
    <row r="97" spans="2:7" s="95" customFormat="1" x14ac:dyDescent="0.2">
      <c r="B97" s="198"/>
      <c r="C97" s="209"/>
      <c r="D97" s="198"/>
      <c r="E97" s="198"/>
      <c r="F97" s="198"/>
      <c r="G97" s="210"/>
    </row>
    <row r="98" spans="2:7" s="95" customFormat="1" x14ac:dyDescent="0.2">
      <c r="B98" s="198"/>
      <c r="C98" s="209"/>
      <c r="D98" s="198"/>
      <c r="E98" s="198"/>
      <c r="F98" s="198"/>
      <c r="G98" s="210"/>
    </row>
    <row r="99" spans="2:7" s="95" customFormat="1" x14ac:dyDescent="0.2">
      <c r="B99" s="198"/>
      <c r="C99" s="209"/>
      <c r="D99" s="198"/>
      <c r="E99" s="198"/>
      <c r="F99" s="198"/>
      <c r="G99" s="210"/>
    </row>
    <row r="100" spans="2:7" s="95" customFormat="1" x14ac:dyDescent="0.2">
      <c r="B100" s="198"/>
      <c r="C100" s="209"/>
      <c r="D100" s="198"/>
      <c r="E100" s="198"/>
      <c r="F100" s="198"/>
      <c r="G100" s="210"/>
    </row>
    <row r="101" spans="2:7" s="95" customFormat="1" x14ac:dyDescent="0.2">
      <c r="B101" s="198"/>
      <c r="C101" s="209"/>
      <c r="D101" s="198"/>
      <c r="E101" s="198"/>
      <c r="F101" s="198"/>
      <c r="G101" s="210"/>
    </row>
    <row r="102" spans="2:7" s="95" customFormat="1" x14ac:dyDescent="0.2">
      <c r="B102" s="198"/>
      <c r="C102" s="209"/>
      <c r="D102" s="198"/>
      <c r="E102" s="198"/>
      <c r="F102" s="198"/>
      <c r="G102" s="210"/>
    </row>
    <row r="103" spans="2:7" s="95" customFormat="1" x14ac:dyDescent="0.2">
      <c r="B103" s="198"/>
      <c r="C103" s="209"/>
      <c r="D103" s="198"/>
      <c r="E103" s="198"/>
      <c r="F103" s="198"/>
      <c r="G103" s="210"/>
    </row>
    <row r="104" spans="2:7" s="95" customFormat="1" x14ac:dyDescent="0.2">
      <c r="B104" s="198"/>
      <c r="C104" s="209"/>
      <c r="D104" s="198"/>
      <c r="E104" s="198"/>
      <c r="F104" s="198"/>
      <c r="G104" s="210"/>
    </row>
    <row r="105" spans="2:7" s="95" customFormat="1" x14ac:dyDescent="0.2">
      <c r="B105" s="198"/>
      <c r="C105" s="209"/>
      <c r="D105" s="198"/>
      <c r="E105" s="198"/>
      <c r="F105" s="198"/>
      <c r="G105" s="210"/>
    </row>
    <row r="106" spans="2:7" s="95" customFormat="1" x14ac:dyDescent="0.2">
      <c r="B106" s="198"/>
      <c r="C106" s="209"/>
      <c r="D106" s="198"/>
      <c r="E106" s="198"/>
      <c r="F106" s="198"/>
      <c r="G106" s="210"/>
    </row>
    <row r="107" spans="2:7" s="95" customFormat="1" x14ac:dyDescent="0.2">
      <c r="B107" s="198"/>
      <c r="C107" s="209"/>
      <c r="D107" s="198"/>
      <c r="E107" s="198"/>
      <c r="F107" s="198"/>
      <c r="G107" s="210"/>
    </row>
    <row r="108" spans="2:7" s="95" customFormat="1" x14ac:dyDescent="0.2">
      <c r="B108" s="198"/>
      <c r="C108" s="209"/>
      <c r="D108" s="198"/>
      <c r="E108" s="198"/>
      <c r="F108" s="198"/>
      <c r="G108" s="210"/>
    </row>
    <row r="109" spans="2:7" s="95" customFormat="1" x14ac:dyDescent="0.2">
      <c r="B109" s="198"/>
      <c r="C109" s="209"/>
      <c r="D109" s="198"/>
      <c r="E109" s="198"/>
      <c r="F109" s="198"/>
      <c r="G109" s="210"/>
    </row>
    <row r="110" spans="2:7" s="95" customFormat="1" x14ac:dyDescent="0.2">
      <c r="B110" s="198"/>
      <c r="C110" s="209"/>
      <c r="D110" s="198"/>
      <c r="E110" s="198"/>
      <c r="F110" s="198"/>
      <c r="G110" s="210"/>
    </row>
    <row r="111" spans="2:7" s="95" customFormat="1" x14ac:dyDescent="0.2">
      <c r="B111" s="198"/>
      <c r="C111" s="209"/>
      <c r="D111" s="198"/>
      <c r="E111" s="198"/>
      <c r="F111" s="198"/>
      <c r="G111" s="210"/>
    </row>
    <row r="112" spans="2:7" s="95" customFormat="1" x14ac:dyDescent="0.2">
      <c r="B112" s="198"/>
      <c r="C112" s="209"/>
      <c r="D112" s="198"/>
      <c r="E112" s="198"/>
      <c r="F112" s="198"/>
      <c r="G112" s="210"/>
    </row>
    <row r="113" spans="2:7" s="95" customFormat="1" x14ac:dyDescent="0.2">
      <c r="B113" s="198"/>
      <c r="C113" s="209"/>
      <c r="D113" s="198"/>
      <c r="E113" s="198"/>
      <c r="F113" s="198"/>
      <c r="G113" s="210"/>
    </row>
    <row r="114" spans="2:7" s="95" customFormat="1" x14ac:dyDescent="0.2">
      <c r="B114" s="198"/>
      <c r="C114" s="209"/>
      <c r="D114" s="198"/>
      <c r="E114" s="198"/>
      <c r="F114" s="198"/>
      <c r="G114" s="210"/>
    </row>
    <row r="115" spans="2:7" s="95" customFormat="1" x14ac:dyDescent="0.2">
      <c r="B115" s="198"/>
      <c r="C115" s="209"/>
      <c r="D115" s="198"/>
      <c r="E115" s="198"/>
      <c r="F115" s="198"/>
      <c r="G115" s="210"/>
    </row>
    <row r="116" spans="2:7" s="95" customFormat="1" x14ac:dyDescent="0.2">
      <c r="B116" s="198"/>
      <c r="C116" s="209"/>
      <c r="D116" s="198"/>
      <c r="E116" s="198"/>
      <c r="F116" s="198"/>
      <c r="G116" s="210"/>
    </row>
    <row r="117" spans="2:7" s="95" customFormat="1" x14ac:dyDescent="0.2">
      <c r="B117" s="198"/>
      <c r="C117" s="209"/>
      <c r="D117" s="198"/>
      <c r="E117" s="198"/>
      <c r="F117" s="198"/>
      <c r="G117" s="210"/>
    </row>
    <row r="118" spans="2:7" s="95" customFormat="1" x14ac:dyDescent="0.2">
      <c r="B118" s="198"/>
      <c r="C118" s="209"/>
      <c r="D118" s="198"/>
      <c r="E118" s="198"/>
      <c r="F118" s="198"/>
      <c r="G118" s="210"/>
    </row>
    <row r="119" spans="2:7" s="95" customFormat="1" x14ac:dyDescent="0.2">
      <c r="B119" s="198"/>
      <c r="C119" s="209"/>
      <c r="D119" s="198"/>
      <c r="E119" s="198"/>
      <c r="F119" s="198"/>
      <c r="G119" s="210"/>
    </row>
    <row r="120" spans="2:7" s="95" customFormat="1" x14ac:dyDescent="0.2">
      <c r="B120" s="198"/>
      <c r="C120" s="209"/>
      <c r="D120" s="198"/>
      <c r="E120" s="198"/>
      <c r="F120" s="198"/>
      <c r="G120" s="210"/>
    </row>
    <row r="121" spans="2:7" s="95" customFormat="1" x14ac:dyDescent="0.2">
      <c r="B121" s="198"/>
      <c r="C121" s="209"/>
      <c r="D121" s="198"/>
      <c r="E121" s="198"/>
      <c r="F121" s="198"/>
      <c r="G121" s="210"/>
    </row>
    <row r="122" spans="2:7" s="95" customFormat="1" x14ac:dyDescent="0.2">
      <c r="B122" s="198"/>
      <c r="C122" s="209"/>
      <c r="D122" s="198"/>
      <c r="E122" s="198"/>
      <c r="F122" s="198"/>
      <c r="G122" s="210"/>
    </row>
    <row r="123" spans="2:7" s="95" customFormat="1" x14ac:dyDescent="0.2">
      <c r="B123" s="198"/>
      <c r="C123" s="209"/>
      <c r="D123" s="198"/>
      <c r="E123" s="198"/>
      <c r="F123" s="198"/>
      <c r="G123" s="210"/>
    </row>
    <row r="124" spans="2:7" s="95" customFormat="1" x14ac:dyDescent="0.2">
      <c r="B124" s="198"/>
      <c r="C124" s="209"/>
      <c r="D124" s="198"/>
      <c r="E124" s="198"/>
      <c r="F124" s="198"/>
      <c r="G124" s="210"/>
    </row>
    <row r="125" spans="2:7" s="95" customFormat="1" x14ac:dyDescent="0.2">
      <c r="B125" s="198"/>
      <c r="C125" s="209"/>
      <c r="D125" s="198"/>
      <c r="E125" s="198"/>
      <c r="F125" s="198"/>
      <c r="G125" s="210"/>
    </row>
    <row r="126" spans="2:7" s="95" customFormat="1" x14ac:dyDescent="0.2">
      <c r="B126" s="198"/>
      <c r="C126" s="209"/>
      <c r="D126" s="198"/>
      <c r="E126" s="198"/>
      <c r="F126" s="198"/>
      <c r="G126" s="210"/>
    </row>
    <row r="127" spans="2:7" s="95" customFormat="1" x14ac:dyDescent="0.2">
      <c r="B127" s="198"/>
      <c r="C127" s="209"/>
      <c r="D127" s="198"/>
      <c r="E127" s="198"/>
      <c r="F127" s="198"/>
      <c r="G127" s="210"/>
    </row>
    <row r="128" spans="2:7" s="95" customFormat="1" x14ac:dyDescent="0.2">
      <c r="B128" s="198"/>
      <c r="C128" s="209"/>
      <c r="D128" s="198"/>
      <c r="E128" s="198"/>
      <c r="F128" s="198"/>
      <c r="G128" s="210"/>
    </row>
    <row r="129" spans="2:7" s="95" customFormat="1" x14ac:dyDescent="0.2">
      <c r="B129" s="198"/>
      <c r="C129" s="209"/>
      <c r="D129" s="198"/>
      <c r="E129" s="198"/>
      <c r="F129" s="198"/>
      <c r="G129" s="210"/>
    </row>
    <row r="130" spans="2:7" s="95" customFormat="1" x14ac:dyDescent="0.2">
      <c r="B130" s="198"/>
      <c r="C130" s="209"/>
      <c r="D130" s="198"/>
      <c r="E130" s="198"/>
      <c r="F130" s="198"/>
      <c r="G130" s="210"/>
    </row>
    <row r="131" spans="2:7" s="95" customFormat="1" x14ac:dyDescent="0.2">
      <c r="B131" s="198"/>
      <c r="C131" s="209"/>
      <c r="D131" s="198"/>
      <c r="E131" s="198"/>
      <c r="F131" s="198"/>
      <c r="G131" s="210"/>
    </row>
    <row r="132" spans="2:7" s="95" customFormat="1" x14ac:dyDescent="0.2">
      <c r="B132" s="198"/>
      <c r="C132" s="209"/>
      <c r="D132" s="198"/>
      <c r="E132" s="198"/>
      <c r="F132" s="198"/>
      <c r="G132" s="210"/>
    </row>
    <row r="133" spans="2:7" s="95" customFormat="1" x14ac:dyDescent="0.2">
      <c r="B133" s="198"/>
      <c r="C133" s="209"/>
      <c r="D133" s="198"/>
      <c r="E133" s="198"/>
      <c r="F133" s="198"/>
      <c r="G133" s="210"/>
    </row>
    <row r="134" spans="2:7" s="95" customFormat="1" x14ac:dyDescent="0.2">
      <c r="B134" s="198"/>
      <c r="C134" s="209"/>
      <c r="D134" s="198"/>
      <c r="E134" s="198"/>
      <c r="F134" s="198"/>
      <c r="G134" s="210"/>
    </row>
    <row r="135" spans="2:7" s="95" customFormat="1" x14ac:dyDescent="0.2">
      <c r="B135" s="198"/>
      <c r="C135" s="209"/>
      <c r="D135" s="198"/>
      <c r="E135" s="198"/>
      <c r="F135" s="198"/>
      <c r="G135" s="210"/>
    </row>
    <row r="136" spans="2:7" s="95" customFormat="1" x14ac:dyDescent="0.2">
      <c r="B136" s="198"/>
      <c r="C136" s="209"/>
      <c r="D136" s="198"/>
      <c r="E136" s="198"/>
      <c r="F136" s="198"/>
      <c r="G136" s="210"/>
    </row>
    <row r="137" spans="2:7" s="95" customFormat="1" x14ac:dyDescent="0.2">
      <c r="B137" s="198"/>
      <c r="C137" s="209"/>
      <c r="D137" s="198"/>
      <c r="E137" s="198"/>
      <c r="F137" s="198"/>
      <c r="G137" s="210"/>
    </row>
    <row r="138" spans="2:7" s="95" customFormat="1" x14ac:dyDescent="0.2">
      <c r="B138" s="198"/>
      <c r="C138" s="209"/>
      <c r="D138" s="198"/>
      <c r="E138" s="198"/>
      <c r="F138" s="198"/>
      <c r="G138" s="210"/>
    </row>
    <row r="139" spans="2:7" s="95" customFormat="1" x14ac:dyDescent="0.2">
      <c r="B139" s="198"/>
      <c r="C139" s="209"/>
      <c r="D139" s="198"/>
      <c r="E139" s="198"/>
      <c r="F139" s="198"/>
      <c r="G139" s="210"/>
    </row>
    <row r="140" spans="2:7" s="95" customFormat="1" x14ac:dyDescent="0.2">
      <c r="B140" s="198"/>
      <c r="C140" s="209"/>
      <c r="D140" s="198"/>
      <c r="E140" s="198"/>
      <c r="F140" s="198"/>
      <c r="G140" s="210"/>
    </row>
    <row r="141" spans="2:7" s="95" customFormat="1" x14ac:dyDescent="0.2">
      <c r="B141" s="198"/>
      <c r="C141" s="209"/>
      <c r="D141" s="198"/>
      <c r="E141" s="198"/>
      <c r="F141" s="198"/>
      <c r="G141" s="210"/>
    </row>
    <row r="142" spans="2:7" s="95" customFormat="1" x14ac:dyDescent="0.2">
      <c r="B142" s="198"/>
      <c r="C142" s="209"/>
      <c r="D142" s="198"/>
      <c r="E142" s="198"/>
      <c r="F142" s="198"/>
      <c r="G142" s="210"/>
    </row>
    <row r="143" spans="2:7" s="95" customFormat="1" x14ac:dyDescent="0.2">
      <c r="B143" s="198"/>
      <c r="C143" s="209"/>
      <c r="D143" s="198"/>
      <c r="E143" s="198"/>
      <c r="F143" s="198"/>
      <c r="G143" s="210"/>
    </row>
    <row r="144" spans="2:7" s="95" customFormat="1" x14ac:dyDescent="0.2">
      <c r="B144" s="198"/>
      <c r="C144" s="209"/>
      <c r="D144" s="198"/>
      <c r="E144" s="198"/>
      <c r="F144" s="198"/>
      <c r="G144" s="210"/>
    </row>
    <row r="145" spans="2:7" s="95" customFormat="1" x14ac:dyDescent="0.2">
      <c r="B145" s="198"/>
      <c r="C145" s="209"/>
      <c r="D145" s="198"/>
      <c r="E145" s="198"/>
      <c r="F145" s="198"/>
      <c r="G145" s="210"/>
    </row>
    <row r="146" spans="2:7" s="95" customFormat="1" x14ac:dyDescent="0.2">
      <c r="B146" s="198"/>
      <c r="C146" s="209"/>
      <c r="D146" s="198"/>
      <c r="E146" s="198"/>
      <c r="F146" s="198"/>
      <c r="G146" s="210"/>
    </row>
    <row r="147" spans="2:7" s="95" customFormat="1" x14ac:dyDescent="0.2">
      <c r="B147" s="198"/>
      <c r="C147" s="209"/>
      <c r="D147" s="198"/>
      <c r="E147" s="198"/>
      <c r="F147" s="198"/>
      <c r="G147" s="210"/>
    </row>
    <row r="148" spans="2:7" s="95" customFormat="1" x14ac:dyDescent="0.2">
      <c r="B148" s="198"/>
      <c r="C148" s="209"/>
      <c r="D148" s="198"/>
      <c r="E148" s="198"/>
      <c r="F148" s="198"/>
      <c r="G148" s="210"/>
    </row>
    <row r="149" spans="2:7" s="95" customFormat="1" x14ac:dyDescent="0.2">
      <c r="B149" s="198"/>
      <c r="C149" s="209"/>
      <c r="D149" s="198"/>
      <c r="E149" s="198"/>
      <c r="F149" s="198"/>
      <c r="G149" s="210"/>
    </row>
    <row r="150" spans="2:7" s="95" customFormat="1" x14ac:dyDescent="0.2">
      <c r="B150" s="198"/>
      <c r="C150" s="209"/>
      <c r="D150" s="198"/>
      <c r="E150" s="198"/>
      <c r="F150" s="198"/>
      <c r="G150" s="210"/>
    </row>
    <row r="151" spans="2:7" s="95" customFormat="1" x14ac:dyDescent="0.2">
      <c r="B151" s="198"/>
      <c r="C151" s="209"/>
      <c r="D151" s="198"/>
      <c r="E151" s="198"/>
      <c r="F151" s="198"/>
      <c r="G151" s="210"/>
    </row>
    <row r="152" spans="2:7" s="95" customFormat="1" x14ac:dyDescent="0.2">
      <c r="B152" s="198"/>
      <c r="C152" s="209"/>
      <c r="D152" s="198"/>
      <c r="E152" s="198"/>
      <c r="F152" s="198"/>
      <c r="G152" s="210"/>
    </row>
    <row r="153" spans="2:7" s="95" customFormat="1" x14ac:dyDescent="0.2">
      <c r="B153" s="198"/>
      <c r="C153" s="209"/>
      <c r="D153" s="198"/>
      <c r="E153" s="198"/>
      <c r="F153" s="198"/>
      <c r="G153" s="210"/>
    </row>
    <row r="154" spans="2:7" s="95" customFormat="1" x14ac:dyDescent="0.2">
      <c r="B154" s="198"/>
      <c r="C154" s="209"/>
      <c r="D154" s="198"/>
      <c r="E154" s="198"/>
      <c r="F154" s="198"/>
      <c r="G154" s="210"/>
    </row>
    <row r="155" spans="2:7" s="95" customFormat="1" x14ac:dyDescent="0.2">
      <c r="B155" s="198"/>
      <c r="C155" s="209"/>
      <c r="D155" s="198"/>
      <c r="E155" s="198"/>
      <c r="F155" s="198"/>
      <c r="G155" s="210"/>
    </row>
    <row r="156" spans="2:7" s="95" customFormat="1" x14ac:dyDescent="0.2">
      <c r="B156" s="198"/>
      <c r="C156" s="209"/>
      <c r="D156" s="198"/>
      <c r="E156" s="198"/>
      <c r="F156" s="198"/>
      <c r="G156" s="210"/>
    </row>
    <row r="157" spans="2:7" s="95" customFormat="1" x14ac:dyDescent="0.2">
      <c r="B157" s="198"/>
      <c r="C157" s="209"/>
      <c r="D157" s="198"/>
      <c r="E157" s="198"/>
      <c r="F157" s="198"/>
      <c r="G157" s="210"/>
    </row>
    <row r="158" spans="2:7" s="95" customFormat="1" x14ac:dyDescent="0.2">
      <c r="B158" s="198"/>
      <c r="C158" s="209"/>
      <c r="D158" s="198"/>
      <c r="E158" s="198"/>
      <c r="F158" s="198"/>
      <c r="G158" s="210"/>
    </row>
    <row r="159" spans="2:7" s="95" customFormat="1" x14ac:dyDescent="0.2">
      <c r="B159" s="198"/>
      <c r="C159" s="209"/>
      <c r="D159" s="198"/>
      <c r="E159" s="198"/>
      <c r="F159" s="198"/>
      <c r="G159" s="210"/>
    </row>
    <row r="160" spans="2:7" s="95" customFormat="1" x14ac:dyDescent="0.2">
      <c r="B160" s="198"/>
      <c r="C160" s="209"/>
      <c r="D160" s="198"/>
      <c r="E160" s="198"/>
      <c r="F160" s="198"/>
      <c r="G160" s="210"/>
    </row>
    <row r="161" spans="2:7" s="95" customFormat="1" x14ac:dyDescent="0.2">
      <c r="B161" s="198"/>
      <c r="C161" s="209"/>
      <c r="D161" s="198"/>
      <c r="E161" s="198"/>
      <c r="F161" s="198"/>
      <c r="G161" s="210"/>
    </row>
    <row r="162" spans="2:7" s="95" customFormat="1" x14ac:dyDescent="0.2">
      <c r="B162" s="198"/>
      <c r="C162" s="209"/>
      <c r="D162" s="198"/>
      <c r="E162" s="198"/>
      <c r="F162" s="198"/>
      <c r="G162" s="210"/>
    </row>
    <row r="163" spans="2:7" s="95" customFormat="1" x14ac:dyDescent="0.2">
      <c r="B163" s="198"/>
      <c r="C163" s="209"/>
      <c r="D163" s="198"/>
      <c r="E163" s="198"/>
      <c r="F163" s="198"/>
      <c r="G163" s="210"/>
    </row>
    <row r="164" spans="2:7" s="95" customFormat="1" x14ac:dyDescent="0.2">
      <c r="B164" s="198"/>
      <c r="C164" s="209"/>
      <c r="D164" s="198"/>
      <c r="E164" s="198"/>
      <c r="F164" s="198"/>
      <c r="G164" s="210"/>
    </row>
    <row r="165" spans="2:7" s="95" customFormat="1" x14ac:dyDescent="0.2">
      <c r="B165" s="198"/>
      <c r="C165" s="209"/>
      <c r="D165" s="198"/>
      <c r="E165" s="198"/>
      <c r="F165" s="198"/>
      <c r="G165" s="210"/>
    </row>
    <row r="166" spans="2:7" s="95" customFormat="1" x14ac:dyDescent="0.2">
      <c r="B166" s="198"/>
      <c r="C166" s="209"/>
      <c r="D166" s="198"/>
      <c r="E166" s="198"/>
      <c r="F166" s="198"/>
      <c r="G166" s="210"/>
    </row>
    <row r="167" spans="2:7" s="95" customFormat="1" x14ac:dyDescent="0.2">
      <c r="B167" s="198"/>
      <c r="C167" s="209"/>
      <c r="D167" s="198"/>
      <c r="E167" s="198"/>
      <c r="F167" s="198"/>
      <c r="G167" s="210"/>
    </row>
    <row r="168" spans="2:7" s="95" customFormat="1" x14ac:dyDescent="0.2">
      <c r="B168" s="198"/>
      <c r="C168" s="209"/>
      <c r="D168" s="198"/>
      <c r="E168" s="198"/>
      <c r="F168" s="198"/>
      <c r="G168" s="210"/>
    </row>
    <row r="169" spans="2:7" s="95" customFormat="1" x14ac:dyDescent="0.2">
      <c r="B169" s="198"/>
      <c r="C169" s="209"/>
      <c r="D169" s="198"/>
      <c r="E169" s="198"/>
      <c r="F169" s="198"/>
      <c r="G169" s="210"/>
    </row>
    <row r="170" spans="2:7" s="95" customFormat="1" x14ac:dyDescent="0.2">
      <c r="B170" s="198"/>
      <c r="C170" s="209"/>
      <c r="D170" s="198"/>
      <c r="E170" s="198"/>
      <c r="F170" s="198"/>
      <c r="G170" s="210"/>
    </row>
    <row r="171" spans="2:7" s="95" customFormat="1" x14ac:dyDescent="0.2">
      <c r="B171" s="198"/>
      <c r="C171" s="209"/>
      <c r="D171" s="198"/>
      <c r="E171" s="198"/>
      <c r="F171" s="198"/>
      <c r="G171" s="210"/>
    </row>
    <row r="172" spans="2:7" s="95" customFormat="1" x14ac:dyDescent="0.2">
      <c r="B172" s="198"/>
      <c r="C172" s="209"/>
      <c r="D172" s="198"/>
      <c r="E172" s="198"/>
      <c r="F172" s="198"/>
      <c r="G172" s="210"/>
    </row>
    <row r="173" spans="2:7" s="95" customFormat="1" x14ac:dyDescent="0.2">
      <c r="B173" s="198"/>
      <c r="C173" s="209"/>
      <c r="D173" s="198"/>
      <c r="E173" s="198"/>
      <c r="F173" s="198"/>
      <c r="G173" s="210"/>
    </row>
    <row r="174" spans="2:7" s="95" customFormat="1" x14ac:dyDescent="0.2">
      <c r="B174" s="198"/>
      <c r="C174" s="209"/>
      <c r="D174" s="198"/>
      <c r="E174" s="198"/>
      <c r="F174" s="198"/>
      <c r="G174" s="210"/>
    </row>
    <row r="175" spans="2:7" s="95" customFormat="1" x14ac:dyDescent="0.2">
      <c r="B175" s="198"/>
      <c r="C175" s="209"/>
      <c r="D175" s="198"/>
      <c r="E175" s="198"/>
      <c r="F175" s="198"/>
      <c r="G175" s="210"/>
    </row>
    <row r="176" spans="2:7" s="95" customFormat="1" x14ac:dyDescent="0.2">
      <c r="B176" s="198"/>
      <c r="C176" s="209"/>
      <c r="D176" s="198"/>
      <c r="E176" s="198"/>
      <c r="F176" s="198"/>
      <c r="G176" s="210"/>
    </row>
    <row r="177" spans="2:7" s="95" customFormat="1" x14ac:dyDescent="0.2">
      <c r="B177" s="198"/>
      <c r="C177" s="209"/>
      <c r="D177" s="198"/>
      <c r="E177" s="198"/>
      <c r="F177" s="198"/>
      <c r="G177" s="210"/>
    </row>
    <row r="178" spans="2:7" s="95" customFormat="1" x14ac:dyDescent="0.2">
      <c r="B178" s="198"/>
      <c r="C178" s="209"/>
      <c r="D178" s="198"/>
      <c r="E178" s="198"/>
      <c r="F178" s="198"/>
      <c r="G178" s="210"/>
    </row>
    <row r="179" spans="2:7" s="95" customFormat="1" x14ac:dyDescent="0.2">
      <c r="B179" s="198"/>
      <c r="C179" s="209"/>
      <c r="D179" s="198"/>
      <c r="E179" s="198"/>
      <c r="F179" s="198"/>
      <c r="G179" s="210"/>
    </row>
    <row r="180" spans="2:7" s="95" customFormat="1" x14ac:dyDescent="0.2">
      <c r="B180" s="198"/>
      <c r="C180" s="209"/>
      <c r="D180" s="198"/>
      <c r="E180" s="198"/>
      <c r="F180" s="198"/>
      <c r="G180" s="210"/>
    </row>
    <row r="181" spans="2:7" s="95" customFormat="1" x14ac:dyDescent="0.2">
      <c r="B181" s="198"/>
      <c r="C181" s="209"/>
      <c r="D181" s="198"/>
      <c r="E181" s="198"/>
      <c r="F181" s="198"/>
      <c r="G181" s="210"/>
    </row>
    <row r="182" spans="2:7" s="95" customFormat="1" x14ac:dyDescent="0.2">
      <c r="B182" s="198"/>
      <c r="C182" s="209"/>
      <c r="D182" s="198"/>
      <c r="E182" s="198"/>
      <c r="F182" s="198"/>
      <c r="G182" s="210"/>
    </row>
    <row r="183" spans="2:7" s="95" customFormat="1" x14ac:dyDescent="0.2">
      <c r="B183" s="198"/>
      <c r="C183" s="209"/>
      <c r="D183" s="198"/>
      <c r="E183" s="198"/>
      <c r="F183" s="198"/>
      <c r="G183" s="210"/>
    </row>
    <row r="184" spans="2:7" s="95" customFormat="1" x14ac:dyDescent="0.2">
      <c r="B184" s="198"/>
      <c r="C184" s="209"/>
      <c r="D184" s="198"/>
      <c r="E184" s="198"/>
      <c r="F184" s="198"/>
      <c r="G184" s="210"/>
    </row>
    <row r="185" spans="2:7" s="95" customFormat="1" x14ac:dyDescent="0.2">
      <c r="B185" s="198"/>
      <c r="C185" s="209"/>
      <c r="D185" s="198"/>
      <c r="E185" s="198"/>
      <c r="F185" s="198"/>
      <c r="G185" s="210"/>
    </row>
    <row r="186" spans="2:7" s="95" customFormat="1" x14ac:dyDescent="0.2">
      <c r="B186" s="198"/>
      <c r="C186" s="209"/>
      <c r="D186" s="198"/>
      <c r="E186" s="198"/>
      <c r="F186" s="198"/>
      <c r="G186" s="210"/>
    </row>
    <row r="187" spans="2:7" s="95" customFormat="1" x14ac:dyDescent="0.2">
      <c r="B187" s="198"/>
      <c r="C187" s="209"/>
      <c r="D187" s="198"/>
      <c r="E187" s="198"/>
      <c r="F187" s="198"/>
      <c r="G187" s="210"/>
    </row>
    <row r="188" spans="2:7" s="95" customFormat="1" x14ac:dyDescent="0.2">
      <c r="B188" s="198"/>
      <c r="C188" s="209"/>
      <c r="D188" s="198"/>
      <c r="E188" s="198"/>
      <c r="F188" s="198"/>
      <c r="G188" s="210"/>
    </row>
    <row r="189" spans="2:7" s="95" customFormat="1" x14ac:dyDescent="0.2">
      <c r="B189" s="198"/>
      <c r="C189" s="209"/>
      <c r="D189" s="198"/>
      <c r="E189" s="198"/>
      <c r="F189" s="198"/>
      <c r="G189" s="210"/>
    </row>
    <row r="190" spans="2:7" s="95" customFormat="1" x14ac:dyDescent="0.2">
      <c r="B190" s="198"/>
      <c r="C190" s="209"/>
      <c r="D190" s="198"/>
      <c r="E190" s="198"/>
      <c r="F190" s="198"/>
      <c r="G190" s="210"/>
    </row>
    <row r="191" spans="2:7" s="95" customFormat="1" x14ac:dyDescent="0.2">
      <c r="B191" s="198"/>
      <c r="C191" s="209"/>
      <c r="D191" s="198"/>
      <c r="E191" s="198"/>
      <c r="F191" s="198"/>
      <c r="G191" s="210"/>
    </row>
    <row r="192" spans="2:7" s="95" customFormat="1" x14ac:dyDescent="0.2">
      <c r="B192" s="198"/>
      <c r="C192" s="209"/>
      <c r="D192" s="198"/>
      <c r="E192" s="198"/>
      <c r="F192" s="198"/>
      <c r="G192" s="210"/>
    </row>
    <row r="193" spans="2:7" s="95" customFormat="1" x14ac:dyDescent="0.2">
      <c r="B193" s="198"/>
      <c r="C193" s="209"/>
      <c r="D193" s="198"/>
      <c r="E193" s="198"/>
      <c r="F193" s="198"/>
      <c r="G193" s="210"/>
    </row>
    <row r="194" spans="2:7" s="95" customFormat="1" x14ac:dyDescent="0.2">
      <c r="B194" s="198"/>
      <c r="C194" s="209"/>
      <c r="D194" s="198"/>
      <c r="E194" s="198"/>
      <c r="F194" s="198"/>
      <c r="G194" s="210"/>
    </row>
    <row r="195" spans="2:7" s="95" customFormat="1" x14ac:dyDescent="0.2">
      <c r="B195" s="198"/>
      <c r="C195" s="209"/>
      <c r="D195" s="198"/>
      <c r="E195" s="198"/>
      <c r="F195" s="198"/>
      <c r="G195" s="210"/>
    </row>
  </sheetData>
  <mergeCells count="36"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  <mergeCell ref="B29:H29"/>
    <mergeCell ref="B35:H35"/>
    <mergeCell ref="L35:L36"/>
    <mergeCell ref="N35:N36"/>
    <mergeCell ref="P35:P36"/>
    <mergeCell ref="S5:S8"/>
    <mergeCell ref="B7:C7"/>
    <mergeCell ref="E7:G7"/>
    <mergeCell ref="B8:G8"/>
    <mergeCell ref="H8:H9"/>
    <mergeCell ref="I8:I9"/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</mergeCells>
  <conditionalFormatting sqref="W10">
    <cfRule type="cellIs" dxfId="141" priority="141" operator="lessThan">
      <formula>$W$10</formula>
    </cfRule>
  </conditionalFormatting>
  <conditionalFormatting sqref="N30 P30">
    <cfRule type="cellIs" dxfId="140" priority="140" operator="lessThan">
      <formula>$W$30</formula>
    </cfRule>
  </conditionalFormatting>
  <conditionalFormatting sqref="N31 P31">
    <cfRule type="cellIs" dxfId="139" priority="139" operator="lessThan">
      <formula>$W$31</formula>
    </cfRule>
  </conditionalFormatting>
  <conditionalFormatting sqref="N32 P32">
    <cfRule type="cellIs" dxfId="138" priority="138" operator="lessThan">
      <formula>$W$32</formula>
    </cfRule>
  </conditionalFormatting>
  <conditionalFormatting sqref="N33 P33">
    <cfRule type="cellIs" dxfId="137" priority="137" operator="lessThan">
      <formula>$W$33</formula>
    </cfRule>
  </conditionalFormatting>
  <conditionalFormatting sqref="N34 P34">
    <cfRule type="cellIs" dxfId="136" priority="136" operator="lessThan">
      <formula>$W$34</formula>
    </cfRule>
  </conditionalFormatting>
  <conditionalFormatting sqref="L37 N37 P37">
    <cfRule type="cellIs" dxfId="135" priority="135" operator="lessThan">
      <formula>$W$37</formula>
    </cfRule>
  </conditionalFormatting>
  <conditionalFormatting sqref="L38 N38 P38">
    <cfRule type="cellIs" dxfId="134" priority="134" operator="lessThan">
      <formula>$W$38</formula>
    </cfRule>
  </conditionalFormatting>
  <conditionalFormatting sqref="L39 N39 P39">
    <cfRule type="cellIs" dxfId="133" priority="133" operator="lessThan">
      <formula>$W$39</formula>
    </cfRule>
  </conditionalFormatting>
  <conditionalFormatting sqref="L40 N40 P40">
    <cfRule type="cellIs" dxfId="132" priority="132" operator="lessThan">
      <formula>$W$40</formula>
    </cfRule>
  </conditionalFormatting>
  <conditionalFormatting sqref="L41 N41 P41">
    <cfRule type="cellIs" dxfId="131" priority="131" operator="lessThan">
      <formula>$W$41</formula>
    </cfRule>
  </conditionalFormatting>
  <conditionalFormatting sqref="L42 N42 P42">
    <cfRule type="cellIs" dxfId="130" priority="130" operator="lessThan">
      <formula>$W$42</formula>
    </cfRule>
  </conditionalFormatting>
  <conditionalFormatting sqref="L43 N43 P43">
    <cfRule type="cellIs" dxfId="129" priority="129" operator="lessThan">
      <formula>$W$43</formula>
    </cfRule>
  </conditionalFormatting>
  <conditionalFormatting sqref="L44 N44 P44">
    <cfRule type="cellIs" dxfId="128" priority="128" operator="lessThan">
      <formula>$W$44</formula>
    </cfRule>
  </conditionalFormatting>
  <conditionalFormatting sqref="L45 N45 P45">
    <cfRule type="cellIs" dxfId="127" priority="127" operator="lessThan">
      <formula>$W$45</formula>
    </cfRule>
  </conditionalFormatting>
  <conditionalFormatting sqref="L46 N46 P46">
    <cfRule type="cellIs" dxfId="126" priority="126" operator="lessThan">
      <formula>$W$46</formula>
    </cfRule>
  </conditionalFormatting>
  <conditionalFormatting sqref="M50:M53">
    <cfRule type="containsErrors" dxfId="125" priority="125">
      <formula>ISERROR(M50)</formula>
    </cfRule>
  </conditionalFormatting>
  <conditionalFormatting sqref="R30">
    <cfRule type="cellIs" dxfId="124" priority="124" operator="greaterThan">
      <formula>$W$30</formula>
    </cfRule>
  </conditionalFormatting>
  <conditionalFormatting sqref="R31">
    <cfRule type="cellIs" dxfId="123" priority="123" operator="greaterThan">
      <formula>$W$31</formula>
    </cfRule>
  </conditionalFormatting>
  <conditionalFormatting sqref="R32">
    <cfRule type="cellIs" dxfId="122" priority="122" operator="greaterThan">
      <formula>$W$32</formula>
    </cfRule>
  </conditionalFormatting>
  <conditionalFormatting sqref="R33">
    <cfRule type="cellIs" dxfId="121" priority="121" operator="greaterThan">
      <formula>$W$33</formula>
    </cfRule>
  </conditionalFormatting>
  <conditionalFormatting sqref="R34">
    <cfRule type="cellIs" dxfId="120" priority="120" operator="greaterThan">
      <formula>$W$34</formula>
    </cfRule>
  </conditionalFormatting>
  <conditionalFormatting sqref="N10">
    <cfRule type="cellIs" dxfId="119" priority="119" operator="lessThan">
      <formula>$W$10</formula>
    </cfRule>
  </conditionalFormatting>
  <conditionalFormatting sqref="N11">
    <cfRule type="cellIs" dxfId="118" priority="118" operator="lessThan">
      <formula>$W$11</formula>
    </cfRule>
  </conditionalFormatting>
  <conditionalFormatting sqref="N12">
    <cfRule type="cellIs" dxfId="117" priority="117" operator="lessThan">
      <formula>$W$12</formula>
    </cfRule>
  </conditionalFormatting>
  <conditionalFormatting sqref="N13">
    <cfRule type="cellIs" dxfId="116" priority="116" operator="lessThan">
      <formula>$W$13</formula>
    </cfRule>
  </conditionalFormatting>
  <conditionalFormatting sqref="N14">
    <cfRule type="cellIs" dxfId="115" priority="115" operator="lessThan">
      <formula>$W$14</formula>
    </cfRule>
  </conditionalFormatting>
  <conditionalFormatting sqref="N15">
    <cfRule type="cellIs" dxfId="114" priority="114" operator="lessThan">
      <formula>$W$15</formula>
    </cfRule>
  </conditionalFormatting>
  <conditionalFormatting sqref="N16">
    <cfRule type="cellIs" dxfId="113" priority="113" operator="lessThan">
      <formula>$W$16</formula>
    </cfRule>
  </conditionalFormatting>
  <conditionalFormatting sqref="N17">
    <cfRule type="cellIs" dxfId="112" priority="112" operator="lessThan">
      <formula>$W$17</formula>
    </cfRule>
  </conditionalFormatting>
  <conditionalFormatting sqref="N18">
    <cfRule type="cellIs" dxfId="111" priority="111" operator="lessThan">
      <formula>$W$18</formula>
    </cfRule>
  </conditionalFormatting>
  <conditionalFormatting sqref="N19">
    <cfRule type="cellIs" dxfId="110" priority="110" operator="lessThan">
      <formula>$W$19</formula>
    </cfRule>
  </conditionalFormatting>
  <conditionalFormatting sqref="N20">
    <cfRule type="cellIs" dxfId="109" priority="109" operator="lessThan">
      <formula>$W$20</formula>
    </cfRule>
  </conditionalFormatting>
  <conditionalFormatting sqref="N21">
    <cfRule type="cellIs" dxfId="108" priority="108" operator="lessThan">
      <formula>$W$21</formula>
    </cfRule>
  </conditionalFormatting>
  <conditionalFormatting sqref="N22">
    <cfRule type="cellIs" dxfId="107" priority="107" operator="lessThan">
      <formula>$W$22</formula>
    </cfRule>
  </conditionalFormatting>
  <conditionalFormatting sqref="N23">
    <cfRule type="cellIs" dxfId="106" priority="106" operator="lessThan">
      <formula>$W$23</formula>
    </cfRule>
  </conditionalFormatting>
  <conditionalFormatting sqref="N24">
    <cfRule type="cellIs" dxfId="105" priority="105" operator="lessThan">
      <formula>$W$24</formula>
    </cfRule>
  </conditionalFormatting>
  <conditionalFormatting sqref="N25">
    <cfRule type="cellIs" dxfId="104" priority="104" operator="lessThan">
      <formula>$W$25</formula>
    </cfRule>
  </conditionalFormatting>
  <conditionalFormatting sqref="N26">
    <cfRule type="cellIs" dxfId="103" priority="103" operator="lessThan">
      <formula>$W$26</formula>
    </cfRule>
  </conditionalFormatting>
  <conditionalFormatting sqref="N27">
    <cfRule type="cellIs" dxfId="102" priority="102" operator="lessThan">
      <formula>$W$27</formula>
    </cfRule>
  </conditionalFormatting>
  <conditionalFormatting sqref="N28">
    <cfRule type="cellIs" dxfId="101" priority="101" operator="lessThan">
      <formula>$W$28</formula>
    </cfRule>
  </conditionalFormatting>
  <conditionalFormatting sqref="N50">
    <cfRule type="cellIs" dxfId="100" priority="100" operator="lessThan">
      <formula>$W$50</formula>
    </cfRule>
  </conditionalFormatting>
  <conditionalFormatting sqref="N51">
    <cfRule type="cellIs" dxfId="99" priority="99" operator="lessThan">
      <formula>$W$51</formula>
    </cfRule>
  </conditionalFormatting>
  <conditionalFormatting sqref="L10">
    <cfRule type="cellIs" dxfId="98" priority="98" operator="lessThan">
      <formula>$W$10</formula>
    </cfRule>
  </conditionalFormatting>
  <conditionalFormatting sqref="L50">
    <cfRule type="cellIs" dxfId="97" priority="97" operator="lessThan">
      <formula>$W$50</formula>
    </cfRule>
  </conditionalFormatting>
  <conditionalFormatting sqref="L51">
    <cfRule type="cellIs" dxfId="96" priority="96" operator="lessThan">
      <formula>$W$51</formula>
    </cfRule>
  </conditionalFormatting>
  <conditionalFormatting sqref="P10">
    <cfRule type="cellIs" dxfId="95" priority="95" operator="lessThan">
      <formula>$W$10</formula>
    </cfRule>
  </conditionalFormatting>
  <conditionalFormatting sqref="P11">
    <cfRule type="cellIs" dxfId="94" priority="94" operator="lessThan">
      <formula>$W$11</formula>
    </cfRule>
  </conditionalFormatting>
  <conditionalFormatting sqref="P12">
    <cfRule type="cellIs" dxfId="93" priority="93" operator="lessThan">
      <formula>$W$12</formula>
    </cfRule>
  </conditionalFormatting>
  <conditionalFormatting sqref="P13">
    <cfRule type="cellIs" dxfId="92" priority="92" operator="lessThan">
      <formula>$W$13</formula>
    </cfRule>
  </conditionalFormatting>
  <conditionalFormatting sqref="P14">
    <cfRule type="cellIs" dxfId="91" priority="91" operator="lessThan">
      <formula>$W$14</formula>
    </cfRule>
  </conditionalFormatting>
  <conditionalFormatting sqref="P15">
    <cfRule type="cellIs" dxfId="90" priority="90" operator="lessThan">
      <formula>$W$15</formula>
    </cfRule>
  </conditionalFormatting>
  <conditionalFormatting sqref="P16">
    <cfRule type="cellIs" dxfId="89" priority="89" operator="lessThan">
      <formula>$W$16</formula>
    </cfRule>
  </conditionalFormatting>
  <conditionalFormatting sqref="P17">
    <cfRule type="cellIs" dxfId="88" priority="88" operator="lessThan">
      <formula>$W$17</formula>
    </cfRule>
  </conditionalFormatting>
  <conditionalFormatting sqref="P18">
    <cfRule type="cellIs" dxfId="87" priority="87" operator="lessThan">
      <formula>$W$18</formula>
    </cfRule>
  </conditionalFormatting>
  <conditionalFormatting sqref="P19">
    <cfRule type="cellIs" dxfId="86" priority="86" operator="lessThan">
      <formula>$W$19</formula>
    </cfRule>
  </conditionalFormatting>
  <conditionalFormatting sqref="P20">
    <cfRule type="cellIs" dxfId="85" priority="85" operator="lessThan">
      <formula>$W$20</formula>
    </cfRule>
  </conditionalFormatting>
  <conditionalFormatting sqref="P21">
    <cfRule type="cellIs" dxfId="84" priority="84" operator="lessThan">
      <formula>$W$21</formula>
    </cfRule>
  </conditionalFormatting>
  <conditionalFormatting sqref="P22">
    <cfRule type="cellIs" dxfId="83" priority="83" operator="lessThan">
      <formula>$W$22</formula>
    </cfRule>
  </conditionalFormatting>
  <conditionalFormatting sqref="P23">
    <cfRule type="cellIs" dxfId="82" priority="82" operator="lessThan">
      <formula>$W$23</formula>
    </cfRule>
  </conditionalFormatting>
  <conditionalFormatting sqref="P24">
    <cfRule type="cellIs" dxfId="81" priority="81" operator="lessThan">
      <formula>$W$24</formula>
    </cfRule>
  </conditionalFormatting>
  <conditionalFormatting sqref="P25">
    <cfRule type="cellIs" dxfId="80" priority="80" operator="lessThan">
      <formula>$W$25</formula>
    </cfRule>
  </conditionalFormatting>
  <conditionalFormatting sqref="P26">
    <cfRule type="cellIs" dxfId="79" priority="79" operator="lessThan">
      <formula>$W$26</formula>
    </cfRule>
  </conditionalFormatting>
  <conditionalFormatting sqref="P27">
    <cfRule type="cellIs" dxfId="78" priority="78" operator="lessThan">
      <formula>$W$27</formula>
    </cfRule>
  </conditionalFormatting>
  <conditionalFormatting sqref="P28">
    <cfRule type="cellIs" dxfId="77" priority="77" operator="lessThan">
      <formula>$W$28</formula>
    </cfRule>
  </conditionalFormatting>
  <conditionalFormatting sqref="P50">
    <cfRule type="cellIs" dxfId="76" priority="76" operator="lessThan">
      <formula>$W$50</formula>
    </cfRule>
  </conditionalFormatting>
  <conditionalFormatting sqref="P51">
    <cfRule type="cellIs" dxfId="75" priority="75" operator="lessThan">
      <formula>$W$51</formula>
    </cfRule>
  </conditionalFormatting>
  <conditionalFormatting sqref="P52">
    <cfRule type="cellIs" dxfId="74" priority="74" operator="lessThan">
      <formula>$W$52</formula>
    </cfRule>
  </conditionalFormatting>
  <conditionalFormatting sqref="P53">
    <cfRule type="cellIs" dxfId="73" priority="73" operator="lessThan">
      <formula>$W$53</formula>
    </cfRule>
  </conditionalFormatting>
  <conditionalFormatting sqref="R10">
    <cfRule type="cellIs" dxfId="72" priority="72" operator="lessThan">
      <formula>$W$10</formula>
    </cfRule>
  </conditionalFormatting>
  <conditionalFormatting sqref="R11">
    <cfRule type="cellIs" dxfId="71" priority="71" operator="lessThan">
      <formula>$W$11</formula>
    </cfRule>
  </conditionalFormatting>
  <conditionalFormatting sqref="R12">
    <cfRule type="cellIs" dxfId="70" priority="70" operator="lessThan">
      <formula>$W$12</formula>
    </cfRule>
  </conditionalFormatting>
  <conditionalFormatting sqref="R13">
    <cfRule type="cellIs" dxfId="69" priority="69" operator="lessThan">
      <formula>$W$13</formula>
    </cfRule>
  </conditionalFormatting>
  <conditionalFormatting sqref="R14">
    <cfRule type="cellIs" dxfId="68" priority="68" operator="lessThan">
      <formula>$W$14</formula>
    </cfRule>
  </conditionalFormatting>
  <conditionalFormatting sqref="R15">
    <cfRule type="cellIs" dxfId="67" priority="67" operator="lessThan">
      <formula>$W$15</formula>
    </cfRule>
  </conditionalFormatting>
  <conditionalFormatting sqref="R16">
    <cfRule type="cellIs" dxfId="66" priority="66" operator="lessThan">
      <formula>$W$16</formula>
    </cfRule>
  </conditionalFormatting>
  <conditionalFormatting sqref="R17">
    <cfRule type="cellIs" dxfId="65" priority="65" operator="lessThan">
      <formula>$W$17</formula>
    </cfRule>
  </conditionalFormatting>
  <conditionalFormatting sqref="R18">
    <cfRule type="cellIs" dxfId="64" priority="64" operator="lessThan">
      <formula>$W$18</formula>
    </cfRule>
  </conditionalFormatting>
  <conditionalFormatting sqref="R19">
    <cfRule type="cellIs" dxfId="63" priority="63" operator="lessThan">
      <formula>$W$19</formula>
    </cfRule>
  </conditionalFormatting>
  <conditionalFormatting sqref="R20">
    <cfRule type="cellIs" dxfId="62" priority="62" operator="lessThan">
      <formula>$W$20</formula>
    </cfRule>
  </conditionalFormatting>
  <conditionalFormatting sqref="R21">
    <cfRule type="cellIs" dxfId="61" priority="61" operator="lessThan">
      <formula>$W$21</formula>
    </cfRule>
  </conditionalFormatting>
  <conditionalFormatting sqref="R22">
    <cfRule type="cellIs" dxfId="60" priority="60" operator="lessThan">
      <formula>$W$22</formula>
    </cfRule>
  </conditionalFormatting>
  <conditionalFormatting sqref="R23">
    <cfRule type="cellIs" dxfId="59" priority="59" operator="lessThan">
      <formula>$W$23</formula>
    </cfRule>
  </conditionalFormatting>
  <conditionalFormatting sqref="R24">
    <cfRule type="cellIs" dxfId="58" priority="58" operator="lessThan">
      <formula>$W$24</formula>
    </cfRule>
  </conditionalFormatting>
  <conditionalFormatting sqref="R25">
    <cfRule type="cellIs" dxfId="57" priority="57" operator="lessThan">
      <formula>$W$25</formula>
    </cfRule>
  </conditionalFormatting>
  <conditionalFormatting sqref="R26">
    <cfRule type="cellIs" dxfId="56" priority="56" operator="lessThan">
      <formula>$W$26</formula>
    </cfRule>
  </conditionalFormatting>
  <conditionalFormatting sqref="R27">
    <cfRule type="cellIs" dxfId="55" priority="55" operator="lessThan">
      <formula>$W$27</formula>
    </cfRule>
  </conditionalFormatting>
  <conditionalFormatting sqref="R28">
    <cfRule type="cellIs" dxfId="54" priority="54" operator="lessThan">
      <formula>$W$28</formula>
    </cfRule>
  </conditionalFormatting>
  <conditionalFormatting sqref="R50">
    <cfRule type="cellIs" dxfId="53" priority="53" operator="lessThan">
      <formula>$W$50</formula>
    </cfRule>
  </conditionalFormatting>
  <conditionalFormatting sqref="R51">
    <cfRule type="cellIs" dxfId="52" priority="52" operator="lessThan">
      <formula>$W$51</formula>
    </cfRule>
  </conditionalFormatting>
  <conditionalFormatting sqref="R52">
    <cfRule type="cellIs" dxfId="51" priority="51" operator="lessThan">
      <formula>$W$52</formula>
    </cfRule>
  </conditionalFormatting>
  <conditionalFormatting sqref="R53">
    <cfRule type="cellIs" dxfId="50" priority="50" operator="lessThan">
      <formula>$W$53</formula>
    </cfRule>
  </conditionalFormatting>
  <conditionalFormatting sqref="M10:M28">
    <cfRule type="containsErrors" dxfId="49" priority="142">
      <formula>ISERROR(M10)</formula>
    </cfRule>
  </conditionalFormatting>
  <conditionalFormatting sqref="O10:O28 O50:O53 Q10:Q28 Q50:Q53 S50:S53 S10:S28 U10:U28 U50:U53">
    <cfRule type="containsErrors" dxfId="48" priority="49">
      <formula>ISERROR(O10)</formula>
    </cfRule>
  </conditionalFormatting>
  <conditionalFormatting sqref="N10:N28 N50:N53 P10:P28 P50:P53 R10:R28 R50:R53 T10:T28 T50:T53">
    <cfRule type="containsErrors" dxfId="47" priority="48">
      <formula>ISERROR(N10)</formula>
    </cfRule>
  </conditionalFormatting>
  <conditionalFormatting sqref="T10">
    <cfRule type="cellIs" dxfId="46" priority="47" operator="lessThan">
      <formula>$W$10</formula>
    </cfRule>
  </conditionalFormatting>
  <conditionalFormatting sqref="T11">
    <cfRule type="cellIs" dxfId="45" priority="46" operator="lessThan">
      <formula>$W$11</formula>
    </cfRule>
  </conditionalFormatting>
  <conditionalFormatting sqref="T12">
    <cfRule type="cellIs" dxfId="44" priority="45" operator="lessThan">
      <formula>$W$12</formula>
    </cfRule>
  </conditionalFormatting>
  <conditionalFormatting sqref="T13">
    <cfRule type="cellIs" dxfId="43" priority="44" operator="lessThan">
      <formula>$W$13</formula>
    </cfRule>
  </conditionalFormatting>
  <conditionalFormatting sqref="T14">
    <cfRule type="cellIs" dxfId="42" priority="43" operator="lessThan">
      <formula>$W$14</formula>
    </cfRule>
  </conditionalFormatting>
  <conditionalFormatting sqref="T15">
    <cfRule type="cellIs" dxfId="41" priority="42" operator="lessThan">
      <formula>$W$15</formula>
    </cfRule>
  </conditionalFormatting>
  <conditionalFormatting sqref="T16">
    <cfRule type="cellIs" dxfId="40" priority="41" operator="lessThan">
      <formula>$W$16</formula>
    </cfRule>
  </conditionalFormatting>
  <conditionalFormatting sqref="T17">
    <cfRule type="cellIs" dxfId="39" priority="40" operator="lessThan">
      <formula>$W$17</formula>
    </cfRule>
  </conditionalFormatting>
  <conditionalFormatting sqref="T18">
    <cfRule type="cellIs" dxfId="38" priority="39" operator="lessThan">
      <formula>$W$18</formula>
    </cfRule>
  </conditionalFormatting>
  <conditionalFormatting sqref="T19">
    <cfRule type="cellIs" dxfId="37" priority="38" operator="lessThan">
      <formula>$W$19</formula>
    </cfRule>
  </conditionalFormatting>
  <conditionalFormatting sqref="T20">
    <cfRule type="cellIs" dxfId="36" priority="37" operator="lessThan">
      <formula>$W$20</formula>
    </cfRule>
  </conditionalFormatting>
  <conditionalFormatting sqref="T21">
    <cfRule type="cellIs" dxfId="35" priority="36" operator="lessThan">
      <formula>$W$21</formula>
    </cfRule>
  </conditionalFormatting>
  <conditionalFormatting sqref="T22">
    <cfRule type="cellIs" dxfId="34" priority="35" operator="lessThan">
      <formula>$W$22</formula>
    </cfRule>
  </conditionalFormatting>
  <conditionalFormatting sqref="T23">
    <cfRule type="cellIs" dxfId="33" priority="34" operator="lessThan">
      <formula>$W$23</formula>
    </cfRule>
  </conditionalFormatting>
  <conditionalFormatting sqref="T24">
    <cfRule type="cellIs" dxfId="32" priority="33" operator="lessThan">
      <formula>$W$24</formula>
    </cfRule>
  </conditionalFormatting>
  <conditionalFormatting sqref="T25">
    <cfRule type="cellIs" dxfId="31" priority="32" operator="lessThan">
      <formula>$W$25</formula>
    </cfRule>
  </conditionalFormatting>
  <conditionalFormatting sqref="T26">
    <cfRule type="cellIs" dxfId="30" priority="31" operator="lessThan">
      <formula>$W$26</formula>
    </cfRule>
  </conditionalFormatting>
  <conditionalFormatting sqref="T27">
    <cfRule type="cellIs" dxfId="29" priority="30" operator="lessThan">
      <formula>$W$27</formula>
    </cfRule>
  </conditionalFormatting>
  <conditionalFormatting sqref="T28">
    <cfRule type="cellIs" dxfId="28" priority="29" operator="lessThan">
      <formula>$W$28</formula>
    </cfRule>
  </conditionalFormatting>
  <conditionalFormatting sqref="T50">
    <cfRule type="cellIs" dxfId="27" priority="28" operator="lessThan">
      <formula>$W$50</formula>
    </cfRule>
  </conditionalFormatting>
  <conditionalFormatting sqref="T51">
    <cfRule type="cellIs" dxfId="26" priority="27" operator="lessThan">
      <formula>$W$51</formula>
    </cfRule>
  </conditionalFormatting>
  <conditionalFormatting sqref="T52">
    <cfRule type="cellIs" dxfId="25" priority="26" operator="lessThan">
      <formula>$W$52</formula>
    </cfRule>
  </conditionalFormatting>
  <conditionalFormatting sqref="T53">
    <cfRule type="cellIs" dxfId="24" priority="25" operator="lessThan">
      <formula>$W$53</formula>
    </cfRule>
  </conditionalFormatting>
  <conditionalFormatting sqref="L11">
    <cfRule type="cellIs" dxfId="23" priority="24" operator="lessThan">
      <formula>$W$11</formula>
    </cfRule>
  </conditionalFormatting>
  <conditionalFormatting sqref="L12">
    <cfRule type="cellIs" dxfId="22" priority="23" operator="lessThan">
      <formula>$W$12</formula>
    </cfRule>
  </conditionalFormatting>
  <conditionalFormatting sqref="L13">
    <cfRule type="cellIs" dxfId="21" priority="22" operator="lessThan">
      <formula>$W$13</formula>
    </cfRule>
  </conditionalFormatting>
  <conditionalFormatting sqref="L14">
    <cfRule type="cellIs" dxfId="20" priority="21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">
    <cfRule type="cellIs" dxfId="12" priority="13" operator="lessThan">
      <formula>$W$22</formula>
    </cfRule>
  </conditionalFormatting>
  <conditionalFormatting sqref="L23">
    <cfRule type="cellIs" dxfId="11" priority="12" operator="lessThan">
      <formula>$W$23</formula>
    </cfRule>
  </conditionalFormatting>
  <conditionalFormatting sqref="L24">
    <cfRule type="cellIs" dxfId="10" priority="11" operator="lessThan">
      <formula>$W$24</formula>
    </cfRule>
  </conditionalFormatting>
  <conditionalFormatting sqref="L25">
    <cfRule type="cellIs" dxfId="9" priority="10" operator="lessThan">
      <formula>$W$25</formula>
    </cfRule>
  </conditionalFormatting>
  <conditionalFormatting sqref="L26">
    <cfRule type="cellIs" dxfId="8" priority="9" operator="lessThan">
      <formula>$W$26</formula>
    </cfRule>
  </conditionalFormatting>
  <conditionalFormatting sqref="L27">
    <cfRule type="cellIs" dxfId="7" priority="8" operator="lessThan">
      <formula>$W$27</formula>
    </cfRule>
  </conditionalFormatting>
  <conditionalFormatting sqref="L28">
    <cfRule type="cellIs" dxfId="6" priority="7" operator="lessThan">
      <formula>$W$28</formula>
    </cfRule>
  </conditionalFormatting>
  <conditionalFormatting sqref="L52">
    <cfRule type="cellIs" dxfId="5" priority="6" operator="lessThan">
      <formula>$W$52</formula>
    </cfRule>
  </conditionalFormatting>
  <conditionalFormatting sqref="L53">
    <cfRule type="cellIs" dxfId="4" priority="5" operator="lessThan">
      <formula>$W$53</formula>
    </cfRule>
  </conditionalFormatting>
  <conditionalFormatting sqref="N52">
    <cfRule type="cellIs" dxfId="3" priority="4" operator="lessThan">
      <formula>$W$52</formula>
    </cfRule>
  </conditionalFormatting>
  <conditionalFormatting sqref="N53">
    <cfRule type="cellIs" dxfId="2" priority="3" operator="lessThan">
      <formula>$W$53</formula>
    </cfRule>
  </conditionalFormatting>
  <conditionalFormatting sqref="AB10:AB28">
    <cfRule type="cellIs" dxfId="1" priority="2" operator="lessThan">
      <formula>0</formula>
    </cfRule>
  </conditionalFormatting>
  <conditionalFormatting sqref="AB50:AB5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9525</xdr:colOff>
                    <xdr:row>7</xdr:row>
                    <xdr:rowOff>0</xdr:rowOff>
                  </from>
                  <to>
                    <xdr:col>10</xdr:col>
                    <xdr:colOff>304800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8</xdr:row>
                    <xdr:rowOff>390525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76200</xdr:rowOff>
                  </from>
                  <to>
                    <xdr:col>12</xdr:col>
                    <xdr:colOff>85725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76200</xdr:rowOff>
                  </from>
                  <to>
                    <xdr:col>13</xdr:col>
                    <xdr:colOff>533400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76200</xdr:rowOff>
                  </from>
                  <to>
                    <xdr:col>16</xdr:col>
                    <xdr:colOff>28575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66675</xdr:rowOff>
                  </from>
                  <to>
                    <xdr:col>20</xdr:col>
                    <xdr:colOff>85725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76200</xdr:rowOff>
                  </from>
                  <to>
                    <xdr:col>17</xdr:col>
                    <xdr:colOff>466725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6"/>
  <sheetViews>
    <sheetView showGridLines="0" workbookViewId="0">
      <selection activeCell="C26" sqref="C26"/>
    </sheetView>
  </sheetViews>
  <sheetFormatPr baseColWidth="10" defaultRowHeight="12.75" x14ac:dyDescent="0.25"/>
  <cols>
    <col min="1" max="1" width="11.5546875" style="274"/>
    <col min="2" max="2" width="11.5546875" style="274" hidden="1" customWidth="1"/>
    <col min="3" max="16384" width="11.5546875" style="274"/>
  </cols>
  <sheetData>
    <row r="1" spans="1:3" x14ac:dyDescent="0.25">
      <c r="B1" s="274">
        <v>4.2</v>
      </c>
    </row>
    <row r="2" spans="1:3" x14ac:dyDescent="0.25">
      <c r="A2" s="276" t="s">
        <v>54</v>
      </c>
      <c r="B2" s="277" t="s">
        <v>55</v>
      </c>
      <c r="C2" s="275" t="s">
        <v>56</v>
      </c>
    </row>
    <row r="3" spans="1:3" x14ac:dyDescent="0.25">
      <c r="A3" s="272">
        <v>1</v>
      </c>
      <c r="B3" s="273">
        <v>28.07</v>
      </c>
      <c r="C3" s="275">
        <f>B3+$B$1</f>
        <v>32.270000000000003</v>
      </c>
    </row>
    <row r="4" spans="1:3" x14ac:dyDescent="0.25">
      <c r="A4" s="272">
        <v>2</v>
      </c>
      <c r="B4" s="273">
        <v>28.07</v>
      </c>
      <c r="C4" s="275">
        <f t="shared" ref="C4:C67" si="0">B4+$B$1</f>
        <v>32.270000000000003</v>
      </c>
    </row>
    <row r="5" spans="1:3" x14ac:dyDescent="0.25">
      <c r="A5" s="272">
        <v>3</v>
      </c>
      <c r="B5" s="273">
        <v>21.79</v>
      </c>
      <c r="C5" s="275">
        <f t="shared" si="0"/>
        <v>25.99</v>
      </c>
    </row>
    <row r="6" spans="1:3" x14ac:dyDescent="0.25">
      <c r="A6" s="272">
        <v>4</v>
      </c>
      <c r="B6" s="273">
        <v>29.02</v>
      </c>
      <c r="C6" s="275">
        <f t="shared" si="0"/>
        <v>33.22</v>
      </c>
    </row>
    <row r="7" spans="1:3" x14ac:dyDescent="0.25">
      <c r="A7" s="272">
        <v>5</v>
      </c>
      <c r="B7" s="273">
        <v>29.02</v>
      </c>
      <c r="C7" s="275">
        <f t="shared" si="0"/>
        <v>33.22</v>
      </c>
    </row>
    <row r="8" spans="1:3" x14ac:dyDescent="0.25">
      <c r="A8" s="272">
        <v>6</v>
      </c>
      <c r="B8" s="273">
        <v>27.76</v>
      </c>
      <c r="C8" s="275">
        <f t="shared" si="0"/>
        <v>31.96</v>
      </c>
    </row>
    <row r="9" spans="1:3" x14ac:dyDescent="0.25">
      <c r="A9" s="272">
        <v>7</v>
      </c>
      <c r="B9" s="273">
        <v>24.44</v>
      </c>
      <c r="C9" s="275">
        <f t="shared" si="0"/>
        <v>28.64</v>
      </c>
    </row>
    <row r="10" spans="1:3" x14ac:dyDescent="0.25">
      <c r="A10" s="272">
        <v>8</v>
      </c>
      <c r="B10" s="273">
        <v>29.02</v>
      </c>
      <c r="C10" s="275">
        <f t="shared" si="0"/>
        <v>33.22</v>
      </c>
    </row>
    <row r="11" spans="1:3" x14ac:dyDescent="0.25">
      <c r="A11" s="272">
        <v>9</v>
      </c>
      <c r="B11" s="273">
        <v>20.38</v>
      </c>
      <c r="C11" s="275">
        <f t="shared" si="0"/>
        <v>24.58</v>
      </c>
    </row>
    <row r="12" spans="1:3" x14ac:dyDescent="0.25">
      <c r="A12" s="272">
        <v>10</v>
      </c>
      <c r="B12" s="273">
        <v>37.619999999999997</v>
      </c>
      <c r="C12" s="275">
        <f t="shared" si="0"/>
        <v>41.82</v>
      </c>
    </row>
    <row r="13" spans="1:3" x14ac:dyDescent="0.25">
      <c r="A13" s="272">
        <v>11</v>
      </c>
      <c r="B13" s="273">
        <v>20.38</v>
      </c>
      <c r="C13" s="275">
        <f t="shared" si="0"/>
        <v>24.58</v>
      </c>
    </row>
    <row r="14" spans="1:3" x14ac:dyDescent="0.25">
      <c r="A14" s="272">
        <v>12</v>
      </c>
      <c r="B14" s="273">
        <v>20.38</v>
      </c>
      <c r="C14" s="275">
        <f t="shared" si="0"/>
        <v>24.58</v>
      </c>
    </row>
    <row r="15" spans="1:3" x14ac:dyDescent="0.25">
      <c r="A15" s="272">
        <v>13</v>
      </c>
      <c r="B15" s="273">
        <v>24.44</v>
      </c>
      <c r="C15" s="275">
        <f t="shared" si="0"/>
        <v>28.64</v>
      </c>
    </row>
    <row r="16" spans="1:3" x14ac:dyDescent="0.25">
      <c r="A16" s="272">
        <v>14</v>
      </c>
      <c r="B16" s="273">
        <v>27.13</v>
      </c>
      <c r="C16" s="275">
        <f t="shared" si="0"/>
        <v>31.33</v>
      </c>
    </row>
    <row r="17" spans="1:3" x14ac:dyDescent="0.25">
      <c r="A17" s="272">
        <v>15</v>
      </c>
      <c r="B17" s="273">
        <v>19.899999999999999</v>
      </c>
      <c r="C17" s="275">
        <f t="shared" si="0"/>
        <v>24.099999999999998</v>
      </c>
    </row>
    <row r="18" spans="1:3" x14ac:dyDescent="0.25">
      <c r="A18" s="272">
        <v>16</v>
      </c>
      <c r="B18" s="273">
        <v>19.899999999999999</v>
      </c>
      <c r="C18" s="275">
        <f t="shared" si="0"/>
        <v>24.099999999999998</v>
      </c>
    </row>
    <row r="19" spans="1:3" x14ac:dyDescent="0.25">
      <c r="A19" s="272">
        <v>17</v>
      </c>
      <c r="B19" s="273">
        <v>19.899999999999999</v>
      </c>
      <c r="C19" s="275">
        <f t="shared" si="0"/>
        <v>24.099999999999998</v>
      </c>
    </row>
    <row r="20" spans="1:3" x14ac:dyDescent="0.25">
      <c r="A20" s="272">
        <v>18</v>
      </c>
      <c r="B20" s="273">
        <v>26.82</v>
      </c>
      <c r="C20" s="275">
        <f t="shared" si="0"/>
        <v>31.02</v>
      </c>
    </row>
    <row r="21" spans="1:3" x14ac:dyDescent="0.25">
      <c r="A21" s="272">
        <v>19</v>
      </c>
      <c r="B21" s="273">
        <v>19.66</v>
      </c>
      <c r="C21" s="275">
        <f t="shared" si="0"/>
        <v>23.86</v>
      </c>
    </row>
    <row r="22" spans="1:3" x14ac:dyDescent="0.25">
      <c r="A22" s="272">
        <v>21</v>
      </c>
      <c r="B22" s="273">
        <v>26.51</v>
      </c>
      <c r="C22" s="275">
        <f t="shared" si="0"/>
        <v>30.71</v>
      </c>
    </row>
    <row r="23" spans="1:3" x14ac:dyDescent="0.25">
      <c r="A23" s="272">
        <v>22</v>
      </c>
      <c r="B23" s="273">
        <v>29.02</v>
      </c>
      <c r="C23" s="275">
        <f t="shared" si="0"/>
        <v>33.22</v>
      </c>
    </row>
    <row r="24" spans="1:3" x14ac:dyDescent="0.25">
      <c r="A24" s="272">
        <v>23</v>
      </c>
      <c r="B24" s="273">
        <v>19.66</v>
      </c>
      <c r="C24" s="275">
        <f t="shared" si="0"/>
        <v>23.86</v>
      </c>
    </row>
    <row r="25" spans="1:3" x14ac:dyDescent="0.25">
      <c r="A25" s="272">
        <v>24</v>
      </c>
      <c r="B25" s="273">
        <v>19.66</v>
      </c>
      <c r="C25" s="275">
        <f t="shared" si="0"/>
        <v>23.86</v>
      </c>
    </row>
    <row r="26" spans="1:3" x14ac:dyDescent="0.25">
      <c r="A26" s="272">
        <v>25</v>
      </c>
      <c r="B26" s="273">
        <v>33.17</v>
      </c>
      <c r="C26" s="275">
        <f t="shared" si="0"/>
        <v>37.370000000000005</v>
      </c>
    </row>
    <row r="27" spans="1:3" x14ac:dyDescent="0.25">
      <c r="A27" s="272">
        <v>26</v>
      </c>
      <c r="B27" s="273">
        <v>22</v>
      </c>
      <c r="C27" s="275">
        <f t="shared" si="0"/>
        <v>26.2</v>
      </c>
    </row>
    <row r="28" spans="1:3" x14ac:dyDescent="0.25">
      <c r="A28" s="272">
        <v>27</v>
      </c>
      <c r="B28" s="273">
        <v>32.549999999999997</v>
      </c>
      <c r="C28" s="275">
        <f t="shared" si="0"/>
        <v>36.75</v>
      </c>
    </row>
    <row r="29" spans="1:3" x14ac:dyDescent="0.25">
      <c r="A29" s="272">
        <v>28</v>
      </c>
      <c r="B29" s="273">
        <v>26.51</v>
      </c>
      <c r="C29" s="275">
        <f t="shared" si="0"/>
        <v>30.71</v>
      </c>
    </row>
    <row r="30" spans="1:3" x14ac:dyDescent="0.25">
      <c r="A30" s="272">
        <v>29</v>
      </c>
      <c r="B30" s="273">
        <v>26.82</v>
      </c>
      <c r="C30" s="275">
        <f t="shared" si="0"/>
        <v>31.02</v>
      </c>
    </row>
    <row r="31" spans="1:3" x14ac:dyDescent="0.25">
      <c r="A31" s="272">
        <v>30</v>
      </c>
      <c r="B31" s="273">
        <v>22</v>
      </c>
      <c r="C31" s="275">
        <f t="shared" si="0"/>
        <v>26.2</v>
      </c>
    </row>
    <row r="32" spans="1:3" x14ac:dyDescent="0.25">
      <c r="A32" s="272">
        <v>31</v>
      </c>
      <c r="B32" s="273">
        <v>18.73</v>
      </c>
      <c r="C32" s="275">
        <f t="shared" si="0"/>
        <v>22.93</v>
      </c>
    </row>
    <row r="33" spans="1:3" x14ac:dyDescent="0.25">
      <c r="A33" s="272">
        <v>32</v>
      </c>
      <c r="B33" s="273">
        <v>18.73</v>
      </c>
      <c r="C33" s="275">
        <f t="shared" si="0"/>
        <v>22.93</v>
      </c>
    </row>
    <row r="34" spans="1:3" x14ac:dyDescent="0.25">
      <c r="A34" s="272">
        <v>33</v>
      </c>
      <c r="B34" s="273">
        <v>18.73</v>
      </c>
      <c r="C34" s="275">
        <f t="shared" si="0"/>
        <v>22.93</v>
      </c>
    </row>
    <row r="35" spans="1:3" x14ac:dyDescent="0.25">
      <c r="A35" s="272">
        <v>34</v>
      </c>
      <c r="B35" s="273">
        <v>20.38</v>
      </c>
      <c r="C35" s="275">
        <f t="shared" si="0"/>
        <v>24.58</v>
      </c>
    </row>
    <row r="36" spans="1:3" x14ac:dyDescent="0.25">
      <c r="A36" s="272">
        <v>35</v>
      </c>
      <c r="B36" s="273">
        <v>21.79</v>
      </c>
      <c r="C36" s="275">
        <f t="shared" si="0"/>
        <v>25.99</v>
      </c>
    </row>
    <row r="37" spans="1:3" x14ac:dyDescent="0.25">
      <c r="A37" s="272">
        <v>36</v>
      </c>
      <c r="B37" s="273">
        <v>22.5</v>
      </c>
      <c r="C37" s="275">
        <f t="shared" si="0"/>
        <v>26.7</v>
      </c>
    </row>
    <row r="38" spans="1:3" x14ac:dyDescent="0.25">
      <c r="A38" s="272">
        <v>37</v>
      </c>
      <c r="B38" s="273">
        <v>22.5</v>
      </c>
      <c r="C38" s="275">
        <f t="shared" si="0"/>
        <v>26.7</v>
      </c>
    </row>
    <row r="39" spans="1:3" x14ac:dyDescent="0.25">
      <c r="A39" s="272">
        <v>38</v>
      </c>
      <c r="B39" s="273">
        <v>25.88</v>
      </c>
      <c r="C39" s="275">
        <f t="shared" si="0"/>
        <v>30.08</v>
      </c>
    </row>
    <row r="40" spans="1:3" x14ac:dyDescent="0.25">
      <c r="A40" s="272">
        <v>39</v>
      </c>
      <c r="B40" s="273">
        <v>29.33</v>
      </c>
      <c r="C40" s="275">
        <f t="shared" si="0"/>
        <v>33.53</v>
      </c>
    </row>
    <row r="41" spans="1:3" x14ac:dyDescent="0.25">
      <c r="A41" s="272">
        <v>40</v>
      </c>
      <c r="B41" s="273">
        <v>16.5</v>
      </c>
      <c r="C41" s="275">
        <f t="shared" si="0"/>
        <v>20.7</v>
      </c>
    </row>
    <row r="42" spans="1:3" x14ac:dyDescent="0.25">
      <c r="A42" s="272">
        <v>41</v>
      </c>
      <c r="B42" s="273">
        <v>24.66</v>
      </c>
      <c r="C42" s="275">
        <f t="shared" si="0"/>
        <v>28.86</v>
      </c>
    </row>
    <row r="43" spans="1:3" x14ac:dyDescent="0.25">
      <c r="A43" s="272">
        <v>42</v>
      </c>
      <c r="B43" s="273">
        <v>33.49</v>
      </c>
      <c r="C43" s="275">
        <f t="shared" si="0"/>
        <v>37.690000000000005</v>
      </c>
    </row>
    <row r="44" spans="1:3" x14ac:dyDescent="0.25">
      <c r="A44" s="272">
        <v>43</v>
      </c>
      <c r="B44" s="273">
        <v>35.51</v>
      </c>
      <c r="C44" s="275">
        <f t="shared" si="0"/>
        <v>39.71</v>
      </c>
    </row>
    <row r="45" spans="1:3" x14ac:dyDescent="0.25">
      <c r="A45" s="272">
        <v>44</v>
      </c>
      <c r="B45" s="273">
        <v>20.38</v>
      </c>
      <c r="C45" s="275">
        <f t="shared" si="0"/>
        <v>24.58</v>
      </c>
    </row>
    <row r="46" spans="1:3" x14ac:dyDescent="0.25">
      <c r="A46" s="272">
        <v>45</v>
      </c>
      <c r="B46" s="273">
        <v>24.66</v>
      </c>
      <c r="C46" s="275">
        <f t="shared" si="0"/>
        <v>28.86</v>
      </c>
    </row>
    <row r="47" spans="1:3" x14ac:dyDescent="0.25">
      <c r="A47" s="272">
        <v>46</v>
      </c>
      <c r="B47" s="273">
        <v>19.66</v>
      </c>
      <c r="C47" s="275">
        <f t="shared" si="0"/>
        <v>23.86</v>
      </c>
    </row>
    <row r="48" spans="1:3" x14ac:dyDescent="0.25">
      <c r="A48" s="272">
        <v>47</v>
      </c>
      <c r="B48" s="273">
        <v>18.73</v>
      </c>
      <c r="C48" s="275">
        <f t="shared" si="0"/>
        <v>22.93</v>
      </c>
    </row>
    <row r="49" spans="1:3" x14ac:dyDescent="0.25">
      <c r="A49" s="272">
        <v>48</v>
      </c>
      <c r="B49" s="273">
        <v>25.4</v>
      </c>
      <c r="C49" s="275">
        <f t="shared" si="0"/>
        <v>29.599999999999998</v>
      </c>
    </row>
    <row r="50" spans="1:3" x14ac:dyDescent="0.25">
      <c r="A50" s="272">
        <v>49</v>
      </c>
      <c r="B50" s="273">
        <v>23.98</v>
      </c>
      <c r="C50" s="275">
        <f t="shared" si="0"/>
        <v>28.18</v>
      </c>
    </row>
    <row r="51" spans="1:3" x14ac:dyDescent="0.25">
      <c r="A51" s="272">
        <v>50</v>
      </c>
      <c r="B51" s="273">
        <v>30.26</v>
      </c>
      <c r="C51" s="275">
        <f t="shared" si="0"/>
        <v>34.46</v>
      </c>
    </row>
    <row r="52" spans="1:3" x14ac:dyDescent="0.25">
      <c r="A52" s="272">
        <v>51</v>
      </c>
      <c r="B52" s="273">
        <v>30.9</v>
      </c>
      <c r="C52" s="275">
        <f t="shared" si="0"/>
        <v>35.1</v>
      </c>
    </row>
    <row r="53" spans="1:3" x14ac:dyDescent="0.25">
      <c r="A53" s="272">
        <v>52</v>
      </c>
      <c r="B53" s="273">
        <v>35.07</v>
      </c>
      <c r="C53" s="275">
        <f t="shared" si="0"/>
        <v>39.270000000000003</v>
      </c>
    </row>
    <row r="54" spans="1:3" x14ac:dyDescent="0.25">
      <c r="A54" s="272">
        <v>53</v>
      </c>
      <c r="B54" s="273">
        <v>26.51</v>
      </c>
      <c r="C54" s="275">
        <f t="shared" si="0"/>
        <v>30.71</v>
      </c>
    </row>
    <row r="55" spans="1:3" x14ac:dyDescent="0.25">
      <c r="A55" s="272">
        <v>54</v>
      </c>
      <c r="B55" s="273">
        <v>35.07</v>
      </c>
      <c r="C55" s="275">
        <f t="shared" si="0"/>
        <v>39.270000000000003</v>
      </c>
    </row>
    <row r="56" spans="1:3" x14ac:dyDescent="0.25">
      <c r="A56" s="272">
        <v>55</v>
      </c>
      <c r="B56" s="273">
        <v>30.9</v>
      </c>
      <c r="C56" s="275">
        <f t="shared" si="0"/>
        <v>35.1</v>
      </c>
    </row>
    <row r="57" spans="1:3" x14ac:dyDescent="0.25">
      <c r="A57" s="272">
        <v>56</v>
      </c>
      <c r="B57" s="273">
        <v>21.79</v>
      </c>
      <c r="C57" s="275">
        <f t="shared" si="0"/>
        <v>25.99</v>
      </c>
    </row>
    <row r="58" spans="1:3" x14ac:dyDescent="0.25">
      <c r="A58" s="272">
        <v>57</v>
      </c>
      <c r="B58" s="273">
        <v>35.07</v>
      </c>
      <c r="C58" s="275">
        <f t="shared" si="0"/>
        <v>39.270000000000003</v>
      </c>
    </row>
    <row r="59" spans="1:3" x14ac:dyDescent="0.25">
      <c r="A59" s="272">
        <v>58</v>
      </c>
      <c r="B59" s="273">
        <v>29.66</v>
      </c>
      <c r="C59" s="275">
        <f t="shared" si="0"/>
        <v>33.86</v>
      </c>
    </row>
    <row r="60" spans="1:3" x14ac:dyDescent="0.25">
      <c r="A60" s="272">
        <v>59</v>
      </c>
      <c r="B60" s="273">
        <v>31.2</v>
      </c>
      <c r="C60" s="275">
        <f t="shared" si="0"/>
        <v>35.4</v>
      </c>
    </row>
    <row r="61" spans="1:3" x14ac:dyDescent="0.25">
      <c r="A61" s="272">
        <v>60</v>
      </c>
      <c r="B61" s="273">
        <v>30.26</v>
      </c>
      <c r="C61" s="275">
        <f t="shared" si="0"/>
        <v>34.46</v>
      </c>
    </row>
    <row r="62" spans="1:3" x14ac:dyDescent="0.25">
      <c r="A62" s="272">
        <v>61</v>
      </c>
      <c r="B62" s="273">
        <v>30.26</v>
      </c>
      <c r="C62" s="275">
        <f t="shared" si="0"/>
        <v>34.46</v>
      </c>
    </row>
    <row r="63" spans="1:3" x14ac:dyDescent="0.25">
      <c r="A63" s="272">
        <v>62</v>
      </c>
      <c r="B63" s="273">
        <v>31.2</v>
      </c>
      <c r="C63" s="275">
        <f t="shared" si="0"/>
        <v>35.4</v>
      </c>
    </row>
    <row r="64" spans="1:3" x14ac:dyDescent="0.25">
      <c r="A64" s="272">
        <v>63</v>
      </c>
      <c r="B64" s="273">
        <v>21.79</v>
      </c>
      <c r="C64" s="275">
        <f t="shared" si="0"/>
        <v>25.99</v>
      </c>
    </row>
    <row r="65" spans="1:3" x14ac:dyDescent="0.25">
      <c r="A65" s="272">
        <v>64</v>
      </c>
      <c r="B65" s="273">
        <v>16.5</v>
      </c>
      <c r="C65" s="275">
        <f t="shared" si="0"/>
        <v>20.7</v>
      </c>
    </row>
    <row r="66" spans="1:3" x14ac:dyDescent="0.25">
      <c r="A66" s="272">
        <v>65</v>
      </c>
      <c r="B66" s="273">
        <v>16.5</v>
      </c>
      <c r="C66" s="275">
        <f t="shared" si="0"/>
        <v>20.7</v>
      </c>
    </row>
    <row r="67" spans="1:3" x14ac:dyDescent="0.25">
      <c r="A67" s="272">
        <v>66</v>
      </c>
      <c r="B67" s="273">
        <v>20.38</v>
      </c>
      <c r="C67" s="275">
        <f t="shared" si="0"/>
        <v>24.58</v>
      </c>
    </row>
    <row r="68" spans="1:3" x14ac:dyDescent="0.25">
      <c r="A68" s="272">
        <v>67</v>
      </c>
      <c r="B68" s="273">
        <v>33.17</v>
      </c>
      <c r="C68" s="275">
        <f t="shared" ref="C68:C96" si="1">B68+$B$1</f>
        <v>37.370000000000005</v>
      </c>
    </row>
    <row r="69" spans="1:3" x14ac:dyDescent="0.25">
      <c r="A69" s="272">
        <v>68</v>
      </c>
      <c r="B69" s="273">
        <v>33.17</v>
      </c>
      <c r="C69" s="275">
        <f t="shared" si="1"/>
        <v>37.370000000000005</v>
      </c>
    </row>
    <row r="70" spans="1:3" x14ac:dyDescent="0.25">
      <c r="A70" s="272">
        <v>69</v>
      </c>
      <c r="B70" s="273">
        <v>25.4</v>
      </c>
      <c r="C70" s="275">
        <f t="shared" si="1"/>
        <v>29.599999999999998</v>
      </c>
    </row>
    <row r="71" spans="1:3" x14ac:dyDescent="0.25">
      <c r="A71" s="272">
        <v>70</v>
      </c>
      <c r="B71" s="273">
        <v>33.49</v>
      </c>
      <c r="C71" s="275">
        <f t="shared" si="1"/>
        <v>37.690000000000005</v>
      </c>
    </row>
    <row r="72" spans="1:3" x14ac:dyDescent="0.25">
      <c r="A72" s="272">
        <v>71</v>
      </c>
      <c r="B72" s="273">
        <v>31.2</v>
      </c>
      <c r="C72" s="275">
        <f t="shared" si="1"/>
        <v>35.4</v>
      </c>
    </row>
    <row r="73" spans="1:3" x14ac:dyDescent="0.25">
      <c r="A73" s="272">
        <v>72</v>
      </c>
      <c r="B73" s="273">
        <v>23.48</v>
      </c>
      <c r="C73" s="275">
        <f t="shared" si="1"/>
        <v>27.68</v>
      </c>
    </row>
    <row r="74" spans="1:3" x14ac:dyDescent="0.25">
      <c r="A74" s="272">
        <v>73</v>
      </c>
      <c r="B74" s="273">
        <v>31.2</v>
      </c>
      <c r="C74" s="275">
        <f t="shared" si="1"/>
        <v>35.4</v>
      </c>
    </row>
    <row r="75" spans="1:3" x14ac:dyDescent="0.25">
      <c r="A75" s="272">
        <v>74</v>
      </c>
      <c r="B75" s="273">
        <v>31.2</v>
      </c>
      <c r="C75" s="275">
        <f t="shared" si="1"/>
        <v>35.4</v>
      </c>
    </row>
    <row r="76" spans="1:3" x14ac:dyDescent="0.25">
      <c r="A76" s="272">
        <v>75</v>
      </c>
      <c r="B76" s="273">
        <v>29.33</v>
      </c>
      <c r="C76" s="275">
        <f t="shared" si="1"/>
        <v>33.53</v>
      </c>
    </row>
    <row r="77" spans="1:3" x14ac:dyDescent="0.25">
      <c r="A77" s="272">
        <v>76</v>
      </c>
      <c r="B77" s="273">
        <v>29.33</v>
      </c>
      <c r="C77" s="275">
        <f t="shared" si="1"/>
        <v>33.53</v>
      </c>
    </row>
    <row r="78" spans="1:3" x14ac:dyDescent="0.25">
      <c r="A78" s="272">
        <v>77</v>
      </c>
      <c r="B78" s="273">
        <v>29.33</v>
      </c>
      <c r="C78" s="275">
        <f t="shared" si="1"/>
        <v>33.53</v>
      </c>
    </row>
    <row r="79" spans="1:3" x14ac:dyDescent="0.25">
      <c r="A79" s="272">
        <v>78</v>
      </c>
      <c r="B79" s="273">
        <v>29.33</v>
      </c>
      <c r="C79" s="275">
        <f t="shared" si="1"/>
        <v>33.53</v>
      </c>
    </row>
    <row r="80" spans="1:3" x14ac:dyDescent="0.25">
      <c r="A80" s="272">
        <v>79</v>
      </c>
      <c r="B80" s="273">
        <v>19.899999999999999</v>
      </c>
      <c r="C80" s="275">
        <f t="shared" si="1"/>
        <v>24.099999999999998</v>
      </c>
    </row>
    <row r="81" spans="1:3" x14ac:dyDescent="0.25">
      <c r="A81" s="272">
        <v>80</v>
      </c>
      <c r="B81" s="273">
        <v>25.14</v>
      </c>
      <c r="C81" s="275">
        <f t="shared" si="1"/>
        <v>29.34</v>
      </c>
    </row>
    <row r="82" spans="1:3" x14ac:dyDescent="0.25">
      <c r="A82" s="272">
        <v>81</v>
      </c>
      <c r="B82" s="273">
        <v>19.41</v>
      </c>
      <c r="C82" s="275">
        <f t="shared" si="1"/>
        <v>23.61</v>
      </c>
    </row>
    <row r="83" spans="1:3" x14ac:dyDescent="0.25">
      <c r="A83" s="272">
        <v>82</v>
      </c>
      <c r="B83" s="273">
        <v>19.41</v>
      </c>
      <c r="C83" s="275">
        <f t="shared" si="1"/>
        <v>23.61</v>
      </c>
    </row>
    <row r="84" spans="1:3" x14ac:dyDescent="0.25">
      <c r="A84" s="272">
        <v>83</v>
      </c>
      <c r="B84" s="273">
        <v>25.64</v>
      </c>
      <c r="C84" s="275">
        <f t="shared" si="1"/>
        <v>29.84</v>
      </c>
    </row>
    <row r="85" spans="1:3" x14ac:dyDescent="0.25">
      <c r="A85" s="272">
        <v>84</v>
      </c>
      <c r="B85" s="273">
        <v>22</v>
      </c>
      <c r="C85" s="275">
        <f t="shared" si="1"/>
        <v>26.2</v>
      </c>
    </row>
    <row r="86" spans="1:3" x14ac:dyDescent="0.25">
      <c r="A86" s="272">
        <v>85</v>
      </c>
      <c r="B86" s="273">
        <v>22</v>
      </c>
      <c r="C86" s="275">
        <f t="shared" si="1"/>
        <v>26.2</v>
      </c>
    </row>
    <row r="87" spans="1:3" x14ac:dyDescent="0.25">
      <c r="A87" s="272">
        <v>86</v>
      </c>
      <c r="B87" s="273">
        <v>19.899999999999999</v>
      </c>
      <c r="C87" s="275">
        <f t="shared" si="1"/>
        <v>24.099999999999998</v>
      </c>
    </row>
    <row r="88" spans="1:3" x14ac:dyDescent="0.25">
      <c r="A88" s="272">
        <v>87</v>
      </c>
      <c r="B88" s="273">
        <v>19.899999999999999</v>
      </c>
      <c r="C88" s="275">
        <f t="shared" si="1"/>
        <v>24.099999999999998</v>
      </c>
    </row>
    <row r="89" spans="1:3" x14ac:dyDescent="0.25">
      <c r="A89" s="272">
        <v>88</v>
      </c>
      <c r="B89" s="273">
        <v>34.729999999999997</v>
      </c>
      <c r="C89" s="275">
        <f t="shared" si="1"/>
        <v>38.93</v>
      </c>
    </row>
    <row r="90" spans="1:3" x14ac:dyDescent="0.25">
      <c r="A90" s="272">
        <v>89</v>
      </c>
      <c r="B90" s="273">
        <v>27.43</v>
      </c>
      <c r="C90" s="275">
        <f t="shared" si="1"/>
        <v>31.63</v>
      </c>
    </row>
    <row r="91" spans="1:3" x14ac:dyDescent="0.25">
      <c r="A91" s="272">
        <v>90</v>
      </c>
      <c r="B91" s="273">
        <v>34.729999999999997</v>
      </c>
      <c r="C91" s="275">
        <f t="shared" si="1"/>
        <v>38.93</v>
      </c>
    </row>
    <row r="92" spans="1:3" x14ac:dyDescent="0.25">
      <c r="A92" s="272">
        <v>91</v>
      </c>
      <c r="B92" s="273">
        <v>29.33</v>
      </c>
      <c r="C92" s="275">
        <f t="shared" si="1"/>
        <v>33.53</v>
      </c>
    </row>
    <row r="93" spans="1:3" x14ac:dyDescent="0.25">
      <c r="A93" s="272">
        <v>92</v>
      </c>
      <c r="B93" s="273">
        <v>29.33</v>
      </c>
      <c r="C93" s="275">
        <f t="shared" si="1"/>
        <v>33.53</v>
      </c>
    </row>
    <row r="94" spans="1:3" x14ac:dyDescent="0.25">
      <c r="A94" s="272">
        <v>93</v>
      </c>
      <c r="B94" s="273">
        <v>29.33</v>
      </c>
      <c r="C94" s="275">
        <f t="shared" si="1"/>
        <v>33.53</v>
      </c>
    </row>
    <row r="95" spans="1:3" x14ac:dyDescent="0.25">
      <c r="A95" s="272">
        <v>94</v>
      </c>
      <c r="B95" s="273">
        <v>29.33</v>
      </c>
      <c r="C95" s="275">
        <f t="shared" si="1"/>
        <v>33.53</v>
      </c>
    </row>
    <row r="96" spans="1:3" x14ac:dyDescent="0.25">
      <c r="A96" s="272">
        <v>95</v>
      </c>
      <c r="B96" s="273">
        <v>29.33</v>
      </c>
      <c r="C96" s="275">
        <f t="shared" si="1"/>
        <v>33.53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2014-01-15T11:40:58Z</cp:lastPrinted>
  <dcterms:created xsi:type="dcterms:W3CDTF">2014-01-09T14:12:48Z</dcterms:created>
  <dcterms:modified xsi:type="dcterms:W3CDTF">2014-01-15T15:12:32Z</dcterms:modified>
</cp:coreProperties>
</file>