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updateLinks="never" codeName="ThisWorkbook" defaultThemeVersion="124226"/>
  <bookViews>
    <workbookView xWindow="1890" yWindow="615" windowWidth="23670" windowHeight="11070" tabRatio="633"/>
  </bookViews>
  <sheets>
    <sheet name="Bon de prepa Z" sheetId="1" r:id="rId1"/>
    <sheet name="magasin" sheetId="2" r:id="rId2"/>
    <sheet name="Feuil1" sheetId="10" r:id="rId3"/>
    <sheet name="Feuil2" sheetId="11" r:id="rId4"/>
    <sheet name="Feuil3" sheetId="12" r:id="rId5"/>
    <sheet name="Feuil4" sheetId="13" r:id="rId6"/>
    <sheet name="Feuil5" sheetId="17" r:id="rId7"/>
  </sheets>
  <externalReferences>
    <externalReference r:id="rId8"/>
  </externalReferences>
  <definedNames>
    <definedName name="adresse">[1]magasin!$B:$B</definedName>
    <definedName name="adressefmcd">#REF!</definedName>
    <definedName name="adresses">magasin!$C:$C</definedName>
    <definedName name="cession">magasin!$F:$F</definedName>
    <definedName name="CFMCD">#REF!</definedName>
    <definedName name="commercial">magasin!$N:$N</definedName>
    <definedName name="condition">magasin!$D:$D</definedName>
    <definedName name="coop">magasin!$J:$J</definedName>
    <definedName name="delai">magasin!$S:$S</definedName>
    <definedName name="fax">magasin!$P:$P</definedName>
    <definedName name="fr">magasin!$Q:$Q</definedName>
    <definedName name="gie">magasin!$I:$I</definedName>
    <definedName name="jours">magasin!$R:$R</definedName>
    <definedName name="logidis">magasin!$E:$E</definedName>
    <definedName name="magasin">magasin!$B:$B</definedName>
    <definedName name="mail">magasin!$U:$U</definedName>
    <definedName name="marche">magasin!$G:$G</definedName>
    <definedName name="net">magasin!$K:$K</definedName>
    <definedName name="noms">[1]nom!$B$5:$B$17</definedName>
    <definedName name="numero">magasin!$T:$T</definedName>
    <definedName name="objet">[1]objet!$B$2:$B$12</definedName>
    <definedName name="plancher">magasin!$H:$H</definedName>
    <definedName name="sca">magasin!$L:$L</definedName>
    <definedName name="surfacturation">magasin!$M:$M</definedName>
    <definedName name="telephonne">magasin!$O:$O</definedName>
    <definedName name="TFMCD">#REF!</definedName>
    <definedName name="_xlnm.Print_Area" localSheetId="0">'Bon de prepa Z'!$A$1:$M$98</definedName>
  </definedNames>
  <calcPr calcId="145621"/>
</workbook>
</file>

<file path=xl/calcChain.xml><?xml version="1.0" encoding="utf-8"?>
<calcChain xmlns="http://schemas.openxmlformats.org/spreadsheetml/2006/main">
  <c r="W5" i="1" l="1"/>
  <c r="D20" i="1" l="1"/>
  <c r="G7" i="1" l="1"/>
  <c r="U2" i="1" l="1"/>
  <c r="D56" i="1" l="1"/>
  <c r="D54" i="1"/>
  <c r="N85" i="1" l="1"/>
  <c r="N86" i="1"/>
  <c r="N87" i="1"/>
  <c r="N88" i="1"/>
  <c r="N89" i="1"/>
  <c r="N90" i="1"/>
  <c r="N75" i="1"/>
  <c r="N76" i="1"/>
  <c r="N47" i="1"/>
  <c r="N48" i="1"/>
  <c r="N45" i="1"/>
  <c r="N46" i="1"/>
  <c r="N53" i="1"/>
  <c r="N55" i="1"/>
  <c r="N56" i="1"/>
  <c r="D90" i="1"/>
  <c r="D88" i="1"/>
  <c r="D86" i="1"/>
  <c r="D85" i="1"/>
  <c r="D48" i="1"/>
  <c r="D46" i="1"/>
  <c r="D44" i="1"/>
  <c r="D76" i="1"/>
  <c r="D74" i="1"/>
  <c r="D75" i="1"/>
  <c r="D55" i="1" l="1"/>
  <c r="D89" i="1"/>
  <c r="D87" i="1"/>
  <c r="D45" i="1"/>
  <c r="D47" i="1"/>
  <c r="D84" i="1" l="1"/>
  <c r="D82" i="1"/>
  <c r="D80" i="1"/>
  <c r="D78" i="1"/>
  <c r="N77" i="1" l="1"/>
  <c r="N78" i="1"/>
  <c r="N79" i="1"/>
  <c r="N80" i="1"/>
  <c r="N81" i="1"/>
  <c r="N82" i="1"/>
  <c r="N83" i="1"/>
  <c r="N84" i="1"/>
  <c r="N67" i="1"/>
  <c r="N68" i="1"/>
  <c r="N43" i="1"/>
  <c r="N44" i="1"/>
  <c r="N29" i="1"/>
  <c r="N30" i="1"/>
  <c r="N19" i="1"/>
  <c r="N20" i="1"/>
  <c r="N21" i="1"/>
  <c r="N22" i="1"/>
  <c r="N23" i="1"/>
  <c r="N24" i="1"/>
  <c r="D24" i="1" l="1"/>
  <c r="D30" i="1"/>
  <c r="D28" i="1"/>
  <c r="D68" i="1"/>
  <c r="D66" i="1"/>
  <c r="D23" i="1"/>
  <c r="D21" i="1"/>
  <c r="D19" i="1"/>
  <c r="D22" i="1"/>
  <c r="D26" i="1"/>
  <c r="D29" i="1" l="1"/>
  <c r="D67" i="1"/>
  <c r="D18" i="1"/>
  <c r="D42" i="1" l="1"/>
  <c r="D43" i="1" l="1"/>
  <c r="D83" i="1"/>
  <c r="D79" i="1"/>
  <c r="D77" i="1"/>
  <c r="D81" i="1"/>
  <c r="B7" i="1" l="1"/>
  <c r="N98" i="1"/>
  <c r="N97" i="1"/>
  <c r="N96" i="1"/>
  <c r="N95" i="1"/>
  <c r="N94" i="1"/>
  <c r="N93" i="1"/>
  <c r="N92" i="1"/>
  <c r="N91" i="1"/>
  <c r="N74" i="1"/>
  <c r="N73" i="1"/>
  <c r="N72" i="1"/>
  <c r="N71" i="1"/>
  <c r="N70" i="1"/>
  <c r="N69" i="1"/>
  <c r="N66" i="1"/>
  <c r="N65" i="1"/>
  <c r="N64" i="1"/>
  <c r="N63" i="1"/>
  <c r="N62" i="1"/>
  <c r="N61" i="1"/>
  <c r="N60" i="1"/>
  <c r="N59" i="1"/>
  <c r="N58" i="1"/>
  <c r="N57" i="1"/>
  <c r="N54" i="1"/>
  <c r="N52" i="1"/>
  <c r="N51" i="1"/>
  <c r="N50" i="1"/>
  <c r="N49" i="1"/>
  <c r="N42" i="1"/>
  <c r="N41" i="1"/>
  <c r="N40" i="1"/>
  <c r="N39" i="1"/>
  <c r="N38" i="1"/>
  <c r="N37" i="1"/>
  <c r="N36" i="1"/>
  <c r="N35" i="1"/>
  <c r="N34" i="1"/>
  <c r="N33" i="1"/>
  <c r="N32" i="1"/>
  <c r="N31" i="1"/>
  <c r="N28" i="1"/>
  <c r="N27" i="1"/>
  <c r="N26" i="1"/>
  <c r="N25" i="1"/>
  <c r="N17" i="1"/>
  <c r="N18" i="1"/>
  <c r="D65" i="1"/>
  <c r="D98" i="1"/>
  <c r="D92" i="1"/>
  <c r="D94" i="1"/>
  <c r="D96" i="1"/>
  <c r="D64" i="1"/>
  <c r="D50" i="1"/>
  <c r="D40" i="1"/>
  <c r="D38" i="1"/>
  <c r="D32" i="1"/>
  <c r="D34" i="1"/>
  <c r="D36" i="1"/>
  <c r="D52" i="1"/>
  <c r="D58" i="1"/>
  <c r="D60" i="1"/>
  <c r="D62" i="1"/>
  <c r="D70" i="1"/>
  <c r="D72" i="1"/>
  <c r="K2" i="1" l="1"/>
  <c r="K6" i="1" s="1"/>
  <c r="B3" i="1"/>
  <c r="S3" i="1"/>
  <c r="Q10" i="1" s="1"/>
  <c r="O4" i="1"/>
  <c r="O8" i="1"/>
  <c r="Q3" i="1"/>
  <c r="B11" i="1" s="1"/>
  <c r="B4" i="1"/>
  <c r="B6" i="1"/>
  <c r="O2" i="1"/>
  <c r="D41" i="1"/>
  <c r="D93" i="1"/>
  <c r="D73" i="1"/>
  <c r="D53" i="1"/>
  <c r="D61" i="1"/>
  <c r="D51" i="1"/>
  <c r="D35" i="1"/>
  <c r="D57" i="1"/>
  <c r="D37" i="1"/>
  <c r="D59" i="1"/>
  <c r="D63" i="1"/>
  <c r="D39" i="1"/>
  <c r="D49" i="1"/>
  <c r="D97" i="1"/>
  <c r="D95" i="1"/>
  <c r="D91" i="1"/>
  <c r="D69" i="1"/>
  <c r="D71" i="1"/>
  <c r="G6" i="1"/>
  <c r="B5" i="1"/>
  <c r="O3" i="1"/>
  <c r="O7" i="1"/>
  <c r="G5" i="1"/>
  <c r="O6" i="1"/>
  <c r="O5" i="1"/>
  <c r="M7" i="1" l="1"/>
  <c r="Q9" i="1"/>
  <c r="U9" i="1" s="1"/>
  <c r="U10" i="1"/>
  <c r="P10" i="1" s="1"/>
  <c r="M5" i="1" l="1"/>
  <c r="Q11" i="1" s="1"/>
  <c r="D17" i="1" l="1"/>
  <c r="D25" i="1" l="1"/>
  <c r="D27" i="1" l="1"/>
  <c r="D31" i="1" l="1"/>
  <c r="D33" i="1"/>
  <c r="E12" i="1"/>
  <c r="P9" i="1" l="1"/>
  <c r="R9" i="1" s="1"/>
  <c r="S9" i="1"/>
  <c r="B12" i="1"/>
  <c r="G12" i="1"/>
  <c r="S10" i="1" l="1"/>
  <c r="R10" i="1"/>
  <c r="I12" i="1"/>
  <c r="R8" i="1" l="1"/>
  <c r="J7" i="1" s="1"/>
  <c r="M3" i="1" s="1"/>
</calcChain>
</file>

<file path=xl/comments1.xml><?xml version="1.0" encoding="utf-8"?>
<comments xmlns="http://schemas.openxmlformats.org/spreadsheetml/2006/main">
  <authors>
    <author>+</author>
  </authors>
  <commentList>
    <comment ref="B2" authorId="0">
      <text>
        <r>
          <rPr>
            <b/>
            <sz val="9"/>
            <color indexed="81"/>
            <rFont val="Tahoma"/>
            <family val="2"/>
          </rPr>
          <t>Tapez le debut du nom de votre client</t>
        </r>
      </text>
    </comment>
    <comment ref="K3" authorId="0">
      <text>
        <r>
          <rPr>
            <b/>
            <sz val="9"/>
            <color indexed="81"/>
            <rFont val="Tahoma"/>
            <family val="2"/>
          </rPr>
          <t>remise arriere 1</t>
        </r>
      </text>
    </comment>
    <comment ref="K4" authorId="0">
      <text>
        <r>
          <rPr>
            <b/>
            <sz val="9"/>
            <color indexed="81"/>
            <rFont val="Tahoma"/>
            <family val="2"/>
          </rPr>
          <t>remise arriere 2</t>
        </r>
      </text>
    </comment>
    <comment ref="K5" authorId="0">
      <text>
        <r>
          <rPr>
            <b/>
            <sz val="9"/>
            <color indexed="81"/>
            <rFont val="Tahoma"/>
            <family val="2"/>
          </rPr>
          <t>remise arriere 3</t>
        </r>
      </text>
    </comment>
    <comment ref="F7" authorId="0">
      <text>
        <r>
          <rPr>
            <b/>
            <sz val="9"/>
            <color indexed="81"/>
            <rFont val="Tahoma"/>
            <family val="2"/>
          </rPr>
          <t>Nombre de jours d'animation</t>
        </r>
      </text>
    </comment>
    <comment ref="I7" authorId="0">
      <text>
        <r>
          <rPr>
            <b/>
            <sz val="9"/>
            <color indexed="81"/>
            <rFont val="Tahoma"/>
            <family val="2"/>
          </rPr>
          <t>Nombre de meubles</t>
        </r>
      </text>
    </comment>
    <comment ref="E8" authorId="0">
      <text>
        <r>
          <rPr>
            <b/>
            <sz val="9"/>
            <color indexed="81"/>
            <rFont val="Tahoma"/>
            <family val="2"/>
          </rPr>
          <t>inscrivez le jour de livraison desiré</t>
        </r>
      </text>
    </comment>
    <comment ref="I8" authorId="0">
      <text>
        <r>
          <rPr>
            <b/>
            <sz val="9"/>
            <color indexed="81"/>
            <rFont val="Tahoma"/>
            <family val="2"/>
          </rPr>
          <t>Montant de la location de meuble</t>
        </r>
      </text>
    </comment>
    <comment ref="Q9" authorId="0">
      <text>
        <r>
          <rPr>
            <b/>
            <sz val="9"/>
            <color indexed="81"/>
            <rFont val="Tahoma"/>
            <family val="2"/>
          </rPr>
          <t>montant recuperé entre le prix et la surfacturation du VACHE</t>
        </r>
      </text>
    </comment>
    <comment ref="Q10" authorId="0">
      <text>
        <r>
          <rPr>
            <b/>
            <sz val="9"/>
            <color indexed="81"/>
            <rFont val="Tahoma"/>
            <family val="2"/>
          </rPr>
          <t>montant recuperé entre le prix et la surfacturation du BREBIS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jean jacques</author>
    <author>+</author>
  </authors>
  <commentList>
    <comment ref="D1" authorId="0">
      <text>
        <r>
          <rPr>
            <b/>
            <sz val="9"/>
            <color indexed="81"/>
            <rFont val="Tahoma"/>
            <family val="2"/>
          </rPr>
          <t>taux de remise</t>
        </r>
      </text>
    </comment>
    <comment ref="E1" authorId="0">
      <text>
        <r>
          <rPr>
            <b/>
            <sz val="9"/>
            <color indexed="81"/>
            <rFont val="Tahoma"/>
            <family val="2"/>
          </rPr>
          <t>mettre 1 si logidis</t>
        </r>
      </text>
    </comment>
    <comment ref="F1" authorId="0">
      <text>
        <r>
          <rPr>
            <b/>
            <sz val="9"/>
            <color indexed="81"/>
            <rFont val="Tahoma"/>
            <family val="2"/>
          </rPr>
          <t>mettre 1 si prix de cession</t>
        </r>
      </text>
    </comment>
    <comment ref="G1" authorId="0">
      <text>
        <r>
          <rPr>
            <b/>
            <sz val="9"/>
            <color indexed="81"/>
            <rFont val="Tahoma"/>
            <family val="2"/>
          </rPr>
          <t>mettre un 1 si tarif marché</t>
        </r>
      </text>
    </comment>
    <comment ref="H1" authorId="0">
      <text>
        <r>
          <rPr>
            <b/>
            <sz val="9"/>
            <color indexed="81"/>
            <rFont val="Tahoma"/>
            <family val="2"/>
          </rPr>
          <t>mettre 1 si prix plancher</t>
        </r>
      </text>
    </comment>
    <comment ref="I1" authorId="1">
      <text>
        <r>
          <rPr>
            <b/>
            <sz val="9"/>
            <color indexed="81"/>
            <rFont val="Tahoma"/>
            <family val="2"/>
          </rPr>
          <t>mettre 1 si client GIE</t>
        </r>
      </text>
    </comment>
    <comment ref="J1" authorId="1">
      <text>
        <r>
          <rPr>
            <b/>
            <sz val="9"/>
            <color indexed="81"/>
            <rFont val="Tahoma"/>
            <family val="2"/>
          </rPr>
          <t>tarif coop</t>
        </r>
      </text>
    </comment>
    <comment ref="K1" authorId="0">
      <text>
        <r>
          <rPr>
            <b/>
            <sz val="9"/>
            <color indexed="81"/>
            <rFont val="Tahoma"/>
            <family val="2"/>
          </rPr>
          <t>mettre 1 si prix net net</t>
        </r>
      </text>
    </comment>
    <comment ref="L1" authorId="0">
      <text>
        <r>
          <rPr>
            <b/>
            <sz val="9"/>
            <color indexed="81"/>
            <rFont val="Tahoma"/>
            <family val="2"/>
          </rPr>
          <t>scaso &amp; scachap</t>
        </r>
      </text>
    </comment>
  </commentList>
</comments>
</file>

<file path=xl/sharedStrings.xml><?xml version="1.0" encoding="utf-8"?>
<sst xmlns="http://schemas.openxmlformats.org/spreadsheetml/2006/main" count="124" uniqueCount="61">
  <si>
    <t>-</t>
  </si>
  <si>
    <t>A pour C</t>
  </si>
  <si>
    <t>A pour B</t>
  </si>
  <si>
    <t>PRADIE Didier</t>
  </si>
  <si>
    <t>A pour D</t>
  </si>
  <si>
    <r>
      <t xml:space="preserve">Client </t>
    </r>
    <r>
      <rPr>
        <sz val="10"/>
        <color theme="1"/>
        <rFont val="Wingdings 3"/>
        <family val="1"/>
        <charset val="2"/>
      </rPr>
      <t>[</t>
    </r>
  </si>
  <si>
    <r>
      <t xml:space="preserve">Adresse </t>
    </r>
    <r>
      <rPr>
        <sz val="10"/>
        <color theme="1"/>
        <rFont val="Wingdings 3"/>
        <family val="1"/>
        <charset val="2"/>
      </rPr>
      <t>[</t>
    </r>
  </si>
  <si>
    <r>
      <t xml:space="preserve">Jours de liv </t>
    </r>
    <r>
      <rPr>
        <sz val="10"/>
        <color theme="1"/>
        <rFont val="Wingdings 3"/>
        <family val="1"/>
        <charset val="2"/>
      </rPr>
      <t>[</t>
    </r>
  </si>
  <si>
    <r>
      <t xml:space="preserve">Teleponne </t>
    </r>
    <r>
      <rPr>
        <sz val="10"/>
        <color theme="1"/>
        <rFont val="Wingdings 3"/>
        <family val="1"/>
        <charset val="2"/>
      </rPr>
      <t>[</t>
    </r>
  </si>
  <si>
    <r>
      <t xml:space="preserve">Fax </t>
    </r>
    <r>
      <rPr>
        <sz val="10"/>
        <color theme="1"/>
        <rFont val="Wingdings 3"/>
        <family val="1"/>
        <charset val="2"/>
      </rPr>
      <t>[</t>
    </r>
  </si>
  <si>
    <r>
      <t xml:space="preserve">Condition 1 </t>
    </r>
    <r>
      <rPr>
        <sz val="10"/>
        <color theme="1"/>
        <rFont val="Wingdings 3"/>
        <family val="1"/>
        <charset val="2"/>
      </rPr>
      <t>[</t>
    </r>
  </si>
  <si>
    <r>
      <t xml:space="preserve">Condition 2 </t>
    </r>
    <r>
      <rPr>
        <sz val="10"/>
        <color theme="1"/>
        <rFont val="Wingdings 3"/>
        <family val="1"/>
        <charset val="2"/>
      </rPr>
      <t>[</t>
    </r>
  </si>
  <si>
    <r>
      <t xml:space="preserve">Condition 3 </t>
    </r>
    <r>
      <rPr>
        <sz val="10"/>
        <color theme="1"/>
        <rFont val="Wingdings 3"/>
        <family val="1"/>
        <charset val="2"/>
      </rPr>
      <t>[</t>
    </r>
  </si>
  <si>
    <r>
      <t xml:space="preserve">Condition 4 </t>
    </r>
    <r>
      <rPr>
        <sz val="10"/>
        <color theme="1"/>
        <rFont val="Wingdings 3"/>
        <family val="1"/>
        <charset val="2"/>
      </rPr>
      <t>[</t>
    </r>
  </si>
  <si>
    <r>
      <t xml:space="preserve">Commercial </t>
    </r>
    <r>
      <rPr>
        <sz val="10"/>
        <color theme="1"/>
        <rFont val="Wingdings 3"/>
        <family val="1"/>
        <charset val="2"/>
      </rPr>
      <t>[</t>
    </r>
  </si>
  <si>
    <r>
      <t xml:space="preserve">NB </t>
    </r>
    <r>
      <rPr>
        <sz val="8"/>
        <color theme="1"/>
        <rFont val="Wingdings 3"/>
        <family val="1"/>
        <charset val="2"/>
      </rPr>
      <t>[</t>
    </r>
  </si>
  <si>
    <t>MARGE</t>
  </si>
  <si>
    <t>POIDS</t>
  </si>
  <si>
    <r>
      <t xml:space="preserve">Particularitées
</t>
    </r>
    <r>
      <rPr>
        <sz val="9"/>
        <color theme="1"/>
        <rFont val="Wingdings 3"/>
        <family val="1"/>
        <charset val="2"/>
      </rPr>
      <t>[</t>
    </r>
  </si>
  <si>
    <t>ATTENTION AUX PRIX</t>
  </si>
  <si>
    <r>
      <t xml:space="preserve">Livraison le </t>
    </r>
    <r>
      <rPr>
        <sz val="8"/>
        <color theme="1"/>
        <rFont val="Wingdings 3"/>
        <family val="1"/>
        <charset val="2"/>
      </rPr>
      <t>[</t>
    </r>
  </si>
  <si>
    <r>
      <t>DELAI de livraison</t>
    </r>
    <r>
      <rPr>
        <sz val="8"/>
        <color theme="1"/>
        <rFont val="Wingdings 3"/>
        <family val="1"/>
        <charset val="2"/>
      </rPr>
      <t>[</t>
    </r>
  </si>
  <si>
    <r>
      <t xml:space="preserve">Total </t>
    </r>
    <r>
      <rPr>
        <sz val="10"/>
        <color theme="1"/>
        <rFont val="Wingdings 3"/>
        <family val="1"/>
        <charset val="2"/>
      </rPr>
      <t>[</t>
    </r>
  </si>
  <si>
    <t>%</t>
  </si>
  <si>
    <t>NB de colis</t>
  </si>
  <si>
    <r>
      <t xml:space="preserve">Preparation le </t>
    </r>
    <r>
      <rPr>
        <sz val="8"/>
        <color theme="1"/>
        <rFont val="Wingdings 3"/>
        <family val="1"/>
        <charset val="2"/>
      </rPr>
      <t>[</t>
    </r>
  </si>
  <si>
    <t>didier.pradie@gmail.com</t>
  </si>
  <si>
    <r>
      <t xml:space="preserve">Objet &amp; Nb </t>
    </r>
    <r>
      <rPr>
        <sz val="10"/>
        <color theme="1"/>
        <rFont val="Wingdings 3"/>
        <family val="1"/>
        <charset val="2"/>
      </rPr>
      <t>[</t>
    </r>
  </si>
  <si>
    <r>
      <rPr>
        <sz val="9"/>
        <color theme="1"/>
        <rFont val="Wingdings 3"/>
        <family val="1"/>
        <charset val="2"/>
      </rPr>
      <t>Z</t>
    </r>
    <r>
      <rPr>
        <sz val="9"/>
        <color theme="1"/>
        <rFont val="Georgia"/>
        <family val="1"/>
      </rPr>
      <t xml:space="preserve"> LOC MEUBLE</t>
    </r>
  </si>
  <si>
    <t/>
  </si>
  <si>
    <t>a</t>
  </si>
  <si>
    <t>Lundi</t>
  </si>
  <si>
    <t>Lundi / Mardi</t>
  </si>
  <si>
    <t>Lundi / Mardi / Mercredi</t>
  </si>
  <si>
    <t>Lundi / Mardi / Mercredi / Jeudi</t>
  </si>
  <si>
    <t>Lundi / Mardi / Mercredi / Jeudi / Vendredi</t>
  </si>
  <si>
    <t>Lundi / Mardi / Mercredi / Jeudi / Vendredi / Samedi</t>
  </si>
  <si>
    <t>Lundi / Mercredi / Vendredi</t>
  </si>
  <si>
    <t>Mardi /Jeudi / Samedi</t>
  </si>
  <si>
    <t>Mardi / Jeudi</t>
  </si>
  <si>
    <t>Lundi / Mercredi / Samedi</t>
  </si>
  <si>
    <t>Mardi</t>
  </si>
  <si>
    <t>Mercredi</t>
  </si>
  <si>
    <t>Jeudi</t>
  </si>
  <si>
    <t>Vendredi</t>
  </si>
  <si>
    <t>Samedi</t>
  </si>
  <si>
    <t>au montauban</t>
  </si>
  <si>
    <t>777 avenue jean moulin 82000 montauban</t>
  </si>
  <si>
    <t>17</t>
  </si>
  <si>
    <t>05.63.92.01.00</t>
  </si>
  <si>
    <t>05.63.92.01.99</t>
  </si>
  <si>
    <t>x</t>
  </si>
  <si>
    <t>y</t>
  </si>
  <si>
    <t>z</t>
  </si>
  <si>
    <t>x@gmail.com</t>
  </si>
  <si>
    <t>y@gmail.com</t>
  </si>
  <si>
    <t>z@gmail.com</t>
  </si>
  <si>
    <t>DUBOIS</t>
  </si>
  <si>
    <t>chemin</t>
  </si>
  <si>
    <t>10</t>
  </si>
  <si>
    <t>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</si>
</sst>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00000"/>
    <numFmt numFmtId="165" formatCode="#,##0.00\ &quot;€&quot;"/>
    <numFmt numFmtId="166" formatCode="[$-F800]dddd\,\ mmmm\ dd\,\ yyyy"/>
    <numFmt numFmtId="167" formatCode="_(&quot;€&quot;* #.##0.00_);_(&quot;€&quot;* \(#.##0.00\);_(&quot;€&quot;* &quot;-&quot;??_);_(@_)"/>
    <numFmt numFmtId="168" formatCode="dd/mm/yy"/>
  </numFmts>
  <fonts count="46" x14ac:knownFonts="1">
    <font>
      <sz val="11"/>
      <color theme="1"/>
      <name val="Comic Sans MS"/>
      <family val="2"/>
    </font>
    <font>
      <sz val="8"/>
      <name val="Arial"/>
      <family val="2"/>
    </font>
    <font>
      <sz val="10"/>
      <name val="Arial"/>
      <family val="2"/>
    </font>
    <font>
      <u/>
      <sz val="8"/>
      <color theme="10"/>
      <name val="Arial"/>
      <family val="2"/>
    </font>
    <font>
      <sz val="9"/>
      <color theme="1"/>
      <name val="Comic Sans MS"/>
      <family val="2"/>
    </font>
    <font>
      <sz val="8"/>
      <color theme="1"/>
      <name val="Comic Sans MS"/>
      <family val="2"/>
    </font>
    <font>
      <sz val="9"/>
      <color theme="1"/>
      <name val="Wingdings 3"/>
      <family val="1"/>
      <charset val="2"/>
    </font>
    <font>
      <sz val="10"/>
      <color theme="1"/>
      <name val="Wingdings 3"/>
      <family val="1"/>
      <charset val="2"/>
    </font>
    <font>
      <sz val="8"/>
      <color theme="1"/>
      <name val="Wingdings 3"/>
      <family val="1"/>
      <charset val="2"/>
    </font>
    <font>
      <sz val="44"/>
      <name val="Comic Sans MS"/>
      <family val="4"/>
    </font>
    <font>
      <sz val="44"/>
      <color theme="1"/>
      <name val="Comic Sans MS"/>
      <family val="4"/>
    </font>
    <font>
      <sz val="8"/>
      <name val="Comic Sans MS"/>
      <family val="2"/>
    </font>
    <font>
      <b/>
      <sz val="9"/>
      <color indexed="81"/>
      <name val="Tahoma"/>
      <family val="2"/>
    </font>
    <font>
      <sz val="8"/>
      <color rgb="FFFF0000"/>
      <name val="Comic Sans MS"/>
      <family val="2"/>
    </font>
    <font>
      <sz val="11"/>
      <name val="Comic Sans MS"/>
      <family val="2"/>
    </font>
    <font>
      <sz val="8"/>
      <color theme="0"/>
      <name val="Comic Sans MS"/>
      <family val="2"/>
    </font>
    <font>
      <sz val="9"/>
      <color indexed="81"/>
      <name val="Tahoma"/>
      <family val="2"/>
    </font>
    <font>
      <sz val="11"/>
      <color rgb="FFFF0000"/>
      <name val="Comic Sans MS"/>
      <family val="2"/>
    </font>
    <font>
      <b/>
      <sz val="11"/>
      <color theme="1"/>
      <name val="Comic Sans MS"/>
      <family val="4"/>
    </font>
    <font>
      <i/>
      <sz val="10"/>
      <name val="Georgia"/>
      <family val="1"/>
    </font>
    <font>
      <i/>
      <sz val="11"/>
      <name val="Georgia"/>
      <family val="1"/>
    </font>
    <font>
      <i/>
      <sz val="10"/>
      <color theme="1"/>
      <name val="Georgia"/>
      <family val="1"/>
    </font>
    <font>
      <i/>
      <sz val="11"/>
      <color theme="1"/>
      <name val="Georgia"/>
      <family val="1"/>
    </font>
    <font>
      <sz val="10"/>
      <color theme="1"/>
      <name val="Georgia"/>
      <family val="1"/>
    </font>
    <font>
      <sz val="11"/>
      <color theme="1"/>
      <name val="Georgia"/>
      <family val="1"/>
    </font>
    <font>
      <sz val="9"/>
      <color theme="1"/>
      <name val="Georgia"/>
      <family val="1"/>
    </font>
    <font>
      <sz val="8"/>
      <color theme="1"/>
      <name val="Georgia"/>
      <family val="1"/>
    </font>
    <font>
      <sz val="10"/>
      <color rgb="FFFF0000"/>
      <name val="Georgia"/>
      <family val="1"/>
    </font>
    <font>
      <sz val="10"/>
      <name val="Georgia"/>
      <family val="1"/>
    </font>
    <font>
      <sz val="11"/>
      <name val="Georgia"/>
      <family val="1"/>
    </font>
    <font>
      <sz val="11"/>
      <color rgb="FFFF0000"/>
      <name val="Georgia"/>
      <family val="1"/>
    </font>
    <font>
      <sz val="8"/>
      <name val="Georgia"/>
      <family val="1"/>
    </font>
    <font>
      <sz val="9"/>
      <name val="Georgia"/>
      <family val="1"/>
    </font>
    <font>
      <sz val="8"/>
      <color indexed="8"/>
      <name val="Georgia"/>
      <family val="1"/>
    </font>
    <font>
      <u/>
      <sz val="8"/>
      <color theme="10"/>
      <name val="Georgia"/>
      <family val="1"/>
    </font>
    <font>
      <sz val="8"/>
      <color rgb="FF000000"/>
      <name val="Georgia"/>
      <family val="1"/>
    </font>
    <font>
      <sz val="8"/>
      <color rgb="FF222222"/>
      <name val="Georgia"/>
      <family val="1"/>
    </font>
    <font>
      <sz val="11"/>
      <color theme="0"/>
      <name val="Comic Sans MS"/>
      <family val="2"/>
    </font>
    <font>
      <i/>
      <sz val="11"/>
      <name val="Comic Sans MS"/>
      <family val="2"/>
    </font>
    <font>
      <sz val="7"/>
      <name val="Arial"/>
      <family val="2"/>
    </font>
    <font>
      <b/>
      <i/>
      <sz val="18"/>
      <color theme="1"/>
      <name val="Georgia"/>
      <family val="1"/>
    </font>
    <font>
      <b/>
      <i/>
      <sz val="18"/>
      <color theme="1"/>
      <name val="Comic Sans MS"/>
      <family val="2"/>
    </font>
    <font>
      <sz val="7"/>
      <name val="Georgia"/>
      <family val="1"/>
    </font>
    <font>
      <sz val="7"/>
      <color theme="1"/>
      <name val="Georgia"/>
      <family val="1"/>
    </font>
    <font>
      <sz val="7"/>
      <color rgb="FF000000"/>
      <name val="Georgia"/>
      <family val="1"/>
    </font>
    <font>
      <sz val="8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9"/>
        <bgColor indexed="26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double">
        <color indexed="64"/>
      </left>
      <right/>
      <top/>
      <bottom/>
      <diagonal/>
    </border>
  </borders>
  <cellStyleXfs count="5">
    <xf numFmtId="0" fontId="0" fillId="0" borderId="0"/>
    <xf numFmtId="0" fontId="2" fillId="0" borderId="0"/>
    <xf numFmtId="0" fontId="2" fillId="0" borderId="0"/>
    <xf numFmtId="0" fontId="3" fillId="0" borderId="0" applyNumberFormat="0" applyFill="0" applyBorder="0" applyAlignment="0" applyProtection="0">
      <alignment vertical="top"/>
      <protection locked="0"/>
    </xf>
    <xf numFmtId="167" fontId="2" fillId="0" borderId="0" applyFont="0" applyFill="0" applyBorder="0" applyAlignment="0" applyProtection="0"/>
  </cellStyleXfs>
  <cellXfs count="220">
    <xf numFmtId="0" fontId="0" fillId="0" borderId="0" xfId="0"/>
    <xf numFmtId="0" fontId="0" fillId="0" borderId="0" xfId="0" applyAlignment="1" applyProtection="1">
      <alignment horizontal="left"/>
      <protection locked="0"/>
    </xf>
    <xf numFmtId="0" fontId="0" fillId="0" borderId="0" xfId="0" applyProtection="1">
      <protection locked="0"/>
    </xf>
    <xf numFmtId="0" fontId="0" fillId="0" borderId="0" xfId="0" applyBorder="1" applyProtection="1">
      <protection locked="0"/>
    </xf>
    <xf numFmtId="0" fontId="14" fillId="0" borderId="0" xfId="0" applyFont="1" applyProtection="1">
      <protection locked="0"/>
    </xf>
    <xf numFmtId="0" fontId="11" fillId="0" borderId="0" xfId="0" applyFont="1" applyAlignment="1" applyProtection="1">
      <alignment horizontal="center"/>
      <protection locked="0"/>
    </xf>
    <xf numFmtId="166" fontId="0" fillId="0" borderId="0" xfId="0" applyNumberFormat="1" applyBorder="1" applyAlignment="1" applyProtection="1">
      <alignment horizontal="left"/>
      <protection locked="0"/>
    </xf>
    <xf numFmtId="0" fontId="14" fillId="0" borderId="0" xfId="0" applyFont="1" applyAlignment="1" applyProtection="1">
      <alignment horizontal="center"/>
      <protection locked="0"/>
    </xf>
    <xf numFmtId="2" fontId="15" fillId="0" borderId="0" xfId="0" applyNumberFormat="1" applyFont="1" applyAlignment="1" applyProtection="1">
      <alignment horizontal="center"/>
      <protection locked="0"/>
    </xf>
    <xf numFmtId="2" fontId="11" fillId="0" borderId="1" xfId="0" applyNumberFormat="1" applyFont="1" applyBorder="1" applyAlignment="1" applyProtection="1">
      <alignment horizontal="center"/>
      <protection locked="0"/>
    </xf>
    <xf numFmtId="0" fontId="5" fillId="0" borderId="0" xfId="0" applyFont="1" applyProtection="1">
      <protection locked="0"/>
    </xf>
    <xf numFmtId="0" fontId="4" fillId="0" borderId="11" xfId="0" applyFont="1" applyBorder="1" applyAlignment="1" applyProtection="1">
      <alignment horizontal="center" vertical="center"/>
      <protection locked="0"/>
    </xf>
    <xf numFmtId="0" fontId="5" fillId="0" borderId="13" xfId="0" applyFont="1" applyBorder="1" applyAlignment="1" applyProtection="1">
      <alignment horizontal="left"/>
      <protection locked="0"/>
    </xf>
    <xf numFmtId="0" fontId="5" fillId="0" borderId="8" xfId="0" applyFont="1" applyBorder="1" applyAlignment="1" applyProtection="1">
      <alignment horizontal="left"/>
      <protection locked="0"/>
    </xf>
    <xf numFmtId="0" fontId="5" fillId="0" borderId="1" xfId="0" applyFont="1" applyBorder="1" applyAlignment="1" applyProtection="1">
      <alignment horizontal="center" vertical="center"/>
      <protection locked="0"/>
    </xf>
    <xf numFmtId="165" fontId="11" fillId="0" borderId="0" xfId="0" applyNumberFormat="1" applyFont="1" applyAlignment="1" applyProtection="1">
      <alignment horizontal="center"/>
      <protection locked="0"/>
    </xf>
    <xf numFmtId="0" fontId="0" fillId="0" borderId="10" xfId="0" applyBorder="1" applyProtection="1">
      <protection locked="0"/>
    </xf>
    <xf numFmtId="0" fontId="0" fillId="4" borderId="1" xfId="0" applyFill="1" applyBorder="1" applyProtection="1">
      <protection locked="0"/>
    </xf>
    <xf numFmtId="0" fontId="23" fillId="0" borderId="0" xfId="0" applyFont="1" applyAlignment="1" applyProtection="1">
      <alignment horizontal="right"/>
      <protection locked="0"/>
    </xf>
    <xf numFmtId="0" fontId="25" fillId="3" borderId="1" xfId="0" applyFont="1" applyFill="1" applyBorder="1" applyAlignment="1" applyProtection="1">
      <alignment horizontal="center"/>
    </xf>
    <xf numFmtId="0" fontId="24" fillId="0" borderId="0" xfId="0" applyFont="1" applyProtection="1"/>
    <xf numFmtId="0" fontId="23" fillId="3" borderId="1" xfId="0" applyFont="1" applyFill="1" applyBorder="1" applyAlignment="1" applyProtection="1">
      <alignment horizontal="center"/>
    </xf>
    <xf numFmtId="165" fontId="25" fillId="3" borderId="1" xfId="0" applyNumberFormat="1" applyFont="1" applyFill="1" applyBorder="1" applyAlignment="1" applyProtection="1">
      <alignment horizontal="center"/>
    </xf>
    <xf numFmtId="0" fontId="23" fillId="0" borderId="0" xfId="0" applyFont="1" applyFill="1" applyBorder="1" applyAlignment="1" applyProtection="1">
      <alignment horizontal="right"/>
      <protection locked="0"/>
    </xf>
    <xf numFmtId="0" fontId="23" fillId="0" borderId="0" xfId="0" applyFont="1" applyAlignment="1" applyProtection="1">
      <alignment horizontal="right"/>
    </xf>
    <xf numFmtId="2" fontId="25" fillId="3" borderId="1" xfId="0" applyNumberFormat="1" applyFont="1" applyFill="1" applyBorder="1" applyAlignment="1" applyProtection="1">
      <alignment horizontal="center"/>
    </xf>
    <xf numFmtId="0" fontId="23" fillId="0" borderId="0" xfId="0" applyFont="1" applyFill="1" applyBorder="1" applyAlignment="1" applyProtection="1">
      <alignment horizontal="left"/>
      <protection locked="0"/>
    </xf>
    <xf numFmtId="0" fontId="23" fillId="0" borderId="1" xfId="0" applyFont="1" applyFill="1" applyBorder="1" applyAlignment="1" applyProtection="1">
      <alignment horizontal="right"/>
    </xf>
    <xf numFmtId="2" fontId="26" fillId="3" borderId="1" xfId="0" applyNumberFormat="1" applyFont="1" applyFill="1" applyBorder="1" applyAlignment="1" applyProtection="1">
      <alignment horizontal="center"/>
    </xf>
    <xf numFmtId="0" fontId="26" fillId="0" borderId="0" xfId="0" applyFont="1" applyBorder="1" applyAlignment="1" applyProtection="1"/>
    <xf numFmtId="0" fontId="26" fillId="0" borderId="4" xfId="0" applyFont="1" applyBorder="1" applyAlignment="1" applyProtection="1">
      <alignment horizontal="right"/>
    </xf>
    <xf numFmtId="0" fontId="24" fillId="0" borderId="0" xfId="0" applyFont="1" applyBorder="1" applyProtection="1"/>
    <xf numFmtId="1" fontId="25" fillId="3" borderId="4" xfId="0" applyNumberFormat="1" applyFont="1" applyFill="1" applyBorder="1" applyAlignment="1" applyProtection="1">
      <alignment horizontal="center"/>
    </xf>
    <xf numFmtId="2" fontId="31" fillId="4" borderId="1" xfId="0" applyNumberFormat="1" applyFont="1" applyFill="1" applyBorder="1" applyAlignment="1" applyProtection="1">
      <alignment horizontal="center"/>
      <protection locked="0"/>
    </xf>
    <xf numFmtId="0" fontId="25" fillId="4" borderId="1" xfId="0" applyFont="1" applyFill="1" applyBorder="1" applyAlignment="1">
      <alignment horizontal="center" vertical="center"/>
    </xf>
    <xf numFmtId="0" fontId="31" fillId="0" borderId="0" xfId="0" applyFont="1" applyBorder="1"/>
    <xf numFmtId="0" fontId="31" fillId="0" borderId="1" xfId="0" applyFont="1" applyBorder="1" applyAlignment="1">
      <alignment horizontal="center"/>
    </xf>
    <xf numFmtId="0" fontId="31" fillId="0" borderId="1" xfId="0" applyFont="1" applyBorder="1" applyAlignment="1">
      <alignment horizontal="left"/>
    </xf>
    <xf numFmtId="0" fontId="33" fillId="0" borderId="1" xfId="0" applyFont="1" applyBorder="1" applyAlignment="1">
      <alignment horizontal="center"/>
    </xf>
    <xf numFmtId="0" fontId="32" fillId="0" borderId="1" xfId="0" applyFont="1" applyBorder="1" applyAlignment="1">
      <alignment horizontal="center"/>
    </xf>
    <xf numFmtId="0" fontId="26" fillId="0" borderId="1" xfId="0" applyFont="1" applyBorder="1" applyAlignment="1">
      <alignment horizontal="center"/>
    </xf>
    <xf numFmtId="164" fontId="26" fillId="0" borderId="1" xfId="0" applyNumberFormat="1" applyFont="1" applyBorder="1" applyAlignment="1">
      <alignment horizontal="center"/>
    </xf>
    <xf numFmtId="0" fontId="34" fillId="0" borderId="1" xfId="3" applyFont="1" applyBorder="1" applyAlignment="1" applyProtection="1">
      <alignment horizontal="center"/>
    </xf>
    <xf numFmtId="0" fontId="31" fillId="0" borderId="1" xfId="0" applyFont="1" applyBorder="1" applyAlignment="1">
      <alignment horizontal="center" wrapText="1"/>
    </xf>
    <xf numFmtId="0" fontId="35" fillId="0" borderId="1" xfId="0" applyFont="1" applyBorder="1" applyAlignment="1">
      <alignment horizontal="center" vertical="center"/>
    </xf>
    <xf numFmtId="0" fontId="35" fillId="0" borderId="1" xfId="0" applyFont="1" applyBorder="1" applyAlignment="1">
      <alignment horizontal="center"/>
    </xf>
    <xf numFmtId="0" fontId="31" fillId="0" borderId="1" xfId="0" applyFont="1" applyBorder="1" applyAlignment="1" applyProtection="1">
      <alignment horizontal="center"/>
    </xf>
    <xf numFmtId="0" fontId="36" fillId="0" borderId="1" xfId="0" applyFont="1" applyBorder="1" applyAlignment="1">
      <alignment horizontal="center"/>
    </xf>
    <xf numFmtId="0" fontId="31" fillId="0" borderId="1" xfId="0" applyFont="1" applyBorder="1"/>
    <xf numFmtId="0" fontId="5" fillId="3" borderId="1" xfId="0" applyFont="1" applyFill="1" applyBorder="1" applyAlignment="1" applyProtection="1">
      <alignment horizontal="center" vertical="center"/>
      <protection locked="0"/>
    </xf>
    <xf numFmtId="0" fontId="14" fillId="0" borderId="16" xfId="0" applyFont="1" applyBorder="1" applyProtection="1">
      <protection locked="0"/>
    </xf>
    <xf numFmtId="0" fontId="11" fillId="0" borderId="1" xfId="0" applyFont="1" applyBorder="1" applyAlignment="1" applyProtection="1">
      <alignment horizontal="center" vertical="center"/>
      <protection locked="0"/>
    </xf>
    <xf numFmtId="0" fontId="11" fillId="3" borderId="1" xfId="0" applyFont="1" applyFill="1" applyBorder="1" applyAlignment="1" applyProtection="1">
      <alignment horizontal="center" vertical="center"/>
      <protection locked="0"/>
    </xf>
    <xf numFmtId="0" fontId="14" fillId="0" borderId="0" xfId="0" applyFont="1" applyBorder="1" applyProtection="1">
      <protection locked="0"/>
    </xf>
    <xf numFmtId="0" fontId="37" fillId="0" borderId="0" xfId="0" applyFont="1" applyProtection="1">
      <protection locked="0"/>
    </xf>
    <xf numFmtId="0" fontId="11" fillId="3" borderId="1" xfId="0" applyFont="1" applyFill="1" applyBorder="1" applyAlignment="1">
      <alignment horizontal="center" vertical="center"/>
    </xf>
    <xf numFmtId="165" fontId="11" fillId="0" borderId="0" xfId="0" applyNumberFormat="1" applyFont="1" applyBorder="1" applyAlignment="1" applyProtection="1">
      <alignment horizontal="center"/>
      <protection locked="0"/>
    </xf>
    <xf numFmtId="0" fontId="11" fillId="0" borderId="1" xfId="0" applyFont="1" applyBorder="1" applyAlignment="1">
      <alignment horizontal="center" vertical="center"/>
    </xf>
    <xf numFmtId="0" fontId="15" fillId="3" borderId="0" xfId="0" applyFont="1" applyFill="1" applyAlignment="1" applyProtection="1">
      <alignment horizontal="center"/>
      <protection locked="0"/>
    </xf>
    <xf numFmtId="0" fontId="1" fillId="0" borderId="1" xfId="0" applyFont="1" applyBorder="1" applyAlignment="1">
      <alignment horizontal="left"/>
    </xf>
    <xf numFmtId="0" fontId="1" fillId="0" borderId="1" xfId="0" applyFont="1" applyBorder="1" applyAlignment="1">
      <alignment horizontal="center"/>
    </xf>
    <xf numFmtId="0" fontId="1" fillId="0" borderId="0" xfId="0" applyFont="1" applyBorder="1"/>
    <xf numFmtId="0" fontId="1" fillId="0" borderId="1" xfId="0" applyFont="1" applyBorder="1"/>
    <xf numFmtId="0" fontId="3" fillId="4" borderId="1" xfId="3" applyFill="1" applyBorder="1" applyAlignment="1" applyProtection="1">
      <alignment horizontal="center" vertical="center"/>
      <protection locked="0"/>
    </xf>
    <xf numFmtId="0" fontId="3" fillId="4" borderId="3" xfId="3" applyFill="1" applyBorder="1" applyAlignment="1" applyProtection="1">
      <alignment horizontal="center" vertical="center"/>
      <protection locked="0"/>
    </xf>
    <xf numFmtId="0" fontId="3" fillId="4" borderId="1" xfId="3" applyFill="1" applyBorder="1" applyAlignment="1" applyProtection="1">
      <alignment horizontal="center"/>
    </xf>
    <xf numFmtId="0" fontId="35" fillId="0" borderId="1" xfId="0" applyFont="1" applyBorder="1" applyAlignment="1">
      <alignment vertical="center" wrapText="1"/>
    </xf>
    <xf numFmtId="0" fontId="26" fillId="0" borderId="1" xfId="0" applyFont="1" applyBorder="1"/>
    <xf numFmtId="0" fontId="31" fillId="3" borderId="1" xfId="0" applyFont="1" applyFill="1" applyBorder="1"/>
    <xf numFmtId="0" fontId="23" fillId="0" borderId="1" xfId="0" applyFont="1" applyBorder="1" applyAlignment="1" applyProtection="1">
      <alignment horizontal="left"/>
    </xf>
    <xf numFmtId="0" fontId="11" fillId="0" borderId="1" xfId="0" applyFont="1" applyBorder="1" applyAlignment="1" applyProtection="1">
      <alignment horizontal="center"/>
      <protection locked="0"/>
    </xf>
    <xf numFmtId="0" fontId="15" fillId="3" borderId="0" xfId="0" applyFont="1" applyFill="1" applyProtection="1">
      <protection locked="0"/>
    </xf>
    <xf numFmtId="0" fontId="1" fillId="0" borderId="1" xfId="0" applyFont="1" applyBorder="1" applyAlignment="1" applyProtection="1">
      <alignment horizontal="center" vertical="center"/>
      <protection locked="0"/>
    </xf>
    <xf numFmtId="0" fontId="1" fillId="0" borderId="1" xfId="0" applyFont="1" applyBorder="1" applyAlignment="1">
      <alignment horizontal="center" vertical="center"/>
    </xf>
    <xf numFmtId="0" fontId="3" fillId="0" borderId="1" xfId="3" applyBorder="1" applyAlignment="1" applyProtection="1"/>
    <xf numFmtId="0" fontId="31" fillId="0" borderId="1" xfId="0" applyFont="1" applyBorder="1" applyAlignment="1" applyProtection="1">
      <protection locked="0"/>
    </xf>
    <xf numFmtId="0" fontId="31" fillId="0" borderId="1" xfId="0" applyFont="1" applyFill="1" applyBorder="1" applyAlignment="1" applyProtection="1">
      <alignment horizontal="left"/>
      <protection locked="0"/>
    </xf>
    <xf numFmtId="0" fontId="31" fillId="0" borderId="1" xfId="1" applyFont="1" applyBorder="1" applyAlignment="1" applyProtection="1">
      <alignment horizontal="left"/>
      <protection locked="0"/>
    </xf>
    <xf numFmtId="0" fontId="31" fillId="2" borderId="1" xfId="0" applyFont="1" applyFill="1" applyBorder="1" applyAlignment="1" applyProtection="1">
      <alignment horizontal="left"/>
      <protection locked="0"/>
    </xf>
    <xf numFmtId="0" fontId="31" fillId="0" borderId="1" xfId="0" applyFont="1" applyBorder="1" applyAlignment="1" applyProtection="1">
      <alignment horizontal="left"/>
      <protection locked="0"/>
    </xf>
    <xf numFmtId="0" fontId="31" fillId="0" borderId="1" xfId="1" applyFont="1" applyFill="1" applyBorder="1" applyAlignment="1" applyProtection="1">
      <alignment horizontal="left"/>
      <protection locked="0"/>
    </xf>
    <xf numFmtId="0" fontId="31" fillId="0" borderId="1" xfId="2" applyFont="1" applyBorder="1" applyAlignment="1" applyProtection="1">
      <protection locked="0"/>
    </xf>
    <xf numFmtId="0" fontId="1" fillId="0" borderId="1" xfId="0" applyFont="1" applyBorder="1" applyAlignment="1" applyProtection="1">
      <alignment horizontal="left"/>
      <protection locked="0"/>
    </xf>
    <xf numFmtId="0" fontId="39" fillId="0" borderId="1" xfId="0" applyFont="1" applyBorder="1" applyAlignment="1">
      <alignment horizontal="center" vertical="center"/>
    </xf>
    <xf numFmtId="0" fontId="42" fillId="0" borderId="1" xfId="0" applyFont="1" applyBorder="1" applyAlignment="1">
      <alignment horizontal="center"/>
    </xf>
    <xf numFmtId="0" fontId="39" fillId="0" borderId="1" xfId="0" applyFont="1" applyBorder="1" applyAlignment="1">
      <alignment horizontal="center"/>
    </xf>
    <xf numFmtId="0" fontId="39" fillId="0" borderId="1" xfId="0" applyFont="1" applyBorder="1"/>
    <xf numFmtId="0" fontId="43" fillId="0" borderId="1" xfId="0" applyFont="1" applyBorder="1" applyAlignment="1">
      <alignment horizontal="center"/>
    </xf>
    <xf numFmtId="0" fontId="42" fillId="0" borderId="1" xfId="0" applyFont="1" applyBorder="1" applyAlignment="1">
      <alignment horizontal="center" wrapText="1"/>
    </xf>
    <xf numFmtId="0" fontId="44" fillId="0" borderId="1" xfId="0" applyFont="1" applyBorder="1" applyAlignment="1">
      <alignment horizontal="center" vertical="center"/>
    </xf>
    <xf numFmtId="0" fontId="42" fillId="0" borderId="1" xfId="0" applyFont="1" applyBorder="1" applyAlignment="1" applyProtection="1">
      <alignment horizontal="center"/>
    </xf>
    <xf numFmtId="2" fontId="31" fillId="3" borderId="1" xfId="0" applyNumberFormat="1" applyFont="1" applyFill="1" applyBorder="1" applyAlignment="1" applyProtection="1">
      <alignment horizontal="center"/>
    </xf>
    <xf numFmtId="0" fontId="26" fillId="3" borderId="4" xfId="0" applyFont="1" applyFill="1" applyBorder="1" applyAlignment="1" applyProtection="1">
      <alignment horizontal="center"/>
      <protection locked="0"/>
    </xf>
    <xf numFmtId="1" fontId="25" fillId="3" borderId="1" xfId="0" applyNumberFormat="1" applyFont="1" applyFill="1" applyBorder="1" applyAlignment="1" applyProtection="1">
      <alignment horizontal="center"/>
      <protection locked="0"/>
    </xf>
    <xf numFmtId="0" fontId="26" fillId="3" borderId="0" xfId="0" applyFont="1" applyFill="1" applyBorder="1" applyAlignment="1" applyProtection="1">
      <alignment horizontal="center"/>
    </xf>
    <xf numFmtId="0" fontId="3" fillId="0" borderId="1" xfId="3" applyBorder="1" applyAlignment="1" applyProtection="1">
      <alignment horizontal="center"/>
    </xf>
    <xf numFmtId="0" fontId="31" fillId="0" borderId="0" xfId="0" applyFont="1" applyBorder="1" applyAlignment="1"/>
    <xf numFmtId="0" fontId="5" fillId="0" borderId="0" xfId="0" applyFont="1" applyBorder="1" applyAlignment="1"/>
    <xf numFmtId="0" fontId="31" fillId="0" borderId="0" xfId="0" applyFont="1" applyBorder="1" applyAlignment="1">
      <alignment horizontal="left"/>
    </xf>
    <xf numFmtId="0" fontId="5" fillId="0" borderId="0" xfId="0" applyFont="1" applyBorder="1" applyAlignment="1">
      <alignment horizontal="left"/>
    </xf>
    <xf numFmtId="0" fontId="0" fillId="0" borderId="0" xfId="0" applyAlignment="1" applyProtection="1">
      <protection locked="0"/>
    </xf>
    <xf numFmtId="0" fontId="26" fillId="0" borderId="0" xfId="0" applyFont="1"/>
    <xf numFmtId="0" fontId="45" fillId="0" borderId="0" xfId="0" applyFont="1"/>
    <xf numFmtId="0" fontId="0" fillId="0" borderId="0" xfId="0" applyAlignment="1" applyProtection="1">
      <alignment horizontal="center"/>
      <protection locked="0"/>
    </xf>
    <xf numFmtId="49" fontId="31" fillId="0" borderId="1" xfId="0" applyNumberFormat="1" applyFont="1" applyBorder="1" applyAlignment="1">
      <alignment horizontal="center"/>
    </xf>
    <xf numFmtId="49" fontId="1" fillId="0" borderId="1" xfId="0" applyNumberFormat="1" applyFont="1" applyBorder="1" applyAlignment="1">
      <alignment horizontal="center"/>
    </xf>
    <xf numFmtId="49" fontId="1" fillId="0" borderId="1" xfId="0" applyNumberFormat="1" applyFont="1" applyBorder="1"/>
    <xf numFmtId="49" fontId="31" fillId="0" borderId="1" xfId="0" applyNumberFormat="1" applyFont="1" applyBorder="1"/>
    <xf numFmtId="1" fontId="0" fillId="0" borderId="0" xfId="0" applyNumberFormat="1" applyProtection="1">
      <protection locked="0"/>
    </xf>
    <xf numFmtId="1" fontId="26" fillId="0" borderId="1" xfId="0" applyNumberFormat="1" applyFont="1" applyBorder="1" applyAlignment="1" applyProtection="1">
      <alignment horizontal="center" vertical="center"/>
      <protection locked="0"/>
    </xf>
    <xf numFmtId="1" fontId="5" fillId="0" borderId="0" xfId="0" applyNumberFormat="1" applyFont="1" applyBorder="1" applyAlignment="1"/>
    <xf numFmtId="1" fontId="5" fillId="0" borderId="0" xfId="0" applyNumberFormat="1" applyFont="1" applyBorder="1" applyAlignment="1">
      <alignment horizontal="left"/>
    </xf>
    <xf numFmtId="1" fontId="0" fillId="3" borderId="0" xfId="0" applyNumberFormat="1" applyFill="1" applyProtection="1">
      <protection locked="0"/>
    </xf>
    <xf numFmtId="49" fontId="1" fillId="0" borderId="1" xfId="0" applyNumberFormat="1" applyFont="1" applyBorder="1" applyAlignment="1">
      <alignment horizontal="center" vertical="center"/>
    </xf>
    <xf numFmtId="0" fontId="3" fillId="0" borderId="0" xfId="3" applyAlignment="1" applyProtection="1"/>
    <xf numFmtId="0" fontId="0" fillId="3" borderId="1" xfId="0" applyFill="1" applyBorder="1" applyAlignment="1" applyProtection="1">
      <protection locked="0"/>
    </xf>
    <xf numFmtId="49" fontId="23" fillId="3" borderId="1" xfId="0" applyNumberFormat="1" applyFont="1" applyFill="1" applyBorder="1" applyAlignment="1" applyProtection="1">
      <alignment horizontal="left" vertical="center"/>
      <protection locked="0"/>
    </xf>
    <xf numFmtId="0" fontId="23" fillId="3" borderId="1" xfId="0" applyFont="1" applyFill="1" applyBorder="1" applyAlignment="1" applyProtection="1">
      <alignment horizontal="left" vertical="center"/>
      <protection locked="0"/>
    </xf>
    <xf numFmtId="0" fontId="13" fillId="3" borderId="1" xfId="0" applyFont="1" applyFill="1" applyBorder="1" applyAlignment="1" applyProtection="1">
      <alignment horizontal="center" vertical="center"/>
      <protection locked="0"/>
    </xf>
    <xf numFmtId="0" fontId="27" fillId="3" borderId="1" xfId="0" applyFont="1" applyFill="1" applyBorder="1" applyAlignment="1" applyProtection="1">
      <alignment horizontal="left"/>
      <protection locked="0"/>
    </xf>
    <xf numFmtId="0" fontId="0" fillId="0" borderId="1" xfId="0" applyBorder="1" applyAlignment="1" applyProtection="1">
      <protection locked="0"/>
    </xf>
    <xf numFmtId="49" fontId="23" fillId="0" borderId="1" xfId="0" applyNumberFormat="1" applyFont="1" applyBorder="1" applyAlignment="1" applyProtection="1">
      <alignment horizontal="left" vertical="center"/>
      <protection locked="0"/>
    </xf>
    <xf numFmtId="0" fontId="23" fillId="0" borderId="1" xfId="0" applyFont="1" applyBorder="1" applyAlignment="1" applyProtection="1">
      <alignment horizontal="left" vertical="center"/>
      <protection locked="0"/>
    </xf>
    <xf numFmtId="0" fontId="13" fillId="0" borderId="1" xfId="0" applyFont="1" applyBorder="1" applyAlignment="1" applyProtection="1">
      <alignment horizontal="center" vertical="center"/>
      <protection locked="0"/>
    </xf>
    <xf numFmtId="0" fontId="27" fillId="0" borderId="1" xfId="0" applyFont="1" applyBorder="1" applyAlignment="1" applyProtection="1">
      <alignment horizontal="left"/>
      <protection locked="0"/>
    </xf>
    <xf numFmtId="0" fontId="0" fillId="3" borderId="1" xfId="0" applyFill="1" applyBorder="1" applyAlignment="1"/>
    <xf numFmtId="0" fontId="23" fillId="3" borderId="1" xfId="0" applyNumberFormat="1" applyFont="1" applyFill="1" applyBorder="1" applyAlignment="1" applyProtection="1">
      <alignment horizontal="left" vertical="center"/>
      <protection locked="0"/>
    </xf>
    <xf numFmtId="0" fontId="0" fillId="3" borderId="1" xfId="0" applyFill="1" applyBorder="1" applyAlignment="1">
      <alignment horizontal="center" vertical="center"/>
    </xf>
    <xf numFmtId="49" fontId="28" fillId="4" borderId="1" xfId="0" applyNumberFormat="1" applyFont="1" applyFill="1" applyBorder="1" applyAlignment="1" applyProtection="1">
      <alignment horizontal="left"/>
      <protection locked="0"/>
    </xf>
    <xf numFmtId="0" fontId="14" fillId="4" borderId="1" xfId="0" applyNumberFormat="1" applyFont="1" applyFill="1" applyBorder="1" applyAlignment="1">
      <alignment horizontal="left"/>
    </xf>
    <xf numFmtId="0" fontId="17" fillId="3" borderId="1" xfId="0" applyFont="1" applyFill="1" applyBorder="1" applyAlignment="1">
      <alignment horizontal="left"/>
    </xf>
    <xf numFmtId="0" fontId="14" fillId="4" borderId="1" xfId="0" applyNumberFormat="1" applyFont="1" applyFill="1" applyBorder="1" applyAlignment="1"/>
    <xf numFmtId="0" fontId="17" fillId="3" borderId="1" xfId="0" applyFont="1" applyFill="1" applyBorder="1" applyAlignment="1"/>
    <xf numFmtId="0" fontId="0" fillId="0" borderId="10" xfId="0" applyBorder="1" applyAlignment="1" applyProtection="1">
      <protection locked="0"/>
    </xf>
    <xf numFmtId="0" fontId="0" fillId="0" borderId="10" xfId="0" applyBorder="1" applyAlignment="1"/>
    <xf numFmtId="0" fontId="0" fillId="0" borderId="13" xfId="0" applyBorder="1" applyAlignment="1"/>
    <xf numFmtId="0" fontId="0" fillId="3" borderId="4" xfId="0" applyFill="1" applyBorder="1" applyAlignment="1" applyProtection="1">
      <protection locked="0"/>
    </xf>
    <xf numFmtId="0" fontId="0" fillId="0" borderId="12" xfId="0" applyBorder="1" applyAlignment="1"/>
    <xf numFmtId="0" fontId="18" fillId="0" borderId="10" xfId="0" applyFont="1" applyBorder="1" applyAlignment="1" applyProtection="1">
      <protection locked="0"/>
    </xf>
    <xf numFmtId="0" fontId="18" fillId="0" borderId="10" xfId="0" applyFont="1" applyBorder="1" applyAlignment="1"/>
    <xf numFmtId="0" fontId="18" fillId="0" borderId="13" xfId="0" applyFont="1" applyBorder="1" applyAlignment="1"/>
    <xf numFmtId="0" fontId="26" fillId="0" borderId="6" xfId="0" applyFont="1" applyBorder="1" applyAlignment="1" applyProtection="1">
      <alignment horizontal="left" vertical="center" wrapText="1"/>
      <protection locked="0"/>
    </xf>
    <xf numFmtId="0" fontId="0" fillId="0" borderId="10" xfId="0" applyBorder="1" applyAlignment="1">
      <alignment horizontal="left"/>
    </xf>
    <xf numFmtId="0" fontId="0" fillId="0" borderId="15" xfId="0" applyBorder="1" applyAlignment="1">
      <alignment horizontal="left"/>
    </xf>
    <xf numFmtId="0" fontId="0" fillId="0" borderId="5" xfId="0" applyBorder="1" applyAlignment="1">
      <alignment horizontal="left"/>
    </xf>
    <xf numFmtId="0" fontId="0" fillId="0" borderId="0" xfId="0" applyAlignment="1">
      <alignment horizontal="left"/>
    </xf>
    <xf numFmtId="0" fontId="0" fillId="0" borderId="11" xfId="0" applyBorder="1" applyAlignment="1">
      <alignment horizontal="left"/>
    </xf>
    <xf numFmtId="0" fontId="40" fillId="0" borderId="2" xfId="0" applyFont="1" applyBorder="1" applyAlignment="1" applyProtection="1">
      <alignment horizontal="center" vertical="center"/>
      <protection locked="0"/>
    </xf>
    <xf numFmtId="0" fontId="41" fillId="0" borderId="9" xfId="0" applyFont="1" applyBorder="1" applyAlignment="1">
      <alignment horizontal="center" vertical="center"/>
    </xf>
    <xf numFmtId="0" fontId="41" fillId="0" borderId="3" xfId="0" applyFont="1" applyBorder="1" applyAlignment="1">
      <alignment horizontal="center" vertical="center"/>
    </xf>
    <xf numFmtId="0" fontId="29" fillId="4" borderId="1" xfId="0" applyNumberFormat="1" applyFont="1" applyFill="1" applyBorder="1" applyAlignment="1">
      <alignment horizontal="left"/>
    </xf>
    <xf numFmtId="0" fontId="27" fillId="3" borderId="1" xfId="0" applyNumberFormat="1" applyFont="1" applyFill="1" applyBorder="1" applyAlignment="1" applyProtection="1">
      <alignment horizontal="left" vertical="center"/>
      <protection locked="0"/>
    </xf>
    <xf numFmtId="0" fontId="0" fillId="0" borderId="1" xfId="0" applyBorder="1" applyAlignment="1"/>
    <xf numFmtId="0" fontId="5" fillId="0" borderId="1" xfId="0" applyFont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0" fontId="0" fillId="0" borderId="11" xfId="0" applyBorder="1" applyAlignment="1" applyProtection="1">
      <alignment horizontal="center" vertical="center"/>
      <protection locked="0"/>
    </xf>
    <xf numFmtId="0" fontId="5" fillId="0" borderId="7" xfId="0" applyFont="1" applyBorder="1" applyAlignment="1" applyProtection="1">
      <alignment horizontal="right"/>
      <protection locked="0"/>
    </xf>
    <xf numFmtId="0" fontId="0" fillId="0" borderId="13" xfId="0" applyBorder="1" applyAlignment="1" applyProtection="1">
      <alignment horizontal="right"/>
      <protection locked="0"/>
    </xf>
    <xf numFmtId="0" fontId="0" fillId="0" borderId="8" xfId="0" applyBorder="1" applyAlignment="1" applyProtection="1">
      <alignment horizontal="right"/>
      <protection locked="0"/>
    </xf>
    <xf numFmtId="2" fontId="5" fillId="0" borderId="7" xfId="0" applyNumberFormat="1" applyFont="1" applyBorder="1" applyAlignment="1" applyProtection="1">
      <alignment horizontal="left"/>
      <protection locked="0"/>
    </xf>
    <xf numFmtId="0" fontId="0" fillId="0" borderId="8" xfId="0" applyBorder="1" applyAlignment="1" applyProtection="1">
      <alignment horizontal="left"/>
      <protection locked="0"/>
    </xf>
    <xf numFmtId="0" fontId="32" fillId="4" borderId="2" xfId="0" applyFont="1" applyFill="1" applyBorder="1" applyAlignment="1" applyProtection="1">
      <alignment horizontal="center"/>
      <protection locked="0"/>
    </xf>
    <xf numFmtId="0" fontId="25" fillId="4" borderId="9" xfId="0" applyFont="1" applyFill="1" applyBorder="1" applyAlignment="1" applyProtection="1">
      <alignment horizontal="center"/>
      <protection locked="0"/>
    </xf>
    <xf numFmtId="0" fontId="25" fillId="4" borderId="3" xfId="0" applyFont="1" applyFill="1" applyBorder="1" applyAlignment="1" applyProtection="1">
      <alignment horizontal="center"/>
      <protection locked="0"/>
    </xf>
    <xf numFmtId="49" fontId="23" fillId="4" borderId="1" xfId="0" applyNumberFormat="1" applyFont="1" applyFill="1" applyBorder="1" applyAlignment="1" applyProtection="1">
      <alignment horizontal="left" vertical="center"/>
      <protection locked="0"/>
    </xf>
    <xf numFmtId="0" fontId="23" fillId="4" borderId="1" xfId="0" applyNumberFormat="1" applyFont="1" applyFill="1" applyBorder="1" applyAlignment="1" applyProtection="1">
      <alignment horizontal="left" vertical="center"/>
      <protection locked="0"/>
    </xf>
    <xf numFmtId="0" fontId="26" fillId="3" borderId="2" xfId="0" applyFont="1" applyFill="1" applyBorder="1" applyAlignment="1" applyProtection="1">
      <alignment horizontal="center"/>
    </xf>
    <xf numFmtId="0" fontId="26" fillId="3" borderId="3" xfId="0" applyFont="1" applyFill="1" applyBorder="1" applyAlignment="1" applyProtection="1">
      <alignment horizontal="center"/>
    </xf>
    <xf numFmtId="0" fontId="26" fillId="3" borderId="2" xfId="0" applyFont="1" applyFill="1" applyBorder="1" applyAlignment="1" applyProtection="1">
      <alignment horizontal="right"/>
    </xf>
    <xf numFmtId="0" fontId="26" fillId="3" borderId="3" xfId="0" applyFont="1" applyFill="1" applyBorder="1" applyAlignment="1" applyProtection="1">
      <alignment horizontal="right"/>
    </xf>
    <xf numFmtId="0" fontId="9" fillId="0" borderId="1" xfId="0" applyFont="1" applyBorder="1" applyAlignment="1" applyProtection="1">
      <alignment horizontal="center" vertical="center" wrapText="1"/>
      <protection locked="0"/>
    </xf>
    <xf numFmtId="0" fontId="10" fillId="0" borderId="1" xfId="0" applyFont="1" applyBorder="1" applyAlignment="1" applyProtection="1">
      <protection locked="0"/>
    </xf>
    <xf numFmtId="0" fontId="10" fillId="0" borderId="4" xfId="0" applyFont="1" applyBorder="1" applyAlignment="1" applyProtection="1">
      <protection locked="0"/>
    </xf>
    <xf numFmtId="0" fontId="0" fillId="4" borderId="1" xfId="0" applyNumberFormat="1" applyFill="1" applyBorder="1" applyAlignment="1"/>
    <xf numFmtId="0" fontId="17" fillId="3" borderId="1" xfId="0" applyNumberFormat="1" applyFont="1" applyFill="1" applyBorder="1" applyAlignment="1"/>
    <xf numFmtId="168" fontId="28" fillId="4" borderId="0" xfId="0" applyNumberFormat="1" applyFont="1" applyFill="1" applyAlignment="1" applyProtection="1">
      <alignment horizontal="center" vertical="center"/>
      <protection locked="0"/>
    </xf>
    <xf numFmtId="168" fontId="23" fillId="4" borderId="0" xfId="0" applyNumberFormat="1" applyFont="1" applyFill="1" applyAlignment="1">
      <alignment vertical="center"/>
    </xf>
    <xf numFmtId="0" fontId="23" fillId="3" borderId="2" xfId="0" applyFont="1" applyFill="1" applyBorder="1" applyAlignment="1" applyProtection="1">
      <protection locked="0"/>
    </xf>
    <xf numFmtId="0" fontId="24" fillId="3" borderId="9" xfId="0" applyFont="1" applyFill="1" applyBorder="1" applyAlignment="1" applyProtection="1">
      <protection locked="0"/>
    </xf>
    <xf numFmtId="0" fontId="24" fillId="3" borderId="3" xfId="0" applyFont="1" applyFill="1" applyBorder="1" applyAlignment="1" applyProtection="1">
      <protection locked="0"/>
    </xf>
    <xf numFmtId="0" fontId="26" fillId="0" borderId="2" xfId="0" applyFont="1" applyBorder="1" applyAlignment="1" applyProtection="1">
      <alignment horizontal="left"/>
    </xf>
    <xf numFmtId="0" fontId="24" fillId="0" borderId="9" xfId="0" applyFont="1" applyBorder="1" applyAlignment="1" applyProtection="1"/>
    <xf numFmtId="0" fontId="24" fillId="0" borderId="3" xfId="0" applyFont="1" applyBorder="1" applyAlignment="1" applyProtection="1"/>
    <xf numFmtId="0" fontId="26" fillId="0" borderId="2" xfId="0" applyFont="1" applyBorder="1" applyAlignment="1" applyProtection="1">
      <alignment horizontal="center"/>
    </xf>
    <xf numFmtId="0" fontId="24" fillId="0" borderId="9" xfId="0" applyFont="1" applyBorder="1" applyAlignment="1" applyProtection="1">
      <alignment horizontal="center"/>
    </xf>
    <xf numFmtId="0" fontId="24" fillId="0" borderId="3" xfId="0" applyFont="1" applyBorder="1" applyAlignment="1" applyProtection="1">
      <alignment horizontal="center"/>
    </xf>
    <xf numFmtId="0" fontId="26" fillId="0" borderId="1" xfId="0" applyFont="1" applyBorder="1" applyAlignment="1" applyProtection="1">
      <alignment horizontal="center"/>
    </xf>
    <xf numFmtId="0" fontId="24" fillId="0" borderId="1" xfId="0" applyFont="1" applyBorder="1" applyAlignment="1" applyProtection="1"/>
    <xf numFmtId="0" fontId="26" fillId="0" borderId="1" xfId="0" applyFont="1" applyBorder="1" applyAlignment="1" applyProtection="1"/>
    <xf numFmtId="168" fontId="26" fillId="3" borderId="1" xfId="0" applyNumberFormat="1" applyFont="1" applyFill="1" applyBorder="1" applyAlignment="1" applyProtection="1">
      <alignment horizontal="center"/>
    </xf>
    <xf numFmtId="0" fontId="26" fillId="0" borderId="6" xfId="0" applyFont="1" applyBorder="1" applyAlignment="1" applyProtection="1">
      <alignment horizontal="right"/>
    </xf>
    <xf numFmtId="0" fontId="24" fillId="0" borderId="10" xfId="0" applyFont="1" applyBorder="1" applyAlignment="1" applyProtection="1">
      <alignment horizontal="right"/>
    </xf>
    <xf numFmtId="0" fontId="24" fillId="0" borderId="10" xfId="0" applyFont="1" applyBorder="1" applyAlignment="1" applyProtection="1"/>
    <xf numFmtId="0" fontId="24" fillId="0" borderId="1" xfId="0" applyFont="1" applyBorder="1" applyAlignment="1" applyProtection="1">
      <alignment horizontal="center"/>
    </xf>
    <xf numFmtId="168" fontId="26" fillId="3" borderId="4" xfId="0" applyNumberFormat="1" applyFont="1" applyFill="1" applyBorder="1" applyAlignment="1" applyProtection="1">
      <alignment horizontal="center"/>
      <protection locked="0"/>
    </xf>
    <xf numFmtId="168" fontId="26" fillId="3" borderId="4" xfId="0" applyNumberFormat="1" applyFont="1" applyFill="1" applyBorder="1" applyAlignment="1" applyProtection="1">
      <protection locked="0"/>
    </xf>
    <xf numFmtId="165" fontId="26" fillId="3" borderId="1" xfId="0" applyNumberFormat="1" applyFont="1" applyFill="1" applyBorder="1" applyAlignment="1" applyProtection="1">
      <alignment horizontal="center"/>
    </xf>
    <xf numFmtId="0" fontId="26" fillId="3" borderId="1" xfId="0" applyFont="1" applyFill="1" applyBorder="1" applyAlignment="1" applyProtection="1"/>
    <xf numFmtId="0" fontId="25" fillId="0" borderId="14" xfId="0" applyFont="1" applyBorder="1" applyAlignment="1" applyProtection="1">
      <alignment horizontal="center" vertical="center" textRotation="90"/>
    </xf>
    <xf numFmtId="0" fontId="25" fillId="0" borderId="12" xfId="0" applyFont="1" applyBorder="1" applyAlignment="1" applyProtection="1">
      <alignment horizontal="center" vertical="center" textRotation="90"/>
    </xf>
    <xf numFmtId="0" fontId="30" fillId="3" borderId="1" xfId="0" applyFont="1" applyFill="1" applyBorder="1" applyAlignment="1">
      <alignment horizontal="left"/>
    </xf>
    <xf numFmtId="0" fontId="17" fillId="3" borderId="1" xfId="0" applyFont="1" applyFill="1" applyBorder="1" applyAlignment="1">
      <alignment horizontal="center" vertical="center"/>
    </xf>
    <xf numFmtId="0" fontId="5" fillId="0" borderId="1" xfId="0" applyFont="1" applyBorder="1" applyAlignment="1"/>
    <xf numFmtId="49" fontId="28" fillId="3" borderId="1" xfId="0" applyNumberFormat="1" applyFont="1" applyFill="1" applyBorder="1" applyAlignment="1" applyProtection="1">
      <alignment horizontal="left"/>
      <protection locked="0"/>
    </xf>
    <xf numFmtId="0" fontId="14" fillId="0" borderId="1" xfId="0" applyNumberFormat="1" applyFont="1" applyBorder="1" applyAlignment="1"/>
    <xf numFmtId="0" fontId="5" fillId="0" borderId="1" xfId="0" applyFont="1" applyBorder="1" applyAlignment="1">
      <alignment horizontal="center" vertical="center"/>
    </xf>
    <xf numFmtId="49" fontId="19" fillId="4" borderId="1" xfId="0" applyNumberFormat="1" applyFont="1" applyFill="1" applyBorder="1" applyAlignment="1" applyProtection="1">
      <alignment horizontal="left"/>
      <protection locked="0"/>
    </xf>
    <xf numFmtId="0" fontId="38" fillId="4" borderId="1" xfId="0" applyNumberFormat="1" applyFont="1" applyFill="1" applyBorder="1" applyAlignment="1"/>
    <xf numFmtId="0" fontId="20" fillId="4" borderId="1" xfId="0" applyNumberFormat="1" applyFont="1" applyFill="1" applyBorder="1" applyAlignment="1">
      <alignment horizontal="left"/>
    </xf>
    <xf numFmtId="0" fontId="30" fillId="0" borderId="1" xfId="0" applyFont="1" applyBorder="1" applyAlignment="1">
      <alignment horizontal="left"/>
    </xf>
    <xf numFmtId="49" fontId="21" fillId="4" borderId="1" xfId="0" applyNumberFormat="1" applyFont="1" applyFill="1" applyBorder="1" applyAlignment="1" applyProtection="1">
      <alignment horizontal="left"/>
      <protection locked="0"/>
    </xf>
    <xf numFmtId="0" fontId="22" fillId="4" borderId="1" xfId="0" applyNumberFormat="1" applyFont="1" applyFill="1" applyBorder="1" applyAlignment="1">
      <alignment horizontal="left"/>
    </xf>
    <xf numFmtId="0" fontId="17" fillId="0" borderId="1" xfId="0" applyFont="1" applyBorder="1" applyAlignment="1">
      <alignment horizontal="center" vertical="center"/>
    </xf>
    <xf numFmtId="0" fontId="0" fillId="0" borderId="6" xfId="0" applyBorder="1" applyAlignment="1" applyProtection="1">
      <protection locked="0"/>
    </xf>
    <xf numFmtId="0" fontId="0" fillId="0" borderId="7" xfId="0" applyBorder="1" applyAlignment="1"/>
    <xf numFmtId="0" fontId="0" fillId="0" borderId="13" xfId="0" applyBorder="1" applyAlignment="1" applyProtection="1">
      <protection locked="0"/>
    </xf>
    <xf numFmtId="49" fontId="28" fillId="0" borderId="1" xfId="0" applyNumberFormat="1" applyFont="1" applyBorder="1" applyAlignment="1" applyProtection="1">
      <alignment horizontal="left"/>
      <protection locked="0"/>
    </xf>
    <xf numFmtId="0" fontId="23" fillId="0" borderId="1" xfId="0" applyNumberFormat="1" applyFont="1" applyBorder="1" applyAlignment="1" applyProtection="1">
      <alignment horizontal="left" vertical="center"/>
      <protection locked="0"/>
    </xf>
    <xf numFmtId="0" fontId="14" fillId="0" borderId="1" xfId="0" applyFont="1" applyBorder="1" applyAlignment="1"/>
  </cellXfs>
  <cellStyles count="5">
    <cellStyle name="Euro" xfId="4"/>
    <cellStyle name="Excel_BuiltIn_Normal 2" xfId="1"/>
    <cellStyle name="Lien hypertexte" xfId="3" builtinId="8"/>
    <cellStyle name="Normal" xfId="0" builtinId="0"/>
    <cellStyle name="Normal 2" xfId="2"/>
  </cellStyles>
  <dxfs count="12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ont>
        <color theme="0"/>
      </font>
    </dxf>
    <dxf>
      <font>
        <color theme="0"/>
      </font>
    </dxf>
    <dxf>
      <font>
        <b/>
        <i val="0"/>
        <color rgb="FFFF0000"/>
      </font>
      <fill>
        <patternFill>
          <bgColor theme="0"/>
        </patternFill>
      </fill>
    </dxf>
    <dxf>
      <font>
        <color theme="0"/>
      </font>
    </dxf>
    <dxf>
      <font>
        <color theme="0"/>
      </font>
    </dxf>
  </dxfs>
  <tableStyles count="0" defaultTableStyle="TableStyleMedium2" defaultPivotStyle="PivotStyleLight16"/>
  <colors>
    <mruColors>
      <color rgb="FF84BAD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47625</xdr:colOff>
      <xdr:row>5</xdr:row>
      <xdr:rowOff>95250</xdr:rowOff>
    </xdr:from>
    <xdr:to>
      <xdr:col>20</xdr:col>
      <xdr:colOff>276225</xdr:colOff>
      <xdr:row>7</xdr:row>
      <xdr:rowOff>38100</xdr:rowOff>
    </xdr:to>
    <xdr:sp macro="[0]!masquerlignes" textlink="">
      <xdr:nvSpPr>
        <xdr:cNvPr id="3" name="Rectangle à coins arrondis 2"/>
        <xdr:cNvSpPr/>
      </xdr:nvSpPr>
      <xdr:spPr>
        <a:xfrm>
          <a:off x="7305675" y="1028700"/>
          <a:ext cx="2486025" cy="361950"/>
        </a:xfrm>
        <a:prstGeom prst="roundRect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aseline="0">
              <a:solidFill>
                <a:sysClr val="windowText" lastClr="000000"/>
              </a:solidFill>
              <a:latin typeface="Georgia" panose="02040502050405020303" pitchFamily="18" charset="0"/>
            </a:rPr>
            <a:t>Masquez lignes</a:t>
          </a:r>
        </a:p>
      </xdr:txBody>
    </xdr:sp>
    <xdr:clientData/>
  </xdr:twoCellAnchor>
  <xdr:twoCellAnchor>
    <xdr:from>
      <xdr:col>16</xdr:col>
      <xdr:colOff>57150</xdr:colOff>
      <xdr:row>3</xdr:row>
      <xdr:rowOff>47626</xdr:rowOff>
    </xdr:from>
    <xdr:to>
      <xdr:col>20</xdr:col>
      <xdr:colOff>276225</xdr:colOff>
      <xdr:row>5</xdr:row>
      <xdr:rowOff>19050</xdr:rowOff>
    </xdr:to>
    <xdr:sp macro="[0]!Affichertoutesleslignes" textlink="">
      <xdr:nvSpPr>
        <xdr:cNvPr id="4" name="Rectangle à coins arrondis 3"/>
        <xdr:cNvSpPr/>
      </xdr:nvSpPr>
      <xdr:spPr>
        <a:xfrm>
          <a:off x="7315200" y="561976"/>
          <a:ext cx="2476500" cy="390524"/>
        </a:xfrm>
        <a:prstGeom prst="roundRect">
          <a:avLst/>
        </a:prstGeom>
        <a:solidFill>
          <a:srgbClr val="92D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aseline="0">
              <a:solidFill>
                <a:sysClr val="windowText" lastClr="000000"/>
              </a:solidFill>
              <a:latin typeface="Georgia" panose="02040502050405020303" pitchFamily="18" charset="0"/>
            </a:rPr>
            <a:t>Affichez</a:t>
          </a:r>
          <a:r>
            <a:rPr lang="fr-FR" sz="2000">
              <a:solidFill>
                <a:sysClr val="windowText" lastClr="000000"/>
              </a:solidFill>
              <a:latin typeface="Georgia" panose="02040502050405020303" pitchFamily="18" charset="0"/>
            </a:rPr>
            <a:t> tout</a:t>
          </a:r>
        </a:p>
      </xdr:txBody>
    </xdr:sp>
    <xdr:clientData/>
  </xdr:twoCellAnchor>
  <xdr:twoCellAnchor>
    <xdr:from>
      <xdr:col>14</xdr:col>
      <xdr:colOff>95250</xdr:colOff>
      <xdr:row>17</xdr:row>
      <xdr:rowOff>200025</xdr:rowOff>
    </xdr:from>
    <xdr:to>
      <xdr:col>22</xdr:col>
      <xdr:colOff>533400</xdr:colOff>
      <xdr:row>34</xdr:row>
      <xdr:rowOff>28575</xdr:rowOff>
    </xdr:to>
    <xdr:sp macro="" textlink="" fLocksText="0">
      <xdr:nvSpPr>
        <xdr:cNvPr id="5" name="Alerte" hidden="1"/>
        <xdr:cNvSpPr>
          <a:spLocks noChangeArrowheads="1"/>
        </xdr:cNvSpPr>
      </xdr:nvSpPr>
      <xdr:spPr bwMode="auto">
        <a:xfrm>
          <a:off x="8296275" y="2695575"/>
          <a:ext cx="5238750" cy="4362450"/>
        </a:xfrm>
        <a:prstGeom prst="irregularSeal2">
          <a:avLst/>
        </a:prstGeom>
        <a:gradFill rotWithShape="0">
          <a:gsLst>
            <a:gs pos="0">
              <a:srgbClr val="FF0000"/>
            </a:gs>
            <a:gs pos="59000">
              <a:srgbClr val="FF0000"/>
            </a:gs>
            <a:gs pos="79500">
              <a:srgbClr val="FF8000"/>
            </a:gs>
            <a:gs pos="89751">
              <a:srgbClr val="FFC000"/>
            </a:gs>
            <a:gs pos="100000">
              <a:srgbClr val="FFFF00"/>
            </a:gs>
          </a:gsLst>
          <a:path path="shape">
            <a:fillToRect l="50000" t="50000" r="50000" b="50000"/>
          </a:path>
        </a:gradFill>
        <a:ln w="9525">
          <a:solidFill>
            <a:srgbClr val="FFFFFF"/>
          </a:solidFill>
          <a:miter lim="800000"/>
          <a:headEnd/>
          <a:tailEnd/>
        </a:ln>
      </xdr:spPr>
      <xdr:txBody>
        <a:bodyPr vertOverflow="clip" wrap="square" lIns="27432" tIns="22860" rIns="27432" bIns="0" anchor="ctr" upright="1"/>
        <a:lstStyle/>
        <a:p>
          <a:pPr algn="ctr" rtl="0">
            <a:defRPr sz="1000"/>
          </a:pPr>
          <a:r>
            <a:rPr lang="fr-FR" sz="1400" b="1" i="0" u="none" strike="noStrike" baseline="0">
              <a:solidFill>
                <a:srgbClr val="000000"/>
              </a:solidFill>
              <a:latin typeface="Comic Sans MS" pitchFamily="66" charset="0"/>
              <a:cs typeface="Arial"/>
            </a:rPr>
            <a:t>Attention vous avez selectionné </a:t>
          </a:r>
        </a:p>
        <a:p>
          <a:pPr algn="ctr" rtl="0">
            <a:defRPr sz="1000"/>
          </a:pPr>
          <a:r>
            <a:rPr lang="fr-FR" sz="1400" b="1" i="0" u="none" strike="noStrike" baseline="0">
              <a:solidFill>
                <a:srgbClr val="000000"/>
              </a:solidFill>
              <a:latin typeface="Comic Sans MS" pitchFamily="66" charset="0"/>
              <a:cs typeface="Arial"/>
            </a:rPr>
            <a:t>les prix plancher et non les prix de cession........</a:t>
          </a:r>
        </a:p>
      </xdr:txBody>
    </xdr:sp>
    <xdr:clientData fLocksWithSheet="0" fPrintsWithSheet="0"/>
  </xdr:twoCellAnchor>
  <xdr:twoCellAnchor editAs="oneCell">
    <xdr:from>
      <xdr:col>21</xdr:col>
      <xdr:colOff>47624</xdr:colOff>
      <xdr:row>6</xdr:row>
      <xdr:rowOff>104777</xdr:rowOff>
    </xdr:from>
    <xdr:to>
      <xdr:col>22</xdr:col>
      <xdr:colOff>219074</xdr:colOff>
      <xdr:row>10</xdr:row>
      <xdr:rowOff>142876</xdr:rowOff>
    </xdr:to>
    <xdr:pic macro="[0]!imprimer">
      <xdr:nvPicPr>
        <xdr:cNvPr id="10" name="Image 9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096499" y="1247777"/>
          <a:ext cx="866775" cy="866774"/>
        </a:xfrm>
        <a:prstGeom prst="rect">
          <a:avLst/>
        </a:prstGeom>
      </xdr:spPr>
    </xdr:pic>
    <xdr:clientData/>
  </xdr:twoCellAnchor>
  <xdr:twoCellAnchor editAs="oneCell">
    <xdr:from>
      <xdr:col>20</xdr:col>
      <xdr:colOff>394572</xdr:colOff>
      <xdr:row>3</xdr:row>
      <xdr:rowOff>79954</xdr:rowOff>
    </xdr:from>
    <xdr:to>
      <xdr:col>20</xdr:col>
      <xdr:colOff>1123949</xdr:colOff>
      <xdr:row>6</xdr:row>
      <xdr:rowOff>9526</xdr:rowOff>
    </xdr:to>
    <xdr:pic macro="[0]!EnvoiXlMail">
      <xdr:nvPicPr>
        <xdr:cNvPr id="11" name="Image 10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862422" y="594304"/>
          <a:ext cx="729377" cy="558222"/>
        </a:xfrm>
        <a:prstGeom prst="rect">
          <a:avLst/>
        </a:prstGeom>
      </xdr:spPr>
    </xdr:pic>
    <xdr:clientData/>
  </xdr:twoCellAnchor>
  <xdr:twoCellAnchor editAs="oneCell">
    <xdr:from>
      <xdr:col>22</xdr:col>
      <xdr:colOff>571500</xdr:colOff>
      <xdr:row>6</xdr:row>
      <xdr:rowOff>66675</xdr:rowOff>
    </xdr:from>
    <xdr:to>
      <xdr:col>22</xdr:col>
      <xdr:colOff>1371601</xdr:colOff>
      <xdr:row>10</xdr:row>
      <xdr:rowOff>38101</xdr:rowOff>
    </xdr:to>
    <xdr:pic macro="[0]!Feuil1.fromage"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315700" y="1209675"/>
          <a:ext cx="800101" cy="800101"/>
        </a:xfrm>
        <a:prstGeom prst="rect">
          <a:avLst/>
        </a:prstGeom>
      </xdr:spPr>
    </xdr:pic>
    <xdr:clientData/>
  </xdr:twoCellAnchor>
  <xdr:twoCellAnchor>
    <xdr:from>
      <xdr:col>16</xdr:col>
      <xdr:colOff>114300</xdr:colOff>
      <xdr:row>16</xdr:row>
      <xdr:rowOff>123825</xdr:rowOff>
    </xdr:from>
    <xdr:to>
      <xdr:col>18</xdr:col>
      <xdr:colOff>76200</xdr:colOff>
      <xdr:row>18</xdr:row>
      <xdr:rowOff>104775</xdr:rowOff>
    </xdr:to>
    <xdr:sp macro="[0]!Rectangleàcoinsarrondis1_Cliquer" textlink="">
      <xdr:nvSpPr>
        <xdr:cNvPr id="2" name="Rectangle à coins arrondis 1"/>
        <xdr:cNvSpPr/>
      </xdr:nvSpPr>
      <xdr:spPr>
        <a:xfrm>
          <a:off x="7324725" y="2295525"/>
          <a:ext cx="914400" cy="495300"/>
        </a:xfrm>
        <a:prstGeom prst="roundRect">
          <a:avLst/>
        </a:prstGeom>
        <a:solidFill>
          <a:schemeClr val="tx2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tx1"/>
              </a:solidFill>
            </a:rPr>
            <a:t>Selection d'un client</a:t>
          </a:r>
        </a:p>
      </xdr:txBody>
    </xdr:sp>
    <xdr:clientData/>
  </xdr:twoCellAnchor>
  <xdr:twoCellAnchor>
    <xdr:from>
      <xdr:col>18</xdr:col>
      <xdr:colOff>447676</xdr:colOff>
      <xdr:row>16</xdr:row>
      <xdr:rowOff>114301</xdr:rowOff>
    </xdr:from>
    <xdr:to>
      <xdr:col>20</xdr:col>
      <xdr:colOff>266701</xdr:colOff>
      <xdr:row>18</xdr:row>
      <xdr:rowOff>114301</xdr:rowOff>
    </xdr:to>
    <xdr:sp macro="[0]!Rectangleàcoinsarrondis8_Cliquer" textlink="">
      <xdr:nvSpPr>
        <xdr:cNvPr id="9" name="Rectangle à coins arrondis 8"/>
        <xdr:cNvSpPr/>
      </xdr:nvSpPr>
      <xdr:spPr>
        <a:xfrm>
          <a:off x="8610601" y="2286001"/>
          <a:ext cx="1123950" cy="514350"/>
        </a:xfrm>
        <a:prstGeom prst="roundRect">
          <a:avLst/>
        </a:prstGeom>
        <a:solidFill>
          <a:schemeClr val="accent6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tx1"/>
              </a:solidFill>
            </a:rPr>
            <a:t>Creation</a:t>
          </a:r>
          <a:r>
            <a:rPr lang="fr-FR" sz="1100" baseline="0">
              <a:solidFill>
                <a:schemeClr val="tx1"/>
              </a:solidFill>
            </a:rPr>
            <a:t> d'un nouveau client</a:t>
          </a:r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ANJA~1/AppData/Local/Temp/IM/archives/2013/bon%20de%20prepa%20FMCD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romage"/>
      <sheetName val="magasin"/>
      <sheetName val="objet"/>
      <sheetName val="nom"/>
      <sheetName val="charcuterie"/>
      <sheetName val="marge charcuterie"/>
      <sheetName val="zyrax charcuterie"/>
      <sheetName val="bon de prepa FMCD"/>
    </sheetNames>
    <sheetDataSet>
      <sheetData sheetId="0"/>
      <sheetData sheetId="1">
        <row r="1">
          <cell r="B1" t="str">
            <v>-</v>
          </cell>
        </row>
        <row r="2">
          <cell r="B2" t="str">
            <v xml:space="preserve">quai TFE MACON 01750 MACON REPLONGES </v>
          </cell>
        </row>
        <row r="5">
          <cell r="B5" t="str">
            <v>PRIS A QUAI TFE 87000 LIMOGES</v>
          </cell>
        </row>
        <row r="7">
          <cell r="B7" t="str">
            <v>MARCHE DE MERVILLE 14000 FRANCEVILLE</v>
          </cell>
        </row>
        <row r="8">
          <cell r="B8" t="str">
            <v>6 BIS IMPASSE PLACE DES TILLEUILS 86580 VOUINEUIL SOUS BIARD</v>
          </cell>
        </row>
        <row r="10">
          <cell r="B10" t="str">
            <v>22 RUE NEUVE 80640 HORNOY</v>
          </cell>
        </row>
        <row r="11">
          <cell r="B11" t="str">
            <v>Pris à Quai CLAS 24660 NOTRE DAME DE SANILHAC</v>
          </cell>
        </row>
        <row r="12">
          <cell r="B12" t="str">
            <v>ZONE DES GUYARDS 91200 ATHIS MONS</v>
          </cell>
        </row>
        <row r="13">
          <cell r="B13" t="str">
            <v>59 avenue garibaldi 87000 limoges</v>
          </cell>
        </row>
        <row r="15">
          <cell r="B15">
            <v>0</v>
          </cell>
        </row>
        <row r="17">
          <cell r="B17" t="str">
            <v>Pris à Quai TFE 33130 Bègles</v>
          </cell>
        </row>
        <row r="18">
          <cell r="B18" t="str">
            <v>PRIS A QUAI STEF TRSP PARIS 91204 ATHIS MONS</v>
          </cell>
        </row>
        <row r="19">
          <cell r="B19" t="str">
            <v>QUAI TFE 87000 LIMOGES</v>
          </cell>
        </row>
        <row r="22">
          <cell r="B22" t="str">
            <v>17 ALLEE ORTALE 33680 LACANAU OCEAN</v>
          </cell>
        </row>
        <row r="24">
          <cell r="B24" t="str">
            <v xml:space="preserve">quai TFE MACON 01750 MACON REPLONGES </v>
          </cell>
        </row>
        <row r="25">
          <cell r="B25" t="str">
            <v>LE FOUILLOUX 86510 CHAUNAY</v>
          </cell>
        </row>
        <row r="27">
          <cell r="B27" t="str">
            <v>MARCHE DE RUELLE 16600 RUELLE SUR TOUVRE</v>
          </cell>
        </row>
        <row r="29">
          <cell r="B29" t="str">
            <v>QUAI  64120 ARBERATS SILLEGUE</v>
          </cell>
        </row>
        <row r="30">
          <cell r="B30" t="str">
            <v>PRIS A QUAI TFE 06000 NICE</v>
          </cell>
        </row>
        <row r="31">
          <cell r="B31" t="str">
            <v>16 RUE DE LA MARNE 16000 ANGOULEME</v>
          </cell>
        </row>
        <row r="32">
          <cell r="B32" t="str">
            <v>Pris à Quai TFE 33130 Bègles</v>
          </cell>
        </row>
        <row r="33">
          <cell r="B33" t="str">
            <v>ZONE DES GUYARDS 91200 ATHIS MONS</v>
          </cell>
        </row>
        <row r="34">
          <cell r="B34" t="str">
            <v>MARCHE DE THOUARS 79000 THOUARS</v>
          </cell>
        </row>
        <row r="36">
          <cell r="B36" t="str">
            <v>a quai class lieu dit phoebus 24660 notre dame de sanilhillac</v>
          </cell>
        </row>
        <row r="39">
          <cell r="B39" t="str">
            <v>PRIS A QUAI TFE 55500 VELAINES</v>
          </cell>
        </row>
        <row r="40">
          <cell r="B40" t="str">
            <v>PRIS A QUAI TFE 19200  BRIVE</v>
          </cell>
        </row>
        <row r="41">
          <cell r="B41" t="str">
            <v>PRIS A QUAI TFE 11000 NARBONNE</v>
          </cell>
        </row>
        <row r="44">
          <cell r="B44" t="str">
            <v>PRIS A QUAI TFE 37000 TOURS</v>
          </cell>
        </row>
        <row r="45">
          <cell r="B45" t="str">
            <v>LES ARENES 12780 SAINT LEON</v>
          </cell>
        </row>
        <row r="48">
          <cell r="B48" t="str">
            <v>VILLA DE CIGALES RUE ST LAZARD 84400 APT</v>
          </cell>
        </row>
        <row r="49">
          <cell r="B49" t="str">
            <v>a quai class lieu dit phoebus 24660 notre dame de sanilhillac</v>
          </cell>
        </row>
        <row r="50">
          <cell r="B50" t="str">
            <v>QUAI TFE 87000 LIMOGES</v>
          </cell>
        </row>
        <row r="51">
          <cell r="B51" t="str">
            <v>Pris à Quai TFE 33130 Bègles</v>
          </cell>
        </row>
        <row r="52">
          <cell r="B52" t="str">
            <v>22 ROUTE DE CHEZ CRAMAILLE 17120 COZES</v>
          </cell>
        </row>
        <row r="54">
          <cell r="B54" t="str">
            <v>QUAI TFE 87000 LIMOGES</v>
          </cell>
        </row>
        <row r="56">
          <cell r="B56" t="str">
            <v>QUAI 64120 ARBERRATS SILLEGUE</v>
          </cell>
        </row>
        <row r="57">
          <cell r="B57" t="str">
            <v>PRIS A QUAI 45000 SARAN</v>
          </cell>
        </row>
        <row r="58">
          <cell r="B58">
            <v>0</v>
          </cell>
        </row>
        <row r="59">
          <cell r="B59" t="str">
            <v>PRIS A QUAI TFE 33000 BEGLES</v>
          </cell>
        </row>
        <row r="60">
          <cell r="B60" t="str">
            <v xml:space="preserve">quai TFE grenoble 38120 GRENOBLE </v>
          </cell>
        </row>
        <row r="61">
          <cell r="B61" t="str">
            <v xml:space="preserve">quai TFE grenoble 38120 GRENOBLE </v>
          </cell>
        </row>
        <row r="63">
          <cell r="B63" t="str">
            <v>405, Route du bas de l'Armailler 26500 BOURG LES VALENCES</v>
          </cell>
        </row>
        <row r="64">
          <cell r="B64" t="str">
            <v>14 BIS RUE DES REMPARTS 68000 EGUISHEIM</v>
          </cell>
        </row>
        <row r="65">
          <cell r="B65" t="str">
            <v>a quai class lieu dit phoebus 24660 notre dame de sanilhillac</v>
          </cell>
        </row>
        <row r="66">
          <cell r="B66" t="str">
            <v>69 RUE HAUTE FOLIE 72300 SABLE SUR SARTHE</v>
          </cell>
        </row>
        <row r="67">
          <cell r="B67" t="str">
            <v>7 RUE DES ROITELETS 85300 CHALLANS</v>
          </cell>
        </row>
        <row r="69">
          <cell r="B69" t="str">
            <v>quai TFE vitrolles 13127 VITROLLES</v>
          </cell>
        </row>
        <row r="70">
          <cell r="B70" t="str">
            <v>a quai class lieu dit phoebus 24660 notre dame de sanilhillac</v>
          </cell>
        </row>
        <row r="71">
          <cell r="B71" t="str">
            <v>QUAI SOBRAQUES 34000 BEZIERS</v>
          </cell>
        </row>
        <row r="72">
          <cell r="B72" t="str">
            <v>15 Rue des parees 85270 Saint Hilaire de Riez</v>
          </cell>
        </row>
        <row r="73">
          <cell r="B73" t="str">
            <v>19 AVE DU THEATRE DE VERDURE 83380 LES ISSAMBRES</v>
          </cell>
        </row>
        <row r="74">
          <cell r="B74" t="str">
            <v>QUAI TFE 19000 BRIVE</v>
          </cell>
        </row>
        <row r="76">
          <cell r="B76" t="str">
            <v>PRIS A QUAI TFE 87000 LIMOGES</v>
          </cell>
        </row>
        <row r="78">
          <cell r="B78" t="str">
            <v>9rue legouz 49000 angers</v>
          </cell>
        </row>
        <row r="79">
          <cell r="B79" t="str">
            <v>14 RUE DE BUGLOSE 40465 PONTONX SUR ADOURE</v>
          </cell>
        </row>
        <row r="80">
          <cell r="B80" t="str">
            <v>AV JEAN FOUCAULT MARCHE DE GROS BOX 3634500 BEZIERS</v>
          </cell>
        </row>
        <row r="82">
          <cell r="B82" t="str">
            <v>44 bis avenue de l'automobile 24750 TRELISSAC</v>
          </cell>
        </row>
        <row r="83">
          <cell r="B83" t="str">
            <v>41 RUE DE STRASBOURG 59300 VALENCIENNE</v>
          </cell>
        </row>
        <row r="84">
          <cell r="B84" t="str">
            <v>14 QUAI DU REAL 42300 ROANNE</v>
          </cell>
        </row>
        <row r="85">
          <cell r="B85" t="str">
            <v>l'orée du bois lieu dit la piece du canard 16480 ORIOLLES</v>
          </cell>
        </row>
        <row r="86">
          <cell r="B86" t="str">
            <v>a quai class lieu dit phoebus 24660 notre dame de sanilhillac</v>
          </cell>
        </row>
        <row r="87">
          <cell r="B87" t="str">
            <v>LACORBELLA 14 PASEO COLON 20302 IRUN GIPUZKOA</v>
          </cell>
        </row>
        <row r="91">
          <cell r="B91" t="str">
            <v>a quai class lieu dit phoebus 24660 notre dame de sanilhillac</v>
          </cell>
        </row>
        <row r="92">
          <cell r="B92" t="str">
            <v>MARCHE DE BISCAROSSE PLAGE 10600 BISCAROSSE</v>
          </cell>
        </row>
        <row r="94">
          <cell r="B94" t="str">
            <v>QUAI 64120 ARBERRATS SILLEGUE</v>
          </cell>
        </row>
        <row r="98">
          <cell r="B98" t="str">
            <v>a quai class lieu dit phoebus 24660 notre dame de sanilhillac</v>
          </cell>
        </row>
        <row r="99">
          <cell r="B99" t="str">
            <v>chez les transport dominique prudent bois de chize 71500 BRANGES</v>
          </cell>
        </row>
        <row r="105">
          <cell r="B105" t="str">
            <v>parc des expos eurexpo 69000 lyon chassieu</v>
          </cell>
        </row>
        <row r="106">
          <cell r="B106" t="str">
            <v>PRIS A QUAI TFE 62220 CARVIN</v>
          </cell>
        </row>
        <row r="108">
          <cell r="B108" t="str">
            <v>PRIS A QUAI TFE 6220 CARVIN</v>
          </cell>
        </row>
        <row r="109">
          <cell r="B109" t="str">
            <v>ETS GAUTIER ZI MADRAGES 24200 SARLAT</v>
          </cell>
        </row>
        <row r="111">
          <cell r="B111">
            <v>0</v>
          </cell>
        </row>
        <row r="112">
          <cell r="B112" t="str">
            <v>QUAI SOBRAQUES 34000 BEZIERS</v>
          </cell>
        </row>
        <row r="113">
          <cell r="B113" t="str">
            <v>PRIS A QUAI TFE 79000 NIORT</v>
          </cell>
        </row>
        <row r="114">
          <cell r="B114" t="str">
            <v>8 place cezaire 64370 ARTEHEZ DE BEARN</v>
          </cell>
        </row>
        <row r="115">
          <cell r="B115">
            <v>0</v>
          </cell>
        </row>
        <row r="117">
          <cell r="B117" t="str">
            <v>a quai class lieu dit phoebus 24660 notre dame de sanilhillac</v>
          </cell>
        </row>
        <row r="118">
          <cell r="B118" t="str">
            <v>Pris à Quai TFE 83130 TOULON</v>
          </cell>
        </row>
        <row r="119">
          <cell r="B119" t="str">
            <v>428 AVENUE ST EXUPERY 40600 BISCAROSSE</v>
          </cell>
        </row>
        <row r="120">
          <cell r="B120" t="str">
            <v>Simply market 48130 AUMONT AUBRAC</v>
          </cell>
        </row>
        <row r="123">
          <cell r="B123" t="str">
            <v>9 CHEMIN DE BARRIOQUES 65220 PUYDARRIEUX</v>
          </cell>
        </row>
        <row r="124">
          <cell r="B124" t="str">
            <v xml:space="preserve"> 44 bis avenue automobile 24750 Trelissac</v>
          </cell>
        </row>
        <row r="125">
          <cell r="B125" t="str">
            <v>QUAI 64120  ARBERATS SILLEGUE</v>
          </cell>
        </row>
        <row r="126">
          <cell r="B126" t="str">
            <v>MARCHE DU POINT DU JOUR PLACE BENEDICTE TEISSIER 69005 LYON 5M</v>
          </cell>
        </row>
        <row r="127">
          <cell r="B127" t="str">
            <v>QUAI 64120 ARBERRATS SILLEGUE</v>
          </cell>
        </row>
        <row r="128">
          <cell r="B128" t="str">
            <v>MARCHE DE EVIAN LES BAINS 74500 EVIAN LES BAINS</v>
          </cell>
        </row>
        <row r="130">
          <cell r="B130" t="str">
            <v>MARCHE DE LA TURBIE 06000 LA TURBIE</v>
          </cell>
        </row>
        <row r="131">
          <cell r="B131" t="str">
            <v>QUAI 64120  ARBERATS SILLEGUE</v>
          </cell>
        </row>
        <row r="166">
          <cell r="B166">
            <v>0</v>
          </cell>
        </row>
        <row r="225">
          <cell r="B225">
            <v>0</v>
          </cell>
        </row>
        <row r="241">
          <cell r="B241">
            <v>0</v>
          </cell>
        </row>
        <row r="368">
          <cell r="B368">
            <v>0</v>
          </cell>
        </row>
        <row r="396">
          <cell r="B396">
            <v>0</v>
          </cell>
        </row>
        <row r="398">
          <cell r="B398">
            <v>0</v>
          </cell>
        </row>
      </sheetData>
      <sheetData sheetId="2">
        <row r="2">
          <cell r="B2" t="str">
            <v>-</v>
          </cell>
        </row>
        <row r="3">
          <cell r="B3" t="str">
            <v>commande</v>
          </cell>
        </row>
        <row r="4">
          <cell r="B4" t="str">
            <v>operation speciale</v>
          </cell>
        </row>
        <row r="5">
          <cell r="B5" t="str">
            <v>animation via un bureau d'animation</v>
          </cell>
        </row>
        <row r="6">
          <cell r="B6" t="str">
            <v>animation par jerôme</v>
          </cell>
        </row>
        <row r="7">
          <cell r="B7" t="str">
            <v>animation par didier</v>
          </cell>
        </row>
        <row r="8">
          <cell r="B8" t="str">
            <v>animation par Florian</v>
          </cell>
        </row>
        <row r="9">
          <cell r="B9">
            <v>0</v>
          </cell>
        </row>
        <row r="10">
          <cell r="B10">
            <v>0</v>
          </cell>
        </row>
        <row r="11">
          <cell r="B11">
            <v>0</v>
          </cell>
        </row>
        <row r="12">
          <cell r="B12">
            <v>0</v>
          </cell>
        </row>
      </sheetData>
      <sheetData sheetId="3">
        <row r="5">
          <cell r="B5" t="str">
            <v>-</v>
          </cell>
        </row>
        <row r="6">
          <cell r="B6" t="str">
            <v>PREVOT Jerôme</v>
          </cell>
        </row>
        <row r="7">
          <cell r="B7" t="str">
            <v>PRADIE Didier</v>
          </cell>
        </row>
        <row r="8">
          <cell r="B8" t="str">
            <v>MATHIEU Florian</v>
          </cell>
        </row>
        <row r="10">
          <cell r="B10">
            <v>0</v>
          </cell>
        </row>
        <row r="11">
          <cell r="B11">
            <v>0</v>
          </cell>
        </row>
        <row r="12">
          <cell r="B12">
            <v>0</v>
          </cell>
        </row>
        <row r="13">
          <cell r="B13">
            <v>0</v>
          </cell>
        </row>
      </sheetData>
      <sheetData sheetId="4"/>
      <sheetData sheetId="5"/>
      <sheetData sheetId="6"/>
      <sheetData sheetId="7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hyperlink" Target="mailto:z@gmail.com" TargetMode="External"/><Relationship Id="rId2" Type="http://schemas.openxmlformats.org/officeDocument/2006/relationships/hyperlink" Target="mailto:y@gmail.com" TargetMode="External"/><Relationship Id="rId1" Type="http://schemas.openxmlformats.org/officeDocument/2006/relationships/hyperlink" Target="mailto:x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0070C0"/>
  </sheetPr>
  <dimension ref="A1:AA509"/>
  <sheetViews>
    <sheetView showGridLines="0" tabSelected="1" workbookViewId="0">
      <pane ySplit="16" topLeftCell="A17" activePane="bottomLeft" state="frozen"/>
      <selection pane="bottomLeft" activeCell="B2" sqref="B2:H2"/>
    </sheetView>
  </sheetViews>
  <sheetFormatPr baseColWidth="10" defaultColWidth="11.5546875" defaultRowHeight="16.5" x14ac:dyDescent="0.3"/>
  <cols>
    <col min="1" max="1" width="11.77734375" style="2" customWidth="1"/>
    <col min="2" max="3" width="3.109375" style="2" customWidth="1"/>
    <col min="4" max="4" width="7.5546875" style="2" customWidth="1"/>
    <col min="5" max="5" width="8.88671875" style="2" customWidth="1"/>
    <col min="6" max="6" width="5.109375" style="2" bestFit="1" customWidth="1"/>
    <col min="7" max="7" width="9.44140625" style="2" customWidth="1"/>
    <col min="8" max="8" width="1.5546875" style="2" customWidth="1"/>
    <col min="9" max="9" width="5.109375" style="2" customWidth="1"/>
    <col min="10" max="10" width="10" style="2" customWidth="1"/>
    <col min="11" max="11" width="4.6640625" style="2" customWidth="1"/>
    <col min="12" max="12" width="2.21875" style="2" customWidth="1"/>
    <col min="13" max="13" width="11.5546875" style="2"/>
    <col min="14" max="14" width="11.5546875" style="1" hidden="1" customWidth="1"/>
    <col min="15" max="15" width="9.21875" style="4" hidden="1" customWidth="1"/>
    <col min="16" max="16" width="6.109375" style="4" hidden="1" customWidth="1"/>
    <col min="17" max="17" width="5.44140625" style="4" customWidth="1"/>
    <col min="18" max="18" width="5.6640625" style="2" customWidth="1"/>
    <col min="19" max="19" width="9.109375" style="2" customWidth="1"/>
    <col min="20" max="20" width="6.109375" style="108" customWidth="1"/>
    <col min="21" max="21" width="15.33203125" style="2" customWidth="1"/>
    <col min="22" max="22" width="8.109375" style="2" customWidth="1"/>
    <col min="23" max="23" width="19.88671875" style="2" customWidth="1"/>
    <col min="24" max="24" width="27.5546875" style="2" customWidth="1"/>
    <col min="25" max="26" width="17.77734375" style="2" customWidth="1"/>
    <col min="27" max="16384" width="11.5546875" style="2"/>
  </cols>
  <sheetData>
    <row r="1" spans="1:24" ht="7.5" customHeight="1" x14ac:dyDescent="0.3">
      <c r="I1" s="3"/>
      <c r="Q1" s="176">
        <v>42039</v>
      </c>
      <c r="R1" s="177"/>
      <c r="S1" s="177"/>
      <c r="T1" s="177"/>
    </row>
    <row r="2" spans="1:24" x14ac:dyDescent="0.3">
      <c r="A2" s="18" t="s">
        <v>5</v>
      </c>
      <c r="B2" s="178" t="s">
        <v>0</v>
      </c>
      <c r="C2" s="179"/>
      <c r="D2" s="179"/>
      <c r="E2" s="179"/>
      <c r="F2" s="179"/>
      <c r="G2" s="179"/>
      <c r="H2" s="180"/>
      <c r="I2" s="199" t="s">
        <v>28</v>
      </c>
      <c r="J2" s="69" t="s">
        <v>10</v>
      </c>
      <c r="K2" s="25">
        <f>INDEX(condition,MATCH($B$2,magasin,0))</f>
        <v>0</v>
      </c>
      <c r="L2" s="20"/>
      <c r="M2" s="21" t="s">
        <v>16</v>
      </c>
      <c r="O2" s="5" t="str">
        <f>INDEX(marche,MATCH($B$2,magasin,0))</f>
        <v>-</v>
      </c>
      <c r="P2" s="5"/>
      <c r="Q2" s="177"/>
      <c r="R2" s="177"/>
      <c r="S2" s="177"/>
      <c r="T2" s="177"/>
      <c r="U2" s="103" t="str">
        <f>INDEX(numero,MATCH($B$2,magasin,0))</f>
        <v>-</v>
      </c>
      <c r="X2" s="63"/>
    </row>
    <row r="3" spans="1:24" x14ac:dyDescent="0.3">
      <c r="A3" s="18" t="s">
        <v>6</v>
      </c>
      <c r="B3" s="181" t="str">
        <f>INDEX(adresses,MATCH($B$2,magasin,0))</f>
        <v>-</v>
      </c>
      <c r="C3" s="182"/>
      <c r="D3" s="182"/>
      <c r="E3" s="182"/>
      <c r="F3" s="182"/>
      <c r="G3" s="182"/>
      <c r="H3" s="183"/>
      <c r="I3" s="199"/>
      <c r="J3" s="69" t="s">
        <v>11</v>
      </c>
      <c r="K3" s="19">
        <v>0</v>
      </c>
      <c r="L3" s="20"/>
      <c r="M3" s="22" t="e">
        <f>IF(O6=1,#REF!+J7-#REF!,#REF!+J7)</f>
        <v>#REF!</v>
      </c>
      <c r="O3" s="5" t="str">
        <f>INDEX(logidis,MATCH($B$2,magasin,0))</f>
        <v>-</v>
      </c>
      <c r="P3" s="5"/>
      <c r="Q3" s="58" t="str">
        <f>INDEX(net,MATCH(B2,magasin,0))</f>
        <v>-</v>
      </c>
      <c r="S3" s="54">
        <f>INDEX(surfacturation,MATCH(B2,magasin,0))</f>
        <v>0</v>
      </c>
      <c r="X3" s="63"/>
    </row>
    <row r="4" spans="1:24" x14ac:dyDescent="0.3">
      <c r="A4" s="18" t="s">
        <v>7</v>
      </c>
      <c r="B4" s="184" t="str">
        <f>INDEX(jours,MATCH(B2,magasin,0))</f>
        <v>-</v>
      </c>
      <c r="C4" s="185"/>
      <c r="D4" s="185"/>
      <c r="E4" s="185"/>
      <c r="F4" s="185"/>
      <c r="G4" s="185"/>
      <c r="H4" s="186"/>
      <c r="I4" s="199"/>
      <c r="J4" s="69" t="s">
        <v>12</v>
      </c>
      <c r="K4" s="19">
        <v>0</v>
      </c>
      <c r="L4" s="20"/>
      <c r="M4" s="21" t="s">
        <v>17</v>
      </c>
      <c r="O4" s="5" t="str">
        <f>INDEX(cession,MATCH($B$2,magasin,0))</f>
        <v>-</v>
      </c>
      <c r="P4" s="5"/>
      <c r="Q4" s="5"/>
      <c r="W4" s="17"/>
      <c r="X4" s="64"/>
    </row>
    <row r="5" spans="1:24" x14ac:dyDescent="0.3">
      <c r="A5" s="23" t="s">
        <v>8</v>
      </c>
      <c r="B5" s="184" t="str">
        <f>INDEX(telephonne,MATCH(B2,magasin,0))</f>
        <v>-</v>
      </c>
      <c r="C5" s="182"/>
      <c r="D5" s="183"/>
      <c r="E5" s="20"/>
      <c r="F5" s="24" t="s">
        <v>9</v>
      </c>
      <c r="G5" s="189" t="str">
        <f>INDEX(fax,MATCH(B2,magasin,0))</f>
        <v>-</v>
      </c>
      <c r="H5" s="188"/>
      <c r="I5" s="199"/>
      <c r="J5" s="69" t="s">
        <v>13</v>
      </c>
      <c r="K5" s="19">
        <v>0</v>
      </c>
      <c r="L5" s="20"/>
      <c r="M5" s="25" t="e">
        <f>#REF!+#REF!+#REF!</f>
        <v>#REF!</v>
      </c>
      <c r="O5" s="5" t="str">
        <f>INDEX(plancher,MATCH($B$2,magasin,0))</f>
        <v>-</v>
      </c>
      <c r="P5" s="5"/>
      <c r="Q5" s="5"/>
      <c r="W5" s="17" t="str">
        <f>INDEX(mail,MATCH($B$2,magasin,0))</f>
        <v>-</v>
      </c>
      <c r="X5" s="63"/>
    </row>
    <row r="6" spans="1:24" x14ac:dyDescent="0.3">
      <c r="A6" s="26" t="s">
        <v>14</v>
      </c>
      <c r="B6" s="184" t="str">
        <f>INDEX(commercial,MATCH($B$2,magasin,0))</f>
        <v>-</v>
      </c>
      <c r="C6" s="182"/>
      <c r="D6" s="183"/>
      <c r="E6" s="184" t="s">
        <v>21</v>
      </c>
      <c r="F6" s="186"/>
      <c r="G6" s="187" t="str">
        <f>INDEX(delai,MATCH(B2,magasin,0))</f>
        <v>-</v>
      </c>
      <c r="H6" s="188"/>
      <c r="I6" s="200"/>
      <c r="J6" s="27" t="s">
        <v>22</v>
      </c>
      <c r="K6" s="91">
        <f>100-((1-K2%)*(1-K3%)*(1-K4%)*(1-K5%)*100)</f>
        <v>0</v>
      </c>
      <c r="L6" s="29" t="s">
        <v>23</v>
      </c>
      <c r="M6" s="19" t="s">
        <v>24</v>
      </c>
      <c r="O6" s="5" t="str">
        <f>INDEX(gie,MATCH($B$2,magasin,0))</f>
        <v>-</v>
      </c>
      <c r="P6" s="5"/>
      <c r="Q6" s="5"/>
      <c r="X6" s="63"/>
    </row>
    <row r="7" spans="1:24" x14ac:dyDescent="0.3">
      <c r="A7" s="18" t="s">
        <v>27</v>
      </c>
      <c r="B7" s="184" t="str">
        <f>IF(F7&gt;0,"ANIMATION","COMMANDE")</f>
        <v>COMMANDE</v>
      </c>
      <c r="C7" s="182"/>
      <c r="D7" s="183"/>
      <c r="E7" s="30" t="s">
        <v>15</v>
      </c>
      <c r="F7" s="92"/>
      <c r="G7" s="187" t="str">
        <f>IF(F7&gt;0,162,"")</f>
        <v/>
      </c>
      <c r="H7" s="194"/>
      <c r="I7" s="93"/>
      <c r="J7" s="197">
        <f>R8-T11</f>
        <v>0</v>
      </c>
      <c r="K7" s="198"/>
      <c r="L7" s="31"/>
      <c r="M7" s="32" t="e">
        <f>#REF!+#REF!+#REF!</f>
        <v>#REF!</v>
      </c>
      <c r="O7" s="5" t="str">
        <f>INDEX(coop,MATCH($B$2,magasin,0))</f>
        <v>-</v>
      </c>
      <c r="P7" s="5"/>
      <c r="Q7" s="5"/>
      <c r="X7" s="34"/>
    </row>
    <row r="8" spans="1:24" x14ac:dyDescent="0.3">
      <c r="A8" s="18"/>
      <c r="B8" s="191" t="s">
        <v>25</v>
      </c>
      <c r="C8" s="192"/>
      <c r="D8" s="193"/>
      <c r="E8" s="195"/>
      <c r="F8" s="196"/>
      <c r="G8" s="196"/>
      <c r="H8" s="196"/>
      <c r="I8" s="94"/>
      <c r="J8" s="30" t="s">
        <v>20</v>
      </c>
      <c r="K8" s="190"/>
      <c r="L8" s="190"/>
      <c r="M8" s="190"/>
      <c r="N8" s="6"/>
      <c r="O8" s="5">
        <f>INDEX(sca,MATCH($B$2,magasin,0))</f>
        <v>0</v>
      </c>
      <c r="P8" s="7"/>
      <c r="Q8" s="7"/>
      <c r="R8" s="8">
        <f>SUM(R9:R10)</f>
        <v>0</v>
      </c>
      <c r="X8" s="65"/>
    </row>
    <row r="9" spans="1:24" x14ac:dyDescent="0.3">
      <c r="A9" s="155" t="s">
        <v>18</v>
      </c>
      <c r="B9" s="141"/>
      <c r="C9" s="142"/>
      <c r="D9" s="142"/>
      <c r="E9" s="142"/>
      <c r="F9" s="142"/>
      <c r="G9" s="142"/>
      <c r="H9" s="142"/>
      <c r="I9" s="142"/>
      <c r="J9" s="142"/>
      <c r="K9" s="142"/>
      <c r="L9" s="142"/>
      <c r="M9" s="143"/>
      <c r="O9" s="70">
        <v>0</v>
      </c>
      <c r="P9" s="9" t="str">
        <f>IF(U9="VRAI",C25*#REF!,"")</f>
        <v/>
      </c>
      <c r="Q9" s="33">
        <f>IF(AND(S3=1,C25&gt;0),1,IF(AND(S3=2,C25&gt;0),0.65,IF(AND(S3=3,C25&gt;0),1,IF(AND(S3=4,C25&gt;0),0.95,IF(AND(S3=6,C25&gt;0),1,IF(AND(S3=7,C25&gt;0),0.65,O9))))))</f>
        <v>0</v>
      </c>
      <c r="R9" s="28" t="str">
        <f>IF(U9="VRAI",P9*Q9,"")</f>
        <v/>
      </c>
      <c r="S9" s="167" t="str">
        <f>IF(U9="VRAI","Surfacturation vache","")</f>
        <v/>
      </c>
      <c r="T9" s="168"/>
      <c r="U9" s="71" t="str">
        <f>IF(Q9&lt;&gt;0,"VRAI","faux")</f>
        <v>faux</v>
      </c>
    </row>
    <row r="10" spans="1:24" ht="15.75" customHeight="1" x14ac:dyDescent="0.3">
      <c r="A10" s="156"/>
      <c r="B10" s="144"/>
      <c r="C10" s="145"/>
      <c r="D10" s="145"/>
      <c r="E10" s="145"/>
      <c r="F10" s="145"/>
      <c r="G10" s="145"/>
      <c r="H10" s="145"/>
      <c r="I10" s="145"/>
      <c r="J10" s="145"/>
      <c r="K10" s="145"/>
      <c r="L10" s="145"/>
      <c r="M10" s="146"/>
      <c r="O10" s="70">
        <v>0</v>
      </c>
      <c r="P10" s="9" t="str">
        <f>IF(OR(U10="VRAI"),C31*#REF!,IF(U10="VRAI",C33*#REF!,""))</f>
        <v/>
      </c>
      <c r="Q10" s="33">
        <f>IF(AND(S3=1,C31&gt;0),0.46,IF(AND(S3=2,C31&gt;0),0.46,IF(AND(S3=4,C31&gt;0),1.46,IF(AND(S3=5,C31&gt;0),0.46,IF(AND(S3=6,C31&gt;0),-0.54,IF(AND(S3=7,C31&gt;0),0.46,O10))))))</f>
        <v>0</v>
      </c>
      <c r="R10" s="28" t="str">
        <f>IF(U10="VRAI",P10*Q10,"")</f>
        <v/>
      </c>
      <c r="S10" s="169" t="str">
        <f>IF(U10="VRAI","Surfacturation brebis","")</f>
        <v/>
      </c>
      <c r="T10" s="170"/>
      <c r="U10" s="71" t="str">
        <f>IF(Q10&lt;&gt;0,"VRAI","faux")</f>
        <v>faux</v>
      </c>
    </row>
    <row r="11" spans="1:24" ht="15.75" customHeight="1" x14ac:dyDescent="0.3">
      <c r="A11" s="156"/>
      <c r="B11" s="147" t="str">
        <f>IF(Q3=1,"NET NET","")</f>
        <v/>
      </c>
      <c r="C11" s="148"/>
      <c r="D11" s="148"/>
      <c r="E11" s="148"/>
      <c r="F11" s="148"/>
      <c r="G11" s="148"/>
      <c r="H11" s="148"/>
      <c r="I11" s="148"/>
      <c r="J11" s="148"/>
      <c r="K11" s="148"/>
      <c r="L11" s="148"/>
      <c r="M11" s="149"/>
      <c r="O11" s="5"/>
      <c r="P11" s="5"/>
      <c r="Q11" s="162" t="e">
        <f>IF(M5&lt;40,"Transport si Franco negatif","")</f>
        <v>#REF!</v>
      </c>
      <c r="R11" s="163"/>
      <c r="S11" s="164"/>
      <c r="T11" s="109"/>
      <c r="U11" s="10"/>
    </row>
    <row r="12" spans="1:24" ht="15.75" hidden="1" customHeight="1" x14ac:dyDescent="0.3">
      <c r="A12" s="11"/>
      <c r="B12" s="157" t="str">
        <f>IF(U9="VRAI","Facturation  Vache ","")</f>
        <v/>
      </c>
      <c r="C12" s="158"/>
      <c r="D12" s="159"/>
      <c r="E12" s="160" t="str">
        <f>IF(U9="VRAI",Q9+#REF!,"")</f>
        <v/>
      </c>
      <c r="F12" s="161"/>
      <c r="G12" s="157" t="str">
        <f>IF(U10="VRAI","Facturation Brebis","")</f>
        <v/>
      </c>
      <c r="H12" s="159"/>
      <c r="I12" s="160" t="str">
        <f>IF(U10="VRAI",Q10+#REF!,"")</f>
        <v/>
      </c>
      <c r="J12" s="161"/>
      <c r="K12" s="12"/>
      <c r="L12" s="12"/>
      <c r="M12" s="13"/>
    </row>
    <row r="13" spans="1:24" ht="15.75" hidden="1" customHeight="1" x14ac:dyDescent="0.3">
      <c r="A13" s="171" t="s">
        <v>19</v>
      </c>
      <c r="B13" s="171"/>
      <c r="C13" s="171"/>
      <c r="D13" s="172"/>
      <c r="E13" s="172"/>
      <c r="F13" s="172"/>
      <c r="G13" s="172"/>
      <c r="H13" s="172"/>
      <c r="I13" s="172"/>
      <c r="J13" s="172"/>
      <c r="K13" s="172"/>
      <c r="L13" s="172"/>
      <c r="M13" s="172"/>
    </row>
    <row r="14" spans="1:24" ht="15.75" hidden="1" customHeight="1" x14ac:dyDescent="0.3">
      <c r="A14" s="172"/>
      <c r="B14" s="172"/>
      <c r="C14" s="172"/>
      <c r="D14" s="172"/>
      <c r="E14" s="172"/>
      <c r="F14" s="172"/>
      <c r="G14" s="172"/>
      <c r="H14" s="172"/>
      <c r="I14" s="172"/>
      <c r="J14" s="172"/>
      <c r="K14" s="172"/>
      <c r="L14" s="172"/>
      <c r="M14" s="172"/>
    </row>
    <row r="15" spans="1:24" ht="15.75" hidden="1" customHeight="1" x14ac:dyDescent="0.3">
      <c r="A15" s="172"/>
      <c r="B15" s="172"/>
      <c r="C15" s="172"/>
      <c r="D15" s="172"/>
      <c r="E15" s="172"/>
      <c r="F15" s="172"/>
      <c r="G15" s="172"/>
      <c r="H15" s="172"/>
      <c r="I15" s="172"/>
      <c r="J15" s="172"/>
      <c r="K15" s="172"/>
      <c r="L15" s="172"/>
      <c r="M15" s="172"/>
    </row>
    <row r="16" spans="1:24" ht="15.75" hidden="1" customHeight="1" x14ac:dyDescent="0.3">
      <c r="A16" s="173"/>
      <c r="B16" s="173"/>
      <c r="C16" s="173"/>
      <c r="D16" s="173"/>
      <c r="E16" s="173"/>
      <c r="F16" s="173"/>
      <c r="G16" s="173"/>
      <c r="H16" s="173"/>
      <c r="I16" s="173"/>
      <c r="J16" s="173"/>
      <c r="K16" s="173"/>
      <c r="L16" s="173"/>
      <c r="M16" s="173"/>
    </row>
    <row r="17" spans="1:27" ht="19.5" customHeight="1" x14ac:dyDescent="0.3">
      <c r="A17" s="115"/>
      <c r="B17" s="49"/>
      <c r="C17" s="49"/>
      <c r="D17" s="116" t="e">
        <f>#REF!</f>
        <v>#REF!</v>
      </c>
      <c r="E17" s="126"/>
      <c r="F17" s="133"/>
      <c r="G17" s="134"/>
      <c r="H17" s="134"/>
      <c r="I17" s="134"/>
      <c r="J17" s="134"/>
      <c r="K17" s="134"/>
      <c r="L17" s="134"/>
      <c r="M17" s="134"/>
      <c r="N17" s="1">
        <f>SUM(B17:C18)</f>
        <v>0</v>
      </c>
      <c r="O17" s="15"/>
      <c r="P17" s="15"/>
      <c r="Q17" s="56"/>
    </row>
    <row r="18" spans="1:27" ht="21" customHeight="1" x14ac:dyDescent="0.3">
      <c r="A18" s="115"/>
      <c r="B18" s="118"/>
      <c r="C18" s="118"/>
      <c r="D18" s="119" t="str">
        <f>IF(B18&gt;0,"GRATUIT","")</f>
        <v/>
      </c>
      <c r="E18" s="119"/>
      <c r="F18" s="135"/>
      <c r="G18" s="135"/>
      <c r="H18" s="135"/>
      <c r="I18" s="135"/>
      <c r="J18" s="135"/>
      <c r="K18" s="135"/>
      <c r="L18" s="135"/>
      <c r="M18" s="135"/>
      <c r="N18" s="1">
        <f>SUM(B17:C18)</f>
        <v>0</v>
      </c>
      <c r="Q18" s="53"/>
      <c r="S18" s="96"/>
      <c r="T18" s="110"/>
      <c r="U18" s="97"/>
      <c r="V18" s="97"/>
      <c r="W18" s="97"/>
      <c r="X18" s="97"/>
      <c r="Y18" s="97"/>
      <c r="Z18" s="97"/>
      <c r="AA18" s="97"/>
    </row>
    <row r="19" spans="1:27" ht="21" customHeight="1" x14ac:dyDescent="0.3">
      <c r="A19" s="115"/>
      <c r="B19" s="52"/>
      <c r="C19" s="52"/>
      <c r="D19" s="165" t="e">
        <f>#REF!</f>
        <v>#REF!</v>
      </c>
      <c r="E19" s="166"/>
      <c r="F19" s="133"/>
      <c r="G19" s="134"/>
      <c r="H19" s="134"/>
      <c r="I19" s="134"/>
      <c r="J19" s="134"/>
      <c r="K19" s="134"/>
      <c r="L19" s="134"/>
      <c r="M19" s="134"/>
      <c r="N19" s="1">
        <f>SUM(B19:C20)</f>
        <v>0</v>
      </c>
      <c r="Q19" s="53"/>
      <c r="S19" s="96"/>
      <c r="T19" s="110"/>
      <c r="U19" s="97"/>
      <c r="V19" s="97"/>
      <c r="W19" s="97"/>
      <c r="X19" s="97"/>
      <c r="Y19" s="97"/>
      <c r="Z19" s="97"/>
      <c r="AA19" s="97"/>
    </row>
    <row r="20" spans="1:27" ht="21" customHeight="1" x14ac:dyDescent="0.3">
      <c r="A20" s="125"/>
      <c r="B20" s="118"/>
      <c r="C20" s="127"/>
      <c r="D20" s="119" t="str">
        <f>IF(B20&gt;0,"GRATUIT","")</f>
        <v/>
      </c>
      <c r="E20" s="119"/>
      <c r="F20" s="135"/>
      <c r="G20" s="135"/>
      <c r="H20" s="135"/>
      <c r="I20" s="135"/>
      <c r="J20" s="135"/>
      <c r="K20" s="135"/>
      <c r="L20" s="135"/>
      <c r="M20" s="135"/>
      <c r="N20" s="1">
        <f>SUM(B19:C20)</f>
        <v>0</v>
      </c>
      <c r="Q20" s="53"/>
      <c r="R20" s="3"/>
      <c r="S20" s="96"/>
      <c r="T20" s="110"/>
      <c r="U20" s="97"/>
      <c r="V20" s="97"/>
      <c r="W20" s="97"/>
      <c r="X20" s="97"/>
      <c r="Y20" s="97"/>
      <c r="Z20" s="97"/>
      <c r="AA20" s="97"/>
    </row>
    <row r="21" spans="1:27" ht="21" customHeight="1" x14ac:dyDescent="0.3">
      <c r="A21" s="115"/>
      <c r="B21" s="52"/>
      <c r="C21" s="52"/>
      <c r="D21" s="165" t="e">
        <f>#REF!</f>
        <v>#REF!</v>
      </c>
      <c r="E21" s="166"/>
      <c r="F21" s="133"/>
      <c r="G21" s="134"/>
      <c r="H21" s="134"/>
      <c r="I21" s="134"/>
      <c r="J21" s="134"/>
      <c r="K21" s="134"/>
      <c r="L21" s="134"/>
      <c r="M21" s="134"/>
      <c r="N21" s="1">
        <f>SUM(B21:C22)</f>
        <v>0</v>
      </c>
      <c r="Q21" s="53"/>
      <c r="S21" s="96"/>
      <c r="T21" s="110"/>
      <c r="U21" s="97"/>
      <c r="V21" s="97"/>
      <c r="W21" s="97"/>
      <c r="X21" s="97"/>
      <c r="Y21" s="97"/>
      <c r="Z21" s="97"/>
      <c r="AA21" s="97"/>
    </row>
    <row r="22" spans="1:27" ht="21" customHeight="1" x14ac:dyDescent="0.3">
      <c r="A22" s="125"/>
      <c r="B22" s="118"/>
      <c r="C22" s="127"/>
      <c r="D22" s="151" t="str">
        <f>IF(B22&gt;0,"GRATUIT","")</f>
        <v/>
      </c>
      <c r="E22" s="151"/>
      <c r="F22" s="135"/>
      <c r="G22" s="135"/>
      <c r="H22" s="135"/>
      <c r="I22" s="135"/>
      <c r="J22" s="135"/>
      <c r="K22" s="135"/>
      <c r="L22" s="135"/>
      <c r="M22" s="135"/>
      <c r="N22" s="1">
        <f>SUM(B21:C22)</f>
        <v>0</v>
      </c>
      <c r="Q22" s="53"/>
      <c r="S22" s="96"/>
      <c r="T22" s="110"/>
      <c r="U22" s="97"/>
      <c r="V22" s="97"/>
      <c r="W22" s="97"/>
      <c r="X22" s="97"/>
      <c r="Y22" s="97"/>
      <c r="Z22" s="97"/>
      <c r="AA22" s="97"/>
    </row>
    <row r="23" spans="1:27" ht="21" customHeight="1" x14ac:dyDescent="0.3">
      <c r="A23" s="125"/>
      <c r="B23" s="52"/>
      <c r="C23" s="55"/>
      <c r="D23" s="165" t="e">
        <f>#REF!</f>
        <v>#REF!</v>
      </c>
      <c r="E23" s="174"/>
      <c r="F23" s="134"/>
      <c r="G23" s="134"/>
      <c r="H23" s="134"/>
      <c r="I23" s="134"/>
      <c r="J23" s="134"/>
      <c r="K23" s="134"/>
      <c r="L23" s="134"/>
      <c r="M23" s="134"/>
      <c r="N23" s="1">
        <f>SUM(B23:C24)</f>
        <v>0</v>
      </c>
      <c r="Q23" s="53"/>
      <c r="S23" s="96"/>
      <c r="T23" s="110"/>
      <c r="U23" s="97"/>
      <c r="V23" s="97"/>
      <c r="W23" s="97"/>
      <c r="X23" s="97"/>
      <c r="Y23" s="97"/>
      <c r="Z23" s="97"/>
      <c r="AA23" s="97"/>
    </row>
    <row r="24" spans="1:27" ht="21" customHeight="1" x14ac:dyDescent="0.3">
      <c r="A24" s="125"/>
      <c r="B24" s="118"/>
      <c r="C24" s="127"/>
      <c r="D24" s="151" t="str">
        <f>IF(B24&gt;0,"GRATUIT","")</f>
        <v/>
      </c>
      <c r="E24" s="175"/>
      <c r="F24" s="135"/>
      <c r="G24" s="135"/>
      <c r="H24" s="135"/>
      <c r="I24" s="135"/>
      <c r="J24" s="135"/>
      <c r="K24" s="135"/>
      <c r="L24" s="135"/>
      <c r="M24" s="135"/>
      <c r="N24" s="1">
        <f>SUM(B23:C24)</f>
        <v>0</v>
      </c>
      <c r="Q24" s="53"/>
      <c r="S24" s="98"/>
      <c r="T24" s="111"/>
      <c r="U24" s="99"/>
      <c r="V24" s="99"/>
      <c r="W24" s="99"/>
      <c r="X24" s="99"/>
      <c r="Y24" s="99"/>
      <c r="Z24" s="99"/>
      <c r="AA24" s="99"/>
    </row>
    <row r="25" spans="1:27" ht="21" customHeight="1" x14ac:dyDescent="0.3">
      <c r="A25" s="115"/>
      <c r="B25" s="49"/>
      <c r="C25" s="49"/>
      <c r="D25" s="116" t="e">
        <f>#REF!</f>
        <v>#REF!</v>
      </c>
      <c r="E25" s="126"/>
      <c r="F25" s="133"/>
      <c r="G25" s="134"/>
      <c r="H25" s="134"/>
      <c r="I25" s="134"/>
      <c r="J25" s="134"/>
      <c r="K25" s="134"/>
      <c r="L25" s="134"/>
      <c r="M25" s="134"/>
      <c r="N25" s="1">
        <f>SUM(B25:C26)</f>
        <v>0</v>
      </c>
      <c r="Q25" s="53"/>
      <c r="W25" s="100"/>
    </row>
    <row r="26" spans="1:27" ht="21" customHeight="1" x14ac:dyDescent="0.3">
      <c r="A26" s="115"/>
      <c r="B26" s="118"/>
      <c r="C26" s="118"/>
      <c r="D26" s="151" t="str">
        <f>IF(B26&gt;0,"GRATUIT","")</f>
        <v/>
      </c>
      <c r="E26" s="151"/>
      <c r="F26" s="135"/>
      <c r="G26" s="135"/>
      <c r="H26" s="135"/>
      <c r="I26" s="135"/>
      <c r="J26" s="135"/>
      <c r="K26" s="135"/>
      <c r="L26" s="135"/>
      <c r="M26" s="135"/>
      <c r="N26" s="1">
        <f>SUM(B25:C26)</f>
        <v>0</v>
      </c>
      <c r="Q26" s="53"/>
    </row>
    <row r="27" spans="1:27" ht="21" customHeight="1" x14ac:dyDescent="0.3">
      <c r="A27" s="115"/>
      <c r="B27" s="49"/>
      <c r="C27" s="49"/>
      <c r="D27" s="116" t="e">
        <f>#REF!</f>
        <v>#REF!</v>
      </c>
      <c r="E27" s="126"/>
      <c r="F27" s="133"/>
      <c r="G27" s="134"/>
      <c r="H27" s="134"/>
      <c r="I27" s="134"/>
      <c r="J27" s="134"/>
      <c r="K27" s="134"/>
      <c r="L27" s="134"/>
      <c r="M27" s="134"/>
      <c r="N27" s="1">
        <f>SUM(B27:C28)</f>
        <v>0</v>
      </c>
      <c r="Q27" s="53"/>
    </row>
    <row r="28" spans="1:27" ht="21" customHeight="1" x14ac:dyDescent="0.3">
      <c r="A28" s="115"/>
      <c r="B28" s="118"/>
      <c r="C28" s="118"/>
      <c r="D28" s="119" t="str">
        <f>IF(B28&gt;0,"GRATUIT","")</f>
        <v/>
      </c>
      <c r="E28" s="119"/>
      <c r="F28" s="135"/>
      <c r="G28" s="135"/>
      <c r="H28" s="135"/>
      <c r="I28" s="135"/>
      <c r="J28" s="135"/>
      <c r="K28" s="135"/>
      <c r="L28" s="135"/>
      <c r="M28" s="135"/>
      <c r="N28" s="1">
        <f>SUM(B27:C28)</f>
        <v>0</v>
      </c>
      <c r="Q28" s="53"/>
    </row>
    <row r="29" spans="1:27" ht="21" customHeight="1" x14ac:dyDescent="0.3">
      <c r="A29" s="115"/>
      <c r="B29" s="52"/>
      <c r="C29" s="52"/>
      <c r="D29" s="128" t="e">
        <f>#REF!</f>
        <v>#REF!</v>
      </c>
      <c r="E29" s="131"/>
      <c r="F29" s="133"/>
      <c r="G29" s="134"/>
      <c r="H29" s="134"/>
      <c r="I29" s="134"/>
      <c r="J29" s="134"/>
      <c r="K29" s="134"/>
      <c r="L29" s="134"/>
      <c r="M29" s="134"/>
      <c r="N29" s="1">
        <f>SUM(B29:C30)</f>
        <v>0</v>
      </c>
      <c r="Q29" s="53"/>
    </row>
    <row r="30" spans="1:27" ht="21" customHeight="1" x14ac:dyDescent="0.3">
      <c r="A30" s="125"/>
      <c r="B30" s="118"/>
      <c r="C30" s="125"/>
      <c r="D30" s="119" t="str">
        <f>IF(B30&gt;0,"GRATUIT","")</f>
        <v/>
      </c>
      <c r="E30" s="132"/>
      <c r="F30" s="135"/>
      <c r="G30" s="135"/>
      <c r="H30" s="135"/>
      <c r="I30" s="135"/>
      <c r="J30" s="135"/>
      <c r="K30" s="135"/>
      <c r="L30" s="135"/>
      <c r="M30" s="135"/>
      <c r="N30" s="1">
        <f>SUM(B29:C30)</f>
        <v>0</v>
      </c>
      <c r="Q30" s="53"/>
    </row>
    <row r="31" spans="1:27" ht="21" customHeight="1" x14ac:dyDescent="0.3">
      <c r="A31" s="115"/>
      <c r="B31" s="49"/>
      <c r="C31" s="49"/>
      <c r="D31" s="116" t="e">
        <f>#REF!</f>
        <v>#REF!</v>
      </c>
      <c r="E31" s="117"/>
      <c r="F31" s="133"/>
      <c r="G31" s="134"/>
      <c r="H31" s="134"/>
      <c r="I31" s="134"/>
      <c r="J31" s="134"/>
      <c r="K31" s="134"/>
      <c r="L31" s="134"/>
      <c r="M31" s="134"/>
      <c r="N31" s="1">
        <f>SUM(B31:C32)</f>
        <v>0</v>
      </c>
      <c r="O31" s="2"/>
      <c r="Q31" s="53"/>
    </row>
    <row r="32" spans="1:27" ht="21" customHeight="1" x14ac:dyDescent="0.3">
      <c r="A32" s="115"/>
      <c r="B32" s="118"/>
      <c r="C32" s="118"/>
      <c r="D32" s="119" t="str">
        <f>IF(B32&gt;0,"GRATUIT","")</f>
        <v/>
      </c>
      <c r="E32" s="119"/>
      <c r="F32" s="135"/>
      <c r="G32" s="135"/>
      <c r="H32" s="135"/>
      <c r="I32" s="135"/>
      <c r="J32" s="135"/>
      <c r="K32" s="135"/>
      <c r="L32" s="135"/>
      <c r="M32" s="135"/>
      <c r="N32" s="1">
        <f>SUM(B31:C32)</f>
        <v>0</v>
      </c>
      <c r="Q32" s="53"/>
    </row>
    <row r="33" spans="1:17" ht="21" customHeight="1" x14ac:dyDescent="0.3">
      <c r="A33" s="115"/>
      <c r="B33" s="49"/>
      <c r="C33" s="49"/>
      <c r="D33" s="116" t="e">
        <f>#REF!</f>
        <v>#REF!</v>
      </c>
      <c r="E33" s="117"/>
      <c r="F33" s="133"/>
      <c r="G33" s="134"/>
      <c r="H33" s="134"/>
      <c r="I33" s="134"/>
      <c r="J33" s="134"/>
      <c r="K33" s="134"/>
      <c r="L33" s="134"/>
      <c r="M33" s="134"/>
      <c r="N33" s="1">
        <f>SUM(B33:C34)</f>
        <v>0</v>
      </c>
      <c r="Q33" s="53"/>
    </row>
    <row r="34" spans="1:17" ht="21" customHeight="1" x14ac:dyDescent="0.3">
      <c r="A34" s="115"/>
      <c r="B34" s="118"/>
      <c r="C34" s="118"/>
      <c r="D34" s="119" t="str">
        <f>IF(B34&gt;0,"GRATUIT","")</f>
        <v/>
      </c>
      <c r="E34" s="119"/>
      <c r="F34" s="135"/>
      <c r="G34" s="135"/>
      <c r="H34" s="135"/>
      <c r="I34" s="135"/>
      <c r="J34" s="135"/>
      <c r="K34" s="135"/>
      <c r="L34" s="135"/>
      <c r="M34" s="135"/>
      <c r="N34" s="1">
        <f>SUM(B33:C34)</f>
        <v>0</v>
      </c>
      <c r="Q34" s="53"/>
    </row>
    <row r="35" spans="1:17" ht="21" customHeight="1" x14ac:dyDescent="0.3">
      <c r="A35" s="115"/>
      <c r="B35" s="49"/>
      <c r="C35" s="49"/>
      <c r="D35" s="116" t="e">
        <f>#REF!</f>
        <v>#REF!</v>
      </c>
      <c r="E35" s="117"/>
      <c r="F35" s="133"/>
      <c r="G35" s="134"/>
      <c r="H35" s="134"/>
      <c r="I35" s="134"/>
      <c r="J35" s="134"/>
      <c r="K35" s="134"/>
      <c r="L35" s="134"/>
      <c r="M35" s="134"/>
      <c r="N35" s="1">
        <f>SUM(B35:C36)</f>
        <v>0</v>
      </c>
      <c r="Q35" s="53"/>
    </row>
    <row r="36" spans="1:17" ht="21" customHeight="1" x14ac:dyDescent="0.3">
      <c r="A36" s="115"/>
      <c r="B36" s="118"/>
      <c r="C36" s="118"/>
      <c r="D36" s="119" t="str">
        <f>IF(B36&gt;0,"GRATUIT","")</f>
        <v/>
      </c>
      <c r="E36" s="119"/>
      <c r="F36" s="135"/>
      <c r="G36" s="135"/>
      <c r="H36" s="135"/>
      <c r="I36" s="135"/>
      <c r="J36" s="135"/>
      <c r="K36" s="135"/>
      <c r="L36" s="135"/>
      <c r="M36" s="135"/>
      <c r="N36" s="1">
        <f>SUM(B35:C36)</f>
        <v>0</v>
      </c>
      <c r="Q36" s="53"/>
    </row>
    <row r="37" spans="1:17" ht="21" customHeight="1" x14ac:dyDescent="0.3">
      <c r="A37" s="115"/>
      <c r="B37" s="49"/>
      <c r="C37" s="49"/>
      <c r="D37" s="116" t="e">
        <f>#REF!</f>
        <v>#REF!</v>
      </c>
      <c r="E37" s="117"/>
      <c r="F37" s="133"/>
      <c r="G37" s="134"/>
      <c r="H37" s="134"/>
      <c r="I37" s="134"/>
      <c r="J37" s="134"/>
      <c r="K37" s="134"/>
      <c r="L37" s="134"/>
      <c r="M37" s="134"/>
      <c r="N37" s="1">
        <f>SUM(B37:C38)</f>
        <v>0</v>
      </c>
      <c r="Q37" s="53"/>
    </row>
    <row r="38" spans="1:17" ht="21" customHeight="1" x14ac:dyDescent="0.3">
      <c r="A38" s="115"/>
      <c r="B38" s="118"/>
      <c r="C38" s="118"/>
      <c r="D38" s="119" t="str">
        <f>IF(B38&gt;0,"GRATUIT","")</f>
        <v/>
      </c>
      <c r="E38" s="119"/>
      <c r="F38" s="135"/>
      <c r="G38" s="135"/>
      <c r="H38" s="135"/>
      <c r="I38" s="135"/>
      <c r="J38" s="135"/>
      <c r="K38" s="135"/>
      <c r="L38" s="135"/>
      <c r="M38" s="135"/>
      <c r="N38" s="1">
        <f>SUM(B37:C38)</f>
        <v>0</v>
      </c>
      <c r="Q38" s="53"/>
    </row>
    <row r="39" spans="1:17" ht="21" customHeight="1" x14ac:dyDescent="0.3">
      <c r="A39" s="115"/>
      <c r="B39" s="49"/>
      <c r="C39" s="49"/>
      <c r="D39" s="116" t="e">
        <f>#REF!</f>
        <v>#REF!</v>
      </c>
      <c r="E39" s="117"/>
      <c r="F39" s="133"/>
      <c r="G39" s="134"/>
      <c r="H39" s="134"/>
      <c r="I39" s="134"/>
      <c r="J39" s="134"/>
      <c r="K39" s="134"/>
      <c r="L39" s="134"/>
      <c r="M39" s="134"/>
      <c r="N39" s="1">
        <f>SUM(B39:C40)</f>
        <v>0</v>
      </c>
      <c r="Q39" s="53"/>
    </row>
    <row r="40" spans="1:17" ht="21" customHeight="1" x14ac:dyDescent="0.3">
      <c r="A40" s="115"/>
      <c r="B40" s="118"/>
      <c r="C40" s="118"/>
      <c r="D40" s="119" t="str">
        <f>IF(B40&gt;0,"GRATUIT","")</f>
        <v/>
      </c>
      <c r="E40" s="119"/>
      <c r="F40" s="135"/>
      <c r="G40" s="135"/>
      <c r="H40" s="135"/>
      <c r="I40" s="135"/>
      <c r="J40" s="135"/>
      <c r="K40" s="135"/>
      <c r="L40" s="135"/>
      <c r="M40" s="135"/>
      <c r="N40" s="1">
        <f>SUM(B39:C40)</f>
        <v>0</v>
      </c>
      <c r="Q40" s="53"/>
    </row>
    <row r="41" spans="1:17" ht="21" customHeight="1" x14ac:dyDescent="0.3">
      <c r="A41" s="115"/>
      <c r="B41" s="49"/>
      <c r="C41" s="49"/>
      <c r="D41" s="116" t="e">
        <f>#REF!</f>
        <v>#REF!</v>
      </c>
      <c r="E41" s="126"/>
      <c r="F41" s="133"/>
      <c r="G41" s="134"/>
      <c r="H41" s="134"/>
      <c r="I41" s="134"/>
      <c r="J41" s="134"/>
      <c r="K41" s="134"/>
      <c r="L41" s="134"/>
      <c r="M41" s="134"/>
      <c r="N41" s="1">
        <f>SUM(B41:C42)</f>
        <v>0</v>
      </c>
      <c r="Q41" s="53"/>
    </row>
    <row r="42" spans="1:17" ht="21" customHeight="1" x14ac:dyDescent="0.3">
      <c r="A42" s="115"/>
      <c r="B42" s="118"/>
      <c r="C42" s="118"/>
      <c r="D42" s="119" t="str">
        <f>IF(B42&gt;0,"GRATUIT","")</f>
        <v/>
      </c>
      <c r="E42" s="119"/>
      <c r="F42" s="135"/>
      <c r="G42" s="135"/>
      <c r="H42" s="135"/>
      <c r="I42" s="135"/>
      <c r="J42" s="135"/>
      <c r="K42" s="135"/>
      <c r="L42" s="135"/>
      <c r="M42" s="135"/>
      <c r="N42" s="1">
        <f>SUM(B41:C42)</f>
        <v>0</v>
      </c>
      <c r="Q42" s="53"/>
    </row>
    <row r="43" spans="1:17" ht="21" customHeight="1" x14ac:dyDescent="0.3">
      <c r="A43" s="136"/>
      <c r="B43" s="52"/>
      <c r="C43" s="52"/>
      <c r="D43" s="128" t="e">
        <f>#REF!</f>
        <v>#REF!</v>
      </c>
      <c r="E43" s="150"/>
      <c r="F43" s="133"/>
      <c r="G43" s="134"/>
      <c r="H43" s="134"/>
      <c r="I43" s="134"/>
      <c r="J43" s="134"/>
      <c r="K43" s="134"/>
      <c r="L43" s="134"/>
      <c r="M43" s="134"/>
      <c r="N43" s="1">
        <f>SUM(B43:C44)</f>
        <v>0</v>
      </c>
      <c r="Q43" s="53"/>
    </row>
    <row r="44" spans="1:17" ht="21" customHeight="1" x14ac:dyDescent="0.3">
      <c r="A44" s="137"/>
      <c r="B44" s="118"/>
      <c r="C44" s="202"/>
      <c r="D44" s="119" t="str">
        <f>IF(B44&gt;0,"GRATUIT","")</f>
        <v/>
      </c>
      <c r="E44" s="201"/>
      <c r="F44" s="135"/>
      <c r="G44" s="135"/>
      <c r="H44" s="135"/>
      <c r="I44" s="135"/>
      <c r="J44" s="135"/>
      <c r="K44" s="135"/>
      <c r="L44" s="135"/>
      <c r="M44" s="135"/>
      <c r="N44" s="1">
        <f>SUM(B43:C44)</f>
        <v>0</v>
      </c>
      <c r="Q44" s="53"/>
    </row>
    <row r="45" spans="1:17" ht="21" customHeight="1" x14ac:dyDescent="0.3">
      <c r="A45" s="115"/>
      <c r="B45" s="52"/>
      <c r="C45" s="55"/>
      <c r="D45" s="204" t="e">
        <f>#REF!</f>
        <v>#REF!</v>
      </c>
      <c r="E45" s="205"/>
      <c r="F45" s="134"/>
      <c r="G45" s="134"/>
      <c r="H45" s="134"/>
      <c r="I45" s="134"/>
      <c r="J45" s="134"/>
      <c r="K45" s="134"/>
      <c r="L45" s="134"/>
      <c r="M45" s="134"/>
      <c r="N45" s="1">
        <f>SUM(B45:C46)</f>
        <v>0</v>
      </c>
      <c r="Q45" s="53"/>
    </row>
    <row r="46" spans="1:17" ht="21" customHeight="1" x14ac:dyDescent="0.3">
      <c r="A46" s="152"/>
      <c r="B46" s="118"/>
      <c r="C46" s="203"/>
      <c r="D46" s="119" t="str">
        <f>IF(B46&gt;0,"GRATUIT","")</f>
        <v/>
      </c>
      <c r="E46" s="152"/>
      <c r="F46" s="135"/>
      <c r="G46" s="135"/>
      <c r="H46" s="135"/>
      <c r="I46" s="135"/>
      <c r="J46" s="135"/>
      <c r="K46" s="135"/>
      <c r="L46" s="135"/>
      <c r="M46" s="135"/>
      <c r="N46" s="1">
        <f>SUM(B45:C46)</f>
        <v>0</v>
      </c>
      <c r="Q46" s="53"/>
    </row>
    <row r="47" spans="1:17" ht="21" customHeight="1" x14ac:dyDescent="0.3">
      <c r="A47" s="152"/>
      <c r="B47" s="52"/>
      <c r="C47" s="57"/>
      <c r="D47" s="204" t="e">
        <f>#REF!</f>
        <v>#REF!</v>
      </c>
      <c r="E47" s="205"/>
      <c r="F47" s="134"/>
      <c r="G47" s="134"/>
      <c r="H47" s="134"/>
      <c r="I47" s="134"/>
      <c r="J47" s="134"/>
      <c r="K47" s="134"/>
      <c r="L47" s="134"/>
      <c r="M47" s="134"/>
      <c r="N47" s="1">
        <f>SUM(B47:C48)</f>
        <v>0</v>
      </c>
      <c r="Q47" s="53"/>
    </row>
    <row r="48" spans="1:17" ht="21" customHeight="1" x14ac:dyDescent="0.3">
      <c r="A48" s="152"/>
      <c r="B48" s="118"/>
      <c r="C48" s="152"/>
      <c r="D48" s="119" t="str">
        <f>IF(B48&gt;0,"GRATUIT","")</f>
        <v/>
      </c>
      <c r="E48" s="152"/>
      <c r="F48" s="135"/>
      <c r="G48" s="135"/>
      <c r="H48" s="135"/>
      <c r="I48" s="135"/>
      <c r="J48" s="135"/>
      <c r="K48" s="135"/>
      <c r="L48" s="135"/>
      <c r="M48" s="135"/>
      <c r="N48" s="1">
        <f>SUM(B47:C48)</f>
        <v>0</v>
      </c>
      <c r="Q48" s="53"/>
    </row>
    <row r="49" spans="1:17" ht="21" customHeight="1" x14ac:dyDescent="0.3">
      <c r="A49" s="115"/>
      <c r="B49" s="49"/>
      <c r="C49" s="49"/>
      <c r="D49" s="116" t="e">
        <f>#REF!</f>
        <v>#REF!</v>
      </c>
      <c r="E49" s="117"/>
      <c r="F49" s="133"/>
      <c r="G49" s="134"/>
      <c r="H49" s="134"/>
      <c r="I49" s="134"/>
      <c r="J49" s="134"/>
      <c r="K49" s="134"/>
      <c r="L49" s="134"/>
      <c r="M49" s="134"/>
      <c r="N49" s="1">
        <f>SUM(B49:C50)</f>
        <v>0</v>
      </c>
      <c r="Q49" s="53"/>
    </row>
    <row r="50" spans="1:17" ht="21" customHeight="1" x14ac:dyDescent="0.3">
      <c r="A50" s="115"/>
      <c r="B50" s="118"/>
      <c r="C50" s="118"/>
      <c r="D50" s="119" t="str">
        <f>IF(B50&gt;0,"GRATUIT","")</f>
        <v/>
      </c>
      <c r="E50" s="119"/>
      <c r="F50" s="135"/>
      <c r="G50" s="135"/>
      <c r="H50" s="135"/>
      <c r="I50" s="135"/>
      <c r="J50" s="135"/>
      <c r="K50" s="135"/>
      <c r="L50" s="135"/>
      <c r="M50" s="135"/>
      <c r="N50" s="1">
        <f>SUM(B49:C50)</f>
        <v>0</v>
      </c>
      <c r="Q50" s="53"/>
    </row>
    <row r="51" spans="1:17" ht="21" customHeight="1" x14ac:dyDescent="0.3">
      <c r="A51" s="115"/>
      <c r="B51" s="49"/>
      <c r="C51" s="49"/>
      <c r="D51" s="116" t="e">
        <f>#REF!</f>
        <v>#REF!</v>
      </c>
      <c r="E51" s="117"/>
      <c r="F51" s="133"/>
      <c r="G51" s="134"/>
      <c r="H51" s="134"/>
      <c r="I51" s="134"/>
      <c r="J51" s="134"/>
      <c r="K51" s="134"/>
      <c r="L51" s="134"/>
      <c r="M51" s="134"/>
      <c r="N51" s="1">
        <f>SUM(B51:C52)</f>
        <v>0</v>
      </c>
      <c r="Q51" s="53"/>
    </row>
    <row r="52" spans="1:17" ht="21" customHeight="1" x14ac:dyDescent="0.3">
      <c r="A52" s="115"/>
      <c r="B52" s="118"/>
      <c r="C52" s="118"/>
      <c r="D52" s="119" t="str">
        <f>IF(B52&gt;0,"GRATUIT","")</f>
        <v/>
      </c>
      <c r="E52" s="119"/>
      <c r="F52" s="135"/>
      <c r="G52" s="135"/>
      <c r="H52" s="135"/>
      <c r="I52" s="135"/>
      <c r="J52" s="135"/>
      <c r="K52" s="135"/>
      <c r="L52" s="135"/>
      <c r="M52" s="135"/>
      <c r="N52" s="1">
        <f>SUM(B51:C52)</f>
        <v>0</v>
      </c>
      <c r="Q52" s="53"/>
    </row>
    <row r="53" spans="1:17" ht="21" customHeight="1" x14ac:dyDescent="0.3">
      <c r="A53" s="115"/>
      <c r="B53" s="49"/>
      <c r="C53" s="49"/>
      <c r="D53" s="116" t="e">
        <f>#REF!</f>
        <v>#REF!</v>
      </c>
      <c r="E53" s="126"/>
      <c r="F53" s="133"/>
      <c r="G53" s="134"/>
      <c r="H53" s="134"/>
      <c r="I53" s="134"/>
      <c r="J53" s="134"/>
      <c r="K53" s="134"/>
      <c r="L53" s="134"/>
      <c r="M53" s="134"/>
      <c r="N53" s="1">
        <f>SUM(B53:C54)</f>
        <v>0</v>
      </c>
      <c r="Q53" s="53"/>
    </row>
    <row r="54" spans="1:17" ht="21" customHeight="1" x14ac:dyDescent="0.3">
      <c r="A54" s="115"/>
      <c r="B54" s="118"/>
      <c r="C54" s="118"/>
      <c r="D54" s="119" t="str">
        <f>IF(B54&gt;0,"GRATUIT","")</f>
        <v/>
      </c>
      <c r="E54" s="119"/>
      <c r="F54" s="135"/>
      <c r="G54" s="135"/>
      <c r="H54" s="135"/>
      <c r="I54" s="135"/>
      <c r="J54" s="135"/>
      <c r="K54" s="135"/>
      <c r="L54" s="135"/>
      <c r="M54" s="135"/>
      <c r="N54" s="1">
        <f>SUM(B53:C54)</f>
        <v>0</v>
      </c>
      <c r="Q54" s="53"/>
    </row>
    <row r="55" spans="1:17" ht="21" customHeight="1" x14ac:dyDescent="0.3">
      <c r="A55" s="115"/>
      <c r="B55" s="52"/>
      <c r="C55" s="52"/>
      <c r="D55" s="204" t="e">
        <f>#REF!</f>
        <v>#REF!</v>
      </c>
      <c r="E55" s="219"/>
      <c r="F55" s="133"/>
      <c r="G55" s="134"/>
      <c r="H55" s="134"/>
      <c r="I55" s="134"/>
      <c r="J55" s="134"/>
      <c r="K55" s="134"/>
      <c r="L55" s="134"/>
      <c r="M55" s="134"/>
      <c r="N55" s="1">
        <f>SUM(B55:C56)</f>
        <v>0</v>
      </c>
      <c r="Q55" s="53"/>
    </row>
    <row r="56" spans="1:17" ht="21" customHeight="1" x14ac:dyDescent="0.3">
      <c r="A56" s="152"/>
      <c r="B56" s="118"/>
      <c r="C56" s="152"/>
      <c r="D56" s="119" t="str">
        <f>IF(B56&gt;0,"GRATUIT","")</f>
        <v/>
      </c>
      <c r="E56" s="152"/>
      <c r="F56" s="135"/>
      <c r="G56" s="135"/>
      <c r="H56" s="135"/>
      <c r="I56" s="135"/>
      <c r="J56" s="135"/>
      <c r="K56" s="135"/>
      <c r="L56" s="135"/>
      <c r="M56" s="135"/>
      <c r="N56" s="1">
        <f>SUM(B55:C56)</f>
        <v>0</v>
      </c>
      <c r="Q56" s="53"/>
    </row>
    <row r="57" spans="1:17" ht="21" customHeight="1" x14ac:dyDescent="0.3">
      <c r="A57" s="115"/>
      <c r="B57" s="49"/>
      <c r="C57" s="49"/>
      <c r="D57" s="116" t="e">
        <f>#REF!</f>
        <v>#REF!</v>
      </c>
      <c r="E57" s="117"/>
      <c r="F57" s="133"/>
      <c r="G57" s="134"/>
      <c r="H57" s="134"/>
      <c r="I57" s="134"/>
      <c r="J57" s="134"/>
      <c r="K57" s="134"/>
      <c r="L57" s="134"/>
      <c r="M57" s="134"/>
      <c r="N57" s="1">
        <f>SUM(B57:C58)</f>
        <v>0</v>
      </c>
      <c r="Q57" s="53"/>
    </row>
    <row r="58" spans="1:17" ht="21" customHeight="1" x14ac:dyDescent="0.3">
      <c r="A58" s="115"/>
      <c r="B58" s="118"/>
      <c r="C58" s="118"/>
      <c r="D58" s="119" t="str">
        <f>IF(B58&gt;0,"GRATUIT","")</f>
        <v/>
      </c>
      <c r="E58" s="119"/>
      <c r="F58" s="135"/>
      <c r="G58" s="135"/>
      <c r="H58" s="135"/>
      <c r="I58" s="135"/>
      <c r="J58" s="135"/>
      <c r="K58" s="135"/>
      <c r="L58" s="135"/>
      <c r="M58" s="135"/>
      <c r="N58" s="1">
        <f>SUM(B57:C58)</f>
        <v>0</v>
      </c>
      <c r="Q58" s="53"/>
    </row>
    <row r="59" spans="1:17" ht="21" customHeight="1" x14ac:dyDescent="0.3">
      <c r="A59" s="115"/>
      <c r="B59" s="49"/>
      <c r="C59" s="49"/>
      <c r="D59" s="116" t="e">
        <f>#REF!</f>
        <v>#REF!</v>
      </c>
      <c r="E59" s="117"/>
      <c r="F59" s="133"/>
      <c r="G59" s="134"/>
      <c r="H59" s="134"/>
      <c r="I59" s="134"/>
      <c r="J59" s="134"/>
      <c r="K59" s="134"/>
      <c r="L59" s="134"/>
      <c r="M59" s="134"/>
      <c r="N59" s="1">
        <f>SUM(B59:C60)</f>
        <v>0</v>
      </c>
      <c r="Q59" s="53"/>
    </row>
    <row r="60" spans="1:17" ht="21" customHeight="1" x14ac:dyDescent="0.3">
      <c r="A60" s="115"/>
      <c r="B60" s="118"/>
      <c r="C60" s="118"/>
      <c r="D60" s="119" t="str">
        <f>IF(B60&gt;0,"GRATUIT","")</f>
        <v/>
      </c>
      <c r="E60" s="119"/>
      <c r="F60" s="135"/>
      <c r="G60" s="135"/>
      <c r="H60" s="135"/>
      <c r="I60" s="135"/>
      <c r="J60" s="135"/>
      <c r="K60" s="135"/>
      <c r="L60" s="135"/>
      <c r="M60" s="135"/>
      <c r="N60" s="1">
        <f>SUM(B59:C60)</f>
        <v>0</v>
      </c>
      <c r="Q60" s="53"/>
    </row>
    <row r="61" spans="1:17" ht="21" customHeight="1" x14ac:dyDescent="0.3">
      <c r="A61" s="115"/>
      <c r="B61" s="49"/>
      <c r="C61" s="49"/>
      <c r="D61" s="116" t="e">
        <f>#REF!</f>
        <v>#REF!</v>
      </c>
      <c r="E61" s="117"/>
      <c r="F61" s="133"/>
      <c r="G61" s="134"/>
      <c r="H61" s="134"/>
      <c r="I61" s="134"/>
      <c r="J61" s="134"/>
      <c r="K61" s="134"/>
      <c r="L61" s="134"/>
      <c r="M61" s="134"/>
      <c r="N61" s="1">
        <f>SUM(B61:C62)</f>
        <v>0</v>
      </c>
      <c r="Q61" s="53"/>
    </row>
    <row r="62" spans="1:17" ht="21" customHeight="1" x14ac:dyDescent="0.3">
      <c r="A62" s="115"/>
      <c r="B62" s="118"/>
      <c r="C62" s="118"/>
      <c r="D62" s="119" t="str">
        <f>IF(B62&gt;0,"GRATUIT","")</f>
        <v/>
      </c>
      <c r="E62" s="119"/>
      <c r="F62" s="135"/>
      <c r="G62" s="135"/>
      <c r="H62" s="135"/>
      <c r="I62" s="135"/>
      <c r="J62" s="135"/>
      <c r="K62" s="135"/>
      <c r="L62" s="135"/>
      <c r="M62" s="135"/>
      <c r="N62" s="1">
        <f>SUM(B61:C62)</f>
        <v>0</v>
      </c>
      <c r="Q62" s="53"/>
    </row>
    <row r="63" spans="1:17" ht="21" customHeight="1" x14ac:dyDescent="0.3">
      <c r="A63" s="115"/>
      <c r="B63" s="49"/>
      <c r="C63" s="49"/>
      <c r="D63" s="116" t="e">
        <f>#REF!</f>
        <v>#REF!</v>
      </c>
      <c r="E63" s="117"/>
      <c r="F63" s="133"/>
      <c r="G63" s="134"/>
      <c r="H63" s="134"/>
      <c r="I63" s="134"/>
      <c r="J63" s="134"/>
      <c r="K63" s="134"/>
      <c r="L63" s="134"/>
      <c r="M63" s="134"/>
      <c r="N63" s="1">
        <f>SUM(B63:C64)</f>
        <v>0</v>
      </c>
      <c r="Q63" s="53"/>
    </row>
    <row r="64" spans="1:17" ht="21" customHeight="1" x14ac:dyDescent="0.3">
      <c r="A64" s="115"/>
      <c r="B64" s="118"/>
      <c r="C64" s="118"/>
      <c r="D64" s="119" t="str">
        <f>IF(B64&gt;0,"GRATUIT","")</f>
        <v/>
      </c>
      <c r="E64" s="119"/>
      <c r="F64" s="135"/>
      <c r="G64" s="135"/>
      <c r="H64" s="135"/>
      <c r="I64" s="135"/>
      <c r="J64" s="135"/>
      <c r="K64" s="135"/>
      <c r="L64" s="135"/>
      <c r="M64" s="135"/>
      <c r="N64" s="1">
        <f>SUM(B63:C64)</f>
        <v>0</v>
      </c>
      <c r="Q64" s="53"/>
    </row>
    <row r="65" spans="1:20" ht="21" customHeight="1" x14ac:dyDescent="0.3">
      <c r="A65" s="115"/>
      <c r="B65" s="49"/>
      <c r="C65" s="49"/>
      <c r="D65" s="116" t="e">
        <f>#REF!</f>
        <v>#REF!</v>
      </c>
      <c r="E65" s="126"/>
      <c r="F65" s="133"/>
      <c r="G65" s="134"/>
      <c r="H65" s="134"/>
      <c r="I65" s="134"/>
      <c r="J65" s="134"/>
      <c r="K65" s="134"/>
      <c r="L65" s="134"/>
      <c r="M65" s="134"/>
      <c r="N65" s="1">
        <f>SUM(B65:C66)</f>
        <v>0</v>
      </c>
      <c r="Q65" s="53"/>
    </row>
    <row r="66" spans="1:20" ht="21" customHeight="1" x14ac:dyDescent="0.3">
      <c r="A66" s="115"/>
      <c r="B66" s="118"/>
      <c r="C66" s="118"/>
      <c r="D66" s="119" t="str">
        <f>IF(B66&gt;0,"GRATUIT","")</f>
        <v/>
      </c>
      <c r="E66" s="119"/>
      <c r="F66" s="135"/>
      <c r="G66" s="135"/>
      <c r="H66" s="135"/>
      <c r="I66" s="135"/>
      <c r="J66" s="135"/>
      <c r="K66" s="135"/>
      <c r="L66" s="135"/>
      <c r="M66" s="135"/>
      <c r="N66" s="1">
        <f>SUM(B65:C66)</f>
        <v>0</v>
      </c>
      <c r="Q66" s="53"/>
    </row>
    <row r="67" spans="1:20" ht="21" customHeight="1" x14ac:dyDescent="0.3">
      <c r="A67" s="115"/>
      <c r="B67" s="52"/>
      <c r="C67" s="52"/>
      <c r="D67" s="128" t="e">
        <f>#REF!</f>
        <v>#REF!</v>
      </c>
      <c r="E67" s="129"/>
      <c r="F67" s="133"/>
      <c r="G67" s="134"/>
      <c r="H67" s="134"/>
      <c r="I67" s="134"/>
      <c r="J67" s="134"/>
      <c r="K67" s="134"/>
      <c r="L67" s="134"/>
      <c r="M67" s="134"/>
      <c r="N67" s="1">
        <f>SUM(B67:C68)</f>
        <v>0</v>
      </c>
      <c r="Q67" s="53"/>
    </row>
    <row r="68" spans="1:20" ht="21" customHeight="1" x14ac:dyDescent="0.3">
      <c r="A68" s="125"/>
      <c r="B68" s="118"/>
      <c r="C68" s="127"/>
      <c r="D68" s="119" t="str">
        <f>IF(B68&gt;0,"GRATUIT","")</f>
        <v/>
      </c>
      <c r="E68" s="130"/>
      <c r="F68" s="135"/>
      <c r="G68" s="135"/>
      <c r="H68" s="135"/>
      <c r="I68" s="135"/>
      <c r="J68" s="135"/>
      <c r="K68" s="135"/>
      <c r="L68" s="135"/>
      <c r="M68" s="135"/>
      <c r="N68" s="1">
        <f>SUM(B67:C68)</f>
        <v>0</v>
      </c>
      <c r="Q68" s="53"/>
    </row>
    <row r="69" spans="1:20" ht="21" customHeight="1" x14ac:dyDescent="0.3">
      <c r="A69" s="120"/>
      <c r="B69" s="14"/>
      <c r="C69" s="14"/>
      <c r="D69" s="121" t="e">
        <f>#REF!</f>
        <v>#REF!</v>
      </c>
      <c r="E69" s="122"/>
      <c r="F69" s="133"/>
      <c r="G69" s="134"/>
      <c r="H69" s="134"/>
      <c r="I69" s="134"/>
      <c r="J69" s="134"/>
      <c r="K69" s="134"/>
      <c r="L69" s="134"/>
      <c r="M69" s="134"/>
      <c r="N69" s="1">
        <f>SUM(B69:C70)</f>
        <v>0</v>
      </c>
      <c r="Q69" s="53"/>
    </row>
    <row r="70" spans="1:20" ht="21" customHeight="1" x14ac:dyDescent="0.3">
      <c r="A70" s="120"/>
      <c r="B70" s="123"/>
      <c r="C70" s="123"/>
      <c r="D70" s="124" t="str">
        <f>IF(B70&gt;0,"GRATUIT","")</f>
        <v/>
      </c>
      <c r="E70" s="124"/>
      <c r="F70" s="135"/>
      <c r="G70" s="135"/>
      <c r="H70" s="135"/>
      <c r="I70" s="135"/>
      <c r="J70" s="135"/>
      <c r="K70" s="135"/>
      <c r="L70" s="135"/>
      <c r="M70" s="135"/>
      <c r="N70" s="1">
        <f>SUM(B69:C70)</f>
        <v>0</v>
      </c>
      <c r="Q70" s="53"/>
    </row>
    <row r="71" spans="1:20" ht="21" customHeight="1" x14ac:dyDescent="0.3">
      <c r="A71" s="120"/>
      <c r="B71" s="14"/>
      <c r="C71" s="14"/>
      <c r="D71" s="121" t="e">
        <f>#REF!</f>
        <v>#REF!</v>
      </c>
      <c r="E71" s="122"/>
      <c r="F71" s="133"/>
      <c r="G71" s="134"/>
      <c r="H71" s="134"/>
      <c r="I71" s="134"/>
      <c r="J71" s="134"/>
      <c r="K71" s="134"/>
      <c r="L71" s="134"/>
      <c r="M71" s="134"/>
      <c r="N71" s="1">
        <f>SUM(B71:C72)</f>
        <v>0</v>
      </c>
      <c r="Q71" s="53"/>
    </row>
    <row r="72" spans="1:20" ht="21" customHeight="1" x14ac:dyDescent="0.3">
      <c r="A72" s="120"/>
      <c r="B72" s="123"/>
      <c r="C72" s="123"/>
      <c r="D72" s="124" t="str">
        <f>IF(B72&gt;0,"GRATUIT","")</f>
        <v/>
      </c>
      <c r="E72" s="124"/>
      <c r="F72" s="135"/>
      <c r="G72" s="135"/>
      <c r="H72" s="135"/>
      <c r="I72" s="135"/>
      <c r="J72" s="135"/>
      <c r="K72" s="135"/>
      <c r="L72" s="135"/>
      <c r="M72" s="135"/>
      <c r="N72" s="1">
        <f>SUM(B71:C72)</f>
        <v>0</v>
      </c>
      <c r="Q72" s="53"/>
    </row>
    <row r="73" spans="1:20" ht="21" customHeight="1" x14ac:dyDescent="0.3">
      <c r="A73" s="120"/>
      <c r="B73" s="14"/>
      <c r="C73" s="14"/>
      <c r="D73" s="121" t="e">
        <f>#REF!</f>
        <v>#REF!</v>
      </c>
      <c r="E73" s="218"/>
      <c r="F73" s="133"/>
      <c r="G73" s="134"/>
      <c r="H73" s="134"/>
      <c r="I73" s="134"/>
      <c r="J73" s="134"/>
      <c r="K73" s="134"/>
      <c r="L73" s="134"/>
      <c r="M73" s="134"/>
      <c r="N73" s="1">
        <f>SUM(B73:C74)</f>
        <v>0</v>
      </c>
      <c r="Q73" s="53"/>
    </row>
    <row r="74" spans="1:20" ht="21" customHeight="1" x14ac:dyDescent="0.3">
      <c r="A74" s="120"/>
      <c r="B74" s="123"/>
      <c r="C74" s="123"/>
      <c r="D74" s="124" t="str">
        <f>IF(B74&gt;0,"GRATUIT","")</f>
        <v/>
      </c>
      <c r="E74" s="124"/>
      <c r="F74" s="135"/>
      <c r="G74" s="135"/>
      <c r="H74" s="135"/>
      <c r="I74" s="135"/>
      <c r="J74" s="135"/>
      <c r="K74" s="135"/>
      <c r="L74" s="135"/>
      <c r="M74" s="135"/>
      <c r="N74" s="1">
        <f>SUM(B73:C74)</f>
        <v>0</v>
      </c>
      <c r="Q74" s="53"/>
    </row>
    <row r="75" spans="1:20" ht="21" customHeight="1" x14ac:dyDescent="0.3">
      <c r="A75" s="120"/>
      <c r="B75" s="51"/>
      <c r="C75" s="51"/>
      <c r="D75" s="217" t="e">
        <f>#REF!</f>
        <v>#REF!</v>
      </c>
      <c r="E75" s="205"/>
      <c r="F75" s="133"/>
      <c r="G75" s="134"/>
      <c r="H75" s="134"/>
      <c r="I75" s="134"/>
      <c r="J75" s="134"/>
      <c r="K75" s="134"/>
      <c r="L75" s="134"/>
      <c r="M75" s="134"/>
      <c r="N75" s="1">
        <f>SUM(B75:C76)</f>
        <v>0</v>
      </c>
      <c r="Q75" s="53"/>
    </row>
    <row r="76" spans="1:20" ht="21" customHeight="1" x14ac:dyDescent="0.3">
      <c r="A76" s="152"/>
      <c r="B76" s="123"/>
      <c r="C76" s="152"/>
      <c r="D76" s="124" t="str">
        <f>IF(B76&gt;0,"GRATUIT","")</f>
        <v/>
      </c>
      <c r="E76" s="152"/>
      <c r="F76" s="135"/>
      <c r="G76" s="135"/>
      <c r="H76" s="135"/>
      <c r="I76" s="135"/>
      <c r="J76" s="135"/>
      <c r="K76" s="135"/>
      <c r="L76" s="135"/>
      <c r="M76" s="135"/>
      <c r="N76" s="1">
        <f>SUM(B75:C76)</f>
        <v>0</v>
      </c>
      <c r="Q76" s="53"/>
    </row>
    <row r="77" spans="1:20" ht="21" customHeight="1" x14ac:dyDescent="0.3">
      <c r="A77" s="120"/>
      <c r="B77" s="51"/>
      <c r="C77" s="51"/>
      <c r="D77" s="207" t="e">
        <f>#REF!</f>
        <v>#REF!</v>
      </c>
      <c r="E77" s="209"/>
      <c r="F77" s="133"/>
      <c r="G77" s="134"/>
      <c r="H77" s="134"/>
      <c r="I77" s="134"/>
      <c r="J77" s="134"/>
      <c r="K77" s="134"/>
      <c r="L77" s="134"/>
      <c r="M77" s="134"/>
      <c r="N77" s="1">
        <f>SUM(B77:C78)</f>
        <v>0</v>
      </c>
      <c r="Q77" s="53"/>
    </row>
    <row r="78" spans="1:20" ht="21" customHeight="1" x14ac:dyDescent="0.3">
      <c r="A78" s="152"/>
      <c r="B78" s="123"/>
      <c r="C78" s="213"/>
      <c r="D78" s="124" t="str">
        <f>IF(B78&gt;0,"GRATUIT","")</f>
        <v/>
      </c>
      <c r="E78" s="210"/>
      <c r="F78" s="135"/>
      <c r="G78" s="135"/>
      <c r="H78" s="135"/>
      <c r="I78" s="135"/>
      <c r="J78" s="135"/>
      <c r="K78" s="135"/>
      <c r="L78" s="135"/>
      <c r="M78" s="135"/>
      <c r="N78" s="1">
        <f>SUM(B77:C78)</f>
        <v>0</v>
      </c>
      <c r="Q78" s="53"/>
      <c r="T78" s="112"/>
    </row>
    <row r="79" spans="1:20" ht="21" customHeight="1" x14ac:dyDescent="0.3">
      <c r="A79" s="120"/>
      <c r="B79" s="51"/>
      <c r="C79" s="51"/>
      <c r="D79" s="211" t="e">
        <f>#REF!</f>
        <v>#REF!</v>
      </c>
      <c r="E79" s="212"/>
      <c r="F79" s="133"/>
      <c r="G79" s="134"/>
      <c r="H79" s="134"/>
      <c r="I79" s="134"/>
      <c r="J79" s="134"/>
      <c r="K79" s="134"/>
      <c r="L79" s="134"/>
      <c r="M79" s="134"/>
      <c r="N79" s="1">
        <f>SUM(B79:C80)</f>
        <v>0</v>
      </c>
      <c r="Q79" s="53"/>
    </row>
    <row r="80" spans="1:20" ht="21" customHeight="1" x14ac:dyDescent="0.3">
      <c r="A80" s="152"/>
      <c r="B80" s="123"/>
      <c r="C80" s="213"/>
      <c r="D80" s="124" t="str">
        <f>IF(B80&gt;0,"GRATUIT","")</f>
        <v/>
      </c>
      <c r="E80" s="210"/>
      <c r="F80" s="135"/>
      <c r="G80" s="135"/>
      <c r="H80" s="135"/>
      <c r="I80" s="135"/>
      <c r="J80" s="135"/>
      <c r="K80" s="135"/>
      <c r="L80" s="135"/>
      <c r="M80" s="135"/>
      <c r="N80" s="1">
        <f>SUM(B79:C80)</f>
        <v>0</v>
      </c>
      <c r="Q80" s="53"/>
    </row>
    <row r="81" spans="1:17" ht="21" customHeight="1" x14ac:dyDescent="0.3">
      <c r="A81" s="120"/>
      <c r="B81" s="51"/>
      <c r="C81" s="51"/>
      <c r="D81" s="211" t="e">
        <f>#REF!</f>
        <v>#REF!</v>
      </c>
      <c r="E81" s="212"/>
      <c r="F81" s="138"/>
      <c r="G81" s="139"/>
      <c r="H81" s="139"/>
      <c r="I81" s="139"/>
      <c r="J81" s="139"/>
      <c r="K81" s="139"/>
      <c r="L81" s="139"/>
      <c r="M81" s="139"/>
      <c r="N81" s="1">
        <f>SUM(B81:C82)</f>
        <v>0</v>
      </c>
      <c r="Q81" s="53"/>
    </row>
    <row r="82" spans="1:17" ht="21" customHeight="1" x14ac:dyDescent="0.3">
      <c r="A82" s="152"/>
      <c r="B82" s="123"/>
      <c r="C82" s="213"/>
      <c r="D82" s="124" t="str">
        <f>IF(B82&gt;0,"GRATUIT","")</f>
        <v/>
      </c>
      <c r="E82" s="210"/>
      <c r="F82" s="140"/>
      <c r="G82" s="140"/>
      <c r="H82" s="140"/>
      <c r="I82" s="140"/>
      <c r="J82" s="140"/>
      <c r="K82" s="140"/>
      <c r="L82" s="140"/>
      <c r="M82" s="140"/>
      <c r="N82" s="1">
        <f>SUM(B81:C82)</f>
        <v>0</v>
      </c>
      <c r="Q82" s="53"/>
    </row>
    <row r="83" spans="1:17" ht="21" customHeight="1" x14ac:dyDescent="0.3">
      <c r="A83" s="120"/>
      <c r="B83" s="51"/>
      <c r="C83" s="51"/>
      <c r="D83" s="211" t="e">
        <f>#REF!</f>
        <v>#REF!</v>
      </c>
      <c r="E83" s="212"/>
      <c r="F83" s="133"/>
      <c r="G83" s="134"/>
      <c r="H83" s="134"/>
      <c r="I83" s="134"/>
      <c r="J83" s="134"/>
      <c r="K83" s="134"/>
      <c r="L83" s="134"/>
      <c r="M83" s="134"/>
      <c r="N83" s="1">
        <f>SUM(B83:C84)</f>
        <v>0</v>
      </c>
      <c r="Q83" s="53"/>
    </row>
    <row r="84" spans="1:17" ht="21" customHeight="1" x14ac:dyDescent="0.3">
      <c r="A84" s="152"/>
      <c r="B84" s="123"/>
      <c r="C84" s="213"/>
      <c r="D84" s="124" t="str">
        <f>IF(B84&gt;0,"GRATUIT","")</f>
        <v/>
      </c>
      <c r="E84" s="210"/>
      <c r="F84" s="135"/>
      <c r="G84" s="135"/>
      <c r="H84" s="135"/>
      <c r="I84" s="135"/>
      <c r="J84" s="135"/>
      <c r="K84" s="135"/>
      <c r="L84" s="135"/>
      <c r="M84" s="135"/>
      <c r="N84" s="1">
        <f>SUM(B83:C84)</f>
        <v>0</v>
      </c>
      <c r="Q84" s="53"/>
    </row>
    <row r="85" spans="1:17" ht="21" customHeight="1" x14ac:dyDescent="0.3">
      <c r="A85" s="152"/>
      <c r="B85" s="51"/>
      <c r="C85" s="57"/>
      <c r="D85" s="207" t="e">
        <f>#REF!</f>
        <v>#REF!</v>
      </c>
      <c r="E85" s="208"/>
      <c r="F85" s="134"/>
      <c r="G85" s="134"/>
      <c r="H85" s="134"/>
      <c r="I85" s="134"/>
      <c r="J85" s="134"/>
      <c r="K85" s="134"/>
      <c r="L85" s="134"/>
      <c r="M85" s="134"/>
      <c r="N85" s="1">
        <f t="shared" ref="N85" si="0">SUM(B85:C86)</f>
        <v>0</v>
      </c>
      <c r="Q85" s="53"/>
    </row>
    <row r="86" spans="1:17" ht="21" customHeight="1" x14ac:dyDescent="0.3">
      <c r="A86" s="152"/>
      <c r="B86" s="123"/>
      <c r="C86" s="206"/>
      <c r="D86" s="124" t="str">
        <f>IF(B86&gt;0,"GRATUIT","")</f>
        <v/>
      </c>
      <c r="E86" s="152"/>
      <c r="F86" s="135"/>
      <c r="G86" s="135"/>
      <c r="H86" s="135"/>
      <c r="I86" s="135"/>
      <c r="J86" s="135"/>
      <c r="K86" s="135"/>
      <c r="L86" s="135"/>
      <c r="M86" s="135"/>
      <c r="N86" s="1">
        <f t="shared" ref="N86" si="1">SUM(B85:C86)</f>
        <v>0</v>
      </c>
      <c r="P86" s="50"/>
      <c r="Q86" s="53"/>
    </row>
    <row r="87" spans="1:17" ht="21" customHeight="1" x14ac:dyDescent="0.3">
      <c r="A87" s="152"/>
      <c r="B87" s="51"/>
      <c r="C87" s="57"/>
      <c r="D87" s="128" t="e">
        <f>#REF!</f>
        <v>#REF!</v>
      </c>
      <c r="E87" s="131"/>
      <c r="F87" s="134"/>
      <c r="G87" s="134"/>
      <c r="H87" s="134"/>
      <c r="I87" s="134"/>
      <c r="J87" s="134"/>
      <c r="K87" s="134"/>
      <c r="L87" s="134"/>
      <c r="M87" s="134"/>
      <c r="N87" s="1">
        <f t="shared" ref="N87" si="2">SUM(B87:C88)</f>
        <v>0</v>
      </c>
      <c r="P87" s="53"/>
      <c r="Q87" s="53"/>
    </row>
    <row r="88" spans="1:17" ht="21" customHeight="1" x14ac:dyDescent="0.3">
      <c r="A88" s="152"/>
      <c r="B88" s="123"/>
      <c r="C88" s="206"/>
      <c r="D88" s="124" t="str">
        <f>IF(B88&gt;0,"GRATUIT","")</f>
        <v/>
      </c>
      <c r="E88" s="152"/>
      <c r="F88" s="135"/>
      <c r="G88" s="135"/>
      <c r="H88" s="135"/>
      <c r="I88" s="135"/>
      <c r="J88" s="135"/>
      <c r="K88" s="135"/>
      <c r="L88" s="135"/>
      <c r="M88" s="135"/>
      <c r="N88" s="1">
        <f t="shared" ref="N88" si="3">SUM(B87:C88)</f>
        <v>0</v>
      </c>
      <c r="P88" s="53"/>
      <c r="Q88" s="53"/>
    </row>
    <row r="89" spans="1:17" ht="21" customHeight="1" x14ac:dyDescent="0.3">
      <c r="A89" s="152"/>
      <c r="B89" s="51"/>
      <c r="C89" s="57"/>
      <c r="D89" s="128" t="e">
        <f>#REF!</f>
        <v>#REF!</v>
      </c>
      <c r="E89" s="131"/>
      <c r="F89" s="134"/>
      <c r="G89" s="134"/>
      <c r="H89" s="134"/>
      <c r="I89" s="134"/>
      <c r="J89" s="134"/>
      <c r="K89" s="134"/>
      <c r="L89" s="134"/>
      <c r="M89" s="134"/>
      <c r="N89" s="1">
        <f t="shared" ref="N89" si="4">SUM(B89:C90)</f>
        <v>0</v>
      </c>
      <c r="P89" s="53"/>
      <c r="Q89" s="53"/>
    </row>
    <row r="90" spans="1:17" ht="21" customHeight="1" x14ac:dyDescent="0.3">
      <c r="A90" s="152"/>
      <c r="B90" s="123"/>
      <c r="C90" s="206"/>
      <c r="D90" s="124" t="str">
        <f>IF(B90&gt;0,"GRATUIT","")</f>
        <v/>
      </c>
      <c r="E90" s="152"/>
      <c r="F90" s="135"/>
      <c r="G90" s="135"/>
      <c r="H90" s="135"/>
      <c r="I90" s="135"/>
      <c r="J90" s="135"/>
      <c r="K90" s="135"/>
      <c r="L90" s="135"/>
      <c r="M90" s="135"/>
      <c r="N90" s="1">
        <f t="shared" ref="N90" si="5">SUM(B89:C90)</f>
        <v>0</v>
      </c>
      <c r="P90" s="53"/>
      <c r="Q90" s="53"/>
    </row>
    <row r="91" spans="1:17" ht="21" customHeight="1" x14ac:dyDescent="0.3">
      <c r="A91" s="120"/>
      <c r="B91" s="153"/>
      <c r="C91" s="154"/>
      <c r="D91" s="121" t="e">
        <f>#REF!</f>
        <v>#REF!</v>
      </c>
      <c r="E91" s="122"/>
      <c r="F91" s="133"/>
      <c r="G91" s="133"/>
      <c r="H91" s="133"/>
      <c r="I91" s="133"/>
      <c r="J91" s="133"/>
      <c r="K91" s="133"/>
      <c r="L91" s="133"/>
      <c r="M91" s="133"/>
      <c r="N91" s="1">
        <f>SUM(B91:C92)</f>
        <v>0</v>
      </c>
      <c r="Q91" s="53"/>
    </row>
    <row r="92" spans="1:17" ht="21" customHeight="1" x14ac:dyDescent="0.3">
      <c r="A92" s="120"/>
      <c r="B92" s="123"/>
      <c r="C92" s="123"/>
      <c r="D92" s="124" t="str">
        <f>IF(B92&gt;0,"GRATUIT","")</f>
        <v/>
      </c>
      <c r="E92" s="124"/>
      <c r="F92" s="216"/>
      <c r="G92" s="216"/>
      <c r="H92" s="216"/>
      <c r="I92" s="216"/>
      <c r="J92" s="216"/>
      <c r="K92" s="216"/>
      <c r="L92" s="216"/>
      <c r="M92" s="216"/>
      <c r="N92" s="1">
        <f>SUM(B91:C92)</f>
        <v>0</v>
      </c>
      <c r="Q92" s="53"/>
    </row>
    <row r="93" spans="1:17" ht="21" customHeight="1" x14ac:dyDescent="0.3">
      <c r="A93" s="120"/>
      <c r="B93" s="153"/>
      <c r="C93" s="154"/>
      <c r="D93" s="121" t="e">
        <f>#REF!</f>
        <v>#REF!</v>
      </c>
      <c r="E93" s="122"/>
      <c r="F93" s="133"/>
      <c r="G93" s="134"/>
      <c r="H93" s="134"/>
      <c r="I93" s="134"/>
      <c r="J93" s="134"/>
      <c r="K93" s="134"/>
      <c r="L93" s="134"/>
      <c r="M93" s="134"/>
      <c r="N93" s="1">
        <f>SUM(B93:C94)</f>
        <v>0</v>
      </c>
      <c r="Q93" s="53"/>
    </row>
    <row r="94" spans="1:17" ht="21" customHeight="1" x14ac:dyDescent="0.3">
      <c r="A94" s="120"/>
      <c r="B94" s="123"/>
      <c r="C94" s="123"/>
      <c r="D94" s="124" t="str">
        <f>IF(B94&gt;0,"GRATUIT","")</f>
        <v/>
      </c>
      <c r="E94" s="124"/>
      <c r="F94" s="135"/>
      <c r="G94" s="135"/>
      <c r="H94" s="135"/>
      <c r="I94" s="135"/>
      <c r="J94" s="135"/>
      <c r="K94" s="135"/>
      <c r="L94" s="135"/>
      <c r="M94" s="135"/>
      <c r="N94" s="1">
        <f>SUM(B93:C94)</f>
        <v>0</v>
      </c>
      <c r="Q94" s="53"/>
    </row>
    <row r="95" spans="1:17" ht="21" customHeight="1" x14ac:dyDescent="0.3">
      <c r="A95" s="120"/>
      <c r="B95" s="153"/>
      <c r="C95" s="154"/>
      <c r="D95" s="121" t="e">
        <f>#REF!</f>
        <v>#REF!</v>
      </c>
      <c r="E95" s="122"/>
      <c r="F95" s="133"/>
      <c r="G95" s="134"/>
      <c r="H95" s="134"/>
      <c r="I95" s="134"/>
      <c r="J95" s="134"/>
      <c r="K95" s="134"/>
      <c r="L95" s="134"/>
      <c r="M95" s="134"/>
      <c r="N95" s="1">
        <f>SUM(B95:C96)</f>
        <v>0</v>
      </c>
      <c r="Q95" s="53"/>
    </row>
    <row r="96" spans="1:17" ht="21" customHeight="1" x14ac:dyDescent="0.3">
      <c r="A96" s="120"/>
      <c r="B96" s="123"/>
      <c r="C96" s="123"/>
      <c r="D96" s="124" t="str">
        <f>IF(B96&gt;0,"GRATUIT","")</f>
        <v/>
      </c>
      <c r="E96" s="124"/>
      <c r="F96" s="135"/>
      <c r="G96" s="135"/>
      <c r="H96" s="135"/>
      <c r="I96" s="135"/>
      <c r="J96" s="135"/>
      <c r="K96" s="135"/>
      <c r="L96" s="135"/>
      <c r="M96" s="135"/>
      <c r="N96" s="1">
        <f>SUM(B95:C96)</f>
        <v>0</v>
      </c>
      <c r="Q96" s="53"/>
    </row>
    <row r="97" spans="1:17" ht="21" customHeight="1" x14ac:dyDescent="0.3">
      <c r="A97" s="120"/>
      <c r="B97" s="153"/>
      <c r="C97" s="154"/>
      <c r="D97" s="121" t="e">
        <f>#REF!</f>
        <v>#REF!</v>
      </c>
      <c r="E97" s="122"/>
      <c r="F97" s="214"/>
      <c r="G97" s="134"/>
      <c r="H97" s="134"/>
      <c r="I97" s="134"/>
      <c r="J97" s="134"/>
      <c r="K97" s="134"/>
      <c r="L97" s="134"/>
      <c r="M97" s="134"/>
      <c r="N97" s="1">
        <f>SUM(B97:C98)</f>
        <v>0</v>
      </c>
      <c r="Q97" s="53"/>
    </row>
    <row r="98" spans="1:17" ht="21" customHeight="1" x14ac:dyDescent="0.3">
      <c r="A98" s="120"/>
      <c r="B98" s="123"/>
      <c r="C98" s="123"/>
      <c r="D98" s="124" t="str">
        <f>IF(B98&gt;0,"GRATUIT","")</f>
        <v/>
      </c>
      <c r="E98" s="124"/>
      <c r="F98" s="215"/>
      <c r="G98" s="135"/>
      <c r="H98" s="135"/>
      <c r="I98" s="135"/>
      <c r="J98" s="135"/>
      <c r="K98" s="135"/>
      <c r="L98" s="135"/>
      <c r="M98" s="135"/>
      <c r="N98" s="1">
        <f>SUM(B97:C98)</f>
        <v>0</v>
      </c>
      <c r="Q98" s="53"/>
    </row>
    <row r="99" spans="1:17" x14ac:dyDescent="0.3">
      <c r="A99" s="16"/>
      <c r="B99" s="16"/>
      <c r="C99" s="16"/>
      <c r="D99" s="16"/>
      <c r="E99" s="16"/>
      <c r="F99" s="3"/>
      <c r="G99" s="3"/>
      <c r="H99" s="3"/>
      <c r="I99" s="3"/>
      <c r="J99" s="3"/>
      <c r="K99" s="3"/>
      <c r="L99" s="3"/>
      <c r="M99" s="3"/>
    </row>
    <row r="508" spans="1:21" x14ac:dyDescent="0.3">
      <c r="A508" s="2" t="s">
        <v>30</v>
      </c>
      <c r="C508" s="2" t="s">
        <v>29</v>
      </c>
      <c r="D508" s="2" t="s">
        <v>29</v>
      </c>
      <c r="E508" s="2" t="s">
        <v>29</v>
      </c>
      <c r="F508" s="2" t="s">
        <v>29</v>
      </c>
      <c r="G508" s="2" t="s">
        <v>29</v>
      </c>
      <c r="H508" s="2" t="s">
        <v>29</v>
      </c>
      <c r="I508" s="2" t="s">
        <v>29</v>
      </c>
      <c r="J508" s="2" t="s">
        <v>29</v>
      </c>
      <c r="K508" s="2" t="s">
        <v>29</v>
      </c>
      <c r="L508" s="2" t="s">
        <v>29</v>
      </c>
      <c r="M508" s="2" t="s">
        <v>29</v>
      </c>
      <c r="N508" s="1" t="s">
        <v>29</v>
      </c>
      <c r="O508" s="4" t="s">
        <v>29</v>
      </c>
      <c r="P508" s="4" t="s">
        <v>29</v>
      </c>
      <c r="Q508" s="4" t="s">
        <v>29</v>
      </c>
      <c r="R508" s="2" t="s">
        <v>29</v>
      </c>
      <c r="S508" s="2" t="s">
        <v>29</v>
      </c>
      <c r="U508" s="2" t="s">
        <v>29</v>
      </c>
    </row>
    <row r="509" spans="1:21" x14ac:dyDescent="0.3">
      <c r="A509" s="2" t="s">
        <v>46</v>
      </c>
      <c r="C509" s="2" t="s">
        <v>47</v>
      </c>
      <c r="D509" s="2" t="s">
        <v>48</v>
      </c>
      <c r="E509" s="2" t="s">
        <v>29</v>
      </c>
      <c r="F509" s="2" t="s">
        <v>29</v>
      </c>
      <c r="G509" s="2" t="s">
        <v>29</v>
      </c>
      <c r="H509" s="2" t="s">
        <v>29</v>
      </c>
      <c r="I509" s="2" t="s">
        <v>29</v>
      </c>
      <c r="J509" s="2" t="s">
        <v>29</v>
      </c>
      <c r="K509" s="2" t="s">
        <v>29</v>
      </c>
      <c r="L509" s="2" t="s">
        <v>29</v>
      </c>
      <c r="M509" s="2" t="s">
        <v>29</v>
      </c>
      <c r="N509" s="1" t="s">
        <v>3</v>
      </c>
      <c r="O509" s="4" t="s">
        <v>49</v>
      </c>
      <c r="P509" s="4" t="s">
        <v>50</v>
      </c>
      <c r="Q509" s="4" t="s">
        <v>29</v>
      </c>
      <c r="R509" s="2" t="s">
        <v>36</v>
      </c>
      <c r="S509" s="2" t="s">
        <v>2</v>
      </c>
      <c r="T509" s="108">
        <v>1</v>
      </c>
      <c r="U509" s="2" t="s">
        <v>26</v>
      </c>
    </row>
  </sheetData>
  <sortState ref="X2:X6">
    <sortCondition ref="X22:X26"/>
  </sortState>
  <mergeCells count="236">
    <mergeCell ref="F85:M86"/>
    <mergeCell ref="F83:M84"/>
    <mergeCell ref="F67:M68"/>
    <mergeCell ref="F75:M76"/>
    <mergeCell ref="F55:M56"/>
    <mergeCell ref="F69:M70"/>
    <mergeCell ref="A75:A76"/>
    <mergeCell ref="B76:C76"/>
    <mergeCell ref="D75:E75"/>
    <mergeCell ref="D76:E76"/>
    <mergeCell ref="D84:E84"/>
    <mergeCell ref="B84:C84"/>
    <mergeCell ref="D73:E73"/>
    <mergeCell ref="B74:C74"/>
    <mergeCell ref="D74:E74"/>
    <mergeCell ref="A71:A72"/>
    <mergeCell ref="A73:A74"/>
    <mergeCell ref="A57:A58"/>
    <mergeCell ref="D57:E57"/>
    <mergeCell ref="B58:C58"/>
    <mergeCell ref="D58:E58"/>
    <mergeCell ref="A55:A56"/>
    <mergeCell ref="B56:C56"/>
    <mergeCell ref="D55:E55"/>
    <mergeCell ref="F97:M98"/>
    <mergeCell ref="F25:M26"/>
    <mergeCell ref="F27:M28"/>
    <mergeCell ref="F31:M32"/>
    <mergeCell ref="F33:M34"/>
    <mergeCell ref="F35:M36"/>
    <mergeCell ref="F37:M38"/>
    <mergeCell ref="F39:M40"/>
    <mergeCell ref="F41:M42"/>
    <mergeCell ref="F49:M50"/>
    <mergeCell ref="F51:M52"/>
    <mergeCell ref="F53:M54"/>
    <mergeCell ref="F57:M58"/>
    <mergeCell ref="F59:M60"/>
    <mergeCell ref="F61:M62"/>
    <mergeCell ref="F63:M64"/>
    <mergeCell ref="F65:M66"/>
    <mergeCell ref="F91:M92"/>
    <mergeCell ref="F93:M94"/>
    <mergeCell ref="F95:M96"/>
    <mergeCell ref="F71:M72"/>
    <mergeCell ref="F73:M74"/>
    <mergeCell ref="F77:M78"/>
    <mergeCell ref="F79:M80"/>
    <mergeCell ref="A87:A88"/>
    <mergeCell ref="A89:A90"/>
    <mergeCell ref="B88:C88"/>
    <mergeCell ref="B90:C90"/>
    <mergeCell ref="D87:E87"/>
    <mergeCell ref="D88:E88"/>
    <mergeCell ref="D89:E89"/>
    <mergeCell ref="D90:E90"/>
    <mergeCell ref="F87:M88"/>
    <mergeCell ref="F89:M90"/>
    <mergeCell ref="A51:A52"/>
    <mergeCell ref="D51:E51"/>
    <mergeCell ref="B52:C52"/>
    <mergeCell ref="D52:E52"/>
    <mergeCell ref="A53:A54"/>
    <mergeCell ref="D53:E53"/>
    <mergeCell ref="A85:A86"/>
    <mergeCell ref="B86:C86"/>
    <mergeCell ref="D85:E85"/>
    <mergeCell ref="D86:E86"/>
    <mergeCell ref="A83:A84"/>
    <mergeCell ref="D77:E77"/>
    <mergeCell ref="D78:E78"/>
    <mergeCell ref="D79:E79"/>
    <mergeCell ref="D80:E80"/>
    <mergeCell ref="B78:C78"/>
    <mergeCell ref="D83:E83"/>
    <mergeCell ref="D81:E81"/>
    <mergeCell ref="D82:E82"/>
    <mergeCell ref="B80:C80"/>
    <mergeCell ref="A77:A78"/>
    <mergeCell ref="A79:A80"/>
    <mergeCell ref="A81:A82"/>
    <mergeCell ref="B82:C82"/>
    <mergeCell ref="A49:A50"/>
    <mergeCell ref="D49:E49"/>
    <mergeCell ref="B50:C50"/>
    <mergeCell ref="D50:E50"/>
    <mergeCell ref="D44:E44"/>
    <mergeCell ref="B44:C44"/>
    <mergeCell ref="A45:A46"/>
    <mergeCell ref="B46:C46"/>
    <mergeCell ref="D45:E45"/>
    <mergeCell ref="D46:E46"/>
    <mergeCell ref="A47:A48"/>
    <mergeCell ref="B48:C48"/>
    <mergeCell ref="D47:E47"/>
    <mergeCell ref="D48:E48"/>
    <mergeCell ref="Q1:T2"/>
    <mergeCell ref="B2:H2"/>
    <mergeCell ref="B3:H3"/>
    <mergeCell ref="B4:H4"/>
    <mergeCell ref="E6:F6"/>
    <mergeCell ref="G6:H6"/>
    <mergeCell ref="G5:H5"/>
    <mergeCell ref="K8:M8"/>
    <mergeCell ref="B8:D8"/>
    <mergeCell ref="G7:H7"/>
    <mergeCell ref="E8:H8"/>
    <mergeCell ref="J7:K7"/>
    <mergeCell ref="B5:D5"/>
    <mergeCell ref="B6:D6"/>
    <mergeCell ref="B7:D7"/>
    <mergeCell ref="I2:I6"/>
    <mergeCell ref="A25:A26"/>
    <mergeCell ref="D25:E25"/>
    <mergeCell ref="B26:C26"/>
    <mergeCell ref="D26:E26"/>
    <mergeCell ref="A27:A28"/>
    <mergeCell ref="D27:E27"/>
    <mergeCell ref="B28:C28"/>
    <mergeCell ref="D28:E28"/>
    <mergeCell ref="A13:M16"/>
    <mergeCell ref="A17:A18"/>
    <mergeCell ref="B18:C18"/>
    <mergeCell ref="D17:E17"/>
    <mergeCell ref="D18:E18"/>
    <mergeCell ref="B20:C20"/>
    <mergeCell ref="B22:C22"/>
    <mergeCell ref="F19:M20"/>
    <mergeCell ref="F21:M22"/>
    <mergeCell ref="A19:A20"/>
    <mergeCell ref="A21:A22"/>
    <mergeCell ref="B24:C24"/>
    <mergeCell ref="A23:A24"/>
    <mergeCell ref="D23:E23"/>
    <mergeCell ref="D24:E24"/>
    <mergeCell ref="F23:M24"/>
    <mergeCell ref="A9:A11"/>
    <mergeCell ref="B12:D12"/>
    <mergeCell ref="E12:F12"/>
    <mergeCell ref="G12:H12"/>
    <mergeCell ref="I12:J12"/>
    <mergeCell ref="Q11:S11"/>
    <mergeCell ref="D19:E19"/>
    <mergeCell ref="D20:E20"/>
    <mergeCell ref="D21:E21"/>
    <mergeCell ref="S9:T9"/>
    <mergeCell ref="S10:T10"/>
    <mergeCell ref="D96:E96"/>
    <mergeCell ref="B95:C95"/>
    <mergeCell ref="D94:E94"/>
    <mergeCell ref="A91:A92"/>
    <mergeCell ref="A93:A94"/>
    <mergeCell ref="D93:E93"/>
    <mergeCell ref="B94:C94"/>
    <mergeCell ref="A97:A98"/>
    <mergeCell ref="D97:E97"/>
    <mergeCell ref="B98:C98"/>
    <mergeCell ref="D98:E98"/>
    <mergeCell ref="B97:C97"/>
    <mergeCell ref="B93:C93"/>
    <mergeCell ref="A95:A96"/>
    <mergeCell ref="D95:E95"/>
    <mergeCell ref="B96:C96"/>
    <mergeCell ref="B91:C91"/>
    <mergeCell ref="D91:E91"/>
    <mergeCell ref="B92:C92"/>
    <mergeCell ref="D92:E92"/>
    <mergeCell ref="F81:M82"/>
    <mergeCell ref="B9:M10"/>
    <mergeCell ref="B11:M11"/>
    <mergeCell ref="F17:M18"/>
    <mergeCell ref="D38:E38"/>
    <mergeCell ref="D39:E39"/>
    <mergeCell ref="B40:C40"/>
    <mergeCell ref="D40:E40"/>
    <mergeCell ref="B54:C54"/>
    <mergeCell ref="D54:E54"/>
    <mergeCell ref="F45:M46"/>
    <mergeCell ref="F47:M48"/>
    <mergeCell ref="D71:E71"/>
    <mergeCell ref="B72:C72"/>
    <mergeCell ref="D72:E72"/>
    <mergeCell ref="D41:E41"/>
    <mergeCell ref="B42:C42"/>
    <mergeCell ref="D42:E42"/>
    <mergeCell ref="D43:E43"/>
    <mergeCell ref="D22:E22"/>
    <mergeCell ref="D56:E56"/>
    <mergeCell ref="A29:A30"/>
    <mergeCell ref="B30:C30"/>
    <mergeCell ref="D29:E29"/>
    <mergeCell ref="D30:E30"/>
    <mergeCell ref="F29:M30"/>
    <mergeCell ref="F43:M44"/>
    <mergeCell ref="D31:E31"/>
    <mergeCell ref="B32:C32"/>
    <mergeCell ref="D32:E32"/>
    <mergeCell ref="A33:A34"/>
    <mergeCell ref="D33:E33"/>
    <mergeCell ref="B34:C34"/>
    <mergeCell ref="D34:E34"/>
    <mergeCell ref="A35:A36"/>
    <mergeCell ref="D35:E35"/>
    <mergeCell ref="B36:C36"/>
    <mergeCell ref="D36:E36"/>
    <mergeCell ref="A43:A44"/>
    <mergeCell ref="A37:A38"/>
    <mergeCell ref="D37:E37"/>
    <mergeCell ref="B38:C38"/>
    <mergeCell ref="A39:A40"/>
    <mergeCell ref="A41:A42"/>
    <mergeCell ref="A31:A32"/>
    <mergeCell ref="A59:A60"/>
    <mergeCell ref="D59:E59"/>
    <mergeCell ref="B60:C60"/>
    <mergeCell ref="D60:E60"/>
    <mergeCell ref="A61:A62"/>
    <mergeCell ref="D61:E61"/>
    <mergeCell ref="B62:C62"/>
    <mergeCell ref="A69:A70"/>
    <mergeCell ref="D69:E69"/>
    <mergeCell ref="B70:C70"/>
    <mergeCell ref="D70:E70"/>
    <mergeCell ref="A67:A68"/>
    <mergeCell ref="D62:E62"/>
    <mergeCell ref="A63:A64"/>
    <mergeCell ref="D63:E63"/>
    <mergeCell ref="B64:C64"/>
    <mergeCell ref="D64:E64"/>
    <mergeCell ref="A65:A66"/>
    <mergeCell ref="D65:E65"/>
    <mergeCell ref="B66:C66"/>
    <mergeCell ref="D66:E66"/>
    <mergeCell ref="B68:C68"/>
    <mergeCell ref="D67:E67"/>
    <mergeCell ref="D68:E68"/>
  </mergeCells>
  <conditionalFormatting sqref="G5">
    <cfRule type="cellIs" dxfId="11" priority="9" operator="equal">
      <formula>0</formula>
    </cfRule>
  </conditionalFormatting>
  <conditionalFormatting sqref="K2">
    <cfRule type="cellIs" dxfId="10" priority="8" operator="equal">
      <formula>0</formula>
    </cfRule>
  </conditionalFormatting>
  <conditionalFormatting sqref="M3">
    <cfRule type="cellIs" dxfId="9" priority="7" operator="lessThan">
      <formula>0</formula>
    </cfRule>
  </conditionalFormatting>
  <conditionalFormatting sqref="B3:H4 B5:D6 G5 K2:K5">
    <cfRule type="containsErrors" dxfId="8" priority="6">
      <formula>ISERROR(B2)</formula>
    </cfRule>
  </conditionalFormatting>
  <conditionalFormatting sqref="G6:H6 M3">
    <cfRule type="containsErrors" dxfId="7" priority="5">
      <formula>ISERROR(G3)</formula>
    </cfRule>
  </conditionalFormatting>
  <conditionalFormatting sqref="Q11:S11">
    <cfRule type="containsText" dxfId="6" priority="3" operator="containsText" text="transport si franco negatif">
      <formula>NOT(ISERROR(SEARCH("transport si franco negatif",Q11)))</formula>
    </cfRule>
  </conditionalFormatting>
  <conditionalFormatting sqref="B11:M11">
    <cfRule type="containsErrors" dxfId="5" priority="1">
      <formula>ISERROR(B11)</formula>
    </cfRule>
  </conditionalFormatting>
  <dataValidations count="1">
    <dataValidation type="list" allowBlank="1" showInputMessage="1" showErrorMessage="1" sqref="B2">
      <formula1>OFFSET(magasin,MATCH($B$2&amp;"*",magasin,0)-1,,COUNTIF(magasin,$B$2&amp;"*"))</formula1>
    </dataValidation>
  </dataValidations>
  <pageMargins left="0" right="0" top="0" bottom="0" header="0.31496062992125984" footer="0.31496062992125984"/>
  <pageSetup paperSize="9" orientation="portrait" r:id="rId1"/>
  <ignoredErrors>
    <ignoredError sqref="D17:E17" unlockedFormula="1"/>
    <ignoredError sqref="D19:E19 D29:E29 D53:E53 D81:E81" formula="1" unlockedFormula="1"/>
    <ignoredError sqref="B4:H6 R10:S10 B7:E7 H7 S9 C3:H3" emptyCellReference="1"/>
    <ignoredError sqref="D18:E18 D30:E30 D80:E80" unlockedFormula="1" emptyCellReference="1"/>
    <ignoredError sqref="D21:E28 D31:E40 D42:E52 D41:E41 D54:E67 D68:E68 D69:E79 D82:E98 E20" formula="1" unlockedFormula="1" emptyCellReference="1"/>
  </ignoredErrors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V507"/>
  <sheetViews>
    <sheetView showGridLines="0" zoomScale="120" zoomScaleNormal="120" workbookViewId="0">
      <pane xSplit="2" ySplit="1" topLeftCell="E2" activePane="bottomRight" state="frozen"/>
      <selection pane="topRight" activeCell="C1" sqref="C1"/>
      <selection pane="bottomLeft" activeCell="A2" sqref="A2"/>
      <selection pane="bottomRight" activeCell="A2" sqref="A2:XFD2"/>
    </sheetView>
  </sheetViews>
  <sheetFormatPr baseColWidth="10" defaultColWidth="11.5546875" defaultRowHeight="11.25" x14ac:dyDescent="0.2"/>
  <cols>
    <col min="1" max="1" width="26.33203125" style="48" bestFit="1" customWidth="1"/>
    <col min="2" max="2" width="26.44140625" style="37" hidden="1" customWidth="1"/>
    <col min="3" max="3" width="40" style="36" customWidth="1"/>
    <col min="4" max="4" width="4.88671875" style="36" customWidth="1"/>
    <col min="5" max="10" width="1.6640625" style="36" bestFit="1" customWidth="1"/>
    <col min="11" max="12" width="1.6640625" style="36" customWidth="1"/>
    <col min="13" max="13" width="1.6640625" style="84" customWidth="1"/>
    <col min="14" max="14" width="17.88671875" style="36" bestFit="1" customWidth="1"/>
    <col min="15" max="15" width="11.44140625" style="36" customWidth="1"/>
    <col min="16" max="16" width="12.5546875" style="36" customWidth="1"/>
    <col min="17" max="17" width="13.5546875" style="36" customWidth="1"/>
    <col min="18" max="18" width="28.109375" style="36" customWidth="1"/>
    <col min="19" max="19" width="7" style="36" bestFit="1" customWidth="1"/>
    <col min="20" max="20" width="5" style="104" customWidth="1"/>
    <col min="21" max="21" width="21.109375" style="48" customWidth="1"/>
    <col min="22" max="16384" width="11.5546875" style="48"/>
  </cols>
  <sheetData>
    <row r="1" spans="1:21" s="73" customFormat="1" ht="36.75" customHeight="1" x14ac:dyDescent="0.3">
      <c r="A1" s="73" t="s">
        <v>0</v>
      </c>
      <c r="B1" s="72" t="s">
        <v>0</v>
      </c>
      <c r="C1" s="73" t="s">
        <v>0</v>
      </c>
      <c r="D1" s="73">
        <v>0</v>
      </c>
      <c r="E1" s="73" t="s">
        <v>0</v>
      </c>
      <c r="F1" s="73" t="s">
        <v>0</v>
      </c>
      <c r="G1" s="73" t="s">
        <v>0</v>
      </c>
      <c r="H1" s="73" t="s">
        <v>0</v>
      </c>
      <c r="I1" s="73" t="s">
        <v>0</v>
      </c>
      <c r="J1" s="73" t="s">
        <v>0</v>
      </c>
      <c r="K1" s="73" t="s">
        <v>0</v>
      </c>
      <c r="M1" s="83"/>
      <c r="N1" s="73" t="s">
        <v>0</v>
      </c>
      <c r="O1" s="73" t="s">
        <v>0</v>
      </c>
      <c r="P1" s="73" t="s">
        <v>0</v>
      </c>
      <c r="Q1" s="73" t="s">
        <v>0</v>
      </c>
      <c r="R1" s="73" t="s">
        <v>0</v>
      </c>
      <c r="S1" s="73" t="s">
        <v>0</v>
      </c>
      <c r="T1" s="113" t="s">
        <v>0</v>
      </c>
      <c r="U1" s="73" t="s">
        <v>0</v>
      </c>
    </row>
    <row r="2" spans="1:21" x14ac:dyDescent="0.2">
      <c r="A2" s="37" t="s">
        <v>57</v>
      </c>
      <c r="C2" s="36" t="s">
        <v>58</v>
      </c>
      <c r="D2" s="36" t="s">
        <v>59</v>
      </c>
      <c r="E2" s="36" t="s">
        <v>29</v>
      </c>
      <c r="F2" s="36" t="s">
        <v>29</v>
      </c>
      <c r="G2" s="36" t="s">
        <v>29</v>
      </c>
      <c r="H2" s="36" t="s">
        <v>29</v>
      </c>
      <c r="I2" s="36" t="s">
        <v>29</v>
      </c>
      <c r="J2" s="36" t="s">
        <v>29</v>
      </c>
      <c r="K2" s="36" t="s">
        <v>29</v>
      </c>
      <c r="L2" s="36" t="s">
        <v>29</v>
      </c>
      <c r="M2" s="84" t="s">
        <v>29</v>
      </c>
      <c r="N2" s="36" t="s">
        <v>51</v>
      </c>
      <c r="O2" s="36" t="s">
        <v>29</v>
      </c>
      <c r="P2" s="36" t="s">
        <v>29</v>
      </c>
      <c r="Q2" s="36" t="s">
        <v>29</v>
      </c>
      <c r="R2" s="36" t="s">
        <v>33</v>
      </c>
      <c r="S2" s="36" t="s">
        <v>2</v>
      </c>
      <c r="T2" s="104" t="s">
        <v>60</v>
      </c>
      <c r="U2" s="74" t="s">
        <v>54</v>
      </c>
    </row>
    <row r="3" spans="1:21" x14ac:dyDescent="0.2">
      <c r="A3" s="75"/>
    </row>
    <row r="4" spans="1:21" x14ac:dyDescent="0.2">
      <c r="A4" s="37"/>
    </row>
    <row r="5" spans="1:21" x14ac:dyDescent="0.2">
      <c r="A5" s="75"/>
    </row>
    <row r="6" spans="1:21" x14ac:dyDescent="0.2">
      <c r="A6" s="37"/>
    </row>
    <row r="7" spans="1:21" x14ac:dyDescent="0.2">
      <c r="A7" s="37"/>
    </row>
    <row r="8" spans="1:21" x14ac:dyDescent="0.2">
      <c r="A8" s="37"/>
      <c r="U8" s="74"/>
    </row>
    <row r="9" spans="1:21" x14ac:dyDescent="0.2">
      <c r="A9" s="37"/>
      <c r="U9" s="74"/>
    </row>
    <row r="10" spans="1:21" x14ac:dyDescent="0.2">
      <c r="A10" s="37"/>
    </row>
    <row r="12" spans="1:21" x14ac:dyDescent="0.2">
      <c r="A12" s="37"/>
    </row>
    <row r="14" spans="1:21" x14ac:dyDescent="0.2">
      <c r="A14" s="75"/>
    </row>
    <row r="15" spans="1:21" x14ac:dyDescent="0.2">
      <c r="A15" s="37"/>
    </row>
    <row r="16" spans="1:21" x14ac:dyDescent="0.2">
      <c r="A16" s="75"/>
    </row>
    <row r="17" spans="1:21" x14ac:dyDescent="0.2">
      <c r="A17" s="37"/>
    </row>
    <row r="18" spans="1:21" x14ac:dyDescent="0.2">
      <c r="A18" s="37"/>
    </row>
    <row r="19" spans="1:21" x14ac:dyDescent="0.2">
      <c r="A19" s="37"/>
      <c r="U19" s="74"/>
    </row>
    <row r="20" spans="1:21" x14ac:dyDescent="0.2">
      <c r="A20" s="37"/>
    </row>
    <row r="21" spans="1:21" x14ac:dyDescent="0.2">
      <c r="A21" s="37"/>
      <c r="U21" s="74"/>
    </row>
    <row r="22" spans="1:21" x14ac:dyDescent="0.2">
      <c r="A22" s="75"/>
    </row>
    <row r="23" spans="1:21" x14ac:dyDescent="0.2">
      <c r="A23" s="75"/>
    </row>
    <row r="24" spans="1:21" x14ac:dyDescent="0.2">
      <c r="A24" s="75"/>
    </row>
    <row r="25" spans="1:21" x14ac:dyDescent="0.2">
      <c r="U25" s="74"/>
    </row>
    <row r="26" spans="1:21" x14ac:dyDescent="0.2">
      <c r="A26" s="37"/>
    </row>
    <row r="27" spans="1:21" x14ac:dyDescent="0.2">
      <c r="A27" s="37"/>
    </row>
    <row r="28" spans="1:21" x14ac:dyDescent="0.2">
      <c r="A28" s="37"/>
      <c r="U28" s="74"/>
    </row>
    <row r="30" spans="1:21" x14ac:dyDescent="0.2">
      <c r="U30" s="67"/>
    </row>
    <row r="31" spans="1:21" x14ac:dyDescent="0.2">
      <c r="A31" s="37"/>
      <c r="U31" s="67"/>
    </row>
    <row r="32" spans="1:21" x14ac:dyDescent="0.2">
      <c r="A32" s="37"/>
    </row>
    <row r="33" spans="1:21" x14ac:dyDescent="0.2">
      <c r="A33" s="37"/>
    </row>
    <row r="34" spans="1:21" x14ac:dyDescent="0.2">
      <c r="A34" s="37"/>
    </row>
    <row r="35" spans="1:21" x14ac:dyDescent="0.2">
      <c r="A35" s="37"/>
      <c r="T35" s="105"/>
    </row>
    <row r="36" spans="1:21" x14ac:dyDescent="0.2">
      <c r="A36" s="59"/>
      <c r="B36" s="59"/>
      <c r="C36" s="60"/>
      <c r="D36" s="67"/>
      <c r="E36" s="60"/>
      <c r="F36" s="60"/>
      <c r="G36" s="60"/>
      <c r="H36" s="60"/>
      <c r="I36" s="60"/>
      <c r="J36" s="60"/>
      <c r="K36" s="60"/>
      <c r="L36" s="60"/>
      <c r="M36" s="85"/>
      <c r="N36" s="60"/>
      <c r="O36" s="60"/>
      <c r="P36" s="60"/>
      <c r="Q36" s="60"/>
      <c r="R36" s="60"/>
      <c r="S36" s="60"/>
    </row>
    <row r="37" spans="1:21" x14ac:dyDescent="0.2">
      <c r="A37" s="76"/>
      <c r="D37" s="67"/>
    </row>
    <row r="38" spans="1:21" ht="12" customHeight="1" x14ac:dyDescent="0.2">
      <c r="A38" s="77"/>
    </row>
    <row r="39" spans="1:21" ht="12" customHeight="1" x14ac:dyDescent="0.2">
      <c r="A39" s="78"/>
    </row>
    <row r="40" spans="1:21" ht="12" customHeight="1" x14ac:dyDescent="0.2">
      <c r="A40" s="77"/>
    </row>
    <row r="41" spans="1:21" ht="12" customHeight="1" x14ac:dyDescent="0.2">
      <c r="A41" s="37"/>
    </row>
    <row r="42" spans="1:21" ht="12" customHeight="1" x14ac:dyDescent="0.2">
      <c r="A42" s="79"/>
    </row>
    <row r="43" spans="1:21" ht="12" customHeight="1" x14ac:dyDescent="0.2">
      <c r="A43" s="37"/>
    </row>
    <row r="44" spans="1:21" ht="12" customHeight="1" x14ac:dyDescent="0.2">
      <c r="A44" s="37"/>
      <c r="U44" s="67"/>
    </row>
    <row r="45" spans="1:21" ht="12" customHeight="1" x14ac:dyDescent="0.2">
      <c r="A45" s="79"/>
    </row>
    <row r="46" spans="1:21" ht="12" customHeight="1" x14ac:dyDescent="0.2">
      <c r="A46" s="79"/>
    </row>
    <row r="47" spans="1:21" ht="12" customHeight="1" x14ac:dyDescent="0.2">
      <c r="A47" s="79"/>
    </row>
    <row r="48" spans="1:21" ht="12" customHeight="1" x14ac:dyDescent="0.2">
      <c r="A48" s="79"/>
    </row>
    <row r="49" spans="1:21" x14ac:dyDescent="0.2">
      <c r="A49" s="37"/>
    </row>
    <row r="50" spans="1:21" x14ac:dyDescent="0.2">
      <c r="A50" s="79"/>
    </row>
    <row r="51" spans="1:21" x14ac:dyDescent="0.2">
      <c r="A51" s="79"/>
    </row>
    <row r="52" spans="1:21" x14ac:dyDescent="0.2">
      <c r="A52" s="37"/>
    </row>
    <row r="53" spans="1:21" x14ac:dyDescent="0.2">
      <c r="A53" s="75"/>
    </row>
    <row r="54" spans="1:21" x14ac:dyDescent="0.2">
      <c r="A54" s="79"/>
    </row>
    <row r="55" spans="1:21" x14ac:dyDescent="0.2">
      <c r="A55" s="37"/>
    </row>
    <row r="56" spans="1:21" x14ac:dyDescent="0.2">
      <c r="A56" s="79"/>
    </row>
    <row r="58" spans="1:21" x14ac:dyDescent="0.2">
      <c r="A58" s="76"/>
    </row>
    <row r="59" spans="1:21" x14ac:dyDescent="0.2">
      <c r="A59" s="76"/>
    </row>
    <row r="61" spans="1:21" x14ac:dyDescent="0.2">
      <c r="A61" s="79"/>
    </row>
    <row r="62" spans="1:21" x14ac:dyDescent="0.2">
      <c r="A62" s="37"/>
      <c r="U62" s="62"/>
    </row>
    <row r="63" spans="1:21" x14ac:dyDescent="0.2">
      <c r="A63" s="79"/>
    </row>
    <row r="64" spans="1:21" x14ac:dyDescent="0.2">
      <c r="A64" s="79"/>
    </row>
    <row r="65" spans="1:14" x14ac:dyDescent="0.2">
      <c r="A65" s="37"/>
    </row>
    <row r="66" spans="1:14" x14ac:dyDescent="0.2">
      <c r="A66" s="79"/>
    </row>
    <row r="67" spans="1:14" x14ac:dyDescent="0.2">
      <c r="A67" s="75"/>
    </row>
    <row r="68" spans="1:14" x14ac:dyDescent="0.2">
      <c r="A68" s="37"/>
    </row>
    <row r="69" spans="1:14" x14ac:dyDescent="0.2">
      <c r="A69" s="79"/>
    </row>
    <row r="70" spans="1:14" x14ac:dyDescent="0.2">
      <c r="A70" s="75"/>
    </row>
    <row r="71" spans="1:14" x14ac:dyDescent="0.2">
      <c r="A71" s="79"/>
    </row>
    <row r="72" spans="1:14" x14ac:dyDescent="0.2">
      <c r="A72" s="37"/>
    </row>
    <row r="73" spans="1:14" x14ac:dyDescent="0.2">
      <c r="A73" s="79"/>
    </row>
    <row r="74" spans="1:14" x14ac:dyDescent="0.2">
      <c r="A74" s="37"/>
    </row>
    <row r="75" spans="1:14" x14ac:dyDescent="0.2">
      <c r="A75" s="79"/>
    </row>
    <row r="76" spans="1:14" x14ac:dyDescent="0.2">
      <c r="A76" s="77"/>
    </row>
    <row r="77" spans="1:14" x14ac:dyDescent="0.2">
      <c r="A77" s="75"/>
      <c r="N77" s="38"/>
    </row>
    <row r="78" spans="1:14" x14ac:dyDescent="0.2">
      <c r="A78" s="79"/>
    </row>
    <row r="79" spans="1:14" x14ac:dyDescent="0.2">
      <c r="A79" s="37"/>
    </row>
    <row r="80" spans="1:14" x14ac:dyDescent="0.2">
      <c r="A80" s="37"/>
    </row>
    <row r="81" spans="1:21" x14ac:dyDescent="0.2">
      <c r="A81" s="79"/>
    </row>
    <row r="82" spans="1:21" x14ac:dyDescent="0.2">
      <c r="A82" s="79"/>
    </row>
    <row r="83" spans="1:21" x14ac:dyDescent="0.2">
      <c r="A83" s="37"/>
    </row>
    <row r="84" spans="1:21" x14ac:dyDescent="0.2">
      <c r="A84" s="75"/>
    </row>
    <row r="86" spans="1:21" x14ac:dyDescent="0.2">
      <c r="A86" s="37"/>
    </row>
    <row r="87" spans="1:21" x14ac:dyDescent="0.2">
      <c r="A87" s="79"/>
    </row>
    <row r="88" spans="1:21" x14ac:dyDescent="0.2">
      <c r="A88" s="37"/>
    </row>
    <row r="89" spans="1:21" x14ac:dyDescent="0.2">
      <c r="A89" s="79"/>
    </row>
    <row r="90" spans="1:21" x14ac:dyDescent="0.2">
      <c r="A90" s="37"/>
    </row>
    <row r="91" spans="1:21" x14ac:dyDescent="0.2">
      <c r="A91" s="76"/>
    </row>
    <row r="92" spans="1:21" x14ac:dyDescent="0.2">
      <c r="A92" s="75"/>
    </row>
    <row r="93" spans="1:21" x14ac:dyDescent="0.2">
      <c r="A93" s="37"/>
    </row>
    <row r="94" spans="1:21" x14ac:dyDescent="0.2">
      <c r="A94" s="77"/>
    </row>
    <row r="95" spans="1:21" x14ac:dyDescent="0.2">
      <c r="A95" s="79"/>
    </row>
    <row r="96" spans="1:21" x14ac:dyDescent="0.2">
      <c r="A96" s="77"/>
      <c r="U96" s="67"/>
    </row>
    <row r="97" spans="1:20" x14ac:dyDescent="0.2">
      <c r="A97" s="37"/>
    </row>
    <row r="98" spans="1:20" x14ac:dyDescent="0.2">
      <c r="A98" s="79"/>
    </row>
    <row r="99" spans="1:20" x14ac:dyDescent="0.2">
      <c r="A99" s="79"/>
    </row>
    <row r="100" spans="1:20" x14ac:dyDescent="0.2">
      <c r="A100" s="79"/>
    </row>
    <row r="101" spans="1:20" x14ac:dyDescent="0.2">
      <c r="A101" s="37"/>
    </row>
    <row r="102" spans="1:20" x14ac:dyDescent="0.2">
      <c r="A102" s="37"/>
    </row>
    <row r="103" spans="1:20" x14ac:dyDescent="0.2">
      <c r="A103" s="37"/>
    </row>
    <row r="104" spans="1:20" x14ac:dyDescent="0.2">
      <c r="A104" s="79"/>
    </row>
    <row r="105" spans="1:20" x14ac:dyDescent="0.2">
      <c r="A105" s="37"/>
      <c r="T105" s="106"/>
    </row>
    <row r="106" spans="1:20" x14ac:dyDescent="0.2">
      <c r="A106" s="59"/>
      <c r="C106" s="60"/>
      <c r="D106" s="60"/>
      <c r="E106" s="60"/>
      <c r="F106" s="60"/>
      <c r="G106" s="60"/>
      <c r="H106" s="62"/>
      <c r="I106" s="62"/>
      <c r="J106" s="62"/>
      <c r="K106" s="62"/>
      <c r="L106" s="62"/>
      <c r="M106" s="86"/>
      <c r="N106" s="62"/>
      <c r="O106" s="62"/>
      <c r="P106" s="62"/>
      <c r="Q106" s="62"/>
      <c r="R106" s="62"/>
      <c r="S106" s="62"/>
    </row>
    <row r="107" spans="1:20" x14ac:dyDescent="0.2">
      <c r="A107" s="37"/>
    </row>
    <row r="108" spans="1:20" x14ac:dyDescent="0.2">
      <c r="A108" s="37"/>
    </row>
    <row r="109" spans="1:20" x14ac:dyDescent="0.2">
      <c r="A109" s="37"/>
    </row>
    <row r="110" spans="1:20" x14ac:dyDescent="0.2">
      <c r="A110" s="37"/>
    </row>
    <row r="111" spans="1:20" x14ac:dyDescent="0.2">
      <c r="A111" s="80"/>
    </row>
    <row r="112" spans="1:20" x14ac:dyDescent="0.2">
      <c r="A112" s="75"/>
    </row>
    <row r="113" spans="1:14" x14ac:dyDescent="0.2">
      <c r="A113" s="75"/>
    </row>
    <row r="114" spans="1:14" x14ac:dyDescent="0.2">
      <c r="A114" s="75"/>
    </row>
    <row r="115" spans="1:14" x14ac:dyDescent="0.2">
      <c r="A115" s="80"/>
    </row>
    <row r="116" spans="1:14" x14ac:dyDescent="0.2">
      <c r="A116" s="37"/>
    </row>
    <row r="117" spans="1:14" x14ac:dyDescent="0.2">
      <c r="A117" s="37"/>
    </row>
    <row r="118" spans="1:14" x14ac:dyDescent="0.2">
      <c r="A118" s="37"/>
    </row>
    <row r="119" spans="1:14" x14ac:dyDescent="0.2">
      <c r="A119" s="37"/>
    </row>
    <row r="120" spans="1:14" x14ac:dyDescent="0.2">
      <c r="A120" s="37"/>
    </row>
    <row r="121" spans="1:14" x14ac:dyDescent="0.2">
      <c r="A121" s="37"/>
    </row>
    <row r="122" spans="1:14" x14ac:dyDescent="0.2">
      <c r="A122" s="79"/>
    </row>
    <row r="123" spans="1:14" x14ac:dyDescent="0.2">
      <c r="A123" s="37"/>
      <c r="N123" s="38"/>
    </row>
    <row r="124" spans="1:14" x14ac:dyDescent="0.2">
      <c r="A124" s="37"/>
    </row>
    <row r="125" spans="1:14" x14ac:dyDescent="0.2">
      <c r="A125" s="77"/>
    </row>
    <row r="126" spans="1:14" x14ac:dyDescent="0.2">
      <c r="A126" s="77"/>
    </row>
    <row r="127" spans="1:14" x14ac:dyDescent="0.2">
      <c r="A127" s="77"/>
    </row>
    <row r="128" spans="1:14" x14ac:dyDescent="0.2">
      <c r="A128" s="79"/>
    </row>
    <row r="129" spans="1:16" x14ac:dyDescent="0.2">
      <c r="A129" s="79"/>
    </row>
    <row r="130" spans="1:16" x14ac:dyDescent="0.2">
      <c r="A130" s="79"/>
    </row>
    <row r="131" spans="1:16" x14ac:dyDescent="0.2">
      <c r="A131" s="79"/>
    </row>
    <row r="132" spans="1:16" x14ac:dyDescent="0.2">
      <c r="A132" s="79"/>
    </row>
    <row r="133" spans="1:16" ht="12" x14ac:dyDescent="0.2">
      <c r="A133" s="37"/>
      <c r="D133" s="39"/>
      <c r="E133" s="39"/>
      <c r="F133" s="39"/>
      <c r="G133" s="39"/>
      <c r="H133" s="39"/>
      <c r="I133" s="39"/>
      <c r="J133" s="39"/>
      <c r="K133" s="39"/>
      <c r="L133" s="39"/>
    </row>
    <row r="134" spans="1:16" x14ac:dyDescent="0.2">
      <c r="A134" s="37"/>
    </row>
    <row r="135" spans="1:16" x14ac:dyDescent="0.2">
      <c r="A135" s="37"/>
    </row>
    <row r="136" spans="1:16" x14ac:dyDescent="0.2">
      <c r="A136" s="37"/>
    </row>
    <row r="137" spans="1:16" x14ac:dyDescent="0.2">
      <c r="A137" s="37"/>
      <c r="N137" s="38"/>
    </row>
    <row r="138" spans="1:16" x14ac:dyDescent="0.2">
      <c r="A138" s="37"/>
    </row>
    <row r="139" spans="1:16" x14ac:dyDescent="0.2">
      <c r="A139" s="75"/>
      <c r="C139" s="40"/>
      <c r="D139" s="40"/>
      <c r="E139" s="40"/>
      <c r="F139" s="40"/>
      <c r="G139" s="40"/>
      <c r="H139" s="40"/>
      <c r="I139" s="40"/>
      <c r="J139" s="40"/>
      <c r="K139" s="40"/>
      <c r="L139" s="40"/>
      <c r="M139" s="87"/>
      <c r="O139" s="41"/>
      <c r="P139" s="40"/>
    </row>
    <row r="140" spans="1:16" x14ac:dyDescent="0.2">
      <c r="A140" s="37"/>
      <c r="N140" s="38"/>
    </row>
    <row r="141" spans="1:16" x14ac:dyDescent="0.2">
      <c r="A141" s="79"/>
    </row>
    <row r="142" spans="1:16" x14ac:dyDescent="0.2">
      <c r="A142" s="79"/>
    </row>
    <row r="143" spans="1:16" x14ac:dyDescent="0.2">
      <c r="A143" s="77"/>
    </row>
    <row r="144" spans="1:16" x14ac:dyDescent="0.2">
      <c r="A144" s="77"/>
      <c r="N144" s="38"/>
    </row>
    <row r="145" spans="1:21" x14ac:dyDescent="0.2">
      <c r="A145" s="77"/>
    </row>
    <row r="146" spans="1:21" x14ac:dyDescent="0.2">
      <c r="A146" s="79"/>
    </row>
    <row r="147" spans="1:21" x14ac:dyDescent="0.2">
      <c r="A147" s="37"/>
    </row>
    <row r="149" spans="1:21" x14ac:dyDescent="0.2">
      <c r="A149" s="79"/>
    </row>
    <row r="150" spans="1:21" x14ac:dyDescent="0.2">
      <c r="A150" s="79"/>
    </row>
    <row r="151" spans="1:21" x14ac:dyDescent="0.2">
      <c r="A151" s="37"/>
    </row>
    <row r="152" spans="1:21" x14ac:dyDescent="0.2">
      <c r="A152" s="79"/>
      <c r="N152" s="38"/>
    </row>
    <row r="153" spans="1:21" x14ac:dyDescent="0.2">
      <c r="A153" s="37"/>
    </row>
    <row r="154" spans="1:21" x14ac:dyDescent="0.2">
      <c r="A154" s="37"/>
    </row>
    <row r="155" spans="1:21" x14ac:dyDescent="0.2">
      <c r="A155" s="37"/>
      <c r="U155" s="67"/>
    </row>
    <row r="156" spans="1:21" x14ac:dyDescent="0.2">
      <c r="A156" s="77"/>
    </row>
    <row r="157" spans="1:21" x14ac:dyDescent="0.2">
      <c r="A157" s="79"/>
    </row>
    <row r="158" spans="1:21" x14ac:dyDescent="0.2">
      <c r="A158" s="79"/>
    </row>
    <row r="159" spans="1:21" x14ac:dyDescent="0.2">
      <c r="A159" s="79"/>
    </row>
    <row r="160" spans="1:21" x14ac:dyDescent="0.2">
      <c r="A160" s="79"/>
    </row>
    <row r="161" spans="1:14" x14ac:dyDescent="0.2">
      <c r="A161" s="79"/>
    </row>
    <row r="162" spans="1:14" x14ac:dyDescent="0.2">
      <c r="A162" s="79"/>
    </row>
    <row r="163" spans="1:14" x14ac:dyDescent="0.2">
      <c r="A163" s="79"/>
    </row>
    <row r="164" spans="1:14" x14ac:dyDescent="0.2">
      <c r="A164" s="79"/>
    </row>
    <row r="165" spans="1:14" x14ac:dyDescent="0.2">
      <c r="A165" s="37"/>
    </row>
    <row r="166" spans="1:14" x14ac:dyDescent="0.2">
      <c r="A166" s="37"/>
    </row>
    <row r="167" spans="1:14" x14ac:dyDescent="0.2">
      <c r="A167" s="37"/>
    </row>
    <row r="168" spans="1:14" x14ac:dyDescent="0.2">
      <c r="A168" s="37"/>
    </row>
    <row r="169" spans="1:14" x14ac:dyDescent="0.2">
      <c r="A169" s="79"/>
    </row>
    <row r="170" spans="1:14" x14ac:dyDescent="0.2">
      <c r="A170" s="77"/>
    </row>
    <row r="171" spans="1:14" x14ac:dyDescent="0.2">
      <c r="A171" s="37"/>
    </row>
    <row r="172" spans="1:14" x14ac:dyDescent="0.2">
      <c r="A172" s="37"/>
      <c r="N172" s="38"/>
    </row>
    <row r="173" spans="1:14" x14ac:dyDescent="0.2">
      <c r="A173" s="37"/>
      <c r="N173" s="38"/>
    </row>
    <row r="174" spans="1:14" x14ac:dyDescent="0.2">
      <c r="A174" s="37"/>
    </row>
    <row r="175" spans="1:14" x14ac:dyDescent="0.2">
      <c r="A175" s="79"/>
    </row>
    <row r="176" spans="1:14" x14ac:dyDescent="0.2">
      <c r="A176" s="75"/>
    </row>
    <row r="177" spans="1:17" x14ac:dyDescent="0.2">
      <c r="A177" s="37"/>
    </row>
    <row r="178" spans="1:17" x14ac:dyDescent="0.2">
      <c r="A178" s="79"/>
    </row>
    <row r="179" spans="1:17" x14ac:dyDescent="0.2">
      <c r="A179" s="37"/>
    </row>
    <row r="180" spans="1:17" x14ac:dyDescent="0.2">
      <c r="A180" s="37"/>
    </row>
    <row r="181" spans="1:17" x14ac:dyDescent="0.2">
      <c r="A181" s="75"/>
      <c r="N181" s="38"/>
    </row>
    <row r="182" spans="1:17" x14ac:dyDescent="0.2">
      <c r="A182" s="75"/>
    </row>
    <row r="183" spans="1:17" ht="13.5" customHeight="1" x14ac:dyDescent="0.2">
      <c r="A183" s="79"/>
      <c r="N183" s="38"/>
    </row>
    <row r="185" spans="1:17" x14ac:dyDescent="0.2">
      <c r="A185" s="37"/>
    </row>
    <row r="187" spans="1:17" x14ac:dyDescent="0.2">
      <c r="A187" s="79"/>
      <c r="N187" s="38"/>
      <c r="Q187" s="42"/>
    </row>
    <row r="188" spans="1:17" x14ac:dyDescent="0.2">
      <c r="A188" s="77"/>
    </row>
    <row r="189" spans="1:17" x14ac:dyDescent="0.2">
      <c r="A189" s="79"/>
    </row>
    <row r="190" spans="1:17" x14ac:dyDescent="0.2">
      <c r="A190" s="79"/>
    </row>
    <row r="191" spans="1:17" x14ac:dyDescent="0.2">
      <c r="A191" s="77"/>
    </row>
    <row r="192" spans="1:17" x14ac:dyDescent="0.2">
      <c r="A192" s="79"/>
    </row>
    <row r="193" spans="1:21" x14ac:dyDescent="0.2">
      <c r="A193" s="37"/>
    </row>
    <row r="195" spans="1:21" x14ac:dyDescent="0.2">
      <c r="A195" s="79"/>
    </row>
    <row r="196" spans="1:21" x14ac:dyDescent="0.2">
      <c r="A196" s="37"/>
      <c r="U196" s="62"/>
    </row>
    <row r="197" spans="1:21" x14ac:dyDescent="0.2">
      <c r="A197" s="79"/>
    </row>
    <row r="198" spans="1:21" x14ac:dyDescent="0.2">
      <c r="A198" s="37"/>
    </row>
    <row r="199" spans="1:21" x14ac:dyDescent="0.2">
      <c r="A199" s="37"/>
    </row>
    <row r="200" spans="1:21" x14ac:dyDescent="0.2">
      <c r="A200" s="75"/>
    </row>
    <row r="201" spans="1:21" x14ac:dyDescent="0.2">
      <c r="A201" s="77"/>
    </row>
    <row r="202" spans="1:21" x14ac:dyDescent="0.2">
      <c r="A202" s="77"/>
    </row>
    <row r="203" spans="1:21" x14ac:dyDescent="0.2">
      <c r="A203" s="77"/>
    </row>
    <row r="204" spans="1:21" x14ac:dyDescent="0.2">
      <c r="A204" s="75"/>
    </row>
    <row r="205" spans="1:21" x14ac:dyDescent="0.2">
      <c r="A205" s="37"/>
    </row>
    <row r="206" spans="1:21" x14ac:dyDescent="0.2">
      <c r="A206" s="37"/>
    </row>
    <row r="207" spans="1:21" x14ac:dyDescent="0.2">
      <c r="A207" s="37"/>
    </row>
    <row r="208" spans="1:21" x14ac:dyDescent="0.2">
      <c r="A208" s="75"/>
      <c r="N208" s="38"/>
    </row>
    <row r="209" spans="1:14" x14ac:dyDescent="0.2">
      <c r="A209" s="37"/>
      <c r="N209" s="38"/>
    </row>
    <row r="210" spans="1:14" x14ac:dyDescent="0.2">
      <c r="A210" s="37"/>
    </row>
    <row r="211" spans="1:14" x14ac:dyDescent="0.2">
      <c r="A211" s="79"/>
    </row>
    <row r="212" spans="1:14" x14ac:dyDescent="0.2">
      <c r="A212" s="37"/>
    </row>
    <row r="213" spans="1:14" x14ac:dyDescent="0.2">
      <c r="A213" s="37"/>
    </row>
    <row r="214" spans="1:14" x14ac:dyDescent="0.2">
      <c r="A214" s="79"/>
    </row>
    <row r="215" spans="1:14" x14ac:dyDescent="0.2">
      <c r="A215" s="79"/>
    </row>
    <row r="216" spans="1:14" x14ac:dyDescent="0.2">
      <c r="A216" s="75"/>
    </row>
    <row r="217" spans="1:14" x14ac:dyDescent="0.2">
      <c r="A217" s="37"/>
    </row>
    <row r="218" spans="1:14" x14ac:dyDescent="0.2">
      <c r="A218" s="37"/>
    </row>
    <row r="219" spans="1:14" x14ac:dyDescent="0.2">
      <c r="A219" s="37"/>
    </row>
    <row r="220" spans="1:14" x14ac:dyDescent="0.2">
      <c r="A220" s="37"/>
    </row>
    <row r="221" spans="1:14" x14ac:dyDescent="0.2">
      <c r="A221" s="37"/>
    </row>
    <row r="222" spans="1:14" x14ac:dyDescent="0.2">
      <c r="A222" s="79"/>
      <c r="C222" s="43"/>
      <c r="D222" s="43"/>
      <c r="E222" s="43"/>
      <c r="F222" s="43"/>
      <c r="G222" s="43"/>
      <c r="H222" s="43"/>
      <c r="I222" s="43"/>
      <c r="J222" s="43"/>
      <c r="K222" s="43"/>
      <c r="L222" s="43"/>
      <c r="M222" s="88"/>
      <c r="N222" s="38"/>
    </row>
    <row r="223" spans="1:14" x14ac:dyDescent="0.2">
      <c r="A223" s="37"/>
    </row>
    <row r="224" spans="1:14" x14ac:dyDescent="0.2">
      <c r="A224" s="75"/>
    </row>
    <row r="225" spans="1:21" x14ac:dyDescent="0.2">
      <c r="A225" s="81"/>
    </row>
    <row r="226" spans="1:21" x14ac:dyDescent="0.2">
      <c r="A226" s="79"/>
    </row>
    <row r="227" spans="1:21" x14ac:dyDescent="0.2">
      <c r="A227" s="79"/>
    </row>
    <row r="228" spans="1:21" x14ac:dyDescent="0.2">
      <c r="A228" s="75"/>
      <c r="N228" s="38"/>
    </row>
    <row r="229" spans="1:21" x14ac:dyDescent="0.2">
      <c r="A229" s="79"/>
    </row>
    <row r="230" spans="1:21" x14ac:dyDescent="0.2">
      <c r="A230" s="37"/>
      <c r="C230" s="44"/>
      <c r="D230" s="44"/>
      <c r="E230" s="44"/>
      <c r="F230" s="44"/>
      <c r="G230" s="44"/>
      <c r="H230" s="44"/>
      <c r="I230" s="44"/>
      <c r="J230" s="44"/>
      <c r="K230" s="44"/>
      <c r="L230" s="44"/>
      <c r="M230" s="89"/>
      <c r="N230" s="38"/>
      <c r="O230" s="44"/>
      <c r="P230" s="45"/>
    </row>
    <row r="231" spans="1:21" x14ac:dyDescent="0.2">
      <c r="A231" s="79"/>
    </row>
    <row r="232" spans="1:21" x14ac:dyDescent="0.2">
      <c r="A232" s="79"/>
    </row>
    <row r="233" spans="1:21" x14ac:dyDescent="0.2">
      <c r="A233" s="37"/>
    </row>
    <row r="234" spans="1:21" x14ac:dyDescent="0.2">
      <c r="A234" s="37"/>
      <c r="U234" s="74"/>
    </row>
    <row r="235" spans="1:21" x14ac:dyDescent="0.2">
      <c r="A235" s="37"/>
    </row>
    <row r="236" spans="1:21" x14ac:dyDescent="0.2">
      <c r="A236" s="37"/>
    </row>
    <row r="237" spans="1:21" x14ac:dyDescent="0.2">
      <c r="A237" s="76"/>
    </row>
    <row r="238" spans="1:21" x14ac:dyDescent="0.2">
      <c r="A238" s="37"/>
      <c r="U238" s="74"/>
    </row>
    <row r="239" spans="1:21" x14ac:dyDescent="0.2">
      <c r="A239" s="37"/>
    </row>
    <row r="240" spans="1:21" x14ac:dyDescent="0.2">
      <c r="A240" s="37"/>
    </row>
    <row r="241" spans="1:21" x14ac:dyDescent="0.2">
      <c r="A241" s="37"/>
    </row>
    <row r="242" spans="1:21" x14ac:dyDescent="0.2">
      <c r="A242" s="79"/>
    </row>
    <row r="243" spans="1:21" x14ac:dyDescent="0.2">
      <c r="A243" s="37"/>
    </row>
    <row r="244" spans="1:21" x14ac:dyDescent="0.2">
      <c r="A244" s="79"/>
    </row>
    <row r="245" spans="1:21" x14ac:dyDescent="0.2">
      <c r="A245" s="75"/>
    </row>
    <row r="246" spans="1:21" x14ac:dyDescent="0.2">
      <c r="A246" s="37"/>
    </row>
    <row r="247" spans="1:21" x14ac:dyDescent="0.2">
      <c r="A247" s="37"/>
      <c r="U247" s="74"/>
    </row>
    <row r="248" spans="1:21" x14ac:dyDescent="0.2">
      <c r="A248" s="37"/>
    </row>
    <row r="249" spans="1:21" x14ac:dyDescent="0.2">
      <c r="A249" s="37"/>
    </row>
    <row r="250" spans="1:21" x14ac:dyDescent="0.2">
      <c r="A250" s="76"/>
      <c r="N250" s="38"/>
    </row>
    <row r="251" spans="1:21" x14ac:dyDescent="0.2">
      <c r="A251" s="79"/>
    </row>
    <row r="252" spans="1:21" x14ac:dyDescent="0.2">
      <c r="A252" s="76"/>
    </row>
    <row r="253" spans="1:21" x14ac:dyDescent="0.2">
      <c r="A253" s="79"/>
    </row>
    <row r="254" spans="1:21" x14ac:dyDescent="0.2">
      <c r="A254" s="79"/>
    </row>
    <row r="255" spans="1:21" x14ac:dyDescent="0.2">
      <c r="A255" s="37"/>
    </row>
    <row r="256" spans="1:21" x14ac:dyDescent="0.2">
      <c r="A256" s="37"/>
      <c r="U256" s="74"/>
    </row>
    <row r="257" spans="1:22" x14ac:dyDescent="0.2">
      <c r="A257" s="37"/>
      <c r="N257" s="38"/>
    </row>
    <row r="258" spans="1:22" x14ac:dyDescent="0.2">
      <c r="A258" s="37"/>
    </row>
    <row r="259" spans="1:22" x14ac:dyDescent="0.2">
      <c r="A259" s="77"/>
      <c r="N259" s="38"/>
    </row>
    <row r="260" spans="1:22" s="62" customFormat="1" x14ac:dyDescent="0.2">
      <c r="A260" s="37"/>
      <c r="B260" s="37"/>
      <c r="C260" s="36"/>
      <c r="D260" s="36"/>
      <c r="E260" s="36"/>
      <c r="F260" s="36"/>
      <c r="G260" s="36"/>
      <c r="H260" s="36"/>
      <c r="I260" s="36"/>
      <c r="J260" s="36"/>
      <c r="K260" s="36"/>
      <c r="L260" s="36"/>
      <c r="M260" s="84"/>
      <c r="N260" s="36"/>
      <c r="O260" s="36"/>
      <c r="P260" s="36"/>
      <c r="Q260" s="36"/>
      <c r="R260" s="36"/>
      <c r="S260" s="36"/>
      <c r="T260" s="104"/>
      <c r="U260" s="48"/>
      <c r="V260" s="48"/>
    </row>
    <row r="261" spans="1:22" x14ac:dyDescent="0.2">
      <c r="A261" s="37"/>
    </row>
    <row r="262" spans="1:22" x14ac:dyDescent="0.2">
      <c r="A262" s="79"/>
    </row>
    <row r="263" spans="1:22" x14ac:dyDescent="0.2">
      <c r="A263" s="77"/>
    </row>
    <row r="264" spans="1:22" x14ac:dyDescent="0.2">
      <c r="A264" s="77"/>
    </row>
    <row r="265" spans="1:22" x14ac:dyDescent="0.2">
      <c r="A265" s="75"/>
    </row>
    <row r="266" spans="1:22" x14ac:dyDescent="0.2">
      <c r="A266" s="37"/>
    </row>
    <row r="267" spans="1:22" x14ac:dyDescent="0.2">
      <c r="A267" s="37"/>
    </row>
    <row r="268" spans="1:22" x14ac:dyDescent="0.2">
      <c r="A268" s="79"/>
    </row>
    <row r="269" spans="1:22" x14ac:dyDescent="0.2">
      <c r="A269" s="79"/>
      <c r="U269" s="74"/>
    </row>
    <row r="270" spans="1:22" x14ac:dyDescent="0.2">
      <c r="A270" s="79"/>
    </row>
    <row r="271" spans="1:22" x14ac:dyDescent="0.2">
      <c r="A271" s="37"/>
    </row>
    <row r="272" spans="1:22" x14ac:dyDescent="0.2">
      <c r="A272" s="37"/>
    </row>
    <row r="273" spans="1:22" x14ac:dyDescent="0.2">
      <c r="A273" s="37"/>
    </row>
    <row r="274" spans="1:22" x14ac:dyDescent="0.2">
      <c r="A274" s="79"/>
    </row>
    <row r="275" spans="1:22" x14ac:dyDescent="0.2">
      <c r="A275" s="77"/>
    </row>
    <row r="276" spans="1:22" x14ac:dyDescent="0.2">
      <c r="A276" s="37"/>
    </row>
    <row r="277" spans="1:22" x14ac:dyDescent="0.2">
      <c r="A277" s="79"/>
    </row>
    <row r="278" spans="1:22" x14ac:dyDescent="0.2">
      <c r="A278" s="37"/>
    </row>
    <row r="279" spans="1:22" x14ac:dyDescent="0.2">
      <c r="A279" s="79"/>
      <c r="C279" s="46"/>
      <c r="D279" s="46"/>
      <c r="E279" s="46"/>
      <c r="F279" s="46"/>
      <c r="G279" s="46"/>
      <c r="H279" s="46"/>
      <c r="I279" s="46"/>
      <c r="J279" s="46"/>
      <c r="K279" s="46"/>
      <c r="L279" s="46"/>
      <c r="M279" s="90"/>
      <c r="O279" s="46"/>
      <c r="P279" s="46"/>
      <c r="Q279" s="46"/>
      <c r="V279" s="62"/>
    </row>
    <row r="280" spans="1:22" x14ac:dyDescent="0.2">
      <c r="A280" s="37"/>
    </row>
    <row r="281" spans="1:22" x14ac:dyDescent="0.2">
      <c r="A281" s="37"/>
    </row>
    <row r="282" spans="1:22" x14ac:dyDescent="0.2">
      <c r="A282" s="79"/>
    </row>
    <row r="283" spans="1:22" x14ac:dyDescent="0.2">
      <c r="A283" s="79"/>
    </row>
    <row r="284" spans="1:22" x14ac:dyDescent="0.2">
      <c r="A284" s="37"/>
      <c r="U284" s="62"/>
    </row>
    <row r="285" spans="1:22" x14ac:dyDescent="0.2">
      <c r="A285" s="37"/>
    </row>
    <row r="286" spans="1:22" x14ac:dyDescent="0.2">
      <c r="A286" s="75"/>
    </row>
    <row r="287" spans="1:22" x14ac:dyDescent="0.2">
      <c r="A287" s="75"/>
    </row>
    <row r="288" spans="1:22" ht="12.75" customHeight="1" x14ac:dyDescent="0.2">
      <c r="A288" s="75"/>
    </row>
    <row r="289" spans="1:14" ht="11.25" customHeight="1" x14ac:dyDescent="0.2">
      <c r="A289" s="75"/>
      <c r="N289" s="38"/>
    </row>
    <row r="290" spans="1:14" ht="11.25" customHeight="1" x14ac:dyDescent="0.2">
      <c r="A290" s="37"/>
    </row>
    <row r="291" spans="1:14" ht="11.25" customHeight="1" x14ac:dyDescent="0.2">
      <c r="A291" s="79"/>
    </row>
    <row r="292" spans="1:14" ht="11.25" customHeight="1" x14ac:dyDescent="0.2">
      <c r="A292" s="76"/>
    </row>
    <row r="293" spans="1:14" ht="11.25" customHeight="1" x14ac:dyDescent="0.2">
      <c r="A293" s="79"/>
    </row>
    <row r="294" spans="1:14" ht="11.25" customHeight="1" x14ac:dyDescent="0.2">
      <c r="A294" s="77"/>
    </row>
    <row r="295" spans="1:14" x14ac:dyDescent="0.2">
      <c r="A295" s="37"/>
    </row>
    <row r="296" spans="1:14" x14ac:dyDescent="0.2">
      <c r="A296" s="37"/>
    </row>
    <row r="297" spans="1:14" x14ac:dyDescent="0.2">
      <c r="A297" s="37"/>
    </row>
    <row r="298" spans="1:14" x14ac:dyDescent="0.2">
      <c r="A298" s="79"/>
    </row>
    <row r="299" spans="1:14" x14ac:dyDescent="0.2">
      <c r="A299" s="79"/>
    </row>
    <row r="300" spans="1:14" x14ac:dyDescent="0.2">
      <c r="A300" s="37"/>
    </row>
    <row r="301" spans="1:14" x14ac:dyDescent="0.2">
      <c r="A301" s="79"/>
      <c r="N301" s="38"/>
    </row>
    <row r="302" spans="1:14" x14ac:dyDescent="0.2">
      <c r="C302" s="47"/>
      <c r="N302" s="38"/>
    </row>
    <row r="303" spans="1:14" x14ac:dyDescent="0.2">
      <c r="A303" s="37"/>
    </row>
    <row r="304" spans="1:14" x14ac:dyDescent="0.2">
      <c r="A304" s="79"/>
    </row>
    <row r="305" spans="1:21" x14ac:dyDescent="0.2">
      <c r="A305" s="79"/>
    </row>
    <row r="306" spans="1:21" x14ac:dyDescent="0.2">
      <c r="A306" s="77"/>
    </row>
    <row r="307" spans="1:21" x14ac:dyDescent="0.2">
      <c r="A307" s="79"/>
    </row>
    <row r="308" spans="1:21" x14ac:dyDescent="0.2">
      <c r="A308" s="79"/>
    </row>
    <row r="309" spans="1:21" x14ac:dyDescent="0.2">
      <c r="A309" s="75"/>
      <c r="T309" s="105"/>
      <c r="U309" s="62"/>
    </row>
    <row r="310" spans="1:21" x14ac:dyDescent="0.2">
      <c r="A310" s="79"/>
      <c r="U310" s="62"/>
    </row>
    <row r="311" spans="1:21" x14ac:dyDescent="0.2">
      <c r="A311" s="82"/>
      <c r="B311" s="59"/>
      <c r="C311" s="60"/>
      <c r="D311" s="60"/>
      <c r="E311" s="60"/>
      <c r="F311" s="60"/>
      <c r="G311" s="60"/>
      <c r="H311" s="60"/>
      <c r="I311" s="60"/>
      <c r="J311" s="60"/>
      <c r="K311" s="60"/>
      <c r="L311" s="60"/>
      <c r="M311" s="85"/>
      <c r="N311" s="60"/>
      <c r="O311" s="60"/>
      <c r="P311" s="60"/>
      <c r="Q311" s="60"/>
      <c r="R311" s="60"/>
      <c r="S311" s="60"/>
      <c r="U311" s="62"/>
    </row>
    <row r="312" spans="1:21" x14ac:dyDescent="0.2">
      <c r="C312" s="66"/>
    </row>
    <row r="313" spans="1:21" x14ac:dyDescent="0.2">
      <c r="A313" s="81"/>
    </row>
    <row r="314" spans="1:21" x14ac:dyDescent="0.2">
      <c r="A314" s="79"/>
    </row>
    <row r="315" spans="1:21" x14ac:dyDescent="0.2">
      <c r="A315" s="79"/>
    </row>
    <row r="316" spans="1:21" x14ac:dyDescent="0.2">
      <c r="A316" s="37"/>
    </row>
    <row r="317" spans="1:21" x14ac:dyDescent="0.2">
      <c r="A317" s="77"/>
    </row>
    <row r="318" spans="1:21" x14ac:dyDescent="0.2">
      <c r="A318" s="77"/>
    </row>
    <row r="319" spans="1:21" x14ac:dyDescent="0.2">
      <c r="A319" s="79"/>
    </row>
    <row r="320" spans="1:21" x14ac:dyDescent="0.2">
      <c r="A320" s="75"/>
      <c r="N320" s="38"/>
    </row>
    <row r="321" spans="1:16" x14ac:dyDescent="0.2">
      <c r="A321" s="75"/>
    </row>
    <row r="322" spans="1:16" x14ac:dyDescent="0.2">
      <c r="A322" s="79"/>
      <c r="P322" s="48"/>
    </row>
    <row r="323" spans="1:16" x14ac:dyDescent="0.2">
      <c r="A323" s="79"/>
      <c r="N323" s="38"/>
      <c r="P323" s="48"/>
    </row>
    <row r="324" spans="1:16" x14ac:dyDescent="0.2">
      <c r="A324" s="79"/>
      <c r="N324" s="38"/>
      <c r="P324" s="48"/>
    </row>
    <row r="325" spans="1:16" x14ac:dyDescent="0.2">
      <c r="A325" s="79"/>
    </row>
    <row r="326" spans="1:16" x14ac:dyDescent="0.2">
      <c r="A326" s="37"/>
    </row>
    <row r="327" spans="1:16" x14ac:dyDescent="0.2">
      <c r="A327" s="37"/>
    </row>
    <row r="328" spans="1:16" x14ac:dyDescent="0.2">
      <c r="A328" s="79"/>
      <c r="M328" s="36"/>
    </row>
    <row r="329" spans="1:16" x14ac:dyDescent="0.2">
      <c r="A329" s="79"/>
    </row>
    <row r="330" spans="1:16" x14ac:dyDescent="0.2">
      <c r="A330" s="75"/>
    </row>
    <row r="331" spans="1:16" x14ac:dyDescent="0.2">
      <c r="A331" s="77"/>
    </row>
    <row r="332" spans="1:16" x14ac:dyDescent="0.2">
      <c r="A332" s="77"/>
    </row>
    <row r="333" spans="1:16" x14ac:dyDescent="0.2">
      <c r="A333" s="79"/>
    </row>
    <row r="334" spans="1:16" x14ac:dyDescent="0.2">
      <c r="A334" s="79"/>
    </row>
    <row r="335" spans="1:16" x14ac:dyDescent="0.2">
      <c r="A335" s="79"/>
    </row>
    <row r="336" spans="1:16" x14ac:dyDescent="0.2">
      <c r="A336" s="75"/>
    </row>
    <row r="337" spans="1:21" x14ac:dyDescent="0.2">
      <c r="A337" s="37"/>
    </row>
    <row r="338" spans="1:21" x14ac:dyDescent="0.2">
      <c r="A338" s="37"/>
    </row>
    <row r="339" spans="1:21" x14ac:dyDescent="0.2">
      <c r="A339" s="75"/>
    </row>
    <row r="340" spans="1:21" x14ac:dyDescent="0.2">
      <c r="A340" s="37"/>
    </row>
    <row r="341" spans="1:21" x14ac:dyDescent="0.2">
      <c r="A341" s="79"/>
    </row>
    <row r="342" spans="1:21" x14ac:dyDescent="0.2">
      <c r="A342" s="81"/>
    </row>
    <row r="343" spans="1:21" x14ac:dyDescent="0.2">
      <c r="A343" s="79"/>
    </row>
    <row r="344" spans="1:21" x14ac:dyDescent="0.2">
      <c r="A344" s="79"/>
    </row>
    <row r="345" spans="1:21" x14ac:dyDescent="0.2">
      <c r="A345" s="77"/>
    </row>
    <row r="347" spans="1:21" x14ac:dyDescent="0.2">
      <c r="A347" s="77"/>
    </row>
    <row r="348" spans="1:21" x14ac:dyDescent="0.2">
      <c r="A348" s="37"/>
    </row>
    <row r="349" spans="1:21" x14ac:dyDescent="0.2">
      <c r="A349" s="79"/>
    </row>
    <row r="351" spans="1:21" x14ac:dyDescent="0.2">
      <c r="A351" s="79"/>
      <c r="U351" s="68"/>
    </row>
    <row r="352" spans="1:21" x14ac:dyDescent="0.2">
      <c r="A352" s="79"/>
    </row>
    <row r="353" spans="1:21" x14ac:dyDescent="0.2">
      <c r="A353" s="37"/>
    </row>
    <row r="355" spans="1:21" x14ac:dyDescent="0.2">
      <c r="A355" s="37"/>
    </row>
    <row r="356" spans="1:21" x14ac:dyDescent="0.2">
      <c r="A356" s="77"/>
    </row>
    <row r="357" spans="1:21" x14ac:dyDescent="0.2">
      <c r="A357" s="37"/>
      <c r="U357" s="74"/>
    </row>
    <row r="358" spans="1:21" x14ac:dyDescent="0.2">
      <c r="A358" s="37"/>
      <c r="M358" s="36"/>
      <c r="O358" s="95"/>
      <c r="S358" s="48"/>
      <c r="T358" s="107"/>
    </row>
    <row r="359" spans="1:21" x14ac:dyDescent="0.2">
      <c r="A359" s="77"/>
    </row>
    <row r="360" spans="1:21" x14ac:dyDescent="0.2">
      <c r="A360" s="37"/>
    </row>
    <row r="361" spans="1:21" x14ac:dyDescent="0.2">
      <c r="A361" s="37"/>
      <c r="U361" s="74"/>
    </row>
    <row r="362" spans="1:21" x14ac:dyDescent="0.2">
      <c r="A362" s="75"/>
    </row>
    <row r="363" spans="1:21" x14ac:dyDescent="0.2">
      <c r="A363" s="79"/>
    </row>
    <row r="364" spans="1:21" x14ac:dyDescent="0.2">
      <c r="A364" s="37"/>
      <c r="N364" s="38"/>
    </row>
    <row r="365" spans="1:21" x14ac:dyDescent="0.2">
      <c r="A365" s="37"/>
    </row>
    <row r="366" spans="1:21" x14ac:dyDescent="0.2">
      <c r="A366" s="79"/>
    </row>
    <row r="367" spans="1:21" x14ac:dyDescent="0.2">
      <c r="A367" s="37"/>
    </row>
    <row r="368" spans="1:21" x14ac:dyDescent="0.2">
      <c r="A368" s="76"/>
    </row>
    <row r="369" spans="1:21" x14ac:dyDescent="0.2">
      <c r="A369" s="79"/>
    </row>
    <row r="370" spans="1:21" x14ac:dyDescent="0.2">
      <c r="A370" s="37"/>
    </row>
    <row r="371" spans="1:21" x14ac:dyDescent="0.2">
      <c r="A371" s="37"/>
    </row>
    <row r="372" spans="1:21" x14ac:dyDescent="0.2">
      <c r="A372" s="75"/>
    </row>
    <row r="374" spans="1:21" x14ac:dyDescent="0.2">
      <c r="A374" s="79"/>
    </row>
    <row r="375" spans="1:21" x14ac:dyDescent="0.2">
      <c r="A375" s="75"/>
    </row>
    <row r="377" spans="1:21" x14ac:dyDescent="0.2">
      <c r="A377" s="37"/>
    </row>
    <row r="378" spans="1:21" x14ac:dyDescent="0.2">
      <c r="A378" s="37"/>
    </row>
    <row r="379" spans="1:21" x14ac:dyDescent="0.2">
      <c r="A379" s="79"/>
    </row>
    <row r="380" spans="1:21" x14ac:dyDescent="0.2">
      <c r="A380" s="79"/>
    </row>
    <row r="381" spans="1:21" x14ac:dyDescent="0.2">
      <c r="A381" s="37"/>
    </row>
    <row r="382" spans="1:21" x14ac:dyDescent="0.2">
      <c r="A382" s="37"/>
    </row>
    <row r="383" spans="1:21" x14ac:dyDescent="0.2">
      <c r="A383" s="37"/>
    </row>
    <row r="384" spans="1:21" x14ac:dyDescent="0.2">
      <c r="A384" s="37"/>
      <c r="U384" s="74"/>
    </row>
    <row r="385" spans="1:14" x14ac:dyDescent="0.2">
      <c r="A385" s="37"/>
    </row>
    <row r="386" spans="1:14" x14ac:dyDescent="0.2">
      <c r="A386" s="37"/>
    </row>
    <row r="387" spans="1:14" x14ac:dyDescent="0.2">
      <c r="A387" s="37"/>
    </row>
    <row r="388" spans="1:14" x14ac:dyDescent="0.2">
      <c r="A388" s="37"/>
      <c r="N388" s="38"/>
    </row>
    <row r="389" spans="1:14" x14ac:dyDescent="0.2">
      <c r="A389" s="37"/>
    </row>
    <row r="391" spans="1:14" x14ac:dyDescent="0.2">
      <c r="A391" s="37"/>
    </row>
    <row r="392" spans="1:14" x14ac:dyDescent="0.2">
      <c r="A392" s="37"/>
    </row>
    <row r="393" spans="1:14" x14ac:dyDescent="0.2">
      <c r="A393" s="75"/>
      <c r="N393" s="38"/>
    </row>
    <row r="394" spans="1:14" x14ac:dyDescent="0.2">
      <c r="A394" s="75"/>
    </row>
    <row r="395" spans="1:14" x14ac:dyDescent="0.2">
      <c r="A395" s="79"/>
    </row>
    <row r="396" spans="1:14" x14ac:dyDescent="0.2">
      <c r="A396" s="79"/>
    </row>
    <row r="397" spans="1:14" x14ac:dyDescent="0.2">
      <c r="A397" s="37"/>
    </row>
    <row r="398" spans="1:14" x14ac:dyDescent="0.2">
      <c r="A398" s="79"/>
    </row>
    <row r="399" spans="1:14" x14ac:dyDescent="0.2">
      <c r="A399" s="79"/>
      <c r="N399" s="38"/>
    </row>
    <row r="400" spans="1:14" x14ac:dyDescent="0.2">
      <c r="A400" s="79"/>
      <c r="N400" s="38"/>
    </row>
    <row r="401" spans="1:14" x14ac:dyDescent="0.2">
      <c r="A401" s="37"/>
    </row>
    <row r="402" spans="1:14" x14ac:dyDescent="0.2">
      <c r="A402" s="37"/>
    </row>
    <row r="403" spans="1:14" x14ac:dyDescent="0.2">
      <c r="A403" s="75"/>
      <c r="N403" s="38"/>
    </row>
    <row r="404" spans="1:14" x14ac:dyDescent="0.2">
      <c r="A404" s="79"/>
      <c r="N404" s="38"/>
    </row>
    <row r="405" spans="1:14" x14ac:dyDescent="0.2">
      <c r="A405" s="75"/>
      <c r="N405" s="38"/>
    </row>
    <row r="406" spans="1:14" x14ac:dyDescent="0.2">
      <c r="A406" s="37"/>
      <c r="N406" s="38"/>
    </row>
    <row r="407" spans="1:14" x14ac:dyDescent="0.2">
      <c r="A407" s="37"/>
      <c r="N407" s="38"/>
    </row>
    <row r="408" spans="1:14" x14ac:dyDescent="0.2">
      <c r="A408" s="79"/>
      <c r="N408" s="38"/>
    </row>
    <row r="409" spans="1:14" x14ac:dyDescent="0.2">
      <c r="A409" s="79"/>
    </row>
    <row r="410" spans="1:14" x14ac:dyDescent="0.2">
      <c r="A410" s="77"/>
    </row>
    <row r="411" spans="1:14" x14ac:dyDescent="0.2">
      <c r="A411" s="79"/>
    </row>
    <row r="412" spans="1:14" x14ac:dyDescent="0.2">
      <c r="A412" s="37"/>
    </row>
    <row r="413" spans="1:14" x14ac:dyDescent="0.2">
      <c r="A413" s="79"/>
    </row>
    <row r="414" spans="1:14" x14ac:dyDescent="0.2">
      <c r="A414" s="79"/>
      <c r="N414" s="38"/>
    </row>
    <row r="415" spans="1:14" x14ac:dyDescent="0.2">
      <c r="A415" s="79"/>
    </row>
    <row r="416" spans="1:14" x14ac:dyDescent="0.2">
      <c r="A416" s="75"/>
    </row>
    <row r="417" spans="1:22" x14ac:dyDescent="0.2">
      <c r="A417" s="37"/>
    </row>
    <row r="418" spans="1:22" x14ac:dyDescent="0.2">
      <c r="A418" s="77"/>
    </row>
    <row r="419" spans="1:22" x14ac:dyDescent="0.2">
      <c r="A419" s="79"/>
      <c r="N419" s="38"/>
    </row>
    <row r="420" spans="1:22" x14ac:dyDescent="0.2">
      <c r="A420" s="79"/>
    </row>
    <row r="421" spans="1:22" x14ac:dyDescent="0.2">
      <c r="A421" s="79"/>
    </row>
    <row r="422" spans="1:22" x14ac:dyDescent="0.2">
      <c r="A422" s="79"/>
    </row>
    <row r="423" spans="1:22" x14ac:dyDescent="0.2">
      <c r="A423" s="37"/>
    </row>
    <row r="424" spans="1:22" x14ac:dyDescent="0.2">
      <c r="A424" s="75"/>
    </row>
    <row r="425" spans="1:22" x14ac:dyDescent="0.2">
      <c r="A425" s="79"/>
    </row>
    <row r="426" spans="1:22" x14ac:dyDescent="0.2">
      <c r="A426" s="79"/>
    </row>
    <row r="427" spans="1:22" x14ac:dyDescent="0.2">
      <c r="A427" s="37"/>
    </row>
    <row r="428" spans="1:22" x14ac:dyDescent="0.2">
      <c r="A428" s="79"/>
    </row>
    <row r="429" spans="1:22" x14ac:dyDescent="0.2">
      <c r="A429" s="79"/>
    </row>
    <row r="430" spans="1:22" x14ac:dyDescent="0.2">
      <c r="A430" s="79"/>
      <c r="N430" s="38"/>
    </row>
    <row r="431" spans="1:22" x14ac:dyDescent="0.2">
      <c r="A431" s="75"/>
    </row>
    <row r="432" spans="1:22" s="62" customFormat="1" x14ac:dyDescent="0.2">
      <c r="A432" s="75"/>
      <c r="B432" s="37"/>
      <c r="C432" s="36"/>
      <c r="D432" s="36"/>
      <c r="E432" s="36"/>
      <c r="F432" s="36"/>
      <c r="G432" s="36"/>
      <c r="H432" s="36"/>
      <c r="I432" s="36"/>
      <c r="J432" s="36"/>
      <c r="K432" s="36"/>
      <c r="L432" s="36"/>
      <c r="M432" s="84"/>
      <c r="N432" s="36"/>
      <c r="O432" s="36"/>
      <c r="P432" s="36"/>
      <c r="Q432" s="36"/>
      <c r="R432" s="36"/>
      <c r="S432" s="36"/>
      <c r="T432" s="104"/>
      <c r="U432" s="48"/>
      <c r="V432" s="48"/>
    </row>
    <row r="433" spans="1:22" x14ac:dyDescent="0.2">
      <c r="A433" s="79"/>
    </row>
    <row r="434" spans="1:22" ht="14.25" customHeight="1" x14ac:dyDescent="0.2">
      <c r="A434" s="75"/>
    </row>
    <row r="435" spans="1:22" x14ac:dyDescent="0.2">
      <c r="A435" s="37"/>
    </row>
    <row r="436" spans="1:22" x14ac:dyDescent="0.2">
      <c r="A436" s="75"/>
      <c r="N436" s="38"/>
    </row>
    <row r="437" spans="1:22" s="62" customFormat="1" ht="12" customHeight="1" x14ac:dyDescent="0.2">
      <c r="A437" s="75"/>
      <c r="B437" s="37"/>
      <c r="C437" s="36"/>
      <c r="D437" s="36"/>
      <c r="E437" s="36"/>
      <c r="F437" s="36"/>
      <c r="G437" s="36"/>
      <c r="H437" s="36"/>
      <c r="I437" s="36"/>
      <c r="J437" s="36"/>
      <c r="K437" s="36"/>
      <c r="L437" s="36"/>
      <c r="M437" s="84"/>
      <c r="N437" s="36"/>
      <c r="O437" s="36"/>
      <c r="P437" s="36"/>
      <c r="Q437" s="36"/>
      <c r="R437" s="36"/>
      <c r="S437" s="36"/>
      <c r="T437" s="104"/>
      <c r="U437" s="48"/>
      <c r="V437" s="48"/>
    </row>
    <row r="438" spans="1:22" x14ac:dyDescent="0.2">
      <c r="A438" s="75"/>
    </row>
    <row r="439" spans="1:22" x14ac:dyDescent="0.2">
      <c r="A439" s="79"/>
    </row>
    <row r="440" spans="1:22" x14ac:dyDescent="0.2">
      <c r="A440" s="75"/>
    </row>
    <row r="441" spans="1:22" x14ac:dyDescent="0.2">
      <c r="A441" s="37"/>
    </row>
    <row r="442" spans="1:22" x14ac:dyDescent="0.2">
      <c r="A442" s="37"/>
    </row>
    <row r="443" spans="1:22" x14ac:dyDescent="0.2">
      <c r="A443" s="37"/>
    </row>
    <row r="444" spans="1:22" x14ac:dyDescent="0.2">
      <c r="A444" s="37"/>
    </row>
    <row r="445" spans="1:22" x14ac:dyDescent="0.2">
      <c r="A445" s="37"/>
    </row>
    <row r="446" spans="1:22" x14ac:dyDescent="0.2">
      <c r="A446" s="77"/>
    </row>
    <row r="447" spans="1:22" ht="13.5" customHeight="1" x14ac:dyDescent="0.2">
      <c r="A447" s="75"/>
    </row>
    <row r="448" spans="1:22" ht="13.5" customHeight="1" x14ac:dyDescent="0.2">
      <c r="A448" s="79"/>
      <c r="N448" s="38"/>
    </row>
    <row r="449" spans="1:22" ht="13.5" customHeight="1" x14ac:dyDescent="0.2">
      <c r="A449" s="37"/>
    </row>
    <row r="450" spans="1:22" ht="13.5" customHeight="1" x14ac:dyDescent="0.2">
      <c r="A450" s="37"/>
    </row>
    <row r="451" spans="1:22" ht="13.5" customHeight="1" x14ac:dyDescent="0.2">
      <c r="A451" s="76"/>
    </row>
    <row r="452" spans="1:22" ht="13.5" customHeight="1" x14ac:dyDescent="0.2">
      <c r="A452" s="79"/>
      <c r="N452" s="38"/>
      <c r="V452" s="62"/>
    </row>
    <row r="453" spans="1:22" ht="13.5" customHeight="1" x14ac:dyDescent="0.2">
      <c r="A453" s="37"/>
    </row>
    <row r="454" spans="1:22" ht="13.5" customHeight="1" x14ac:dyDescent="0.2">
      <c r="A454" s="37"/>
      <c r="N454" s="38"/>
    </row>
    <row r="455" spans="1:22" ht="13.5" customHeight="1" x14ac:dyDescent="0.2">
      <c r="A455" s="37"/>
    </row>
    <row r="456" spans="1:22" ht="13.5" customHeight="1" x14ac:dyDescent="0.2">
      <c r="A456" s="37"/>
    </row>
    <row r="457" spans="1:22" ht="13.5" customHeight="1" x14ac:dyDescent="0.2">
      <c r="A457" s="75"/>
      <c r="N457" s="38"/>
      <c r="V457" s="62"/>
    </row>
    <row r="458" spans="1:22" ht="13.5" customHeight="1" x14ac:dyDescent="0.2">
      <c r="A458" s="75"/>
      <c r="N458" s="38"/>
    </row>
    <row r="459" spans="1:22" ht="13.5" customHeight="1" x14ac:dyDescent="0.2">
      <c r="A459" s="79"/>
      <c r="N459" s="38"/>
    </row>
    <row r="460" spans="1:22" ht="12" customHeight="1" x14ac:dyDescent="0.2">
      <c r="A460" s="79"/>
    </row>
    <row r="461" spans="1:22" ht="12" customHeight="1" x14ac:dyDescent="0.2">
      <c r="A461" s="79"/>
    </row>
    <row r="462" spans="1:22" ht="12" customHeight="1" x14ac:dyDescent="0.2">
      <c r="A462" s="37"/>
    </row>
    <row r="463" spans="1:22" ht="13.5" customHeight="1" x14ac:dyDescent="0.2"/>
    <row r="464" spans="1:22" ht="13.5" customHeight="1" x14ac:dyDescent="0.2">
      <c r="A464" s="75"/>
    </row>
    <row r="465" spans="1:22" ht="13.5" customHeight="1" x14ac:dyDescent="0.2">
      <c r="A465" s="79"/>
    </row>
    <row r="466" spans="1:22" ht="13.5" customHeight="1" x14ac:dyDescent="0.2">
      <c r="A466" s="37"/>
    </row>
    <row r="467" spans="1:22" ht="13.5" customHeight="1" x14ac:dyDescent="0.2">
      <c r="A467" s="75"/>
    </row>
    <row r="468" spans="1:22" ht="13.5" customHeight="1" x14ac:dyDescent="0.2">
      <c r="A468" s="77"/>
    </row>
    <row r="469" spans="1:22" ht="13.5" customHeight="1" x14ac:dyDescent="0.2">
      <c r="A469" s="75"/>
    </row>
    <row r="470" spans="1:22" ht="13.5" customHeight="1" x14ac:dyDescent="0.2">
      <c r="A470" s="79"/>
      <c r="N470" s="38"/>
    </row>
    <row r="471" spans="1:22" ht="13.5" customHeight="1" x14ac:dyDescent="0.2">
      <c r="A471" s="75"/>
    </row>
    <row r="472" spans="1:22" ht="13.5" customHeight="1" x14ac:dyDescent="0.2">
      <c r="A472" s="37"/>
    </row>
    <row r="473" spans="1:22" x14ac:dyDescent="0.2">
      <c r="A473" s="79"/>
    </row>
    <row r="474" spans="1:22" x14ac:dyDescent="0.2">
      <c r="A474" s="79"/>
      <c r="V474" s="36"/>
    </row>
    <row r="475" spans="1:22" x14ac:dyDescent="0.2">
      <c r="A475" s="37"/>
      <c r="V475" s="36"/>
    </row>
    <row r="476" spans="1:22" x14ac:dyDescent="0.2">
      <c r="A476" s="79"/>
      <c r="V476" s="36"/>
    </row>
    <row r="477" spans="1:22" x14ac:dyDescent="0.2">
      <c r="A477" s="79"/>
      <c r="V477" s="36"/>
    </row>
    <row r="478" spans="1:22" x14ac:dyDescent="0.2">
      <c r="A478" s="79"/>
      <c r="V478" s="36"/>
    </row>
    <row r="479" spans="1:22" x14ac:dyDescent="0.2">
      <c r="A479" s="79"/>
      <c r="N479" s="38"/>
      <c r="V479" s="36"/>
    </row>
    <row r="480" spans="1:22" x14ac:dyDescent="0.2">
      <c r="U480" s="37"/>
      <c r="V480" s="36"/>
    </row>
    <row r="481" spans="1:22" x14ac:dyDescent="0.2">
      <c r="A481" s="37"/>
      <c r="V481" s="36"/>
    </row>
    <row r="482" spans="1:22" x14ac:dyDescent="0.2">
      <c r="A482" s="75"/>
      <c r="N482" s="38"/>
      <c r="V482" s="36"/>
    </row>
    <row r="483" spans="1:22" x14ac:dyDescent="0.2">
      <c r="A483" s="79"/>
      <c r="V483" s="36"/>
    </row>
    <row r="484" spans="1:22" x14ac:dyDescent="0.2">
      <c r="A484" s="37"/>
      <c r="N484" s="38"/>
      <c r="V484" s="36"/>
    </row>
    <row r="485" spans="1:22" x14ac:dyDescent="0.2">
      <c r="A485" s="37"/>
      <c r="V485" s="36"/>
    </row>
    <row r="486" spans="1:22" x14ac:dyDescent="0.2">
      <c r="A486" s="37"/>
      <c r="V486" s="36"/>
    </row>
    <row r="487" spans="1:22" s="68" customFormat="1" x14ac:dyDescent="0.2">
      <c r="A487" s="37"/>
      <c r="B487" s="37"/>
      <c r="C487" s="36"/>
      <c r="D487" s="36"/>
      <c r="E487" s="36"/>
      <c r="F487" s="36"/>
      <c r="G487" s="36"/>
      <c r="H487" s="36"/>
      <c r="I487" s="36"/>
      <c r="J487" s="36"/>
      <c r="K487" s="36"/>
      <c r="L487" s="36"/>
      <c r="M487" s="84"/>
      <c r="N487" s="36"/>
      <c r="O487" s="36"/>
      <c r="P487" s="36"/>
      <c r="Q487" s="36"/>
      <c r="R487" s="36"/>
      <c r="S487" s="36"/>
      <c r="T487" s="104"/>
      <c r="U487" s="62"/>
      <c r="V487" s="36"/>
    </row>
    <row r="488" spans="1:22" s="68" customFormat="1" x14ac:dyDescent="0.2">
      <c r="A488" s="79"/>
      <c r="B488" s="37"/>
      <c r="C488" s="36"/>
      <c r="D488" s="36"/>
      <c r="E488" s="36"/>
      <c r="F488" s="36"/>
      <c r="G488" s="36"/>
      <c r="H488" s="36"/>
      <c r="I488" s="36"/>
      <c r="J488" s="36"/>
      <c r="K488" s="36"/>
      <c r="L488" s="36"/>
      <c r="M488" s="84"/>
      <c r="N488" s="36"/>
      <c r="O488" s="36"/>
      <c r="P488" s="36"/>
      <c r="Q488" s="36"/>
      <c r="R488" s="36"/>
      <c r="S488" s="36"/>
      <c r="T488" s="104"/>
      <c r="U488" s="48"/>
      <c r="V488" s="36"/>
    </row>
    <row r="489" spans="1:22" s="68" customFormat="1" x14ac:dyDescent="0.2">
      <c r="A489" s="79"/>
      <c r="B489" s="37"/>
      <c r="C489" s="36"/>
      <c r="D489" s="36"/>
      <c r="E489" s="36"/>
      <c r="F489" s="36"/>
      <c r="G489" s="36"/>
      <c r="H489" s="36"/>
      <c r="I489" s="36"/>
      <c r="J489" s="36"/>
      <c r="K489" s="36"/>
      <c r="L489" s="36"/>
      <c r="M489" s="84"/>
      <c r="N489" s="36"/>
      <c r="O489" s="36"/>
      <c r="P489" s="36"/>
      <c r="Q489" s="36"/>
      <c r="R489" s="36"/>
      <c r="S489" s="36"/>
      <c r="T489" s="104"/>
      <c r="U489" s="48"/>
      <c r="V489" s="36"/>
    </row>
    <row r="490" spans="1:22" s="68" customFormat="1" x14ac:dyDescent="0.2">
      <c r="A490" s="79"/>
      <c r="B490" s="37"/>
      <c r="C490" s="36"/>
      <c r="D490" s="36"/>
      <c r="E490" s="36"/>
      <c r="F490" s="36"/>
      <c r="G490" s="36"/>
      <c r="H490" s="36"/>
      <c r="I490" s="36"/>
      <c r="J490" s="36"/>
      <c r="K490" s="36"/>
      <c r="L490" s="36"/>
      <c r="M490" s="84"/>
      <c r="N490" s="36"/>
      <c r="O490" s="36"/>
      <c r="P490" s="36"/>
      <c r="Q490" s="36"/>
      <c r="R490" s="36"/>
      <c r="S490" s="36"/>
      <c r="T490" s="104"/>
      <c r="U490" s="62"/>
      <c r="V490" s="36"/>
    </row>
    <row r="491" spans="1:22" s="68" customFormat="1" x14ac:dyDescent="0.2">
      <c r="A491" s="75"/>
      <c r="B491" s="37"/>
      <c r="C491" s="36"/>
      <c r="D491" s="36"/>
      <c r="E491" s="36"/>
      <c r="F491" s="36"/>
      <c r="G491" s="36"/>
      <c r="H491" s="36"/>
      <c r="I491" s="36"/>
      <c r="J491" s="36"/>
      <c r="K491" s="36"/>
      <c r="L491" s="36"/>
      <c r="M491" s="84"/>
      <c r="N491" s="38"/>
      <c r="O491" s="36"/>
      <c r="P491" s="36"/>
      <c r="Q491" s="36"/>
      <c r="R491" s="36"/>
      <c r="S491" s="36"/>
      <c r="T491" s="104"/>
      <c r="U491" s="48"/>
      <c r="V491" s="36"/>
    </row>
    <row r="492" spans="1:22" s="68" customFormat="1" x14ac:dyDescent="0.2">
      <c r="A492" s="79"/>
      <c r="B492" s="37"/>
      <c r="C492" s="36"/>
      <c r="D492" s="36"/>
      <c r="E492" s="36"/>
      <c r="F492" s="36"/>
      <c r="G492" s="36"/>
      <c r="H492" s="36"/>
      <c r="I492" s="36"/>
      <c r="J492" s="36"/>
      <c r="K492" s="36"/>
      <c r="L492" s="36"/>
      <c r="M492" s="84"/>
      <c r="N492" s="38"/>
      <c r="O492" s="36"/>
      <c r="P492" s="36"/>
      <c r="Q492" s="36"/>
      <c r="R492" s="36"/>
      <c r="S492" s="36"/>
      <c r="T492" s="104"/>
      <c r="U492" s="48"/>
      <c r="V492" s="36"/>
    </row>
    <row r="493" spans="1:22" s="68" customFormat="1" x14ac:dyDescent="0.2">
      <c r="A493" s="75"/>
      <c r="B493" s="37"/>
      <c r="C493" s="36"/>
      <c r="D493" s="36"/>
      <c r="E493" s="36"/>
      <c r="F493" s="36"/>
      <c r="G493" s="36"/>
      <c r="H493" s="36"/>
      <c r="I493" s="36"/>
      <c r="J493" s="36"/>
      <c r="K493" s="36"/>
      <c r="L493" s="36"/>
      <c r="M493" s="84"/>
      <c r="N493" s="38"/>
      <c r="O493" s="36"/>
      <c r="P493" s="36"/>
      <c r="Q493" s="36"/>
      <c r="R493" s="36"/>
      <c r="S493" s="36"/>
      <c r="T493" s="104"/>
      <c r="U493" s="48"/>
      <c r="V493" s="48"/>
    </row>
    <row r="494" spans="1:22" s="68" customFormat="1" x14ac:dyDescent="0.2">
      <c r="A494" s="79"/>
      <c r="B494" s="37"/>
      <c r="C494" s="36"/>
      <c r="D494" s="36"/>
      <c r="E494" s="36"/>
      <c r="F494" s="36"/>
      <c r="G494" s="36"/>
      <c r="H494" s="36"/>
      <c r="I494" s="36"/>
      <c r="J494" s="36"/>
      <c r="K494" s="36"/>
      <c r="L494" s="36"/>
      <c r="M494" s="84"/>
      <c r="N494" s="36"/>
      <c r="O494" s="36"/>
      <c r="P494" s="36"/>
      <c r="Q494" s="36"/>
      <c r="R494" s="36"/>
      <c r="S494" s="36"/>
      <c r="T494" s="104"/>
      <c r="U494" s="48"/>
      <c r="V494" s="48"/>
    </row>
    <row r="495" spans="1:22" s="68" customFormat="1" x14ac:dyDescent="0.2">
      <c r="A495" s="37"/>
      <c r="B495" s="37"/>
      <c r="C495" s="36"/>
      <c r="D495" s="36"/>
      <c r="E495" s="36"/>
      <c r="F495" s="36"/>
      <c r="G495" s="36"/>
      <c r="H495" s="36"/>
      <c r="I495" s="36"/>
      <c r="J495" s="36"/>
      <c r="K495" s="36"/>
      <c r="L495" s="36"/>
      <c r="M495" s="84"/>
      <c r="N495" s="36"/>
      <c r="O495" s="36"/>
      <c r="P495" s="36"/>
      <c r="Q495" s="36"/>
      <c r="R495" s="36"/>
      <c r="S495" s="36"/>
      <c r="T495" s="104"/>
      <c r="U495" s="62"/>
      <c r="V495" s="48"/>
    </row>
    <row r="496" spans="1:22" s="68" customFormat="1" x14ac:dyDescent="0.2">
      <c r="A496" s="48"/>
      <c r="B496" s="37"/>
      <c r="C496" s="36"/>
      <c r="D496" s="36"/>
      <c r="E496" s="36"/>
      <c r="F496" s="36"/>
      <c r="G496" s="36"/>
      <c r="H496" s="36"/>
      <c r="I496" s="36"/>
      <c r="J496" s="36"/>
      <c r="K496" s="36"/>
      <c r="L496" s="36"/>
      <c r="M496" s="36"/>
      <c r="N496" s="36"/>
      <c r="O496" s="36"/>
      <c r="P496" s="36"/>
      <c r="Q496" s="36"/>
      <c r="R496" s="36"/>
      <c r="S496" s="36"/>
      <c r="T496" s="104"/>
      <c r="U496" s="48"/>
      <c r="V496" s="48"/>
    </row>
    <row r="497" spans="1:22" s="68" customFormat="1" x14ac:dyDescent="0.2">
      <c r="A497" s="79"/>
      <c r="B497" s="37"/>
      <c r="C497" s="36"/>
      <c r="D497" s="36"/>
      <c r="E497" s="36"/>
      <c r="F497" s="36"/>
      <c r="G497" s="36"/>
      <c r="H497" s="36"/>
      <c r="I497" s="36"/>
      <c r="J497" s="36"/>
      <c r="K497" s="36"/>
      <c r="L497" s="36"/>
      <c r="M497" s="84"/>
      <c r="N497" s="36"/>
      <c r="O497" s="36"/>
      <c r="P497" s="36"/>
      <c r="Q497" s="36"/>
      <c r="R497" s="36"/>
      <c r="S497" s="36"/>
      <c r="T497" s="104"/>
      <c r="U497" s="48"/>
      <c r="V497" s="48"/>
    </row>
    <row r="498" spans="1:22" s="68" customFormat="1" x14ac:dyDescent="0.2">
      <c r="A498" s="75"/>
      <c r="B498" s="37"/>
      <c r="C498" s="36"/>
      <c r="D498" s="36"/>
      <c r="E498" s="36"/>
      <c r="F498" s="36"/>
      <c r="G498" s="36"/>
      <c r="H498" s="36"/>
      <c r="I498" s="36"/>
      <c r="J498" s="36"/>
      <c r="K498" s="36"/>
      <c r="L498" s="36"/>
      <c r="M498" s="84"/>
      <c r="N498" s="38"/>
      <c r="O498" s="36"/>
      <c r="P498" s="36"/>
      <c r="Q498" s="36"/>
      <c r="R498" s="36"/>
      <c r="S498" s="36"/>
      <c r="T498" s="104"/>
      <c r="U498" s="48"/>
      <c r="V498" s="48"/>
    </row>
    <row r="499" spans="1:22" s="68" customFormat="1" x14ac:dyDescent="0.2">
      <c r="A499" s="37"/>
      <c r="B499" s="37"/>
      <c r="C499" s="36"/>
      <c r="D499" s="36"/>
      <c r="E499" s="36"/>
      <c r="F499" s="36"/>
      <c r="G499" s="36"/>
      <c r="H499" s="36"/>
      <c r="I499" s="36"/>
      <c r="J499" s="36"/>
      <c r="K499" s="36"/>
      <c r="L499" s="36"/>
      <c r="M499" s="84"/>
      <c r="N499" s="36"/>
      <c r="O499" s="36"/>
      <c r="P499" s="36"/>
      <c r="Q499" s="36"/>
      <c r="R499" s="36"/>
      <c r="S499" s="36"/>
      <c r="T499" s="104"/>
      <c r="U499" s="48"/>
      <c r="V499" s="48"/>
    </row>
    <row r="500" spans="1:22" s="68" customFormat="1" ht="11.25" customHeight="1" x14ac:dyDescent="0.2">
      <c r="A500" s="37"/>
      <c r="B500" s="37"/>
      <c r="C500" s="36"/>
      <c r="D500" s="36"/>
      <c r="E500" s="36"/>
      <c r="F500" s="36"/>
      <c r="G500" s="36"/>
      <c r="H500" s="36"/>
      <c r="I500" s="36"/>
      <c r="J500" s="36"/>
      <c r="K500" s="36"/>
      <c r="L500" s="36"/>
      <c r="M500" s="84"/>
      <c r="N500" s="38"/>
      <c r="O500" s="36"/>
      <c r="P500" s="36"/>
      <c r="Q500" s="36"/>
      <c r="R500" s="36"/>
      <c r="S500" s="36"/>
      <c r="T500" s="104"/>
      <c r="U500" s="48"/>
      <c r="V500" s="48"/>
    </row>
    <row r="501" spans="1:22" s="68" customFormat="1" x14ac:dyDescent="0.2">
      <c r="A501" s="79"/>
      <c r="B501" s="37"/>
      <c r="C501" s="36"/>
      <c r="D501" s="36"/>
      <c r="E501" s="36"/>
      <c r="F501" s="36"/>
      <c r="G501" s="36"/>
      <c r="H501" s="36"/>
      <c r="I501" s="36"/>
      <c r="J501" s="36"/>
      <c r="K501" s="36"/>
      <c r="L501" s="36"/>
      <c r="M501" s="84"/>
      <c r="N501" s="38"/>
      <c r="O501" s="36"/>
      <c r="P501" s="36"/>
      <c r="Q501" s="36"/>
      <c r="R501" s="36"/>
      <c r="S501" s="36"/>
      <c r="T501" s="104"/>
      <c r="U501" s="48"/>
      <c r="V501" s="48"/>
    </row>
    <row r="503" spans="1:22" x14ac:dyDescent="0.2">
      <c r="A503" s="37"/>
    </row>
    <row r="504" spans="1:22" x14ac:dyDescent="0.2">
      <c r="M504" s="36"/>
    </row>
    <row r="505" spans="1:22" x14ac:dyDescent="0.2">
      <c r="A505" s="37"/>
      <c r="U505" s="74"/>
    </row>
    <row r="506" spans="1:22" x14ac:dyDescent="0.2">
      <c r="U506" s="74"/>
    </row>
    <row r="507" spans="1:22" x14ac:dyDescent="0.2">
      <c r="A507" s="37"/>
    </row>
  </sheetData>
  <sortState ref="A1:V508">
    <sortCondition ref="A1:A532"/>
  </sortState>
  <conditionalFormatting sqref="S433">
    <cfRule type="cellIs" dxfId="4" priority="18" operator="equal">
      <formula>1</formula>
    </cfRule>
  </conditionalFormatting>
  <conditionalFormatting sqref="S433">
    <cfRule type="cellIs" dxfId="3" priority="17" operator="equal">
      <formula>1</formula>
    </cfRule>
  </conditionalFormatting>
  <conditionalFormatting sqref="V464:V465">
    <cfRule type="cellIs" dxfId="2" priority="12" operator="equal">
      <formula>1</formula>
    </cfRule>
  </conditionalFormatting>
  <conditionalFormatting sqref="V466:V472">
    <cfRule type="cellIs" dxfId="1" priority="10" operator="equal">
      <formula>1</formula>
    </cfRule>
  </conditionalFormatting>
  <conditionalFormatting sqref="R479:R480">
    <cfRule type="cellIs" dxfId="0" priority="5" operator="equal">
      <formula>1</formula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"/>
  <sheetViews>
    <sheetView workbookViewId="0"/>
  </sheetViews>
  <sheetFormatPr baseColWidth="10" defaultRowHeight="16.5" x14ac:dyDescent="0.3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"/>
  <sheetViews>
    <sheetView workbookViewId="0"/>
  </sheetViews>
  <sheetFormatPr baseColWidth="10" defaultRowHeight="16.5" x14ac:dyDescent="0.3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"/>
  <sheetViews>
    <sheetView workbookViewId="0"/>
  </sheetViews>
  <sheetFormatPr baseColWidth="10" defaultRowHeight="16.5" x14ac:dyDescent="0.3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"/>
  <sheetViews>
    <sheetView workbookViewId="0"/>
  </sheetViews>
  <sheetFormatPr baseColWidth="10" defaultRowHeight="16.5" x14ac:dyDescent="0.3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O15"/>
  <sheetViews>
    <sheetView workbookViewId="0">
      <selection activeCell="B9" sqref="B9"/>
    </sheetView>
  </sheetViews>
  <sheetFormatPr baseColWidth="10" defaultRowHeight="16.5" x14ac:dyDescent="0.3"/>
  <cols>
    <col min="1" max="1" width="30.109375" customWidth="1"/>
    <col min="2" max="3" width="21.88671875" customWidth="1"/>
    <col min="4" max="4" width="35.5546875" style="102" customWidth="1"/>
    <col min="5" max="5" width="21.88671875" customWidth="1"/>
    <col min="7" max="7" width="23.5546875" customWidth="1"/>
  </cols>
  <sheetData>
    <row r="1" spans="1:15" x14ac:dyDescent="0.3">
      <c r="A1" t="s">
        <v>51</v>
      </c>
      <c r="B1" s="74" t="s">
        <v>54</v>
      </c>
      <c r="C1" s="35" t="s">
        <v>2</v>
      </c>
      <c r="D1" s="61" t="s">
        <v>31</v>
      </c>
      <c r="E1" s="35"/>
      <c r="G1" s="37"/>
      <c r="H1" s="99"/>
      <c r="I1" s="99"/>
      <c r="J1" s="99"/>
      <c r="K1" s="99"/>
      <c r="L1" s="99"/>
      <c r="M1" s="99"/>
      <c r="N1" s="99"/>
      <c r="O1" s="99"/>
    </row>
    <row r="2" spans="1:15" x14ac:dyDescent="0.3">
      <c r="A2" t="s">
        <v>52</v>
      </c>
      <c r="B2" s="114" t="s">
        <v>55</v>
      </c>
      <c r="C2" s="61" t="s">
        <v>1</v>
      </c>
      <c r="D2" s="61" t="s">
        <v>41</v>
      </c>
      <c r="E2" s="61"/>
      <c r="G2" s="37"/>
      <c r="H2" s="99"/>
      <c r="I2" s="99"/>
      <c r="J2" s="99"/>
      <c r="K2" s="99"/>
      <c r="L2" s="99"/>
      <c r="M2" s="99"/>
      <c r="N2" s="99"/>
      <c r="O2" s="99"/>
    </row>
    <row r="3" spans="1:15" x14ac:dyDescent="0.3">
      <c r="A3" t="s">
        <v>53</v>
      </c>
      <c r="B3" s="74" t="s">
        <v>56</v>
      </c>
      <c r="C3" s="61" t="s">
        <v>4</v>
      </c>
      <c r="D3" s="61" t="s">
        <v>42</v>
      </c>
      <c r="E3" s="61"/>
      <c r="G3" s="37"/>
      <c r="H3" s="99"/>
      <c r="I3" s="99"/>
      <c r="J3" s="99"/>
      <c r="K3" s="99"/>
      <c r="L3" s="99"/>
      <c r="M3" s="99"/>
      <c r="N3" s="99"/>
      <c r="O3" s="99"/>
    </row>
    <row r="4" spans="1:15" x14ac:dyDescent="0.3">
      <c r="B4" s="48"/>
      <c r="C4" s="35"/>
      <c r="D4" s="61" t="s">
        <v>43</v>
      </c>
      <c r="E4" s="35"/>
      <c r="G4" s="37"/>
      <c r="H4" s="99"/>
      <c r="I4" s="99"/>
      <c r="J4" s="99"/>
      <c r="K4" s="99"/>
      <c r="L4" s="99"/>
      <c r="M4" s="99"/>
      <c r="N4" s="99"/>
      <c r="O4" s="99"/>
    </row>
    <row r="5" spans="1:15" x14ac:dyDescent="0.3">
      <c r="B5" s="48"/>
      <c r="C5" s="35"/>
      <c r="D5" s="61" t="s">
        <v>44</v>
      </c>
      <c r="E5" s="35"/>
      <c r="G5" s="37"/>
      <c r="H5" s="99"/>
      <c r="I5" s="99"/>
      <c r="J5" s="99"/>
      <c r="K5" s="99"/>
      <c r="L5" s="99"/>
      <c r="M5" s="99"/>
      <c r="N5" s="99"/>
      <c r="O5" s="99"/>
    </row>
    <row r="6" spans="1:15" x14ac:dyDescent="0.3">
      <c r="B6" s="48"/>
      <c r="C6" s="35"/>
      <c r="D6" s="61" t="s">
        <v>45</v>
      </c>
      <c r="E6" s="35"/>
      <c r="G6" s="37"/>
      <c r="H6" s="99"/>
      <c r="I6" s="99"/>
      <c r="J6" s="99"/>
      <c r="K6" s="99"/>
      <c r="L6" s="99"/>
      <c r="M6" s="99"/>
      <c r="N6" s="99"/>
      <c r="O6" s="99"/>
    </row>
    <row r="7" spans="1:15" x14ac:dyDescent="0.3">
      <c r="B7" s="101"/>
      <c r="C7" s="101"/>
      <c r="D7" s="61" t="s">
        <v>32</v>
      </c>
      <c r="E7" s="101"/>
      <c r="G7" s="37"/>
      <c r="H7" s="99"/>
      <c r="I7" s="99"/>
      <c r="J7" s="99"/>
      <c r="K7" s="99"/>
      <c r="L7" s="99"/>
      <c r="M7" s="99"/>
      <c r="N7" s="99"/>
      <c r="O7" s="99"/>
    </row>
    <row r="8" spans="1:15" x14ac:dyDescent="0.3">
      <c r="D8" s="61" t="s">
        <v>33</v>
      </c>
    </row>
    <row r="9" spans="1:15" x14ac:dyDescent="0.3">
      <c r="D9" s="61" t="s">
        <v>34</v>
      </c>
    </row>
    <row r="10" spans="1:15" x14ac:dyDescent="0.3">
      <c r="D10" s="61" t="s">
        <v>35</v>
      </c>
    </row>
    <row r="11" spans="1:15" x14ac:dyDescent="0.3">
      <c r="D11" s="61" t="s">
        <v>36</v>
      </c>
    </row>
    <row r="12" spans="1:15" x14ac:dyDescent="0.3">
      <c r="D12" s="102" t="s">
        <v>37</v>
      </c>
    </row>
    <row r="13" spans="1:15" x14ac:dyDescent="0.3">
      <c r="D13" s="102" t="s">
        <v>39</v>
      </c>
    </row>
    <row r="14" spans="1:15" x14ac:dyDescent="0.3">
      <c r="D14" s="102" t="s">
        <v>38</v>
      </c>
    </row>
    <row r="15" spans="1:15" x14ac:dyDescent="0.3">
      <c r="D15" s="102" t="s">
        <v>40</v>
      </c>
    </row>
  </sheetData>
  <sortState ref="D1:D9">
    <sortCondition ref="D1:D9"/>
  </sortState>
  <hyperlinks>
    <hyperlink ref="B1" r:id="rId1"/>
    <hyperlink ref="B2" r:id="rId2"/>
    <hyperlink ref="B3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21</vt:i4>
      </vt:variant>
    </vt:vector>
  </HeadingPairs>
  <TitlesOfParts>
    <vt:vector size="28" baseType="lpstr">
      <vt:lpstr>Bon de prepa Z</vt:lpstr>
      <vt:lpstr>magasin</vt:lpstr>
      <vt:lpstr>Feuil1</vt:lpstr>
      <vt:lpstr>Feuil2</vt:lpstr>
      <vt:lpstr>Feuil3</vt:lpstr>
      <vt:lpstr>Feuil4</vt:lpstr>
      <vt:lpstr>Feuil5</vt:lpstr>
      <vt:lpstr>adresses</vt:lpstr>
      <vt:lpstr>cession</vt:lpstr>
      <vt:lpstr>commercial</vt:lpstr>
      <vt:lpstr>condition</vt:lpstr>
      <vt:lpstr>coop</vt:lpstr>
      <vt:lpstr>delai</vt:lpstr>
      <vt:lpstr>fax</vt:lpstr>
      <vt:lpstr>fr</vt:lpstr>
      <vt:lpstr>gie</vt:lpstr>
      <vt:lpstr>jours</vt:lpstr>
      <vt:lpstr>logidis</vt:lpstr>
      <vt:lpstr>magasin</vt:lpstr>
      <vt:lpstr>mail</vt:lpstr>
      <vt:lpstr>marche</vt:lpstr>
      <vt:lpstr>net</vt:lpstr>
      <vt:lpstr>numero</vt:lpstr>
      <vt:lpstr>plancher</vt:lpstr>
      <vt:lpstr>sca</vt:lpstr>
      <vt:lpstr>surfacturation</vt:lpstr>
      <vt:lpstr>telephonne</vt:lpstr>
      <vt:lpstr>'Bon de prepa Z'!Zone_d_impression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+</dc:creator>
  <cp:lastModifiedBy>+</cp:lastModifiedBy>
  <cp:lastPrinted>2015-05-18T08:48:23Z</cp:lastPrinted>
  <dcterms:created xsi:type="dcterms:W3CDTF">2014-01-09T14:12:48Z</dcterms:created>
  <dcterms:modified xsi:type="dcterms:W3CDTF">2015-05-18T17:34:00Z</dcterms:modified>
</cp:coreProperties>
</file>