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300" yWindow="-15" windowWidth="15360" windowHeight="12690"/>
  </bookViews>
  <sheets>
    <sheet name="Feuil1" sheetId="1" r:id="rId1"/>
    <sheet name="Articles" sheetId="3" r:id="rId2"/>
    <sheet name="Params" sheetId="4" r:id="rId3"/>
  </sheets>
  <definedNames>
    <definedName name="_xlnm._FilterDatabase" localSheetId="0" hidden="1">Feuil1!$B$14:$P$29</definedName>
    <definedName name="A1Art">Articles!$A$1</definedName>
    <definedName name="adresse">Params!$B:$B</definedName>
    <definedName name="ArtFour">OFFSET(Articles!$A$1,1,,COUNTA(Articles!$A:$A)-1)</definedName>
    <definedName name="BdDArticles">OFFSET(Articles!$A$1,1,,COUNTA(Articles!$A:$A)-1,COUNTA(Articles!$1:$1))</definedName>
    <definedName name="_xlnm.Criteria" localSheetId="0">Feuil1!$P$1:$P$2</definedName>
    <definedName name="fax">Params!$D:$D</definedName>
    <definedName name="Liste_Art">OFFSET(Articles!$B$1,1,,COUNTA(Articles!$B:$B)-1)</definedName>
    <definedName name="Liste_Four">OFFSET(Params!$A$1,1,,COUNTA(Params!$A:$A)-1)</definedName>
    <definedName name="motifs">Feuil1!$L$2:$L$3</definedName>
    <definedName name="telephone">Params!$C:$C</definedName>
    <definedName name="TVA">Params!$E:$E</definedName>
  </definedNames>
  <calcPr calcId="125725"/>
</workbook>
</file>

<file path=xl/calcChain.xml><?xml version="1.0" encoding="utf-8"?>
<calcChain xmlns="http://schemas.openxmlformats.org/spreadsheetml/2006/main">
  <c r="C6" i="1"/>
  <c r="H6"/>
  <c r="G6"/>
  <c r="C10" l="1"/>
  <c r="E10" s="1"/>
  <c r="C9"/>
  <c r="E9" s="1"/>
  <c r="F9" s="1"/>
  <c r="C23"/>
  <c r="E23" s="1"/>
  <c r="C22"/>
  <c r="E22" s="1"/>
  <c r="C21"/>
  <c r="E21" s="1"/>
  <c r="C20"/>
  <c r="E20" s="1"/>
  <c r="C19"/>
  <c r="E19" s="1"/>
  <c r="C18"/>
  <c r="E18" s="1"/>
  <c r="C17"/>
  <c r="E17" s="1"/>
  <c r="C16"/>
  <c r="E16" s="1"/>
  <c r="C15"/>
  <c r="E15" s="1"/>
  <c r="C14"/>
  <c r="E14" s="1"/>
  <c r="C13"/>
  <c r="E13" s="1"/>
  <c r="C12"/>
  <c r="E12" s="1"/>
  <c r="C11"/>
  <c r="E11" s="1"/>
  <c r="E26" l="1"/>
  <c r="F12"/>
  <c r="G12" s="1"/>
  <c r="F14"/>
  <c r="G14" s="1"/>
  <c r="F16"/>
  <c r="G16" s="1"/>
  <c r="F18"/>
  <c r="G18" s="1"/>
  <c r="F20"/>
  <c r="G20" s="1"/>
  <c r="F22"/>
  <c r="G22" s="1"/>
  <c r="F11"/>
  <c r="G11" s="1"/>
  <c r="F13"/>
  <c r="G13" s="1"/>
  <c r="F15"/>
  <c r="G15" s="1"/>
  <c r="F17"/>
  <c r="G17" s="1"/>
  <c r="F19"/>
  <c r="G19" s="1"/>
  <c r="F21"/>
  <c r="G21" s="1"/>
  <c r="F23"/>
  <c r="G23" s="1"/>
  <c r="F10"/>
  <c r="G9"/>
  <c r="G10" l="1"/>
  <c r="G26" s="1"/>
  <c r="F26"/>
</calcChain>
</file>

<file path=xl/sharedStrings.xml><?xml version="1.0" encoding="utf-8"?>
<sst xmlns="http://schemas.openxmlformats.org/spreadsheetml/2006/main" count="84" uniqueCount="54">
  <si>
    <t>Fournisseur</t>
  </si>
  <si>
    <t>Galorox</t>
  </si>
  <si>
    <t>Penngar uni Xp</t>
  </si>
  <si>
    <t>Galox multinep</t>
  </si>
  <si>
    <t>penngarA-Xl</t>
  </si>
  <si>
    <t>Oxygal NEP</t>
  </si>
  <si>
    <t>Bac de retention</t>
  </si>
  <si>
    <t>DEM 5</t>
  </si>
  <si>
    <t>JOINTEC 13</t>
  </si>
  <si>
    <t>KARCHER</t>
  </si>
  <si>
    <t>papier</t>
  </si>
  <si>
    <t>CLS</t>
  </si>
  <si>
    <t>test antibio</t>
  </si>
  <si>
    <t>SNAP duo ST</t>
  </si>
  <si>
    <t>Thermometre</t>
  </si>
  <si>
    <t>phmetre hi 99161</t>
  </si>
  <si>
    <t>jd omega vs 23</t>
  </si>
  <si>
    <t>divochlore cl</t>
  </si>
  <si>
    <t>acifoam</t>
  </si>
  <si>
    <t>divosan plus</t>
  </si>
  <si>
    <t>javel en pastilles</t>
  </si>
  <si>
    <t>brosses</t>
  </si>
  <si>
    <t>Prix 
unitaire HT</t>
  </si>
  <si>
    <t>Articles</t>
  </si>
  <si>
    <t>ANTI GERM</t>
  </si>
  <si>
    <t>GAMM VERT</t>
  </si>
  <si>
    <t>IDDEX</t>
  </si>
  <si>
    <t>INTERMARCHE</t>
  </si>
  <si>
    <t>HUMEAU</t>
  </si>
  <si>
    <t>SOPECAL</t>
  </si>
  <si>
    <t>JOLARD</t>
  </si>
  <si>
    <t>paier ws 50x100 non recoupé</t>
  </si>
  <si>
    <t>Prix HT</t>
  </si>
  <si>
    <r>
      <rPr>
        <i/>
        <sz val="11"/>
        <color theme="1"/>
        <rFont val="Wingdings"/>
        <charset val="2"/>
      </rPr>
      <t>ò</t>
    </r>
    <r>
      <rPr>
        <i/>
        <sz val="11"/>
        <color theme="1"/>
        <rFont val="Calibri"/>
        <family val="2"/>
        <scheme val="minor"/>
      </rPr>
      <t xml:space="preserve">FOURNISSEUR </t>
    </r>
    <r>
      <rPr>
        <i/>
        <sz val="11"/>
        <color theme="1"/>
        <rFont val="Wingdings"/>
        <charset val="2"/>
      </rPr>
      <t>ò</t>
    </r>
  </si>
  <si>
    <t>Nombre</t>
  </si>
  <si>
    <t>TVA</t>
  </si>
  <si>
    <t>adresse</t>
  </si>
  <si>
    <t>telephone</t>
  </si>
  <si>
    <t>fax</t>
  </si>
  <si>
    <t>FR 12345678912</t>
  </si>
  <si>
    <t>DEVIS</t>
  </si>
  <si>
    <t>COMMANDE</t>
  </si>
  <si>
    <r>
      <t xml:space="preserve">Signature pour validation </t>
    </r>
    <r>
      <rPr>
        <i/>
        <sz val="11"/>
        <color theme="1"/>
        <rFont val="Wingdings"/>
        <charset val="2"/>
      </rPr>
      <t>ð</t>
    </r>
  </si>
  <si>
    <t>HT</t>
  </si>
  <si>
    <t>TTC</t>
  </si>
  <si>
    <t>Total HT</t>
  </si>
  <si>
    <t>Total TTC</t>
  </si>
  <si>
    <t>ZI Le Roineau 72500 VAAS</t>
  </si>
  <si>
    <t>02.43.46.71.22</t>
  </si>
  <si>
    <t>02.43.46.70.05</t>
  </si>
  <si>
    <r>
      <rPr>
        <i/>
        <sz val="11"/>
        <color theme="1"/>
        <rFont val="Wingdings"/>
        <charset val="2"/>
      </rPr>
      <t xml:space="preserve">ò </t>
    </r>
    <r>
      <rPr>
        <i/>
        <sz val="11"/>
        <color theme="1"/>
        <rFont val="Calibri"/>
        <family val="2"/>
        <scheme val="minor"/>
      </rPr>
      <t xml:space="preserve">ADRESSE </t>
    </r>
    <r>
      <rPr>
        <i/>
        <sz val="11"/>
        <color theme="1"/>
        <rFont val="Wingdings"/>
        <charset val="2"/>
      </rPr>
      <t>ò</t>
    </r>
  </si>
  <si>
    <r>
      <rPr>
        <i/>
        <sz val="11"/>
        <color theme="1"/>
        <rFont val="Wingdings"/>
        <charset val="2"/>
      </rPr>
      <t>ò</t>
    </r>
    <r>
      <rPr>
        <i/>
        <sz val="11"/>
        <color theme="1"/>
        <rFont val="Calibri"/>
        <family val="2"/>
      </rPr>
      <t xml:space="preserve"> </t>
    </r>
    <r>
      <rPr>
        <i/>
        <sz val="11"/>
        <color theme="1"/>
        <rFont val="Calibri"/>
        <family val="2"/>
        <scheme val="minor"/>
      </rPr>
      <t xml:space="preserve">Teleponne </t>
    </r>
    <r>
      <rPr>
        <i/>
        <sz val="11"/>
        <color theme="1"/>
        <rFont val="Wingdings"/>
        <charset val="2"/>
      </rPr>
      <t>ò</t>
    </r>
  </si>
  <si>
    <r>
      <rPr>
        <i/>
        <sz val="11"/>
        <color theme="1"/>
        <rFont val="Wingdings"/>
        <charset val="2"/>
      </rPr>
      <t>ò</t>
    </r>
    <r>
      <rPr>
        <i/>
        <sz val="11"/>
        <color theme="1"/>
        <rFont val="Calibri"/>
        <family val="2"/>
      </rPr>
      <t xml:space="preserve"> </t>
    </r>
    <r>
      <rPr>
        <i/>
        <sz val="11"/>
        <color theme="1"/>
        <rFont val="Calibri"/>
        <family val="2"/>
        <scheme val="minor"/>
      </rPr>
      <t xml:space="preserve">Fax </t>
    </r>
    <r>
      <rPr>
        <i/>
        <sz val="11"/>
        <color theme="1"/>
        <rFont val="Wingdings"/>
        <charset val="2"/>
      </rPr>
      <t>ò</t>
    </r>
  </si>
  <si>
    <r>
      <rPr>
        <i/>
        <sz val="26"/>
        <color theme="1"/>
        <rFont val="Magda"/>
        <family val="2"/>
      </rPr>
      <t xml:space="preserve">ZYRAX </t>
    </r>
    <r>
      <rPr>
        <i/>
        <sz val="20"/>
        <color theme="1"/>
        <rFont val="Calibri"/>
        <family val="2"/>
        <scheme val="minor"/>
      </rPr>
      <t xml:space="preserve">
route de sauveterre RD 933 64210 ARBERATS SILLEGUES
05.59.65.69.76
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</si>
</sst>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i/>
      <sz val="11"/>
      <color theme="1"/>
      <name val="Calibri"/>
      <family val="2"/>
      <scheme val="minor"/>
    </font>
    <font>
      <i/>
      <sz val="11"/>
      <color theme="1"/>
      <name val="Calibri"/>
      <family val="2"/>
    </font>
    <font>
      <i/>
      <sz val="11"/>
      <color theme="1"/>
      <name val="Wingdings"/>
      <charset val="2"/>
    </font>
    <font>
      <b/>
      <sz val="16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26"/>
      <color theme="1"/>
      <name val="Magda"/>
      <family val="2"/>
    </font>
  </fonts>
  <fills count="2">
    <fill>
      <patternFill patternType="none"/>
    </fill>
    <fill>
      <patternFill patternType="gray125"/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Border="1" applyAlignment="1"/>
    <xf numFmtId="0" fontId="1" fillId="0" borderId="0" xfId="0" applyFont="1"/>
    <xf numFmtId="0" fontId="0" fillId="0" borderId="0" xfId="0" applyBorder="1" applyAlignment="1">
      <alignment horizontal="center" vertical="center"/>
    </xf>
    <xf numFmtId="0" fontId="1" fillId="0" borderId="9" xfId="0" applyFont="1" applyBorder="1"/>
    <xf numFmtId="0" fontId="1" fillId="0" borderId="10" xfId="0" applyFont="1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1" fillId="0" borderId="11" xfId="0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0" fontId="0" fillId="0" borderId="17" xfId="0" applyBorder="1"/>
    <xf numFmtId="0" fontId="0" fillId="0" borderId="18" xfId="0" applyBorder="1"/>
    <xf numFmtId="164" fontId="0" fillId="0" borderId="19" xfId="0" applyNumberFormat="1" applyBorder="1" applyAlignment="1">
      <alignment horizontal="center"/>
    </xf>
    <xf numFmtId="0" fontId="1" fillId="0" borderId="24" xfId="0" applyFont="1" applyBorder="1"/>
    <xf numFmtId="0" fontId="1" fillId="0" borderId="20" xfId="0" applyFont="1" applyBorder="1"/>
    <xf numFmtId="0" fontId="1" fillId="0" borderId="25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3" fillId="0" borderId="0" xfId="0" applyFont="1" applyAlignment="1">
      <alignment horizontal="right"/>
    </xf>
    <xf numFmtId="0" fontId="3" fillId="0" borderId="31" xfId="0" applyFont="1" applyBorder="1" applyAlignment="1">
      <alignment horizontal="right"/>
    </xf>
    <xf numFmtId="0" fontId="3" fillId="0" borderId="0" xfId="0" applyFont="1" applyBorder="1" applyAlignment="1">
      <alignment horizontal="right"/>
    </xf>
    <xf numFmtId="0" fontId="0" fillId="0" borderId="7" xfId="0" applyBorder="1" applyAlignment="1"/>
    <xf numFmtId="0" fontId="0" fillId="0" borderId="8" xfId="0" applyBorder="1" applyAlignment="1"/>
    <xf numFmtId="0" fontId="0" fillId="0" borderId="37" xfId="0" applyBorder="1" applyAlignment="1"/>
    <xf numFmtId="0" fontId="3" fillId="0" borderId="1" xfId="0" applyFont="1" applyBorder="1" applyAlignment="1">
      <alignment horizontal="center"/>
    </xf>
    <xf numFmtId="164" fontId="3" fillId="0" borderId="20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3" fillId="0" borderId="0" xfId="0" applyFont="1" applyBorder="1"/>
    <xf numFmtId="16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64" fontId="0" fillId="0" borderId="0" xfId="0" applyNumberForma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228600</xdr:colOff>
      <xdr:row>11</xdr:row>
      <xdr:rowOff>19049</xdr:rowOff>
    </xdr:from>
    <xdr:to>
      <xdr:col>10</xdr:col>
      <xdr:colOff>180975</xdr:colOff>
      <xdr:row>13</xdr:row>
      <xdr:rowOff>114300</xdr:rowOff>
    </xdr:to>
    <xdr:sp macro="[0]!masque_lignes_vides" textlink="" fLocksText="0">
      <xdr:nvSpPr>
        <xdr:cNvPr id="4" name="Rectangle 3"/>
        <xdr:cNvSpPr/>
      </xdr:nvSpPr>
      <xdr:spPr>
        <a:xfrm>
          <a:off x="8391525" y="3076574"/>
          <a:ext cx="1476375" cy="476251"/>
        </a:xfrm>
        <a:prstGeom prst="rect">
          <a:avLst/>
        </a:prstGeom>
        <a:solidFill>
          <a:srgbClr val="92D05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Masque</a:t>
          </a:r>
          <a:r>
            <a:rPr lang="fr-FR" sz="1100" b="1" i="0" baseline="0">
              <a:solidFill>
                <a:sysClr val="windowText" lastClr="000000"/>
              </a:solidFill>
            </a:rPr>
            <a:t> les lignes</a:t>
          </a:r>
          <a:endParaRPr lang="fr-FR" sz="1100" b="1" i="0">
            <a:solidFill>
              <a:sysClr val="windowText" lastClr="000000"/>
            </a:solidFill>
          </a:endParaRPr>
        </a:p>
      </xdr:txBody>
    </xdr:sp>
    <xdr:clientData fLocksWithSheet="0" fPrintsWithSheet="0"/>
  </xdr:twoCellAnchor>
  <xdr:twoCellAnchor>
    <xdr:from>
      <xdr:col>8</xdr:col>
      <xdr:colOff>238125</xdr:colOff>
      <xdr:row>14</xdr:row>
      <xdr:rowOff>28575</xdr:rowOff>
    </xdr:from>
    <xdr:to>
      <xdr:col>10</xdr:col>
      <xdr:colOff>190500</xdr:colOff>
      <xdr:row>16</xdr:row>
      <xdr:rowOff>142875</xdr:rowOff>
    </xdr:to>
    <xdr:sp macro="[0]!affiche_tout" textlink="" fLocksText="0">
      <xdr:nvSpPr>
        <xdr:cNvPr id="5" name="Rectangle 4"/>
        <xdr:cNvSpPr/>
      </xdr:nvSpPr>
      <xdr:spPr>
        <a:xfrm>
          <a:off x="8401050" y="3657600"/>
          <a:ext cx="1476375" cy="4953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 i="0">
              <a:solidFill>
                <a:sysClr val="windowText" lastClr="000000"/>
              </a:solidFill>
            </a:rPr>
            <a:t>Affiche</a:t>
          </a:r>
          <a:r>
            <a:rPr lang="fr-FR" sz="1100" b="1" i="0" baseline="0">
              <a:solidFill>
                <a:sysClr val="windowText" lastClr="000000"/>
              </a:solidFill>
            </a:rPr>
            <a:t> tout</a:t>
          </a:r>
        </a:p>
      </xdr:txBody>
    </xdr:sp>
    <xdr:clientData fLocksWithSheet="0" fPrintsWithSheet="0"/>
  </xdr:twoCellAnchor>
  <xdr:twoCellAnchor editAs="oneCell">
    <xdr:from>
      <xdr:col>2</xdr:col>
      <xdr:colOff>742949</xdr:colOff>
      <xdr:row>1</xdr:row>
      <xdr:rowOff>104774</xdr:rowOff>
    </xdr:from>
    <xdr:to>
      <xdr:col>3</xdr:col>
      <xdr:colOff>76198</xdr:colOff>
      <xdr:row>2</xdr:row>
      <xdr:rowOff>333373</xdr:rowOff>
    </xdr:to>
    <xdr:pic>
      <xdr:nvPicPr>
        <xdr:cNvPr id="7" name="Image 6" descr="fax-icone-4682-128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143249" y="714374"/>
          <a:ext cx="419099" cy="4190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Q73"/>
  <sheetViews>
    <sheetView showGridLines="0" tabSelected="1" workbookViewId="0">
      <selection activeCell="B6" sqref="B6"/>
    </sheetView>
  </sheetViews>
  <sheetFormatPr baseColWidth="10" defaultRowHeight="15"/>
  <cols>
    <col min="1" max="1" width="5.85546875" customWidth="1"/>
    <col min="2" max="2" width="30.140625" customWidth="1"/>
    <col min="3" max="3" width="16.28515625" customWidth="1"/>
    <col min="5" max="5" width="14.42578125" customWidth="1"/>
    <col min="6" max="6" width="13.42578125" customWidth="1"/>
    <col min="7" max="7" width="17.5703125" customWidth="1"/>
    <col min="8" max="8" width="19.140625" customWidth="1"/>
    <col min="12" max="12" width="19.85546875" hidden="1" customWidth="1"/>
    <col min="13" max="13" width="19.28515625" customWidth="1"/>
  </cols>
  <sheetData>
    <row r="1" spans="2:17" ht="48" customHeight="1">
      <c r="B1" s="54" t="s">
        <v>53</v>
      </c>
      <c r="C1" s="55"/>
      <c r="D1" s="55"/>
      <c r="E1" s="55"/>
      <c r="F1" s="55"/>
      <c r="G1" s="55"/>
      <c r="H1" s="56"/>
      <c r="I1" s="5"/>
      <c r="J1" s="5"/>
      <c r="K1" s="5"/>
      <c r="L1" s="2"/>
      <c r="M1" s="2"/>
      <c r="N1" s="2"/>
      <c r="O1" s="2"/>
      <c r="P1" s="2"/>
      <c r="Q1" s="2"/>
    </row>
    <row r="2" spans="2:17">
      <c r="B2" s="57"/>
      <c r="C2" s="58"/>
      <c r="D2" s="58"/>
      <c r="E2" s="58"/>
      <c r="F2" s="58"/>
      <c r="G2" s="58"/>
      <c r="H2" s="59"/>
      <c r="I2" s="5"/>
      <c r="J2" s="5"/>
      <c r="K2" s="5"/>
      <c r="L2" s="2" t="s">
        <v>40</v>
      </c>
      <c r="M2" s="2"/>
      <c r="N2" s="2"/>
      <c r="O2" s="2"/>
      <c r="P2" s="2"/>
      <c r="Q2" s="2"/>
    </row>
    <row r="3" spans="2:17" ht="27.75" customHeight="1" thickBot="1">
      <c r="B3" s="60"/>
      <c r="C3" s="61"/>
      <c r="D3" s="61"/>
      <c r="E3" s="61"/>
      <c r="F3" s="61"/>
      <c r="G3" s="61"/>
      <c r="H3" s="62"/>
      <c r="I3" s="5"/>
      <c r="J3" s="5"/>
      <c r="K3" s="5"/>
      <c r="L3" s="2" t="s">
        <v>41</v>
      </c>
      <c r="M3" s="2"/>
      <c r="N3" s="2"/>
      <c r="O3" s="2"/>
      <c r="P3" s="2"/>
      <c r="Q3" s="2"/>
    </row>
    <row r="4" spans="2:17" ht="30.75" customHeight="1" thickBot="1">
      <c r="B4" s="27" t="s">
        <v>41</v>
      </c>
      <c r="C4" s="28"/>
      <c r="D4" s="28"/>
      <c r="E4" s="28"/>
      <c r="F4" s="28"/>
      <c r="G4" s="28"/>
      <c r="H4" s="29"/>
      <c r="I4" s="5"/>
      <c r="J4" s="5"/>
      <c r="K4" s="2"/>
      <c r="L4" s="2"/>
      <c r="M4" s="2"/>
      <c r="N4" s="2"/>
      <c r="O4" s="2"/>
      <c r="P4" s="2"/>
      <c r="Q4" s="2"/>
    </row>
    <row r="5" spans="2:17">
      <c r="B5" s="21" t="s">
        <v>33</v>
      </c>
      <c r="C5" s="51" t="s">
        <v>50</v>
      </c>
      <c r="D5" s="52"/>
      <c r="E5" s="52"/>
      <c r="F5" s="53"/>
      <c r="G5" s="21" t="s">
        <v>51</v>
      </c>
      <c r="H5" s="21" t="s">
        <v>52</v>
      </c>
      <c r="I5" s="2"/>
      <c r="J5" s="2"/>
      <c r="K5" s="2"/>
      <c r="L5" s="2"/>
      <c r="M5" s="2"/>
      <c r="N5" s="2"/>
      <c r="O5" s="2"/>
      <c r="P5" s="2"/>
      <c r="Q5" s="2"/>
    </row>
    <row r="6" spans="2:17" ht="21" customHeight="1">
      <c r="B6" s="26" t="s">
        <v>24</v>
      </c>
      <c r="C6" s="39" t="str">
        <f ca="1">INDEX(adresse,MATCH(B6,Liste_Four,0))</f>
        <v>adresse</v>
      </c>
      <c r="D6" s="40"/>
      <c r="E6" s="40"/>
      <c r="F6" s="41"/>
      <c r="G6" s="25" t="str">
        <f ca="1">INDEX(telephone,MATCH(B6,Liste_Four,0))</f>
        <v>telephone</v>
      </c>
      <c r="H6" s="25" t="str">
        <f ca="1">INDEX(fax,MATCH(B6,Liste_Four,0))</f>
        <v>fax</v>
      </c>
      <c r="I6" s="2"/>
      <c r="J6" s="2"/>
      <c r="K6" s="2"/>
      <c r="L6" s="2"/>
      <c r="N6" s="2"/>
      <c r="O6" s="2"/>
      <c r="P6" s="2"/>
      <c r="Q6" s="2"/>
    </row>
    <row r="7" spans="2:17" ht="20.25" customHeight="1">
      <c r="B7" s="16"/>
      <c r="C7" s="3"/>
      <c r="D7" s="3"/>
      <c r="E7" s="3"/>
      <c r="F7" s="3"/>
      <c r="G7" s="3"/>
      <c r="H7" s="2"/>
      <c r="I7" s="2"/>
      <c r="J7" s="2"/>
      <c r="K7" s="2"/>
      <c r="L7" s="2"/>
      <c r="M7" s="2"/>
      <c r="N7" s="2"/>
      <c r="O7" s="2"/>
      <c r="P7" s="2"/>
      <c r="Q7" s="2"/>
    </row>
    <row r="8" spans="2:17" s="22" customFormat="1" ht="30">
      <c r="B8" s="23"/>
      <c r="C8" s="24" t="s">
        <v>22</v>
      </c>
      <c r="D8" s="23" t="s">
        <v>34</v>
      </c>
      <c r="E8" s="24" t="s">
        <v>43</v>
      </c>
      <c r="F8" s="23" t="s">
        <v>35</v>
      </c>
      <c r="G8" s="24" t="s">
        <v>44</v>
      </c>
      <c r="I8" s="5"/>
      <c r="J8" s="5"/>
      <c r="K8" s="5"/>
      <c r="L8" s="5"/>
      <c r="M8" s="5"/>
      <c r="N8" s="5"/>
      <c r="O8" s="5"/>
      <c r="P8" s="5"/>
      <c r="Q8" s="5"/>
    </row>
    <row r="9" spans="2:17">
      <c r="B9" s="1" t="s">
        <v>6</v>
      </c>
      <c r="C9" s="43">
        <f>SUMPRODUCT((Articles!A3:A34=B6)*(Articles!B3:B34=B9)*(Articles!C3:C34))</f>
        <v>2</v>
      </c>
      <c r="D9" s="42"/>
      <c r="E9" s="44">
        <f>C9*D9</f>
        <v>0</v>
      </c>
      <c r="F9" s="44">
        <f>E9/100*5.5</f>
        <v>0</v>
      </c>
      <c r="G9" s="44">
        <f>E9+F9</f>
        <v>0</v>
      </c>
      <c r="I9" s="2"/>
      <c r="J9" s="2"/>
      <c r="K9" s="2"/>
      <c r="L9" s="2"/>
      <c r="M9" s="2"/>
      <c r="N9" s="2"/>
      <c r="O9" s="2"/>
      <c r="P9" s="2"/>
      <c r="Q9" s="2"/>
    </row>
    <row r="10" spans="2:17">
      <c r="B10" s="45" t="s">
        <v>1</v>
      </c>
      <c r="C10" s="44">
        <f>SUMPRODUCT((Articles!A3:A34=B6)*(Articles!B3:B34=B10)*(Articles!C3:C34))</f>
        <v>3</v>
      </c>
      <c r="D10" s="42"/>
      <c r="E10" s="44">
        <f>C10*D10</f>
        <v>0</v>
      </c>
      <c r="F10" s="44">
        <f t="shared" ref="F10:F23" si="0">E10/100*5.5</f>
        <v>0</v>
      </c>
      <c r="G10" s="44">
        <f t="shared" ref="G10:G23" si="1">E10+F10</f>
        <v>0</v>
      </c>
      <c r="I10" s="2"/>
      <c r="J10" s="2"/>
      <c r="K10" s="2"/>
      <c r="L10" s="2"/>
      <c r="M10" s="2"/>
      <c r="N10" s="2"/>
      <c r="O10" s="2"/>
      <c r="P10" s="2"/>
      <c r="Q10" s="2"/>
    </row>
    <row r="11" spans="2:17">
      <c r="B11" s="45" t="s">
        <v>3</v>
      </c>
      <c r="C11" s="44">
        <f>SUMPRODUCT((Articles!A3:A29=B6)*(Articles!B3:B29=B11)*(Articles!C3:C29))</f>
        <v>4</v>
      </c>
      <c r="D11" s="42"/>
      <c r="E11" s="44">
        <f>C11*D11</f>
        <v>0</v>
      </c>
      <c r="F11" s="44">
        <f t="shared" si="0"/>
        <v>0</v>
      </c>
      <c r="G11" s="44">
        <f t="shared" si="1"/>
        <v>0</v>
      </c>
      <c r="I11" s="2"/>
      <c r="J11" s="2"/>
      <c r="K11" s="2"/>
      <c r="L11" s="2"/>
      <c r="M11" s="2"/>
      <c r="N11" s="2"/>
      <c r="O11" s="2"/>
      <c r="P11" s="2"/>
      <c r="Q11" s="2"/>
    </row>
    <row r="12" spans="2:17">
      <c r="B12" s="45"/>
      <c r="C12" s="44">
        <f>SUMPRODUCT((Articles!A3:A29=B6)*(Articles!B3:B29=B12)*(Articles!C3:C29))</f>
        <v>0</v>
      </c>
      <c r="D12" s="42"/>
      <c r="E12" s="44">
        <f>C12*D12</f>
        <v>0</v>
      </c>
      <c r="F12" s="44">
        <f t="shared" si="0"/>
        <v>0</v>
      </c>
      <c r="G12" s="44">
        <f t="shared" si="1"/>
        <v>0</v>
      </c>
      <c r="I12" s="2"/>
      <c r="J12" s="2"/>
      <c r="K12" s="2"/>
      <c r="L12" s="2"/>
      <c r="M12" s="2"/>
      <c r="N12" s="2"/>
      <c r="O12" s="2"/>
      <c r="P12" s="2"/>
      <c r="Q12" s="2"/>
    </row>
    <row r="13" spans="2:17">
      <c r="B13" s="45"/>
      <c r="C13" s="44">
        <f>SUMPRODUCT((Articles!A3:A29=B6)*(Articles!B3:B29=B13)*(Articles!C3:C29))</f>
        <v>0</v>
      </c>
      <c r="D13" s="42"/>
      <c r="E13" s="44">
        <f>C13*D13</f>
        <v>0</v>
      </c>
      <c r="F13" s="44">
        <f t="shared" si="0"/>
        <v>0</v>
      </c>
      <c r="G13" s="44">
        <f t="shared" si="1"/>
        <v>0</v>
      </c>
      <c r="I13" s="2"/>
      <c r="J13" s="2"/>
      <c r="K13" s="2"/>
      <c r="L13" s="2"/>
      <c r="M13" s="2"/>
      <c r="N13" s="2"/>
      <c r="O13" s="2"/>
      <c r="P13" s="2"/>
      <c r="Q13" s="2"/>
    </row>
    <row r="14" spans="2:17">
      <c r="B14" s="45"/>
      <c r="C14" s="44">
        <f>SUMPRODUCT((Articles!A3:A29=B6)*(Articles!B3:B29=B14)*(Articles!C3:C29))</f>
        <v>0</v>
      </c>
      <c r="D14" s="42"/>
      <c r="E14" s="44">
        <f>C14*D14</f>
        <v>0</v>
      </c>
      <c r="F14" s="44">
        <f t="shared" si="0"/>
        <v>0</v>
      </c>
      <c r="G14" s="44">
        <f t="shared" si="1"/>
        <v>0</v>
      </c>
      <c r="I14" s="2"/>
      <c r="J14" s="2"/>
      <c r="K14" s="2"/>
      <c r="L14" s="2"/>
      <c r="M14" s="2"/>
      <c r="N14" s="2"/>
      <c r="O14" s="2"/>
      <c r="P14" s="2"/>
      <c r="Q14" s="2"/>
    </row>
    <row r="15" spans="2:17">
      <c r="B15" s="45"/>
      <c r="C15" s="44">
        <f>SUMPRODUCT((Articles!A3:A29=B6)*(Articles!B3:B29=B15)*(Articles!C3:C29))</f>
        <v>0</v>
      </c>
      <c r="D15" s="42"/>
      <c r="E15" s="44">
        <f>C15*D15</f>
        <v>0</v>
      </c>
      <c r="F15" s="44">
        <f t="shared" si="0"/>
        <v>0</v>
      </c>
      <c r="G15" s="44">
        <f t="shared" si="1"/>
        <v>0</v>
      </c>
      <c r="I15" s="2"/>
      <c r="J15" s="2"/>
      <c r="K15" s="2"/>
      <c r="L15" s="2"/>
      <c r="M15" s="2"/>
      <c r="N15" s="2"/>
      <c r="O15" s="2"/>
      <c r="P15" s="2"/>
      <c r="Q15" s="2"/>
    </row>
    <row r="16" spans="2:17">
      <c r="B16" s="45"/>
      <c r="C16" s="44">
        <f>SUMPRODUCT((Articles!A3:A29=B6)*(Articles!B3:B29=B16)*(Articles!C3:C29))</f>
        <v>0</v>
      </c>
      <c r="D16" s="42"/>
      <c r="E16" s="44">
        <f>C16*D16</f>
        <v>0</v>
      </c>
      <c r="F16" s="44">
        <f t="shared" si="0"/>
        <v>0</v>
      </c>
      <c r="G16" s="44">
        <f t="shared" si="1"/>
        <v>0</v>
      </c>
      <c r="I16" s="2"/>
      <c r="J16" s="2"/>
      <c r="K16" s="2"/>
      <c r="L16" s="2"/>
      <c r="M16" s="2"/>
      <c r="N16" s="2"/>
      <c r="O16" s="2"/>
      <c r="P16" s="2"/>
      <c r="Q16" s="2"/>
    </row>
    <row r="17" spans="2:17">
      <c r="B17" s="45"/>
      <c r="C17" s="44">
        <f>SUMPRODUCT((Articles!A3:A29=B6)*(Articles!B3:B29=B17)*(Articles!C3:C29))</f>
        <v>0</v>
      </c>
      <c r="D17" s="42"/>
      <c r="E17" s="44">
        <f>C17*D17</f>
        <v>0</v>
      </c>
      <c r="F17" s="44">
        <f t="shared" si="0"/>
        <v>0</v>
      </c>
      <c r="G17" s="44">
        <f t="shared" si="1"/>
        <v>0</v>
      </c>
      <c r="I17" s="2"/>
      <c r="J17" s="2"/>
      <c r="K17" s="2"/>
      <c r="L17" s="2"/>
      <c r="M17" s="2"/>
      <c r="N17" s="2"/>
      <c r="O17" s="2"/>
      <c r="P17" s="2"/>
      <c r="Q17" s="2"/>
    </row>
    <row r="18" spans="2:17">
      <c r="B18" s="45"/>
      <c r="C18" s="44">
        <f>SUMPRODUCT((Articles!A3:A29=B6)*(Articles!B3:B29=B18)*(Articles!C3:C29))</f>
        <v>0</v>
      </c>
      <c r="D18" s="42"/>
      <c r="E18" s="44">
        <f>C18*D18</f>
        <v>0</v>
      </c>
      <c r="F18" s="44">
        <f t="shared" si="0"/>
        <v>0</v>
      </c>
      <c r="G18" s="44">
        <f t="shared" si="1"/>
        <v>0</v>
      </c>
      <c r="I18" s="2"/>
      <c r="J18" s="2"/>
      <c r="K18" s="2"/>
      <c r="L18" s="2"/>
      <c r="M18" s="2"/>
      <c r="N18" s="2"/>
      <c r="O18" s="2"/>
      <c r="P18" s="2"/>
      <c r="Q18" s="2"/>
    </row>
    <row r="19" spans="2:17">
      <c r="B19" s="45"/>
      <c r="C19" s="44">
        <f>SUMPRODUCT((Articles!A3:A29=B6)*(Articles!B3:B29=B19)*(Articles!C3:C29))</f>
        <v>0</v>
      </c>
      <c r="D19" s="42"/>
      <c r="E19" s="44">
        <f>C19*D19</f>
        <v>0</v>
      </c>
      <c r="F19" s="44">
        <f t="shared" si="0"/>
        <v>0</v>
      </c>
      <c r="G19" s="44">
        <f t="shared" si="1"/>
        <v>0</v>
      </c>
      <c r="I19" s="2"/>
      <c r="J19" s="2"/>
      <c r="K19" s="2"/>
      <c r="L19" s="2"/>
      <c r="M19" s="2"/>
      <c r="N19" s="2"/>
      <c r="O19" s="2"/>
      <c r="P19" s="2"/>
      <c r="Q19" s="2"/>
    </row>
    <row r="20" spans="2:17">
      <c r="B20" s="45"/>
      <c r="C20" s="44">
        <f>SUMPRODUCT((Articles!A3:A29=B6)*(Articles!B3:B29=B20)*(Articles!C3:C29))</f>
        <v>0</v>
      </c>
      <c r="D20" s="42"/>
      <c r="E20" s="44">
        <f>C20*D20</f>
        <v>0</v>
      </c>
      <c r="F20" s="44">
        <f t="shared" si="0"/>
        <v>0</v>
      </c>
      <c r="G20" s="44">
        <f t="shared" si="1"/>
        <v>0</v>
      </c>
      <c r="I20" s="2"/>
      <c r="J20" s="2"/>
      <c r="K20" s="2"/>
      <c r="L20" s="2"/>
      <c r="M20" s="2"/>
      <c r="N20" s="2"/>
      <c r="O20" s="2"/>
      <c r="P20" s="2"/>
      <c r="Q20" s="2"/>
    </row>
    <row r="21" spans="2:17">
      <c r="B21" s="45"/>
      <c r="C21" s="44">
        <f>SUMPRODUCT((Articles!A3:A29=B6)*(Articles!B3:B29=B21)*(Articles!C3:C29))</f>
        <v>0</v>
      </c>
      <c r="D21" s="42"/>
      <c r="E21" s="44">
        <f>C21*D21</f>
        <v>0</v>
      </c>
      <c r="F21" s="44">
        <f t="shared" si="0"/>
        <v>0</v>
      </c>
      <c r="G21" s="44">
        <f t="shared" si="1"/>
        <v>0</v>
      </c>
      <c r="I21" s="2"/>
      <c r="J21" s="2"/>
      <c r="K21" s="2"/>
      <c r="L21" s="2"/>
      <c r="M21" s="2"/>
      <c r="N21" s="2"/>
      <c r="O21" s="2"/>
      <c r="P21" s="2"/>
      <c r="Q21" s="2"/>
    </row>
    <row r="22" spans="2:17">
      <c r="B22" s="45"/>
      <c r="C22" s="44">
        <f>SUMPRODUCT((Articles!A3:A29=B6)*(Articles!B3:B29=B22)*(Articles!C3:C29))</f>
        <v>0</v>
      </c>
      <c r="D22" s="42"/>
      <c r="E22" s="44">
        <f>C22*D22</f>
        <v>0</v>
      </c>
      <c r="F22" s="44">
        <f t="shared" si="0"/>
        <v>0</v>
      </c>
      <c r="G22" s="44">
        <f t="shared" si="1"/>
        <v>0</v>
      </c>
      <c r="I22" s="2"/>
      <c r="J22" s="2"/>
      <c r="K22" s="2"/>
      <c r="L22" s="2"/>
      <c r="M22" s="2"/>
      <c r="N22" s="2"/>
      <c r="O22" s="2"/>
      <c r="P22" s="2"/>
      <c r="Q22" s="2"/>
    </row>
    <row r="23" spans="2:17">
      <c r="B23" s="45"/>
      <c r="C23" s="44">
        <f>SUMPRODUCT((Articles!A3:A29=B6)*(Articles!B3:B29=B27)*(Articles!C3:C29))</f>
        <v>0</v>
      </c>
      <c r="D23" s="42"/>
      <c r="E23" s="44">
        <f>C23*D23</f>
        <v>0</v>
      </c>
      <c r="F23" s="44">
        <f t="shared" si="0"/>
        <v>0</v>
      </c>
      <c r="G23" s="44">
        <f t="shared" si="1"/>
        <v>0</v>
      </c>
      <c r="I23" s="2"/>
      <c r="J23" s="2"/>
      <c r="K23" s="2"/>
      <c r="L23" s="2"/>
      <c r="M23" s="2"/>
      <c r="N23" s="2"/>
      <c r="O23" s="2"/>
      <c r="P23" s="2"/>
      <c r="Q23" s="2"/>
    </row>
    <row r="24" spans="2:17">
      <c r="B24" s="46"/>
      <c r="C24" s="47"/>
      <c r="D24" s="48"/>
      <c r="E24" s="47"/>
      <c r="F24" s="47"/>
      <c r="G24" s="47"/>
      <c r="I24" s="2"/>
      <c r="J24" s="2"/>
      <c r="K24" s="2"/>
      <c r="L24" s="2"/>
      <c r="M24" s="2"/>
      <c r="N24" s="2"/>
      <c r="O24" s="2"/>
      <c r="P24" s="2"/>
      <c r="Q24" s="2"/>
    </row>
    <row r="25" spans="2:17">
      <c r="B25" s="46"/>
      <c r="C25" s="47"/>
      <c r="D25" s="48"/>
      <c r="E25" s="44" t="s">
        <v>45</v>
      </c>
      <c r="F25" s="44" t="s">
        <v>35</v>
      </c>
      <c r="G25" s="44" t="s">
        <v>46</v>
      </c>
      <c r="I25" s="2"/>
      <c r="J25" s="2"/>
      <c r="K25" s="2"/>
      <c r="L25" s="2"/>
      <c r="M25" s="2"/>
      <c r="N25" s="2"/>
      <c r="O25" s="2"/>
      <c r="P25" s="2"/>
      <c r="Q25" s="2"/>
    </row>
    <row r="26" spans="2:17">
      <c r="B26" s="46"/>
      <c r="C26" s="47"/>
      <c r="D26" s="38"/>
      <c r="E26" s="44">
        <f xml:space="preserve"> SUM(E9:E23)</f>
        <v>0</v>
      </c>
      <c r="F26" s="44">
        <f xml:space="preserve"> SUM(F9:F23)</f>
        <v>0</v>
      </c>
      <c r="G26" s="44">
        <f xml:space="preserve"> SUM(G9:G23)</f>
        <v>0</v>
      </c>
      <c r="I26" s="2"/>
      <c r="J26" s="2"/>
      <c r="K26" s="2"/>
      <c r="L26" s="2"/>
      <c r="M26" s="2"/>
      <c r="N26" s="2"/>
      <c r="O26" s="2"/>
      <c r="P26" s="2"/>
      <c r="Q26" s="2"/>
    </row>
    <row r="27" spans="2:17" ht="15.75" thickBot="1">
      <c r="I27" s="2"/>
      <c r="J27" s="2"/>
      <c r="K27" s="2"/>
      <c r="L27" s="2"/>
      <c r="M27" s="2"/>
      <c r="N27" s="2"/>
      <c r="O27" s="2"/>
      <c r="P27" s="2"/>
      <c r="Q27" s="2"/>
    </row>
    <row r="28" spans="2:17">
      <c r="E28" s="36" t="s">
        <v>42</v>
      </c>
      <c r="F28" s="37"/>
      <c r="G28" s="30"/>
      <c r="H28" s="31"/>
      <c r="I28" s="2"/>
      <c r="J28" s="2"/>
      <c r="K28" s="2"/>
      <c r="L28" s="2"/>
      <c r="M28" s="2"/>
      <c r="N28" s="2"/>
      <c r="O28" s="2"/>
      <c r="P28" s="2"/>
      <c r="Q28" s="2"/>
    </row>
    <row r="29" spans="2:17">
      <c r="G29" s="32"/>
      <c r="H29" s="33"/>
      <c r="I29" s="2"/>
      <c r="J29" s="2"/>
      <c r="K29" s="2"/>
      <c r="L29" s="2"/>
      <c r="M29" s="2"/>
      <c r="N29" s="2"/>
      <c r="O29" s="2"/>
      <c r="P29" s="2"/>
      <c r="Q29" s="2"/>
    </row>
    <row r="30" spans="2:17">
      <c r="C30" s="50"/>
      <c r="G30" s="32"/>
      <c r="H30" s="33"/>
      <c r="I30" s="2"/>
      <c r="J30" s="2"/>
      <c r="K30" s="2"/>
      <c r="L30" s="2"/>
      <c r="M30" s="2"/>
      <c r="N30" s="2"/>
      <c r="O30" s="2"/>
      <c r="P30" s="2"/>
      <c r="Q30" s="2"/>
    </row>
    <row r="31" spans="2:17" ht="15.75" thickBot="1">
      <c r="C31" s="49"/>
      <c r="G31" s="34"/>
      <c r="H31" s="35"/>
      <c r="I31" s="2"/>
      <c r="J31" s="2"/>
      <c r="K31" s="2"/>
      <c r="L31" s="2"/>
      <c r="M31" s="2"/>
      <c r="N31" s="2"/>
      <c r="O31" s="2"/>
      <c r="P31" s="2"/>
      <c r="Q31" s="2"/>
    </row>
    <row r="32" spans="2:17">
      <c r="C32" s="49"/>
      <c r="I32" s="2"/>
      <c r="J32" s="2"/>
      <c r="K32" s="2"/>
      <c r="L32" s="2"/>
      <c r="M32" s="2"/>
      <c r="N32" s="2"/>
      <c r="O32" s="2"/>
      <c r="P32" s="2"/>
      <c r="Q32" s="2"/>
    </row>
    <row r="33" spans="2:17"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2:17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2:17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2:17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2:17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2:17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2:17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2:17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2:17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2:17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2:17"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2:17"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2:17"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2:17"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2:17"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2:17"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2:17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2:17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2:17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2:17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2:17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2:17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2:17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2:17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2:17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2:17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2:17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2:17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2:17">
      <c r="B61" s="2"/>
      <c r="C61" s="2"/>
      <c r="D61" s="2"/>
      <c r="E61" s="2"/>
      <c r="F61" s="2"/>
      <c r="G61" s="2"/>
      <c r="H61" s="2"/>
      <c r="I61" s="2"/>
    </row>
    <row r="62" spans="2:17">
      <c r="B62" s="2"/>
      <c r="C62" s="2"/>
      <c r="D62" s="2"/>
      <c r="E62" s="2"/>
      <c r="F62" s="2"/>
      <c r="G62" s="2"/>
      <c r="H62" s="2"/>
      <c r="I62" s="2"/>
    </row>
    <row r="63" spans="2:17">
      <c r="B63" s="2"/>
      <c r="C63" s="2"/>
      <c r="D63" s="2"/>
      <c r="E63" s="2"/>
      <c r="F63" s="2"/>
      <c r="G63" s="2"/>
      <c r="H63" s="2"/>
      <c r="I63" s="2"/>
    </row>
    <row r="64" spans="2:17">
      <c r="B64" s="2"/>
      <c r="C64" s="2"/>
      <c r="D64" s="2"/>
      <c r="E64" s="2"/>
      <c r="F64" s="2"/>
      <c r="G64" s="2"/>
      <c r="H64" s="2"/>
      <c r="I64" s="2"/>
    </row>
    <row r="65" spans="2:9">
      <c r="B65" s="2"/>
      <c r="C65" s="2"/>
      <c r="D65" s="2"/>
      <c r="E65" s="2"/>
      <c r="F65" s="2"/>
      <c r="G65" s="2"/>
      <c r="H65" s="2"/>
      <c r="I65" s="2"/>
    </row>
    <row r="66" spans="2:9">
      <c r="B66" s="2"/>
      <c r="C66" s="2"/>
      <c r="D66" s="2"/>
      <c r="E66" s="2"/>
      <c r="F66" s="2"/>
      <c r="G66" s="2"/>
      <c r="H66" s="2"/>
      <c r="I66" s="2"/>
    </row>
    <row r="67" spans="2:9">
      <c r="B67" s="2"/>
      <c r="C67" s="2"/>
      <c r="D67" s="2"/>
      <c r="E67" s="2"/>
      <c r="F67" s="2"/>
      <c r="G67" s="2"/>
      <c r="H67" s="2"/>
      <c r="I67" s="2"/>
    </row>
    <row r="68" spans="2:9">
      <c r="B68" s="2"/>
      <c r="C68" s="2"/>
      <c r="D68" s="2"/>
      <c r="E68" s="2"/>
      <c r="F68" s="2"/>
      <c r="G68" s="2"/>
      <c r="H68" s="2"/>
      <c r="I68" s="2"/>
    </row>
    <row r="69" spans="2:9">
      <c r="B69" s="2"/>
      <c r="C69" s="2"/>
      <c r="D69" s="2"/>
      <c r="E69" s="2"/>
      <c r="F69" s="2"/>
      <c r="G69" s="2"/>
      <c r="H69" s="2"/>
      <c r="I69" s="2"/>
    </row>
    <row r="70" spans="2:9">
      <c r="B70" s="2"/>
      <c r="C70" s="2"/>
      <c r="D70" s="2"/>
      <c r="E70" s="2"/>
      <c r="F70" s="2"/>
      <c r="G70" s="2"/>
      <c r="H70" s="2"/>
      <c r="I70" s="2"/>
    </row>
    <row r="71" spans="2:9">
      <c r="B71" s="2"/>
      <c r="C71" s="2"/>
      <c r="D71" s="2"/>
      <c r="E71" s="2"/>
      <c r="F71" s="2"/>
      <c r="G71" s="2"/>
      <c r="H71" s="2"/>
      <c r="I71" s="2"/>
    </row>
    <row r="72" spans="2:9">
      <c r="B72" s="2"/>
      <c r="C72" s="2"/>
      <c r="D72" s="2"/>
      <c r="E72" s="2"/>
      <c r="F72" s="2"/>
      <c r="G72" s="2"/>
      <c r="H72" s="2"/>
      <c r="I72" s="2"/>
    </row>
    <row r="73" spans="2:9">
      <c r="B73" s="2"/>
      <c r="C73" s="2"/>
      <c r="D73" s="2"/>
      <c r="E73" s="2"/>
      <c r="F73" s="2"/>
      <c r="G73" s="2"/>
      <c r="H73" s="2"/>
      <c r="I73" s="2"/>
    </row>
  </sheetData>
  <mergeCells count="5">
    <mergeCell ref="E28:F28"/>
    <mergeCell ref="C6:F6"/>
    <mergeCell ref="B4:H4"/>
    <mergeCell ref="C5:F5"/>
    <mergeCell ref="B1:H3"/>
  </mergeCells>
  <phoneticPr fontId="2" type="noConversion"/>
  <dataValidations count="3">
    <dataValidation type="list" allowBlank="1" showInputMessage="1" showErrorMessage="1" sqref="I4:J4 B4">
      <formula1>motifs</formula1>
    </dataValidation>
    <dataValidation type="list" allowBlank="1" showInputMessage="1" showErrorMessage="1" sqref="B9:B23">
      <formula1>OFFSET(A1Art,MATCH($B$6,ArtFour,0),1,COUNTIF(ArtFour,$B$6))</formula1>
    </dataValidation>
    <dataValidation type="list" allowBlank="1" showInputMessage="1" showErrorMessage="1" sqref="B6">
      <formula1>Liste_Four</formula1>
    </dataValidation>
  </dataValidations>
  <pageMargins left="0.70866141732283472" right="0.70866141732283472" top="0.35433070866141736" bottom="0.35433070866141736" header="0.31496062992125984" footer="0.31496062992125984"/>
  <pageSetup paperSize="9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4"/>
  <sheetViews>
    <sheetView showGridLines="0" workbookViewId="0">
      <selection activeCell="F10" sqref="F10"/>
    </sheetView>
  </sheetViews>
  <sheetFormatPr baseColWidth="10" defaultRowHeight="15"/>
  <cols>
    <col min="1" max="1" width="18" customWidth="1"/>
    <col min="2" max="2" width="26.85546875" customWidth="1"/>
    <col min="3" max="3" width="15" style="12" customWidth="1"/>
    <col min="4" max="4" width="12.85546875" customWidth="1"/>
    <col min="6" max="6" width="16.7109375" customWidth="1"/>
    <col min="7" max="7" width="16" customWidth="1"/>
  </cols>
  <sheetData>
    <row r="1" spans="1:3">
      <c r="A1" s="6" t="s">
        <v>0</v>
      </c>
      <c r="B1" s="7" t="s">
        <v>23</v>
      </c>
      <c r="C1" s="11" t="s">
        <v>32</v>
      </c>
    </row>
    <row r="2" spans="1:3">
      <c r="A2" s="18"/>
      <c r="B2" s="19"/>
      <c r="C2" s="20"/>
    </row>
    <row r="3" spans="1:3">
      <c r="A3" s="8" t="s">
        <v>24</v>
      </c>
      <c r="B3" s="1" t="s">
        <v>6</v>
      </c>
      <c r="C3" s="13">
        <v>2</v>
      </c>
    </row>
    <row r="4" spans="1:3">
      <c r="A4" s="8" t="s">
        <v>24</v>
      </c>
      <c r="B4" s="1" t="s">
        <v>1</v>
      </c>
      <c r="C4" s="13">
        <v>3</v>
      </c>
    </row>
    <row r="5" spans="1:3">
      <c r="A5" s="8" t="s">
        <v>24</v>
      </c>
      <c r="B5" s="1" t="s">
        <v>3</v>
      </c>
      <c r="C5" s="13">
        <v>4</v>
      </c>
    </row>
    <row r="6" spans="1:3">
      <c r="A6" s="8" t="s">
        <v>24</v>
      </c>
      <c r="B6" s="1" t="s">
        <v>5</v>
      </c>
      <c r="C6" s="13">
        <v>5</v>
      </c>
    </row>
    <row r="7" spans="1:3">
      <c r="A7" s="8" t="s">
        <v>24</v>
      </c>
      <c r="B7" s="1" t="s">
        <v>2</v>
      </c>
      <c r="C7" s="13">
        <v>6</v>
      </c>
    </row>
    <row r="8" spans="1:3">
      <c r="A8" s="8" t="s">
        <v>24</v>
      </c>
      <c r="B8" s="1" t="s">
        <v>4</v>
      </c>
      <c r="C8" s="13">
        <v>7</v>
      </c>
    </row>
    <row r="9" spans="1:3">
      <c r="A9" s="8"/>
      <c r="B9" s="1"/>
      <c r="C9" s="13"/>
    </row>
    <row r="10" spans="1:3">
      <c r="A10" s="8" t="s">
        <v>11</v>
      </c>
      <c r="B10" s="1" t="s">
        <v>7</v>
      </c>
      <c r="C10" s="13">
        <v>8</v>
      </c>
    </row>
    <row r="11" spans="1:3">
      <c r="A11" s="8" t="s">
        <v>11</v>
      </c>
      <c r="B11" s="1" t="s">
        <v>8</v>
      </c>
      <c r="C11" s="13">
        <v>9</v>
      </c>
    </row>
    <row r="12" spans="1:3">
      <c r="A12" s="8"/>
      <c r="B12" s="1"/>
      <c r="C12" s="13"/>
    </row>
    <row r="13" spans="1:3">
      <c r="A13" s="8" t="s">
        <v>25</v>
      </c>
      <c r="B13" s="1" t="s">
        <v>9</v>
      </c>
      <c r="C13" s="13">
        <v>10</v>
      </c>
    </row>
    <row r="14" spans="1:3">
      <c r="A14" s="8" t="s">
        <v>25</v>
      </c>
      <c r="B14" s="1" t="s">
        <v>10</v>
      </c>
      <c r="C14" s="13">
        <v>11</v>
      </c>
    </row>
    <row r="15" spans="1:3">
      <c r="A15" s="8"/>
      <c r="B15" s="1"/>
      <c r="C15" s="13"/>
    </row>
    <row r="16" spans="1:3">
      <c r="A16" s="8" t="s">
        <v>26</v>
      </c>
      <c r="B16" s="1" t="s">
        <v>12</v>
      </c>
      <c r="C16" s="13">
        <v>12</v>
      </c>
    </row>
    <row r="17" spans="1:3">
      <c r="A17" s="8" t="s">
        <v>26</v>
      </c>
      <c r="B17" s="1" t="s">
        <v>13</v>
      </c>
      <c r="C17" s="13">
        <v>13</v>
      </c>
    </row>
    <row r="18" spans="1:3">
      <c r="A18" s="8"/>
      <c r="B18" s="1"/>
      <c r="C18" s="13"/>
    </row>
    <row r="19" spans="1:3">
      <c r="A19" s="8" t="s">
        <v>27</v>
      </c>
      <c r="B19" s="1"/>
      <c r="C19" s="13">
        <v>14</v>
      </c>
    </row>
    <row r="20" spans="1:3">
      <c r="A20" s="8"/>
      <c r="B20" s="1"/>
      <c r="C20" s="13"/>
    </row>
    <row r="21" spans="1:3">
      <c r="A21" s="8" t="s">
        <v>28</v>
      </c>
      <c r="B21" s="1" t="s">
        <v>14</v>
      </c>
      <c r="C21" s="13">
        <v>15</v>
      </c>
    </row>
    <row r="22" spans="1:3">
      <c r="A22" s="8" t="s">
        <v>28</v>
      </c>
      <c r="B22" s="1" t="s">
        <v>15</v>
      </c>
      <c r="C22" s="13">
        <v>16</v>
      </c>
    </row>
    <row r="23" spans="1:3">
      <c r="A23" s="8"/>
      <c r="B23" s="1"/>
      <c r="C23" s="13"/>
    </row>
    <row r="24" spans="1:3">
      <c r="A24" s="8" t="s">
        <v>29</v>
      </c>
      <c r="B24" s="1" t="s">
        <v>16</v>
      </c>
      <c r="C24" s="13">
        <v>17</v>
      </c>
    </row>
    <row r="25" spans="1:3">
      <c r="A25" s="8" t="s">
        <v>29</v>
      </c>
      <c r="B25" s="1" t="s">
        <v>17</v>
      </c>
      <c r="C25" s="13">
        <v>18</v>
      </c>
    </row>
    <row r="26" spans="1:3">
      <c r="A26" s="8" t="s">
        <v>29</v>
      </c>
      <c r="B26" s="1" t="s">
        <v>18</v>
      </c>
      <c r="C26" s="13">
        <v>19</v>
      </c>
    </row>
    <row r="27" spans="1:3">
      <c r="A27" s="8" t="s">
        <v>29</v>
      </c>
      <c r="B27" s="1" t="s">
        <v>19</v>
      </c>
      <c r="C27" s="13">
        <v>20</v>
      </c>
    </row>
    <row r="28" spans="1:3">
      <c r="A28" s="8" t="s">
        <v>29</v>
      </c>
      <c r="B28" s="1" t="s">
        <v>20</v>
      </c>
      <c r="C28" s="13">
        <v>21</v>
      </c>
    </row>
    <row r="29" spans="1:3">
      <c r="A29" s="8" t="s">
        <v>29</v>
      </c>
      <c r="B29" s="1" t="s">
        <v>21</v>
      </c>
      <c r="C29" s="13">
        <v>22</v>
      </c>
    </row>
    <row r="30" spans="1:3">
      <c r="A30" s="15" t="s">
        <v>30</v>
      </c>
      <c r="B30" s="16" t="s">
        <v>31</v>
      </c>
      <c r="C30" s="17">
        <v>23</v>
      </c>
    </row>
    <row r="31" spans="1:3">
      <c r="A31" s="15"/>
      <c r="B31" s="16"/>
      <c r="C31" s="17"/>
    </row>
    <row r="32" spans="1:3">
      <c r="A32" s="15"/>
      <c r="B32" s="16"/>
      <c r="C32" s="17"/>
    </row>
    <row r="33" spans="1:3">
      <c r="A33" s="15"/>
      <c r="B33" s="16"/>
      <c r="C33" s="17"/>
    </row>
    <row r="34" spans="1:3" ht="15.75" thickBot="1">
      <c r="A34" s="9"/>
      <c r="B34" s="10"/>
      <c r="C34" s="14"/>
    </row>
  </sheetData>
  <phoneticPr fontId="2" type="noConversion"/>
  <dataValidations count="1">
    <dataValidation type="list" allowBlank="1" showInputMessage="1" showErrorMessage="1" sqref="A3:A34">
      <formula1>Liste_Four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9"/>
  <sheetViews>
    <sheetView workbookViewId="0">
      <selection activeCell="D24" sqref="D24"/>
    </sheetView>
  </sheetViews>
  <sheetFormatPr baseColWidth="10" defaultRowHeight="15"/>
  <cols>
    <col min="1" max="1" width="19.140625" customWidth="1"/>
    <col min="2" max="2" width="39.140625" customWidth="1"/>
    <col min="3" max="3" width="14.7109375" customWidth="1"/>
    <col min="4" max="4" width="16.28515625" customWidth="1"/>
    <col min="5" max="5" width="16" customWidth="1"/>
  </cols>
  <sheetData>
    <row r="1" spans="1:5">
      <c r="A1" s="4" t="s">
        <v>0</v>
      </c>
      <c r="B1" t="s">
        <v>36</v>
      </c>
      <c r="C1" t="s">
        <v>37</v>
      </c>
      <c r="D1" t="s">
        <v>38</v>
      </c>
      <c r="E1" t="s">
        <v>35</v>
      </c>
    </row>
    <row r="2" spans="1:5">
      <c r="A2" t="s">
        <v>24</v>
      </c>
      <c r="B2" t="s">
        <v>47</v>
      </c>
      <c r="C2" t="s">
        <v>48</v>
      </c>
      <c r="D2" t="s">
        <v>49</v>
      </c>
      <c r="E2" t="s">
        <v>39</v>
      </c>
    </row>
    <row r="3" spans="1:5">
      <c r="A3" t="s">
        <v>11</v>
      </c>
    </row>
    <row r="4" spans="1:5">
      <c r="A4" t="s">
        <v>25</v>
      </c>
    </row>
    <row r="5" spans="1:5">
      <c r="A5" t="s">
        <v>26</v>
      </c>
    </row>
    <row r="6" spans="1:5">
      <c r="A6" t="s">
        <v>27</v>
      </c>
    </row>
    <row r="7" spans="1:5">
      <c r="A7" t="s">
        <v>28</v>
      </c>
    </row>
    <row r="8" spans="1:5">
      <c r="A8" t="s">
        <v>29</v>
      </c>
    </row>
    <row r="9" spans="1:5">
      <c r="A9" t="s">
        <v>30</v>
      </c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Articles</vt:lpstr>
      <vt:lpstr>Params</vt:lpstr>
      <vt:lpstr>A1Art</vt:lpstr>
      <vt:lpstr>adresse</vt:lpstr>
      <vt:lpstr>Feuil1!Criteres</vt:lpstr>
      <vt:lpstr>fax</vt:lpstr>
      <vt:lpstr>motifs</vt:lpstr>
      <vt:lpstr>telephone</vt:lpstr>
      <vt:lpstr>TVA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2012-04-06T09:49:26Z</cp:lastPrinted>
  <dcterms:created xsi:type="dcterms:W3CDTF">2012-04-06T03:08:33Z</dcterms:created>
  <dcterms:modified xsi:type="dcterms:W3CDTF">2012-04-06T10:04:15Z</dcterms:modified>
</cp:coreProperties>
</file>