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SLEONE4\Bureau\March Accounting\"/>
    </mc:Choice>
  </mc:AlternateContent>
  <bookViews>
    <workbookView xWindow="240" yWindow="75" windowWidth="20115" windowHeight="7380"/>
  </bookViews>
  <sheets>
    <sheet name="DECEMBER" sheetId="47" r:id="rId1"/>
  </sheets>
  <definedNames>
    <definedName name="_xlnm._FilterDatabase" localSheetId="0" hidden="1">DECEMBER!$A$8:$I$101</definedName>
    <definedName name="_xlnm.Print_Area" localSheetId="0">DECEMBER!$A$1:$I$137</definedName>
  </definedNames>
  <calcPr calcId="152511" calcOnSave="0"/>
</workbook>
</file>

<file path=xl/calcChain.xml><?xml version="1.0" encoding="utf-8"?>
<calcChain xmlns="http://schemas.openxmlformats.org/spreadsheetml/2006/main">
  <c r="I87" i="47" l="1"/>
  <c r="I88" i="47"/>
  <c r="I89" i="47"/>
  <c r="I90" i="47"/>
  <c r="I91" i="47"/>
  <c r="I92" i="47"/>
  <c r="I93" i="47"/>
  <c r="I94" i="47"/>
  <c r="I95" i="47"/>
  <c r="I96" i="47"/>
  <c r="I97" i="47"/>
  <c r="I98" i="47"/>
  <c r="I99" i="47"/>
  <c r="I100" i="47"/>
  <c r="F128" i="47" l="1"/>
  <c r="F127" i="47"/>
  <c r="F126" i="47"/>
  <c r="F125" i="47"/>
  <c r="F124" i="47"/>
  <c r="F123" i="47"/>
  <c r="F122" i="47"/>
  <c r="F121" i="47"/>
  <c r="I113" i="47"/>
  <c r="C108" i="47"/>
  <c r="C107" i="47"/>
  <c r="C106" i="47"/>
  <c r="H101" i="47"/>
  <c r="G101" i="47"/>
  <c r="A101" i="47"/>
  <c r="F129" i="47" l="1"/>
  <c r="C134" i="47" s="1"/>
  <c r="I9" i="47" l="1"/>
  <c r="I10" i="47" l="1"/>
  <c r="I11" i="47" s="1"/>
  <c r="I12" i="47" s="1"/>
  <c r="I13" i="47" s="1"/>
  <c r="I14" i="47" s="1"/>
  <c r="I15" i="47" s="1"/>
  <c r="I16" i="47" s="1"/>
  <c r="I17" i="47" s="1"/>
  <c r="I18" i="47" s="1"/>
  <c r="I19" i="47" s="1"/>
  <c r="I20" i="47" s="1"/>
  <c r="I21" i="47" s="1"/>
  <c r="I22" i="47" s="1"/>
  <c r="I23" i="47" s="1"/>
  <c r="I24" i="47" s="1"/>
  <c r="I25" i="47" s="1"/>
  <c r="I26" i="47" s="1"/>
  <c r="I27" i="47" s="1"/>
  <c r="I28" i="47" s="1"/>
  <c r="I29" i="47" s="1"/>
  <c r="I30" i="47" s="1"/>
  <c r="I31" i="47" s="1"/>
  <c r="I32" i="47" s="1"/>
  <c r="I33" i="47" s="1"/>
  <c r="I34" i="47" s="1"/>
  <c r="I35" i="47" s="1"/>
  <c r="I36" i="47" s="1"/>
  <c r="I37" i="47" s="1"/>
  <c r="I38" i="47" s="1"/>
  <c r="I39" i="47" s="1"/>
  <c r="I40" i="47" s="1"/>
  <c r="I41" i="47" s="1"/>
  <c r="I42" i="47" s="1"/>
  <c r="I43" i="47" s="1"/>
  <c r="I44" i="47" s="1"/>
  <c r="I45" i="47" s="1"/>
  <c r="I46" i="47" s="1"/>
  <c r="I47" i="47" s="1"/>
  <c r="I48" i="47" s="1"/>
  <c r="I49" i="47" s="1"/>
  <c r="I50" i="47" s="1"/>
  <c r="I101" i="47"/>
  <c r="C135" i="47" s="1"/>
  <c r="I51" i="47" l="1"/>
  <c r="I52" i="47" s="1"/>
  <c r="I53" i="47" s="1"/>
  <c r="I54" i="47" s="1"/>
  <c r="I55" i="47" s="1"/>
  <c r="I56" i="47" s="1"/>
  <c r="I57" i="47" s="1"/>
  <c r="I58" i="47" s="1"/>
  <c r="I59" i="47" s="1"/>
  <c r="I60" i="47" s="1"/>
  <c r="I61" i="47" s="1"/>
  <c r="I62" i="47" s="1"/>
  <c r="I63" i="47" s="1"/>
  <c r="I64" i="47" s="1"/>
  <c r="I65" i="47" s="1"/>
  <c r="I66" i="47" s="1"/>
  <c r="I67" i="47" s="1"/>
  <c r="I68" i="47" s="1"/>
  <c r="I69" i="47" s="1"/>
  <c r="I70" i="47" s="1"/>
  <c r="I71" i="47" s="1"/>
  <c r="I72" i="47" s="1"/>
  <c r="I73" i="47" s="1"/>
  <c r="I74" i="47" s="1"/>
  <c r="I75" i="47" s="1"/>
  <c r="I76" i="47" s="1"/>
  <c r="I77" i="47" s="1"/>
  <c r="I78" i="47" s="1"/>
  <c r="I79" i="47" s="1"/>
  <c r="I80" i="47" s="1"/>
  <c r="I81" i="47" s="1"/>
  <c r="I82" i="47" s="1"/>
  <c r="I83" i="47" s="1"/>
  <c r="I84" i="47" s="1"/>
  <c r="I85" i="47" s="1"/>
  <c r="I86" i="47" s="1"/>
</calcChain>
</file>

<file path=xl/sharedStrings.xml><?xml version="1.0" encoding="utf-8"?>
<sst xmlns="http://schemas.openxmlformats.org/spreadsheetml/2006/main" count="347" uniqueCount="212">
  <si>
    <t>TOTAL</t>
  </si>
  <si>
    <t>DATE</t>
  </si>
  <si>
    <t>Nombre d'opérations OK</t>
  </si>
  <si>
    <t>Nombre d'opérations KO à régulariser :</t>
  </si>
  <si>
    <t>STATUS</t>
  </si>
  <si>
    <t>DESCRIPTION</t>
  </si>
  <si>
    <t>THIRD PARTY</t>
  </si>
  <si>
    <t>Opening Balance</t>
  </si>
  <si>
    <t>BALANCE</t>
  </si>
  <si>
    <t>CASHIER SIGNATURE</t>
  </si>
  <si>
    <t>CFO SIGNATURE</t>
  </si>
  <si>
    <t>Controlled on :</t>
  </si>
  <si>
    <t>Closing balance to carry over</t>
  </si>
  <si>
    <t>TOTAL (SLL)</t>
  </si>
  <si>
    <t>MANAGEMENT SIGNATURE</t>
  </si>
  <si>
    <t>LEONES (SLL)</t>
  </si>
  <si>
    <t>DENOMINATIONS</t>
  </si>
  <si>
    <t>NUMBER</t>
  </si>
  <si>
    <t>RECORDED TRANSACTIONS (SLL)</t>
  </si>
  <si>
    <t>CASH RECEIPT</t>
  </si>
  <si>
    <t>EIFFAGE STAFF</t>
  </si>
  <si>
    <t>OUTLFLOW</t>
  </si>
  <si>
    <t>INFLOW</t>
  </si>
  <si>
    <t>CASH INVENTORY</t>
  </si>
  <si>
    <t>CONTROL</t>
  </si>
  <si>
    <t>Cashier:</t>
  </si>
  <si>
    <t>Period:</t>
  </si>
  <si>
    <t>Number of OK transactions</t>
  </si>
  <si>
    <t>Number of KO transactions to regularize</t>
  </si>
  <si>
    <t>Amount of KO transactions to regularize</t>
  </si>
  <si>
    <t>CASH TRANSACTIONS SLL CURRENCY</t>
  </si>
  <si>
    <t>OK</t>
  </si>
  <si>
    <t>A. BRIONES</t>
  </si>
  <si>
    <t>S. CRINON</t>
  </si>
  <si>
    <t>Mustapha SANDI</t>
  </si>
  <si>
    <t>KO to regularize</t>
  </si>
  <si>
    <t>SLRSA</t>
  </si>
  <si>
    <t>B. VARIOT</t>
  </si>
  <si>
    <t>DHL</t>
  </si>
  <si>
    <t>S. AGBOZOH</t>
  </si>
  <si>
    <t>R. PRUNIER</t>
  </si>
  <si>
    <t>ECOBANK SLE</t>
  </si>
  <si>
    <t>FAMILY CARE</t>
  </si>
  <si>
    <t>AFRICELL</t>
  </si>
  <si>
    <t>WELLINGTON MASIAKA HIGHWAY</t>
  </si>
  <si>
    <t>ADNAN SUPERMARKET</t>
  </si>
  <si>
    <t>Purchase 130 bundles of water</t>
  </si>
  <si>
    <t>GENELEC REWINDING &amp; ELECTRICAL</t>
  </si>
  <si>
    <t>Purchase of 6 bottles of water</t>
  </si>
  <si>
    <t>IMMIGRATION DEPARTMENT</t>
  </si>
  <si>
    <t>Purchase of disposable plastic cups</t>
  </si>
  <si>
    <t>NATIONAL WATER QUALITY LABORATORY</t>
  </si>
  <si>
    <t>Toll fees Wellington-Masiaka highway</t>
  </si>
  <si>
    <t>CROWN BAKERY</t>
  </si>
  <si>
    <t>CITY PHARMACY</t>
  </si>
  <si>
    <t>Purchase 25GB of data 088315983</t>
  </si>
  <si>
    <t>BC947</t>
  </si>
  <si>
    <t>BC948</t>
  </si>
  <si>
    <t>SLL cash provision 01/12/17</t>
  </si>
  <si>
    <t>BC949</t>
  </si>
  <si>
    <t>Reimbursement of expenses Nov 17 Sag</t>
  </si>
  <si>
    <t>BC950</t>
  </si>
  <si>
    <t>Key copies</t>
  </si>
  <si>
    <t>HIJAZI</t>
  </si>
  <si>
    <t>BC951</t>
  </si>
  <si>
    <t>Purchase of 2 pkts of coffee &amp; 4 boxes sugar</t>
  </si>
  <si>
    <t>BC952</t>
  </si>
  <si>
    <t xml:space="preserve">Purchase 6 bottles of water </t>
  </si>
  <si>
    <t>BC953</t>
  </si>
  <si>
    <t>BC954</t>
  </si>
  <si>
    <t>Resident permit renewal Ope</t>
  </si>
  <si>
    <t>BC955</t>
  </si>
  <si>
    <t>Purchase of 7 passeport pictures</t>
  </si>
  <si>
    <t>BC956</t>
  </si>
  <si>
    <t>BC957</t>
  </si>
  <si>
    <t>Purchase 25GB of data 088304871</t>
  </si>
  <si>
    <t>BC958</t>
  </si>
  <si>
    <t>Purchase 25GB of data 088313464</t>
  </si>
  <si>
    <t>BC959</t>
  </si>
  <si>
    <t>Purchase of 6u galv pipe</t>
  </si>
  <si>
    <t xml:space="preserve">JEETY TRADING </t>
  </si>
  <si>
    <t>BC960</t>
  </si>
  <si>
    <t>Reimbursement of expenses Nov 17 Abr</t>
  </si>
  <si>
    <t>BC961</t>
  </si>
  <si>
    <t>Purchase 25GB of data 088304799</t>
  </si>
  <si>
    <t>BC962</t>
  </si>
  <si>
    <t>Reimbursement of expenses Dec 17 Sag</t>
  </si>
  <si>
    <t>BC963</t>
  </si>
  <si>
    <t>Payment two water sample test</t>
  </si>
  <si>
    <t>BC964</t>
  </si>
  <si>
    <t>Advance payment Déc 12 SLE00018</t>
  </si>
  <si>
    <t>BC965</t>
  </si>
  <si>
    <t>Purchase 200l of fuel for Civil works</t>
  </si>
  <si>
    <t>BC966</t>
  </si>
  <si>
    <t>Advance payment Déc 12 Mohamed BAH</t>
  </si>
  <si>
    <t>BC967</t>
  </si>
  <si>
    <t>Landing visa ULIS Staff/S LEPINOIS</t>
  </si>
  <si>
    <t>BC968</t>
  </si>
  <si>
    <t>Landing visa ULIS Staff/M.ZEBDA</t>
  </si>
  <si>
    <t>BC969</t>
  </si>
  <si>
    <t>Landing visa ULIS Staff/R. MARIR</t>
  </si>
  <si>
    <t>BC970</t>
  </si>
  <si>
    <t>Landing visa ULIS Staff/A. ED-DAGUNI</t>
  </si>
  <si>
    <t>BC971</t>
  </si>
  <si>
    <t>Landing visa ULIS Staff/J. ZINE</t>
  </si>
  <si>
    <t>BC972</t>
  </si>
  <si>
    <t>BC973</t>
  </si>
  <si>
    <t>BC974</t>
  </si>
  <si>
    <t>Purchase 25 GB of data 08830484</t>
  </si>
  <si>
    <t>BC975</t>
  </si>
  <si>
    <t>Landing visa for ULIS staff/S.  Llopiz</t>
  </si>
  <si>
    <t>BC976</t>
  </si>
  <si>
    <t>Landing visa for ULIS staff/M. El Auekdy</t>
  </si>
  <si>
    <t>BC977</t>
  </si>
  <si>
    <t>Reimbursement of expenses Dec 17 Bva</t>
  </si>
  <si>
    <t>BC978</t>
  </si>
  <si>
    <t>SLL cash provision 08/12/17</t>
  </si>
  <si>
    <t>BC979</t>
  </si>
  <si>
    <t>Purchase 270 bundles of water</t>
  </si>
  <si>
    <t>BC980</t>
  </si>
  <si>
    <t>Salary advance payment I. TURAY SLE00078</t>
  </si>
  <si>
    <t>BC981</t>
  </si>
  <si>
    <t>Purchase 1 ctn of saba soap</t>
  </si>
  <si>
    <t>BC982</t>
  </si>
  <si>
    <t>Purchase 25GB of data 088304842</t>
  </si>
  <si>
    <t>BC983</t>
  </si>
  <si>
    <t>Purchase 100 ID pouches</t>
  </si>
  <si>
    <t>BC984</t>
  </si>
  <si>
    <t>Landing visa for E. COLOUMB</t>
  </si>
  <si>
    <t>BC985</t>
  </si>
  <si>
    <t>Purchase 25 GB of data 088314669</t>
  </si>
  <si>
    <t>BC986</t>
  </si>
  <si>
    <t>Purchase of hydraulic hose</t>
  </si>
  <si>
    <t>A.A Hydraulic Hose Ltd</t>
  </si>
  <si>
    <t>BC987</t>
  </si>
  <si>
    <t>Reimbursement of expenses dec 17 Scr</t>
  </si>
  <si>
    <t>BC988</t>
  </si>
  <si>
    <t>BC989</t>
  </si>
  <si>
    <t xml:space="preserve">Mail delevery to Morocco/ULIS </t>
  </si>
  <si>
    <t>Salary advance payment A. KAMARA SLE00055</t>
  </si>
  <si>
    <t>BC990</t>
  </si>
  <si>
    <t>Purchase 2 pkts coffee bean &amp; 2 pkts of sugar cube</t>
  </si>
  <si>
    <t>BC991</t>
  </si>
  <si>
    <t>Purchase of 2 pillows &amp; 2 bedsheets</t>
  </si>
  <si>
    <t>FREETOWN MALL</t>
  </si>
  <si>
    <t>BC992</t>
  </si>
  <si>
    <t>BC993</t>
  </si>
  <si>
    <t>BC994</t>
  </si>
  <si>
    <t>Lunch expenses for Aar;PCl;Lro</t>
  </si>
  <si>
    <t>BC995</t>
  </si>
  <si>
    <t>Wellington Masiaka Highway toll fees</t>
  </si>
  <si>
    <t>BC996</t>
  </si>
  <si>
    <t>Reimbursement of expenses dec 17 SAG</t>
  </si>
  <si>
    <t>Big Sale Co. Ltd</t>
  </si>
  <si>
    <t>EDDIE K Enterprise</t>
  </si>
  <si>
    <t>BC997</t>
  </si>
  <si>
    <t>Renewal resident permit Eco</t>
  </si>
  <si>
    <t>BC998</t>
  </si>
  <si>
    <t>Two water sample testing</t>
  </si>
  <si>
    <t>BC999</t>
  </si>
  <si>
    <t>Purchase 25GB of data 088304698</t>
  </si>
  <si>
    <t>Purchase 5u of cellphones</t>
  </si>
  <si>
    <t>TEE &amp; BROTHERS  ENTERPRISES</t>
  </si>
  <si>
    <t>BC1000</t>
  </si>
  <si>
    <t>BC1001</t>
  </si>
  <si>
    <t>Reimbursement of expenses Abi/Sag</t>
  </si>
  <si>
    <t>A. BIKAKOURI</t>
  </si>
  <si>
    <t>BC1002</t>
  </si>
  <si>
    <t>SLL cash provision on 20/12/17</t>
  </si>
  <si>
    <t>BC1003</t>
  </si>
  <si>
    <t>BC1004</t>
  </si>
  <si>
    <t>Purchase one set of A/C installation kit</t>
  </si>
  <si>
    <t>IZZ KONDATHO HERMETICS MERCHANT</t>
  </si>
  <si>
    <t>BC1005</t>
  </si>
  <si>
    <t>Purchase 25GB of data recharge 088304761</t>
  </si>
  <si>
    <t>BC1006</t>
  </si>
  <si>
    <t>Rewinding A/C generator &amp; workmenshift</t>
  </si>
  <si>
    <t>GENERAL REWINDING &amp; ELECTRICAL</t>
  </si>
  <si>
    <t>BC1007</t>
  </si>
  <si>
    <t>Purchase one compressor fan</t>
  </si>
  <si>
    <t>BC1008</t>
  </si>
  <si>
    <t>Rewinding of water pump motor</t>
  </si>
  <si>
    <t>BC1009</t>
  </si>
  <si>
    <t>BC1010</t>
  </si>
  <si>
    <t>Payment of the examination report AMO 338</t>
  </si>
  <si>
    <t>BC1011</t>
  </si>
  <si>
    <t>Reimbursement of expenses RPr Dec 2017</t>
  </si>
  <si>
    <t>BC1012</t>
  </si>
  <si>
    <t>LION INVESTMENT WORKSHOP</t>
  </si>
  <si>
    <t>BC1013</t>
  </si>
  <si>
    <t>Purchase of gas refill for laboratory</t>
  </si>
  <si>
    <t>MOHAMED MANSARY</t>
  </si>
  <si>
    <t>ALHAJI LAMIN FOFANAH ENT.</t>
  </si>
  <si>
    <t>BC1014</t>
  </si>
  <si>
    <t>Purchase 5 boxes of paracetemol</t>
  </si>
  <si>
    <t>BC1015</t>
  </si>
  <si>
    <t>Purchase of 200l of petrol</t>
  </si>
  <si>
    <t>BC1016</t>
  </si>
  <si>
    <t>Examination report cost for AMO325</t>
  </si>
  <si>
    <t>Purchase of 2 coffes bags and 4 cubes sugar boxes</t>
  </si>
  <si>
    <t>BC1017</t>
  </si>
  <si>
    <t>BC1018</t>
  </si>
  <si>
    <t>Examination report cost for AMO 290</t>
  </si>
  <si>
    <t>BC1019</t>
  </si>
  <si>
    <t>Purchase 25GB data recharge 088315983</t>
  </si>
  <si>
    <t>BC1020</t>
  </si>
  <si>
    <t>BC1021</t>
  </si>
  <si>
    <t>BC1022</t>
  </si>
  <si>
    <t>BC1023</t>
  </si>
  <si>
    <t>Purchase 10 drilling bit for metal</t>
  </si>
  <si>
    <t>IBRAHIM SORIE KAMARA</t>
  </si>
  <si>
    <t>STAFF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</si>
</sst>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[$-409]mmmm\-yy;@"/>
    <numFmt numFmtId="166" formatCode="#,##0&quot; (coin)&quot;"/>
    <numFmt numFmtId="167" formatCode="#,##0&quot; (banknote)&quot;"/>
    <numFmt numFmtId="168" formatCode="_-* #,##0.00\ [$SLL]_-;\-* #,##0.00\ [$SLL]_-;_-* &quot;-&quot;??\ [$SLL]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color theme="1"/>
      <name val="Arial"/>
      <family val="2"/>
    </font>
    <font>
      <u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2"/>
      <color theme="0"/>
      <name val="Arial"/>
      <family val="2"/>
    </font>
    <font>
      <b/>
      <sz val="18"/>
      <color theme="1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u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3" fillId="0" borderId="0"/>
    <xf numFmtId="44" fontId="1" fillId="0" borderId="0" applyFont="0" applyFill="0" applyBorder="0" applyAlignment="0" applyProtection="0"/>
  </cellStyleXfs>
  <cellXfs count="85">
    <xf numFmtId="0" fontId="0" fillId="0" borderId="0" xfId="0"/>
    <xf numFmtId="0" fontId="5" fillId="0" borderId="0" xfId="0" applyFont="1" applyAlignment="1">
      <alignment vertical="center"/>
    </xf>
    <xf numFmtId="164" fontId="5" fillId="0" borderId="0" xfId="1" applyNumberFormat="1" applyFont="1" applyAlignment="1">
      <alignment vertical="center"/>
    </xf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2" borderId="4" xfId="3" applyFont="1" applyFill="1" applyBorder="1" applyAlignment="1">
      <alignment horizontal="center" vertical="center"/>
    </xf>
    <xf numFmtId="0" fontId="5" fillId="0" borderId="5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2" borderId="6" xfId="3" applyFont="1" applyFill="1" applyBorder="1" applyAlignment="1">
      <alignment horizontal="center" vertical="center"/>
    </xf>
    <xf numFmtId="0" fontId="5" fillId="0" borderId="7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164" fontId="5" fillId="0" borderId="0" xfId="1" applyNumberFormat="1" applyFont="1" applyBorder="1" applyAlignment="1">
      <alignment vertical="center"/>
    </xf>
    <xf numFmtId="164" fontId="5" fillId="0" borderId="12" xfId="1" applyNumberFormat="1" applyFont="1" applyBorder="1" applyAlignment="1">
      <alignment vertical="center"/>
    </xf>
    <xf numFmtId="164" fontId="5" fillId="0" borderId="8" xfId="1" applyNumberFormat="1" applyFont="1" applyBorder="1" applyAlignment="1">
      <alignment vertical="center"/>
    </xf>
    <xf numFmtId="164" fontId="5" fillId="0" borderId="6" xfId="1" applyNumberFormat="1" applyFont="1" applyBorder="1" applyAlignment="1">
      <alignment vertical="center"/>
    </xf>
    <xf numFmtId="164" fontId="5" fillId="0" borderId="13" xfId="1" applyNumberFormat="1" applyFont="1" applyBorder="1" applyAlignment="1">
      <alignment vertical="center"/>
    </xf>
    <xf numFmtId="0" fontId="6" fillId="3" borderId="1" xfId="0" applyFont="1" applyFill="1" applyBorder="1" applyAlignment="1">
      <alignment horizontal="center" vertical="center"/>
    </xf>
    <xf numFmtId="0" fontId="5" fillId="0" borderId="13" xfId="0" applyFont="1" applyBorder="1" applyAlignment="1">
      <alignment vertical="center"/>
    </xf>
    <xf numFmtId="14" fontId="5" fillId="0" borderId="13" xfId="0" applyNumberFormat="1" applyFont="1" applyBorder="1" applyAlignment="1">
      <alignment horizontal="center" vertical="center"/>
    </xf>
    <xf numFmtId="164" fontId="7" fillId="0" borderId="0" xfId="1" applyNumberFormat="1" applyFont="1" applyAlignment="1">
      <alignment vertical="center"/>
    </xf>
    <xf numFmtId="0" fontId="7" fillId="0" borderId="0" xfId="0" applyFont="1" applyAlignment="1">
      <alignment vertical="center"/>
    </xf>
    <xf numFmtId="164" fontId="6" fillId="4" borderId="14" xfId="1" applyNumberFormat="1" applyFont="1" applyFill="1" applyBorder="1" applyAlignment="1">
      <alignment vertical="center"/>
    </xf>
    <xf numFmtId="164" fontId="6" fillId="4" borderId="6" xfId="1" applyNumberFormat="1" applyFont="1" applyFill="1" applyBorder="1" applyAlignment="1">
      <alignment vertical="center"/>
    </xf>
    <xf numFmtId="0" fontId="0" fillId="0" borderId="5" xfId="0" applyBorder="1"/>
    <xf numFmtId="0" fontId="0" fillId="0" borderId="0" xfId="0" applyBorder="1"/>
    <xf numFmtId="0" fontId="0" fillId="0" borderId="12" xfId="0" applyBorder="1"/>
    <xf numFmtId="164" fontId="5" fillId="0" borderId="1" xfId="1" applyNumberFormat="1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164" fontId="6" fillId="4" borderId="1" xfId="1" applyNumberFormat="1" applyFont="1" applyFill="1" applyBorder="1" applyAlignment="1">
      <alignment vertical="center"/>
    </xf>
    <xf numFmtId="0" fontId="5" fillId="0" borderId="1" xfId="0" applyFont="1" applyBorder="1" applyAlignment="1">
      <alignment vertical="center"/>
    </xf>
    <xf numFmtId="0" fontId="0" fillId="0" borderId="13" xfId="0" applyBorder="1"/>
    <xf numFmtId="0" fontId="0" fillId="0" borderId="14" xfId="0" applyBorder="1"/>
    <xf numFmtId="164" fontId="5" fillId="0" borderId="1" xfId="0" applyNumberFormat="1" applyFont="1" applyBorder="1" applyAlignment="1">
      <alignment vertical="center"/>
    </xf>
    <xf numFmtId="0" fontId="5" fillId="0" borderId="0" xfId="0" applyFont="1" applyBorder="1" applyAlignment="1">
      <alignment horizontal="right" vertical="center"/>
    </xf>
    <xf numFmtId="0" fontId="5" fillId="0" borderId="6" xfId="0" applyFont="1" applyBorder="1" applyAlignment="1">
      <alignment vertical="center"/>
    </xf>
    <xf numFmtId="164" fontId="5" fillId="0" borderId="3" xfId="1" applyNumberFormat="1" applyFont="1" applyBorder="1" applyAlignment="1">
      <alignment vertical="center"/>
    </xf>
    <xf numFmtId="164" fontId="6" fillId="4" borderId="2" xfId="1" applyNumberFormat="1" applyFont="1" applyFill="1" applyBorder="1" applyAlignment="1">
      <alignment vertical="center"/>
    </xf>
    <xf numFmtId="164" fontId="6" fillId="4" borderId="4" xfId="1" applyNumberFormat="1" applyFont="1" applyFill="1" applyBorder="1" applyAlignment="1">
      <alignment vertical="center"/>
    </xf>
    <xf numFmtId="164" fontId="5" fillId="5" borderId="0" xfId="1" applyNumberFormat="1" applyFont="1" applyFill="1" applyAlignment="1">
      <alignment vertical="center"/>
    </xf>
    <xf numFmtId="0" fontId="5" fillId="5" borderId="0" xfId="0" applyFont="1" applyFill="1" applyAlignment="1">
      <alignment vertical="center"/>
    </xf>
    <xf numFmtId="0" fontId="5" fillId="0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164" fontId="5" fillId="0" borderId="0" xfId="0" applyNumberFormat="1" applyFont="1" applyBorder="1" applyAlignment="1">
      <alignment vertical="center"/>
    </xf>
    <xf numFmtId="166" fontId="5" fillId="0" borderId="13" xfId="1" applyNumberFormat="1" applyFont="1" applyBorder="1" applyAlignment="1">
      <alignment vertical="center"/>
    </xf>
    <xf numFmtId="167" fontId="5" fillId="0" borderId="13" xfId="1" applyNumberFormat="1" applyFont="1" applyBorder="1" applyAlignment="1">
      <alignment vertical="center"/>
    </xf>
    <xf numFmtId="0" fontId="5" fillId="0" borderId="13" xfId="0" applyFont="1" applyBorder="1" applyAlignment="1" applyProtection="1">
      <alignment vertical="center"/>
      <protection locked="0"/>
    </xf>
    <xf numFmtId="0" fontId="4" fillId="2" borderId="2" xfId="3" applyFont="1" applyFill="1" applyBorder="1" applyAlignment="1">
      <alignment horizontal="left" vertical="center" indent="2"/>
    </xf>
    <xf numFmtId="0" fontId="4" fillId="2" borderId="5" xfId="3" applyFont="1" applyFill="1" applyBorder="1" applyAlignment="1">
      <alignment horizontal="left" vertical="center" indent="2"/>
    </xf>
    <xf numFmtId="168" fontId="5" fillId="0" borderId="13" xfId="4" applyNumberFormat="1" applyFont="1" applyBorder="1" applyAlignment="1">
      <alignment vertical="center"/>
    </xf>
    <xf numFmtId="0" fontId="5" fillId="6" borderId="13" xfId="0" applyFont="1" applyFill="1" applyBorder="1" applyAlignment="1">
      <alignment vertical="center"/>
    </xf>
    <xf numFmtId="168" fontId="5" fillId="6" borderId="13" xfId="4" applyNumberFormat="1" applyFont="1" applyFill="1" applyBorder="1" applyAlignment="1">
      <alignment vertical="center"/>
    </xf>
    <xf numFmtId="14" fontId="5" fillId="6" borderId="13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12" fillId="0" borderId="11" xfId="3" applyFont="1" applyFill="1" applyBorder="1" applyAlignment="1">
      <alignment horizontal="left" vertical="center" indent="2"/>
    </xf>
    <xf numFmtId="165" fontId="11" fillId="0" borderId="10" xfId="3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68" fontId="5" fillId="5" borderId="13" xfId="4" applyNumberFormat="1" applyFont="1" applyFill="1" applyBorder="1" applyAlignment="1">
      <alignment vertical="center"/>
    </xf>
    <xf numFmtId="0" fontId="8" fillId="0" borderId="11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14" fontId="6" fillId="4" borderId="5" xfId="0" applyNumberFormat="1" applyFont="1" applyFill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14" fontId="6" fillId="4" borderId="7" xfId="0" applyNumberFormat="1" applyFont="1" applyFill="1" applyBorder="1" applyAlignment="1">
      <alignment horizontal="center" vertical="center"/>
    </xf>
    <xf numFmtId="14" fontId="6" fillId="4" borderId="8" xfId="0" applyNumberFormat="1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right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164" fontId="6" fillId="4" borderId="11" xfId="1" applyNumberFormat="1" applyFont="1" applyFill="1" applyBorder="1" applyAlignment="1">
      <alignment horizontal="center" vertical="center"/>
    </xf>
    <xf numFmtId="164" fontId="6" fillId="4" borderId="10" xfId="1" applyNumberFormat="1" applyFont="1" applyFill="1" applyBorder="1" applyAlignment="1">
      <alignment horizontal="center" vertical="center"/>
    </xf>
  </cellXfs>
  <cellStyles count="5">
    <cellStyle name="Comma" xfId="1" builtinId="3"/>
    <cellStyle name="Currency" xfId="4" builtinId="4"/>
    <cellStyle name="Milliers 2" xfId="2"/>
    <cellStyle name="Normal" xfId="0" builtinId="0"/>
    <cellStyle name="Normal 789" xfId="3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DD002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37"/>
  <sheetViews>
    <sheetView tabSelected="1" view="pageBreakPreview" zoomScale="75" zoomScaleNormal="70" zoomScaleSheetLayoutView="75" workbookViewId="0">
      <selection activeCell="G19" sqref="G19"/>
    </sheetView>
  </sheetViews>
  <sheetFormatPr defaultColWidth="11.42578125" defaultRowHeight="12.75" x14ac:dyDescent="0.25"/>
  <cols>
    <col min="1" max="1" width="14.5703125" style="1" bestFit="1" customWidth="1"/>
    <col min="2" max="2" width="24.140625" style="1" customWidth="1"/>
    <col min="3" max="3" width="27.5703125" style="1" customWidth="1"/>
    <col min="4" max="4" width="53.42578125" style="1" customWidth="1"/>
    <col min="5" max="5" width="27.7109375" style="1" customWidth="1"/>
    <col min="6" max="6" width="32.42578125" style="1" bestFit="1" customWidth="1"/>
    <col min="7" max="7" width="27.7109375" style="1" customWidth="1"/>
    <col min="8" max="8" width="25.7109375" style="1" customWidth="1"/>
    <col min="9" max="9" width="32.140625" style="1" bestFit="1" customWidth="1"/>
    <col min="10" max="11" width="11.42578125" style="1"/>
    <col min="12" max="12" width="11.85546875" style="1" bestFit="1" customWidth="1"/>
    <col min="13" max="13" width="14" style="1" bestFit="1" customWidth="1"/>
    <col min="14" max="14" width="11.42578125" style="1"/>
    <col min="15" max="15" width="11.7109375" style="1" bestFit="1" customWidth="1"/>
    <col min="16" max="16384" width="11.42578125" style="1"/>
  </cols>
  <sheetData>
    <row r="1" spans="1:16" ht="16.5" customHeight="1" x14ac:dyDescent="0.25">
      <c r="A1" s="3"/>
      <c r="B1" s="4"/>
      <c r="C1" s="61" t="s">
        <v>30</v>
      </c>
      <c r="D1" s="62"/>
      <c r="E1" s="62"/>
      <c r="F1" s="62"/>
      <c r="G1" s="63"/>
      <c r="H1" s="46"/>
      <c r="I1" s="5"/>
    </row>
    <row r="2" spans="1:16" ht="16.5" customHeight="1" x14ac:dyDescent="0.25">
      <c r="A2" s="6"/>
      <c r="B2" s="7"/>
      <c r="C2" s="64"/>
      <c r="D2" s="65"/>
      <c r="E2" s="65"/>
      <c r="F2" s="65"/>
      <c r="G2" s="66"/>
      <c r="H2" s="47" t="s">
        <v>25</v>
      </c>
      <c r="I2" s="8"/>
    </row>
    <row r="3" spans="1:16" ht="16.5" customHeight="1" x14ac:dyDescent="0.25">
      <c r="A3" s="9"/>
      <c r="B3" s="10"/>
      <c r="C3" s="67"/>
      <c r="D3" s="68"/>
      <c r="E3" s="68"/>
      <c r="F3" s="68"/>
      <c r="G3" s="69"/>
      <c r="H3" s="54" t="s">
        <v>26</v>
      </c>
      <c r="I3" s="55">
        <v>43070</v>
      </c>
    </row>
    <row r="4" spans="1:16" ht="6" customHeight="1" x14ac:dyDescent="0.25">
      <c r="A4" s="7"/>
      <c r="B4" s="7"/>
      <c r="C4" s="7"/>
      <c r="D4" s="7"/>
      <c r="E4" s="7"/>
      <c r="F4" s="7"/>
      <c r="G4" s="7"/>
      <c r="H4" s="7"/>
      <c r="I4" s="27"/>
    </row>
    <row r="5" spans="1:16" ht="2.25" customHeight="1" x14ac:dyDescent="0.25">
      <c r="A5" s="7"/>
      <c r="B5" s="7"/>
      <c r="C5" s="7"/>
      <c r="D5" s="7"/>
      <c r="E5" s="7"/>
      <c r="F5" s="7"/>
      <c r="G5" s="7"/>
      <c r="H5" s="7"/>
      <c r="I5" s="27"/>
    </row>
    <row r="6" spans="1:16" ht="18" customHeight="1" x14ac:dyDescent="0.25">
      <c r="A6" s="70" t="s">
        <v>18</v>
      </c>
      <c r="B6" s="71"/>
      <c r="C6" s="71"/>
      <c r="D6" s="71"/>
      <c r="E6" s="71"/>
      <c r="F6" s="71"/>
      <c r="G6" s="71"/>
      <c r="H6" s="71"/>
      <c r="I6" s="72"/>
    </row>
    <row r="7" spans="1:16" customFormat="1" ht="6.75" customHeight="1" x14ac:dyDescent="0.25">
      <c r="A7" s="23"/>
      <c r="B7" s="24"/>
      <c r="C7" s="24"/>
      <c r="D7" s="24"/>
      <c r="E7" s="24"/>
      <c r="F7" s="24"/>
      <c r="G7" s="24"/>
      <c r="H7" s="24"/>
      <c r="I7" s="25"/>
    </row>
    <row r="8" spans="1:16" ht="18" customHeight="1" x14ac:dyDescent="0.25">
      <c r="A8" s="52" t="s">
        <v>19</v>
      </c>
      <c r="B8" s="52" t="s">
        <v>4</v>
      </c>
      <c r="C8" s="52" t="s">
        <v>1</v>
      </c>
      <c r="D8" s="52" t="s">
        <v>5</v>
      </c>
      <c r="E8" s="52" t="s">
        <v>211</v>
      </c>
      <c r="F8" s="52" t="s">
        <v>6</v>
      </c>
      <c r="G8" s="52" t="s">
        <v>22</v>
      </c>
      <c r="H8" s="52" t="s">
        <v>21</v>
      </c>
      <c r="I8" s="53" t="s">
        <v>8</v>
      </c>
    </row>
    <row r="9" spans="1:16" s="20" customFormat="1" ht="15" customHeight="1" x14ac:dyDescent="0.25">
      <c r="A9" s="73">
        <v>43040</v>
      </c>
      <c r="B9" s="74"/>
      <c r="C9" s="74"/>
      <c r="D9" s="75" t="s">
        <v>7</v>
      </c>
      <c r="E9" s="75"/>
      <c r="F9" s="75"/>
      <c r="G9" s="36">
        <v>1006262200</v>
      </c>
      <c r="H9" s="36">
        <v>1004190711</v>
      </c>
      <c r="I9" s="37">
        <f>G9-H9</f>
        <v>2071489</v>
      </c>
      <c r="J9" s="19"/>
    </row>
    <row r="10" spans="1:16" ht="12" customHeight="1" x14ac:dyDescent="0.25">
      <c r="A10" s="49" t="s">
        <v>56</v>
      </c>
      <c r="B10" s="45" t="s">
        <v>31</v>
      </c>
      <c r="C10" s="51">
        <v>43070</v>
      </c>
      <c r="D10" s="49" t="s">
        <v>55</v>
      </c>
      <c r="E10" s="40"/>
      <c r="F10" s="40" t="s">
        <v>43</v>
      </c>
      <c r="G10" s="57"/>
      <c r="H10" s="50">
        <v>1000000</v>
      </c>
      <c r="I10" s="12">
        <f>IF(A10="","",G10-H10+I9)</f>
        <v>1071489</v>
      </c>
      <c r="J10" s="2"/>
      <c r="P10" s="2"/>
    </row>
    <row r="11" spans="1:16" s="39" customFormat="1" x14ac:dyDescent="0.25">
      <c r="A11" s="49" t="s">
        <v>57</v>
      </c>
      <c r="B11" s="45" t="s">
        <v>31</v>
      </c>
      <c r="C11" s="51">
        <v>43070</v>
      </c>
      <c r="D11" s="49" t="s">
        <v>52</v>
      </c>
      <c r="E11" s="40"/>
      <c r="F11" s="41" t="s">
        <v>44</v>
      </c>
      <c r="G11" s="57"/>
      <c r="H11" s="50">
        <v>16000</v>
      </c>
      <c r="I11" s="12">
        <f t="shared" ref="I11:I74" si="0">IF(A11="","",G11-H11+I10)</f>
        <v>1055489</v>
      </c>
      <c r="J11" s="38"/>
      <c r="P11" s="38"/>
    </row>
    <row r="12" spans="1:16" ht="12" customHeight="1" x14ac:dyDescent="0.25">
      <c r="A12" s="49" t="s">
        <v>59</v>
      </c>
      <c r="B12" s="45" t="s">
        <v>31</v>
      </c>
      <c r="C12" s="51">
        <v>43070</v>
      </c>
      <c r="D12" s="49" t="s">
        <v>58</v>
      </c>
      <c r="E12" s="40"/>
      <c r="F12" s="40" t="s">
        <v>41</v>
      </c>
      <c r="G12" s="57">
        <v>20000000</v>
      </c>
      <c r="H12" s="50"/>
      <c r="I12" s="12">
        <f t="shared" si="0"/>
        <v>21055489</v>
      </c>
      <c r="J12" s="2"/>
      <c r="P12" s="2"/>
    </row>
    <row r="13" spans="1:16" s="39" customFormat="1" x14ac:dyDescent="0.25">
      <c r="A13" s="49" t="s">
        <v>61</v>
      </c>
      <c r="B13" s="45" t="s">
        <v>31</v>
      </c>
      <c r="C13" s="51">
        <v>43070</v>
      </c>
      <c r="D13" s="49" t="s">
        <v>60</v>
      </c>
      <c r="E13" s="40"/>
      <c r="F13" s="40" t="s">
        <v>39</v>
      </c>
      <c r="G13" s="57"/>
      <c r="H13" s="50">
        <v>1000000</v>
      </c>
      <c r="I13" s="12">
        <f t="shared" si="0"/>
        <v>20055489</v>
      </c>
      <c r="J13" s="38"/>
    </row>
    <row r="14" spans="1:16" s="39" customFormat="1" x14ac:dyDescent="0.25">
      <c r="A14" s="49" t="s">
        <v>64</v>
      </c>
      <c r="B14" s="45" t="s">
        <v>31</v>
      </c>
      <c r="C14" s="51">
        <v>43070</v>
      </c>
      <c r="D14" s="49" t="s">
        <v>62</v>
      </c>
      <c r="E14" s="40"/>
      <c r="F14" s="41" t="s">
        <v>63</v>
      </c>
      <c r="G14" s="57"/>
      <c r="H14" s="50">
        <v>200000</v>
      </c>
      <c r="I14" s="12">
        <f t="shared" si="0"/>
        <v>19855489</v>
      </c>
      <c r="J14" s="38"/>
      <c r="P14" s="38"/>
    </row>
    <row r="15" spans="1:16" s="39" customFormat="1" x14ac:dyDescent="0.25">
      <c r="A15" s="49" t="s">
        <v>66</v>
      </c>
      <c r="B15" s="45" t="s">
        <v>31</v>
      </c>
      <c r="C15" s="51">
        <v>43070</v>
      </c>
      <c r="D15" s="49" t="s">
        <v>65</v>
      </c>
      <c r="E15" s="40"/>
      <c r="F15" s="40" t="s">
        <v>45</v>
      </c>
      <c r="G15" s="57"/>
      <c r="H15" s="50">
        <v>404000</v>
      </c>
      <c r="I15" s="12">
        <f t="shared" si="0"/>
        <v>19451489</v>
      </c>
      <c r="J15" s="38"/>
      <c r="P15" s="38"/>
    </row>
    <row r="16" spans="1:16" s="39" customFormat="1" x14ac:dyDescent="0.25">
      <c r="A16" s="49" t="s">
        <v>68</v>
      </c>
      <c r="B16" s="45" t="s">
        <v>31</v>
      </c>
      <c r="C16" s="51">
        <v>43070</v>
      </c>
      <c r="D16" s="49" t="s">
        <v>67</v>
      </c>
      <c r="E16" s="40"/>
      <c r="F16" s="40" t="s">
        <v>42</v>
      </c>
      <c r="G16" s="57"/>
      <c r="H16" s="50">
        <v>48000</v>
      </c>
      <c r="I16" s="12">
        <f t="shared" si="0"/>
        <v>19403489</v>
      </c>
      <c r="J16" s="38"/>
      <c r="P16" s="38"/>
    </row>
    <row r="17" spans="1:16" s="39" customFormat="1" x14ac:dyDescent="0.25">
      <c r="A17" s="49" t="s">
        <v>69</v>
      </c>
      <c r="B17" s="45" t="s">
        <v>31</v>
      </c>
      <c r="C17" s="51">
        <v>43071</v>
      </c>
      <c r="D17" s="49" t="s">
        <v>70</v>
      </c>
      <c r="E17" s="40"/>
      <c r="F17" s="40" t="s">
        <v>49</v>
      </c>
      <c r="G17" s="57"/>
      <c r="H17" s="50">
        <v>5000000</v>
      </c>
      <c r="I17" s="12">
        <f t="shared" si="0"/>
        <v>14403489</v>
      </c>
      <c r="J17" s="38"/>
      <c r="P17" s="38"/>
    </row>
    <row r="18" spans="1:16" s="39" customFormat="1" x14ac:dyDescent="0.25">
      <c r="A18" s="49" t="s">
        <v>71</v>
      </c>
      <c r="B18" s="45" t="s">
        <v>31</v>
      </c>
      <c r="C18" s="51">
        <v>43073</v>
      </c>
      <c r="D18" s="49" t="s">
        <v>72</v>
      </c>
      <c r="E18" s="40"/>
      <c r="F18" s="41" t="s">
        <v>34</v>
      </c>
      <c r="G18" s="57"/>
      <c r="H18" s="50">
        <v>84000</v>
      </c>
      <c r="I18" s="12">
        <f t="shared" si="0"/>
        <v>14319489</v>
      </c>
      <c r="J18" s="38"/>
      <c r="P18" s="38"/>
    </row>
    <row r="19" spans="1:16" s="39" customFormat="1" x14ac:dyDescent="0.25">
      <c r="A19" s="49" t="s">
        <v>73</v>
      </c>
      <c r="B19" s="45" t="s">
        <v>31</v>
      </c>
      <c r="C19" s="51">
        <v>43073</v>
      </c>
      <c r="D19" s="49" t="s">
        <v>46</v>
      </c>
      <c r="E19" s="40"/>
      <c r="F19" s="40" t="s">
        <v>42</v>
      </c>
      <c r="G19" s="57"/>
      <c r="H19" s="50">
        <v>325000</v>
      </c>
      <c r="I19" s="12">
        <f t="shared" si="0"/>
        <v>13994489</v>
      </c>
      <c r="J19" s="38"/>
      <c r="P19" s="38"/>
    </row>
    <row r="20" spans="1:16" s="39" customFormat="1" x14ac:dyDescent="0.25">
      <c r="A20" s="49" t="s">
        <v>74</v>
      </c>
      <c r="B20" s="45" t="s">
        <v>31</v>
      </c>
      <c r="C20" s="51">
        <v>43073</v>
      </c>
      <c r="D20" s="49" t="s">
        <v>75</v>
      </c>
      <c r="E20" s="40"/>
      <c r="F20" s="41" t="s">
        <v>43</v>
      </c>
      <c r="G20" s="57"/>
      <c r="H20" s="50">
        <v>1000000</v>
      </c>
      <c r="I20" s="12">
        <f t="shared" si="0"/>
        <v>12994489</v>
      </c>
      <c r="J20" s="38"/>
      <c r="P20" s="38"/>
    </row>
    <row r="21" spans="1:16" s="39" customFormat="1" x14ac:dyDescent="0.25">
      <c r="A21" s="49" t="s">
        <v>76</v>
      </c>
      <c r="B21" s="45" t="s">
        <v>31</v>
      </c>
      <c r="C21" s="51">
        <v>43073</v>
      </c>
      <c r="D21" s="49" t="s">
        <v>77</v>
      </c>
      <c r="E21" s="40"/>
      <c r="F21" s="41" t="s">
        <v>43</v>
      </c>
      <c r="G21" s="57"/>
      <c r="H21" s="50">
        <v>1000000</v>
      </c>
      <c r="I21" s="12">
        <f t="shared" si="0"/>
        <v>11994489</v>
      </c>
      <c r="J21" s="38"/>
      <c r="P21" s="38"/>
    </row>
    <row r="22" spans="1:16" s="39" customFormat="1" x14ac:dyDescent="0.25">
      <c r="A22" s="49" t="s">
        <v>78</v>
      </c>
      <c r="B22" s="45" t="s">
        <v>31</v>
      </c>
      <c r="C22" s="51">
        <v>43073</v>
      </c>
      <c r="D22" s="49" t="s">
        <v>79</v>
      </c>
      <c r="E22" s="40"/>
      <c r="F22" s="41" t="s">
        <v>80</v>
      </c>
      <c r="G22" s="57"/>
      <c r="H22" s="50">
        <v>2000000</v>
      </c>
      <c r="I22" s="12">
        <f t="shared" si="0"/>
        <v>9994489</v>
      </c>
      <c r="J22" s="38"/>
      <c r="P22" s="38"/>
    </row>
    <row r="23" spans="1:16" s="39" customFormat="1" x14ac:dyDescent="0.25">
      <c r="A23" s="49" t="s">
        <v>81</v>
      </c>
      <c r="B23" s="45" t="s">
        <v>31</v>
      </c>
      <c r="C23" s="51">
        <v>43073</v>
      </c>
      <c r="D23" s="49" t="s">
        <v>82</v>
      </c>
      <c r="E23" s="40"/>
      <c r="F23" s="40" t="s">
        <v>32</v>
      </c>
      <c r="G23" s="57"/>
      <c r="H23" s="50">
        <v>1000000</v>
      </c>
      <c r="I23" s="12">
        <f t="shared" si="0"/>
        <v>8994489</v>
      </c>
      <c r="J23" s="38"/>
      <c r="P23" s="38"/>
    </row>
    <row r="24" spans="1:16" s="39" customFormat="1" x14ac:dyDescent="0.25">
      <c r="A24" s="49" t="s">
        <v>83</v>
      </c>
      <c r="B24" s="45" t="s">
        <v>31</v>
      </c>
      <c r="C24" s="51">
        <v>43074</v>
      </c>
      <c r="D24" s="49" t="s">
        <v>84</v>
      </c>
      <c r="E24" s="40"/>
      <c r="F24" s="41" t="s">
        <v>43</v>
      </c>
      <c r="G24" s="57"/>
      <c r="H24" s="50">
        <v>1000000</v>
      </c>
      <c r="I24" s="12">
        <f t="shared" si="0"/>
        <v>7994489</v>
      </c>
      <c r="J24" s="38"/>
      <c r="P24" s="38"/>
    </row>
    <row r="25" spans="1:16" s="39" customFormat="1" x14ac:dyDescent="0.25">
      <c r="A25" s="49" t="s">
        <v>85</v>
      </c>
      <c r="B25" s="45" t="s">
        <v>31</v>
      </c>
      <c r="C25" s="51">
        <v>43074</v>
      </c>
      <c r="D25" s="49" t="s">
        <v>86</v>
      </c>
      <c r="E25" s="40"/>
      <c r="F25" s="41" t="s">
        <v>39</v>
      </c>
      <c r="G25" s="57"/>
      <c r="H25" s="50">
        <v>125446</v>
      </c>
      <c r="I25" s="12">
        <f t="shared" si="0"/>
        <v>7869043</v>
      </c>
      <c r="J25" s="38"/>
      <c r="P25" s="38"/>
    </row>
    <row r="26" spans="1:16" s="39" customFormat="1" x14ac:dyDescent="0.25">
      <c r="A26" s="49" t="s">
        <v>87</v>
      </c>
      <c r="B26" s="45" t="s">
        <v>31</v>
      </c>
      <c r="C26" s="51">
        <v>43074</v>
      </c>
      <c r="D26" s="49" t="s">
        <v>88</v>
      </c>
      <c r="E26" s="40"/>
      <c r="F26" s="41" t="s">
        <v>51</v>
      </c>
      <c r="G26" s="57"/>
      <c r="H26" s="50">
        <v>982800</v>
      </c>
      <c r="I26" s="12">
        <f t="shared" si="0"/>
        <v>6886243</v>
      </c>
      <c r="J26" s="38"/>
      <c r="P26" s="38"/>
    </row>
    <row r="27" spans="1:16" s="39" customFormat="1" x14ac:dyDescent="0.25">
      <c r="A27" s="49" t="s">
        <v>89</v>
      </c>
      <c r="B27" s="45" t="s">
        <v>31</v>
      </c>
      <c r="C27" s="51">
        <v>43074</v>
      </c>
      <c r="D27" s="49" t="s">
        <v>90</v>
      </c>
      <c r="E27" s="40"/>
      <c r="F27" s="41" t="s">
        <v>20</v>
      </c>
      <c r="G27" s="57"/>
      <c r="H27" s="50">
        <v>200000</v>
      </c>
      <c r="I27" s="12">
        <f t="shared" si="0"/>
        <v>6686243</v>
      </c>
      <c r="J27" s="38"/>
      <c r="P27" s="38"/>
    </row>
    <row r="28" spans="1:16" ht="12" customHeight="1" x14ac:dyDescent="0.25">
      <c r="A28" s="49" t="s">
        <v>91</v>
      </c>
      <c r="B28" s="45" t="s">
        <v>31</v>
      </c>
      <c r="C28" s="51">
        <v>43074</v>
      </c>
      <c r="D28" s="49" t="s">
        <v>92</v>
      </c>
      <c r="E28" s="40"/>
      <c r="F28" s="41" t="s">
        <v>191</v>
      </c>
      <c r="G28" s="57"/>
      <c r="H28" s="50">
        <v>1200000</v>
      </c>
      <c r="I28" s="12">
        <f t="shared" si="0"/>
        <v>5486243</v>
      </c>
      <c r="J28" s="2"/>
      <c r="P28" s="2"/>
    </row>
    <row r="29" spans="1:16" s="39" customFormat="1" x14ac:dyDescent="0.25">
      <c r="A29" s="49" t="s">
        <v>93</v>
      </c>
      <c r="B29" s="45" t="s">
        <v>31</v>
      </c>
      <c r="C29" s="51">
        <v>43076</v>
      </c>
      <c r="D29" s="49" t="s">
        <v>94</v>
      </c>
      <c r="E29" s="40"/>
      <c r="F29" s="41" t="s">
        <v>20</v>
      </c>
      <c r="G29" s="57"/>
      <c r="H29" s="50">
        <v>1000000</v>
      </c>
      <c r="I29" s="12">
        <f t="shared" si="0"/>
        <v>4486243</v>
      </c>
      <c r="J29" s="38"/>
      <c r="P29" s="38"/>
    </row>
    <row r="30" spans="1:16" s="39" customFormat="1" x14ac:dyDescent="0.25">
      <c r="A30" s="49" t="s">
        <v>95</v>
      </c>
      <c r="B30" s="45" t="s">
        <v>31</v>
      </c>
      <c r="C30" s="51">
        <v>43076</v>
      </c>
      <c r="D30" s="49" t="s">
        <v>96</v>
      </c>
      <c r="E30" s="40"/>
      <c r="F30" s="40" t="s">
        <v>49</v>
      </c>
      <c r="G30" s="57"/>
      <c r="H30" s="50">
        <v>500000</v>
      </c>
      <c r="I30" s="12">
        <f t="shared" si="0"/>
        <v>3986243</v>
      </c>
      <c r="J30" s="38"/>
      <c r="P30" s="38"/>
    </row>
    <row r="31" spans="1:16" s="39" customFormat="1" x14ac:dyDescent="0.25">
      <c r="A31" s="49" t="s">
        <v>97</v>
      </c>
      <c r="B31" s="45" t="s">
        <v>31</v>
      </c>
      <c r="C31" s="51">
        <v>43076</v>
      </c>
      <c r="D31" s="49" t="s">
        <v>98</v>
      </c>
      <c r="E31" s="40"/>
      <c r="F31" s="40" t="s">
        <v>49</v>
      </c>
      <c r="G31" s="57"/>
      <c r="H31" s="50">
        <v>450000</v>
      </c>
      <c r="I31" s="12">
        <f t="shared" si="0"/>
        <v>3536243</v>
      </c>
      <c r="J31" s="38"/>
      <c r="P31" s="38"/>
    </row>
    <row r="32" spans="1:16" ht="12" customHeight="1" x14ac:dyDescent="0.25">
      <c r="A32" s="49" t="s">
        <v>99</v>
      </c>
      <c r="B32" s="45" t="s">
        <v>31</v>
      </c>
      <c r="C32" s="51">
        <v>43076</v>
      </c>
      <c r="D32" s="49" t="s">
        <v>100</v>
      </c>
      <c r="E32" s="40"/>
      <c r="F32" s="40" t="s">
        <v>49</v>
      </c>
      <c r="G32" s="57"/>
      <c r="H32" s="50">
        <v>450000</v>
      </c>
      <c r="I32" s="12">
        <f t="shared" si="0"/>
        <v>3086243</v>
      </c>
      <c r="J32" s="2"/>
      <c r="P32" s="2"/>
    </row>
    <row r="33" spans="1:16" s="39" customFormat="1" x14ac:dyDescent="0.25">
      <c r="A33" s="49" t="s">
        <v>101</v>
      </c>
      <c r="B33" s="45" t="s">
        <v>31</v>
      </c>
      <c r="C33" s="51">
        <v>43076</v>
      </c>
      <c r="D33" s="49" t="s">
        <v>102</v>
      </c>
      <c r="E33" s="40"/>
      <c r="F33" s="40" t="s">
        <v>49</v>
      </c>
      <c r="G33" s="57"/>
      <c r="H33" s="50">
        <v>450000</v>
      </c>
      <c r="I33" s="12">
        <f t="shared" si="0"/>
        <v>2636243</v>
      </c>
      <c r="J33" s="38"/>
      <c r="P33" s="38"/>
    </row>
    <row r="34" spans="1:16" s="39" customFormat="1" x14ac:dyDescent="0.25">
      <c r="A34" s="49" t="s">
        <v>103</v>
      </c>
      <c r="B34" s="45" t="s">
        <v>31</v>
      </c>
      <c r="C34" s="51">
        <v>43076</v>
      </c>
      <c r="D34" s="49" t="s">
        <v>104</v>
      </c>
      <c r="E34" s="40"/>
      <c r="F34" s="40" t="s">
        <v>49</v>
      </c>
      <c r="G34" s="57"/>
      <c r="H34" s="50">
        <v>450000</v>
      </c>
      <c r="I34" s="12">
        <f t="shared" si="0"/>
        <v>2186243</v>
      </c>
      <c r="J34" s="38"/>
      <c r="P34" s="38"/>
    </row>
    <row r="35" spans="1:16" s="39" customFormat="1" x14ac:dyDescent="0.25">
      <c r="A35" s="49" t="s">
        <v>105</v>
      </c>
      <c r="B35" s="45" t="s">
        <v>31</v>
      </c>
      <c r="C35" s="51">
        <v>43077</v>
      </c>
      <c r="D35" s="49" t="s">
        <v>67</v>
      </c>
      <c r="E35" s="40"/>
      <c r="F35" s="41" t="s">
        <v>42</v>
      </c>
      <c r="G35" s="57"/>
      <c r="H35" s="50">
        <v>48000</v>
      </c>
      <c r="I35" s="12">
        <f t="shared" si="0"/>
        <v>2138243</v>
      </c>
      <c r="J35" s="38"/>
      <c r="P35" s="38"/>
    </row>
    <row r="36" spans="1:16" s="39" customFormat="1" x14ac:dyDescent="0.25">
      <c r="A36" s="49" t="s">
        <v>106</v>
      </c>
      <c r="B36" s="45" t="s">
        <v>31</v>
      </c>
      <c r="C36" s="51">
        <v>43077</v>
      </c>
      <c r="D36" s="49" t="s">
        <v>50</v>
      </c>
      <c r="E36" s="40"/>
      <c r="F36" s="40" t="s">
        <v>192</v>
      </c>
      <c r="G36" s="57"/>
      <c r="H36" s="50">
        <v>90000</v>
      </c>
      <c r="I36" s="12">
        <f t="shared" si="0"/>
        <v>2048243</v>
      </c>
      <c r="J36" s="38"/>
      <c r="P36" s="38"/>
    </row>
    <row r="37" spans="1:16" s="39" customFormat="1" x14ac:dyDescent="0.25">
      <c r="A37" s="49" t="s">
        <v>107</v>
      </c>
      <c r="B37" s="45" t="s">
        <v>31</v>
      </c>
      <c r="C37" s="51">
        <v>43077</v>
      </c>
      <c r="D37" s="49" t="s">
        <v>108</v>
      </c>
      <c r="E37" s="40"/>
      <c r="F37" s="40" t="s">
        <v>43</v>
      </c>
      <c r="G37" s="57"/>
      <c r="H37" s="50">
        <v>1000000</v>
      </c>
      <c r="I37" s="12">
        <f t="shared" si="0"/>
        <v>1048243</v>
      </c>
      <c r="J37" s="38"/>
      <c r="P37" s="38"/>
    </row>
    <row r="38" spans="1:16" s="39" customFormat="1" x14ac:dyDescent="0.25">
      <c r="A38" s="49" t="s">
        <v>109</v>
      </c>
      <c r="B38" s="45" t="s">
        <v>31</v>
      </c>
      <c r="C38" s="51">
        <v>43077</v>
      </c>
      <c r="D38" s="49" t="s">
        <v>110</v>
      </c>
      <c r="E38" s="40"/>
      <c r="F38" s="40" t="s">
        <v>49</v>
      </c>
      <c r="G38" s="57"/>
      <c r="H38" s="50">
        <v>500000</v>
      </c>
      <c r="I38" s="12">
        <f t="shared" si="0"/>
        <v>548243</v>
      </c>
      <c r="J38" s="38"/>
      <c r="P38" s="38"/>
    </row>
    <row r="39" spans="1:16" s="39" customFormat="1" x14ac:dyDescent="0.25">
      <c r="A39" s="49" t="s">
        <v>111</v>
      </c>
      <c r="B39" s="45" t="s">
        <v>31</v>
      </c>
      <c r="C39" s="51">
        <v>43077</v>
      </c>
      <c r="D39" s="49" t="s">
        <v>112</v>
      </c>
      <c r="E39" s="40"/>
      <c r="F39" s="40" t="s">
        <v>49</v>
      </c>
      <c r="G39" s="57"/>
      <c r="H39" s="50">
        <v>450000</v>
      </c>
      <c r="I39" s="12">
        <f t="shared" si="0"/>
        <v>98243</v>
      </c>
      <c r="J39" s="38"/>
      <c r="P39" s="38"/>
    </row>
    <row r="40" spans="1:16" s="39" customFormat="1" x14ac:dyDescent="0.25">
      <c r="A40" s="49" t="s">
        <v>113</v>
      </c>
      <c r="B40" s="45" t="s">
        <v>31</v>
      </c>
      <c r="C40" s="51">
        <v>43077</v>
      </c>
      <c r="D40" s="49" t="s">
        <v>116</v>
      </c>
      <c r="E40" s="40"/>
      <c r="F40" s="40" t="s">
        <v>41</v>
      </c>
      <c r="G40" s="57">
        <v>20000000</v>
      </c>
      <c r="H40" s="50"/>
      <c r="I40" s="12">
        <f t="shared" si="0"/>
        <v>20098243</v>
      </c>
      <c r="J40" s="38"/>
      <c r="P40" s="38"/>
    </row>
    <row r="41" spans="1:16" s="39" customFormat="1" x14ac:dyDescent="0.25">
      <c r="A41" s="49" t="s">
        <v>115</v>
      </c>
      <c r="B41" s="45" t="s">
        <v>31</v>
      </c>
      <c r="C41" s="51">
        <v>43077</v>
      </c>
      <c r="D41" s="49" t="s">
        <v>114</v>
      </c>
      <c r="E41" s="40"/>
      <c r="F41" s="40" t="s">
        <v>37</v>
      </c>
      <c r="G41" s="57"/>
      <c r="H41" s="50">
        <v>1150000</v>
      </c>
      <c r="I41" s="12">
        <f t="shared" si="0"/>
        <v>18948243</v>
      </c>
      <c r="J41" s="38"/>
      <c r="P41" s="38"/>
    </row>
    <row r="42" spans="1:16" s="39" customFormat="1" x14ac:dyDescent="0.25">
      <c r="A42" s="49" t="s">
        <v>117</v>
      </c>
      <c r="B42" s="45" t="s">
        <v>31</v>
      </c>
      <c r="C42" s="51">
        <v>43077</v>
      </c>
      <c r="D42" s="49" t="s">
        <v>118</v>
      </c>
      <c r="E42" s="40"/>
      <c r="F42" s="40" t="s">
        <v>42</v>
      </c>
      <c r="G42" s="57"/>
      <c r="H42" s="50">
        <v>675000</v>
      </c>
      <c r="I42" s="12">
        <f t="shared" si="0"/>
        <v>18273243</v>
      </c>
      <c r="J42" s="38"/>
      <c r="P42" s="38"/>
    </row>
    <row r="43" spans="1:16" s="39" customFormat="1" x14ac:dyDescent="0.25">
      <c r="A43" s="49" t="s">
        <v>119</v>
      </c>
      <c r="B43" s="45" t="s">
        <v>31</v>
      </c>
      <c r="C43" s="51">
        <v>43078</v>
      </c>
      <c r="D43" s="49" t="s">
        <v>120</v>
      </c>
      <c r="E43" s="40"/>
      <c r="F43" s="40" t="s">
        <v>20</v>
      </c>
      <c r="G43" s="57"/>
      <c r="H43" s="50">
        <v>200000</v>
      </c>
      <c r="I43" s="12">
        <f t="shared" si="0"/>
        <v>18073243</v>
      </c>
      <c r="J43" s="38"/>
      <c r="P43" s="38"/>
    </row>
    <row r="44" spans="1:16" s="39" customFormat="1" x14ac:dyDescent="0.25">
      <c r="A44" s="49" t="s">
        <v>121</v>
      </c>
      <c r="B44" s="45" t="s">
        <v>31</v>
      </c>
      <c r="C44" s="51">
        <v>43080</v>
      </c>
      <c r="D44" s="49" t="s">
        <v>122</v>
      </c>
      <c r="E44" s="40"/>
      <c r="F44" s="40" t="s">
        <v>153</v>
      </c>
      <c r="G44" s="57"/>
      <c r="H44" s="50">
        <v>64000</v>
      </c>
      <c r="I44" s="12">
        <f t="shared" si="0"/>
        <v>18009243</v>
      </c>
      <c r="J44" s="38"/>
      <c r="P44" s="38"/>
    </row>
    <row r="45" spans="1:16" s="39" customFormat="1" x14ac:dyDescent="0.25">
      <c r="A45" s="49" t="s">
        <v>123</v>
      </c>
      <c r="B45" s="45" t="s">
        <v>31</v>
      </c>
      <c r="C45" s="51">
        <v>43080</v>
      </c>
      <c r="D45" s="49" t="s">
        <v>124</v>
      </c>
      <c r="E45" s="40"/>
      <c r="F45" s="40" t="s">
        <v>43</v>
      </c>
      <c r="G45" s="57"/>
      <c r="H45" s="50">
        <v>1000000</v>
      </c>
      <c r="I45" s="12">
        <f t="shared" si="0"/>
        <v>17009243</v>
      </c>
      <c r="J45" s="38"/>
      <c r="P45" s="38"/>
    </row>
    <row r="46" spans="1:16" s="39" customFormat="1" x14ac:dyDescent="0.25">
      <c r="A46" s="49" t="s">
        <v>125</v>
      </c>
      <c r="B46" s="45" t="s">
        <v>31</v>
      </c>
      <c r="C46" s="51">
        <v>43080</v>
      </c>
      <c r="D46" s="49" t="s">
        <v>126</v>
      </c>
      <c r="E46" s="40"/>
      <c r="F46" s="40" t="s">
        <v>154</v>
      </c>
      <c r="G46" s="57"/>
      <c r="H46" s="50">
        <v>400000</v>
      </c>
      <c r="I46" s="12">
        <f t="shared" si="0"/>
        <v>16609243</v>
      </c>
      <c r="J46" s="38"/>
      <c r="P46" s="38"/>
    </row>
    <row r="47" spans="1:16" s="39" customFormat="1" x14ac:dyDescent="0.25">
      <c r="A47" s="49" t="s">
        <v>127</v>
      </c>
      <c r="B47" s="45" t="s">
        <v>31</v>
      </c>
      <c r="C47" s="51">
        <v>43080</v>
      </c>
      <c r="D47" s="49" t="s">
        <v>128</v>
      </c>
      <c r="E47" s="40"/>
      <c r="F47" s="40" t="s">
        <v>49</v>
      </c>
      <c r="G47" s="57"/>
      <c r="H47" s="50">
        <v>500000</v>
      </c>
      <c r="I47" s="12">
        <f t="shared" si="0"/>
        <v>16109243</v>
      </c>
      <c r="J47" s="38"/>
      <c r="P47" s="38"/>
    </row>
    <row r="48" spans="1:16" s="39" customFormat="1" x14ac:dyDescent="0.25">
      <c r="A48" s="49" t="s">
        <v>129</v>
      </c>
      <c r="B48" s="45" t="s">
        <v>31</v>
      </c>
      <c r="C48" s="51">
        <v>43080</v>
      </c>
      <c r="D48" s="49" t="s">
        <v>130</v>
      </c>
      <c r="E48" s="40"/>
      <c r="F48" s="40" t="s">
        <v>43</v>
      </c>
      <c r="G48" s="57"/>
      <c r="H48" s="50">
        <v>1000000</v>
      </c>
      <c r="I48" s="12">
        <f t="shared" si="0"/>
        <v>15109243</v>
      </c>
      <c r="J48" s="38"/>
      <c r="P48" s="38"/>
    </row>
    <row r="49" spans="1:16" s="39" customFormat="1" x14ac:dyDescent="0.25">
      <c r="A49" s="49" t="s">
        <v>131</v>
      </c>
      <c r="B49" s="45" t="s">
        <v>31</v>
      </c>
      <c r="C49" s="51">
        <v>43081</v>
      </c>
      <c r="D49" s="49" t="s">
        <v>132</v>
      </c>
      <c r="E49" s="40"/>
      <c r="F49" s="40" t="s">
        <v>133</v>
      </c>
      <c r="G49" s="57"/>
      <c r="H49" s="50">
        <v>1500000</v>
      </c>
      <c r="I49" s="12">
        <f t="shared" si="0"/>
        <v>13609243</v>
      </c>
      <c r="J49" s="38"/>
      <c r="P49" s="38"/>
    </row>
    <row r="50" spans="1:16" s="39" customFormat="1" x14ac:dyDescent="0.25">
      <c r="A50" s="49" t="s">
        <v>134</v>
      </c>
      <c r="B50" s="45" t="s">
        <v>31</v>
      </c>
      <c r="C50" s="51">
        <v>43081</v>
      </c>
      <c r="D50" s="49" t="s">
        <v>135</v>
      </c>
      <c r="E50" s="40"/>
      <c r="F50" s="40" t="s">
        <v>33</v>
      </c>
      <c r="G50" s="57"/>
      <c r="H50" s="50">
        <v>300000</v>
      </c>
      <c r="I50" s="12">
        <f t="shared" si="0"/>
        <v>13309243</v>
      </c>
      <c r="J50" s="38"/>
      <c r="P50" s="38"/>
    </row>
    <row r="51" spans="1:16" s="39" customFormat="1" x14ac:dyDescent="0.25">
      <c r="A51" s="49" t="s">
        <v>136</v>
      </c>
      <c r="B51" s="45" t="s">
        <v>31</v>
      </c>
      <c r="C51" s="51">
        <v>43082</v>
      </c>
      <c r="D51" s="49" t="s">
        <v>138</v>
      </c>
      <c r="E51" s="40"/>
      <c r="F51" s="40" t="s">
        <v>38</v>
      </c>
      <c r="G51" s="57"/>
      <c r="H51" s="50">
        <v>1480000</v>
      </c>
      <c r="I51" s="12">
        <f t="shared" si="0"/>
        <v>11829243</v>
      </c>
      <c r="J51" s="38"/>
      <c r="P51" s="38"/>
    </row>
    <row r="52" spans="1:16" s="39" customFormat="1" x14ac:dyDescent="0.25">
      <c r="A52" s="49" t="s">
        <v>137</v>
      </c>
      <c r="B52" s="45" t="s">
        <v>31</v>
      </c>
      <c r="C52" s="51">
        <v>43082</v>
      </c>
      <c r="D52" s="49" t="s">
        <v>139</v>
      </c>
      <c r="E52" s="40"/>
      <c r="F52" s="40" t="s">
        <v>20</v>
      </c>
      <c r="G52" s="57"/>
      <c r="H52" s="50">
        <v>200000</v>
      </c>
      <c r="I52" s="12">
        <f t="shared" si="0"/>
        <v>11629243</v>
      </c>
      <c r="J52" s="38"/>
      <c r="P52" s="38"/>
    </row>
    <row r="53" spans="1:16" s="39" customFormat="1" x14ac:dyDescent="0.25">
      <c r="A53" s="49" t="s">
        <v>140</v>
      </c>
      <c r="B53" s="45" t="s">
        <v>31</v>
      </c>
      <c r="C53" s="51">
        <v>43082</v>
      </c>
      <c r="D53" s="49" t="s">
        <v>141</v>
      </c>
      <c r="E53" s="40"/>
      <c r="F53" s="40" t="s">
        <v>45</v>
      </c>
      <c r="G53" s="57"/>
      <c r="H53" s="50">
        <v>387000</v>
      </c>
      <c r="I53" s="12">
        <f t="shared" si="0"/>
        <v>11242243</v>
      </c>
      <c r="J53" s="38"/>
      <c r="P53" s="38"/>
    </row>
    <row r="54" spans="1:16" s="39" customFormat="1" x14ac:dyDescent="0.25">
      <c r="A54" s="49" t="s">
        <v>142</v>
      </c>
      <c r="B54" s="45" t="s">
        <v>31</v>
      </c>
      <c r="C54" s="51">
        <v>43083</v>
      </c>
      <c r="D54" s="49" t="s">
        <v>143</v>
      </c>
      <c r="E54" s="40"/>
      <c r="F54" s="40" t="s">
        <v>144</v>
      </c>
      <c r="G54" s="57"/>
      <c r="H54" s="50">
        <v>1680000</v>
      </c>
      <c r="I54" s="12">
        <f t="shared" si="0"/>
        <v>9562243</v>
      </c>
      <c r="J54" s="38"/>
      <c r="P54" s="38"/>
    </row>
    <row r="55" spans="1:16" s="39" customFormat="1" x14ac:dyDescent="0.25">
      <c r="A55" s="49" t="s">
        <v>145</v>
      </c>
      <c r="B55" s="45" t="s">
        <v>31</v>
      </c>
      <c r="C55" s="51">
        <v>43083</v>
      </c>
      <c r="D55" s="49" t="s">
        <v>67</v>
      </c>
      <c r="E55" s="40"/>
      <c r="F55" s="40" t="s">
        <v>42</v>
      </c>
      <c r="G55" s="57"/>
      <c r="H55" s="50">
        <v>48000</v>
      </c>
      <c r="I55" s="12">
        <f t="shared" si="0"/>
        <v>9514243</v>
      </c>
      <c r="J55" s="38"/>
      <c r="P55" s="38"/>
    </row>
    <row r="56" spans="1:16" s="39" customFormat="1" x14ac:dyDescent="0.25">
      <c r="A56" s="49" t="s">
        <v>146</v>
      </c>
      <c r="B56" s="45" t="s">
        <v>31</v>
      </c>
      <c r="C56" s="51">
        <v>43084</v>
      </c>
      <c r="D56" s="49" t="s">
        <v>118</v>
      </c>
      <c r="E56" s="40"/>
      <c r="F56" s="40" t="s">
        <v>42</v>
      </c>
      <c r="G56" s="57"/>
      <c r="H56" s="50">
        <v>675000</v>
      </c>
      <c r="I56" s="12">
        <f t="shared" si="0"/>
        <v>8839243</v>
      </c>
      <c r="J56" s="38"/>
      <c r="P56" s="38"/>
    </row>
    <row r="57" spans="1:16" s="39" customFormat="1" x14ac:dyDescent="0.25">
      <c r="A57" s="49" t="s">
        <v>147</v>
      </c>
      <c r="B57" s="45" t="s">
        <v>31</v>
      </c>
      <c r="C57" s="51">
        <v>43084</v>
      </c>
      <c r="D57" s="49" t="s">
        <v>148</v>
      </c>
      <c r="E57" s="40"/>
      <c r="F57" s="40" t="s">
        <v>53</v>
      </c>
      <c r="G57" s="57"/>
      <c r="H57" s="50">
        <v>1285000</v>
      </c>
      <c r="I57" s="12">
        <f t="shared" si="0"/>
        <v>7554243</v>
      </c>
      <c r="J57" s="38"/>
      <c r="P57" s="38"/>
    </row>
    <row r="58" spans="1:16" ht="12" customHeight="1" x14ac:dyDescent="0.25">
      <c r="A58" s="49" t="s">
        <v>149</v>
      </c>
      <c r="B58" s="45" t="s">
        <v>31</v>
      </c>
      <c r="C58" s="51">
        <v>43084</v>
      </c>
      <c r="D58" s="49" t="s">
        <v>150</v>
      </c>
      <c r="E58" s="40"/>
      <c r="F58" s="40" t="s">
        <v>44</v>
      </c>
      <c r="G58" s="57"/>
      <c r="H58" s="50">
        <v>16000</v>
      </c>
      <c r="I58" s="12">
        <f t="shared" si="0"/>
        <v>7538243</v>
      </c>
      <c r="J58" s="2"/>
      <c r="P58" s="2"/>
    </row>
    <row r="59" spans="1:16" s="39" customFormat="1" x14ac:dyDescent="0.25">
      <c r="A59" s="49" t="s">
        <v>151</v>
      </c>
      <c r="B59" s="45" t="s">
        <v>31</v>
      </c>
      <c r="C59" s="51">
        <v>43084</v>
      </c>
      <c r="D59" s="49" t="s">
        <v>152</v>
      </c>
      <c r="E59" s="40"/>
      <c r="F59" s="40" t="s">
        <v>39</v>
      </c>
      <c r="G59" s="57"/>
      <c r="H59" s="50">
        <v>60446</v>
      </c>
      <c r="I59" s="12">
        <f t="shared" si="0"/>
        <v>7477797</v>
      </c>
      <c r="J59" s="38"/>
      <c r="P59" s="38"/>
    </row>
    <row r="60" spans="1:16" s="39" customFormat="1" x14ac:dyDescent="0.25">
      <c r="A60" s="49" t="s">
        <v>155</v>
      </c>
      <c r="B60" s="45" t="s">
        <v>31</v>
      </c>
      <c r="C60" s="51">
        <v>43084</v>
      </c>
      <c r="D60" s="49" t="s">
        <v>161</v>
      </c>
      <c r="E60" s="40"/>
      <c r="F60" s="41" t="s">
        <v>162</v>
      </c>
      <c r="G60" s="57"/>
      <c r="H60" s="50">
        <v>375000</v>
      </c>
      <c r="I60" s="12">
        <f t="shared" si="0"/>
        <v>7102797</v>
      </c>
      <c r="J60" s="38"/>
      <c r="P60" s="38"/>
    </row>
    <row r="61" spans="1:16" x14ac:dyDescent="0.25">
      <c r="A61" s="49" t="s">
        <v>157</v>
      </c>
      <c r="B61" s="45" t="s">
        <v>31</v>
      </c>
      <c r="C61" s="51">
        <v>43087</v>
      </c>
      <c r="D61" s="49" t="s">
        <v>156</v>
      </c>
      <c r="E61" s="40"/>
      <c r="F61" s="41" t="s">
        <v>49</v>
      </c>
      <c r="G61" s="57"/>
      <c r="H61" s="50">
        <v>4500000</v>
      </c>
      <c r="I61" s="12">
        <f t="shared" si="0"/>
        <v>2602797</v>
      </c>
    </row>
    <row r="62" spans="1:16" x14ac:dyDescent="0.25">
      <c r="A62" s="49" t="s">
        <v>159</v>
      </c>
      <c r="B62" s="45" t="s">
        <v>31</v>
      </c>
      <c r="C62" s="51">
        <v>43087</v>
      </c>
      <c r="D62" s="49" t="s">
        <v>158</v>
      </c>
      <c r="E62" s="40"/>
      <c r="F62" s="40" t="s">
        <v>51</v>
      </c>
      <c r="G62" s="57"/>
      <c r="H62" s="50">
        <v>982800</v>
      </c>
      <c r="I62" s="12">
        <f t="shared" si="0"/>
        <v>1619997</v>
      </c>
    </row>
    <row r="63" spans="1:16" x14ac:dyDescent="0.25">
      <c r="A63" s="49" t="s">
        <v>163</v>
      </c>
      <c r="B63" s="45" t="s">
        <v>31</v>
      </c>
      <c r="C63" s="51">
        <v>43088</v>
      </c>
      <c r="D63" s="49" t="s">
        <v>160</v>
      </c>
      <c r="E63" s="40"/>
      <c r="F63" s="40" t="s">
        <v>43</v>
      </c>
      <c r="G63" s="57"/>
      <c r="H63" s="50">
        <v>1000000</v>
      </c>
      <c r="I63" s="12">
        <f t="shared" si="0"/>
        <v>619997</v>
      </c>
    </row>
    <row r="64" spans="1:16" ht="12" customHeight="1" x14ac:dyDescent="0.25">
      <c r="A64" s="49" t="s">
        <v>164</v>
      </c>
      <c r="B64" s="45" t="s">
        <v>31</v>
      </c>
      <c r="C64" s="51">
        <v>43088</v>
      </c>
      <c r="D64" s="49" t="s">
        <v>165</v>
      </c>
      <c r="E64" s="40"/>
      <c r="F64" s="40" t="s">
        <v>166</v>
      </c>
      <c r="G64" s="57"/>
      <c r="H64" s="50">
        <v>160000</v>
      </c>
      <c r="I64" s="12">
        <f t="shared" si="0"/>
        <v>459997</v>
      </c>
      <c r="J64" s="2"/>
      <c r="P64" s="2"/>
    </row>
    <row r="65" spans="1:16" s="39" customFormat="1" x14ac:dyDescent="0.25">
      <c r="A65" s="49" t="s">
        <v>167</v>
      </c>
      <c r="B65" s="45" t="s">
        <v>31</v>
      </c>
      <c r="C65" s="51">
        <v>43089</v>
      </c>
      <c r="D65" s="49" t="s">
        <v>168</v>
      </c>
      <c r="E65" s="40"/>
      <c r="F65" s="41" t="s">
        <v>41</v>
      </c>
      <c r="G65" s="57">
        <v>20000000</v>
      </c>
      <c r="H65" s="50"/>
      <c r="I65" s="12">
        <f t="shared" si="0"/>
        <v>20459997</v>
      </c>
      <c r="J65" s="38"/>
      <c r="P65" s="38"/>
    </row>
    <row r="66" spans="1:16" s="39" customFormat="1" x14ac:dyDescent="0.25">
      <c r="A66" s="49" t="s">
        <v>169</v>
      </c>
      <c r="B66" s="45" t="s">
        <v>31</v>
      </c>
      <c r="C66" s="51">
        <v>43089</v>
      </c>
      <c r="D66" s="49" t="s">
        <v>48</v>
      </c>
      <c r="E66" s="40"/>
      <c r="F66" s="41" t="s">
        <v>42</v>
      </c>
      <c r="G66" s="57"/>
      <c r="H66" s="50">
        <v>48000</v>
      </c>
      <c r="I66" s="12">
        <f t="shared" si="0"/>
        <v>20411997</v>
      </c>
      <c r="J66" s="38"/>
      <c r="P66" s="38"/>
    </row>
    <row r="67" spans="1:16" s="39" customFormat="1" x14ac:dyDescent="0.25">
      <c r="A67" s="49" t="s">
        <v>170</v>
      </c>
      <c r="B67" s="45" t="s">
        <v>31</v>
      </c>
      <c r="C67" s="51">
        <v>43089</v>
      </c>
      <c r="D67" s="49" t="s">
        <v>171</v>
      </c>
      <c r="E67" s="40"/>
      <c r="F67" s="41" t="s">
        <v>172</v>
      </c>
      <c r="G67" s="57"/>
      <c r="H67" s="50">
        <v>400000</v>
      </c>
      <c r="I67" s="12">
        <f t="shared" si="0"/>
        <v>20011997</v>
      </c>
      <c r="J67" s="38"/>
      <c r="P67" s="38"/>
    </row>
    <row r="68" spans="1:16" x14ac:dyDescent="0.25">
      <c r="A68" s="49" t="s">
        <v>173</v>
      </c>
      <c r="B68" s="45" t="s">
        <v>31</v>
      </c>
      <c r="C68" s="51">
        <v>43089</v>
      </c>
      <c r="D68" s="49" t="s">
        <v>174</v>
      </c>
      <c r="E68" s="40"/>
      <c r="F68" s="41" t="s">
        <v>43</v>
      </c>
      <c r="G68" s="57"/>
      <c r="H68" s="50">
        <v>1000000</v>
      </c>
      <c r="I68" s="12">
        <f t="shared" si="0"/>
        <v>19011997</v>
      </c>
    </row>
    <row r="69" spans="1:16" x14ac:dyDescent="0.25">
      <c r="A69" s="49" t="s">
        <v>175</v>
      </c>
      <c r="B69" s="45" t="s">
        <v>31</v>
      </c>
      <c r="C69" s="51">
        <v>43090</v>
      </c>
      <c r="D69" s="49" t="s">
        <v>176</v>
      </c>
      <c r="E69" s="40"/>
      <c r="F69" s="41" t="s">
        <v>47</v>
      </c>
      <c r="G69" s="57"/>
      <c r="H69" s="50">
        <v>3686000</v>
      </c>
      <c r="I69" s="12">
        <f t="shared" si="0"/>
        <v>15325997</v>
      </c>
    </row>
    <row r="70" spans="1:16" x14ac:dyDescent="0.25">
      <c r="A70" s="49" t="s">
        <v>178</v>
      </c>
      <c r="B70" s="45" t="s">
        <v>31</v>
      </c>
      <c r="C70" s="51">
        <v>43090</v>
      </c>
      <c r="D70" s="49" t="s">
        <v>179</v>
      </c>
      <c r="E70" s="40"/>
      <c r="F70" s="41" t="s">
        <v>188</v>
      </c>
      <c r="G70" s="57"/>
      <c r="H70" s="50">
        <v>1000000</v>
      </c>
      <c r="I70" s="12">
        <f t="shared" si="0"/>
        <v>14325997</v>
      </c>
    </row>
    <row r="71" spans="1:16" x14ac:dyDescent="0.25">
      <c r="A71" s="49" t="s">
        <v>180</v>
      </c>
      <c r="B71" s="45" t="s">
        <v>31</v>
      </c>
      <c r="C71" s="51">
        <v>43090</v>
      </c>
      <c r="D71" s="49" t="s">
        <v>181</v>
      </c>
      <c r="E71" s="40"/>
      <c r="F71" s="41" t="s">
        <v>177</v>
      </c>
      <c r="G71" s="57"/>
      <c r="H71" s="50">
        <v>2985000</v>
      </c>
      <c r="I71" s="12">
        <f t="shared" si="0"/>
        <v>11340997</v>
      </c>
    </row>
    <row r="72" spans="1:16" ht="12" customHeight="1" x14ac:dyDescent="0.25">
      <c r="A72" s="49" t="s">
        <v>182</v>
      </c>
      <c r="B72" s="45" t="s">
        <v>31</v>
      </c>
      <c r="C72" s="51">
        <v>43091</v>
      </c>
      <c r="D72" s="49" t="s">
        <v>194</v>
      </c>
      <c r="E72" s="40"/>
      <c r="F72" s="41" t="s">
        <v>54</v>
      </c>
      <c r="G72" s="57"/>
      <c r="H72" s="50">
        <v>75000</v>
      </c>
      <c r="I72" s="12">
        <f t="shared" si="0"/>
        <v>11265997</v>
      </c>
      <c r="J72" s="2"/>
      <c r="P72" s="2"/>
    </row>
    <row r="73" spans="1:16" ht="12" customHeight="1" x14ac:dyDescent="0.25">
      <c r="A73" s="49" t="s">
        <v>183</v>
      </c>
      <c r="B73" s="45" t="s">
        <v>31</v>
      </c>
      <c r="C73" s="51">
        <v>43091</v>
      </c>
      <c r="D73" s="49" t="s">
        <v>184</v>
      </c>
      <c r="E73" s="40"/>
      <c r="F73" s="41" t="s">
        <v>36</v>
      </c>
      <c r="G73" s="57"/>
      <c r="H73" s="50">
        <v>50000</v>
      </c>
      <c r="I73" s="12">
        <f t="shared" si="0"/>
        <v>11215997</v>
      </c>
      <c r="J73" s="2"/>
      <c r="P73" s="2"/>
    </row>
    <row r="74" spans="1:16" ht="12" customHeight="1" x14ac:dyDescent="0.25">
      <c r="A74" s="49" t="s">
        <v>185</v>
      </c>
      <c r="B74" s="45" t="s">
        <v>31</v>
      </c>
      <c r="C74" s="51">
        <v>43091</v>
      </c>
      <c r="D74" s="49" t="s">
        <v>186</v>
      </c>
      <c r="E74" s="40"/>
      <c r="F74" s="40" t="s">
        <v>40</v>
      </c>
      <c r="G74" s="57"/>
      <c r="H74" s="50">
        <v>300000</v>
      </c>
      <c r="I74" s="12">
        <f t="shared" si="0"/>
        <v>10915997</v>
      </c>
      <c r="J74" s="2"/>
      <c r="P74" s="2"/>
    </row>
    <row r="75" spans="1:16" ht="12" customHeight="1" x14ac:dyDescent="0.25">
      <c r="A75" s="49" t="s">
        <v>187</v>
      </c>
      <c r="B75" s="45" t="s">
        <v>31</v>
      </c>
      <c r="C75" s="51">
        <v>43091</v>
      </c>
      <c r="D75" s="49" t="s">
        <v>186</v>
      </c>
      <c r="E75" s="40"/>
      <c r="F75" s="40" t="s">
        <v>40</v>
      </c>
      <c r="G75" s="57"/>
      <c r="H75" s="50">
        <v>800000</v>
      </c>
      <c r="I75" s="12">
        <f t="shared" ref="I75:I100" si="1">IF(A75="","",G75-H75+I74)</f>
        <v>10115997</v>
      </c>
      <c r="J75" s="2"/>
      <c r="P75" s="2"/>
    </row>
    <row r="76" spans="1:16" ht="12" customHeight="1" x14ac:dyDescent="0.25">
      <c r="A76" s="49" t="s">
        <v>189</v>
      </c>
      <c r="B76" s="45" t="s">
        <v>31</v>
      </c>
      <c r="C76" s="51">
        <v>43092</v>
      </c>
      <c r="D76" s="49" t="s">
        <v>190</v>
      </c>
      <c r="E76" s="40"/>
      <c r="F76" s="40" t="s">
        <v>191</v>
      </c>
      <c r="G76" s="57"/>
      <c r="H76" s="50">
        <v>75000</v>
      </c>
      <c r="I76" s="12">
        <f t="shared" si="1"/>
        <v>10040997</v>
      </c>
      <c r="J76" s="2"/>
      <c r="P76" s="2"/>
    </row>
    <row r="77" spans="1:16" ht="12" customHeight="1" x14ac:dyDescent="0.25">
      <c r="A77" s="49" t="s">
        <v>193</v>
      </c>
      <c r="B77" s="45" t="s">
        <v>31</v>
      </c>
      <c r="C77" s="51">
        <v>43096</v>
      </c>
      <c r="D77" s="49" t="s">
        <v>118</v>
      </c>
      <c r="E77" s="40"/>
      <c r="F77" s="40" t="s">
        <v>42</v>
      </c>
      <c r="G77" s="57"/>
      <c r="H77" s="50">
        <v>675000</v>
      </c>
      <c r="I77" s="12">
        <f t="shared" si="1"/>
        <v>9365997</v>
      </c>
      <c r="J77" s="2"/>
      <c r="P77" s="2"/>
    </row>
    <row r="78" spans="1:16" ht="12" customHeight="1" x14ac:dyDescent="0.25">
      <c r="A78" s="49" t="s">
        <v>195</v>
      </c>
      <c r="B78" s="45" t="s">
        <v>31</v>
      </c>
      <c r="C78" s="51">
        <v>43096</v>
      </c>
      <c r="D78" s="49" t="s">
        <v>196</v>
      </c>
      <c r="E78" s="40"/>
      <c r="F78" s="41"/>
      <c r="G78" s="57"/>
      <c r="H78" s="50">
        <v>1200000</v>
      </c>
      <c r="I78" s="12">
        <f t="shared" si="1"/>
        <v>8165997</v>
      </c>
      <c r="J78" s="2"/>
      <c r="P78" s="2"/>
    </row>
    <row r="79" spans="1:16" ht="12" customHeight="1" x14ac:dyDescent="0.25">
      <c r="A79" s="49" t="s">
        <v>197</v>
      </c>
      <c r="B79" s="45" t="s">
        <v>31</v>
      </c>
      <c r="C79" s="51">
        <v>43096</v>
      </c>
      <c r="D79" s="49" t="s">
        <v>199</v>
      </c>
      <c r="E79" s="40"/>
      <c r="F79" s="41" t="s">
        <v>45</v>
      </c>
      <c r="G79" s="57"/>
      <c r="H79" s="50">
        <v>404000</v>
      </c>
      <c r="I79" s="12">
        <f t="shared" si="1"/>
        <v>7761997</v>
      </c>
      <c r="J79" s="2"/>
      <c r="P79" s="2"/>
    </row>
    <row r="80" spans="1:16" ht="12" customHeight="1" x14ac:dyDescent="0.25">
      <c r="A80" s="49" t="s">
        <v>200</v>
      </c>
      <c r="B80" s="45" t="s">
        <v>31</v>
      </c>
      <c r="C80" s="51">
        <v>43097</v>
      </c>
      <c r="D80" s="49" t="s">
        <v>198</v>
      </c>
      <c r="E80" s="40"/>
      <c r="F80" s="41" t="s">
        <v>36</v>
      </c>
      <c r="G80" s="57"/>
      <c r="H80" s="50">
        <v>50000</v>
      </c>
      <c r="I80" s="12">
        <f t="shared" si="1"/>
        <v>7711997</v>
      </c>
      <c r="J80" s="2"/>
      <c r="P80" s="2"/>
    </row>
    <row r="81" spans="1:16" ht="12" customHeight="1" x14ac:dyDescent="0.25">
      <c r="A81" s="49" t="s">
        <v>201</v>
      </c>
      <c r="B81" s="45" t="s">
        <v>31</v>
      </c>
      <c r="C81" s="51">
        <v>43098</v>
      </c>
      <c r="D81" s="49" t="s">
        <v>202</v>
      </c>
      <c r="E81" s="40"/>
      <c r="F81" s="41" t="s">
        <v>36</v>
      </c>
      <c r="G81" s="57"/>
      <c r="H81" s="50">
        <v>50000</v>
      </c>
      <c r="I81" s="12">
        <f t="shared" si="1"/>
        <v>7661997</v>
      </c>
      <c r="J81" s="2"/>
      <c r="P81" s="2"/>
    </row>
    <row r="82" spans="1:16" ht="12" customHeight="1" x14ac:dyDescent="0.25">
      <c r="A82" s="49" t="s">
        <v>203</v>
      </c>
      <c r="B82" s="45" t="s">
        <v>31</v>
      </c>
      <c r="C82" s="51">
        <v>43098</v>
      </c>
      <c r="D82" s="49" t="s">
        <v>204</v>
      </c>
      <c r="E82" s="40"/>
      <c r="F82" s="41" t="s">
        <v>43</v>
      </c>
      <c r="G82" s="57"/>
      <c r="H82" s="50">
        <v>1000000</v>
      </c>
      <c r="I82" s="12">
        <f t="shared" si="1"/>
        <v>6661997</v>
      </c>
      <c r="J82" s="2"/>
      <c r="P82" s="2"/>
    </row>
    <row r="83" spans="1:16" ht="12" customHeight="1" x14ac:dyDescent="0.25">
      <c r="A83" s="49" t="s">
        <v>205</v>
      </c>
      <c r="B83" s="45" t="s">
        <v>31</v>
      </c>
      <c r="C83" s="51">
        <v>43098</v>
      </c>
      <c r="D83" s="49" t="s">
        <v>86</v>
      </c>
      <c r="E83" s="40"/>
      <c r="F83" s="40" t="s">
        <v>39</v>
      </c>
      <c r="G83" s="57"/>
      <c r="H83" s="50">
        <v>2000000</v>
      </c>
      <c r="I83" s="12">
        <f t="shared" si="1"/>
        <v>4661997</v>
      </c>
      <c r="J83" s="2"/>
      <c r="P83" s="2"/>
    </row>
    <row r="84" spans="1:16" ht="12" customHeight="1" x14ac:dyDescent="0.25">
      <c r="A84" s="49" t="s">
        <v>206</v>
      </c>
      <c r="B84" s="45" t="s">
        <v>31</v>
      </c>
      <c r="C84" s="51">
        <v>43098</v>
      </c>
      <c r="D84" s="49" t="s">
        <v>52</v>
      </c>
      <c r="E84" s="40"/>
      <c r="F84" s="40" t="s">
        <v>44</v>
      </c>
      <c r="G84" s="57"/>
      <c r="H84" s="50">
        <v>16000</v>
      </c>
      <c r="I84" s="12">
        <f t="shared" si="1"/>
        <v>4645997</v>
      </c>
      <c r="J84" s="2"/>
      <c r="P84" s="2"/>
    </row>
    <row r="85" spans="1:16" ht="12" customHeight="1" x14ac:dyDescent="0.25">
      <c r="A85" s="49" t="s">
        <v>207</v>
      </c>
      <c r="B85" s="45" t="s">
        <v>35</v>
      </c>
      <c r="C85" s="51">
        <v>43098</v>
      </c>
      <c r="D85" s="49" t="s">
        <v>48</v>
      </c>
      <c r="E85" s="40"/>
      <c r="F85" s="40" t="s">
        <v>42</v>
      </c>
      <c r="G85" s="57"/>
      <c r="H85" s="50">
        <v>48000</v>
      </c>
      <c r="I85" s="12">
        <f t="shared" si="1"/>
        <v>4597997</v>
      </c>
      <c r="J85" s="2"/>
      <c r="P85" s="2"/>
    </row>
    <row r="86" spans="1:16" ht="12" customHeight="1" x14ac:dyDescent="0.25">
      <c r="A86" s="49" t="s">
        <v>208</v>
      </c>
      <c r="B86" s="45" t="s">
        <v>31</v>
      </c>
      <c r="C86" s="51">
        <v>43099</v>
      </c>
      <c r="D86" s="49" t="s">
        <v>209</v>
      </c>
      <c r="E86" s="40"/>
      <c r="F86" s="40" t="s">
        <v>210</v>
      </c>
      <c r="G86" s="57"/>
      <c r="H86" s="50">
        <v>80000</v>
      </c>
      <c r="I86" s="12">
        <f t="shared" si="1"/>
        <v>4517997</v>
      </c>
      <c r="J86" s="2"/>
      <c r="P86" s="2"/>
    </row>
    <row r="87" spans="1:16" ht="12" customHeight="1" x14ac:dyDescent="0.25">
      <c r="A87" s="17"/>
      <c r="B87" s="45"/>
      <c r="C87" s="18"/>
      <c r="D87" s="17"/>
      <c r="E87" s="40"/>
      <c r="F87" s="40"/>
      <c r="G87" s="48"/>
      <c r="H87" s="48"/>
      <c r="I87" s="12" t="str">
        <f t="shared" si="1"/>
        <v/>
      </c>
      <c r="J87" s="2"/>
      <c r="P87" s="2"/>
    </row>
    <row r="88" spans="1:16" ht="12" customHeight="1" x14ac:dyDescent="0.25">
      <c r="A88" s="17"/>
      <c r="B88" s="45"/>
      <c r="C88" s="18"/>
      <c r="D88" s="17"/>
      <c r="E88" s="40"/>
      <c r="F88" s="40"/>
      <c r="G88" s="48"/>
      <c r="H88" s="48"/>
      <c r="I88" s="12" t="str">
        <f t="shared" si="1"/>
        <v/>
      </c>
      <c r="J88" s="2"/>
      <c r="P88" s="2"/>
    </row>
    <row r="89" spans="1:16" ht="12" customHeight="1" x14ac:dyDescent="0.25">
      <c r="A89" s="17"/>
      <c r="B89" s="45"/>
      <c r="C89" s="18"/>
      <c r="D89" s="17"/>
      <c r="E89" s="40"/>
      <c r="F89" s="41"/>
      <c r="G89" s="48"/>
      <c r="H89" s="48"/>
      <c r="I89" s="12" t="str">
        <f t="shared" si="1"/>
        <v/>
      </c>
      <c r="J89" s="2"/>
      <c r="P89" s="2"/>
    </row>
    <row r="90" spans="1:16" ht="12" customHeight="1" x14ac:dyDescent="0.25">
      <c r="A90" s="17"/>
      <c r="B90" s="45"/>
      <c r="C90" s="18"/>
      <c r="D90" s="17"/>
      <c r="E90" s="40"/>
      <c r="F90" s="40"/>
      <c r="G90" s="48"/>
      <c r="H90" s="48"/>
      <c r="I90" s="12" t="str">
        <f t="shared" si="1"/>
        <v/>
      </c>
      <c r="J90" s="2"/>
      <c r="P90" s="2"/>
    </row>
    <row r="91" spans="1:16" ht="12" customHeight="1" x14ac:dyDescent="0.25">
      <c r="A91" s="17"/>
      <c r="B91" s="45"/>
      <c r="C91" s="18"/>
      <c r="D91" s="17"/>
      <c r="E91" s="40"/>
      <c r="F91" s="41"/>
      <c r="G91" s="48"/>
      <c r="H91" s="48"/>
      <c r="I91" s="12" t="str">
        <f t="shared" si="1"/>
        <v/>
      </c>
      <c r="J91" s="2"/>
      <c r="P91" s="2"/>
    </row>
    <row r="92" spans="1:16" ht="12" customHeight="1" x14ac:dyDescent="0.25">
      <c r="A92" s="17"/>
      <c r="B92" s="45"/>
      <c r="C92" s="18"/>
      <c r="D92" s="17"/>
      <c r="E92" s="40"/>
      <c r="F92" s="41"/>
      <c r="G92" s="48"/>
      <c r="H92" s="48"/>
      <c r="I92" s="12" t="str">
        <f t="shared" si="1"/>
        <v/>
      </c>
      <c r="J92" s="2"/>
      <c r="P92" s="2"/>
    </row>
    <row r="93" spans="1:16" ht="12" customHeight="1" x14ac:dyDescent="0.25">
      <c r="A93" s="17"/>
      <c r="B93" s="45"/>
      <c r="C93" s="18"/>
      <c r="D93" s="17"/>
      <c r="E93" s="40"/>
      <c r="F93" s="40"/>
      <c r="G93" s="48"/>
      <c r="H93" s="48"/>
      <c r="I93" s="12" t="str">
        <f t="shared" si="1"/>
        <v/>
      </c>
      <c r="J93" s="2"/>
      <c r="P93" s="2"/>
    </row>
    <row r="94" spans="1:16" ht="12" customHeight="1" x14ac:dyDescent="0.25">
      <c r="A94" s="17"/>
      <c r="B94" s="45"/>
      <c r="C94" s="18"/>
      <c r="D94" s="17"/>
      <c r="E94" s="40"/>
      <c r="F94" s="41"/>
      <c r="G94" s="48"/>
      <c r="H94" s="48"/>
      <c r="I94" s="12" t="str">
        <f t="shared" si="1"/>
        <v/>
      </c>
      <c r="J94" s="2"/>
      <c r="P94" s="2"/>
    </row>
    <row r="95" spans="1:16" ht="12" customHeight="1" x14ac:dyDescent="0.25">
      <c r="A95" s="17"/>
      <c r="B95" s="45"/>
      <c r="C95" s="18"/>
      <c r="D95" s="17"/>
      <c r="E95" s="40"/>
      <c r="F95" s="41"/>
      <c r="G95" s="48"/>
      <c r="H95" s="48"/>
      <c r="I95" s="12" t="str">
        <f t="shared" si="1"/>
        <v/>
      </c>
      <c r="J95" s="2"/>
      <c r="P95" s="2"/>
    </row>
    <row r="96" spans="1:16" ht="12" customHeight="1" x14ac:dyDescent="0.25">
      <c r="A96" s="17"/>
      <c r="B96" s="45"/>
      <c r="C96" s="18"/>
      <c r="D96" s="17"/>
      <c r="E96" s="40"/>
      <c r="F96" s="41"/>
      <c r="G96" s="48"/>
      <c r="H96" s="48"/>
      <c r="I96" s="12" t="str">
        <f t="shared" si="1"/>
        <v/>
      </c>
      <c r="J96" s="2"/>
      <c r="P96" s="2"/>
    </row>
    <row r="97" spans="1:16" ht="12" customHeight="1" x14ac:dyDescent="0.25">
      <c r="A97" s="17"/>
      <c r="B97" s="45"/>
      <c r="C97" s="18"/>
      <c r="D97" s="17"/>
      <c r="E97" s="40"/>
      <c r="F97" s="41"/>
      <c r="G97" s="48"/>
      <c r="H97" s="48"/>
      <c r="I97" s="12" t="str">
        <f t="shared" si="1"/>
        <v/>
      </c>
      <c r="J97" s="2"/>
      <c r="P97" s="2"/>
    </row>
    <row r="98" spans="1:16" ht="12" customHeight="1" x14ac:dyDescent="0.25">
      <c r="A98" s="17"/>
      <c r="B98" s="45"/>
      <c r="C98" s="18"/>
      <c r="D98" s="17"/>
      <c r="E98" s="40"/>
      <c r="F98" s="41"/>
      <c r="G98" s="48"/>
      <c r="H98" s="48"/>
      <c r="I98" s="12" t="str">
        <f t="shared" si="1"/>
        <v/>
      </c>
      <c r="J98" s="2"/>
      <c r="P98" s="2"/>
    </row>
    <row r="99" spans="1:16" ht="12" customHeight="1" x14ac:dyDescent="0.25">
      <c r="A99" s="17"/>
      <c r="B99" s="45"/>
      <c r="C99" s="18"/>
      <c r="D99" s="17"/>
      <c r="E99" s="40"/>
      <c r="F99" s="41"/>
      <c r="G99" s="48"/>
      <c r="H99" s="48"/>
      <c r="I99" s="12" t="str">
        <f t="shared" si="1"/>
        <v/>
      </c>
      <c r="J99" s="2"/>
      <c r="P99" s="2"/>
    </row>
    <row r="100" spans="1:16" ht="12" customHeight="1" x14ac:dyDescent="0.25">
      <c r="A100" s="17"/>
      <c r="B100" s="45"/>
      <c r="C100" s="18"/>
      <c r="D100" s="17"/>
      <c r="E100" s="40"/>
      <c r="F100" s="41"/>
      <c r="G100" s="48"/>
      <c r="H100" s="48"/>
      <c r="I100" s="12" t="str">
        <f t="shared" si="1"/>
        <v/>
      </c>
      <c r="J100" s="2"/>
      <c r="P100" s="2"/>
    </row>
    <row r="101" spans="1:16" s="20" customFormat="1" ht="15" customHeight="1" x14ac:dyDescent="0.25">
      <c r="A101" s="76">
        <f>EOMONTH(I3,0)</f>
        <v>43100</v>
      </c>
      <c r="B101" s="77"/>
      <c r="C101" s="77"/>
      <c r="D101" s="78" t="s">
        <v>12</v>
      </c>
      <c r="E101" s="78"/>
      <c r="F101" s="78"/>
      <c r="G101" s="21">
        <f>SUM(G10:G100)</f>
        <v>60000000</v>
      </c>
      <c r="H101" s="21">
        <f>SUM(H10:H100)</f>
        <v>57553492</v>
      </c>
      <c r="I101" s="22">
        <f>I9+G101-H101</f>
        <v>4517997</v>
      </c>
      <c r="J101" s="19"/>
    </row>
    <row r="102" spans="1:16" ht="6" customHeight="1" x14ac:dyDescent="0.25">
      <c r="A102" s="6"/>
      <c r="B102" s="7"/>
      <c r="C102" s="7"/>
      <c r="D102" s="7"/>
      <c r="E102" s="7"/>
      <c r="F102" s="7"/>
      <c r="G102" s="11"/>
      <c r="H102" s="11"/>
      <c r="I102" s="12"/>
    </row>
    <row r="103" spans="1:16" customFormat="1" ht="3.75" customHeight="1" x14ac:dyDescent="0.25">
      <c r="A103" s="6"/>
      <c r="B103" s="7"/>
      <c r="C103" s="7"/>
      <c r="D103" s="24"/>
      <c r="E103" s="24"/>
      <c r="F103" s="24"/>
      <c r="G103" s="24"/>
      <c r="H103" s="24"/>
      <c r="I103" s="25"/>
    </row>
    <row r="104" spans="1:16" ht="21" customHeight="1" x14ac:dyDescent="0.25">
      <c r="A104" s="79" t="s">
        <v>11</v>
      </c>
      <c r="B104" s="79"/>
      <c r="C104" s="29"/>
      <c r="D104" s="7"/>
      <c r="E104" s="52" t="s">
        <v>9</v>
      </c>
      <c r="F104" s="24"/>
      <c r="G104" s="56"/>
      <c r="H104" s="11"/>
      <c r="I104" s="52" t="s">
        <v>14</v>
      </c>
    </row>
    <row r="105" spans="1:16" ht="21" customHeight="1" x14ac:dyDescent="0.25">
      <c r="A105" s="6"/>
      <c r="B105" s="7"/>
      <c r="C105" s="7"/>
      <c r="D105" s="7"/>
      <c r="E105" s="30"/>
      <c r="F105" s="24"/>
      <c r="G105" s="24"/>
      <c r="H105" s="11"/>
      <c r="I105" s="30"/>
    </row>
    <row r="106" spans="1:16" ht="21" customHeight="1" x14ac:dyDescent="0.25">
      <c r="A106" s="79" t="s">
        <v>27</v>
      </c>
      <c r="B106" s="79" t="s">
        <v>2</v>
      </c>
      <c r="C106" s="26">
        <f>COUNTIF(B10:B101,"OK")</f>
        <v>76</v>
      </c>
      <c r="D106" s="7"/>
      <c r="E106" s="30"/>
      <c r="F106" s="24"/>
      <c r="G106" s="24"/>
      <c r="H106" s="11"/>
      <c r="I106" s="30"/>
    </row>
    <row r="107" spans="1:16" ht="21" customHeight="1" x14ac:dyDescent="0.25">
      <c r="A107" s="79" t="s">
        <v>28</v>
      </c>
      <c r="B107" s="79" t="s">
        <v>3</v>
      </c>
      <c r="C107" s="26">
        <f>COUNTIF(B10:B101,"KO to regularize")</f>
        <v>1</v>
      </c>
      <c r="D107" s="7"/>
      <c r="E107" s="30"/>
      <c r="F107" s="24"/>
      <c r="G107" s="24"/>
      <c r="H107" s="11"/>
      <c r="I107" s="30"/>
    </row>
    <row r="108" spans="1:16" ht="21" customHeight="1" x14ac:dyDescent="0.25">
      <c r="A108" s="79" t="s">
        <v>29</v>
      </c>
      <c r="B108" s="79" t="s">
        <v>3</v>
      </c>
      <c r="C108" s="26">
        <f>SUMIF(B10:B100,"KO to regularize",H10:H100)</f>
        <v>48000</v>
      </c>
      <c r="D108" s="7"/>
      <c r="E108" s="31"/>
      <c r="F108" s="7"/>
      <c r="G108" s="24"/>
      <c r="H108" s="11"/>
      <c r="I108" s="31"/>
    </row>
    <row r="109" spans="1:16" ht="12.75" customHeight="1" x14ac:dyDescent="0.25">
      <c r="A109" s="9"/>
      <c r="B109" s="10"/>
      <c r="C109" s="10"/>
      <c r="D109" s="10"/>
      <c r="E109" s="10"/>
      <c r="F109" s="10"/>
      <c r="G109" s="13"/>
      <c r="H109" s="13"/>
      <c r="I109" s="14"/>
    </row>
    <row r="110" spans="1:16" ht="12.75" customHeight="1" x14ac:dyDescent="0.25">
      <c r="G110" s="2"/>
      <c r="H110" s="2"/>
      <c r="I110" s="2"/>
    </row>
    <row r="111" spans="1:16" ht="17.100000000000001" customHeight="1" x14ac:dyDescent="0.25">
      <c r="A111" s="3"/>
      <c r="B111" s="4"/>
      <c r="C111" s="61" t="s">
        <v>30</v>
      </c>
      <c r="D111" s="62"/>
      <c r="E111" s="62"/>
      <c r="F111" s="62"/>
      <c r="G111" s="63"/>
      <c r="H111" s="46"/>
      <c r="I111" s="5"/>
    </row>
    <row r="112" spans="1:16" ht="17.100000000000001" customHeight="1" x14ac:dyDescent="0.25">
      <c r="A112" s="6"/>
      <c r="B112" s="7"/>
      <c r="C112" s="64"/>
      <c r="D112" s="65"/>
      <c r="E112" s="65"/>
      <c r="F112" s="65"/>
      <c r="G112" s="66"/>
      <c r="H112" s="47"/>
      <c r="I112" s="8"/>
    </row>
    <row r="113" spans="1:9" ht="17.100000000000001" customHeight="1" x14ac:dyDescent="0.25">
      <c r="A113" s="9"/>
      <c r="B113" s="10"/>
      <c r="C113" s="67"/>
      <c r="D113" s="68"/>
      <c r="E113" s="68"/>
      <c r="F113" s="68"/>
      <c r="G113" s="69"/>
      <c r="H113" s="54" t="s">
        <v>26</v>
      </c>
      <c r="I113" s="55">
        <f>I3</f>
        <v>43070</v>
      </c>
    </row>
    <row r="114" spans="1:9" ht="12.75" customHeight="1" x14ac:dyDescent="0.25">
      <c r="A114" s="4"/>
      <c r="B114" s="7"/>
      <c r="C114" s="7"/>
      <c r="D114" s="7"/>
      <c r="E114" s="7"/>
      <c r="F114" s="7"/>
      <c r="G114" s="11"/>
      <c r="H114" s="11"/>
      <c r="I114" s="35"/>
    </row>
    <row r="115" spans="1:9" ht="12.75" customHeight="1" x14ac:dyDescent="0.25">
      <c r="A115" s="10"/>
      <c r="B115" s="7"/>
      <c r="C115" s="7"/>
      <c r="D115" s="7"/>
      <c r="E115" s="7"/>
      <c r="F115" s="7"/>
      <c r="G115" s="11"/>
      <c r="H115" s="11"/>
      <c r="I115" s="13"/>
    </row>
    <row r="116" spans="1:9" ht="19.5" customHeight="1" x14ac:dyDescent="0.25">
      <c r="A116" s="58" t="s">
        <v>23</v>
      </c>
      <c r="B116" s="59"/>
      <c r="C116" s="59"/>
      <c r="D116" s="59"/>
      <c r="E116" s="59"/>
      <c r="F116" s="59"/>
      <c r="G116" s="59"/>
      <c r="H116" s="59"/>
      <c r="I116" s="60"/>
    </row>
    <row r="117" spans="1:9" customFormat="1" ht="6.75" customHeight="1" x14ac:dyDescent="0.25">
      <c r="A117" s="23"/>
      <c r="B117" s="24"/>
      <c r="C117" s="24"/>
      <c r="D117" s="24"/>
      <c r="E117" s="24"/>
      <c r="F117" s="24"/>
      <c r="G117" s="24"/>
      <c r="H117" s="24"/>
      <c r="I117" s="25"/>
    </row>
    <row r="118" spans="1:9" x14ac:dyDescent="0.25">
      <c r="A118" s="6"/>
      <c r="B118" s="7"/>
      <c r="C118" s="7"/>
      <c r="D118" s="7"/>
      <c r="E118" s="7"/>
      <c r="F118" s="7"/>
      <c r="G118" s="7"/>
      <c r="H118" s="7"/>
      <c r="I118" s="27"/>
    </row>
    <row r="119" spans="1:9" ht="26.25" customHeight="1" x14ac:dyDescent="0.25">
      <c r="A119" s="6"/>
      <c r="B119" s="7"/>
      <c r="C119" s="7"/>
      <c r="D119" s="80" t="s">
        <v>15</v>
      </c>
      <c r="E119" s="81"/>
      <c r="F119" s="82"/>
      <c r="G119" s="7"/>
      <c r="H119" s="7"/>
      <c r="I119" s="27"/>
    </row>
    <row r="120" spans="1:9" ht="27.75" customHeight="1" x14ac:dyDescent="0.25">
      <c r="A120" s="6"/>
      <c r="B120" s="7"/>
      <c r="C120" s="7"/>
      <c r="D120" s="16" t="s">
        <v>16</v>
      </c>
      <c r="E120" s="16" t="s">
        <v>17</v>
      </c>
      <c r="F120" s="16" t="s">
        <v>0</v>
      </c>
      <c r="G120" s="7"/>
      <c r="H120" s="7"/>
      <c r="I120" s="27"/>
    </row>
    <row r="121" spans="1:9" ht="27.75" customHeight="1" x14ac:dyDescent="0.25">
      <c r="A121" s="6"/>
      <c r="B121" s="7"/>
      <c r="C121" s="7"/>
      <c r="D121" s="44">
        <v>10000</v>
      </c>
      <c r="E121" s="15">
        <v>451</v>
      </c>
      <c r="F121" s="15">
        <f>E121*D121</f>
        <v>4510000</v>
      </c>
      <c r="G121" s="7"/>
      <c r="H121" s="7"/>
      <c r="I121" s="27"/>
    </row>
    <row r="122" spans="1:9" ht="27.75" customHeight="1" x14ac:dyDescent="0.25">
      <c r="A122" s="6"/>
      <c r="B122" s="7"/>
      <c r="C122" s="7"/>
      <c r="D122" s="44">
        <v>5000</v>
      </c>
      <c r="E122" s="15">
        <v>1</v>
      </c>
      <c r="F122" s="15">
        <f>E122*D122</f>
        <v>5000</v>
      </c>
      <c r="G122" s="7"/>
      <c r="H122" s="7"/>
      <c r="I122" s="27"/>
    </row>
    <row r="123" spans="1:9" ht="27.75" customHeight="1" x14ac:dyDescent="0.25">
      <c r="A123" s="6"/>
      <c r="B123" s="7"/>
      <c r="C123" s="7"/>
      <c r="D123" s="44">
        <v>2000</v>
      </c>
      <c r="E123" s="15">
        <v>1</v>
      </c>
      <c r="F123" s="15">
        <f>E123*D123</f>
        <v>2000</v>
      </c>
      <c r="G123" s="7"/>
      <c r="H123" s="7"/>
      <c r="I123" s="27"/>
    </row>
    <row r="124" spans="1:9" ht="27.75" customHeight="1" x14ac:dyDescent="0.25">
      <c r="A124" s="6"/>
      <c r="B124" s="7"/>
      <c r="C124" s="7"/>
      <c r="D124" s="44">
        <v>1000</v>
      </c>
      <c r="E124" s="15">
        <v>1</v>
      </c>
      <c r="F124" s="15">
        <f>E124*D124</f>
        <v>1000</v>
      </c>
      <c r="G124" s="7"/>
      <c r="H124" s="7"/>
      <c r="I124" s="27"/>
    </row>
    <row r="125" spans="1:9" ht="27.75" customHeight="1" x14ac:dyDescent="0.25">
      <c r="A125" s="6"/>
      <c r="B125" s="7"/>
      <c r="C125" s="7"/>
      <c r="D125" s="43">
        <v>500</v>
      </c>
      <c r="E125" s="15"/>
      <c r="F125" s="15">
        <f t="shared" ref="F125:F128" si="2">E125*D125</f>
        <v>0</v>
      </c>
      <c r="G125" s="7"/>
      <c r="H125" s="7"/>
      <c r="I125" s="27"/>
    </row>
    <row r="126" spans="1:9" ht="27.75" customHeight="1" x14ac:dyDescent="0.25">
      <c r="A126" s="6"/>
      <c r="B126" s="7"/>
      <c r="C126" s="7"/>
      <c r="D126" s="43">
        <v>100</v>
      </c>
      <c r="E126" s="15"/>
      <c r="F126" s="15">
        <f t="shared" si="2"/>
        <v>0</v>
      </c>
      <c r="G126" s="7"/>
      <c r="H126" s="7"/>
      <c r="I126" s="27"/>
    </row>
    <row r="127" spans="1:9" ht="27.75" customHeight="1" x14ac:dyDescent="0.25">
      <c r="A127" s="6"/>
      <c r="B127" s="7"/>
      <c r="C127" s="7"/>
      <c r="D127" s="43">
        <v>50</v>
      </c>
      <c r="E127" s="15"/>
      <c r="F127" s="15">
        <f t="shared" si="2"/>
        <v>0</v>
      </c>
      <c r="G127" s="7"/>
      <c r="H127" s="7"/>
      <c r="I127" s="27"/>
    </row>
    <row r="128" spans="1:9" ht="27.75" customHeight="1" x14ac:dyDescent="0.25">
      <c r="A128" s="6"/>
      <c r="B128" s="7"/>
      <c r="C128" s="7"/>
      <c r="D128" s="43">
        <v>10</v>
      </c>
      <c r="E128" s="15"/>
      <c r="F128" s="15">
        <f t="shared" si="2"/>
        <v>0</v>
      </c>
      <c r="G128" s="7"/>
      <c r="H128" s="7"/>
      <c r="I128" s="27"/>
    </row>
    <row r="129" spans="1:9" ht="27.75" customHeight="1" x14ac:dyDescent="0.25">
      <c r="A129" s="6"/>
      <c r="B129" s="7"/>
      <c r="C129" s="11"/>
      <c r="D129" s="83" t="s">
        <v>0</v>
      </c>
      <c r="E129" s="84"/>
      <c r="F129" s="28">
        <f>SUM(F121:F128)</f>
        <v>4518000</v>
      </c>
      <c r="G129" s="7"/>
      <c r="H129" s="7"/>
      <c r="I129" s="27"/>
    </row>
    <row r="130" spans="1:9" ht="15" x14ac:dyDescent="0.25">
      <c r="A130" s="6"/>
      <c r="B130" s="7"/>
      <c r="C130" s="11"/>
      <c r="D130" s="7"/>
      <c r="E130" s="7"/>
      <c r="F130" s="7"/>
      <c r="G130" s="24"/>
      <c r="H130" s="24"/>
      <c r="I130" s="25"/>
    </row>
    <row r="131" spans="1:9" ht="14.25" customHeight="1" x14ac:dyDescent="0.25">
      <c r="A131" s="6"/>
      <c r="B131" s="7"/>
      <c r="C131" s="7"/>
      <c r="D131" s="33"/>
      <c r="E131" s="33"/>
      <c r="F131" s="33"/>
      <c r="G131" s="11"/>
      <c r="H131" s="11"/>
      <c r="I131" s="12"/>
    </row>
    <row r="132" spans="1:9" ht="30" customHeight="1" x14ac:dyDescent="0.25">
      <c r="A132" s="79" t="s">
        <v>11</v>
      </c>
      <c r="B132" s="79"/>
      <c r="C132" s="29"/>
      <c r="D132" s="7"/>
      <c r="E132" s="52" t="s">
        <v>9</v>
      </c>
      <c r="F132" s="24"/>
      <c r="G132" s="56" t="s">
        <v>10</v>
      </c>
      <c r="H132" s="11"/>
      <c r="I132" s="52" t="s">
        <v>14</v>
      </c>
    </row>
    <row r="133" spans="1:9" ht="30" customHeight="1" x14ac:dyDescent="0.25">
      <c r="A133" s="6"/>
      <c r="B133" s="7"/>
      <c r="C133" s="7"/>
      <c r="D133" s="7"/>
      <c r="E133" s="30"/>
      <c r="F133" s="24"/>
      <c r="G133" s="24"/>
      <c r="H133" s="11"/>
      <c r="I133" s="30"/>
    </row>
    <row r="134" spans="1:9" ht="30" customHeight="1" x14ac:dyDescent="0.25">
      <c r="A134" s="79" t="s">
        <v>13</v>
      </c>
      <c r="B134" s="79" t="s">
        <v>2</v>
      </c>
      <c r="C134" s="32">
        <f>F129</f>
        <v>4518000</v>
      </c>
      <c r="D134" s="42"/>
      <c r="E134" s="30"/>
      <c r="F134" s="24"/>
      <c r="G134" s="24"/>
      <c r="H134" s="11"/>
      <c r="I134" s="30"/>
    </row>
    <row r="135" spans="1:9" ht="30" customHeight="1" x14ac:dyDescent="0.25">
      <c r="A135" s="79" t="s">
        <v>24</v>
      </c>
      <c r="B135" s="79" t="s">
        <v>3</v>
      </c>
      <c r="C135" s="32">
        <f>C134-I101</f>
        <v>3</v>
      </c>
      <c r="D135" s="7"/>
      <c r="E135" s="30"/>
      <c r="F135" s="24"/>
      <c r="G135" s="24"/>
      <c r="H135" s="11"/>
      <c r="I135" s="30"/>
    </row>
    <row r="136" spans="1:9" ht="30" customHeight="1" x14ac:dyDescent="0.25">
      <c r="A136" s="23"/>
      <c r="B136" s="24"/>
      <c r="C136" s="24"/>
      <c r="D136" s="7"/>
      <c r="E136" s="31"/>
      <c r="F136" s="7"/>
      <c r="G136" s="24"/>
      <c r="H136" s="11"/>
      <c r="I136" s="31"/>
    </row>
    <row r="137" spans="1:9" x14ac:dyDescent="0.25">
      <c r="A137" s="9"/>
      <c r="B137" s="10"/>
      <c r="C137" s="10"/>
      <c r="D137" s="10"/>
      <c r="E137" s="10"/>
      <c r="F137" s="10"/>
      <c r="G137" s="10"/>
      <c r="H137" s="10"/>
      <c r="I137" s="34"/>
    </row>
  </sheetData>
  <autoFilter ref="A8:I101"/>
  <mergeCells count="17">
    <mergeCell ref="D119:F119"/>
    <mergeCell ref="D129:E129"/>
    <mergeCell ref="A132:B132"/>
    <mergeCell ref="A134:B134"/>
    <mergeCell ref="A135:B135"/>
    <mergeCell ref="A116:I116"/>
    <mergeCell ref="C1:G3"/>
    <mergeCell ref="A6:I6"/>
    <mergeCell ref="A9:C9"/>
    <mergeCell ref="D9:F9"/>
    <mergeCell ref="A101:C101"/>
    <mergeCell ref="D101:F101"/>
    <mergeCell ref="A104:B104"/>
    <mergeCell ref="A106:B106"/>
    <mergeCell ref="A107:B107"/>
    <mergeCell ref="A108:B108"/>
    <mergeCell ref="C111:G113"/>
  </mergeCells>
  <conditionalFormatting sqref="B35:B39 B20:B33 B70:B72 B85:B100 B78:B79 B42:B68">
    <cfRule type="containsText" dxfId="15" priority="16" operator="containsText" text="KO">
      <formula>NOT(ISERROR(SEARCH("KO",B20)))</formula>
    </cfRule>
  </conditionalFormatting>
  <conditionalFormatting sqref="B10:B19">
    <cfRule type="containsText" dxfId="14" priority="15" operator="containsText" text="KO">
      <formula>NOT(ISERROR(SEARCH("KO",B10)))</formula>
    </cfRule>
  </conditionalFormatting>
  <conditionalFormatting sqref="B34">
    <cfRule type="containsText" dxfId="13" priority="14" operator="containsText" text="KO">
      <formula>NOT(ISERROR(SEARCH("KO",B34)))</formula>
    </cfRule>
  </conditionalFormatting>
  <conditionalFormatting sqref="B40">
    <cfRule type="containsText" dxfId="12" priority="13" operator="containsText" text="KO">
      <formula>NOT(ISERROR(SEARCH("KO",B40)))</formula>
    </cfRule>
  </conditionalFormatting>
  <conditionalFormatting sqref="B58:B60">
    <cfRule type="containsText" dxfId="11" priority="12" operator="containsText" text="KO">
      <formula>NOT(ISERROR(SEARCH("KO",B58)))</formula>
    </cfRule>
  </conditionalFormatting>
  <conditionalFormatting sqref="B65">
    <cfRule type="containsText" dxfId="10" priority="11" operator="containsText" text="KO">
      <formula>NOT(ISERROR(SEARCH("KO",B65)))</formula>
    </cfRule>
  </conditionalFormatting>
  <conditionalFormatting sqref="B39">
    <cfRule type="containsText" dxfId="9" priority="10" operator="containsText" text="KO">
      <formula>NOT(ISERROR(SEARCH("KO",B39)))</formula>
    </cfRule>
  </conditionalFormatting>
  <conditionalFormatting sqref="B40">
    <cfRule type="containsText" dxfId="8" priority="9" operator="containsText" text="KO">
      <formula>NOT(ISERROR(SEARCH("KO",B40)))</formula>
    </cfRule>
  </conditionalFormatting>
  <conditionalFormatting sqref="B64">
    <cfRule type="containsText" dxfId="7" priority="8" operator="containsText" text="KO">
      <formula>NOT(ISERROR(SEARCH("KO",B64)))</formula>
    </cfRule>
  </conditionalFormatting>
  <conditionalFormatting sqref="B69">
    <cfRule type="containsText" dxfId="6" priority="7" operator="containsText" text="KO">
      <formula>NOT(ISERROR(SEARCH("KO",B69)))</formula>
    </cfRule>
  </conditionalFormatting>
  <conditionalFormatting sqref="B84 B80:B82">
    <cfRule type="containsText" dxfId="5" priority="6" operator="containsText" text="KO">
      <formula>NOT(ISERROR(SEARCH("KO",B80)))</formula>
    </cfRule>
  </conditionalFormatting>
  <conditionalFormatting sqref="B83">
    <cfRule type="containsText" dxfId="4" priority="5" operator="containsText" text="KO">
      <formula>NOT(ISERROR(SEARCH("KO",B83)))</formula>
    </cfRule>
  </conditionalFormatting>
  <conditionalFormatting sqref="B77 B73:B75">
    <cfRule type="containsText" dxfId="3" priority="4" operator="containsText" text="KO">
      <formula>NOT(ISERROR(SEARCH("KO",B73)))</formula>
    </cfRule>
  </conditionalFormatting>
  <conditionalFormatting sqref="B76">
    <cfRule type="containsText" dxfId="2" priority="3" operator="containsText" text="KO">
      <formula>NOT(ISERROR(SEARCH("KO",B76)))</formula>
    </cfRule>
  </conditionalFormatting>
  <conditionalFormatting sqref="B41">
    <cfRule type="containsText" dxfId="1" priority="2" operator="containsText" text="KO">
      <formula>NOT(ISERROR(SEARCH("KO",B41)))</formula>
    </cfRule>
  </conditionalFormatting>
  <conditionalFormatting sqref="B41">
    <cfRule type="containsText" dxfId="0" priority="1" operator="containsText" text="KO">
      <formula>NOT(ISERROR(SEARCH("KO",B41)))</formula>
    </cfRule>
  </conditionalFormatting>
  <dataValidations count="1">
    <dataValidation type="list" allowBlank="1" showInputMessage="1" showErrorMessage="1" sqref="B10:B100">
      <formula1>"OK, KO to regularize"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53" fitToHeight="0" orientation="landscape" horizontalDpi="4294967293" verticalDpi="4294967293" r:id="rId1"/>
  <headerFooter>
    <oddFooter>Page &amp;P de &amp;N</oddFooter>
  </headerFooter>
  <rowBreaks count="2" manualBreakCount="2">
    <brk id="72" max="8" man="1"/>
    <brk id="109" max="8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DECEMBER</vt:lpstr>
      <vt:lpstr>DECEMBER!Print_Area</vt:lpstr>
    </vt:vector>
  </TitlesOfParts>
  <Company>EIFFAGE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Sag</dc:creator>
  <cp:lastModifiedBy>SAg</cp:lastModifiedBy>
  <cp:lastPrinted>2018-01-04T19:43:26Z</cp:lastPrinted>
  <dcterms:created xsi:type="dcterms:W3CDTF">2015-05-06T23:20:31Z</dcterms:created>
  <dcterms:modified xsi:type="dcterms:W3CDTF">2018-03-14T11:39:59Z</dcterms:modified>
</cp:coreProperties>
</file>