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illaume.venet\Desktop\"/>
    </mc:Choice>
  </mc:AlternateContent>
  <bookViews>
    <workbookView xWindow="16530" yWindow="2055" windowWidth="3195" windowHeight="3165" tabRatio="742"/>
  </bookViews>
  <sheets>
    <sheet name="AT" sheetId="18" r:id="rId1"/>
    <sheet name="Bilan" sheetId="10" r:id="rId2"/>
    <sheet name="€€€" sheetId="4" r:id="rId3"/>
    <sheet name="RH" sheetId="5" r:id="rId4"/>
    <sheet name="Synthèse Ast.Maj." sheetId="6" r:id="rId5"/>
    <sheet name="Travaux Supp" sheetId="17" r:id="rId6"/>
    <sheet name="Temps Réel" sheetId="19" r:id="rId7"/>
  </sheets>
  <definedNames>
    <definedName name="_xlnm._FilterDatabase" localSheetId="2" hidden="1">'€€€'!$B$6:$V$96</definedName>
    <definedName name="_xlnm._FilterDatabase" localSheetId="0" hidden="1">AT!$E$1:$AK$832</definedName>
    <definedName name="_xlnm._FilterDatabase" localSheetId="5" hidden="1">'Travaux Supp'!$E$1:$M$1777</definedName>
  </definedNames>
  <calcPr calcId="171027"/>
</workbook>
</file>

<file path=xl/calcChain.xml><?xml version="1.0" encoding="utf-8"?>
<calcChain xmlns="http://schemas.openxmlformats.org/spreadsheetml/2006/main">
  <c r="U6" i="18" l="1"/>
  <c r="X5" i="18" l="1"/>
  <c r="FH7" i="5" l="1"/>
  <c r="FI7" i="5"/>
  <c r="FS7" i="5"/>
  <c r="FT7" i="5"/>
  <c r="FH8" i="5"/>
  <c r="FI8" i="5"/>
  <c r="FI21" i="5" s="1"/>
  <c r="FS8" i="5"/>
  <c r="FT8" i="5"/>
  <c r="FH9" i="5"/>
  <c r="FI9" i="5"/>
  <c r="FS9" i="5"/>
  <c r="FT9" i="5"/>
  <c r="FH10" i="5"/>
  <c r="FI10" i="5"/>
  <c r="FS10" i="5"/>
  <c r="FT10" i="5"/>
  <c r="FH11" i="5"/>
  <c r="FI11" i="5"/>
  <c r="FS11" i="5"/>
  <c r="FT11" i="5"/>
  <c r="FH12" i="5"/>
  <c r="FI12" i="5"/>
  <c r="FS12" i="5"/>
  <c r="FT12" i="5"/>
  <c r="FH13" i="5"/>
  <c r="FI13" i="5"/>
  <c r="FS13" i="5"/>
  <c r="FT13" i="5"/>
  <c r="FH14" i="5"/>
  <c r="FI14" i="5"/>
  <c r="FS14" i="5"/>
  <c r="FT14" i="5"/>
  <c r="FH15" i="5"/>
  <c r="FI15" i="5"/>
  <c r="FS15" i="5"/>
  <c r="FT15" i="5"/>
  <c r="FH16" i="5"/>
  <c r="FI16" i="5"/>
  <c r="FS16" i="5"/>
  <c r="FT16" i="5"/>
  <c r="FH17" i="5"/>
  <c r="FI17" i="5"/>
  <c r="FS17" i="5"/>
  <c r="FT17" i="5"/>
  <c r="FH18" i="5"/>
  <c r="FI18" i="5"/>
  <c r="FS18" i="5"/>
  <c r="FT18" i="5"/>
  <c r="FH19" i="5"/>
  <c r="FI19" i="5"/>
  <c r="FS19" i="5"/>
  <c r="FT19" i="5"/>
  <c r="FH20" i="5"/>
  <c r="FI20" i="5"/>
  <c r="FS20" i="5"/>
  <c r="FT20" i="5"/>
  <c r="FJ21" i="5"/>
  <c r="FU21" i="5"/>
  <c r="EW7" i="5"/>
  <c r="EX7" i="5"/>
  <c r="EW8" i="5"/>
  <c r="EX8" i="5"/>
  <c r="EW9" i="5"/>
  <c r="EX9" i="5"/>
  <c r="EW10" i="5"/>
  <c r="EX10" i="5"/>
  <c r="EW11" i="5"/>
  <c r="EX11" i="5"/>
  <c r="EW12" i="5"/>
  <c r="EX12" i="5"/>
  <c r="EW13" i="5"/>
  <c r="EX13" i="5"/>
  <c r="EW14" i="5"/>
  <c r="EX14" i="5"/>
  <c r="EW15" i="5"/>
  <c r="EX15" i="5"/>
  <c r="EW16" i="5"/>
  <c r="EX16" i="5"/>
  <c r="EW17" i="5"/>
  <c r="EX17" i="5"/>
  <c r="EW18" i="5"/>
  <c r="EX18" i="5"/>
  <c r="EW19" i="5"/>
  <c r="EX19" i="5"/>
  <c r="EW20" i="5"/>
  <c r="EX20" i="5"/>
  <c r="EY21" i="5"/>
  <c r="FT21" i="5" l="1"/>
  <c r="EX21" i="5"/>
  <c r="U5" i="18"/>
  <c r="X35" i="18" l="1"/>
  <c r="U35" i="18"/>
  <c r="X7" i="18"/>
  <c r="U7" i="18"/>
  <c r="X30" i="18"/>
  <c r="U30" i="18"/>
  <c r="X29" i="18"/>
  <c r="U29" i="18"/>
  <c r="X6" i="18" l="1"/>
  <c r="X3" i="18"/>
  <c r="X4" i="18"/>
  <c r="X8" i="18"/>
  <c r="X12" i="18"/>
  <c r="X10" i="18"/>
  <c r="X11" i="18"/>
  <c r="X9" i="18"/>
  <c r="X14" i="18"/>
  <c r="X13" i="18"/>
  <c r="X15" i="18"/>
  <c r="X16" i="18"/>
  <c r="X18" i="18"/>
  <c r="X17" i="18"/>
  <c r="X21" i="18"/>
  <c r="X19" i="18"/>
  <c r="X20" i="18"/>
  <c r="X34" i="18"/>
  <c r="X28" i="18"/>
  <c r="X27" i="18"/>
  <c r="X26" i="18"/>
  <c r="X33" i="18"/>
  <c r="X32" i="18"/>
  <c r="X31" i="18"/>
  <c r="X25" i="18"/>
  <c r="X24" i="18"/>
  <c r="X23" i="18"/>
  <c r="X22" i="18"/>
  <c r="X37" i="18"/>
  <c r="X45" i="18"/>
  <c r="X36" i="18"/>
  <c r="X44" i="18"/>
  <c r="X40" i="18"/>
  <c r="X43" i="18"/>
  <c r="X39" i="18"/>
  <c r="X42" i="18"/>
  <c r="X38" i="18"/>
  <c r="X41" i="18"/>
  <c r="X46" i="18"/>
  <c r="X48" i="18"/>
  <c r="X47" i="18"/>
  <c r="X51" i="18"/>
  <c r="X50" i="18"/>
  <c r="X49" i="18"/>
  <c r="X81" i="18"/>
  <c r="X77" i="18"/>
  <c r="X76" i="18"/>
  <c r="X75" i="18"/>
  <c r="X71" i="18"/>
  <c r="X70" i="18"/>
  <c r="X69" i="18"/>
  <c r="X55" i="18"/>
  <c r="X68" i="18"/>
  <c r="X54" i="18"/>
  <c r="X74" i="18"/>
  <c r="X67" i="18"/>
  <c r="X66" i="18"/>
  <c r="X65" i="18"/>
  <c r="X64" i="18"/>
  <c r="X73" i="18"/>
  <c r="X63" i="18"/>
  <c r="X62" i="18"/>
  <c r="X61" i="18"/>
  <c r="X60" i="18"/>
  <c r="X72" i="18"/>
  <c r="X59" i="18"/>
  <c r="X58" i="18"/>
  <c r="X57" i="18"/>
  <c r="X56" i="18"/>
  <c r="X80" i="18"/>
  <c r="X79" i="18"/>
  <c r="X53" i="18"/>
  <c r="X78" i="18"/>
  <c r="X52" i="18"/>
  <c r="X82" i="18"/>
  <c r="X83" i="18"/>
  <c r="X84" i="18"/>
  <c r="X85" i="18"/>
  <c r="X86" i="18"/>
  <c r="X87" i="18"/>
  <c r="X88" i="18"/>
  <c r="X89" i="18"/>
  <c r="X90" i="18"/>
  <c r="X91" i="18"/>
  <c r="X92" i="18"/>
  <c r="X93" i="18"/>
  <c r="X94" i="18"/>
  <c r="X95" i="18"/>
  <c r="X96" i="18"/>
  <c r="X97" i="18"/>
  <c r="X98" i="18"/>
  <c r="X99" i="18"/>
  <c r="X100" i="18"/>
  <c r="X101" i="18"/>
  <c r="X102" i="18"/>
  <c r="X103" i="18"/>
  <c r="X104" i="18"/>
  <c r="X105" i="18"/>
  <c r="X106" i="18"/>
  <c r="X107" i="18"/>
  <c r="X108" i="18"/>
  <c r="X109" i="18"/>
  <c r="X110" i="18"/>
  <c r="X111" i="18"/>
  <c r="X112" i="18"/>
  <c r="X113" i="18"/>
  <c r="X114" i="18"/>
  <c r="X115" i="18"/>
  <c r="X116" i="18"/>
  <c r="X117" i="18"/>
  <c r="X118" i="18"/>
  <c r="X119" i="18"/>
  <c r="X120" i="18"/>
  <c r="X121" i="18"/>
  <c r="X122" i="18"/>
  <c r="X123" i="18"/>
  <c r="X124" i="18"/>
  <c r="X125" i="18"/>
  <c r="X126" i="18"/>
  <c r="X127" i="18"/>
  <c r="X128" i="18"/>
  <c r="X129" i="18"/>
  <c r="X130" i="18"/>
  <c r="X131" i="18"/>
  <c r="X132" i="18"/>
  <c r="X133" i="18"/>
  <c r="X134" i="18"/>
  <c r="X135" i="18"/>
  <c r="X136" i="18"/>
  <c r="X137" i="18"/>
  <c r="X138" i="18"/>
  <c r="X139" i="18"/>
  <c r="X140" i="18"/>
  <c r="X141" i="18"/>
  <c r="X142" i="18"/>
  <c r="X143" i="18"/>
  <c r="X144" i="18"/>
  <c r="X145" i="18"/>
  <c r="X146" i="18"/>
  <c r="X147" i="18"/>
  <c r="X148" i="18"/>
  <c r="X149" i="18"/>
  <c r="X150" i="18"/>
  <c r="X151" i="18"/>
  <c r="X152" i="18"/>
  <c r="X153" i="18"/>
  <c r="X154" i="18"/>
  <c r="X155" i="18"/>
  <c r="X156" i="18"/>
  <c r="X157" i="18"/>
  <c r="X158" i="18"/>
  <c r="X159" i="18"/>
  <c r="X160" i="18"/>
  <c r="X161" i="18"/>
  <c r="X162" i="18"/>
  <c r="X163" i="18"/>
  <c r="X164" i="18"/>
  <c r="X165" i="18"/>
  <c r="X166" i="18"/>
  <c r="X167" i="18"/>
  <c r="X168" i="18"/>
  <c r="X169" i="18"/>
  <c r="X170" i="18"/>
  <c r="X171" i="18"/>
  <c r="X172" i="18"/>
  <c r="X173" i="18"/>
  <c r="X174" i="18"/>
  <c r="X175" i="18"/>
  <c r="X176" i="18"/>
  <c r="X177" i="18"/>
  <c r="X178" i="18"/>
  <c r="X179" i="18"/>
  <c r="X180" i="18"/>
  <c r="X181" i="18"/>
  <c r="X182" i="18"/>
  <c r="X183" i="18"/>
  <c r="X184" i="18"/>
  <c r="X185" i="18"/>
  <c r="X186" i="18"/>
  <c r="X187" i="18"/>
  <c r="X188" i="18"/>
  <c r="X189" i="18"/>
  <c r="X190" i="18"/>
  <c r="X191" i="18"/>
  <c r="X192" i="18"/>
  <c r="X193" i="18"/>
  <c r="X194" i="18"/>
  <c r="X195" i="18"/>
  <c r="X196" i="18"/>
  <c r="X197" i="18"/>
  <c r="X198" i="18"/>
  <c r="X199" i="18"/>
  <c r="X200" i="18"/>
  <c r="X201" i="18"/>
  <c r="X202" i="18"/>
  <c r="X203" i="18"/>
  <c r="X204" i="18"/>
  <c r="X205" i="18"/>
  <c r="X206" i="18"/>
  <c r="X207" i="18"/>
  <c r="X208" i="18"/>
  <c r="X209" i="18"/>
  <c r="X210" i="18"/>
  <c r="X211" i="18"/>
  <c r="X212" i="18"/>
  <c r="X213" i="18"/>
  <c r="X214" i="18"/>
  <c r="X215" i="18"/>
  <c r="X216" i="18"/>
  <c r="X217" i="18"/>
  <c r="X218" i="18"/>
  <c r="X219" i="18"/>
  <c r="X220" i="18"/>
  <c r="X221" i="18"/>
  <c r="X222" i="18"/>
  <c r="X223" i="18"/>
  <c r="X224" i="18"/>
  <c r="X225" i="18"/>
  <c r="X226" i="18"/>
  <c r="X227" i="18"/>
  <c r="X228" i="18"/>
  <c r="X229" i="18"/>
  <c r="X230" i="18"/>
  <c r="X231" i="18"/>
  <c r="X232" i="18"/>
  <c r="X233" i="18"/>
  <c r="X234" i="18"/>
  <c r="X235" i="18"/>
  <c r="X236" i="18"/>
  <c r="X237" i="18"/>
  <c r="X238" i="18"/>
  <c r="X239" i="18"/>
  <c r="X240" i="18"/>
  <c r="X241" i="18"/>
  <c r="X242" i="18"/>
  <c r="X243" i="18"/>
  <c r="X244" i="18"/>
  <c r="X245" i="18"/>
  <c r="X246" i="18"/>
  <c r="X247" i="18"/>
  <c r="X248" i="18"/>
  <c r="X249" i="18"/>
  <c r="X250" i="18"/>
  <c r="X251" i="18"/>
  <c r="X252" i="18"/>
  <c r="X253" i="18"/>
  <c r="X254" i="18"/>
  <c r="X255" i="18"/>
  <c r="X256" i="18"/>
  <c r="X257" i="18"/>
  <c r="X258" i="18"/>
  <c r="X259" i="18"/>
  <c r="X260" i="18"/>
  <c r="X261" i="18"/>
  <c r="X262" i="18"/>
  <c r="X263" i="18"/>
  <c r="X264" i="18"/>
  <c r="X265" i="18"/>
  <c r="X266" i="18"/>
  <c r="X267" i="18"/>
  <c r="X268" i="18"/>
  <c r="X269" i="18"/>
  <c r="X270" i="18"/>
  <c r="X271" i="18"/>
  <c r="X272" i="18"/>
  <c r="X273" i="18"/>
  <c r="X274" i="18"/>
  <c r="X275" i="18"/>
  <c r="X276" i="18"/>
  <c r="X277" i="18"/>
  <c r="X278" i="18"/>
  <c r="X279" i="18"/>
  <c r="X280" i="18"/>
  <c r="X281" i="18"/>
  <c r="X282" i="18"/>
  <c r="X283" i="18"/>
  <c r="X284" i="18"/>
  <c r="X285" i="18"/>
  <c r="X286" i="18"/>
  <c r="X287" i="18"/>
  <c r="X288" i="18"/>
  <c r="X289" i="18"/>
  <c r="X290" i="18"/>
  <c r="X291" i="18"/>
  <c r="X292" i="18"/>
  <c r="X293" i="18"/>
  <c r="X294" i="18"/>
  <c r="X295" i="18"/>
  <c r="X296" i="18"/>
  <c r="X297" i="18"/>
  <c r="X298" i="18"/>
  <c r="X299" i="18"/>
  <c r="X300" i="18"/>
  <c r="X301" i="18"/>
  <c r="X302" i="18"/>
  <c r="X303" i="18"/>
  <c r="X304" i="18"/>
  <c r="X305" i="18"/>
  <c r="X306" i="18"/>
  <c r="X307" i="18"/>
  <c r="X308" i="18"/>
  <c r="X309" i="18"/>
  <c r="X310" i="18"/>
  <c r="X311" i="18"/>
  <c r="X312" i="18"/>
  <c r="X313" i="18"/>
  <c r="X314" i="18"/>
  <c r="X315" i="18"/>
  <c r="X316" i="18"/>
  <c r="X317" i="18"/>
  <c r="X318" i="18"/>
  <c r="X319" i="18"/>
  <c r="X320" i="18"/>
  <c r="X321" i="18"/>
  <c r="X322" i="18"/>
  <c r="X323" i="18"/>
  <c r="X324" i="18"/>
  <c r="X325" i="18"/>
  <c r="X326" i="18"/>
  <c r="X327" i="18"/>
  <c r="X328" i="18"/>
  <c r="X329" i="18"/>
  <c r="X330" i="18"/>
  <c r="X331" i="18"/>
  <c r="X332" i="18"/>
  <c r="X333" i="18"/>
  <c r="X334" i="18"/>
  <c r="X335" i="18"/>
  <c r="X336" i="18"/>
  <c r="X337" i="18"/>
  <c r="X338" i="18"/>
  <c r="X339" i="18"/>
  <c r="X340" i="18"/>
  <c r="X341" i="18"/>
  <c r="X342" i="18"/>
  <c r="X343" i="18"/>
  <c r="X344" i="18"/>
  <c r="X345" i="18"/>
  <c r="X346" i="18"/>
  <c r="X347" i="18"/>
  <c r="X348" i="18"/>
  <c r="X349" i="18"/>
  <c r="X350" i="18"/>
  <c r="X351" i="18"/>
  <c r="X352" i="18"/>
  <c r="X353" i="18"/>
  <c r="X354" i="18"/>
  <c r="X355" i="18"/>
  <c r="X356" i="18"/>
  <c r="X357" i="18"/>
  <c r="X358" i="18"/>
  <c r="X359" i="18"/>
  <c r="X360" i="18"/>
  <c r="X361" i="18"/>
  <c r="X362" i="18"/>
  <c r="X363" i="18"/>
  <c r="X364" i="18"/>
  <c r="X365" i="18"/>
  <c r="X366" i="18"/>
  <c r="X367" i="18"/>
  <c r="X368" i="18"/>
  <c r="X369" i="18"/>
  <c r="X370" i="18"/>
  <c r="X371" i="18"/>
  <c r="X372" i="18"/>
  <c r="X373" i="18"/>
  <c r="X374" i="18"/>
  <c r="X375" i="18"/>
  <c r="X376" i="18"/>
  <c r="X377" i="18"/>
  <c r="X378" i="18"/>
  <c r="X379" i="18"/>
  <c r="X380" i="18"/>
  <c r="X381" i="18"/>
  <c r="X382" i="18"/>
  <c r="X383" i="18"/>
  <c r="X384" i="18"/>
  <c r="X385" i="18"/>
  <c r="X386" i="18"/>
  <c r="X387" i="18"/>
  <c r="X388" i="18"/>
  <c r="X389" i="18"/>
  <c r="X390" i="18"/>
  <c r="X391" i="18"/>
  <c r="X392" i="18"/>
  <c r="X393" i="18"/>
  <c r="X394" i="18"/>
  <c r="X395" i="18"/>
  <c r="X396" i="18"/>
  <c r="X397" i="18"/>
  <c r="X398" i="18"/>
  <c r="X399" i="18"/>
  <c r="X400" i="18"/>
  <c r="X401" i="18"/>
  <c r="X402" i="18"/>
  <c r="X403" i="18"/>
  <c r="X404" i="18"/>
  <c r="X405" i="18"/>
  <c r="X406" i="18"/>
  <c r="X407" i="18"/>
  <c r="X408" i="18"/>
  <c r="X409" i="18"/>
  <c r="X410" i="18"/>
  <c r="X411" i="18"/>
  <c r="X412" i="18"/>
  <c r="X413" i="18"/>
  <c r="X414" i="18"/>
  <c r="X415" i="18"/>
  <c r="X416" i="18"/>
  <c r="X417" i="18"/>
  <c r="X418" i="18"/>
  <c r="X419" i="18"/>
  <c r="X420" i="18"/>
  <c r="X421" i="18"/>
  <c r="X422" i="18"/>
  <c r="X423" i="18"/>
  <c r="X424" i="18"/>
  <c r="X425" i="18"/>
  <c r="X426" i="18"/>
  <c r="X427" i="18"/>
  <c r="X428" i="18"/>
  <c r="X429" i="18"/>
  <c r="X430" i="18"/>
  <c r="X431" i="18"/>
  <c r="X432" i="18"/>
  <c r="X433" i="18"/>
  <c r="X434" i="18"/>
  <c r="X435" i="18"/>
  <c r="X436" i="18"/>
  <c r="X437" i="18"/>
  <c r="X438" i="18"/>
  <c r="X439" i="18"/>
  <c r="X440" i="18"/>
  <c r="X441" i="18"/>
  <c r="X442" i="18"/>
  <c r="X443" i="18"/>
  <c r="X444" i="18"/>
  <c r="X445" i="18"/>
  <c r="X446" i="18"/>
  <c r="X447" i="18"/>
  <c r="X448" i="18"/>
  <c r="X449" i="18"/>
  <c r="X450" i="18"/>
  <c r="X451" i="18"/>
  <c r="X452" i="18"/>
  <c r="X453" i="18"/>
  <c r="X454" i="18"/>
  <c r="X455" i="18"/>
  <c r="X456" i="18"/>
  <c r="X457" i="18"/>
  <c r="X458" i="18"/>
  <c r="X459" i="18"/>
  <c r="X460" i="18"/>
  <c r="X461" i="18"/>
  <c r="X462" i="18"/>
  <c r="X463" i="18"/>
  <c r="X464" i="18"/>
  <c r="X465" i="18"/>
  <c r="X466" i="18"/>
  <c r="X467" i="18"/>
  <c r="X468" i="18"/>
  <c r="X469" i="18"/>
  <c r="X470" i="18"/>
  <c r="X471" i="18"/>
  <c r="X472" i="18"/>
  <c r="X473" i="18"/>
  <c r="X474" i="18"/>
  <c r="X475" i="18"/>
  <c r="X476" i="18"/>
  <c r="X477" i="18"/>
  <c r="X478" i="18"/>
  <c r="X479" i="18"/>
  <c r="X480" i="18"/>
  <c r="X481" i="18"/>
  <c r="X482" i="18"/>
  <c r="X483" i="18"/>
  <c r="X484" i="18"/>
  <c r="X485" i="18"/>
  <c r="X486" i="18"/>
  <c r="X487" i="18"/>
  <c r="X488" i="18"/>
  <c r="X489" i="18"/>
  <c r="X490" i="18"/>
  <c r="X491" i="18"/>
  <c r="X492" i="18"/>
  <c r="X493" i="18"/>
  <c r="X494" i="18"/>
  <c r="X495" i="18"/>
  <c r="X496" i="18"/>
  <c r="X497" i="18"/>
  <c r="X498" i="18"/>
  <c r="X499" i="18"/>
  <c r="X500" i="18"/>
  <c r="X501" i="18"/>
  <c r="X502" i="18"/>
  <c r="X503" i="18"/>
  <c r="X504" i="18"/>
  <c r="X505" i="18"/>
  <c r="X506" i="18"/>
  <c r="X507" i="18"/>
  <c r="X508" i="18"/>
  <c r="X509" i="18"/>
  <c r="X510" i="18"/>
  <c r="X511" i="18"/>
  <c r="X512" i="18"/>
  <c r="X513" i="18"/>
  <c r="X514" i="18"/>
  <c r="X515" i="18"/>
  <c r="X516" i="18"/>
  <c r="X517" i="18"/>
  <c r="X518" i="18"/>
  <c r="X519" i="18"/>
  <c r="X520" i="18"/>
  <c r="X521" i="18"/>
  <c r="X522" i="18"/>
  <c r="X523" i="18"/>
  <c r="X524" i="18"/>
  <c r="X525" i="18"/>
  <c r="X526" i="18"/>
  <c r="X527" i="18"/>
  <c r="X528" i="18"/>
  <c r="X529" i="18"/>
  <c r="X530" i="18"/>
  <c r="X531" i="18"/>
  <c r="X532" i="18"/>
  <c r="X533" i="18"/>
  <c r="X534" i="18"/>
  <c r="X535" i="18"/>
  <c r="X536" i="18"/>
  <c r="X537" i="18"/>
  <c r="X538" i="18"/>
  <c r="X539" i="18"/>
  <c r="X540" i="18"/>
  <c r="X541" i="18"/>
  <c r="X542" i="18"/>
  <c r="X543" i="18"/>
  <c r="X544" i="18"/>
  <c r="X545" i="18"/>
  <c r="X546" i="18"/>
  <c r="X547" i="18"/>
  <c r="X548" i="18"/>
  <c r="X549" i="18"/>
  <c r="X550" i="18"/>
  <c r="X551" i="18"/>
  <c r="X552" i="18"/>
  <c r="X553" i="18"/>
  <c r="X554" i="18"/>
  <c r="X555" i="18"/>
  <c r="X556" i="18"/>
  <c r="X557" i="18"/>
  <c r="X558" i="18"/>
  <c r="X559" i="18"/>
  <c r="X560" i="18"/>
  <c r="X561" i="18"/>
  <c r="X562" i="18"/>
  <c r="X563" i="18"/>
  <c r="X564" i="18"/>
  <c r="X565" i="18"/>
  <c r="X566" i="18"/>
  <c r="X567" i="18"/>
  <c r="X568" i="18"/>
  <c r="X569" i="18"/>
  <c r="X570" i="18"/>
  <c r="X571" i="18"/>
  <c r="X572" i="18"/>
  <c r="X573" i="18"/>
  <c r="X574" i="18"/>
  <c r="X575" i="18"/>
  <c r="X576" i="18"/>
  <c r="X577" i="18"/>
  <c r="X578" i="18"/>
  <c r="X579" i="18"/>
  <c r="X580" i="18"/>
  <c r="X581" i="18"/>
  <c r="X582" i="18"/>
  <c r="X583" i="18"/>
  <c r="X584" i="18"/>
  <c r="X585" i="18"/>
  <c r="X586" i="18"/>
  <c r="X587" i="18"/>
  <c r="X588" i="18"/>
  <c r="X589" i="18"/>
  <c r="X590" i="18"/>
  <c r="X591" i="18"/>
  <c r="X592" i="18"/>
  <c r="X593" i="18"/>
  <c r="X594" i="18"/>
  <c r="X595" i="18"/>
  <c r="X596" i="18"/>
  <c r="X597" i="18"/>
  <c r="X598" i="18"/>
  <c r="X599" i="18"/>
  <c r="X600" i="18"/>
  <c r="X601" i="18"/>
  <c r="X602" i="18"/>
  <c r="X603" i="18"/>
  <c r="X604" i="18"/>
  <c r="X605" i="18"/>
  <c r="X606" i="18"/>
  <c r="X607" i="18"/>
  <c r="X608" i="18"/>
  <c r="X609" i="18"/>
  <c r="X610" i="18"/>
  <c r="X611" i="18"/>
  <c r="X612" i="18"/>
  <c r="X613" i="18"/>
  <c r="X614" i="18"/>
  <c r="X615" i="18"/>
  <c r="X616" i="18"/>
  <c r="X617" i="18"/>
  <c r="X618" i="18"/>
  <c r="X619" i="18"/>
  <c r="X620" i="18"/>
  <c r="X621" i="18"/>
  <c r="X622" i="18"/>
  <c r="X623" i="18"/>
  <c r="X624" i="18"/>
  <c r="X625" i="18"/>
  <c r="X626" i="18"/>
  <c r="X627" i="18"/>
  <c r="X628" i="18"/>
  <c r="X629" i="18"/>
  <c r="X630" i="18"/>
  <c r="X631" i="18"/>
  <c r="X632" i="18"/>
  <c r="X633" i="18"/>
  <c r="X634" i="18"/>
  <c r="X635" i="18"/>
  <c r="X636" i="18"/>
  <c r="X637" i="18"/>
  <c r="X638" i="18"/>
  <c r="X639" i="18"/>
  <c r="X640" i="18"/>
  <c r="X641" i="18"/>
  <c r="X642" i="18"/>
  <c r="X643" i="18"/>
  <c r="X644" i="18"/>
  <c r="X645" i="18"/>
  <c r="X646" i="18"/>
  <c r="X647" i="18"/>
  <c r="X648" i="18"/>
  <c r="X649" i="18"/>
  <c r="X650" i="18"/>
  <c r="X651" i="18"/>
  <c r="X652" i="18"/>
  <c r="X653" i="18"/>
  <c r="X654" i="18"/>
  <c r="X655" i="18"/>
  <c r="X656" i="18"/>
  <c r="X657" i="18"/>
  <c r="X658" i="18"/>
  <c r="X659" i="18"/>
  <c r="X660" i="18"/>
  <c r="X661" i="18"/>
  <c r="X662" i="18"/>
  <c r="X663" i="18"/>
  <c r="X664" i="18"/>
  <c r="X665" i="18"/>
  <c r="X666" i="18"/>
  <c r="X667" i="18"/>
  <c r="X668" i="18"/>
  <c r="X669" i="18"/>
  <c r="X670" i="18"/>
  <c r="X671" i="18"/>
  <c r="X672" i="18"/>
  <c r="X673" i="18"/>
  <c r="X674" i="18"/>
  <c r="X675" i="18"/>
  <c r="X676" i="18"/>
  <c r="X677" i="18"/>
  <c r="X678" i="18"/>
  <c r="X679" i="18"/>
  <c r="X680" i="18"/>
  <c r="X681" i="18"/>
  <c r="X682" i="18"/>
  <c r="X683" i="18"/>
  <c r="X684" i="18"/>
  <c r="X685" i="18"/>
  <c r="X686" i="18"/>
  <c r="X687" i="18"/>
  <c r="X688" i="18"/>
  <c r="X689" i="18"/>
  <c r="X690" i="18"/>
  <c r="X691" i="18"/>
  <c r="X692" i="18"/>
  <c r="X693" i="18"/>
  <c r="X694" i="18"/>
  <c r="X695" i="18"/>
  <c r="X696" i="18"/>
  <c r="X697" i="18"/>
  <c r="X698" i="18"/>
  <c r="X699" i="18"/>
  <c r="X700" i="18"/>
  <c r="X701" i="18"/>
  <c r="X702" i="18"/>
  <c r="X703" i="18"/>
  <c r="X704" i="18"/>
  <c r="X705" i="18"/>
  <c r="X706" i="18"/>
  <c r="X707" i="18"/>
  <c r="X708" i="18"/>
  <c r="X709" i="18"/>
  <c r="X710" i="18"/>
  <c r="X711" i="18"/>
  <c r="X712" i="18"/>
  <c r="X713" i="18"/>
  <c r="X714" i="18"/>
  <c r="X715" i="18"/>
  <c r="X716" i="18"/>
  <c r="X717" i="18"/>
  <c r="X718" i="18"/>
  <c r="X719" i="18"/>
  <c r="X720" i="18"/>
  <c r="X721" i="18"/>
  <c r="X722" i="18"/>
  <c r="X723" i="18"/>
  <c r="X724" i="18"/>
  <c r="X725" i="18"/>
  <c r="X726" i="18"/>
  <c r="X727" i="18"/>
  <c r="X728" i="18"/>
  <c r="X729" i="18"/>
  <c r="X730" i="18"/>
  <c r="X731" i="18"/>
  <c r="X732" i="18"/>
  <c r="X733" i="18"/>
  <c r="X734" i="18"/>
  <c r="X735" i="18"/>
  <c r="X736" i="18"/>
  <c r="X737" i="18"/>
  <c r="X738" i="18"/>
  <c r="X739" i="18"/>
  <c r="X740" i="18"/>
  <c r="X741" i="18"/>
  <c r="X742" i="18"/>
  <c r="X743" i="18"/>
  <c r="X744" i="18"/>
  <c r="X745" i="18"/>
  <c r="X746" i="18"/>
  <c r="X747" i="18"/>
  <c r="X748" i="18"/>
  <c r="X749" i="18"/>
  <c r="X750" i="18"/>
  <c r="X751" i="18"/>
  <c r="X752" i="18"/>
  <c r="X753" i="18"/>
  <c r="X754" i="18"/>
  <c r="X755" i="18"/>
  <c r="X756" i="18"/>
  <c r="X757" i="18"/>
  <c r="X758" i="18"/>
  <c r="X759" i="18"/>
  <c r="X760" i="18"/>
  <c r="X761" i="18"/>
  <c r="X762" i="18"/>
  <c r="X763" i="18"/>
  <c r="X764" i="18"/>
  <c r="X765" i="18"/>
  <c r="X766" i="18"/>
  <c r="X767" i="18"/>
  <c r="X768" i="18"/>
  <c r="X769" i="18"/>
  <c r="X770" i="18"/>
  <c r="X771" i="18"/>
  <c r="X772" i="18"/>
  <c r="X773" i="18"/>
  <c r="X774" i="18"/>
  <c r="X775" i="18"/>
  <c r="X776" i="18"/>
  <c r="X777" i="18"/>
  <c r="X778" i="18"/>
  <c r="X779" i="18"/>
  <c r="X780" i="18"/>
  <c r="X781" i="18"/>
  <c r="X782" i="18"/>
  <c r="X783" i="18"/>
  <c r="X784" i="18"/>
  <c r="X785" i="18"/>
  <c r="X786" i="18"/>
  <c r="X787" i="18"/>
  <c r="X788" i="18"/>
  <c r="X789" i="18"/>
  <c r="X790" i="18"/>
  <c r="X791" i="18"/>
  <c r="X792" i="18"/>
  <c r="X793" i="18"/>
  <c r="X794" i="18"/>
  <c r="X795" i="18"/>
  <c r="X796" i="18"/>
  <c r="X797" i="18"/>
  <c r="X798" i="18"/>
  <c r="X799" i="18"/>
  <c r="X800" i="18"/>
  <c r="X801" i="18"/>
  <c r="X802" i="18"/>
  <c r="X803" i="18"/>
  <c r="X804" i="18"/>
  <c r="X805" i="18"/>
  <c r="X806" i="18"/>
  <c r="X807" i="18"/>
  <c r="X808" i="18"/>
  <c r="X809" i="18"/>
  <c r="X810" i="18"/>
  <c r="X811" i="18"/>
  <c r="X812" i="18"/>
  <c r="X813" i="18"/>
  <c r="X814" i="18"/>
  <c r="X815" i="18"/>
  <c r="X816" i="18"/>
  <c r="X817" i="18"/>
  <c r="X818" i="18"/>
  <c r="X819" i="18"/>
  <c r="X820" i="18"/>
  <c r="X821" i="18"/>
  <c r="X822" i="18"/>
  <c r="X823" i="18"/>
  <c r="X824" i="18"/>
  <c r="X825" i="18"/>
  <c r="X826" i="18"/>
  <c r="X827" i="18"/>
  <c r="X828" i="18"/>
  <c r="X829" i="18"/>
  <c r="X830" i="18"/>
  <c r="X831" i="18"/>
  <c r="X832" i="18"/>
  <c r="X2" i="18"/>
  <c r="U82" i="18"/>
  <c r="U83" i="18"/>
  <c r="U84" i="18"/>
  <c r="U85" i="18"/>
  <c r="U86" i="18"/>
  <c r="U87" i="18"/>
  <c r="U88" i="18"/>
  <c r="U89" i="18"/>
  <c r="U90" i="18"/>
  <c r="U91" i="18"/>
  <c r="U92" i="18"/>
  <c r="U93" i="18"/>
  <c r="U94" i="18"/>
  <c r="U95" i="18"/>
  <c r="U96" i="18"/>
  <c r="U97" i="18"/>
  <c r="U98" i="18"/>
  <c r="U99" i="18"/>
  <c r="U100" i="18"/>
  <c r="U101" i="18"/>
  <c r="U102" i="18"/>
  <c r="U103" i="18"/>
  <c r="U104" i="18"/>
  <c r="U105" i="18"/>
  <c r="U106" i="18"/>
  <c r="U107" i="18"/>
  <c r="U108" i="18"/>
  <c r="U109" i="18"/>
  <c r="U110" i="18"/>
  <c r="U111" i="18"/>
  <c r="U112" i="18"/>
  <c r="U113" i="18"/>
  <c r="U114" i="18"/>
  <c r="U115" i="18"/>
  <c r="U116" i="18"/>
  <c r="U117" i="18"/>
  <c r="U118" i="18"/>
  <c r="U119" i="18"/>
  <c r="U120" i="18"/>
  <c r="U121" i="18"/>
  <c r="U122" i="18"/>
  <c r="U123" i="18"/>
  <c r="U124" i="18"/>
  <c r="U125" i="18"/>
  <c r="U126" i="18"/>
  <c r="U127" i="18"/>
  <c r="U128" i="18"/>
  <c r="U129" i="18"/>
  <c r="U130" i="18"/>
  <c r="U131" i="18"/>
  <c r="U132" i="18"/>
  <c r="U133" i="18"/>
  <c r="U134" i="18"/>
  <c r="U135" i="18"/>
  <c r="U136" i="18"/>
  <c r="U137" i="18"/>
  <c r="U138" i="18"/>
  <c r="U139" i="18"/>
  <c r="U140" i="18"/>
  <c r="U141" i="18"/>
  <c r="U142" i="18"/>
  <c r="U143" i="18"/>
  <c r="U144" i="18"/>
  <c r="U145" i="18"/>
  <c r="U146" i="18"/>
  <c r="U147" i="18"/>
  <c r="U148" i="18"/>
  <c r="U149" i="18"/>
  <c r="U150" i="18"/>
  <c r="U151" i="18"/>
  <c r="U152" i="18"/>
  <c r="U153" i="18"/>
  <c r="U154" i="18"/>
  <c r="U155" i="18"/>
  <c r="U156" i="18"/>
  <c r="U157" i="18"/>
  <c r="U158" i="18"/>
  <c r="U159" i="18"/>
  <c r="U160" i="18"/>
  <c r="U161" i="18"/>
  <c r="U162" i="18"/>
  <c r="U163" i="18"/>
  <c r="U164" i="18"/>
  <c r="U165" i="18"/>
  <c r="U166" i="18"/>
  <c r="U167" i="18"/>
  <c r="U168" i="18"/>
  <c r="U169" i="18"/>
  <c r="U170" i="18"/>
  <c r="U171" i="18"/>
  <c r="U172" i="18"/>
  <c r="U173" i="18"/>
  <c r="U174" i="18"/>
  <c r="U175" i="18"/>
  <c r="U176" i="18"/>
  <c r="U177" i="18"/>
  <c r="U178" i="18"/>
  <c r="U179" i="18"/>
  <c r="U180" i="18"/>
  <c r="U181" i="18"/>
  <c r="U182" i="18"/>
  <c r="U183" i="18"/>
  <c r="U184" i="18"/>
  <c r="U185" i="18"/>
  <c r="U186" i="18"/>
  <c r="U187" i="18"/>
  <c r="U188" i="18"/>
  <c r="U189" i="18"/>
  <c r="U190" i="18"/>
  <c r="U191" i="18"/>
  <c r="U192" i="18"/>
  <c r="U193" i="18"/>
  <c r="U194" i="18"/>
  <c r="U195" i="18"/>
  <c r="U196" i="18"/>
  <c r="U197" i="18"/>
  <c r="U198" i="18"/>
  <c r="U199" i="18"/>
  <c r="U200" i="18"/>
  <c r="U201" i="18"/>
  <c r="U202" i="18"/>
  <c r="U203" i="18"/>
  <c r="U204" i="18"/>
  <c r="U205" i="18"/>
  <c r="U206" i="18"/>
  <c r="U207" i="18"/>
  <c r="U208" i="18"/>
  <c r="U209" i="18"/>
  <c r="U210" i="18"/>
  <c r="U211" i="18"/>
  <c r="U212" i="18"/>
  <c r="U213" i="18"/>
  <c r="U214" i="18"/>
  <c r="U215" i="18"/>
  <c r="U216" i="18"/>
  <c r="U217" i="18"/>
  <c r="U218" i="18"/>
  <c r="U219" i="18"/>
  <c r="U220" i="18"/>
  <c r="U221" i="18"/>
  <c r="U222" i="18"/>
  <c r="U223" i="18"/>
  <c r="U224" i="18"/>
  <c r="U225" i="18"/>
  <c r="U226" i="18"/>
  <c r="U227" i="18"/>
  <c r="U228" i="18"/>
  <c r="U229" i="18"/>
  <c r="U230" i="18"/>
  <c r="U231" i="18"/>
  <c r="U232" i="18"/>
  <c r="U233" i="18"/>
  <c r="U234" i="18"/>
  <c r="U235" i="18"/>
  <c r="U236" i="18"/>
  <c r="U237" i="18"/>
  <c r="U238" i="18"/>
  <c r="U239" i="18"/>
  <c r="U240" i="18"/>
  <c r="U241" i="18"/>
  <c r="U242" i="18"/>
  <c r="U243" i="18"/>
  <c r="U244" i="18"/>
  <c r="U245" i="18"/>
  <c r="U246" i="18"/>
  <c r="U247" i="18"/>
  <c r="U248" i="18"/>
  <c r="U249" i="18"/>
  <c r="U250" i="18"/>
  <c r="U251" i="18"/>
  <c r="U252" i="18"/>
  <c r="U253" i="18"/>
  <c r="U254" i="18"/>
  <c r="U255" i="18"/>
  <c r="U256" i="18"/>
  <c r="U257" i="18"/>
  <c r="U258" i="18"/>
  <c r="U259" i="18"/>
  <c r="U260" i="18"/>
  <c r="U261" i="18"/>
  <c r="U262" i="18"/>
  <c r="U263" i="18"/>
  <c r="U264" i="18"/>
  <c r="U265" i="18"/>
  <c r="U266" i="18"/>
  <c r="U267" i="18"/>
  <c r="U268" i="18"/>
  <c r="U269" i="18"/>
  <c r="U270" i="18"/>
  <c r="U271" i="18"/>
  <c r="U272" i="18"/>
  <c r="U273" i="18"/>
  <c r="U274" i="18"/>
  <c r="U275" i="18"/>
  <c r="U276" i="18"/>
  <c r="U277" i="18"/>
  <c r="U278" i="18"/>
  <c r="U279" i="18"/>
  <c r="U280" i="18"/>
  <c r="U281" i="18"/>
  <c r="U282" i="18"/>
  <c r="U283" i="18"/>
  <c r="U284" i="18"/>
  <c r="U285" i="18"/>
  <c r="U286" i="18"/>
  <c r="U287" i="18"/>
  <c r="U288" i="18"/>
  <c r="U289" i="18"/>
  <c r="U290" i="18"/>
  <c r="U291" i="18"/>
  <c r="U292" i="18"/>
  <c r="U293" i="18"/>
  <c r="U294" i="18"/>
  <c r="U295" i="18"/>
  <c r="U296" i="18"/>
  <c r="U297" i="18"/>
  <c r="U298" i="18"/>
  <c r="U299" i="18"/>
  <c r="U300" i="18"/>
  <c r="U301" i="18"/>
  <c r="U302" i="18"/>
  <c r="U303" i="18"/>
  <c r="U304" i="18"/>
  <c r="U305" i="18"/>
  <c r="U306" i="18"/>
  <c r="U307" i="18"/>
  <c r="U308" i="18"/>
  <c r="U309" i="18"/>
  <c r="U310" i="18"/>
  <c r="U311" i="18"/>
  <c r="U312" i="18"/>
  <c r="U313" i="18"/>
  <c r="U314" i="18"/>
  <c r="U315" i="18"/>
  <c r="U316" i="18"/>
  <c r="U317" i="18"/>
  <c r="U318" i="18"/>
  <c r="U319" i="18"/>
  <c r="U320" i="18"/>
  <c r="U321" i="18"/>
  <c r="U322" i="18"/>
  <c r="U323" i="18"/>
  <c r="U324" i="18"/>
  <c r="U325" i="18"/>
  <c r="U326" i="18"/>
  <c r="U327" i="18"/>
  <c r="U328" i="18"/>
  <c r="U329" i="18"/>
  <c r="U330" i="18"/>
  <c r="U331" i="18"/>
  <c r="U332" i="18"/>
  <c r="U333" i="18"/>
  <c r="U334" i="18"/>
  <c r="U335" i="18"/>
  <c r="U336" i="18"/>
  <c r="U337" i="18"/>
  <c r="U338" i="18"/>
  <c r="U339" i="18"/>
  <c r="U340" i="18"/>
  <c r="U341" i="18"/>
  <c r="U342" i="18"/>
  <c r="U343" i="18"/>
  <c r="U344" i="18"/>
  <c r="U345" i="18"/>
  <c r="U346" i="18"/>
  <c r="U347" i="18"/>
  <c r="U348" i="18"/>
  <c r="U349" i="18"/>
  <c r="U350" i="18"/>
  <c r="U351" i="18"/>
  <c r="U352" i="18"/>
  <c r="U353" i="18"/>
  <c r="U354" i="18"/>
  <c r="U355" i="18"/>
  <c r="U356" i="18"/>
  <c r="U357" i="18"/>
  <c r="U358" i="18"/>
  <c r="U359" i="18"/>
  <c r="U360" i="18"/>
  <c r="U361" i="18"/>
  <c r="U362" i="18"/>
  <c r="U363" i="18"/>
  <c r="U364" i="18"/>
  <c r="U365" i="18"/>
  <c r="U366" i="18"/>
  <c r="U367" i="18"/>
  <c r="U368" i="18"/>
  <c r="U369" i="18"/>
  <c r="U370" i="18"/>
  <c r="U371" i="18"/>
  <c r="U372" i="18"/>
  <c r="U373" i="18"/>
  <c r="U374" i="18"/>
  <c r="U375" i="18"/>
  <c r="U376" i="18"/>
  <c r="U377" i="18"/>
  <c r="U378" i="18"/>
  <c r="U379" i="18"/>
  <c r="U380" i="18"/>
  <c r="U381" i="18"/>
  <c r="U382" i="18"/>
  <c r="U383" i="18"/>
  <c r="U384" i="18"/>
  <c r="U385" i="18"/>
  <c r="U386" i="18"/>
  <c r="U387" i="18"/>
  <c r="U388" i="18"/>
  <c r="U389" i="18"/>
  <c r="U390" i="18"/>
  <c r="U391" i="18"/>
  <c r="U392" i="18"/>
  <c r="U393" i="18"/>
  <c r="U394" i="18"/>
  <c r="U395" i="18"/>
  <c r="U396" i="18"/>
  <c r="U397" i="18"/>
  <c r="U398" i="18"/>
  <c r="U399" i="18"/>
  <c r="U400" i="18"/>
  <c r="U401" i="18"/>
  <c r="U402" i="18"/>
  <c r="U403" i="18"/>
  <c r="U404" i="18"/>
  <c r="U405" i="18"/>
  <c r="U406" i="18"/>
  <c r="U407" i="18"/>
  <c r="U408" i="18"/>
  <c r="U409" i="18"/>
  <c r="U410" i="18"/>
  <c r="U411" i="18"/>
  <c r="U412" i="18"/>
  <c r="U413" i="18"/>
  <c r="U414" i="18"/>
  <c r="U415" i="18"/>
  <c r="U416" i="18"/>
  <c r="U417" i="18"/>
  <c r="U418" i="18"/>
  <c r="U419" i="18"/>
  <c r="U420" i="18"/>
  <c r="U421" i="18"/>
  <c r="U422" i="18"/>
  <c r="U423" i="18"/>
  <c r="U424" i="18"/>
  <c r="U425" i="18"/>
  <c r="U426" i="18"/>
  <c r="U427" i="18"/>
  <c r="U428" i="18"/>
  <c r="U429" i="18"/>
  <c r="U430" i="18"/>
  <c r="U431" i="18"/>
  <c r="U432" i="18"/>
  <c r="U433" i="18"/>
  <c r="U434" i="18"/>
  <c r="U435" i="18"/>
  <c r="U436" i="18"/>
  <c r="U437" i="18"/>
  <c r="U438" i="18"/>
  <c r="U439" i="18"/>
  <c r="U440" i="18"/>
  <c r="U441" i="18"/>
  <c r="U442" i="18"/>
  <c r="U443" i="18"/>
  <c r="U444" i="18"/>
  <c r="U445" i="18"/>
  <c r="U446" i="18"/>
  <c r="U447" i="18"/>
  <c r="U448" i="18"/>
  <c r="U449" i="18"/>
  <c r="U450" i="18"/>
  <c r="U451" i="18"/>
  <c r="U452" i="18"/>
  <c r="U453" i="18"/>
  <c r="U454" i="18"/>
  <c r="U455" i="18"/>
  <c r="U456" i="18"/>
  <c r="U457" i="18"/>
  <c r="U458" i="18"/>
  <c r="U459" i="18"/>
  <c r="U460" i="18"/>
  <c r="U461" i="18"/>
  <c r="U462" i="18"/>
  <c r="U463" i="18"/>
  <c r="U464" i="18"/>
  <c r="U465" i="18"/>
  <c r="U466" i="18"/>
  <c r="U467" i="18"/>
  <c r="U468" i="18"/>
  <c r="U469" i="18"/>
  <c r="U470" i="18"/>
  <c r="U471" i="18"/>
  <c r="U472" i="18"/>
  <c r="U473" i="18"/>
  <c r="U474" i="18"/>
  <c r="U475" i="18"/>
  <c r="U476" i="18"/>
  <c r="U477" i="18"/>
  <c r="U478" i="18"/>
  <c r="U479" i="18"/>
  <c r="U480" i="18"/>
  <c r="U481" i="18"/>
  <c r="U482" i="18"/>
  <c r="U483" i="18"/>
  <c r="U484" i="18"/>
  <c r="U485" i="18"/>
  <c r="U486" i="18"/>
  <c r="U487" i="18"/>
  <c r="U488" i="18"/>
  <c r="U489" i="18"/>
  <c r="U490" i="18"/>
  <c r="U491" i="18"/>
  <c r="U492" i="18"/>
  <c r="U493" i="18"/>
  <c r="U494" i="18"/>
  <c r="U495" i="18"/>
  <c r="U496" i="18"/>
  <c r="U497" i="18"/>
  <c r="U498" i="18"/>
  <c r="U499" i="18"/>
  <c r="U500" i="18"/>
  <c r="U501" i="18"/>
  <c r="U502" i="18"/>
  <c r="U503" i="18"/>
  <c r="U504" i="18"/>
  <c r="U505" i="18"/>
  <c r="U506" i="18"/>
  <c r="U507" i="18"/>
  <c r="U508" i="18"/>
  <c r="U509" i="18"/>
  <c r="U510" i="18"/>
  <c r="U511" i="18"/>
  <c r="U512" i="18"/>
  <c r="U513" i="18"/>
  <c r="U514" i="18"/>
  <c r="U515" i="18"/>
  <c r="U516" i="18"/>
  <c r="U517" i="18"/>
  <c r="U518" i="18"/>
  <c r="U519" i="18"/>
  <c r="U520" i="18"/>
  <c r="U521" i="18"/>
  <c r="U522" i="18"/>
  <c r="U523" i="18"/>
  <c r="U524" i="18"/>
  <c r="U525" i="18"/>
  <c r="U526" i="18"/>
  <c r="U527" i="18"/>
  <c r="U528" i="18"/>
  <c r="U529" i="18"/>
  <c r="U530" i="18"/>
  <c r="U531" i="18"/>
  <c r="U532" i="18"/>
  <c r="U533" i="18"/>
  <c r="U534" i="18"/>
  <c r="U535" i="18"/>
  <c r="U536" i="18"/>
  <c r="U537" i="18"/>
  <c r="U538" i="18"/>
  <c r="U539" i="18"/>
  <c r="U540" i="18"/>
  <c r="U541" i="18"/>
  <c r="U542" i="18"/>
  <c r="U543" i="18"/>
  <c r="U544" i="18"/>
  <c r="U545" i="18"/>
  <c r="U546" i="18"/>
  <c r="U547" i="18"/>
  <c r="U548" i="18"/>
  <c r="U549" i="18"/>
  <c r="U550" i="18"/>
  <c r="U551" i="18"/>
  <c r="U552" i="18"/>
  <c r="U553" i="18"/>
  <c r="U554" i="18"/>
  <c r="U555" i="18"/>
  <c r="U556" i="18"/>
  <c r="U557" i="18"/>
  <c r="U558" i="18"/>
  <c r="U559" i="18"/>
  <c r="U560" i="18"/>
  <c r="U561" i="18"/>
  <c r="U562" i="18"/>
  <c r="U563" i="18"/>
  <c r="U564" i="18"/>
  <c r="U565" i="18"/>
  <c r="U566" i="18"/>
  <c r="U567" i="18"/>
  <c r="U568" i="18"/>
  <c r="U569" i="18"/>
  <c r="U570" i="18"/>
  <c r="U571" i="18"/>
  <c r="U572" i="18"/>
  <c r="U573" i="18"/>
  <c r="U574" i="18"/>
  <c r="U575" i="18"/>
  <c r="U576" i="18"/>
  <c r="U577" i="18"/>
  <c r="U578" i="18"/>
  <c r="U579" i="18"/>
  <c r="U580" i="18"/>
  <c r="U581" i="18"/>
  <c r="U582" i="18"/>
  <c r="U583" i="18"/>
  <c r="U584" i="18"/>
  <c r="U585" i="18"/>
  <c r="U586" i="18"/>
  <c r="U587" i="18"/>
  <c r="U588" i="18"/>
  <c r="U589" i="18"/>
  <c r="U590" i="18"/>
  <c r="U591" i="18"/>
  <c r="U592" i="18"/>
  <c r="U593" i="18"/>
  <c r="U594" i="18"/>
  <c r="U595" i="18"/>
  <c r="U596" i="18"/>
  <c r="U597" i="18"/>
  <c r="U598" i="18"/>
  <c r="U599" i="18"/>
  <c r="U600" i="18"/>
  <c r="U601" i="18"/>
  <c r="U602" i="18"/>
  <c r="U603" i="18"/>
  <c r="U604" i="18"/>
  <c r="U605" i="18"/>
  <c r="U606" i="18"/>
  <c r="U607" i="18"/>
  <c r="U608" i="18"/>
  <c r="U609" i="18"/>
  <c r="U610" i="18"/>
  <c r="U611" i="18"/>
  <c r="U612" i="18"/>
  <c r="U613" i="18"/>
  <c r="U614" i="18"/>
  <c r="U615" i="18"/>
  <c r="U616" i="18"/>
  <c r="U617" i="18"/>
  <c r="U618" i="18"/>
  <c r="U619" i="18"/>
  <c r="U620" i="18"/>
  <c r="U621" i="18"/>
  <c r="U622" i="18"/>
  <c r="U623" i="18"/>
  <c r="U624" i="18"/>
  <c r="U625" i="18"/>
  <c r="U626" i="18"/>
  <c r="U627" i="18"/>
  <c r="U628" i="18"/>
  <c r="U629" i="18"/>
  <c r="U630" i="18"/>
  <c r="U631" i="18"/>
  <c r="U632" i="18"/>
  <c r="U633" i="18"/>
  <c r="U634" i="18"/>
  <c r="U635" i="18"/>
  <c r="U636" i="18"/>
  <c r="U637" i="18"/>
  <c r="U638" i="18"/>
  <c r="U639" i="18"/>
  <c r="U640" i="18"/>
  <c r="U641" i="18"/>
  <c r="U642" i="18"/>
  <c r="U643" i="18"/>
  <c r="U644" i="18"/>
  <c r="U645" i="18"/>
  <c r="U646" i="18"/>
  <c r="U647" i="18"/>
  <c r="U648" i="18"/>
  <c r="U649" i="18"/>
  <c r="U650" i="18"/>
  <c r="U651" i="18"/>
  <c r="U652" i="18"/>
  <c r="U653" i="18"/>
  <c r="U654" i="18"/>
  <c r="U655" i="18"/>
  <c r="U656" i="18"/>
  <c r="U657" i="18"/>
  <c r="U658" i="18"/>
  <c r="U659" i="18"/>
  <c r="U660" i="18"/>
  <c r="U661" i="18"/>
  <c r="U662" i="18"/>
  <c r="U663" i="18"/>
  <c r="U664" i="18"/>
  <c r="U665" i="18"/>
  <c r="U666" i="18"/>
  <c r="U667" i="18"/>
  <c r="U668" i="18"/>
  <c r="U669" i="18"/>
  <c r="U670" i="18"/>
  <c r="U671" i="18"/>
  <c r="U672" i="18"/>
  <c r="U673" i="18"/>
  <c r="U674" i="18"/>
  <c r="U675" i="18"/>
  <c r="U676" i="18"/>
  <c r="U677" i="18"/>
  <c r="U678" i="18"/>
  <c r="U679" i="18"/>
  <c r="U680" i="18"/>
  <c r="U681" i="18"/>
  <c r="U682" i="18"/>
  <c r="U683" i="18"/>
  <c r="U684" i="18"/>
  <c r="U685" i="18"/>
  <c r="U686" i="18"/>
  <c r="U687" i="18"/>
  <c r="U688" i="18"/>
  <c r="U689" i="18"/>
  <c r="U690" i="18"/>
  <c r="U691" i="18"/>
  <c r="U692" i="18"/>
  <c r="U693" i="18"/>
  <c r="U694" i="18"/>
  <c r="U695" i="18"/>
  <c r="U696" i="18"/>
  <c r="U697" i="18"/>
  <c r="U698" i="18"/>
  <c r="U699" i="18"/>
  <c r="U700" i="18"/>
  <c r="U701" i="18"/>
  <c r="U702" i="18"/>
  <c r="U703" i="18"/>
  <c r="U704" i="18"/>
  <c r="U705" i="18"/>
  <c r="U706" i="18"/>
  <c r="U707" i="18"/>
  <c r="U708" i="18"/>
  <c r="U709" i="18"/>
  <c r="U710" i="18"/>
  <c r="U711" i="18"/>
  <c r="U712" i="18"/>
  <c r="U713" i="18"/>
  <c r="U714" i="18"/>
  <c r="U715" i="18"/>
  <c r="U716" i="18"/>
  <c r="U717" i="18"/>
  <c r="U718" i="18"/>
  <c r="U719" i="18"/>
  <c r="U720" i="18"/>
  <c r="U721" i="18"/>
  <c r="U722" i="18"/>
  <c r="U723" i="18"/>
  <c r="U724" i="18"/>
  <c r="U725" i="18"/>
  <c r="U726" i="18"/>
  <c r="U727" i="18"/>
  <c r="U728" i="18"/>
  <c r="U729" i="18"/>
  <c r="U730" i="18"/>
  <c r="U731" i="18"/>
  <c r="U732" i="18"/>
  <c r="U733" i="18"/>
  <c r="U734" i="18"/>
  <c r="U735" i="18"/>
  <c r="U736" i="18"/>
  <c r="U737" i="18"/>
  <c r="U738" i="18"/>
  <c r="U739" i="18"/>
  <c r="U740" i="18"/>
  <c r="U741" i="18"/>
  <c r="U742" i="18"/>
  <c r="U743" i="18"/>
  <c r="U744" i="18"/>
  <c r="U745" i="18"/>
  <c r="U746" i="18"/>
  <c r="U747" i="18"/>
  <c r="U748" i="18"/>
  <c r="U749" i="18"/>
  <c r="U750" i="18"/>
  <c r="U751" i="18"/>
  <c r="U752" i="18"/>
  <c r="U753" i="18"/>
  <c r="U754" i="18"/>
  <c r="U755" i="18"/>
  <c r="U756" i="18"/>
  <c r="U757" i="18"/>
  <c r="U758" i="18"/>
  <c r="U759" i="18"/>
  <c r="U760" i="18"/>
  <c r="U761" i="18"/>
  <c r="U762" i="18"/>
  <c r="U763" i="18"/>
  <c r="U764" i="18"/>
  <c r="U765" i="18"/>
  <c r="U766" i="18"/>
  <c r="U767" i="18"/>
  <c r="U768" i="18"/>
  <c r="U769" i="18"/>
  <c r="U770" i="18"/>
  <c r="U771" i="18"/>
  <c r="U772" i="18"/>
  <c r="U773" i="18"/>
  <c r="U774" i="18"/>
  <c r="U775" i="18"/>
  <c r="U776" i="18"/>
  <c r="U777" i="18"/>
  <c r="U778" i="18"/>
  <c r="U779" i="18"/>
  <c r="U780" i="18"/>
  <c r="U781" i="18"/>
  <c r="U782" i="18"/>
  <c r="U783" i="18"/>
  <c r="U784" i="18"/>
  <c r="U785" i="18"/>
  <c r="U786" i="18"/>
  <c r="U787" i="18"/>
  <c r="U788" i="18"/>
  <c r="U789" i="18"/>
  <c r="U790" i="18"/>
  <c r="U791" i="18"/>
  <c r="U792" i="18"/>
  <c r="U793" i="18"/>
  <c r="U794" i="18"/>
  <c r="U795" i="18"/>
  <c r="U796" i="18"/>
  <c r="U797" i="18"/>
  <c r="U798" i="18"/>
  <c r="U799" i="18"/>
  <c r="U800" i="18"/>
  <c r="U801" i="18"/>
  <c r="U802" i="18"/>
  <c r="U803" i="18"/>
  <c r="U804" i="18"/>
  <c r="U805" i="18"/>
  <c r="U806" i="18"/>
  <c r="U807" i="18"/>
  <c r="U808" i="18"/>
  <c r="U809" i="18"/>
  <c r="U810" i="18"/>
  <c r="U811" i="18"/>
  <c r="U812" i="18"/>
  <c r="U813" i="18"/>
  <c r="U814" i="18"/>
  <c r="U815" i="18"/>
  <c r="U816" i="18"/>
  <c r="U817" i="18"/>
  <c r="U818" i="18"/>
  <c r="U819" i="18"/>
  <c r="U820" i="18"/>
  <c r="U821" i="18"/>
  <c r="U822" i="18"/>
  <c r="U823" i="18"/>
  <c r="U824" i="18"/>
  <c r="U825" i="18"/>
  <c r="U826" i="18"/>
  <c r="U827" i="18"/>
  <c r="U828" i="18"/>
  <c r="U829" i="18"/>
  <c r="U830" i="18"/>
  <c r="U831" i="18"/>
  <c r="U832" i="18"/>
  <c r="U3" i="18"/>
  <c r="U4" i="18"/>
  <c r="U8" i="18"/>
  <c r="U12" i="18"/>
  <c r="U10" i="18"/>
  <c r="U11" i="18"/>
  <c r="U9" i="18"/>
  <c r="U14" i="18"/>
  <c r="U13" i="18"/>
  <c r="U15" i="18"/>
  <c r="U16" i="18"/>
  <c r="U18" i="18"/>
  <c r="U17" i="18"/>
  <c r="U21" i="18"/>
  <c r="U19" i="18"/>
  <c r="U20" i="18"/>
  <c r="U34" i="18"/>
  <c r="U28" i="18"/>
  <c r="U27" i="18"/>
  <c r="U26" i="18"/>
  <c r="U33" i="18"/>
  <c r="U32" i="18"/>
  <c r="U31" i="18"/>
  <c r="U25" i="18"/>
  <c r="U24" i="18"/>
  <c r="U23" i="18"/>
  <c r="U22" i="18"/>
  <c r="U37" i="18"/>
  <c r="U45" i="18"/>
  <c r="U36" i="18"/>
  <c r="U44" i="18"/>
  <c r="U40" i="18"/>
  <c r="U43" i="18"/>
  <c r="U39" i="18"/>
  <c r="U42" i="18"/>
  <c r="U38" i="18"/>
  <c r="U41" i="18"/>
  <c r="U46" i="18"/>
  <c r="U48" i="18"/>
  <c r="U47" i="18"/>
  <c r="U51" i="18"/>
  <c r="U50" i="18"/>
  <c r="U49" i="18"/>
  <c r="U81" i="18"/>
  <c r="U77" i="18"/>
  <c r="U76" i="18"/>
  <c r="U75" i="18"/>
  <c r="U71" i="18"/>
  <c r="U70" i="18"/>
  <c r="U69" i="18"/>
  <c r="U55" i="18"/>
  <c r="U68" i="18"/>
  <c r="U54" i="18"/>
  <c r="U74" i="18"/>
  <c r="U67" i="18"/>
  <c r="U66" i="18"/>
  <c r="U65" i="18"/>
  <c r="U64" i="18"/>
  <c r="U73" i="18"/>
  <c r="U63" i="18"/>
  <c r="U62" i="18"/>
  <c r="U61" i="18"/>
  <c r="U60" i="18"/>
  <c r="U72" i="18"/>
  <c r="U59" i="18"/>
  <c r="U58" i="18"/>
  <c r="U57" i="18"/>
  <c r="U56" i="18"/>
  <c r="U80" i="18"/>
  <c r="U79" i="18"/>
  <c r="U53" i="18"/>
  <c r="U78" i="18"/>
  <c r="U52" i="18"/>
  <c r="U2" i="18"/>
  <c r="AJ83" i="18"/>
  <c r="AK83" i="18"/>
  <c r="AJ30" i="18"/>
  <c r="AK30" i="18"/>
  <c r="AJ28" i="18"/>
  <c r="AK28" i="18"/>
  <c r="AJ22" i="18"/>
  <c r="AK22" i="18"/>
  <c r="AJ91" i="18"/>
  <c r="AK91" i="18"/>
  <c r="AJ88" i="18"/>
  <c r="AK88" i="18"/>
  <c r="AJ86" i="18"/>
  <c r="AK86" i="18"/>
  <c r="AJ27" i="18"/>
  <c r="AK27" i="18"/>
  <c r="AJ20" i="18"/>
  <c r="AK20" i="18"/>
  <c r="AJ14" i="18"/>
  <c r="AK14" i="18"/>
  <c r="AJ6" i="18"/>
  <c r="AK6" i="18"/>
  <c r="AJ34" i="18"/>
  <c r="AK34" i="18"/>
  <c r="AJ103" i="18"/>
  <c r="AK103" i="18"/>
  <c r="AJ100" i="18"/>
  <c r="AK100" i="18"/>
  <c r="AJ98" i="18"/>
  <c r="AK98" i="18"/>
  <c r="AJ92" i="18"/>
  <c r="AK92" i="18"/>
  <c r="AJ82" i="18"/>
  <c r="AK82" i="18"/>
  <c r="AJ23" i="18"/>
  <c r="AK23" i="18"/>
  <c r="AJ12" i="18"/>
  <c r="AK12" i="18"/>
  <c r="AJ9" i="18"/>
  <c r="AK9" i="18"/>
  <c r="AJ7" i="18"/>
  <c r="AK7" i="18"/>
  <c r="AJ36" i="18"/>
  <c r="AK36" i="18"/>
  <c r="AJ37" i="18"/>
  <c r="AK37" i="18"/>
  <c r="AJ47" i="18"/>
  <c r="AK47" i="18"/>
  <c r="AJ118" i="18"/>
  <c r="AK118" i="18"/>
  <c r="AJ115" i="18"/>
  <c r="AK115" i="18"/>
  <c r="AJ113" i="18"/>
  <c r="AK113" i="18"/>
  <c r="AJ107" i="18"/>
  <c r="AK107" i="18"/>
  <c r="AJ99" i="18"/>
  <c r="AK99" i="18"/>
  <c r="AJ90" i="18"/>
  <c r="AK90" i="18"/>
  <c r="AJ25" i="18"/>
  <c r="AK25" i="18"/>
  <c r="AJ19" i="18"/>
  <c r="AK19" i="18"/>
  <c r="AJ17" i="18"/>
  <c r="AK17" i="18"/>
  <c r="AJ11" i="18"/>
  <c r="AK11" i="18"/>
  <c r="AJ8" i="18"/>
  <c r="AK8" i="18"/>
  <c r="AJ4" i="18"/>
  <c r="AK4" i="18"/>
  <c r="AJ35" i="18"/>
  <c r="AK35" i="18"/>
  <c r="AJ41" i="18"/>
  <c r="AK41" i="18"/>
  <c r="AJ39" i="18"/>
  <c r="AK39" i="18"/>
  <c r="AJ136" i="18"/>
  <c r="AK136" i="18"/>
  <c r="AJ133" i="18"/>
  <c r="AK133" i="18"/>
  <c r="AJ131" i="18"/>
  <c r="AK131" i="18"/>
  <c r="AJ125" i="18"/>
  <c r="AK125" i="18"/>
  <c r="AJ119" i="18"/>
  <c r="AK119" i="18"/>
  <c r="AJ110" i="18"/>
  <c r="AK110" i="18"/>
  <c r="AJ97" i="18"/>
  <c r="AK97" i="18"/>
  <c r="AJ94" i="18"/>
  <c r="AK94" i="18"/>
  <c r="AJ89" i="18"/>
  <c r="AK89" i="18"/>
  <c r="AJ31" i="18"/>
  <c r="AK31" i="18"/>
  <c r="AJ26" i="18"/>
  <c r="AK26" i="18"/>
  <c r="AJ21" i="18"/>
  <c r="AK21" i="18"/>
  <c r="AJ16" i="18"/>
  <c r="AK16" i="18"/>
  <c r="AJ46" i="18"/>
  <c r="AK46" i="18"/>
  <c r="AJ44" i="18"/>
  <c r="AK44" i="18"/>
  <c r="AJ42" i="18"/>
  <c r="AK42" i="18"/>
  <c r="AJ61" i="18"/>
  <c r="AK61" i="18"/>
  <c r="AJ58" i="18"/>
  <c r="AK58" i="18"/>
  <c r="AJ158" i="18"/>
  <c r="AK158" i="18"/>
  <c r="AJ155" i="18"/>
  <c r="AK155" i="18"/>
  <c r="AJ153" i="18"/>
  <c r="AK153" i="18"/>
  <c r="AJ147" i="18"/>
  <c r="AK147" i="18"/>
  <c r="AJ141" i="18"/>
  <c r="AK141" i="18"/>
  <c r="AJ134" i="18"/>
  <c r="AK134" i="18"/>
  <c r="AJ123" i="18"/>
  <c r="AK123" i="18"/>
  <c r="AJ120" i="18"/>
  <c r="AK120" i="18"/>
  <c r="AJ116" i="18"/>
  <c r="AK116" i="18"/>
  <c r="AJ109" i="18"/>
  <c r="AK109" i="18"/>
  <c r="AJ106" i="18"/>
  <c r="AK106" i="18"/>
  <c r="AJ104" i="18"/>
  <c r="AK104" i="18"/>
  <c r="AJ101" i="18"/>
  <c r="AK101" i="18"/>
  <c r="AJ29" i="18"/>
  <c r="AK29" i="18"/>
  <c r="AJ18" i="18"/>
  <c r="AK18" i="18"/>
  <c r="AJ13" i="18"/>
  <c r="AK13" i="18"/>
  <c r="AJ5" i="18"/>
  <c r="AK5" i="18"/>
  <c r="AJ48" i="18"/>
  <c r="AK48" i="18"/>
  <c r="AJ60" i="18"/>
  <c r="AK60" i="18"/>
  <c r="AJ56" i="18"/>
  <c r="AK56" i="18"/>
  <c r="AJ62" i="18"/>
  <c r="AK62" i="18"/>
  <c r="AJ65" i="18"/>
  <c r="AK65" i="18"/>
  <c r="AJ186" i="18"/>
  <c r="AK186" i="18"/>
  <c r="AJ183" i="18"/>
  <c r="AK183" i="18"/>
  <c r="AJ181" i="18"/>
  <c r="AK181" i="18"/>
  <c r="AJ175" i="18"/>
  <c r="AK175" i="18"/>
  <c r="AJ169" i="18"/>
  <c r="AK169" i="18"/>
  <c r="AJ163" i="18"/>
  <c r="AK163" i="18"/>
  <c r="AJ152" i="18"/>
  <c r="AK152" i="18"/>
  <c r="AJ149" i="18"/>
  <c r="AK149" i="18"/>
  <c r="AJ146" i="18"/>
  <c r="AK146" i="18"/>
  <c r="AJ142" i="18"/>
  <c r="AK142" i="18"/>
  <c r="AJ139" i="18"/>
  <c r="AK139" i="18"/>
  <c r="AJ137" i="18"/>
  <c r="AK137" i="18"/>
  <c r="AJ132" i="18"/>
  <c r="AK132" i="18"/>
  <c r="AJ122" i="18"/>
  <c r="AK122" i="18"/>
  <c r="AJ117" i="18"/>
  <c r="AK117" i="18"/>
  <c r="AJ112" i="18"/>
  <c r="AK112" i="18"/>
  <c r="AJ108" i="18"/>
  <c r="AK108" i="18"/>
  <c r="AJ102" i="18"/>
  <c r="AK102" i="18"/>
  <c r="AJ87" i="18"/>
  <c r="AK87" i="18"/>
  <c r="AJ84" i="18"/>
  <c r="AK84" i="18"/>
  <c r="AJ40" i="18"/>
  <c r="AK40" i="18"/>
  <c r="AJ55" i="18"/>
  <c r="AK55" i="18"/>
  <c r="AJ51" i="18"/>
  <c r="AK51" i="18"/>
  <c r="AJ64" i="18"/>
  <c r="AK64" i="18"/>
  <c r="AJ66" i="18"/>
  <c r="AK66" i="18"/>
  <c r="AJ70" i="18"/>
  <c r="AK70" i="18"/>
  <c r="AJ74" i="18"/>
  <c r="AK74" i="18"/>
  <c r="AJ72" i="18"/>
  <c r="AK72" i="18"/>
  <c r="AJ219" i="18"/>
  <c r="AK219" i="18"/>
  <c r="AJ216" i="18"/>
  <c r="AK216" i="18"/>
  <c r="AJ214" i="18"/>
  <c r="AK214" i="18"/>
  <c r="AJ208" i="18"/>
  <c r="AK208" i="18"/>
  <c r="AJ202" i="18"/>
  <c r="AK202" i="18"/>
  <c r="AJ196" i="18"/>
  <c r="AK196" i="18"/>
  <c r="AJ188" i="18"/>
  <c r="AK188" i="18"/>
  <c r="AJ184" i="18"/>
  <c r="AK184" i="18"/>
  <c r="AJ180" i="18"/>
  <c r="AK180" i="18"/>
  <c r="AJ176" i="18"/>
  <c r="AK176" i="18"/>
  <c r="AJ173" i="18"/>
  <c r="AK173" i="18"/>
  <c r="AJ171" i="18"/>
  <c r="AK171" i="18"/>
  <c r="AJ168" i="18"/>
  <c r="AK168" i="18"/>
  <c r="AJ160" i="18"/>
  <c r="AK160" i="18"/>
  <c r="AJ157" i="18"/>
  <c r="AK157" i="18"/>
  <c r="AJ154" i="18"/>
  <c r="AK154" i="18"/>
  <c r="AJ150" i="18"/>
  <c r="AK150" i="18"/>
  <c r="AJ145" i="18"/>
  <c r="AK145" i="18"/>
  <c r="AJ138" i="18"/>
  <c r="AK138" i="18"/>
  <c r="AJ130" i="18"/>
  <c r="AK130" i="18"/>
  <c r="AJ114" i="18"/>
  <c r="AK114" i="18"/>
  <c r="AJ105" i="18"/>
  <c r="AK105" i="18"/>
  <c r="AJ95" i="18"/>
  <c r="AK95" i="18"/>
  <c r="AJ85" i="18"/>
  <c r="AK85" i="18"/>
  <c r="AJ15" i="18"/>
  <c r="AK15" i="18"/>
  <c r="AJ45" i="18"/>
  <c r="AK45" i="18"/>
  <c r="AJ57" i="18"/>
  <c r="AK57" i="18"/>
  <c r="AJ50" i="18"/>
  <c r="AK50" i="18"/>
  <c r="AJ68" i="18"/>
  <c r="AK68" i="18"/>
  <c r="AJ71" i="18"/>
  <c r="AK71" i="18"/>
  <c r="AJ3" i="18"/>
  <c r="AK3" i="18"/>
  <c r="AJ49" i="18"/>
  <c r="AJ76" i="18"/>
  <c r="K17" i="5"/>
  <c r="K7" i="5"/>
  <c r="E3" i="5"/>
  <c r="AI34" i="18" l="1"/>
  <c r="AI22" i="18"/>
  <c r="AI30" i="18"/>
  <c r="AI83" i="18"/>
  <c r="AI94" i="18"/>
  <c r="AI125" i="18"/>
  <c r="AI133" i="18"/>
  <c r="AI136" i="18"/>
  <c r="AI9" i="18"/>
  <c r="AI115" i="18"/>
  <c r="AI47" i="18"/>
  <c r="AI36" i="18"/>
  <c r="AI7" i="18"/>
  <c r="AI27" i="18"/>
  <c r="AI88" i="18"/>
  <c r="AI91" i="18"/>
  <c r="AI56" i="18"/>
  <c r="AI42" i="18"/>
  <c r="AI122" i="18"/>
  <c r="AI65" i="18"/>
  <c r="AI62" i="18"/>
  <c r="AI11" i="18"/>
  <c r="AI90" i="18"/>
  <c r="AI107" i="18"/>
  <c r="AI113" i="18"/>
  <c r="AI92" i="18"/>
  <c r="AI100" i="18"/>
  <c r="AI103" i="18"/>
  <c r="AI14" i="18"/>
  <c r="AI20" i="18"/>
  <c r="AI28" i="18"/>
  <c r="AI147" i="18"/>
  <c r="AI58" i="18"/>
  <c r="AI61" i="18"/>
  <c r="AI41" i="18"/>
  <c r="AI4" i="18"/>
  <c r="AI8" i="18"/>
  <c r="AI23" i="18"/>
  <c r="AI82" i="18"/>
  <c r="AI6" i="18"/>
  <c r="AI86" i="18"/>
  <c r="AI55" i="18"/>
  <c r="AI102" i="18"/>
  <c r="AI112" i="18"/>
  <c r="AI117" i="18"/>
  <c r="AI104" i="18"/>
  <c r="AI120" i="18"/>
  <c r="AI134" i="18"/>
  <c r="AI141" i="18"/>
  <c r="AI21" i="18"/>
  <c r="AI31" i="18"/>
  <c r="AI89" i="18"/>
  <c r="AI39" i="18"/>
  <c r="AI19" i="18"/>
  <c r="AI25" i="18"/>
  <c r="AI37" i="18"/>
  <c r="AI12" i="18"/>
  <c r="AI98" i="18"/>
  <c r="AI85" i="18"/>
  <c r="AI163" i="18"/>
  <c r="AI183" i="18"/>
  <c r="AI186" i="18"/>
  <c r="AI13" i="18"/>
  <c r="AI29" i="18"/>
  <c r="AI101" i="18"/>
  <c r="AI46" i="18"/>
  <c r="AI16" i="18"/>
  <c r="AI110" i="18"/>
  <c r="AI119" i="18"/>
  <c r="AI35" i="18"/>
  <c r="AI17" i="18"/>
  <c r="AI99" i="18"/>
  <c r="AI118" i="18"/>
  <c r="AI49" i="18"/>
  <c r="AK49" i="18" s="1"/>
  <c r="AI50" i="18"/>
  <c r="AI45" i="18"/>
  <c r="AI15" i="18"/>
  <c r="AI70" i="18"/>
  <c r="AI64" i="18"/>
  <c r="AI51" i="18"/>
  <c r="AI142" i="18"/>
  <c r="AI149" i="18"/>
  <c r="AI152" i="18"/>
  <c r="AI48" i="18"/>
  <c r="AI5" i="18"/>
  <c r="AI109" i="18"/>
  <c r="AI116" i="18"/>
  <c r="AI155" i="18"/>
  <c r="AI158" i="18"/>
  <c r="AI44" i="18"/>
  <c r="AI26" i="18"/>
  <c r="AI97" i="18"/>
  <c r="AI131" i="18"/>
  <c r="AI184" i="18"/>
  <c r="AI72" i="18"/>
  <c r="AI74" i="18"/>
  <c r="AI84" i="18"/>
  <c r="AI87" i="18"/>
  <c r="AI137" i="18"/>
  <c r="AI139" i="18"/>
  <c r="AI175" i="18"/>
  <c r="AI181" i="18"/>
  <c r="AI60" i="18"/>
  <c r="AI18" i="18"/>
  <c r="AI106" i="18"/>
  <c r="AI123" i="18"/>
  <c r="AI153" i="18"/>
  <c r="AI154" i="18"/>
  <c r="AI171" i="18"/>
  <c r="AI176" i="18"/>
  <c r="AI180" i="18"/>
  <c r="AI66" i="18"/>
  <c r="AI40" i="18"/>
  <c r="AI108" i="18"/>
  <c r="AI132" i="18"/>
  <c r="AI146" i="18"/>
  <c r="AI169" i="18"/>
  <c r="AI76" i="18"/>
  <c r="AK76" i="18" s="1"/>
  <c r="AI130" i="18"/>
  <c r="AI145" i="18"/>
  <c r="AI150" i="18"/>
  <c r="AI208" i="18"/>
  <c r="AI216" i="18"/>
  <c r="AI219" i="18"/>
  <c r="AI71" i="18"/>
  <c r="AI68" i="18"/>
  <c r="AI105" i="18"/>
  <c r="AI114" i="18"/>
  <c r="AI160" i="18"/>
  <c r="AI168" i="18"/>
  <c r="AI196" i="18"/>
  <c r="AI202" i="18"/>
  <c r="AI3" i="18"/>
  <c r="AI57" i="18"/>
  <c r="AI95" i="18"/>
  <c r="AI138" i="18"/>
  <c r="AI157" i="18"/>
  <c r="AI173" i="18"/>
  <c r="AI188" i="18"/>
  <c r="AI214" i="18"/>
  <c r="AJ78" i="18" l="1"/>
  <c r="AJ75" i="18"/>
  <c r="AJ54" i="18"/>
  <c r="AJ43" i="18"/>
  <c r="AJ33" i="18"/>
  <c r="AJ10" i="18"/>
  <c r="AJ24" i="18"/>
  <c r="AJ93" i="18"/>
  <c r="AJ96" i="18"/>
  <c r="AJ111" i="18"/>
  <c r="AJ121" i="18"/>
  <c r="AJ124" i="18"/>
  <c r="AJ126" i="18"/>
  <c r="AJ127" i="18"/>
  <c r="AJ128" i="18"/>
  <c r="AJ129" i="18"/>
  <c r="AJ135" i="18"/>
  <c r="AJ140" i="18"/>
  <c r="AJ143" i="18"/>
  <c r="AJ144" i="18"/>
  <c r="AJ148" i="18"/>
  <c r="AJ151" i="18"/>
  <c r="AJ156" i="18"/>
  <c r="AJ159" i="18"/>
  <c r="AJ161" i="18"/>
  <c r="AJ162" i="18"/>
  <c r="AJ164" i="18"/>
  <c r="AJ165" i="18"/>
  <c r="AJ166" i="18"/>
  <c r="AJ167" i="18"/>
  <c r="AJ170" i="18"/>
  <c r="AJ172" i="18"/>
  <c r="AJ174" i="18"/>
  <c r="AJ177" i="18"/>
  <c r="AJ178" i="18"/>
  <c r="AJ179" i="18"/>
  <c r="AJ182" i="18"/>
  <c r="AJ185" i="18"/>
  <c r="AJ187" i="18"/>
  <c r="AJ189" i="18"/>
  <c r="AJ190" i="18"/>
  <c r="AJ191" i="18"/>
  <c r="AJ192" i="18"/>
  <c r="AJ193" i="18"/>
  <c r="AJ194" i="18"/>
  <c r="AJ195" i="18"/>
  <c r="AJ197" i="18"/>
  <c r="AJ198" i="18"/>
  <c r="AJ199" i="18"/>
  <c r="AJ200" i="18"/>
  <c r="AJ201" i="18"/>
  <c r="AJ203" i="18"/>
  <c r="AJ204" i="18"/>
  <c r="AJ205" i="18"/>
  <c r="AJ206" i="18"/>
  <c r="AJ207" i="18"/>
  <c r="AJ209" i="18"/>
  <c r="AJ210" i="18"/>
  <c r="AJ211" i="18"/>
  <c r="AJ212" i="18"/>
  <c r="AJ213" i="18"/>
  <c r="AJ215" i="18"/>
  <c r="AJ217" i="18"/>
  <c r="AJ218" i="18"/>
  <c r="AJ220" i="18"/>
  <c r="AJ221" i="18"/>
  <c r="AJ222" i="18"/>
  <c r="AJ223" i="18"/>
  <c r="AJ224" i="18"/>
  <c r="AJ225" i="18"/>
  <c r="AJ226" i="18"/>
  <c r="AJ227" i="18"/>
  <c r="AJ228" i="18"/>
  <c r="AJ229" i="18"/>
  <c r="AJ230" i="18"/>
  <c r="AJ231" i="18"/>
  <c r="AJ232" i="18"/>
  <c r="AJ233" i="18"/>
  <c r="AJ234" i="18"/>
  <c r="AJ235" i="18"/>
  <c r="AJ236" i="18"/>
  <c r="AJ237" i="18"/>
  <c r="AJ238" i="18"/>
  <c r="AJ239" i="18"/>
  <c r="AJ240" i="18"/>
  <c r="AJ241" i="18"/>
  <c r="AJ242" i="18"/>
  <c r="AJ243" i="18"/>
  <c r="AJ244" i="18"/>
  <c r="AJ245" i="18"/>
  <c r="AJ246" i="18"/>
  <c r="AJ247" i="18"/>
  <c r="AJ248" i="18"/>
  <c r="AJ249" i="18"/>
  <c r="AJ250" i="18"/>
  <c r="AJ251" i="18"/>
  <c r="AJ252" i="18"/>
  <c r="AJ253" i="18"/>
  <c r="AJ254" i="18"/>
  <c r="AJ255" i="18"/>
  <c r="AJ256" i="18"/>
  <c r="AJ257" i="18"/>
  <c r="AJ258" i="18"/>
  <c r="AJ259" i="18"/>
  <c r="AJ260" i="18"/>
  <c r="AJ261" i="18"/>
  <c r="AJ262" i="18"/>
  <c r="AJ263" i="18"/>
  <c r="AJ264" i="18"/>
  <c r="AJ265" i="18"/>
  <c r="AJ266" i="18"/>
  <c r="AJ267" i="18"/>
  <c r="AJ268" i="18"/>
  <c r="AJ269" i="18"/>
  <c r="AJ270" i="18"/>
  <c r="AJ271" i="18"/>
  <c r="AJ272" i="18"/>
  <c r="AJ273" i="18"/>
  <c r="AJ274" i="18"/>
  <c r="AJ275" i="18"/>
  <c r="AJ276" i="18"/>
  <c r="AJ277" i="18"/>
  <c r="AJ278" i="18"/>
  <c r="AJ279" i="18"/>
  <c r="AJ280" i="18"/>
  <c r="AJ281" i="18"/>
  <c r="AJ282" i="18"/>
  <c r="AJ283" i="18"/>
  <c r="AJ284" i="18"/>
  <c r="AJ285" i="18"/>
  <c r="AJ286" i="18"/>
  <c r="AJ287" i="18"/>
  <c r="AJ288" i="18"/>
  <c r="AJ289" i="18"/>
  <c r="AJ290" i="18"/>
  <c r="AJ291" i="18"/>
  <c r="AJ292" i="18"/>
  <c r="AJ293" i="18"/>
  <c r="AJ294" i="18"/>
  <c r="AJ295" i="18"/>
  <c r="AJ296" i="18"/>
  <c r="AJ297" i="18"/>
  <c r="AJ298" i="18"/>
  <c r="AJ299" i="18"/>
  <c r="AJ300" i="18"/>
  <c r="AJ301" i="18"/>
  <c r="AJ302" i="18"/>
  <c r="AJ303" i="18"/>
  <c r="AJ304" i="18"/>
  <c r="AJ305" i="18"/>
  <c r="AJ306" i="18"/>
  <c r="AJ307" i="18"/>
  <c r="AJ308" i="18"/>
  <c r="AJ309" i="18"/>
  <c r="AJ310" i="18"/>
  <c r="AJ311" i="18"/>
  <c r="AJ312" i="18"/>
  <c r="AJ313" i="18"/>
  <c r="AJ314" i="18"/>
  <c r="AJ315" i="18"/>
  <c r="AJ316" i="18"/>
  <c r="AJ317" i="18"/>
  <c r="AJ318" i="18"/>
  <c r="AJ319" i="18"/>
  <c r="AJ320" i="18"/>
  <c r="AJ321" i="18"/>
  <c r="AJ322" i="18"/>
  <c r="AJ323" i="18"/>
  <c r="AJ324" i="18"/>
  <c r="AJ325" i="18"/>
  <c r="AJ326" i="18"/>
  <c r="AJ327" i="18"/>
  <c r="AJ328" i="18"/>
  <c r="AJ329" i="18"/>
  <c r="AJ330" i="18"/>
  <c r="AJ331" i="18"/>
  <c r="AJ332" i="18"/>
  <c r="AJ333" i="18"/>
  <c r="AJ334" i="18"/>
  <c r="AJ335" i="18"/>
  <c r="AJ336" i="18"/>
  <c r="AJ337" i="18"/>
  <c r="AJ338" i="18"/>
  <c r="AJ339" i="18"/>
  <c r="AJ340" i="18"/>
  <c r="AJ341" i="18"/>
  <c r="AJ342" i="18"/>
  <c r="AJ343" i="18"/>
  <c r="AJ344" i="18"/>
  <c r="AJ345" i="18"/>
  <c r="AJ346" i="18"/>
  <c r="AJ347" i="18"/>
  <c r="AJ348" i="18"/>
  <c r="AJ349" i="18"/>
  <c r="AJ350" i="18"/>
  <c r="AJ351" i="18"/>
  <c r="AJ352" i="18"/>
  <c r="AJ353" i="18"/>
  <c r="AJ354" i="18"/>
  <c r="AJ355" i="18"/>
  <c r="AJ356" i="18"/>
  <c r="AJ357" i="18"/>
  <c r="AJ358" i="18"/>
  <c r="AJ359" i="18"/>
  <c r="AJ360" i="18"/>
  <c r="AJ361" i="18"/>
  <c r="AJ362" i="18"/>
  <c r="AJ363" i="18"/>
  <c r="AJ364" i="18"/>
  <c r="AJ365" i="18"/>
  <c r="AJ366" i="18"/>
  <c r="AJ367" i="18"/>
  <c r="AJ368" i="18"/>
  <c r="AJ369" i="18"/>
  <c r="AJ370" i="18"/>
  <c r="AJ371" i="18"/>
  <c r="AJ372" i="18"/>
  <c r="AJ373" i="18"/>
  <c r="AJ374" i="18"/>
  <c r="AJ375" i="18"/>
  <c r="AJ376" i="18"/>
  <c r="AJ377" i="18"/>
  <c r="AJ378" i="18"/>
  <c r="AJ379" i="18"/>
  <c r="AJ380" i="18"/>
  <c r="AJ381" i="18"/>
  <c r="AJ382" i="18"/>
  <c r="AJ383" i="18"/>
  <c r="AJ384" i="18"/>
  <c r="AJ385" i="18"/>
  <c r="AJ386" i="18"/>
  <c r="AJ387" i="18"/>
  <c r="AJ388" i="18"/>
  <c r="AJ389" i="18"/>
  <c r="AJ390" i="18"/>
  <c r="AJ391" i="18"/>
  <c r="AJ392" i="18"/>
  <c r="AJ393" i="18"/>
  <c r="AJ394" i="18"/>
  <c r="AJ395" i="18"/>
  <c r="AJ396" i="18"/>
  <c r="AJ397" i="18"/>
  <c r="AJ398" i="18"/>
  <c r="AJ399" i="18"/>
  <c r="AJ400" i="18"/>
  <c r="AJ401" i="18"/>
  <c r="AJ402" i="18"/>
  <c r="AJ403" i="18"/>
  <c r="AJ404" i="18"/>
  <c r="AJ405" i="18"/>
  <c r="AJ406" i="18"/>
  <c r="AJ407" i="18"/>
  <c r="AJ408" i="18"/>
  <c r="AJ409" i="18"/>
  <c r="AJ410" i="18"/>
  <c r="AJ411" i="18"/>
  <c r="AJ412" i="18"/>
  <c r="AJ413" i="18"/>
  <c r="AJ414" i="18"/>
  <c r="AJ415" i="18"/>
  <c r="AJ416" i="18"/>
  <c r="AJ417" i="18"/>
  <c r="AJ418" i="18"/>
  <c r="AJ419" i="18"/>
  <c r="AJ420" i="18"/>
  <c r="AJ421" i="18"/>
  <c r="AJ422" i="18"/>
  <c r="AJ423" i="18"/>
  <c r="AJ424" i="18"/>
  <c r="AJ425" i="18"/>
  <c r="AJ426" i="18"/>
  <c r="AJ427" i="18"/>
  <c r="AJ428" i="18"/>
  <c r="AJ429" i="18"/>
  <c r="AJ430" i="18"/>
  <c r="AJ431" i="18"/>
  <c r="AJ432" i="18"/>
  <c r="AJ433" i="18"/>
  <c r="AJ434" i="18"/>
  <c r="AJ435" i="18"/>
  <c r="AJ436" i="18"/>
  <c r="AJ437" i="18"/>
  <c r="AJ438" i="18"/>
  <c r="AJ439" i="18"/>
  <c r="AJ440" i="18"/>
  <c r="AJ441" i="18"/>
  <c r="AJ442" i="18"/>
  <c r="AJ443" i="18"/>
  <c r="AJ444" i="18"/>
  <c r="AJ445" i="18"/>
  <c r="AJ446" i="18"/>
  <c r="AJ447" i="18"/>
  <c r="AJ448" i="18"/>
  <c r="AJ449" i="18"/>
  <c r="AJ450" i="18"/>
  <c r="AJ451" i="18"/>
  <c r="AJ452" i="18"/>
  <c r="AJ453" i="18"/>
  <c r="AJ454" i="18"/>
  <c r="AJ455" i="18"/>
  <c r="AJ456" i="18"/>
  <c r="AJ457" i="18"/>
  <c r="AJ458" i="18"/>
  <c r="AJ459" i="18"/>
  <c r="AJ460" i="18"/>
  <c r="AJ461" i="18"/>
  <c r="AJ462" i="18"/>
  <c r="AJ463" i="18"/>
  <c r="AJ464" i="18"/>
  <c r="AJ465" i="18"/>
  <c r="AJ466" i="18"/>
  <c r="AJ467" i="18"/>
  <c r="AJ468" i="18"/>
  <c r="AJ469" i="18"/>
  <c r="AJ470" i="18"/>
  <c r="AJ471" i="18"/>
  <c r="AJ472" i="18"/>
  <c r="AJ473" i="18"/>
  <c r="AJ474" i="18"/>
  <c r="AJ475" i="18"/>
  <c r="AJ476" i="18"/>
  <c r="AJ477" i="18"/>
  <c r="AJ478" i="18"/>
  <c r="AJ479" i="18"/>
  <c r="AJ480" i="18"/>
  <c r="AJ481" i="18"/>
  <c r="AJ482" i="18"/>
  <c r="AJ483" i="18"/>
  <c r="AJ484" i="18"/>
  <c r="AJ485" i="18"/>
  <c r="AJ486" i="18"/>
  <c r="AJ487" i="18"/>
  <c r="AJ488" i="18"/>
  <c r="AJ489" i="18"/>
  <c r="AJ490" i="18"/>
  <c r="AJ491" i="18"/>
  <c r="AJ492" i="18"/>
  <c r="AJ493" i="18"/>
  <c r="AJ494" i="18"/>
  <c r="AJ495" i="18"/>
  <c r="AJ496" i="18"/>
  <c r="AJ497" i="18"/>
  <c r="AJ498" i="18"/>
  <c r="AJ499" i="18"/>
  <c r="AJ500" i="18"/>
  <c r="AJ501" i="18"/>
  <c r="AJ502" i="18"/>
  <c r="AJ503" i="18"/>
  <c r="AJ504" i="18"/>
  <c r="AJ505" i="18"/>
  <c r="AJ506" i="18"/>
  <c r="AJ507" i="18"/>
  <c r="AJ508" i="18"/>
  <c r="AJ509" i="18"/>
  <c r="AJ510" i="18"/>
  <c r="AJ511" i="18"/>
  <c r="AJ512" i="18"/>
  <c r="AJ513" i="18"/>
  <c r="AJ514" i="18"/>
  <c r="AJ515" i="18"/>
  <c r="AJ516" i="18"/>
  <c r="AJ517" i="18"/>
  <c r="AJ518" i="18"/>
  <c r="AJ519" i="18"/>
  <c r="AJ520" i="18"/>
  <c r="AJ521" i="18"/>
  <c r="AJ522" i="18"/>
  <c r="AJ523" i="18"/>
  <c r="AJ524" i="18"/>
  <c r="AJ525" i="18"/>
  <c r="AJ526" i="18"/>
  <c r="AJ527" i="18"/>
  <c r="AJ528" i="18"/>
  <c r="AJ529" i="18"/>
  <c r="AJ530" i="18"/>
  <c r="AJ531" i="18"/>
  <c r="AJ532" i="18"/>
  <c r="AJ533" i="18"/>
  <c r="AJ534" i="18"/>
  <c r="AJ535" i="18"/>
  <c r="AJ536" i="18"/>
  <c r="AJ537" i="18"/>
  <c r="AJ538" i="18"/>
  <c r="AJ539" i="18"/>
  <c r="AJ540" i="18"/>
  <c r="AJ541" i="18"/>
  <c r="AJ542" i="18"/>
  <c r="AJ543" i="18"/>
  <c r="AJ544" i="18"/>
  <c r="AJ545" i="18"/>
  <c r="AJ546" i="18"/>
  <c r="AJ547" i="18"/>
  <c r="AJ548" i="18"/>
  <c r="AJ549" i="18"/>
  <c r="AJ550" i="18"/>
  <c r="AJ551" i="18"/>
  <c r="AJ552" i="18"/>
  <c r="AJ553" i="18"/>
  <c r="AJ554" i="18"/>
  <c r="AJ555" i="18"/>
  <c r="AJ556" i="18"/>
  <c r="AJ557" i="18"/>
  <c r="AJ558" i="18"/>
  <c r="AJ559" i="18"/>
  <c r="AJ560" i="18"/>
  <c r="AJ561" i="18"/>
  <c r="AJ562" i="18"/>
  <c r="AJ563" i="18"/>
  <c r="AJ564" i="18"/>
  <c r="AJ565" i="18"/>
  <c r="AJ566" i="18"/>
  <c r="AJ567" i="18"/>
  <c r="AJ568" i="18"/>
  <c r="AJ569" i="18"/>
  <c r="AJ570" i="18"/>
  <c r="AJ571" i="18"/>
  <c r="AJ572" i="18"/>
  <c r="AJ573" i="18"/>
  <c r="AJ574" i="18"/>
  <c r="AJ575" i="18"/>
  <c r="AJ576" i="18"/>
  <c r="AJ577" i="18"/>
  <c r="AJ578" i="18"/>
  <c r="AJ579" i="18"/>
  <c r="AJ580" i="18"/>
  <c r="AJ581" i="18"/>
  <c r="AJ582" i="18"/>
  <c r="AJ583" i="18"/>
  <c r="AJ584" i="18"/>
  <c r="AJ585" i="18"/>
  <c r="AJ586" i="18"/>
  <c r="AJ587" i="18"/>
  <c r="AJ588" i="18"/>
  <c r="AJ589" i="18"/>
  <c r="AJ590" i="18"/>
  <c r="AJ591" i="18"/>
  <c r="AJ592" i="18"/>
  <c r="AJ593" i="18"/>
  <c r="AJ594" i="18"/>
  <c r="AJ595" i="18"/>
  <c r="AJ596" i="18"/>
  <c r="AJ597" i="18"/>
  <c r="AJ598" i="18"/>
  <c r="AJ599" i="18"/>
  <c r="AJ600" i="18"/>
  <c r="AJ601" i="18"/>
  <c r="AJ602" i="18"/>
  <c r="AJ603" i="18"/>
  <c r="AJ604" i="18"/>
  <c r="AJ605" i="18"/>
  <c r="AJ606" i="18"/>
  <c r="AJ607" i="18"/>
  <c r="AJ608" i="18"/>
  <c r="AJ609" i="18"/>
  <c r="AJ610" i="18"/>
  <c r="AJ611" i="18"/>
  <c r="AJ612" i="18"/>
  <c r="AJ613" i="18"/>
  <c r="AJ614" i="18"/>
  <c r="AJ615" i="18"/>
  <c r="AJ616" i="18"/>
  <c r="AJ617" i="18"/>
  <c r="AJ618" i="18"/>
  <c r="AJ619" i="18"/>
  <c r="AJ620" i="18"/>
  <c r="AJ621" i="18"/>
  <c r="AJ622" i="18"/>
  <c r="AJ623" i="18"/>
  <c r="AJ624" i="18"/>
  <c r="AJ625" i="18"/>
  <c r="AJ626" i="18"/>
  <c r="AJ627" i="18"/>
  <c r="AJ628" i="18"/>
  <c r="AJ629" i="18"/>
  <c r="AJ630" i="18"/>
  <c r="AJ631" i="18"/>
  <c r="AJ632" i="18"/>
  <c r="AJ633" i="18"/>
  <c r="AJ634" i="18"/>
  <c r="AJ635" i="18"/>
  <c r="AJ636" i="18"/>
  <c r="AJ637" i="18"/>
  <c r="AJ638" i="18"/>
  <c r="AJ639" i="18"/>
  <c r="AJ640" i="18"/>
  <c r="AJ641" i="18"/>
  <c r="AJ642" i="18"/>
  <c r="AJ643" i="18"/>
  <c r="AJ644" i="18"/>
  <c r="AJ645" i="18"/>
  <c r="AJ646" i="18"/>
  <c r="AJ647" i="18"/>
  <c r="AJ648" i="18"/>
  <c r="AJ649" i="18"/>
  <c r="AJ650" i="18"/>
  <c r="AJ651" i="18"/>
  <c r="AJ652" i="18"/>
  <c r="AJ653" i="18"/>
  <c r="AJ654" i="18"/>
  <c r="AJ655" i="18"/>
  <c r="AJ656" i="18"/>
  <c r="AJ657" i="18"/>
  <c r="AJ658" i="18"/>
  <c r="AJ659" i="18"/>
  <c r="AJ660" i="18"/>
  <c r="AJ661" i="18"/>
  <c r="AJ662" i="18"/>
  <c r="AJ663" i="18"/>
  <c r="AJ664" i="18"/>
  <c r="AJ665" i="18"/>
  <c r="AJ666" i="18"/>
  <c r="AJ667" i="18"/>
  <c r="AJ668" i="18"/>
  <c r="AJ669" i="18"/>
  <c r="AJ670" i="18"/>
  <c r="AJ671" i="18"/>
  <c r="AJ672" i="18"/>
  <c r="AJ673" i="18"/>
  <c r="AJ674" i="18"/>
  <c r="AJ675" i="18"/>
  <c r="AJ676" i="18"/>
  <c r="AJ677" i="18"/>
  <c r="AJ678" i="18"/>
  <c r="AJ679" i="18"/>
  <c r="AJ680" i="18"/>
  <c r="AJ681" i="18"/>
  <c r="AJ682" i="18"/>
  <c r="AJ683" i="18"/>
  <c r="AJ684" i="18"/>
  <c r="AJ685" i="18"/>
  <c r="AJ686" i="18"/>
  <c r="AJ687" i="18"/>
  <c r="AJ688" i="18"/>
  <c r="AJ689" i="18"/>
  <c r="AJ690" i="18"/>
  <c r="AJ691" i="18"/>
  <c r="AJ692" i="18"/>
  <c r="AJ693" i="18"/>
  <c r="AJ694" i="18"/>
  <c r="AJ695" i="18"/>
  <c r="AJ696" i="18"/>
  <c r="AJ697" i="18"/>
  <c r="AJ698" i="18"/>
  <c r="AJ699" i="18"/>
  <c r="AJ700" i="18"/>
  <c r="AJ701" i="18"/>
  <c r="AJ702" i="18"/>
  <c r="AJ703" i="18"/>
  <c r="AJ704" i="18"/>
  <c r="AJ705" i="18"/>
  <c r="AJ706" i="18"/>
  <c r="AJ707" i="18"/>
  <c r="AJ708" i="18"/>
  <c r="AJ709" i="18"/>
  <c r="AJ710" i="18"/>
  <c r="AJ711" i="18"/>
  <c r="AJ712" i="18"/>
  <c r="AJ713" i="18"/>
  <c r="AJ714" i="18"/>
  <c r="AJ715" i="18"/>
  <c r="AJ716" i="18"/>
  <c r="AJ717" i="18"/>
  <c r="AJ718" i="18"/>
  <c r="AJ719" i="18"/>
  <c r="AJ720" i="18"/>
  <c r="AJ721" i="18"/>
  <c r="AJ722" i="18"/>
  <c r="AJ723" i="18"/>
  <c r="AJ724" i="18"/>
  <c r="AJ725" i="18"/>
  <c r="AJ726" i="18"/>
  <c r="AJ727" i="18"/>
  <c r="AJ728" i="18"/>
  <c r="AJ729" i="18"/>
  <c r="AJ730" i="18"/>
  <c r="AJ731" i="18"/>
  <c r="AJ732" i="18"/>
  <c r="AJ733" i="18"/>
  <c r="AJ734" i="18"/>
  <c r="AJ735" i="18"/>
  <c r="AJ736" i="18"/>
  <c r="AJ737" i="18"/>
  <c r="AJ738" i="18"/>
  <c r="AJ739" i="18"/>
  <c r="AJ740" i="18"/>
  <c r="AJ741" i="18"/>
  <c r="AJ742" i="18"/>
  <c r="AJ743" i="18"/>
  <c r="AJ744" i="18"/>
  <c r="AJ745" i="18"/>
  <c r="AJ746" i="18"/>
  <c r="AJ747" i="18"/>
  <c r="AJ748" i="18"/>
  <c r="AJ749" i="18"/>
  <c r="AJ750" i="18"/>
  <c r="AJ751" i="18"/>
  <c r="AJ752" i="18"/>
  <c r="AJ753" i="18"/>
  <c r="AJ754" i="18"/>
  <c r="AJ755" i="18"/>
  <c r="AJ756" i="18"/>
  <c r="AJ757" i="18"/>
  <c r="AJ758" i="18"/>
  <c r="AJ759" i="18"/>
  <c r="AJ760" i="18"/>
  <c r="AJ761" i="18"/>
  <c r="AJ762" i="18"/>
  <c r="AJ763" i="18"/>
  <c r="AJ764" i="18"/>
  <c r="AJ765" i="18"/>
  <c r="AJ766" i="18"/>
  <c r="AJ767" i="18"/>
  <c r="AJ768" i="18"/>
  <c r="AJ769" i="18"/>
  <c r="AJ770" i="18"/>
  <c r="AJ771" i="18"/>
  <c r="AJ772" i="18"/>
  <c r="AJ773" i="18"/>
  <c r="AJ774" i="18"/>
  <c r="AJ775" i="18"/>
  <c r="AJ776" i="18"/>
  <c r="AJ777" i="18"/>
  <c r="AJ778" i="18"/>
  <c r="AJ779" i="18"/>
  <c r="AJ780" i="18"/>
  <c r="AJ781" i="18"/>
  <c r="AJ782" i="18"/>
  <c r="AJ783" i="18"/>
  <c r="AJ784" i="18"/>
  <c r="AJ785" i="18"/>
  <c r="AJ786" i="18"/>
  <c r="AJ787" i="18"/>
  <c r="AJ788" i="18"/>
  <c r="AJ789" i="18"/>
  <c r="AJ790" i="18"/>
  <c r="AJ791" i="18"/>
  <c r="AJ792" i="18"/>
  <c r="AJ793" i="18"/>
  <c r="AJ794" i="18"/>
  <c r="AJ795" i="18"/>
  <c r="AJ796" i="18"/>
  <c r="AJ797" i="18"/>
  <c r="AJ798" i="18"/>
  <c r="AJ799" i="18"/>
  <c r="AJ800" i="18"/>
  <c r="AJ801" i="18"/>
  <c r="AJ802" i="18"/>
  <c r="AJ803" i="18"/>
  <c r="AJ804" i="18"/>
  <c r="AJ805" i="18"/>
  <c r="AJ806" i="18"/>
  <c r="AJ807" i="18"/>
  <c r="AJ808" i="18"/>
  <c r="AJ809" i="18"/>
  <c r="AJ810" i="18"/>
  <c r="AJ811" i="18"/>
  <c r="AJ812" i="18"/>
  <c r="AJ813" i="18"/>
  <c r="AJ814" i="18"/>
  <c r="AJ815" i="18"/>
  <c r="AJ816" i="18"/>
  <c r="AJ817" i="18"/>
  <c r="AJ818" i="18"/>
  <c r="AJ819" i="18"/>
  <c r="AJ820" i="18"/>
  <c r="AJ821" i="18"/>
  <c r="AJ822" i="18"/>
  <c r="AJ823" i="18"/>
  <c r="AJ824" i="18"/>
  <c r="AJ825" i="18"/>
  <c r="AJ826" i="18"/>
  <c r="AJ827" i="18"/>
  <c r="AJ828" i="18"/>
  <c r="AJ829" i="18"/>
  <c r="AJ830" i="18"/>
  <c r="AJ831" i="18"/>
  <c r="AJ832" i="18"/>
  <c r="AK93" i="18"/>
  <c r="AK96" i="18"/>
  <c r="AK111" i="18"/>
  <c r="AK121" i="18"/>
  <c r="AK124" i="18"/>
  <c r="AK126" i="18"/>
  <c r="AK127" i="18"/>
  <c r="AK128" i="18"/>
  <c r="AK129" i="18"/>
  <c r="AK135" i="18"/>
  <c r="AK140" i="18"/>
  <c r="AK143" i="18"/>
  <c r="AK144" i="18"/>
  <c r="AK148" i="18"/>
  <c r="AK151" i="18"/>
  <c r="AK156" i="18"/>
  <c r="AK159" i="18"/>
  <c r="AK161" i="18"/>
  <c r="AK162" i="18"/>
  <c r="AK164" i="18"/>
  <c r="AK165" i="18"/>
  <c r="AK166" i="18"/>
  <c r="AK167" i="18"/>
  <c r="AK170" i="18"/>
  <c r="AK172" i="18"/>
  <c r="AK174" i="18"/>
  <c r="AK177" i="18"/>
  <c r="AK178" i="18"/>
  <c r="AK179" i="18"/>
  <c r="AK182" i="18"/>
  <c r="AK185" i="18"/>
  <c r="AK187" i="18"/>
  <c r="AK189" i="18"/>
  <c r="AK190" i="18"/>
  <c r="AK191" i="18"/>
  <c r="AK192" i="18"/>
  <c r="AK193" i="18"/>
  <c r="AK194" i="18"/>
  <c r="AK195" i="18"/>
  <c r="AK197" i="18"/>
  <c r="AK198" i="18"/>
  <c r="AK199" i="18"/>
  <c r="AK200" i="18"/>
  <c r="AK201" i="18"/>
  <c r="AK203" i="18"/>
  <c r="AK204" i="18"/>
  <c r="AK205" i="18"/>
  <c r="AK206" i="18"/>
  <c r="AK207" i="18"/>
  <c r="AK209" i="18"/>
  <c r="AK210" i="18"/>
  <c r="AK211" i="18"/>
  <c r="AK212" i="18"/>
  <c r="AK213" i="18"/>
  <c r="AK215" i="18"/>
  <c r="AK217" i="18"/>
  <c r="AK218" i="18"/>
  <c r="AK220" i="18"/>
  <c r="AK221" i="18"/>
  <c r="AK222" i="18"/>
  <c r="AK223" i="18"/>
  <c r="AK224" i="18"/>
  <c r="AK225" i="18"/>
  <c r="AK226" i="18"/>
  <c r="AK227" i="18"/>
  <c r="AK228" i="18"/>
  <c r="AK229" i="18"/>
  <c r="AK230" i="18"/>
  <c r="AK231" i="18"/>
  <c r="AK232" i="18"/>
  <c r="AK233" i="18"/>
  <c r="AK234" i="18"/>
  <c r="AK235" i="18"/>
  <c r="AK236" i="18"/>
  <c r="AK237" i="18"/>
  <c r="AK238" i="18"/>
  <c r="AK239" i="18"/>
  <c r="AK240" i="18"/>
  <c r="AK241" i="18"/>
  <c r="AK242" i="18"/>
  <c r="AK243" i="18"/>
  <c r="AK244" i="18"/>
  <c r="AK245" i="18"/>
  <c r="AK246" i="18"/>
  <c r="AK247" i="18"/>
  <c r="AK248" i="18"/>
  <c r="AK249" i="18"/>
  <c r="AK250" i="18"/>
  <c r="AK251" i="18"/>
  <c r="AK252" i="18"/>
  <c r="AK253" i="18"/>
  <c r="AK254" i="18"/>
  <c r="AK255" i="18"/>
  <c r="AK256" i="18"/>
  <c r="AK257" i="18"/>
  <c r="AK258" i="18"/>
  <c r="AK259" i="18"/>
  <c r="AK260" i="18"/>
  <c r="AK261" i="18"/>
  <c r="AK262" i="18"/>
  <c r="AK263" i="18"/>
  <c r="AK264" i="18"/>
  <c r="AK265" i="18"/>
  <c r="AK266" i="18"/>
  <c r="AK267" i="18"/>
  <c r="AK268" i="18"/>
  <c r="AK269" i="18"/>
  <c r="AK270" i="18"/>
  <c r="AK271" i="18"/>
  <c r="AK272" i="18"/>
  <c r="AK273" i="18"/>
  <c r="AK274" i="18"/>
  <c r="AK275" i="18"/>
  <c r="AK276" i="18"/>
  <c r="AK277" i="18"/>
  <c r="AK278" i="18"/>
  <c r="AK279" i="18"/>
  <c r="AK280" i="18"/>
  <c r="AK281" i="18"/>
  <c r="AK282" i="18"/>
  <c r="AK283" i="18"/>
  <c r="AK284" i="18"/>
  <c r="AK285" i="18"/>
  <c r="AK286" i="18"/>
  <c r="AK287" i="18"/>
  <c r="AK288" i="18"/>
  <c r="AK289" i="18"/>
  <c r="AK290" i="18"/>
  <c r="AK291" i="18"/>
  <c r="AK292" i="18"/>
  <c r="AK293" i="18"/>
  <c r="AK294" i="18"/>
  <c r="AK295" i="18"/>
  <c r="AK296" i="18"/>
  <c r="AK297" i="18"/>
  <c r="AK298" i="18"/>
  <c r="AK299" i="18"/>
  <c r="AK300" i="18"/>
  <c r="AK301" i="18"/>
  <c r="AK302" i="18"/>
  <c r="AK303" i="18"/>
  <c r="AK304" i="18"/>
  <c r="AK305" i="18"/>
  <c r="AK306" i="18"/>
  <c r="AK307" i="18"/>
  <c r="AK308" i="18"/>
  <c r="AK309" i="18"/>
  <c r="AK310" i="18"/>
  <c r="AK311" i="18"/>
  <c r="AK312" i="18"/>
  <c r="AK313" i="18"/>
  <c r="AK314" i="18"/>
  <c r="AK315" i="18"/>
  <c r="AK316" i="18"/>
  <c r="AK317" i="18"/>
  <c r="AK318" i="18"/>
  <c r="AK319" i="18"/>
  <c r="AK320" i="18"/>
  <c r="AK321" i="18"/>
  <c r="AK322" i="18"/>
  <c r="AK323" i="18"/>
  <c r="AK324" i="18"/>
  <c r="AK325" i="18"/>
  <c r="AK326" i="18"/>
  <c r="AK327" i="18"/>
  <c r="AK328" i="18"/>
  <c r="AK329" i="18"/>
  <c r="AK330" i="18"/>
  <c r="AK331" i="18"/>
  <c r="AK332" i="18"/>
  <c r="AK333" i="18"/>
  <c r="AK334" i="18"/>
  <c r="AK335" i="18"/>
  <c r="AK336" i="18"/>
  <c r="AK337" i="18"/>
  <c r="AK338" i="18"/>
  <c r="AK339" i="18"/>
  <c r="AK340" i="18"/>
  <c r="AK341" i="18"/>
  <c r="AK342" i="18"/>
  <c r="AK343" i="18"/>
  <c r="AK344" i="18"/>
  <c r="AK345" i="18"/>
  <c r="AK346" i="18"/>
  <c r="AK347" i="18"/>
  <c r="AK348" i="18"/>
  <c r="AK349" i="18"/>
  <c r="AK350" i="18"/>
  <c r="AK351" i="18"/>
  <c r="AK352" i="18"/>
  <c r="AK353" i="18"/>
  <c r="AK354" i="18"/>
  <c r="AK355" i="18"/>
  <c r="AK356" i="18"/>
  <c r="AK357" i="18"/>
  <c r="AK358" i="18"/>
  <c r="AK359" i="18"/>
  <c r="AK360" i="18"/>
  <c r="AK361" i="18"/>
  <c r="AK362" i="18"/>
  <c r="AK363" i="18"/>
  <c r="AK364" i="18"/>
  <c r="AK365" i="18"/>
  <c r="AK366" i="18"/>
  <c r="AK367" i="18"/>
  <c r="AK368" i="18"/>
  <c r="AK369" i="18"/>
  <c r="AK370" i="18"/>
  <c r="AK371" i="18"/>
  <c r="AK372" i="18"/>
  <c r="AK373" i="18"/>
  <c r="AK374" i="18"/>
  <c r="AK375" i="18"/>
  <c r="AK376" i="18"/>
  <c r="AK377" i="18"/>
  <c r="AK378" i="18"/>
  <c r="AK379" i="18"/>
  <c r="AK380" i="18"/>
  <c r="AK381" i="18"/>
  <c r="AK382" i="18"/>
  <c r="AK383" i="18"/>
  <c r="AK384" i="18"/>
  <c r="AK385" i="18"/>
  <c r="AK386" i="18"/>
  <c r="AK387" i="18"/>
  <c r="AK388" i="18"/>
  <c r="AK389" i="18"/>
  <c r="AK390" i="18"/>
  <c r="AK391" i="18"/>
  <c r="AK392" i="18"/>
  <c r="AK393" i="18"/>
  <c r="AK394" i="18"/>
  <c r="AK395" i="18"/>
  <c r="AK396" i="18"/>
  <c r="AK397" i="18"/>
  <c r="AK398" i="18"/>
  <c r="AK399" i="18"/>
  <c r="AK400" i="18"/>
  <c r="AK401" i="18"/>
  <c r="AK402" i="18"/>
  <c r="AK403" i="18"/>
  <c r="AK404" i="18"/>
  <c r="AK405" i="18"/>
  <c r="AK406" i="18"/>
  <c r="AK407" i="18"/>
  <c r="AK408" i="18"/>
  <c r="AK409" i="18"/>
  <c r="AK410" i="18"/>
  <c r="AK411" i="18"/>
  <c r="AK412" i="18"/>
  <c r="AK413" i="18"/>
  <c r="AK414" i="18"/>
  <c r="AK415" i="18"/>
  <c r="AK416" i="18"/>
  <c r="AK417" i="18"/>
  <c r="AK418" i="18"/>
  <c r="AK419" i="18"/>
  <c r="AK420" i="18"/>
  <c r="AK421" i="18"/>
  <c r="AK422" i="18"/>
  <c r="AK423" i="18"/>
  <c r="AK424" i="18"/>
  <c r="AK425" i="18"/>
  <c r="AK426" i="18"/>
  <c r="AK427" i="18"/>
  <c r="AK428" i="18"/>
  <c r="AK429" i="18"/>
  <c r="AK430" i="18"/>
  <c r="AK431" i="18"/>
  <c r="AK432" i="18"/>
  <c r="AK433" i="18"/>
  <c r="AK434" i="18"/>
  <c r="AK435" i="18"/>
  <c r="AK436" i="18"/>
  <c r="AK437" i="18"/>
  <c r="AK438" i="18"/>
  <c r="AK439" i="18"/>
  <c r="AK440" i="18"/>
  <c r="AK441" i="18"/>
  <c r="AK442" i="18"/>
  <c r="AK443" i="18"/>
  <c r="AK444" i="18"/>
  <c r="AK445" i="18"/>
  <c r="AK446" i="18"/>
  <c r="AK447" i="18"/>
  <c r="AK448" i="18"/>
  <c r="AK449" i="18"/>
  <c r="AK450" i="18"/>
  <c r="AK451" i="18"/>
  <c r="AK452" i="18"/>
  <c r="AK453" i="18"/>
  <c r="AK454" i="18"/>
  <c r="AK455" i="18"/>
  <c r="AK456" i="18"/>
  <c r="AK457" i="18"/>
  <c r="AK458" i="18"/>
  <c r="AK459" i="18"/>
  <c r="AK460" i="18"/>
  <c r="AK461" i="18"/>
  <c r="AK462" i="18"/>
  <c r="AK463" i="18"/>
  <c r="AK464" i="18"/>
  <c r="AK465" i="18"/>
  <c r="AK466" i="18"/>
  <c r="AK467" i="18"/>
  <c r="AK468" i="18"/>
  <c r="AK469" i="18"/>
  <c r="AK470" i="18"/>
  <c r="AK471" i="18"/>
  <c r="AK472" i="18"/>
  <c r="AK473" i="18"/>
  <c r="AK474" i="18"/>
  <c r="AK475" i="18"/>
  <c r="AK476" i="18"/>
  <c r="AK477" i="18"/>
  <c r="AK478" i="18"/>
  <c r="AK479" i="18"/>
  <c r="AK480" i="18"/>
  <c r="AK481" i="18"/>
  <c r="AK482" i="18"/>
  <c r="AK483" i="18"/>
  <c r="AK484" i="18"/>
  <c r="AK485" i="18"/>
  <c r="AK486" i="18"/>
  <c r="AK487" i="18"/>
  <c r="AK488" i="18"/>
  <c r="AK489" i="18"/>
  <c r="AK490" i="18"/>
  <c r="AK491" i="18"/>
  <c r="AK492" i="18"/>
  <c r="AK493" i="18"/>
  <c r="AK494" i="18"/>
  <c r="AK495" i="18"/>
  <c r="AK496" i="18"/>
  <c r="AK497" i="18"/>
  <c r="AK498" i="18"/>
  <c r="AK499" i="18"/>
  <c r="AK500" i="18"/>
  <c r="AK501" i="18"/>
  <c r="AK502" i="18"/>
  <c r="AK503" i="18"/>
  <c r="AK504" i="18"/>
  <c r="AK505" i="18"/>
  <c r="AK506" i="18"/>
  <c r="AK507" i="18"/>
  <c r="AK508" i="18"/>
  <c r="AK509" i="18"/>
  <c r="AK510" i="18"/>
  <c r="AK511" i="18"/>
  <c r="AK512" i="18"/>
  <c r="AK513" i="18"/>
  <c r="AK514" i="18"/>
  <c r="AK515" i="18"/>
  <c r="AK516" i="18"/>
  <c r="AK517" i="18"/>
  <c r="AK518" i="18"/>
  <c r="AK519" i="18"/>
  <c r="AK520" i="18"/>
  <c r="AK521" i="18"/>
  <c r="AK522" i="18"/>
  <c r="AK523" i="18"/>
  <c r="AK524" i="18"/>
  <c r="AK525" i="18"/>
  <c r="AK526" i="18"/>
  <c r="AK527" i="18"/>
  <c r="AK528" i="18"/>
  <c r="AK529" i="18"/>
  <c r="AK530" i="18"/>
  <c r="AK531" i="18"/>
  <c r="AK532" i="18"/>
  <c r="AK533" i="18"/>
  <c r="AK534" i="18"/>
  <c r="AK535" i="18"/>
  <c r="AK536" i="18"/>
  <c r="AK537" i="18"/>
  <c r="AK538" i="18"/>
  <c r="AK539" i="18"/>
  <c r="AK540" i="18"/>
  <c r="AK541" i="18"/>
  <c r="AK542" i="18"/>
  <c r="AK543" i="18"/>
  <c r="AK544" i="18"/>
  <c r="AK545" i="18"/>
  <c r="AK546" i="18"/>
  <c r="AK547" i="18"/>
  <c r="AK548" i="18"/>
  <c r="AK549" i="18"/>
  <c r="AK550" i="18"/>
  <c r="AK551" i="18"/>
  <c r="AK552" i="18"/>
  <c r="AK553" i="18"/>
  <c r="AK554" i="18"/>
  <c r="AK555" i="18"/>
  <c r="AK556" i="18"/>
  <c r="AK557" i="18"/>
  <c r="AK558" i="18"/>
  <c r="AK559" i="18"/>
  <c r="AK560" i="18"/>
  <c r="AK561" i="18"/>
  <c r="AK562" i="18"/>
  <c r="AK563" i="18"/>
  <c r="AK564" i="18"/>
  <c r="AK565" i="18"/>
  <c r="AK566" i="18"/>
  <c r="AK567" i="18"/>
  <c r="AK568" i="18"/>
  <c r="AK569" i="18"/>
  <c r="AK570" i="18"/>
  <c r="AK571" i="18"/>
  <c r="AK572" i="18"/>
  <c r="AK573" i="18"/>
  <c r="AK574" i="18"/>
  <c r="AK575" i="18"/>
  <c r="AK576" i="18"/>
  <c r="AK577" i="18"/>
  <c r="AK578" i="18"/>
  <c r="AK579" i="18"/>
  <c r="AK580" i="18"/>
  <c r="AK581" i="18"/>
  <c r="AK582" i="18"/>
  <c r="AK583" i="18"/>
  <c r="AK584" i="18"/>
  <c r="AK585" i="18"/>
  <c r="AK586" i="18"/>
  <c r="AK587" i="18"/>
  <c r="AK588" i="18"/>
  <c r="AK589" i="18"/>
  <c r="AK590" i="18"/>
  <c r="AK591" i="18"/>
  <c r="AK592" i="18"/>
  <c r="AK593" i="18"/>
  <c r="AK594" i="18"/>
  <c r="AK595" i="18"/>
  <c r="AK596" i="18"/>
  <c r="AK597" i="18"/>
  <c r="AK598" i="18"/>
  <c r="AK599" i="18"/>
  <c r="AK600" i="18"/>
  <c r="AK601" i="18"/>
  <c r="AK602" i="18"/>
  <c r="AK603" i="18"/>
  <c r="AK604" i="18"/>
  <c r="AK605" i="18"/>
  <c r="AK606" i="18"/>
  <c r="AK607" i="18"/>
  <c r="AK608" i="18"/>
  <c r="AK609" i="18"/>
  <c r="AK610" i="18"/>
  <c r="AK611" i="18"/>
  <c r="AK612" i="18"/>
  <c r="AK613" i="18"/>
  <c r="AK614" i="18"/>
  <c r="AK615" i="18"/>
  <c r="AK616" i="18"/>
  <c r="AK617" i="18"/>
  <c r="AK618" i="18"/>
  <c r="AK619" i="18"/>
  <c r="AK620" i="18"/>
  <c r="AK621" i="18"/>
  <c r="AK622" i="18"/>
  <c r="AK623" i="18"/>
  <c r="AK624" i="18"/>
  <c r="AK625" i="18"/>
  <c r="AK626" i="18"/>
  <c r="AK627" i="18"/>
  <c r="AK628" i="18"/>
  <c r="AK629" i="18"/>
  <c r="AK630" i="18"/>
  <c r="AK631" i="18"/>
  <c r="AK632" i="18"/>
  <c r="AK633" i="18"/>
  <c r="AK634" i="18"/>
  <c r="AK635" i="18"/>
  <c r="AK636" i="18"/>
  <c r="AK637" i="18"/>
  <c r="AK638" i="18"/>
  <c r="AK639" i="18"/>
  <c r="AK640" i="18"/>
  <c r="AK641" i="18"/>
  <c r="AK642" i="18"/>
  <c r="AK643" i="18"/>
  <c r="AK644" i="18"/>
  <c r="AK645" i="18"/>
  <c r="AK646" i="18"/>
  <c r="AK647" i="18"/>
  <c r="AK648" i="18"/>
  <c r="AK649" i="18"/>
  <c r="AK650" i="18"/>
  <c r="AK651" i="18"/>
  <c r="AK652" i="18"/>
  <c r="AK653" i="18"/>
  <c r="AK654" i="18"/>
  <c r="AK655" i="18"/>
  <c r="AK656" i="18"/>
  <c r="AK657" i="18"/>
  <c r="AK658" i="18"/>
  <c r="AK659" i="18"/>
  <c r="AK660" i="18"/>
  <c r="AK661" i="18"/>
  <c r="AK662" i="18"/>
  <c r="AK663" i="18"/>
  <c r="AK664" i="18"/>
  <c r="AK665" i="18"/>
  <c r="AK666" i="18"/>
  <c r="AK667" i="18"/>
  <c r="AK668" i="18"/>
  <c r="AK669" i="18"/>
  <c r="AK670" i="18"/>
  <c r="AK671" i="18"/>
  <c r="AK672" i="18"/>
  <c r="AK673" i="18"/>
  <c r="AK674" i="18"/>
  <c r="AK675" i="18"/>
  <c r="AK676" i="18"/>
  <c r="AK677" i="18"/>
  <c r="AK678" i="18"/>
  <c r="AK679" i="18"/>
  <c r="AK680" i="18"/>
  <c r="AK681" i="18"/>
  <c r="AK682" i="18"/>
  <c r="AK683" i="18"/>
  <c r="AK684" i="18"/>
  <c r="AK685" i="18"/>
  <c r="AK686" i="18"/>
  <c r="AK687" i="18"/>
  <c r="AK688" i="18"/>
  <c r="AK689" i="18"/>
  <c r="AK690" i="18"/>
  <c r="AK691" i="18"/>
  <c r="AK692" i="18"/>
  <c r="AK693" i="18"/>
  <c r="AK694" i="18"/>
  <c r="AK695" i="18"/>
  <c r="AK696" i="18"/>
  <c r="AK697" i="18"/>
  <c r="AK698" i="18"/>
  <c r="AK699" i="18"/>
  <c r="AK700" i="18"/>
  <c r="AK701" i="18"/>
  <c r="AK702" i="18"/>
  <c r="AK703" i="18"/>
  <c r="AK704" i="18"/>
  <c r="AK705" i="18"/>
  <c r="AK706" i="18"/>
  <c r="AK707" i="18"/>
  <c r="AK708" i="18"/>
  <c r="AK709" i="18"/>
  <c r="AK710" i="18"/>
  <c r="AK711" i="18"/>
  <c r="AK712" i="18"/>
  <c r="AK713" i="18"/>
  <c r="AK714" i="18"/>
  <c r="AK715" i="18"/>
  <c r="AK716" i="18"/>
  <c r="AK717" i="18"/>
  <c r="AK718" i="18"/>
  <c r="AK719" i="18"/>
  <c r="AK720" i="18"/>
  <c r="AK721" i="18"/>
  <c r="AK722" i="18"/>
  <c r="AK723" i="18"/>
  <c r="AK724" i="18"/>
  <c r="AK725" i="18"/>
  <c r="AK726" i="18"/>
  <c r="AK727" i="18"/>
  <c r="AK728" i="18"/>
  <c r="AK729" i="18"/>
  <c r="AK730" i="18"/>
  <c r="AK731" i="18"/>
  <c r="AK732" i="18"/>
  <c r="AK733" i="18"/>
  <c r="AK734" i="18"/>
  <c r="AK735" i="18"/>
  <c r="AK736" i="18"/>
  <c r="AK737" i="18"/>
  <c r="AK738" i="18"/>
  <c r="AK739" i="18"/>
  <c r="AK740" i="18"/>
  <c r="AK741" i="18"/>
  <c r="AK742" i="18"/>
  <c r="AK743" i="18"/>
  <c r="AK744" i="18"/>
  <c r="AK745" i="18"/>
  <c r="AK746" i="18"/>
  <c r="AK747" i="18"/>
  <c r="AK748" i="18"/>
  <c r="AK749" i="18"/>
  <c r="AK750" i="18"/>
  <c r="AK751" i="18"/>
  <c r="AK752" i="18"/>
  <c r="AK753" i="18"/>
  <c r="AK754" i="18"/>
  <c r="AK755" i="18"/>
  <c r="AK756" i="18"/>
  <c r="AK757" i="18"/>
  <c r="AK758" i="18"/>
  <c r="AK759" i="18"/>
  <c r="AK760" i="18"/>
  <c r="AK761" i="18"/>
  <c r="AK762" i="18"/>
  <c r="AK763" i="18"/>
  <c r="AK764" i="18"/>
  <c r="AK765" i="18"/>
  <c r="AK766" i="18"/>
  <c r="AK767" i="18"/>
  <c r="AK768" i="18"/>
  <c r="AK769" i="18"/>
  <c r="AK770" i="18"/>
  <c r="AK771" i="18"/>
  <c r="AK772" i="18"/>
  <c r="AK773" i="18"/>
  <c r="AK774" i="18"/>
  <c r="AK775" i="18"/>
  <c r="AK776" i="18"/>
  <c r="AK777" i="18"/>
  <c r="AK778" i="18"/>
  <c r="AK779" i="18"/>
  <c r="AK780" i="18"/>
  <c r="AK781" i="18"/>
  <c r="AK782" i="18"/>
  <c r="AK783" i="18"/>
  <c r="AK784" i="18"/>
  <c r="AK785" i="18"/>
  <c r="AK786" i="18"/>
  <c r="AK787" i="18"/>
  <c r="AK788" i="18"/>
  <c r="AK789" i="18"/>
  <c r="AK790" i="18"/>
  <c r="AK791" i="18"/>
  <c r="AK792" i="18"/>
  <c r="AK793" i="18"/>
  <c r="AK794" i="18"/>
  <c r="AK795" i="18"/>
  <c r="AK796" i="18"/>
  <c r="AK797" i="18"/>
  <c r="AK798" i="18"/>
  <c r="AK799" i="18"/>
  <c r="AK800" i="18"/>
  <c r="AK801" i="18"/>
  <c r="AK802" i="18"/>
  <c r="AK803" i="18"/>
  <c r="AK804" i="18"/>
  <c r="AK805" i="18"/>
  <c r="AK806" i="18"/>
  <c r="AK807" i="18"/>
  <c r="AK808" i="18"/>
  <c r="AK809" i="18"/>
  <c r="AK810" i="18"/>
  <c r="AK811" i="18"/>
  <c r="AK812" i="18"/>
  <c r="AK813" i="18"/>
  <c r="AK814" i="18"/>
  <c r="AK815" i="18"/>
  <c r="AK816" i="18"/>
  <c r="AK817" i="18"/>
  <c r="AK818" i="18"/>
  <c r="AK819" i="18"/>
  <c r="AK820" i="18"/>
  <c r="AK821" i="18"/>
  <c r="AK822" i="18"/>
  <c r="AK823" i="18"/>
  <c r="AK824" i="18"/>
  <c r="AK825" i="18"/>
  <c r="AK826" i="18"/>
  <c r="AK827" i="18"/>
  <c r="AK828" i="18"/>
  <c r="AK829" i="18"/>
  <c r="AK830" i="18"/>
  <c r="AK831" i="18"/>
  <c r="AK832" i="18"/>
  <c r="AI93" i="18" l="1"/>
  <c r="AI96" i="18"/>
  <c r="AI111" i="18"/>
  <c r="AI121" i="18"/>
  <c r="AI124" i="18"/>
  <c r="AI126" i="18"/>
  <c r="AI127" i="18"/>
  <c r="AI128" i="18"/>
  <c r="AI129" i="18"/>
  <c r="AI135" i="18"/>
  <c r="AI140" i="18"/>
  <c r="AI143" i="18"/>
  <c r="AI144" i="18"/>
  <c r="AI148" i="18"/>
  <c r="AI151" i="18"/>
  <c r="AI156" i="18"/>
  <c r="AI159" i="18"/>
  <c r="AI161" i="18"/>
  <c r="AI162" i="18"/>
  <c r="AI164" i="18"/>
  <c r="AI165" i="18"/>
  <c r="AI166" i="18"/>
  <c r="AI167" i="18"/>
  <c r="AI170" i="18"/>
  <c r="AI172" i="18"/>
  <c r="AI174" i="18"/>
  <c r="AI177" i="18"/>
  <c r="AI178" i="18"/>
  <c r="AI179" i="18"/>
  <c r="AI182" i="18"/>
  <c r="AI185" i="18"/>
  <c r="AI187" i="18"/>
  <c r="AI189" i="18"/>
  <c r="AI190" i="18"/>
  <c r="AI191" i="18"/>
  <c r="AI192" i="18"/>
  <c r="AI193" i="18"/>
  <c r="AI194" i="18"/>
  <c r="AI195" i="18"/>
  <c r="AI197" i="18"/>
  <c r="AI198" i="18"/>
  <c r="AI199" i="18"/>
  <c r="AI200" i="18"/>
  <c r="AI201" i="18"/>
  <c r="AI203" i="18"/>
  <c r="AI204" i="18"/>
  <c r="AI205" i="18"/>
  <c r="AI206" i="18"/>
  <c r="AI207" i="18"/>
  <c r="AI209" i="18"/>
  <c r="AI210" i="18"/>
  <c r="AI211" i="18"/>
  <c r="AI212" i="18"/>
  <c r="AI213" i="18"/>
  <c r="AI215" i="18"/>
  <c r="AI217" i="18"/>
  <c r="AI218" i="18"/>
  <c r="AI220" i="18"/>
  <c r="AI221" i="18"/>
  <c r="AI222" i="18"/>
  <c r="AI223" i="18"/>
  <c r="AI224" i="18"/>
  <c r="AI225" i="18"/>
  <c r="AI226" i="18"/>
  <c r="AI227" i="18"/>
  <c r="AI228" i="18"/>
  <c r="AI229" i="18"/>
  <c r="AI230" i="18"/>
  <c r="AI231" i="18"/>
  <c r="AI232" i="18"/>
  <c r="AI233" i="18"/>
  <c r="AI234" i="18"/>
  <c r="AI235" i="18"/>
  <c r="AI236" i="18"/>
  <c r="AI237" i="18"/>
  <c r="AI238" i="18"/>
  <c r="AI239" i="18"/>
  <c r="AI240" i="18"/>
  <c r="AI241" i="18"/>
  <c r="AI242" i="18"/>
  <c r="AI243" i="18"/>
  <c r="AI244" i="18"/>
  <c r="AI245" i="18"/>
  <c r="AI246" i="18"/>
  <c r="AI247" i="18"/>
  <c r="AI248" i="18"/>
  <c r="AI249" i="18"/>
  <c r="AI250" i="18"/>
  <c r="AI251" i="18"/>
  <c r="AI252" i="18"/>
  <c r="AI253" i="18"/>
  <c r="AI254" i="18"/>
  <c r="AI255" i="18"/>
  <c r="AI256" i="18"/>
  <c r="AI257" i="18"/>
  <c r="AI258" i="18"/>
  <c r="AI259" i="18"/>
  <c r="AI260" i="18"/>
  <c r="AI261" i="18"/>
  <c r="AI262" i="18"/>
  <c r="AI263" i="18"/>
  <c r="AI264" i="18"/>
  <c r="AI265" i="18"/>
  <c r="AI266" i="18"/>
  <c r="AI267" i="18"/>
  <c r="AI268" i="18"/>
  <c r="AI269" i="18"/>
  <c r="AI270" i="18"/>
  <c r="AI271" i="18"/>
  <c r="AI272" i="18"/>
  <c r="AI273" i="18"/>
  <c r="AI274" i="18"/>
  <c r="AI275" i="18"/>
  <c r="AI276" i="18"/>
  <c r="AI277" i="18"/>
  <c r="AI278" i="18"/>
  <c r="AI279" i="18"/>
  <c r="AI280" i="18"/>
  <c r="AI281" i="18"/>
  <c r="AI282" i="18"/>
  <c r="AI283" i="18"/>
  <c r="AI284" i="18"/>
  <c r="AI285" i="18"/>
  <c r="AI286" i="18"/>
  <c r="AI287" i="18"/>
  <c r="AI288" i="18"/>
  <c r="AI289" i="18"/>
  <c r="AI290" i="18"/>
  <c r="AI291" i="18"/>
  <c r="AI292" i="18"/>
  <c r="AI293" i="18"/>
  <c r="AI294" i="18"/>
  <c r="AI295" i="18"/>
  <c r="AI296" i="18"/>
  <c r="AI297" i="18"/>
  <c r="AI298" i="18"/>
  <c r="AI299" i="18"/>
  <c r="AI300" i="18"/>
  <c r="AI301" i="18"/>
  <c r="AI302" i="18"/>
  <c r="AI303" i="18"/>
  <c r="AI304" i="18"/>
  <c r="AI305" i="18"/>
  <c r="AI306" i="18"/>
  <c r="AI307" i="18"/>
  <c r="AI308" i="18"/>
  <c r="AI309" i="18"/>
  <c r="AI310" i="18"/>
  <c r="AI311" i="18"/>
  <c r="AI312" i="18"/>
  <c r="AI313" i="18"/>
  <c r="AI314" i="18"/>
  <c r="AI315" i="18"/>
  <c r="AI316" i="18"/>
  <c r="AI317" i="18"/>
  <c r="AI318" i="18"/>
  <c r="AI319" i="18"/>
  <c r="AI320" i="18"/>
  <c r="AI321" i="18"/>
  <c r="AI322" i="18"/>
  <c r="AI323" i="18"/>
  <c r="AI324" i="18"/>
  <c r="AI325" i="18"/>
  <c r="AI326" i="18"/>
  <c r="AI327" i="18"/>
  <c r="AI328" i="18"/>
  <c r="AI329" i="18"/>
  <c r="AI330" i="18"/>
  <c r="AI331" i="18"/>
  <c r="AI332" i="18"/>
  <c r="AI333" i="18"/>
  <c r="AI334" i="18"/>
  <c r="AI335" i="18"/>
  <c r="AI336" i="18"/>
  <c r="AI337" i="18"/>
  <c r="AI338" i="18"/>
  <c r="AI339" i="18"/>
  <c r="AI340" i="18"/>
  <c r="AI341" i="18"/>
  <c r="AI342" i="18"/>
  <c r="AI343" i="18"/>
  <c r="AI344" i="18"/>
  <c r="AI345" i="18"/>
  <c r="AI346" i="18"/>
  <c r="AI347" i="18"/>
  <c r="AI348" i="18"/>
  <c r="AI349" i="18"/>
  <c r="AI350" i="18"/>
  <c r="AI351" i="18"/>
  <c r="AI352" i="18"/>
  <c r="AI353" i="18"/>
  <c r="AI354" i="18"/>
  <c r="AI355" i="18"/>
  <c r="AI356" i="18"/>
  <c r="AI357" i="18"/>
  <c r="AI358" i="18"/>
  <c r="AI359" i="18"/>
  <c r="AI360" i="18"/>
  <c r="AI361" i="18"/>
  <c r="AI362" i="18"/>
  <c r="AI363" i="18"/>
  <c r="AI364" i="18"/>
  <c r="AI365" i="18"/>
  <c r="AI366" i="18"/>
  <c r="AI367" i="18"/>
  <c r="AI368" i="18"/>
  <c r="AI369" i="18"/>
  <c r="AI370" i="18"/>
  <c r="AI371" i="18"/>
  <c r="AI372" i="18"/>
  <c r="AI373" i="18"/>
  <c r="AI374" i="18"/>
  <c r="AI375" i="18"/>
  <c r="AI376" i="18"/>
  <c r="AI377" i="18"/>
  <c r="AI378" i="18"/>
  <c r="AI379" i="18"/>
  <c r="AI380" i="18"/>
  <c r="AI381" i="18"/>
  <c r="AI382" i="18"/>
  <c r="AI383" i="18"/>
  <c r="AI384" i="18"/>
  <c r="AI385" i="18"/>
  <c r="AI386" i="18"/>
  <c r="AI387" i="18"/>
  <c r="AI388" i="18"/>
  <c r="AI389" i="18"/>
  <c r="AI390" i="18"/>
  <c r="AI391" i="18"/>
  <c r="AI392" i="18"/>
  <c r="AI393" i="18"/>
  <c r="AI394" i="18"/>
  <c r="AI395" i="18"/>
  <c r="AI396" i="18"/>
  <c r="AI397" i="18"/>
  <c r="AI398" i="18"/>
  <c r="AI399" i="18"/>
  <c r="AI400" i="18"/>
  <c r="AI401" i="18"/>
  <c r="AI402" i="18"/>
  <c r="AI403" i="18"/>
  <c r="AI404" i="18"/>
  <c r="AI405" i="18"/>
  <c r="AI406" i="18"/>
  <c r="AI407" i="18"/>
  <c r="AI408" i="18"/>
  <c r="AI409" i="18"/>
  <c r="AI410" i="18"/>
  <c r="AI411" i="18"/>
  <c r="AI412" i="18"/>
  <c r="AI413" i="18"/>
  <c r="AI414" i="18"/>
  <c r="AI415" i="18"/>
  <c r="AI416" i="18"/>
  <c r="AI417" i="18"/>
  <c r="AI418" i="18"/>
  <c r="AI419" i="18"/>
  <c r="AI420" i="18"/>
  <c r="AI421" i="18"/>
  <c r="AI422" i="18"/>
  <c r="AI423" i="18"/>
  <c r="AI424" i="18"/>
  <c r="AI425" i="18"/>
  <c r="AI426" i="18"/>
  <c r="AI427" i="18"/>
  <c r="AI428" i="18"/>
  <c r="AI429" i="18"/>
  <c r="AI430" i="18"/>
  <c r="AI431" i="18"/>
  <c r="AI432" i="18"/>
  <c r="AI433" i="18"/>
  <c r="AI434" i="18"/>
  <c r="AI435" i="18"/>
  <c r="AI436" i="18"/>
  <c r="AI437" i="18"/>
  <c r="AI438" i="18"/>
  <c r="AI439" i="18"/>
  <c r="AI440" i="18"/>
  <c r="AI441" i="18"/>
  <c r="AI442" i="18"/>
  <c r="AI443" i="18"/>
  <c r="AI444" i="18"/>
  <c r="AI445" i="18"/>
  <c r="AI446" i="18"/>
  <c r="AI447" i="18"/>
  <c r="AI448" i="18"/>
  <c r="AI449" i="18"/>
  <c r="AI450" i="18"/>
  <c r="AI451" i="18"/>
  <c r="AI452" i="18"/>
  <c r="AI453" i="18"/>
  <c r="AI454" i="18"/>
  <c r="AI455" i="18"/>
  <c r="AI456" i="18"/>
  <c r="AI457" i="18"/>
  <c r="AI458" i="18"/>
  <c r="AI459" i="18"/>
  <c r="AI460" i="18"/>
  <c r="AI461" i="18"/>
  <c r="AI462" i="18"/>
  <c r="AI463" i="18"/>
  <c r="AI464" i="18"/>
  <c r="AI465" i="18"/>
  <c r="AI466" i="18"/>
  <c r="AI467" i="18"/>
  <c r="AI468" i="18"/>
  <c r="AI469" i="18"/>
  <c r="AI470" i="18"/>
  <c r="AI471" i="18"/>
  <c r="AI472" i="18"/>
  <c r="AI473" i="18"/>
  <c r="AI474" i="18"/>
  <c r="AI475" i="18"/>
  <c r="AI476" i="18"/>
  <c r="AI477" i="18"/>
  <c r="AI478" i="18"/>
  <c r="AI479" i="18"/>
  <c r="AI480" i="18"/>
  <c r="AI481" i="18"/>
  <c r="AI482" i="18"/>
  <c r="AI483" i="18"/>
  <c r="AI484" i="18"/>
  <c r="AI485" i="18"/>
  <c r="AI486" i="18"/>
  <c r="AI487" i="18"/>
  <c r="AI488" i="18"/>
  <c r="AI489" i="18"/>
  <c r="AI490" i="18"/>
  <c r="AI491" i="18"/>
  <c r="AI492" i="18"/>
  <c r="AI493" i="18"/>
  <c r="AI494" i="18"/>
  <c r="AI495" i="18"/>
  <c r="AI496" i="18"/>
  <c r="AI497" i="18"/>
  <c r="AI498" i="18"/>
  <c r="AI499" i="18"/>
  <c r="AI500" i="18"/>
  <c r="AI501" i="18"/>
  <c r="AI502" i="18"/>
  <c r="AI503" i="18"/>
  <c r="AI504" i="18"/>
  <c r="AI505" i="18"/>
  <c r="AI506" i="18"/>
  <c r="AI507" i="18"/>
  <c r="AI508" i="18"/>
  <c r="AI509" i="18"/>
  <c r="AI510" i="18"/>
  <c r="AI511" i="18"/>
  <c r="AI512" i="18"/>
  <c r="AI513" i="18"/>
  <c r="AI514" i="18"/>
  <c r="AI515" i="18"/>
  <c r="AI516" i="18"/>
  <c r="AI517" i="18"/>
  <c r="AI518" i="18"/>
  <c r="AI519" i="18"/>
  <c r="AI520" i="18"/>
  <c r="AI521" i="18"/>
  <c r="AI522" i="18"/>
  <c r="AI523" i="18"/>
  <c r="AI524" i="18"/>
  <c r="AI525" i="18"/>
  <c r="AI526" i="18"/>
  <c r="AI527" i="18"/>
  <c r="AI528" i="18"/>
  <c r="AI529" i="18"/>
  <c r="AI530" i="18"/>
  <c r="AI531" i="18"/>
  <c r="AI532" i="18"/>
  <c r="AI533" i="18"/>
  <c r="AI534" i="18"/>
  <c r="AI535" i="18"/>
  <c r="AI536" i="18"/>
  <c r="AI537" i="18"/>
  <c r="AI538" i="18"/>
  <c r="AI539" i="18"/>
  <c r="AI540" i="18"/>
  <c r="AI541" i="18"/>
  <c r="AI542" i="18"/>
  <c r="AI543" i="18"/>
  <c r="AI544" i="18"/>
  <c r="AI545" i="18"/>
  <c r="AI546" i="18"/>
  <c r="AI547" i="18"/>
  <c r="AI548" i="18"/>
  <c r="AI549" i="18"/>
  <c r="AI550" i="18"/>
  <c r="AI551" i="18"/>
  <c r="AI552" i="18"/>
  <c r="AI553" i="18"/>
  <c r="AI554" i="18"/>
  <c r="AI555" i="18"/>
  <c r="AI556" i="18"/>
  <c r="AI557" i="18"/>
  <c r="AI558" i="18"/>
  <c r="AI559" i="18"/>
  <c r="AI560" i="18"/>
  <c r="AI561" i="18"/>
  <c r="AI562" i="18"/>
  <c r="AI563" i="18"/>
  <c r="AI564" i="18"/>
  <c r="AI565" i="18"/>
  <c r="AI566" i="18"/>
  <c r="AI567" i="18"/>
  <c r="AI568" i="18"/>
  <c r="AI569" i="18"/>
  <c r="AI570" i="18"/>
  <c r="AI571" i="18"/>
  <c r="AI572" i="18"/>
  <c r="AI573" i="18"/>
  <c r="AI574" i="18"/>
  <c r="AI575" i="18"/>
  <c r="AI576" i="18"/>
  <c r="AI577" i="18"/>
  <c r="AI578" i="18"/>
  <c r="AI579" i="18"/>
  <c r="AI580" i="18"/>
  <c r="AI581" i="18"/>
  <c r="AI582" i="18"/>
  <c r="AI583" i="18"/>
  <c r="AI584" i="18"/>
  <c r="AI585" i="18"/>
  <c r="AI586" i="18"/>
  <c r="AI587" i="18"/>
  <c r="AI588" i="18"/>
  <c r="AI589" i="18"/>
  <c r="AI590" i="18"/>
  <c r="AI591" i="18"/>
  <c r="AI592" i="18"/>
  <c r="AI593" i="18"/>
  <c r="AI594" i="18"/>
  <c r="AI595" i="18"/>
  <c r="AI596" i="18"/>
  <c r="AI597" i="18"/>
  <c r="AI598" i="18"/>
  <c r="AI599" i="18"/>
  <c r="AI600" i="18"/>
  <c r="AI601" i="18"/>
  <c r="AI602" i="18"/>
  <c r="AI603" i="18"/>
  <c r="AI604" i="18"/>
  <c r="AI605" i="18"/>
  <c r="AI606" i="18"/>
  <c r="AI607" i="18"/>
  <c r="AI608" i="18"/>
  <c r="AI609" i="18"/>
  <c r="AI610" i="18"/>
  <c r="AI611" i="18"/>
  <c r="AI612" i="18"/>
  <c r="AI613" i="18"/>
  <c r="AI614" i="18"/>
  <c r="AI615" i="18"/>
  <c r="AI616" i="18"/>
  <c r="AI617" i="18"/>
  <c r="AI618" i="18"/>
  <c r="AI619" i="18"/>
  <c r="AI620" i="18"/>
  <c r="AI621" i="18"/>
  <c r="AI622" i="18"/>
  <c r="AI623" i="18"/>
  <c r="AI624" i="18"/>
  <c r="AI625" i="18"/>
  <c r="AI626" i="18"/>
  <c r="AI627" i="18"/>
  <c r="AI628" i="18"/>
  <c r="AI629" i="18"/>
  <c r="AI630" i="18"/>
  <c r="AI631" i="18"/>
  <c r="AI632" i="18"/>
  <c r="AI633" i="18"/>
  <c r="AI634" i="18"/>
  <c r="AI635" i="18"/>
  <c r="AI636" i="18"/>
  <c r="AI637" i="18"/>
  <c r="AI638" i="18"/>
  <c r="AI639" i="18"/>
  <c r="AI640" i="18"/>
  <c r="AI641" i="18"/>
  <c r="AI642" i="18"/>
  <c r="AI643" i="18"/>
  <c r="AI644" i="18"/>
  <c r="AI645" i="18"/>
  <c r="AI646" i="18"/>
  <c r="AI647" i="18"/>
  <c r="AI648" i="18"/>
  <c r="AI649" i="18"/>
  <c r="AI650" i="18"/>
  <c r="AI651" i="18"/>
  <c r="AI652" i="18"/>
  <c r="AI653" i="18"/>
  <c r="AI654" i="18"/>
  <c r="AI655" i="18"/>
  <c r="AI656" i="18"/>
  <c r="AI657" i="18"/>
  <c r="AI658" i="18"/>
  <c r="AI659" i="18"/>
  <c r="AI660" i="18"/>
  <c r="AI661" i="18"/>
  <c r="AI662" i="18"/>
  <c r="AI663" i="18"/>
  <c r="AI664" i="18"/>
  <c r="AI665" i="18"/>
  <c r="AI666" i="18"/>
  <c r="AI667" i="18"/>
  <c r="AI668" i="18"/>
  <c r="AI669" i="18"/>
  <c r="AI670" i="18"/>
  <c r="AI671" i="18"/>
  <c r="AI672" i="18"/>
  <c r="AI673" i="18"/>
  <c r="AI674" i="18"/>
  <c r="AI675" i="18"/>
  <c r="AI676" i="18"/>
  <c r="AI677" i="18"/>
  <c r="AI678" i="18"/>
  <c r="AI679" i="18"/>
  <c r="AI680" i="18"/>
  <c r="AI681" i="18"/>
  <c r="AI682" i="18"/>
  <c r="AI683" i="18"/>
  <c r="AI684" i="18"/>
  <c r="AI685" i="18"/>
  <c r="AI686" i="18"/>
  <c r="AI687" i="18"/>
  <c r="AI688" i="18"/>
  <c r="AI689" i="18"/>
  <c r="AI690" i="18"/>
  <c r="AI691" i="18"/>
  <c r="AI692" i="18"/>
  <c r="AI693" i="18"/>
  <c r="AI694" i="18"/>
  <c r="AI695" i="18"/>
  <c r="AI696" i="18"/>
  <c r="AI697" i="18"/>
  <c r="AI698" i="18"/>
  <c r="AI699" i="18"/>
  <c r="AI700" i="18"/>
  <c r="AI701" i="18"/>
  <c r="AI702" i="18"/>
  <c r="AI703" i="18"/>
  <c r="AI704" i="18"/>
  <c r="AI705" i="18"/>
  <c r="AI706" i="18"/>
  <c r="AI707" i="18"/>
  <c r="AI708" i="18"/>
  <c r="AI709" i="18"/>
  <c r="AI710" i="18"/>
  <c r="AI711" i="18"/>
  <c r="AI712" i="18"/>
  <c r="AI713" i="18"/>
  <c r="AI714" i="18"/>
  <c r="AI715" i="18"/>
  <c r="AI716" i="18"/>
  <c r="AI717" i="18"/>
  <c r="AI718" i="18"/>
  <c r="AI719" i="18"/>
  <c r="AI720" i="18"/>
  <c r="AI721" i="18"/>
  <c r="AI722" i="18"/>
  <c r="AI723" i="18"/>
  <c r="AI724" i="18"/>
  <c r="AI725" i="18"/>
  <c r="AI726" i="18"/>
  <c r="AI727" i="18"/>
  <c r="AI728" i="18"/>
  <c r="AI729" i="18"/>
  <c r="AI730" i="18"/>
  <c r="AI731" i="18"/>
  <c r="AI732" i="18"/>
  <c r="AI733" i="18"/>
  <c r="AI734" i="18"/>
  <c r="AI735" i="18"/>
  <c r="AI736" i="18"/>
  <c r="AI737" i="18"/>
  <c r="AI738" i="18"/>
  <c r="AI739" i="18"/>
  <c r="AI740" i="18"/>
  <c r="AI741" i="18"/>
  <c r="AI742" i="18"/>
  <c r="AI743" i="18"/>
  <c r="AI744" i="18"/>
  <c r="AI745" i="18"/>
  <c r="AI746" i="18"/>
  <c r="AI747" i="18"/>
  <c r="AI748" i="18"/>
  <c r="AI749" i="18"/>
  <c r="AI750" i="18"/>
  <c r="AI751" i="18"/>
  <c r="AI752" i="18"/>
  <c r="AI753" i="18"/>
  <c r="AI754" i="18"/>
  <c r="AI755" i="18"/>
  <c r="AI756" i="18"/>
  <c r="AI757" i="18"/>
  <c r="AI758" i="18"/>
  <c r="AI759" i="18"/>
  <c r="AI760" i="18"/>
  <c r="AI761" i="18"/>
  <c r="AI762" i="18"/>
  <c r="AI763" i="18"/>
  <c r="AI764" i="18"/>
  <c r="AI765" i="18"/>
  <c r="AI766" i="18"/>
  <c r="AI767" i="18"/>
  <c r="AI768" i="18"/>
  <c r="AI769" i="18"/>
  <c r="AI770" i="18"/>
  <c r="AI771" i="18"/>
  <c r="AI772" i="18"/>
  <c r="AI773" i="18"/>
  <c r="AI774" i="18"/>
  <c r="AI775" i="18"/>
  <c r="AI776" i="18"/>
  <c r="AI777" i="18"/>
  <c r="AI778" i="18"/>
  <c r="AI779" i="18"/>
  <c r="AI780" i="18"/>
  <c r="AI781" i="18"/>
  <c r="AI782" i="18"/>
  <c r="AI783" i="18"/>
  <c r="AI784" i="18"/>
  <c r="AI785" i="18"/>
  <c r="AI786" i="18"/>
  <c r="AI787" i="18"/>
  <c r="AI788" i="18"/>
  <c r="AI789" i="18"/>
  <c r="AI790" i="18"/>
  <c r="AI791" i="18"/>
  <c r="AI792" i="18"/>
  <c r="AI793" i="18"/>
  <c r="AI794" i="18"/>
  <c r="AI795" i="18"/>
  <c r="AI796" i="18"/>
  <c r="AI797" i="18"/>
  <c r="AI798" i="18"/>
  <c r="AI799" i="18"/>
  <c r="AI800" i="18"/>
  <c r="AI801" i="18"/>
  <c r="AI802" i="18"/>
  <c r="AI803" i="18"/>
  <c r="AI804" i="18"/>
  <c r="AI805" i="18"/>
  <c r="AI806" i="18"/>
  <c r="AI807" i="18"/>
  <c r="AI808" i="18"/>
  <c r="AI809" i="18"/>
  <c r="AI810" i="18"/>
  <c r="AI811" i="18"/>
  <c r="AI812" i="18"/>
  <c r="AI813" i="18"/>
  <c r="AI814" i="18"/>
  <c r="AI815" i="18"/>
  <c r="AI816" i="18"/>
  <c r="AI817" i="18"/>
  <c r="AI818" i="18"/>
  <c r="AI819" i="18"/>
  <c r="AI820" i="18"/>
  <c r="AI821" i="18"/>
  <c r="AI822" i="18"/>
  <c r="AI823" i="18"/>
  <c r="AI824" i="18"/>
  <c r="AI825" i="18"/>
  <c r="AI826" i="18"/>
  <c r="AI827" i="18"/>
  <c r="AI828" i="18"/>
  <c r="AI829" i="18"/>
  <c r="AI830" i="18"/>
  <c r="AI831" i="18"/>
  <c r="AI832" i="18"/>
  <c r="K7" i="4" l="1"/>
  <c r="P3" i="5"/>
  <c r="B3" i="19" l="1"/>
  <c r="B2" i="19"/>
  <c r="B7" i="19" s="1"/>
  <c r="B4" i="19" l="1"/>
  <c r="B8" i="19" s="1"/>
  <c r="B1" i="19"/>
  <c r="B5" i="19"/>
  <c r="B9" i="19" s="1"/>
  <c r="B6" i="19"/>
  <c r="B10" i="19" s="1"/>
  <c r="C3" i="19"/>
  <c r="D3" i="19" s="1"/>
  <c r="E3" i="19" s="1"/>
  <c r="F3" i="19" s="1"/>
  <c r="G3" i="19" s="1"/>
  <c r="H3" i="19" s="1"/>
  <c r="I3" i="19" s="1"/>
  <c r="J3" i="19" s="1"/>
  <c r="K3" i="19" s="1"/>
  <c r="L3" i="19" s="1"/>
  <c r="M3" i="19" s="1"/>
  <c r="N3" i="19" s="1"/>
  <c r="O3" i="19" s="1"/>
  <c r="V7" i="4"/>
  <c r="T7" i="4"/>
  <c r="U7" i="4" s="1"/>
  <c r="T8" i="4"/>
  <c r="U8" i="4" s="1"/>
  <c r="T9" i="4"/>
  <c r="U9" i="4" s="1"/>
  <c r="T10" i="4"/>
  <c r="U10" i="4" s="1"/>
  <c r="T11" i="4"/>
  <c r="U11" i="4" s="1"/>
  <c r="T12" i="4"/>
  <c r="U12" i="4" s="1"/>
  <c r="T13" i="4"/>
  <c r="U13" i="4" s="1"/>
  <c r="T14" i="4"/>
  <c r="U14" i="4" s="1"/>
  <c r="T15" i="4"/>
  <c r="U15" i="4" s="1"/>
  <c r="T16" i="4"/>
  <c r="U16" i="4" s="1"/>
  <c r="T17" i="4"/>
  <c r="U17" i="4" s="1"/>
  <c r="T18" i="4"/>
  <c r="U18" i="4" s="1"/>
  <c r="T19" i="4"/>
  <c r="U19" i="4" s="1"/>
  <c r="T20" i="4"/>
  <c r="U20" i="4" s="1"/>
  <c r="T21" i="4"/>
  <c r="U21" i="4" s="1"/>
  <c r="T22" i="4"/>
  <c r="U22" i="4" s="1"/>
  <c r="T23" i="4"/>
  <c r="U23" i="4" s="1"/>
  <c r="T24" i="4"/>
  <c r="U24" i="4" s="1"/>
  <c r="T25" i="4"/>
  <c r="U25" i="4" s="1"/>
  <c r="T26" i="4"/>
  <c r="U26" i="4" s="1"/>
  <c r="T27" i="4"/>
  <c r="U27" i="4" s="1"/>
  <c r="T28" i="4"/>
  <c r="U28" i="4" s="1"/>
  <c r="T29" i="4"/>
  <c r="U29" i="4" s="1"/>
  <c r="T30" i="4"/>
  <c r="U30" i="4" s="1"/>
  <c r="T31" i="4"/>
  <c r="U31" i="4" s="1"/>
  <c r="T32" i="4"/>
  <c r="U32" i="4" s="1"/>
  <c r="T33" i="4"/>
  <c r="U33" i="4" s="1"/>
  <c r="T34" i="4"/>
  <c r="U34" i="4" s="1"/>
  <c r="T35" i="4"/>
  <c r="U35" i="4" s="1"/>
  <c r="T36" i="4"/>
  <c r="U36" i="4" s="1"/>
  <c r="T37" i="4"/>
  <c r="U37" i="4" s="1"/>
  <c r="T38" i="4"/>
  <c r="U38" i="4" s="1"/>
  <c r="T39" i="4"/>
  <c r="U39" i="4" s="1"/>
  <c r="T40" i="4"/>
  <c r="U40" i="4" s="1"/>
  <c r="T41" i="4"/>
  <c r="U41" i="4" s="1"/>
  <c r="T42" i="4"/>
  <c r="U42" i="4" s="1"/>
  <c r="T43" i="4"/>
  <c r="U43" i="4" s="1"/>
  <c r="T44" i="4"/>
  <c r="U44" i="4" s="1"/>
  <c r="T45" i="4"/>
  <c r="U45" i="4" s="1"/>
  <c r="T46" i="4"/>
  <c r="U46" i="4" s="1"/>
  <c r="T47" i="4"/>
  <c r="U47" i="4" s="1"/>
  <c r="T48" i="4"/>
  <c r="U48" i="4" s="1"/>
  <c r="T49" i="4"/>
  <c r="U49" i="4" s="1"/>
  <c r="T50" i="4"/>
  <c r="U50" i="4" s="1"/>
  <c r="T51" i="4"/>
  <c r="U51" i="4" s="1"/>
  <c r="T52" i="4"/>
  <c r="U52" i="4" s="1"/>
  <c r="T53" i="4"/>
  <c r="U53" i="4" s="1"/>
  <c r="T54" i="4"/>
  <c r="U54" i="4" s="1"/>
  <c r="T55" i="4"/>
  <c r="U55" i="4" s="1"/>
  <c r="T56" i="4"/>
  <c r="U56" i="4" s="1"/>
  <c r="T57" i="4"/>
  <c r="U57" i="4" s="1"/>
  <c r="T58" i="4"/>
  <c r="U58" i="4" s="1"/>
  <c r="T59" i="4"/>
  <c r="U59" i="4" s="1"/>
  <c r="T60" i="4"/>
  <c r="U60" i="4" s="1"/>
  <c r="T61" i="4"/>
  <c r="U61" i="4" s="1"/>
  <c r="T62" i="4"/>
  <c r="U62" i="4" s="1"/>
  <c r="T63" i="4"/>
  <c r="U63" i="4" s="1"/>
  <c r="T64" i="4"/>
  <c r="U64" i="4" s="1"/>
  <c r="T65" i="4"/>
  <c r="U65" i="4" s="1"/>
  <c r="T66" i="4"/>
  <c r="U66" i="4" s="1"/>
  <c r="T67" i="4"/>
  <c r="U67" i="4" s="1"/>
  <c r="T68" i="4"/>
  <c r="U68" i="4" s="1"/>
  <c r="T69" i="4"/>
  <c r="U69" i="4" s="1"/>
  <c r="T70" i="4"/>
  <c r="U70" i="4" s="1"/>
  <c r="T71" i="4"/>
  <c r="U71" i="4" s="1"/>
  <c r="T72" i="4"/>
  <c r="U72" i="4" s="1"/>
  <c r="T73" i="4"/>
  <c r="U73" i="4" s="1"/>
  <c r="T74" i="4"/>
  <c r="U74" i="4" s="1"/>
  <c r="T75" i="4"/>
  <c r="U75" i="4" s="1"/>
  <c r="T76" i="4"/>
  <c r="U76" i="4" s="1"/>
  <c r="T77" i="4"/>
  <c r="U77" i="4" s="1"/>
  <c r="T78" i="4"/>
  <c r="U78" i="4" s="1"/>
  <c r="T79" i="4"/>
  <c r="U79" i="4" s="1"/>
  <c r="T80" i="4"/>
  <c r="U80" i="4" s="1"/>
  <c r="T81" i="4"/>
  <c r="U81" i="4" s="1"/>
  <c r="T82" i="4"/>
  <c r="U82" i="4" s="1"/>
  <c r="T83" i="4"/>
  <c r="U83" i="4" s="1"/>
  <c r="T84" i="4"/>
  <c r="U84" i="4" s="1"/>
  <c r="T85" i="4"/>
  <c r="U85" i="4" s="1"/>
  <c r="T86" i="4"/>
  <c r="U86" i="4" s="1"/>
  <c r="T87" i="4"/>
  <c r="U87" i="4" s="1"/>
  <c r="T88" i="4"/>
  <c r="U88" i="4" s="1"/>
  <c r="T89" i="4"/>
  <c r="U89" i="4" s="1"/>
  <c r="T90" i="4"/>
  <c r="U90" i="4" s="1"/>
  <c r="T91" i="4"/>
  <c r="U91" i="4" s="1"/>
  <c r="T92" i="4"/>
  <c r="U92" i="4" s="1"/>
  <c r="T93" i="4"/>
  <c r="U93" i="4" s="1"/>
  <c r="T94" i="4"/>
  <c r="U94" i="4" s="1"/>
  <c r="T95" i="4"/>
  <c r="U95" i="4" s="1"/>
  <c r="T96" i="4"/>
  <c r="U96" i="4" s="1"/>
  <c r="P3" i="19" l="1"/>
  <c r="Q3" i="19" s="1"/>
  <c r="R3" i="19" s="1"/>
  <c r="S3" i="19" s="1"/>
  <c r="T3" i="19" s="1"/>
  <c r="U3" i="19" s="1"/>
  <c r="V3" i="19" s="1"/>
  <c r="U97" i="4"/>
  <c r="E18" i="10" s="1"/>
  <c r="E25" i="10"/>
  <c r="W3" i="19" l="1"/>
  <c r="X3" i="19" s="1"/>
  <c r="Y3" i="19" s="1"/>
  <c r="Z3" i="19" s="1"/>
  <c r="AA3" i="19" s="1"/>
  <c r="AB3" i="19" s="1"/>
  <c r="AC3" i="19" s="1"/>
  <c r="AI24" i="18"/>
  <c r="AK24" i="18" s="1"/>
  <c r="AI79" i="18" l="1"/>
  <c r="AI69" i="18"/>
  <c r="AI80" i="18"/>
  <c r="AI38" i="18"/>
  <c r="AI81" i="18"/>
  <c r="AI67" i="18"/>
  <c r="AI63" i="18"/>
  <c r="AI73" i="18"/>
  <c r="AI33" i="18"/>
  <c r="AK33" i="18" s="1"/>
  <c r="AI10" i="18"/>
  <c r="AK10" i="18" s="1"/>
  <c r="AI2" i="18"/>
  <c r="AI54" i="18"/>
  <c r="AK54" i="18" s="1"/>
  <c r="AI43" i="18"/>
  <c r="AK43" i="18" s="1"/>
  <c r="AI75" i="18"/>
  <c r="AK75" i="18" s="1"/>
  <c r="AI78" i="18"/>
  <c r="AK78" i="18" s="1"/>
  <c r="AD3" i="19"/>
  <c r="AE3" i="19" s="1"/>
  <c r="AF3" i="19" s="1"/>
  <c r="AG3" i="19" s="1"/>
  <c r="AH3" i="19" s="1"/>
  <c r="AI3" i="19" s="1"/>
  <c r="AJ3" i="19" s="1"/>
  <c r="B18" i="10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2" i="4"/>
  <c r="N73" i="4"/>
  <c r="N74" i="4"/>
  <c r="N75" i="4"/>
  <c r="N76" i="4"/>
  <c r="N77" i="4"/>
  <c r="N78" i="4"/>
  <c r="N79" i="4"/>
  <c r="N80" i="4"/>
  <c r="N81" i="4"/>
  <c r="N82" i="4"/>
  <c r="N83" i="4"/>
  <c r="N84" i="4"/>
  <c r="N85" i="4"/>
  <c r="N86" i="4"/>
  <c r="N87" i="4"/>
  <c r="N88" i="4"/>
  <c r="N89" i="4"/>
  <c r="N90" i="4"/>
  <c r="N91" i="4"/>
  <c r="N92" i="4"/>
  <c r="N93" i="4"/>
  <c r="N94" i="4"/>
  <c r="N95" i="4"/>
  <c r="N96" i="4"/>
  <c r="N7" i="4"/>
  <c r="K8" i="4"/>
  <c r="V8" i="4" s="1"/>
  <c r="K9" i="4"/>
  <c r="V9" i="4" s="1"/>
  <c r="K10" i="4"/>
  <c r="V10" i="4" s="1"/>
  <c r="K11" i="4"/>
  <c r="V11" i="4" s="1"/>
  <c r="K12" i="4"/>
  <c r="V12" i="4" s="1"/>
  <c r="K13" i="4"/>
  <c r="V13" i="4" s="1"/>
  <c r="K14" i="4"/>
  <c r="V14" i="4" s="1"/>
  <c r="K15" i="4"/>
  <c r="V15" i="4" s="1"/>
  <c r="K16" i="4"/>
  <c r="V16" i="4" s="1"/>
  <c r="K17" i="4"/>
  <c r="V17" i="4" s="1"/>
  <c r="K18" i="4"/>
  <c r="V18" i="4" s="1"/>
  <c r="K19" i="4"/>
  <c r="V19" i="4" s="1"/>
  <c r="K20" i="4"/>
  <c r="V20" i="4" s="1"/>
  <c r="K21" i="4"/>
  <c r="V21" i="4" s="1"/>
  <c r="K22" i="4"/>
  <c r="V22" i="4" s="1"/>
  <c r="K23" i="4"/>
  <c r="V23" i="4" s="1"/>
  <c r="K24" i="4"/>
  <c r="V24" i="4" s="1"/>
  <c r="K25" i="4"/>
  <c r="V25" i="4" s="1"/>
  <c r="K26" i="4"/>
  <c r="V26" i="4" s="1"/>
  <c r="K27" i="4"/>
  <c r="V27" i="4" s="1"/>
  <c r="K28" i="4"/>
  <c r="V28" i="4" s="1"/>
  <c r="K29" i="4"/>
  <c r="V29" i="4" s="1"/>
  <c r="K30" i="4"/>
  <c r="V30" i="4" s="1"/>
  <c r="K31" i="4"/>
  <c r="V31" i="4" s="1"/>
  <c r="K32" i="4"/>
  <c r="V32" i="4" s="1"/>
  <c r="K33" i="4"/>
  <c r="V33" i="4" s="1"/>
  <c r="K34" i="4"/>
  <c r="V34" i="4" s="1"/>
  <c r="K35" i="4"/>
  <c r="V35" i="4" s="1"/>
  <c r="K36" i="4"/>
  <c r="V36" i="4" s="1"/>
  <c r="K37" i="4"/>
  <c r="V37" i="4" s="1"/>
  <c r="K38" i="4"/>
  <c r="V38" i="4" s="1"/>
  <c r="K39" i="4"/>
  <c r="V39" i="4" s="1"/>
  <c r="K40" i="4"/>
  <c r="V40" i="4" s="1"/>
  <c r="K41" i="4"/>
  <c r="V41" i="4" s="1"/>
  <c r="K42" i="4"/>
  <c r="V42" i="4" s="1"/>
  <c r="K43" i="4"/>
  <c r="V43" i="4" s="1"/>
  <c r="K44" i="4"/>
  <c r="V44" i="4" s="1"/>
  <c r="K45" i="4"/>
  <c r="V45" i="4" s="1"/>
  <c r="K46" i="4"/>
  <c r="V46" i="4" s="1"/>
  <c r="K47" i="4"/>
  <c r="V47" i="4" s="1"/>
  <c r="K48" i="4"/>
  <c r="V48" i="4" s="1"/>
  <c r="K49" i="4"/>
  <c r="V49" i="4" s="1"/>
  <c r="K50" i="4"/>
  <c r="V50" i="4" s="1"/>
  <c r="K51" i="4"/>
  <c r="V51" i="4" s="1"/>
  <c r="K52" i="4"/>
  <c r="V52" i="4" s="1"/>
  <c r="K53" i="4"/>
  <c r="V53" i="4" s="1"/>
  <c r="K54" i="4"/>
  <c r="V54" i="4" s="1"/>
  <c r="K55" i="4"/>
  <c r="V55" i="4" s="1"/>
  <c r="K56" i="4"/>
  <c r="V56" i="4" s="1"/>
  <c r="K57" i="4"/>
  <c r="V57" i="4" s="1"/>
  <c r="K58" i="4"/>
  <c r="V58" i="4" s="1"/>
  <c r="K59" i="4"/>
  <c r="V59" i="4" s="1"/>
  <c r="K60" i="4"/>
  <c r="V60" i="4" s="1"/>
  <c r="K61" i="4"/>
  <c r="V61" i="4" s="1"/>
  <c r="K62" i="4"/>
  <c r="V62" i="4" s="1"/>
  <c r="K63" i="4"/>
  <c r="V63" i="4" s="1"/>
  <c r="K64" i="4"/>
  <c r="V64" i="4" s="1"/>
  <c r="K65" i="4"/>
  <c r="V65" i="4" s="1"/>
  <c r="K66" i="4"/>
  <c r="V66" i="4" s="1"/>
  <c r="K67" i="4"/>
  <c r="V67" i="4" s="1"/>
  <c r="K68" i="4"/>
  <c r="V68" i="4" s="1"/>
  <c r="K69" i="4"/>
  <c r="V69" i="4" s="1"/>
  <c r="K70" i="4"/>
  <c r="V70" i="4" s="1"/>
  <c r="K71" i="4"/>
  <c r="V71" i="4" s="1"/>
  <c r="K72" i="4"/>
  <c r="V72" i="4" s="1"/>
  <c r="K73" i="4"/>
  <c r="V73" i="4" s="1"/>
  <c r="K74" i="4"/>
  <c r="V74" i="4" s="1"/>
  <c r="K75" i="4"/>
  <c r="V75" i="4" s="1"/>
  <c r="K76" i="4"/>
  <c r="V76" i="4" s="1"/>
  <c r="K77" i="4"/>
  <c r="V77" i="4" s="1"/>
  <c r="K78" i="4"/>
  <c r="V78" i="4" s="1"/>
  <c r="K79" i="4"/>
  <c r="V79" i="4" s="1"/>
  <c r="K80" i="4"/>
  <c r="V80" i="4" s="1"/>
  <c r="K81" i="4"/>
  <c r="V81" i="4" s="1"/>
  <c r="K82" i="4"/>
  <c r="V82" i="4" s="1"/>
  <c r="K83" i="4"/>
  <c r="V83" i="4" s="1"/>
  <c r="K84" i="4"/>
  <c r="V84" i="4" s="1"/>
  <c r="K85" i="4"/>
  <c r="V85" i="4" s="1"/>
  <c r="K86" i="4"/>
  <c r="V86" i="4" s="1"/>
  <c r="K87" i="4"/>
  <c r="V87" i="4" s="1"/>
  <c r="K88" i="4"/>
  <c r="V88" i="4" s="1"/>
  <c r="K89" i="4"/>
  <c r="V89" i="4" s="1"/>
  <c r="K90" i="4"/>
  <c r="V90" i="4" s="1"/>
  <c r="K91" i="4"/>
  <c r="V91" i="4" s="1"/>
  <c r="K92" i="4"/>
  <c r="V92" i="4" s="1"/>
  <c r="K93" i="4"/>
  <c r="V93" i="4" s="1"/>
  <c r="K94" i="4"/>
  <c r="V94" i="4" s="1"/>
  <c r="K95" i="4"/>
  <c r="V95" i="4" s="1"/>
  <c r="K96" i="4"/>
  <c r="V96" i="4" s="1"/>
  <c r="W43" i="17"/>
  <c r="W44" i="17"/>
  <c r="W45" i="17"/>
  <c r="W46" i="17"/>
  <c r="W47" i="17"/>
  <c r="W48" i="17"/>
  <c r="W49" i="17"/>
  <c r="W50" i="17"/>
  <c r="W51" i="17"/>
  <c r="W52" i="17"/>
  <c r="W53" i="17"/>
  <c r="W54" i="17"/>
  <c r="W55" i="17"/>
  <c r="W56" i="17"/>
  <c r="W57" i="17"/>
  <c r="W58" i="17"/>
  <c r="W59" i="17"/>
  <c r="W60" i="17"/>
  <c r="W61" i="17"/>
  <c r="W62" i="17"/>
  <c r="W63" i="17"/>
  <c r="W64" i="17"/>
  <c r="W65" i="17"/>
  <c r="W66" i="17"/>
  <c r="W67" i="17"/>
  <c r="W42" i="17"/>
  <c r="W41" i="17"/>
  <c r="W37" i="17"/>
  <c r="W38" i="17"/>
  <c r="W39" i="17"/>
  <c r="W40" i="17"/>
  <c r="W30" i="17"/>
  <c r="W31" i="17"/>
  <c r="W32" i="17"/>
  <c r="W33" i="17"/>
  <c r="W34" i="17"/>
  <c r="W35" i="17"/>
  <c r="W36" i="17"/>
  <c r="W18" i="17"/>
  <c r="W19" i="17"/>
  <c r="W20" i="17"/>
  <c r="W21" i="17"/>
  <c r="W22" i="17"/>
  <c r="W23" i="17"/>
  <c r="W24" i="17"/>
  <c r="W25" i="17"/>
  <c r="W26" i="17"/>
  <c r="W27" i="17"/>
  <c r="W28" i="17"/>
  <c r="W29" i="17"/>
  <c r="W11" i="17"/>
  <c r="W12" i="17"/>
  <c r="W13" i="17"/>
  <c r="W14" i="17"/>
  <c r="W15" i="17"/>
  <c r="W16" i="17"/>
  <c r="W17" i="17"/>
  <c r="W4" i="17"/>
  <c r="W5" i="17"/>
  <c r="W6" i="17"/>
  <c r="W7" i="17"/>
  <c r="W8" i="17"/>
  <c r="W9" i="17"/>
  <c r="W10" i="17"/>
  <c r="W3" i="17"/>
  <c r="W2" i="17"/>
  <c r="AJ63" i="18" l="1"/>
  <c r="AK63" i="18"/>
  <c r="AK67" i="18"/>
  <c r="AJ67" i="18"/>
  <c r="AJ69" i="18"/>
  <c r="AK69" i="18"/>
  <c r="AJ73" i="18"/>
  <c r="AK73" i="18"/>
  <c r="AJ80" i="18"/>
  <c r="AK80" i="18"/>
  <c r="AJ79" i="18"/>
  <c r="AK79" i="18"/>
  <c r="AJ2" i="18"/>
  <c r="AK2" i="18"/>
  <c r="AJ38" i="18"/>
  <c r="AK38" i="18"/>
  <c r="AJ81" i="18"/>
  <c r="AK81" i="18"/>
  <c r="AK3" i="19"/>
  <c r="AL3" i="19" s="1"/>
  <c r="AM3" i="19" s="1"/>
  <c r="AN3" i="19" s="1"/>
  <c r="AO3" i="19" s="1"/>
  <c r="AP3" i="19" s="1"/>
  <c r="AQ3" i="19" s="1"/>
  <c r="R7" i="4"/>
  <c r="R8" i="4"/>
  <c r="L8" i="4"/>
  <c r="M8" i="4" s="1"/>
  <c r="O8" i="4"/>
  <c r="P8" i="4"/>
  <c r="Q8" i="4" s="1"/>
  <c r="R9" i="4"/>
  <c r="L9" i="4"/>
  <c r="M9" i="4" s="1"/>
  <c r="O9" i="4"/>
  <c r="P9" i="4"/>
  <c r="Q9" i="4" s="1"/>
  <c r="R10" i="4"/>
  <c r="L10" i="4"/>
  <c r="M10" i="4" s="1"/>
  <c r="O10" i="4"/>
  <c r="P10" i="4"/>
  <c r="Q10" i="4" s="1"/>
  <c r="R11" i="4"/>
  <c r="L11" i="4"/>
  <c r="M11" i="4" s="1"/>
  <c r="O11" i="4"/>
  <c r="P11" i="4"/>
  <c r="Q11" i="4" s="1"/>
  <c r="R12" i="4"/>
  <c r="L12" i="4"/>
  <c r="M12" i="4" s="1"/>
  <c r="O12" i="4"/>
  <c r="P12" i="4"/>
  <c r="Q12" i="4" s="1"/>
  <c r="R13" i="4"/>
  <c r="L13" i="4"/>
  <c r="M13" i="4" s="1"/>
  <c r="O13" i="4"/>
  <c r="P13" i="4"/>
  <c r="Q13" i="4" s="1"/>
  <c r="R14" i="4"/>
  <c r="L14" i="4"/>
  <c r="M14" i="4" s="1"/>
  <c r="O14" i="4"/>
  <c r="P14" i="4"/>
  <c r="Q14" i="4" s="1"/>
  <c r="R15" i="4"/>
  <c r="L15" i="4"/>
  <c r="M15" i="4" s="1"/>
  <c r="O15" i="4"/>
  <c r="P15" i="4"/>
  <c r="Q15" i="4" s="1"/>
  <c r="R16" i="4"/>
  <c r="L16" i="4"/>
  <c r="M16" i="4" s="1"/>
  <c r="O16" i="4"/>
  <c r="P16" i="4"/>
  <c r="Q16" i="4" s="1"/>
  <c r="R17" i="4"/>
  <c r="L17" i="4"/>
  <c r="M17" i="4" s="1"/>
  <c r="O17" i="4"/>
  <c r="P17" i="4"/>
  <c r="Q17" i="4" s="1"/>
  <c r="R18" i="4"/>
  <c r="L18" i="4"/>
  <c r="M18" i="4" s="1"/>
  <c r="O18" i="4"/>
  <c r="P18" i="4"/>
  <c r="Q18" i="4" s="1"/>
  <c r="R19" i="4"/>
  <c r="L19" i="4"/>
  <c r="M19" i="4" s="1"/>
  <c r="O19" i="4"/>
  <c r="P19" i="4"/>
  <c r="Q19" i="4" s="1"/>
  <c r="R20" i="4"/>
  <c r="L20" i="4"/>
  <c r="M20" i="4" s="1"/>
  <c r="O20" i="4"/>
  <c r="P20" i="4"/>
  <c r="Q20" i="4" s="1"/>
  <c r="R21" i="4"/>
  <c r="L21" i="4"/>
  <c r="M21" i="4" s="1"/>
  <c r="O21" i="4"/>
  <c r="P21" i="4"/>
  <c r="Q21" i="4" s="1"/>
  <c r="R22" i="4"/>
  <c r="L22" i="4"/>
  <c r="M22" i="4" s="1"/>
  <c r="O22" i="4"/>
  <c r="P22" i="4"/>
  <c r="Q22" i="4" s="1"/>
  <c r="R23" i="4"/>
  <c r="L23" i="4"/>
  <c r="M23" i="4" s="1"/>
  <c r="O23" i="4"/>
  <c r="P23" i="4"/>
  <c r="Q23" i="4" s="1"/>
  <c r="R24" i="4"/>
  <c r="L24" i="4"/>
  <c r="M24" i="4" s="1"/>
  <c r="O24" i="4"/>
  <c r="P24" i="4"/>
  <c r="Q24" i="4" s="1"/>
  <c r="R25" i="4"/>
  <c r="L25" i="4"/>
  <c r="M25" i="4" s="1"/>
  <c r="O25" i="4"/>
  <c r="P25" i="4"/>
  <c r="Q25" i="4" s="1"/>
  <c r="R26" i="4"/>
  <c r="L26" i="4"/>
  <c r="M26" i="4" s="1"/>
  <c r="O26" i="4"/>
  <c r="P26" i="4"/>
  <c r="Q26" i="4" s="1"/>
  <c r="R27" i="4"/>
  <c r="L27" i="4"/>
  <c r="M27" i="4" s="1"/>
  <c r="O27" i="4"/>
  <c r="P27" i="4"/>
  <c r="Q27" i="4" s="1"/>
  <c r="R28" i="4"/>
  <c r="L28" i="4"/>
  <c r="M28" i="4" s="1"/>
  <c r="O28" i="4"/>
  <c r="P28" i="4"/>
  <c r="Q28" i="4" s="1"/>
  <c r="R29" i="4"/>
  <c r="L29" i="4"/>
  <c r="M29" i="4" s="1"/>
  <c r="O29" i="4"/>
  <c r="P29" i="4"/>
  <c r="Q29" i="4" s="1"/>
  <c r="R30" i="4"/>
  <c r="L30" i="4"/>
  <c r="M30" i="4" s="1"/>
  <c r="O30" i="4"/>
  <c r="P30" i="4"/>
  <c r="Q30" i="4" s="1"/>
  <c r="R31" i="4"/>
  <c r="L31" i="4"/>
  <c r="M31" i="4" s="1"/>
  <c r="O31" i="4"/>
  <c r="P31" i="4"/>
  <c r="Q31" i="4" s="1"/>
  <c r="R32" i="4"/>
  <c r="L32" i="4"/>
  <c r="M32" i="4" s="1"/>
  <c r="O32" i="4"/>
  <c r="P32" i="4"/>
  <c r="Q32" i="4" s="1"/>
  <c r="R33" i="4"/>
  <c r="L33" i="4"/>
  <c r="M33" i="4" s="1"/>
  <c r="O33" i="4"/>
  <c r="P33" i="4"/>
  <c r="Q33" i="4" s="1"/>
  <c r="R34" i="4"/>
  <c r="L34" i="4"/>
  <c r="M34" i="4" s="1"/>
  <c r="O34" i="4"/>
  <c r="P34" i="4"/>
  <c r="Q34" i="4" s="1"/>
  <c r="R35" i="4"/>
  <c r="L35" i="4"/>
  <c r="M35" i="4" s="1"/>
  <c r="O35" i="4"/>
  <c r="P35" i="4"/>
  <c r="Q35" i="4" s="1"/>
  <c r="R36" i="4"/>
  <c r="L36" i="4"/>
  <c r="M36" i="4" s="1"/>
  <c r="O36" i="4"/>
  <c r="P36" i="4"/>
  <c r="Q36" i="4" s="1"/>
  <c r="R37" i="4"/>
  <c r="L37" i="4"/>
  <c r="M37" i="4" s="1"/>
  <c r="O37" i="4"/>
  <c r="P37" i="4"/>
  <c r="Q37" i="4" s="1"/>
  <c r="R38" i="4"/>
  <c r="L38" i="4"/>
  <c r="M38" i="4" s="1"/>
  <c r="O38" i="4"/>
  <c r="P38" i="4"/>
  <c r="Q38" i="4" s="1"/>
  <c r="R39" i="4"/>
  <c r="L39" i="4"/>
  <c r="M39" i="4" s="1"/>
  <c r="O39" i="4"/>
  <c r="P39" i="4"/>
  <c r="Q39" i="4" s="1"/>
  <c r="R40" i="4"/>
  <c r="L40" i="4"/>
  <c r="M40" i="4" s="1"/>
  <c r="O40" i="4"/>
  <c r="P40" i="4"/>
  <c r="Q40" i="4" s="1"/>
  <c r="R41" i="4"/>
  <c r="L41" i="4"/>
  <c r="M41" i="4" s="1"/>
  <c r="O41" i="4"/>
  <c r="P41" i="4"/>
  <c r="Q41" i="4" s="1"/>
  <c r="R42" i="4"/>
  <c r="L42" i="4"/>
  <c r="M42" i="4" s="1"/>
  <c r="O42" i="4"/>
  <c r="P42" i="4"/>
  <c r="Q42" i="4" s="1"/>
  <c r="R43" i="4"/>
  <c r="L43" i="4"/>
  <c r="M43" i="4" s="1"/>
  <c r="O43" i="4"/>
  <c r="P43" i="4"/>
  <c r="Q43" i="4" s="1"/>
  <c r="R44" i="4"/>
  <c r="L44" i="4"/>
  <c r="M44" i="4" s="1"/>
  <c r="O44" i="4"/>
  <c r="P44" i="4"/>
  <c r="Q44" i="4" s="1"/>
  <c r="R45" i="4"/>
  <c r="L45" i="4"/>
  <c r="M45" i="4" s="1"/>
  <c r="O45" i="4"/>
  <c r="P45" i="4"/>
  <c r="Q45" i="4" s="1"/>
  <c r="R46" i="4"/>
  <c r="L46" i="4"/>
  <c r="M46" i="4" s="1"/>
  <c r="O46" i="4"/>
  <c r="P46" i="4"/>
  <c r="Q46" i="4" s="1"/>
  <c r="R47" i="4"/>
  <c r="L47" i="4"/>
  <c r="M47" i="4" s="1"/>
  <c r="O47" i="4"/>
  <c r="P47" i="4"/>
  <c r="Q47" i="4" s="1"/>
  <c r="R48" i="4"/>
  <c r="L48" i="4"/>
  <c r="M48" i="4" s="1"/>
  <c r="O48" i="4"/>
  <c r="P48" i="4"/>
  <c r="Q48" i="4" s="1"/>
  <c r="R49" i="4"/>
  <c r="L49" i="4"/>
  <c r="M49" i="4" s="1"/>
  <c r="O49" i="4"/>
  <c r="P49" i="4"/>
  <c r="Q49" i="4" s="1"/>
  <c r="R50" i="4"/>
  <c r="L50" i="4"/>
  <c r="M50" i="4" s="1"/>
  <c r="O50" i="4"/>
  <c r="P50" i="4"/>
  <c r="Q50" i="4" s="1"/>
  <c r="R51" i="4"/>
  <c r="L51" i="4"/>
  <c r="M51" i="4" s="1"/>
  <c r="O51" i="4"/>
  <c r="P51" i="4"/>
  <c r="Q51" i="4" s="1"/>
  <c r="R52" i="4"/>
  <c r="L52" i="4"/>
  <c r="M52" i="4" s="1"/>
  <c r="O52" i="4"/>
  <c r="P52" i="4"/>
  <c r="Q52" i="4" s="1"/>
  <c r="R53" i="4"/>
  <c r="L53" i="4"/>
  <c r="M53" i="4" s="1"/>
  <c r="O53" i="4"/>
  <c r="P53" i="4"/>
  <c r="Q53" i="4" s="1"/>
  <c r="R54" i="4"/>
  <c r="L54" i="4"/>
  <c r="M54" i="4" s="1"/>
  <c r="O54" i="4"/>
  <c r="P54" i="4"/>
  <c r="Q54" i="4" s="1"/>
  <c r="R55" i="4"/>
  <c r="L55" i="4"/>
  <c r="M55" i="4" s="1"/>
  <c r="O55" i="4"/>
  <c r="P55" i="4"/>
  <c r="Q55" i="4" s="1"/>
  <c r="R56" i="4"/>
  <c r="L56" i="4"/>
  <c r="M56" i="4" s="1"/>
  <c r="O56" i="4"/>
  <c r="P56" i="4"/>
  <c r="Q56" i="4" s="1"/>
  <c r="R57" i="4"/>
  <c r="L57" i="4"/>
  <c r="M57" i="4" s="1"/>
  <c r="O57" i="4"/>
  <c r="P57" i="4"/>
  <c r="Q57" i="4" s="1"/>
  <c r="R58" i="4"/>
  <c r="L58" i="4"/>
  <c r="M58" i="4" s="1"/>
  <c r="O58" i="4"/>
  <c r="P58" i="4"/>
  <c r="Q58" i="4" s="1"/>
  <c r="R59" i="4"/>
  <c r="L59" i="4"/>
  <c r="M59" i="4" s="1"/>
  <c r="O59" i="4"/>
  <c r="P59" i="4"/>
  <c r="Q59" i="4" s="1"/>
  <c r="R60" i="4"/>
  <c r="L60" i="4"/>
  <c r="M60" i="4" s="1"/>
  <c r="O60" i="4"/>
  <c r="P60" i="4"/>
  <c r="Q60" i="4" s="1"/>
  <c r="R61" i="4"/>
  <c r="L61" i="4"/>
  <c r="M61" i="4" s="1"/>
  <c r="O61" i="4"/>
  <c r="P61" i="4"/>
  <c r="Q61" i="4" s="1"/>
  <c r="R62" i="4"/>
  <c r="L62" i="4"/>
  <c r="M62" i="4" s="1"/>
  <c r="O62" i="4"/>
  <c r="P62" i="4"/>
  <c r="Q62" i="4" s="1"/>
  <c r="R63" i="4"/>
  <c r="L63" i="4"/>
  <c r="M63" i="4" s="1"/>
  <c r="O63" i="4"/>
  <c r="P63" i="4"/>
  <c r="Q63" i="4" s="1"/>
  <c r="R64" i="4"/>
  <c r="L64" i="4"/>
  <c r="M64" i="4" s="1"/>
  <c r="O64" i="4"/>
  <c r="P64" i="4"/>
  <c r="Q64" i="4" s="1"/>
  <c r="R65" i="4"/>
  <c r="L65" i="4"/>
  <c r="M65" i="4" s="1"/>
  <c r="O65" i="4"/>
  <c r="P65" i="4"/>
  <c r="Q65" i="4" s="1"/>
  <c r="R66" i="4"/>
  <c r="L66" i="4"/>
  <c r="M66" i="4" s="1"/>
  <c r="O66" i="4"/>
  <c r="P66" i="4"/>
  <c r="Q66" i="4" s="1"/>
  <c r="R67" i="4"/>
  <c r="L67" i="4"/>
  <c r="M67" i="4" s="1"/>
  <c r="O67" i="4"/>
  <c r="P67" i="4"/>
  <c r="Q67" i="4" s="1"/>
  <c r="R68" i="4"/>
  <c r="L68" i="4"/>
  <c r="M68" i="4" s="1"/>
  <c r="O68" i="4"/>
  <c r="P68" i="4"/>
  <c r="Q68" i="4" s="1"/>
  <c r="R69" i="4"/>
  <c r="L69" i="4"/>
  <c r="M69" i="4" s="1"/>
  <c r="O69" i="4"/>
  <c r="P69" i="4"/>
  <c r="Q69" i="4" s="1"/>
  <c r="R70" i="4"/>
  <c r="L70" i="4"/>
  <c r="M70" i="4" s="1"/>
  <c r="O70" i="4"/>
  <c r="P70" i="4"/>
  <c r="Q70" i="4" s="1"/>
  <c r="R71" i="4"/>
  <c r="L71" i="4"/>
  <c r="M71" i="4" s="1"/>
  <c r="O71" i="4"/>
  <c r="P71" i="4"/>
  <c r="Q71" i="4" s="1"/>
  <c r="R72" i="4"/>
  <c r="L72" i="4"/>
  <c r="M72" i="4" s="1"/>
  <c r="O72" i="4"/>
  <c r="P72" i="4"/>
  <c r="Q72" i="4" s="1"/>
  <c r="R73" i="4"/>
  <c r="L73" i="4"/>
  <c r="M73" i="4" s="1"/>
  <c r="O73" i="4"/>
  <c r="P73" i="4"/>
  <c r="Q73" i="4" s="1"/>
  <c r="R74" i="4"/>
  <c r="L74" i="4"/>
  <c r="M74" i="4" s="1"/>
  <c r="O74" i="4"/>
  <c r="P74" i="4"/>
  <c r="Q74" i="4" s="1"/>
  <c r="R75" i="4"/>
  <c r="L75" i="4"/>
  <c r="M75" i="4" s="1"/>
  <c r="O75" i="4"/>
  <c r="P75" i="4"/>
  <c r="Q75" i="4" s="1"/>
  <c r="R76" i="4"/>
  <c r="L76" i="4"/>
  <c r="M76" i="4" s="1"/>
  <c r="O76" i="4"/>
  <c r="P76" i="4"/>
  <c r="Q76" i="4" s="1"/>
  <c r="R77" i="4"/>
  <c r="L77" i="4"/>
  <c r="M77" i="4" s="1"/>
  <c r="O77" i="4"/>
  <c r="P77" i="4"/>
  <c r="Q77" i="4" s="1"/>
  <c r="R78" i="4"/>
  <c r="L78" i="4"/>
  <c r="M78" i="4" s="1"/>
  <c r="O78" i="4"/>
  <c r="P78" i="4"/>
  <c r="Q78" i="4" s="1"/>
  <c r="R79" i="4"/>
  <c r="L79" i="4"/>
  <c r="M79" i="4" s="1"/>
  <c r="O79" i="4"/>
  <c r="P79" i="4"/>
  <c r="Q79" i="4" s="1"/>
  <c r="R80" i="4"/>
  <c r="L80" i="4"/>
  <c r="M80" i="4" s="1"/>
  <c r="O80" i="4"/>
  <c r="P80" i="4"/>
  <c r="Q80" i="4" s="1"/>
  <c r="R81" i="4"/>
  <c r="L81" i="4"/>
  <c r="M81" i="4" s="1"/>
  <c r="O81" i="4"/>
  <c r="P81" i="4"/>
  <c r="Q81" i="4" s="1"/>
  <c r="R82" i="4"/>
  <c r="L82" i="4"/>
  <c r="M82" i="4" s="1"/>
  <c r="O82" i="4"/>
  <c r="P82" i="4"/>
  <c r="Q82" i="4" s="1"/>
  <c r="R83" i="4"/>
  <c r="L83" i="4"/>
  <c r="M83" i="4" s="1"/>
  <c r="O83" i="4"/>
  <c r="P83" i="4"/>
  <c r="Q83" i="4" s="1"/>
  <c r="R84" i="4"/>
  <c r="L84" i="4"/>
  <c r="M84" i="4" s="1"/>
  <c r="O84" i="4"/>
  <c r="P84" i="4"/>
  <c r="Q84" i="4" s="1"/>
  <c r="R85" i="4"/>
  <c r="L85" i="4"/>
  <c r="M85" i="4" s="1"/>
  <c r="O85" i="4"/>
  <c r="P85" i="4"/>
  <c r="Q85" i="4" s="1"/>
  <c r="R86" i="4"/>
  <c r="L86" i="4"/>
  <c r="M86" i="4" s="1"/>
  <c r="O86" i="4"/>
  <c r="P86" i="4"/>
  <c r="Q86" i="4" s="1"/>
  <c r="R87" i="4"/>
  <c r="L87" i="4"/>
  <c r="M87" i="4" s="1"/>
  <c r="O87" i="4"/>
  <c r="P87" i="4"/>
  <c r="Q87" i="4" s="1"/>
  <c r="R88" i="4"/>
  <c r="L88" i="4"/>
  <c r="M88" i="4" s="1"/>
  <c r="O88" i="4"/>
  <c r="P88" i="4"/>
  <c r="Q88" i="4" s="1"/>
  <c r="R89" i="4"/>
  <c r="L89" i="4"/>
  <c r="M89" i="4" s="1"/>
  <c r="O89" i="4"/>
  <c r="P89" i="4"/>
  <c r="Q89" i="4" s="1"/>
  <c r="R90" i="4"/>
  <c r="L90" i="4"/>
  <c r="M90" i="4" s="1"/>
  <c r="O90" i="4"/>
  <c r="P90" i="4"/>
  <c r="Q90" i="4" s="1"/>
  <c r="R91" i="4"/>
  <c r="L91" i="4"/>
  <c r="M91" i="4" s="1"/>
  <c r="O91" i="4"/>
  <c r="P91" i="4"/>
  <c r="Q91" i="4" s="1"/>
  <c r="R92" i="4"/>
  <c r="L92" i="4"/>
  <c r="M92" i="4" s="1"/>
  <c r="O92" i="4"/>
  <c r="P92" i="4"/>
  <c r="Q92" i="4" s="1"/>
  <c r="R93" i="4"/>
  <c r="L93" i="4"/>
  <c r="M93" i="4" s="1"/>
  <c r="O93" i="4"/>
  <c r="P93" i="4"/>
  <c r="Q93" i="4" s="1"/>
  <c r="R94" i="4"/>
  <c r="L94" i="4"/>
  <c r="M94" i="4" s="1"/>
  <c r="O94" i="4"/>
  <c r="P94" i="4"/>
  <c r="Q94" i="4" s="1"/>
  <c r="R95" i="4"/>
  <c r="L95" i="4"/>
  <c r="M95" i="4" s="1"/>
  <c r="O95" i="4"/>
  <c r="P95" i="4"/>
  <c r="Q95" i="4" s="1"/>
  <c r="R96" i="4"/>
  <c r="L96" i="4"/>
  <c r="M96" i="4" s="1"/>
  <c r="O96" i="4"/>
  <c r="P96" i="4"/>
  <c r="Q96" i="4" s="1"/>
  <c r="P7" i="4"/>
  <c r="L7" i="4"/>
  <c r="AR3" i="19" l="1"/>
  <c r="AS3" i="19" s="1"/>
  <c r="AT3" i="19" s="1"/>
  <c r="AU3" i="19" s="1"/>
  <c r="AV3" i="19" s="1"/>
  <c r="AW3" i="19" s="1"/>
  <c r="AX3" i="19" s="1"/>
  <c r="AY3" i="19" s="1"/>
  <c r="AZ3" i="19" s="1"/>
  <c r="BA3" i="19" s="1"/>
  <c r="BB3" i="19" s="1"/>
  <c r="BC3" i="19" s="1"/>
  <c r="BD3" i="19" s="1"/>
  <c r="BE3" i="19" s="1"/>
  <c r="BF3" i="19" s="1"/>
  <c r="V97" i="4"/>
  <c r="Q7" i="4"/>
  <c r="O7" i="4"/>
  <c r="M7" i="4"/>
  <c r="B19" i="10"/>
  <c r="B14" i="10"/>
  <c r="X67" i="17"/>
  <c r="X66" i="17"/>
  <c r="X65" i="17"/>
  <c r="X64" i="17"/>
  <c r="X63" i="17"/>
  <c r="X62" i="17"/>
  <c r="X61" i="17"/>
  <c r="X60" i="17"/>
  <c r="X59" i="17"/>
  <c r="X58" i="17"/>
  <c r="X57" i="17"/>
  <c r="X56" i="17"/>
  <c r="X55" i="17"/>
  <c r="X54" i="17"/>
  <c r="X53" i="17"/>
  <c r="X52" i="17"/>
  <c r="X51" i="17"/>
  <c r="X50" i="17"/>
  <c r="X49" i="17"/>
  <c r="X48" i="17"/>
  <c r="X47" i="17"/>
  <c r="X46" i="17"/>
  <c r="X45" i="17"/>
  <c r="X44" i="17"/>
  <c r="X43" i="17"/>
  <c r="X42" i="17"/>
  <c r="X41" i="17"/>
  <c r="X40" i="17"/>
  <c r="X39" i="17"/>
  <c r="X38" i="17"/>
  <c r="X37" i="17"/>
  <c r="X36" i="17"/>
  <c r="X35" i="17"/>
  <c r="X34" i="17"/>
  <c r="X33" i="17"/>
  <c r="X32" i="17"/>
  <c r="X31" i="17"/>
  <c r="X30" i="17"/>
  <c r="X29" i="17"/>
  <c r="X28" i="17"/>
  <c r="X27" i="17"/>
  <c r="X26" i="17"/>
  <c r="X25" i="17"/>
  <c r="X24" i="17"/>
  <c r="X23" i="17"/>
  <c r="X22" i="17"/>
  <c r="X21" i="17"/>
  <c r="X20" i="17"/>
  <c r="X19" i="17"/>
  <c r="X18" i="17"/>
  <c r="X17" i="17"/>
  <c r="X16" i="17"/>
  <c r="X15" i="17"/>
  <c r="X14" i="17"/>
  <c r="X13" i="17"/>
  <c r="X12" i="17"/>
  <c r="X11" i="17"/>
  <c r="X10" i="17"/>
  <c r="X9" i="17"/>
  <c r="X8" i="17"/>
  <c r="X7" i="17"/>
  <c r="X6" i="17"/>
  <c r="X5" i="17"/>
  <c r="X4" i="17"/>
  <c r="X3" i="17"/>
  <c r="X2" i="17"/>
  <c r="G48" i="10"/>
  <c r="BG3" i="19" l="1"/>
  <c r="BH3" i="19" s="1"/>
  <c r="BI3" i="19" s="1"/>
  <c r="BJ3" i="19" s="1"/>
  <c r="BK3" i="19" s="1"/>
  <c r="BL3" i="19" s="1"/>
  <c r="BM3" i="19" s="1"/>
  <c r="Z6" i="17"/>
  <c r="Z10" i="17" s="1"/>
  <c r="AA2" i="17"/>
  <c r="EM20" i="5"/>
  <c r="EM19" i="5"/>
  <c r="EM18" i="5"/>
  <c r="EM17" i="5"/>
  <c r="EM16" i="5"/>
  <c r="EM15" i="5"/>
  <c r="EM14" i="5"/>
  <c r="EM13" i="5"/>
  <c r="EM12" i="5"/>
  <c r="EM11" i="5"/>
  <c r="EM10" i="5"/>
  <c r="EM9" i="5"/>
  <c r="EM8" i="5"/>
  <c r="EM7" i="5"/>
  <c r="EB20" i="5"/>
  <c r="EB19" i="5"/>
  <c r="EB18" i="5"/>
  <c r="EB17" i="5"/>
  <c r="EB16" i="5"/>
  <c r="EB15" i="5"/>
  <c r="EB14" i="5"/>
  <c r="EB13" i="5"/>
  <c r="EB12" i="5"/>
  <c r="EB11" i="5"/>
  <c r="EB10" i="5"/>
  <c r="EB9" i="5"/>
  <c r="EB8" i="5"/>
  <c r="EB7" i="5"/>
  <c r="DQ20" i="5"/>
  <c r="DQ19" i="5"/>
  <c r="DQ18" i="5"/>
  <c r="DQ17" i="5"/>
  <c r="DQ16" i="5"/>
  <c r="DQ15" i="5"/>
  <c r="DQ14" i="5"/>
  <c r="DQ13" i="5"/>
  <c r="DQ12" i="5"/>
  <c r="DQ11" i="5"/>
  <c r="DQ10" i="5"/>
  <c r="DQ9" i="5"/>
  <c r="DQ8" i="5"/>
  <c r="DQ7" i="5"/>
  <c r="DF20" i="5"/>
  <c r="DF19" i="5"/>
  <c r="DF18" i="5"/>
  <c r="DF17" i="5"/>
  <c r="DF16" i="5"/>
  <c r="DF15" i="5"/>
  <c r="DF14" i="5"/>
  <c r="DF13" i="5"/>
  <c r="DF12" i="5"/>
  <c r="DF11" i="5"/>
  <c r="DF10" i="5"/>
  <c r="DF9" i="5"/>
  <c r="DF8" i="5"/>
  <c r="DF7" i="5"/>
  <c r="CU20" i="5"/>
  <c r="CU19" i="5"/>
  <c r="CU18" i="5"/>
  <c r="CU17" i="5"/>
  <c r="CU16" i="5"/>
  <c r="CU15" i="5"/>
  <c r="CU14" i="5"/>
  <c r="CU13" i="5"/>
  <c r="CU12" i="5"/>
  <c r="CU11" i="5"/>
  <c r="CU10" i="5"/>
  <c r="CU9" i="5"/>
  <c r="CU8" i="5"/>
  <c r="CU7" i="5"/>
  <c r="CJ20" i="5"/>
  <c r="CJ19" i="5"/>
  <c r="CJ18" i="5"/>
  <c r="CJ17" i="5"/>
  <c r="CJ16" i="5"/>
  <c r="CJ15" i="5"/>
  <c r="CJ14" i="5"/>
  <c r="CJ13" i="5"/>
  <c r="CJ12" i="5"/>
  <c r="CJ11" i="5"/>
  <c r="CJ10" i="5"/>
  <c r="CJ9" i="5"/>
  <c r="CJ8" i="5"/>
  <c r="CJ7" i="5"/>
  <c r="BY20" i="5"/>
  <c r="BY19" i="5"/>
  <c r="BY18" i="5"/>
  <c r="BY17" i="5"/>
  <c r="BY16" i="5"/>
  <c r="BY15" i="5"/>
  <c r="BY14" i="5"/>
  <c r="BY13" i="5"/>
  <c r="BY12" i="5"/>
  <c r="BY11" i="5"/>
  <c r="BY10" i="5"/>
  <c r="BY9" i="5"/>
  <c r="BY8" i="5"/>
  <c r="BY7" i="5"/>
  <c r="BN20" i="5"/>
  <c r="BN19" i="5"/>
  <c r="BN18" i="5"/>
  <c r="BN17" i="5"/>
  <c r="BN16" i="5"/>
  <c r="BN15" i="5"/>
  <c r="BN14" i="5"/>
  <c r="BN13" i="5"/>
  <c r="BN12" i="5"/>
  <c r="BN11" i="5"/>
  <c r="BN10" i="5"/>
  <c r="BN9" i="5"/>
  <c r="BN8" i="5"/>
  <c r="BN7" i="5"/>
  <c r="BC20" i="5"/>
  <c r="BC19" i="5"/>
  <c r="BC18" i="5"/>
  <c r="BC17" i="5"/>
  <c r="BC16" i="5"/>
  <c r="BC15" i="5"/>
  <c r="BC14" i="5"/>
  <c r="BC13" i="5"/>
  <c r="BC12" i="5"/>
  <c r="BC11" i="5"/>
  <c r="BC10" i="5"/>
  <c r="BC9" i="5"/>
  <c r="BC8" i="5"/>
  <c r="BC7" i="5"/>
  <c r="AR20" i="5"/>
  <c r="AR19" i="5"/>
  <c r="AR18" i="5"/>
  <c r="AR17" i="5"/>
  <c r="AR16" i="5"/>
  <c r="AR15" i="5"/>
  <c r="AR14" i="5"/>
  <c r="AR13" i="5"/>
  <c r="AR12" i="5"/>
  <c r="AR11" i="5"/>
  <c r="AR10" i="5"/>
  <c r="AR9" i="5"/>
  <c r="AR8" i="5"/>
  <c r="AR7" i="5"/>
  <c r="AG20" i="5"/>
  <c r="AG19" i="5"/>
  <c r="AG18" i="5"/>
  <c r="AG17" i="5"/>
  <c r="AG16" i="5"/>
  <c r="AG15" i="5"/>
  <c r="AG14" i="5"/>
  <c r="AG13" i="5"/>
  <c r="AG12" i="5"/>
  <c r="AG11" i="5"/>
  <c r="AG10" i="5"/>
  <c r="AG9" i="5"/>
  <c r="AG8" i="5"/>
  <c r="AG7" i="5"/>
  <c r="V20" i="5"/>
  <c r="V19" i="5"/>
  <c r="V18" i="5"/>
  <c r="V17" i="5"/>
  <c r="V16" i="5"/>
  <c r="V15" i="5"/>
  <c r="V14" i="5"/>
  <c r="V13" i="5"/>
  <c r="V12" i="5"/>
  <c r="V11" i="5"/>
  <c r="V10" i="5"/>
  <c r="V9" i="5"/>
  <c r="V8" i="5"/>
  <c r="V7" i="5"/>
  <c r="K15" i="5"/>
  <c r="K12" i="5"/>
  <c r="K10" i="5"/>
  <c r="K9" i="5"/>
  <c r="BN3" i="19" l="1"/>
  <c r="BO3" i="19" s="1"/>
  <c r="BP3" i="19" s="1"/>
  <c r="BQ3" i="19" s="1"/>
  <c r="BR3" i="19" s="1"/>
  <c r="BS3" i="19" s="1"/>
  <c r="I4" i="6"/>
  <c r="BT3" i="19" l="1"/>
  <c r="BU3" i="19" s="1"/>
  <c r="BV3" i="19" s="1"/>
  <c r="BW3" i="19" s="1"/>
  <c r="BX3" i="19" s="1"/>
  <c r="BY3" i="19" s="1"/>
  <c r="BZ3" i="19" s="1"/>
  <c r="W21" i="5"/>
  <c r="CA3" i="19" l="1"/>
  <c r="CB3" i="19" s="1"/>
  <c r="CC3" i="19" s="1"/>
  <c r="CD3" i="19" s="1"/>
  <c r="CE3" i="19" s="1"/>
  <c r="CF3" i="19" s="1"/>
  <c r="CG3" i="19" s="1"/>
  <c r="CT15" i="5"/>
  <c r="CT14" i="5"/>
  <c r="CH3" i="19" l="1"/>
  <c r="CI3" i="19" s="1"/>
  <c r="CJ3" i="19" s="1"/>
  <c r="CK3" i="19" s="1"/>
  <c r="CL3" i="19" s="1"/>
  <c r="CM3" i="19" s="1"/>
  <c r="CN3" i="19" s="1"/>
  <c r="CW15" i="5"/>
  <c r="K13" i="5" l="1"/>
  <c r="K20" i="5"/>
  <c r="K19" i="5"/>
  <c r="K18" i="5"/>
  <c r="K16" i="5"/>
  <c r="K14" i="5"/>
  <c r="K11" i="5"/>
  <c r="K8" i="5"/>
  <c r="B11" i="19" s="1"/>
  <c r="C11" i="19" l="1"/>
  <c r="D11" i="19" s="1"/>
  <c r="E11" i="19" s="1"/>
  <c r="F11" i="19" s="1"/>
  <c r="G11" i="19" s="1"/>
  <c r="H11" i="19" s="1"/>
  <c r="I11" i="19" s="1"/>
  <c r="J11" i="19" s="1"/>
  <c r="K11" i="19" s="1"/>
  <c r="L11" i="19" s="1"/>
  <c r="M11" i="19" s="1"/>
  <c r="N11" i="19" s="1"/>
  <c r="O11" i="19" s="1"/>
  <c r="P11" i="19" s="1"/>
  <c r="Q11" i="19" s="1"/>
  <c r="R11" i="19" s="1"/>
  <c r="S11" i="19" s="1"/>
  <c r="U18" i="5"/>
  <c r="U19" i="5"/>
  <c r="X19" i="5" s="1"/>
  <c r="FK19" i="5" s="1"/>
  <c r="U20" i="5"/>
  <c r="X20" i="5" s="1"/>
  <c r="FK20" i="5" s="1"/>
  <c r="AF19" i="5"/>
  <c r="AI19" i="5" s="1"/>
  <c r="FV19" i="5" s="1"/>
  <c r="AF20" i="5"/>
  <c r="AI20" i="5" s="1"/>
  <c r="FV20" i="5" s="1"/>
  <c r="BM18" i="5"/>
  <c r="BM19" i="5"/>
  <c r="BM20" i="5"/>
  <c r="BX18" i="5"/>
  <c r="BX19" i="5"/>
  <c r="BX20" i="5"/>
  <c r="CI18" i="5"/>
  <c r="CL18" i="5" s="1"/>
  <c r="CI19" i="5"/>
  <c r="CL19" i="5" s="1"/>
  <c r="CI20" i="5"/>
  <c r="CL20" i="5" s="1"/>
  <c r="CT18" i="5"/>
  <c r="CW18" i="5" s="1"/>
  <c r="CT19" i="5"/>
  <c r="CW19" i="5" s="1"/>
  <c r="CT20" i="5"/>
  <c r="CW20" i="5" s="1"/>
  <c r="DE18" i="5"/>
  <c r="DH18" i="5" s="1"/>
  <c r="DE19" i="5"/>
  <c r="DH19" i="5" s="1"/>
  <c r="DE20" i="5"/>
  <c r="DH20" i="5" s="1"/>
  <c r="DP18" i="5"/>
  <c r="DS18" i="5" s="1"/>
  <c r="DP19" i="5"/>
  <c r="DS19" i="5" s="1"/>
  <c r="DP20" i="5"/>
  <c r="DS20" i="5" s="1"/>
  <c r="EL18" i="5"/>
  <c r="EO18" i="5" s="1"/>
  <c r="EL19" i="5"/>
  <c r="EO19" i="5" s="1"/>
  <c r="EL20" i="5"/>
  <c r="EO20" i="5" s="1"/>
  <c r="EA18" i="5"/>
  <c r="ED18" i="5" s="1"/>
  <c r="EA19" i="5"/>
  <c r="ED19" i="5" s="1"/>
  <c r="EA20" i="5"/>
  <c r="ED20" i="5" s="1"/>
  <c r="EN21" i="5"/>
  <c r="EL17" i="5"/>
  <c r="EO17" i="5" s="1"/>
  <c r="EL16" i="5"/>
  <c r="EO16" i="5" s="1"/>
  <c r="EL15" i="5"/>
  <c r="EO15" i="5" s="1"/>
  <c r="EL14" i="5"/>
  <c r="EO14" i="5" s="1"/>
  <c r="EL13" i="5"/>
  <c r="EO13" i="5" s="1"/>
  <c r="EL12" i="5"/>
  <c r="EO12" i="5" s="1"/>
  <c r="EL11" i="5"/>
  <c r="EO11" i="5" s="1"/>
  <c r="EL10" i="5"/>
  <c r="EO10" i="5" s="1"/>
  <c r="EL9" i="5"/>
  <c r="EO9" i="5" s="1"/>
  <c r="EL8" i="5"/>
  <c r="EO8" i="5" s="1"/>
  <c r="EL7" i="5"/>
  <c r="EC21" i="5"/>
  <c r="EA17" i="5"/>
  <c r="ED17" i="5" s="1"/>
  <c r="EA16" i="5"/>
  <c r="ED16" i="5" s="1"/>
  <c r="EA15" i="5"/>
  <c r="ED15" i="5" s="1"/>
  <c r="EA14" i="5"/>
  <c r="ED14" i="5" s="1"/>
  <c r="EA13" i="5"/>
  <c r="ED13" i="5" s="1"/>
  <c r="EA12" i="5"/>
  <c r="ED12" i="5" s="1"/>
  <c r="EA11" i="5"/>
  <c r="ED11" i="5" s="1"/>
  <c r="EA10" i="5"/>
  <c r="ED10" i="5" s="1"/>
  <c r="EA9" i="5"/>
  <c r="ED9" i="5" s="1"/>
  <c r="EA8" i="5"/>
  <c r="ED8" i="5" s="1"/>
  <c r="EA7" i="5"/>
  <c r="ED7" i="5" s="1"/>
  <c r="DR21" i="5"/>
  <c r="DP17" i="5"/>
  <c r="DS17" i="5" s="1"/>
  <c r="DP16" i="5"/>
  <c r="DS16" i="5" s="1"/>
  <c r="DP15" i="5"/>
  <c r="DS15" i="5" s="1"/>
  <c r="DP14" i="5"/>
  <c r="DS14" i="5" s="1"/>
  <c r="DP13" i="5"/>
  <c r="DS13" i="5" s="1"/>
  <c r="DP12" i="5"/>
  <c r="DS12" i="5" s="1"/>
  <c r="DP11" i="5"/>
  <c r="DS11" i="5" s="1"/>
  <c r="DP10" i="5"/>
  <c r="DS10" i="5" s="1"/>
  <c r="DP9" i="5"/>
  <c r="DS9" i="5" s="1"/>
  <c r="DP8" i="5"/>
  <c r="DS8" i="5" s="1"/>
  <c r="DP7" i="5"/>
  <c r="DS7" i="5" s="1"/>
  <c r="DG21" i="5"/>
  <c r="DE17" i="5"/>
  <c r="DH17" i="5" s="1"/>
  <c r="DE16" i="5"/>
  <c r="DH16" i="5" s="1"/>
  <c r="DE15" i="5"/>
  <c r="DH15" i="5" s="1"/>
  <c r="DE14" i="5"/>
  <c r="DH14" i="5" s="1"/>
  <c r="DE13" i="5"/>
  <c r="DH13" i="5" s="1"/>
  <c r="DE12" i="5"/>
  <c r="DH12" i="5" s="1"/>
  <c r="DE11" i="5"/>
  <c r="DH11" i="5" s="1"/>
  <c r="DE10" i="5"/>
  <c r="DH10" i="5" s="1"/>
  <c r="DE9" i="5"/>
  <c r="DH9" i="5" s="1"/>
  <c r="DE8" i="5"/>
  <c r="DH8" i="5" s="1"/>
  <c r="DE7" i="5"/>
  <c r="DH7" i="5" s="1"/>
  <c r="CV21" i="5"/>
  <c r="CT17" i="5"/>
  <c r="CW17" i="5" s="1"/>
  <c r="CT16" i="5"/>
  <c r="CW16" i="5" s="1"/>
  <c r="CW14" i="5"/>
  <c r="CT13" i="5"/>
  <c r="CW13" i="5" s="1"/>
  <c r="CT12" i="5"/>
  <c r="CW12" i="5" s="1"/>
  <c r="CT11" i="5"/>
  <c r="CW11" i="5" s="1"/>
  <c r="CT10" i="5"/>
  <c r="CW10" i="5" s="1"/>
  <c r="CT9" i="5"/>
  <c r="CW9" i="5" s="1"/>
  <c r="CT8" i="5"/>
  <c r="CW8" i="5" s="1"/>
  <c r="CT7" i="5"/>
  <c r="CW7" i="5" s="1"/>
  <c r="CK21" i="5"/>
  <c r="CI17" i="5"/>
  <c r="CL17" i="5" s="1"/>
  <c r="CI16" i="5"/>
  <c r="CL16" i="5" s="1"/>
  <c r="CI15" i="5"/>
  <c r="CL15" i="5" s="1"/>
  <c r="CI14" i="5"/>
  <c r="CL14" i="5" s="1"/>
  <c r="CI13" i="5"/>
  <c r="CL13" i="5" s="1"/>
  <c r="CI12" i="5"/>
  <c r="CL12" i="5" s="1"/>
  <c r="CI11" i="5"/>
  <c r="CL11" i="5" s="1"/>
  <c r="CI10" i="5"/>
  <c r="CL10" i="5" s="1"/>
  <c r="CI9" i="5"/>
  <c r="CL9" i="5" s="1"/>
  <c r="CI8" i="5"/>
  <c r="CL8" i="5" s="1"/>
  <c r="CI7" i="5"/>
  <c r="CL7" i="5" s="1"/>
  <c r="D5" i="5"/>
  <c r="EO7" i="5" l="1"/>
  <c r="CO3" i="19"/>
  <c r="CP3" i="19" s="1"/>
  <c r="CQ3" i="19" s="1"/>
  <c r="CR3" i="19" s="1"/>
  <c r="CS3" i="19" s="1"/>
  <c r="CT3" i="19" s="1"/>
  <c r="CU3" i="19" s="1"/>
  <c r="CV3" i="19" s="1"/>
  <c r="CW3" i="19" s="1"/>
  <c r="CX3" i="19" s="1"/>
  <c r="CY3" i="19" s="1"/>
  <c r="CZ3" i="19" s="1"/>
  <c r="DA3" i="19" s="1"/>
  <c r="DB3" i="19" s="1"/>
  <c r="E5" i="5"/>
  <c r="C2" i="19"/>
  <c r="C7" i="19" s="1"/>
  <c r="CU21" i="5"/>
  <c r="DF21" i="5"/>
  <c r="DQ21" i="5"/>
  <c r="EB21" i="5"/>
  <c r="EM21" i="5"/>
  <c r="CJ21" i="5"/>
  <c r="CL21" i="5"/>
  <c r="CA18" i="5"/>
  <c r="CA19" i="5"/>
  <c r="CA20" i="5"/>
  <c r="BZ21" i="5"/>
  <c r="BX17" i="5"/>
  <c r="CA17" i="5" s="1"/>
  <c r="BX16" i="5"/>
  <c r="CA16" i="5" s="1"/>
  <c r="BX15" i="5"/>
  <c r="CA15" i="5" s="1"/>
  <c r="BX14" i="5"/>
  <c r="CA14" i="5" s="1"/>
  <c r="BX13" i="5"/>
  <c r="CA13" i="5" s="1"/>
  <c r="BX12" i="5"/>
  <c r="CA12" i="5" s="1"/>
  <c r="BX11" i="5"/>
  <c r="CA11" i="5" s="1"/>
  <c r="BX10" i="5"/>
  <c r="CA10" i="5" s="1"/>
  <c r="BX9" i="5"/>
  <c r="CA9" i="5" s="1"/>
  <c r="BX8" i="5"/>
  <c r="CA8" i="5" s="1"/>
  <c r="BX7" i="5"/>
  <c r="CA7" i="5" s="1"/>
  <c r="D7" i="19" l="1"/>
  <c r="F5" i="5"/>
  <c r="D2" i="19"/>
  <c r="C5" i="19"/>
  <c r="C4" i="19"/>
  <c r="C6" i="19"/>
  <c r="CL23" i="5"/>
  <c r="BY21" i="5"/>
  <c r="CA21" i="5"/>
  <c r="E7" i="19" l="1"/>
  <c r="D5" i="19"/>
  <c r="G5" i="5"/>
  <c r="E2" i="19"/>
  <c r="D6" i="19"/>
  <c r="C10" i="19"/>
  <c r="D4" i="19"/>
  <c r="C9" i="19"/>
  <c r="C8" i="19"/>
  <c r="CA23" i="5"/>
  <c r="F7" i="19" l="1"/>
  <c r="E5" i="19"/>
  <c r="E9" i="19" s="1"/>
  <c r="D9" i="19"/>
  <c r="D8" i="19"/>
  <c r="E6" i="19"/>
  <c r="D10" i="19"/>
  <c r="H5" i="5"/>
  <c r="F2" i="19"/>
  <c r="E4" i="19"/>
  <c r="BO21" i="5"/>
  <c r="BD21" i="5"/>
  <c r="G7" i="19" l="1"/>
  <c r="F5" i="19"/>
  <c r="F6" i="19"/>
  <c r="E10" i="19"/>
  <c r="I5" i="5"/>
  <c r="G2" i="19"/>
  <c r="F4" i="19"/>
  <c r="E8" i="19"/>
  <c r="BB18" i="5"/>
  <c r="BB19" i="5"/>
  <c r="BB20" i="5"/>
  <c r="H7" i="19" l="1"/>
  <c r="G5" i="19"/>
  <c r="F9" i="19"/>
  <c r="H2" i="19"/>
  <c r="N5" i="5"/>
  <c r="G6" i="19"/>
  <c r="F10" i="19"/>
  <c r="G4" i="19"/>
  <c r="F8" i="19"/>
  <c r="BE19" i="5"/>
  <c r="BP19" i="5"/>
  <c r="BE20" i="5"/>
  <c r="BP20" i="5"/>
  <c r="AQ18" i="5"/>
  <c r="AQ19" i="5"/>
  <c r="AT19" i="5" s="1"/>
  <c r="AQ20" i="5"/>
  <c r="AT20" i="5" s="1"/>
  <c r="J18" i="5"/>
  <c r="M18" i="5" s="1"/>
  <c r="EZ18" i="5" s="1"/>
  <c r="J19" i="5"/>
  <c r="M19" i="5" s="1"/>
  <c r="EZ19" i="5" s="1"/>
  <c r="J20" i="5"/>
  <c r="M20" i="5" s="1"/>
  <c r="EZ20" i="5" s="1"/>
  <c r="I7" i="19" l="1"/>
  <c r="G9" i="19"/>
  <c r="G10" i="19"/>
  <c r="AA3" i="5"/>
  <c r="I2" i="19"/>
  <c r="O5" i="5"/>
  <c r="G8" i="19"/>
  <c r="H5" i="19"/>
  <c r="H6" i="19"/>
  <c r="H4" i="19"/>
  <c r="AF18" i="5"/>
  <c r="J7" i="19" l="1"/>
  <c r="H8" i="19"/>
  <c r="H10" i="19"/>
  <c r="H9" i="19"/>
  <c r="P5" i="5"/>
  <c r="J2" i="19"/>
  <c r="I1" i="19"/>
  <c r="I5" i="19"/>
  <c r="I6" i="19"/>
  <c r="I4" i="19"/>
  <c r="K7" i="19" l="1"/>
  <c r="I9" i="19"/>
  <c r="Q5" i="5"/>
  <c r="K2" i="19"/>
  <c r="I8" i="19"/>
  <c r="I10" i="19"/>
  <c r="J5" i="19"/>
  <c r="J6" i="19"/>
  <c r="J4" i="19"/>
  <c r="BP18" i="5"/>
  <c r="BE18" i="5"/>
  <c r="AT18" i="5"/>
  <c r="AI18" i="5"/>
  <c r="FV18" i="5" s="1"/>
  <c r="X18" i="5"/>
  <c r="FK18" i="5" s="1"/>
  <c r="K21" i="5"/>
  <c r="L7" i="19" l="1"/>
  <c r="J8" i="19"/>
  <c r="K5" i="19"/>
  <c r="J9" i="19"/>
  <c r="R5" i="5"/>
  <c r="L2" i="19"/>
  <c r="K6" i="19"/>
  <c r="J10" i="19"/>
  <c r="K4" i="19"/>
  <c r="E24" i="10"/>
  <c r="BN21" i="5"/>
  <c r="BC21" i="5"/>
  <c r="AR21" i="5"/>
  <c r="M7" i="19" l="1"/>
  <c r="L6" i="19"/>
  <c r="K10" i="19"/>
  <c r="S5" i="5"/>
  <c r="M2" i="19"/>
  <c r="L5" i="19"/>
  <c r="K9" i="19"/>
  <c r="L4" i="19"/>
  <c r="K8" i="19"/>
  <c r="L8" i="19" l="1"/>
  <c r="T5" i="5"/>
  <c r="N2" i="19"/>
  <c r="N7" i="19" s="1"/>
  <c r="L9" i="19"/>
  <c r="L10" i="19"/>
  <c r="M5" i="19"/>
  <c r="M6" i="19"/>
  <c r="M4" i="19"/>
  <c r="M8" i="19" l="1"/>
  <c r="M10" i="19"/>
  <c r="Y5" i="5"/>
  <c r="O2" i="19"/>
  <c r="O7" i="19" s="1"/>
  <c r="M9" i="19"/>
  <c r="N5" i="19"/>
  <c r="N6" i="19"/>
  <c r="N4" i="19"/>
  <c r="BM17" i="5"/>
  <c r="BP17" i="5" s="1"/>
  <c r="BM16" i="5"/>
  <c r="BP16" i="5" s="1"/>
  <c r="BM15" i="5"/>
  <c r="BP15" i="5" s="1"/>
  <c r="BM14" i="5"/>
  <c r="BP14" i="5" s="1"/>
  <c r="BM13" i="5"/>
  <c r="BP13" i="5" s="1"/>
  <c r="BM12" i="5"/>
  <c r="BP12" i="5" s="1"/>
  <c r="BM11" i="5"/>
  <c r="BP11" i="5" s="1"/>
  <c r="BM10" i="5"/>
  <c r="BP10" i="5" s="1"/>
  <c r="BM9" i="5"/>
  <c r="BP9" i="5" s="1"/>
  <c r="BM8" i="5"/>
  <c r="BP8" i="5" s="1"/>
  <c r="BM7" i="5"/>
  <c r="BP7" i="5" s="1"/>
  <c r="BB17" i="5"/>
  <c r="BE17" i="5" s="1"/>
  <c r="BB16" i="5"/>
  <c r="BE16" i="5" s="1"/>
  <c r="BB15" i="5"/>
  <c r="BE15" i="5" s="1"/>
  <c r="BB14" i="5"/>
  <c r="BE14" i="5" s="1"/>
  <c r="BB13" i="5"/>
  <c r="BE13" i="5" s="1"/>
  <c r="BB12" i="5"/>
  <c r="BE12" i="5" s="1"/>
  <c r="BB11" i="5"/>
  <c r="BE11" i="5" s="1"/>
  <c r="BB10" i="5"/>
  <c r="BE10" i="5" s="1"/>
  <c r="BB9" i="5"/>
  <c r="BE9" i="5" s="1"/>
  <c r="BB8" i="5"/>
  <c r="BE8" i="5" s="1"/>
  <c r="BB7" i="5"/>
  <c r="BE7" i="5" s="1"/>
  <c r="AS21" i="5"/>
  <c r="AQ17" i="5"/>
  <c r="AT17" i="5" s="1"/>
  <c r="AQ16" i="5"/>
  <c r="AT16" i="5" s="1"/>
  <c r="AQ15" i="5"/>
  <c r="AT15" i="5" s="1"/>
  <c r="AQ14" i="5"/>
  <c r="AT14" i="5" s="1"/>
  <c r="AQ13" i="5"/>
  <c r="AT13" i="5" s="1"/>
  <c r="AQ12" i="5"/>
  <c r="AT12" i="5" s="1"/>
  <c r="AQ11" i="5"/>
  <c r="AT11" i="5" s="1"/>
  <c r="AQ10" i="5"/>
  <c r="AQ9" i="5"/>
  <c r="AT9" i="5" s="1"/>
  <c r="AQ8" i="5"/>
  <c r="AT8" i="5" s="1"/>
  <c r="AQ7" i="5"/>
  <c r="AT7" i="5" s="1"/>
  <c r="AH21" i="5"/>
  <c r="AF17" i="5"/>
  <c r="AI17" i="5" s="1"/>
  <c r="FV17" i="5" s="1"/>
  <c r="AF16" i="5"/>
  <c r="AI16" i="5" s="1"/>
  <c r="FV16" i="5" s="1"/>
  <c r="AF15" i="5"/>
  <c r="AI15" i="5" s="1"/>
  <c r="FV15" i="5" s="1"/>
  <c r="AF14" i="5"/>
  <c r="AI14" i="5" s="1"/>
  <c r="FV14" i="5" s="1"/>
  <c r="AF13" i="5"/>
  <c r="AI13" i="5" s="1"/>
  <c r="FV13" i="5" s="1"/>
  <c r="AF12" i="5"/>
  <c r="AI12" i="5" s="1"/>
  <c r="FV12" i="5" s="1"/>
  <c r="AF11" i="5"/>
  <c r="AI11" i="5" s="1"/>
  <c r="FV11" i="5" s="1"/>
  <c r="AF10" i="5"/>
  <c r="AI10" i="5" s="1"/>
  <c r="FV10" i="5" s="1"/>
  <c r="AF9" i="5"/>
  <c r="AI9" i="5" s="1"/>
  <c r="FV9" i="5" s="1"/>
  <c r="AF8" i="5"/>
  <c r="AI8" i="5" s="1"/>
  <c r="FV8" i="5" s="1"/>
  <c r="AG21" i="5"/>
  <c r="AF7" i="5"/>
  <c r="AI7" i="5" s="1"/>
  <c r="FV7" i="5" s="1"/>
  <c r="U17" i="5"/>
  <c r="U16" i="5"/>
  <c r="X16" i="5" s="1"/>
  <c r="FK16" i="5" s="1"/>
  <c r="U15" i="5"/>
  <c r="X15" i="5" s="1"/>
  <c r="FK15" i="5" s="1"/>
  <c r="U14" i="5"/>
  <c r="X14" i="5" s="1"/>
  <c r="FK14" i="5" s="1"/>
  <c r="U13" i="5"/>
  <c r="X13" i="5" s="1"/>
  <c r="FK13" i="5" s="1"/>
  <c r="U12" i="5"/>
  <c r="X12" i="5" s="1"/>
  <c r="FK12" i="5" s="1"/>
  <c r="U11" i="5"/>
  <c r="X11" i="5" s="1"/>
  <c r="FK11" i="5" s="1"/>
  <c r="U10" i="5"/>
  <c r="X10" i="5" s="1"/>
  <c r="FK10" i="5" s="1"/>
  <c r="V21" i="5"/>
  <c r="U9" i="5"/>
  <c r="X9" i="5" s="1"/>
  <c r="FK9" i="5" s="1"/>
  <c r="U8" i="5"/>
  <c r="X8" i="5" s="1"/>
  <c r="FK8" i="5" s="1"/>
  <c r="U7" i="5"/>
  <c r="X7" i="5" s="1"/>
  <c r="FK7" i="5" s="1"/>
  <c r="FV21" i="5" l="1"/>
  <c r="FV23" i="5" s="1"/>
  <c r="X17" i="5"/>
  <c r="FK17" i="5" s="1"/>
  <c r="FK21" i="5" s="1"/>
  <c r="FK23" i="5" s="1"/>
  <c r="T11" i="19"/>
  <c r="U11" i="19" s="1"/>
  <c r="V11" i="19" s="1"/>
  <c r="N9" i="19"/>
  <c r="AL3" i="5"/>
  <c r="P2" i="19"/>
  <c r="P7" i="19" s="1"/>
  <c r="Z5" i="5"/>
  <c r="N8" i="19"/>
  <c r="N10" i="19"/>
  <c r="O5" i="19"/>
  <c r="O6" i="19"/>
  <c r="O4" i="19"/>
  <c r="X21" i="5"/>
  <c r="DH21" i="5"/>
  <c r="DH23" i="5" s="1"/>
  <c r="DS21" i="5"/>
  <c r="DS23" i="5" s="1"/>
  <c r="EO21" i="5"/>
  <c r="EO23" i="5" s="1"/>
  <c r="BP21" i="5"/>
  <c r="BE21" i="5"/>
  <c r="AT10" i="5"/>
  <c r="W11" i="19" l="1"/>
  <c r="X11" i="19" s="1"/>
  <c r="Y11" i="19" s="1"/>
  <c r="Z11" i="19" s="1"/>
  <c r="AA11" i="19" s="1"/>
  <c r="AB11" i="19" s="1"/>
  <c r="AC11" i="19" s="1"/>
  <c r="AD11" i="19" s="1"/>
  <c r="AE11" i="19" s="1"/>
  <c r="AF11" i="19" s="1"/>
  <c r="AG11" i="19" s="1"/>
  <c r="AH11" i="19" s="1"/>
  <c r="AI11" i="19" s="1"/>
  <c r="AJ11" i="19" s="1"/>
  <c r="AK11" i="19" s="1"/>
  <c r="AL11" i="19" s="1"/>
  <c r="AM11" i="19" s="1"/>
  <c r="AN11" i="19" s="1"/>
  <c r="AO11" i="19" s="1"/>
  <c r="AP11" i="19" s="1"/>
  <c r="AQ11" i="19" s="1"/>
  <c r="AR11" i="19" s="1"/>
  <c r="AS11" i="19" s="1"/>
  <c r="AT11" i="19" s="1"/>
  <c r="AU11" i="19" s="1"/>
  <c r="AV11" i="19" s="1"/>
  <c r="AW11" i="19" s="1"/>
  <c r="AX11" i="19" s="1"/>
  <c r="AY11" i="19" s="1"/>
  <c r="AZ11" i="19" s="1"/>
  <c r="BA11" i="19" s="1"/>
  <c r="BB11" i="19" s="1"/>
  <c r="BC11" i="19" s="1"/>
  <c r="BD11" i="19" s="1"/>
  <c r="BE11" i="19" s="1"/>
  <c r="BF11" i="19" s="1"/>
  <c r="BG11" i="19" s="1"/>
  <c r="BH11" i="19" s="1"/>
  <c r="BI11" i="19" s="1"/>
  <c r="BJ11" i="19" s="1"/>
  <c r="BK11" i="19" s="1"/>
  <c r="BL11" i="19" s="1"/>
  <c r="BM11" i="19" s="1"/>
  <c r="BN11" i="19" s="1"/>
  <c r="BO11" i="19" s="1"/>
  <c r="BP11" i="19" s="1"/>
  <c r="BQ11" i="19" s="1"/>
  <c r="BR11" i="19" s="1"/>
  <c r="BS11" i="19" s="1"/>
  <c r="BT11" i="19" s="1"/>
  <c r="BU11" i="19" s="1"/>
  <c r="BV11" i="19" s="1"/>
  <c r="BW11" i="19" s="1"/>
  <c r="BX11" i="19" s="1"/>
  <c r="BY11" i="19" s="1"/>
  <c r="BZ11" i="19" s="1"/>
  <c r="CA11" i="19" s="1"/>
  <c r="CB11" i="19" s="1"/>
  <c r="CC11" i="19" s="1"/>
  <c r="CD11" i="19" s="1"/>
  <c r="CE11" i="19" s="1"/>
  <c r="CF11" i="19" s="1"/>
  <c r="CG11" i="19" s="1"/>
  <c r="CH11" i="19" s="1"/>
  <c r="CI11" i="19" s="1"/>
  <c r="CJ11" i="19" s="1"/>
  <c r="CK11" i="19" s="1"/>
  <c r="CL11" i="19" s="1"/>
  <c r="CM11" i="19" s="1"/>
  <c r="CN11" i="19" s="1"/>
  <c r="CO11" i="19" s="1"/>
  <c r="CP11" i="19" s="1"/>
  <c r="CQ11" i="19" s="1"/>
  <c r="CR11" i="19" s="1"/>
  <c r="CS11" i="19" s="1"/>
  <c r="CT11" i="19" s="1"/>
  <c r="CU11" i="19" s="1"/>
  <c r="CV11" i="19" s="1"/>
  <c r="CW11" i="19" s="1"/>
  <c r="CX11" i="19" s="1"/>
  <c r="CY11" i="19" s="1"/>
  <c r="CZ11" i="19" s="1"/>
  <c r="DA11" i="19" s="1"/>
  <c r="DB11" i="19" s="1"/>
  <c r="DC11" i="19" s="1"/>
  <c r="DD11" i="19" s="1"/>
  <c r="DE11" i="19" s="1"/>
  <c r="DF11" i="19" s="1"/>
  <c r="DG11" i="19" s="1"/>
  <c r="DH11" i="19" s="1"/>
  <c r="DI11" i="19" s="1"/>
  <c r="O8" i="19"/>
  <c r="O10" i="19"/>
  <c r="AA5" i="5"/>
  <c r="Q2" i="19"/>
  <c r="Q7" i="19" s="1"/>
  <c r="P1" i="19"/>
  <c r="P6" i="19"/>
  <c r="P5" i="19"/>
  <c r="P4" i="19"/>
  <c r="O9" i="19"/>
  <c r="AT21" i="5"/>
  <c r="P8" i="19" l="1"/>
  <c r="P9" i="19"/>
  <c r="AB5" i="5"/>
  <c r="R2" i="19"/>
  <c r="R7" i="19" s="1"/>
  <c r="Q6" i="19"/>
  <c r="Q5" i="19"/>
  <c r="Q4" i="19"/>
  <c r="P10" i="19"/>
  <c r="H106" i="4"/>
  <c r="H107" i="4"/>
  <c r="H105" i="4"/>
  <c r="ED21" i="5"/>
  <c r="ED23" i="5" s="1"/>
  <c r="Q8" i="19" l="1"/>
  <c r="Q9" i="19"/>
  <c r="AC5" i="5"/>
  <c r="S2" i="19"/>
  <c r="S7" i="19" s="1"/>
  <c r="Q10" i="19"/>
  <c r="R5" i="19"/>
  <c r="R6" i="19"/>
  <c r="R4" i="19"/>
  <c r="E28" i="10"/>
  <c r="R8" i="19" l="1"/>
  <c r="AD5" i="5"/>
  <c r="T2" i="19"/>
  <c r="T7" i="19" s="1"/>
  <c r="R10" i="19"/>
  <c r="S6" i="19"/>
  <c r="S5" i="19"/>
  <c r="S4" i="19"/>
  <c r="R9" i="19"/>
  <c r="R97" i="4"/>
  <c r="E9" i="10" s="1"/>
  <c r="F9" i="10" s="1"/>
  <c r="H108" i="4"/>
  <c r="H109" i="4" s="1"/>
  <c r="O97" i="4"/>
  <c r="E19" i="10" s="1"/>
  <c r="S8" i="19" l="1"/>
  <c r="S9" i="19"/>
  <c r="AE5" i="5"/>
  <c r="U2" i="19"/>
  <c r="U7" i="19" s="1"/>
  <c r="T5" i="19"/>
  <c r="T6" i="19"/>
  <c r="T4" i="19"/>
  <c r="S10" i="19"/>
  <c r="E10" i="10"/>
  <c r="F10" i="10" s="1"/>
  <c r="L21" i="5"/>
  <c r="J16" i="5"/>
  <c r="M16" i="5" s="1"/>
  <c r="EZ16" i="5" s="1"/>
  <c r="T8" i="19" l="1"/>
  <c r="T10" i="19"/>
  <c r="AJ5" i="5"/>
  <c r="V2" i="19"/>
  <c r="V7" i="19" s="1"/>
  <c r="T9" i="19"/>
  <c r="U6" i="19"/>
  <c r="U5" i="19"/>
  <c r="U4" i="19"/>
  <c r="J12" i="5"/>
  <c r="M12" i="5" s="1"/>
  <c r="EZ12" i="5" s="1"/>
  <c r="J13" i="5"/>
  <c r="M13" i="5" s="1"/>
  <c r="EZ13" i="5" s="1"/>
  <c r="J14" i="5"/>
  <c r="M14" i="5" s="1"/>
  <c r="EZ14" i="5" s="1"/>
  <c r="J15" i="5"/>
  <c r="M15" i="5" s="1"/>
  <c r="EZ15" i="5" s="1"/>
  <c r="J17" i="5"/>
  <c r="M17" i="5" s="1"/>
  <c r="EZ17" i="5" s="1"/>
  <c r="W7" i="19" l="1"/>
  <c r="U8" i="19"/>
  <c r="U9" i="19"/>
  <c r="W2" i="19"/>
  <c r="AK5" i="5"/>
  <c r="V5" i="19"/>
  <c r="V6" i="19"/>
  <c r="V4" i="19"/>
  <c r="U10" i="19"/>
  <c r="AC45" i="4"/>
  <c r="AC42" i="4"/>
  <c r="J8" i="5"/>
  <c r="M8" i="5" s="1"/>
  <c r="EZ8" i="5" s="1"/>
  <c r="J9" i="5"/>
  <c r="J10" i="5"/>
  <c r="M10" i="5" s="1"/>
  <c r="EZ10" i="5" s="1"/>
  <c r="J11" i="5"/>
  <c r="M11" i="5" s="1"/>
  <c r="EZ11" i="5" s="1"/>
  <c r="J7" i="5"/>
  <c r="V8" i="19" l="1"/>
  <c r="W1" i="19"/>
  <c r="W6" i="19"/>
  <c r="W5" i="19"/>
  <c r="W4" i="19"/>
  <c r="V9" i="19"/>
  <c r="AL5" i="5"/>
  <c r="X2" i="19"/>
  <c r="X7" i="19" s="1"/>
  <c r="V10" i="19"/>
  <c r="B23" i="10"/>
  <c r="AC11" i="4"/>
  <c r="AC40" i="4"/>
  <c r="AC18" i="4"/>
  <c r="AC44" i="4"/>
  <c r="AC13" i="4"/>
  <c r="AC20" i="4"/>
  <c r="M9" i="5"/>
  <c r="EZ9" i="5" s="1"/>
  <c r="M7" i="5"/>
  <c r="EZ7" i="5" s="1"/>
  <c r="DC3" i="19" l="1"/>
  <c r="DD3" i="19" s="1"/>
  <c r="DE3" i="19" s="1"/>
  <c r="DF3" i="19" s="1"/>
  <c r="DG3" i="19" s="1"/>
  <c r="DH3" i="19" s="1"/>
  <c r="DI3" i="19" s="1"/>
  <c r="EZ21" i="5"/>
  <c r="EZ23" i="5" s="1"/>
  <c r="W10" i="19"/>
  <c r="X5" i="19"/>
  <c r="X6" i="19"/>
  <c r="X4" i="19"/>
  <c r="AM5" i="5"/>
  <c r="Y2" i="19"/>
  <c r="Y7" i="19" s="1"/>
  <c r="W8" i="19"/>
  <c r="W9" i="19"/>
  <c r="E23" i="10"/>
  <c r="B54" i="10" s="1"/>
  <c r="B56" i="10" s="1"/>
  <c r="M21" i="5"/>
  <c r="M23" i="5" s="1"/>
  <c r="CW21" i="5"/>
  <c r="CW23" i="5" s="1"/>
  <c r="X8" i="19" l="1"/>
  <c r="X10" i="19"/>
  <c r="Y5" i="19"/>
  <c r="Y6" i="19"/>
  <c r="Y4" i="19"/>
  <c r="AN5" i="5"/>
  <c r="Z2" i="19"/>
  <c r="Z7" i="19" s="1"/>
  <c r="X9" i="19"/>
  <c r="X23" i="5"/>
  <c r="M97" i="4"/>
  <c r="Q97" i="4"/>
  <c r="E14" i="10" s="1"/>
  <c r="Y8" i="19" l="1"/>
  <c r="Y10" i="19"/>
  <c r="Z5" i="19"/>
  <c r="Z6" i="19"/>
  <c r="Z4" i="19"/>
  <c r="AO5" i="5"/>
  <c r="AA2" i="19"/>
  <c r="AA7" i="19" s="1"/>
  <c r="Y9" i="19"/>
  <c r="E15" i="10"/>
  <c r="D54" i="10" s="1"/>
  <c r="AI21" i="5"/>
  <c r="AI23" i="5" s="1"/>
  <c r="Z8" i="19" l="1"/>
  <c r="Z10" i="19"/>
  <c r="AA5" i="19"/>
  <c r="AA6" i="19"/>
  <c r="AA4" i="19"/>
  <c r="AP5" i="5"/>
  <c r="AB2" i="19"/>
  <c r="AB7" i="19" s="1"/>
  <c r="Z9" i="19"/>
  <c r="E54" i="10"/>
  <c r="D56" i="10" s="1"/>
  <c r="AT23" i="5"/>
  <c r="AA8" i="19" l="1"/>
  <c r="AA10" i="19"/>
  <c r="AB5" i="19"/>
  <c r="AB6" i="19"/>
  <c r="AB4" i="19"/>
  <c r="AU5" i="5"/>
  <c r="AW3" i="5" s="1"/>
  <c r="AC2" i="19"/>
  <c r="AC7" i="19" s="1"/>
  <c r="AA9" i="19"/>
  <c r="BE23" i="5"/>
  <c r="BP23" i="5"/>
  <c r="B15" i="10"/>
  <c r="B21" i="10" s="1"/>
  <c r="AB8" i="19" l="1"/>
  <c r="AB10" i="19"/>
  <c r="AC6" i="19"/>
  <c r="AC5" i="19"/>
  <c r="AC4" i="19"/>
  <c r="AD2" i="19"/>
  <c r="AD7" i="19" s="1"/>
  <c r="AV5" i="5"/>
  <c r="AB9" i="19"/>
  <c r="AC8" i="19" l="1"/>
  <c r="AC9" i="19"/>
  <c r="AW5" i="5"/>
  <c r="AE2" i="19"/>
  <c r="AE7" i="19" s="1"/>
  <c r="AD5" i="19"/>
  <c r="AD6" i="19"/>
  <c r="AD4" i="19"/>
  <c r="AC10" i="19"/>
  <c r="AD8" i="19" l="1"/>
  <c r="AD10" i="19"/>
  <c r="AX5" i="5"/>
  <c r="AF2" i="19"/>
  <c r="AF7" i="19" s="1"/>
  <c r="AD9" i="19"/>
  <c r="AE5" i="19"/>
  <c r="AE6" i="19"/>
  <c r="AE4" i="19"/>
  <c r="AG7" i="19" l="1"/>
  <c r="AE8" i="19"/>
  <c r="AY5" i="5"/>
  <c r="AG2" i="19"/>
  <c r="AE10" i="19"/>
  <c r="AF6" i="19"/>
  <c r="AF5" i="19"/>
  <c r="AF4" i="19"/>
  <c r="AE9" i="19"/>
  <c r="AF8" i="19" l="1"/>
  <c r="AZ5" i="5"/>
  <c r="AH2" i="19"/>
  <c r="AH7" i="19" s="1"/>
  <c r="AF9" i="19"/>
  <c r="AG6" i="19"/>
  <c r="AG5" i="19"/>
  <c r="AG4" i="19"/>
  <c r="AF10" i="19"/>
  <c r="AG8" i="19" l="1"/>
  <c r="AG9" i="19"/>
  <c r="BA5" i="5"/>
  <c r="AI2" i="19"/>
  <c r="AI7" i="19" s="1"/>
  <c r="AH6" i="19"/>
  <c r="AH5" i="19"/>
  <c r="AH4" i="19"/>
  <c r="AG10" i="19"/>
  <c r="AH8" i="19" l="1"/>
  <c r="BF5" i="5"/>
  <c r="BH3" i="5" s="1"/>
  <c r="AJ2" i="19"/>
  <c r="AJ7" i="19" s="1"/>
  <c r="AH10" i="19"/>
  <c r="AI5" i="19"/>
  <c r="AI6" i="19"/>
  <c r="AI4" i="19"/>
  <c r="AH9" i="19"/>
  <c r="AI8" i="19" l="1"/>
  <c r="AI10" i="19"/>
  <c r="AK2" i="19"/>
  <c r="AK7" i="19" s="1"/>
  <c r="BG5" i="5"/>
  <c r="AJ5" i="19"/>
  <c r="AJ6" i="19"/>
  <c r="AJ4" i="19"/>
  <c r="AI9" i="19"/>
  <c r="AJ8" i="19" l="1"/>
  <c r="AK1" i="19"/>
  <c r="AD1" i="19" s="1"/>
  <c r="AK5" i="19"/>
  <c r="AK6" i="19"/>
  <c r="AK4" i="19"/>
  <c r="AJ9" i="19"/>
  <c r="BH5" i="5"/>
  <c r="AL2" i="19"/>
  <c r="AL7" i="19" s="1"/>
  <c r="AJ10" i="19"/>
  <c r="AK8" i="19" l="1"/>
  <c r="AK10" i="19"/>
  <c r="BI5" i="5"/>
  <c r="AM2" i="19"/>
  <c r="AM7" i="19" s="1"/>
  <c r="AL5" i="19"/>
  <c r="AL6" i="19"/>
  <c r="AL4" i="19"/>
  <c r="AK9" i="19"/>
  <c r="AN7" i="19" l="1"/>
  <c r="AL8" i="19"/>
  <c r="BJ5" i="5"/>
  <c r="AN2" i="19"/>
  <c r="AL9" i="19"/>
  <c r="AM5" i="19"/>
  <c r="AM6" i="19"/>
  <c r="AM4" i="19"/>
  <c r="AL10" i="19"/>
  <c r="AO7" i="19" l="1"/>
  <c r="AM8" i="19"/>
  <c r="AM10" i="19"/>
  <c r="BK5" i="5"/>
  <c r="AO2" i="19"/>
  <c r="AN5" i="19"/>
  <c r="AN6" i="19"/>
  <c r="AN4" i="19"/>
  <c r="AM9" i="19"/>
  <c r="AN8" i="19" l="1"/>
  <c r="AN10" i="19"/>
  <c r="BL5" i="5"/>
  <c r="AP2" i="19"/>
  <c r="AP7" i="19" s="1"/>
  <c r="AN9" i="19"/>
  <c r="AO5" i="19"/>
  <c r="AO6" i="19"/>
  <c r="AO4" i="19"/>
  <c r="AQ7" i="19" l="1"/>
  <c r="AO8" i="19"/>
  <c r="BQ5" i="5"/>
  <c r="AQ2" i="19"/>
  <c r="AO10" i="19"/>
  <c r="AP5" i="19"/>
  <c r="AP6" i="19"/>
  <c r="AP4" i="19"/>
  <c r="AO9" i="19"/>
  <c r="BR5" i="5" l="1"/>
  <c r="AR2" i="19"/>
  <c r="AR7" i="19" s="1"/>
  <c r="BS3" i="5"/>
  <c r="AP8" i="19"/>
  <c r="AP10" i="19"/>
  <c r="AQ5" i="19"/>
  <c r="AR5" i="19" s="1"/>
  <c r="AQ6" i="19"/>
  <c r="AR6" i="19" s="1"/>
  <c r="AQ4" i="19"/>
  <c r="AR4" i="19" s="1"/>
  <c r="AP9" i="19"/>
  <c r="BS5" i="5" l="1"/>
  <c r="AS2" i="19"/>
  <c r="AS7" i="19" s="1"/>
  <c r="AR1" i="19"/>
  <c r="AQ8" i="19"/>
  <c r="AQ9" i="19"/>
  <c r="AQ10" i="19"/>
  <c r="AS6" i="19" l="1"/>
  <c r="BT5" i="5"/>
  <c r="AT2" i="19"/>
  <c r="AT7" i="19" s="1"/>
  <c r="AR9" i="19"/>
  <c r="AS5" i="19"/>
  <c r="AR10" i="19"/>
  <c r="AT6" i="19" l="1"/>
  <c r="BU5" i="5"/>
  <c r="AU2" i="19"/>
  <c r="AU7" i="19" s="1"/>
  <c r="AS4" i="19"/>
  <c r="AR8" i="19"/>
  <c r="AS10" i="19"/>
  <c r="AT5" i="19"/>
  <c r="AS9" i="19"/>
  <c r="BV5" i="5" l="1"/>
  <c r="AV2" i="19"/>
  <c r="AV7" i="19" s="1"/>
  <c r="AU6" i="19"/>
  <c r="AV6" i="19" s="1"/>
  <c r="AT9" i="19"/>
  <c r="AU5" i="19"/>
  <c r="AT4" i="19"/>
  <c r="AS8" i="19"/>
  <c r="AT10" i="19"/>
  <c r="AW7" i="19" l="1"/>
  <c r="BW5" i="5"/>
  <c r="AW2" i="19"/>
  <c r="AU10" i="19"/>
  <c r="AU4" i="19"/>
  <c r="AT8" i="19"/>
  <c r="AU9" i="19"/>
  <c r="AV5" i="19"/>
  <c r="AW6" i="19" l="1"/>
  <c r="CB5" i="5"/>
  <c r="AX2" i="19"/>
  <c r="AX7" i="19" s="1"/>
  <c r="AV4" i="19"/>
  <c r="AU8" i="19"/>
  <c r="AV10" i="19"/>
  <c r="AW5" i="19"/>
  <c r="AV9" i="19"/>
  <c r="AX6" i="19" l="1"/>
  <c r="AY6" i="19" s="1"/>
  <c r="CC5" i="5"/>
  <c r="AY2" i="19"/>
  <c r="AY7" i="19" s="1"/>
  <c r="CD3" i="5"/>
  <c r="AX5" i="19"/>
  <c r="AY5" i="19" s="1"/>
  <c r="AW9" i="19"/>
  <c r="AW4" i="19"/>
  <c r="AV8" i="19"/>
  <c r="AW10" i="19"/>
  <c r="AZ7" i="19" l="1"/>
  <c r="AY1" i="19"/>
  <c r="CD5" i="5"/>
  <c r="AZ2" i="19"/>
  <c r="AX10" i="19"/>
  <c r="AX9" i="19"/>
  <c r="AX4" i="19"/>
  <c r="AY4" i="19" s="1"/>
  <c r="AW8" i="19"/>
  <c r="AZ6" i="19" l="1"/>
  <c r="CE5" i="5"/>
  <c r="BA2" i="19"/>
  <c r="BA7" i="19" s="1"/>
  <c r="AX8" i="19"/>
  <c r="BA6" i="19" l="1"/>
  <c r="CF5" i="5"/>
  <c r="BB2" i="19"/>
  <c r="BB7" i="19" s="1"/>
  <c r="AY10" i="19"/>
  <c r="AY9" i="19"/>
  <c r="AZ5" i="19"/>
  <c r="BB6" i="19" l="1"/>
  <c r="CG5" i="5"/>
  <c r="BC2" i="19"/>
  <c r="BC7" i="19" s="1"/>
  <c r="AZ9" i="19"/>
  <c r="BA5" i="19"/>
  <c r="AZ10" i="19"/>
  <c r="AZ4" i="19"/>
  <c r="AY8" i="19"/>
  <c r="CH5" i="5" l="1"/>
  <c r="BD2" i="19"/>
  <c r="BD7" i="19" s="1"/>
  <c r="BC6" i="19"/>
  <c r="BD6" i="19" s="1"/>
  <c r="BA10" i="19"/>
  <c r="BA4" i="19"/>
  <c r="AZ8" i="19"/>
  <c r="BA9" i="19"/>
  <c r="BB5" i="19"/>
  <c r="CM5" i="5" l="1"/>
  <c r="BE2" i="19"/>
  <c r="BE6" i="19" s="1"/>
  <c r="BB4" i="19"/>
  <c r="BA8" i="19"/>
  <c r="BB10" i="19"/>
  <c r="BB9" i="19"/>
  <c r="BC5" i="19"/>
  <c r="BE7" i="19" l="1"/>
  <c r="BF7" i="19" s="1"/>
  <c r="CN5" i="5"/>
  <c r="BF2" i="19"/>
  <c r="CO3" i="5"/>
  <c r="BC9" i="19"/>
  <c r="BD5" i="19"/>
  <c r="BC4" i="19"/>
  <c r="BB8" i="19"/>
  <c r="BC10" i="19"/>
  <c r="BF1" i="19" l="1"/>
  <c r="CO5" i="5"/>
  <c r="BG2" i="19"/>
  <c r="BG7" i="19" s="1"/>
  <c r="BF6" i="19"/>
  <c r="BD10" i="19"/>
  <c r="BD4" i="19"/>
  <c r="BC8" i="19"/>
  <c r="BE5" i="19"/>
  <c r="BF5" i="19" s="1"/>
  <c r="BD9" i="19"/>
  <c r="BG6" i="19" l="1"/>
  <c r="CP5" i="5"/>
  <c r="BH2" i="19"/>
  <c r="BH7" i="19" s="1"/>
  <c r="BE9" i="19"/>
  <c r="BE10" i="19"/>
  <c r="BE4" i="19"/>
  <c r="BF4" i="19" s="1"/>
  <c r="BD8" i="19"/>
  <c r="BH6" i="19" l="1"/>
  <c r="CQ5" i="5"/>
  <c r="BI2" i="19"/>
  <c r="BI7" i="19" s="1"/>
  <c r="BE8" i="19"/>
  <c r="BI6" i="19" l="1"/>
  <c r="CR5" i="5"/>
  <c r="BJ2" i="19"/>
  <c r="BJ7" i="19" s="1"/>
  <c r="BF9" i="19"/>
  <c r="BG5" i="19"/>
  <c r="BF10" i="19"/>
  <c r="BK7" i="19" l="1"/>
  <c r="CS5" i="5"/>
  <c r="BK2" i="19"/>
  <c r="BJ6" i="19"/>
  <c r="BG10" i="19"/>
  <c r="BG9" i="19"/>
  <c r="BH5" i="19"/>
  <c r="BG4" i="19"/>
  <c r="BF8" i="19"/>
  <c r="BK6" i="19" l="1"/>
  <c r="CX5" i="5"/>
  <c r="BL2" i="19"/>
  <c r="BL7" i="19" s="1"/>
  <c r="BH4" i="19"/>
  <c r="BG8" i="19"/>
  <c r="BH10" i="19"/>
  <c r="BH9" i="19"/>
  <c r="BI5" i="19"/>
  <c r="BL6" i="19" l="1"/>
  <c r="BM6" i="19" s="1"/>
  <c r="CY5" i="5"/>
  <c r="BM2" i="19"/>
  <c r="BM7" i="19" s="1"/>
  <c r="CZ3" i="5"/>
  <c r="BI9" i="19"/>
  <c r="BJ5" i="19"/>
  <c r="BI4" i="19"/>
  <c r="BH8" i="19"/>
  <c r="BI10" i="19"/>
  <c r="BM1" i="19" l="1"/>
  <c r="CZ5" i="5"/>
  <c r="BN2" i="19"/>
  <c r="BN7" i="19" s="1"/>
  <c r="BJ10" i="19"/>
  <c r="BJ4" i="19"/>
  <c r="BI8" i="19"/>
  <c r="BK5" i="19"/>
  <c r="BJ9" i="19"/>
  <c r="BN6" i="19" l="1"/>
  <c r="DA5" i="5"/>
  <c r="BO2" i="19"/>
  <c r="BO7" i="19" s="1"/>
  <c r="BK9" i="19"/>
  <c r="BL5" i="19"/>
  <c r="BM5" i="19" s="1"/>
  <c r="BN5" i="19" s="1"/>
  <c r="BO5" i="19" s="1"/>
  <c r="BK4" i="19"/>
  <c r="BJ8" i="19"/>
  <c r="BK10" i="19"/>
  <c r="BO6" i="19" l="1"/>
  <c r="DB5" i="5"/>
  <c r="BP2" i="19"/>
  <c r="BP7" i="19" s="1"/>
  <c r="BL10" i="19"/>
  <c r="BL4" i="19"/>
  <c r="BM4" i="19" s="1"/>
  <c r="BK8" i="19"/>
  <c r="BL9" i="19"/>
  <c r="BP5" i="19" l="1"/>
  <c r="BP6" i="19"/>
  <c r="DC5" i="5"/>
  <c r="BQ2" i="19"/>
  <c r="BQ7" i="19" s="1"/>
  <c r="BL8" i="19"/>
  <c r="BQ5" i="19" l="1"/>
  <c r="BQ6" i="19"/>
  <c r="DD5" i="5"/>
  <c r="BR2" i="19"/>
  <c r="BR7" i="19" s="1"/>
  <c r="BM10" i="19"/>
  <c r="BM9" i="19"/>
  <c r="BR5" i="19" l="1"/>
  <c r="BR6" i="19"/>
  <c r="DI5" i="5"/>
  <c r="BS2" i="19"/>
  <c r="BS7" i="19" s="1"/>
  <c r="BN9" i="19"/>
  <c r="BN4" i="19"/>
  <c r="BM8" i="19"/>
  <c r="BN10" i="19"/>
  <c r="BS6" i="19" l="1"/>
  <c r="DJ5" i="5"/>
  <c r="BT2" i="19"/>
  <c r="BT7" i="19" s="1"/>
  <c r="DK3" i="5"/>
  <c r="BS5" i="19"/>
  <c r="BT5" i="19" s="1"/>
  <c r="BO10" i="19"/>
  <c r="BO4" i="19"/>
  <c r="BN8" i="19"/>
  <c r="BO9" i="19"/>
  <c r="BT1" i="19" l="1"/>
  <c r="BT6" i="19"/>
  <c r="DK5" i="5"/>
  <c r="BU2" i="19"/>
  <c r="BU7" i="19" s="1"/>
  <c r="BP4" i="19"/>
  <c r="BO8" i="19"/>
  <c r="BP10" i="19"/>
  <c r="BP9" i="19"/>
  <c r="BV7" i="19" l="1"/>
  <c r="BU6" i="19"/>
  <c r="BV6" i="19" s="1"/>
  <c r="DL5" i="5"/>
  <c r="BV2" i="19"/>
  <c r="BU5" i="19"/>
  <c r="BQ9" i="19"/>
  <c r="BQ4" i="19"/>
  <c r="BP8" i="19"/>
  <c r="BQ10" i="19"/>
  <c r="BV5" i="19" l="1"/>
  <c r="DM5" i="5"/>
  <c r="BW2" i="19"/>
  <c r="BW7" i="19" s="1"/>
  <c r="BR10" i="19"/>
  <c r="BR4" i="19"/>
  <c r="BQ8" i="19"/>
  <c r="BR9" i="19"/>
  <c r="BW6" i="19" l="1"/>
  <c r="DN5" i="5"/>
  <c r="BX2" i="19"/>
  <c r="BX7" i="19" s="1"/>
  <c r="BW5" i="19"/>
  <c r="BX5" i="19" s="1"/>
  <c r="BS9" i="19"/>
  <c r="BS4" i="19"/>
  <c r="BT4" i="19" s="1"/>
  <c r="BR8" i="19"/>
  <c r="BS10" i="19"/>
  <c r="BX6" i="19" l="1"/>
  <c r="DO5" i="5"/>
  <c r="BY2" i="19"/>
  <c r="BY7" i="19" s="1"/>
  <c r="BS8" i="19"/>
  <c r="BY5" i="19" l="1"/>
  <c r="BY6" i="19"/>
  <c r="DT5" i="5"/>
  <c r="BZ2" i="19"/>
  <c r="BT10" i="19"/>
  <c r="BT9" i="19"/>
  <c r="BZ6" i="19" l="1"/>
  <c r="BZ7" i="19"/>
  <c r="CA7" i="19" s="1"/>
  <c r="BZ5" i="19"/>
  <c r="DU5" i="5"/>
  <c r="CA2" i="19"/>
  <c r="DV3" i="5"/>
  <c r="BU9" i="19"/>
  <c r="BU10" i="19"/>
  <c r="BU4" i="19"/>
  <c r="BT8" i="19"/>
  <c r="CA5" i="19" l="1"/>
  <c r="CA1" i="19"/>
  <c r="CA6" i="19"/>
  <c r="DV5" i="5"/>
  <c r="CB2" i="19"/>
  <c r="CB7" i="19" s="1"/>
  <c r="BV9" i="19"/>
  <c r="BU8" i="19"/>
  <c r="BV4" i="19"/>
  <c r="BV10" i="19"/>
  <c r="CA10" i="19" l="1"/>
  <c r="CA9" i="19"/>
  <c r="DW5" i="5"/>
  <c r="CC2" i="19"/>
  <c r="CC7" i="19" s="1"/>
  <c r="CB6" i="19"/>
  <c r="CB5" i="19"/>
  <c r="BW10" i="19"/>
  <c r="BW4" i="19"/>
  <c r="BV8" i="19"/>
  <c r="BW9" i="19"/>
  <c r="CB9" i="19" l="1"/>
  <c r="CB10" i="19"/>
  <c r="DX5" i="5"/>
  <c r="CD2" i="19"/>
  <c r="CD7" i="19" s="1"/>
  <c r="CC6" i="19"/>
  <c r="CC5" i="19"/>
  <c r="BX10" i="19"/>
  <c r="BX4" i="19"/>
  <c r="BW8" i="19"/>
  <c r="BX9" i="19"/>
  <c r="CC9" i="19" l="1"/>
  <c r="CC10" i="19"/>
  <c r="DY5" i="5"/>
  <c r="CE2" i="19"/>
  <c r="CE7" i="19" s="1"/>
  <c r="CD6" i="19"/>
  <c r="CD5" i="19"/>
  <c r="BY4" i="19"/>
  <c r="BX8" i="19"/>
  <c r="BY10" i="19"/>
  <c r="BY9" i="19"/>
  <c r="CD9" i="19" l="1"/>
  <c r="CD10" i="19"/>
  <c r="DZ5" i="5"/>
  <c r="CF2" i="19"/>
  <c r="CF7" i="19" s="1"/>
  <c r="CE6" i="19"/>
  <c r="CE5" i="19"/>
  <c r="BZ9" i="19"/>
  <c r="BZ4" i="19"/>
  <c r="CA4" i="19" s="1"/>
  <c r="CA8" i="19" s="1"/>
  <c r="BY8" i="19"/>
  <c r="BZ10" i="19"/>
  <c r="CE9" i="19" l="1"/>
  <c r="CE10" i="19"/>
  <c r="EE5" i="5"/>
  <c r="CG2" i="19"/>
  <c r="CG7" i="19" s="1"/>
  <c r="CF6" i="19"/>
  <c r="CF5" i="19"/>
  <c r="BZ8" i="19"/>
  <c r="CF9" i="19" l="1"/>
  <c r="CF10" i="19"/>
  <c r="EF5" i="5"/>
  <c r="CH2" i="19"/>
  <c r="CH7" i="19" s="1"/>
  <c r="EG3" i="5"/>
  <c r="CG6" i="19"/>
  <c r="CG5" i="19"/>
  <c r="CB4" i="19"/>
  <c r="CB8" i="19" s="1"/>
  <c r="CG9" i="19" l="1"/>
  <c r="CG10" i="19"/>
  <c r="EG5" i="5"/>
  <c r="CI2" i="19"/>
  <c r="CI7" i="19" s="1"/>
  <c r="CH1" i="19"/>
  <c r="CH6" i="19"/>
  <c r="CI6" i="19" s="1"/>
  <c r="CH5" i="19"/>
  <c r="CI5" i="19" s="1"/>
  <c r="CC4" i="19"/>
  <c r="CC8" i="19" s="1"/>
  <c r="EH5" i="5" l="1"/>
  <c r="CJ2" i="19"/>
  <c r="CJ7" i="19" s="1"/>
  <c r="CD4" i="19"/>
  <c r="CD8" i="19" s="1"/>
  <c r="CJ6" i="19" l="1"/>
  <c r="CJ5" i="19"/>
  <c r="EI5" i="5"/>
  <c r="CK2" i="19"/>
  <c r="CK7" i="19" s="1"/>
  <c r="CE4" i="19"/>
  <c r="CE8" i="19" s="1"/>
  <c r="CK5" i="19" l="1"/>
  <c r="CK6" i="19"/>
  <c r="EJ5" i="5"/>
  <c r="CL2" i="19"/>
  <c r="CL7" i="19" s="1"/>
  <c r="CF4" i="19"/>
  <c r="CF8" i="19" s="1"/>
  <c r="CL6" i="19" l="1"/>
  <c r="CL5" i="19"/>
  <c r="EK5" i="5"/>
  <c r="EP5" i="5" s="1"/>
  <c r="CM2" i="19"/>
  <c r="CM7" i="19" s="1"/>
  <c r="CG4" i="19"/>
  <c r="ER3" i="5" l="1"/>
  <c r="CO2" i="19"/>
  <c r="CO1" i="19" s="1"/>
  <c r="EQ5" i="5"/>
  <c r="CM6" i="19"/>
  <c r="CN6" i="19" s="1"/>
  <c r="CO6" i="19" s="1"/>
  <c r="CN2" i="19"/>
  <c r="CN7" i="19" s="1"/>
  <c r="CO7" i="19" s="1"/>
  <c r="CM5" i="19"/>
  <c r="CN5" i="19" s="1"/>
  <c r="CO5" i="19" s="1"/>
  <c r="CG8" i="19"/>
  <c r="CH4" i="19"/>
  <c r="CP7" i="19" l="1"/>
  <c r="ER5" i="5"/>
  <c r="CP2" i="19"/>
  <c r="CP5" i="19"/>
  <c r="CO9" i="19"/>
  <c r="CP6" i="19"/>
  <c r="CO10" i="19"/>
  <c r="CH10" i="19"/>
  <c r="CH9" i="19"/>
  <c r="ES5" i="5" l="1"/>
  <c r="CQ2" i="19"/>
  <c r="CQ7" i="19" s="1"/>
  <c r="CQ5" i="19"/>
  <c r="CP9" i="19"/>
  <c r="CQ6" i="19"/>
  <c r="CP10" i="19"/>
  <c r="CI9" i="19"/>
  <c r="CI10" i="19"/>
  <c r="CI4" i="19"/>
  <c r="CH8" i="19"/>
  <c r="ET5" i="5" l="1"/>
  <c r="CR2" i="19"/>
  <c r="CR7" i="19" s="1"/>
  <c r="CR5" i="19"/>
  <c r="CQ9" i="19"/>
  <c r="CR6" i="19"/>
  <c r="CQ10" i="19"/>
  <c r="CI8" i="19"/>
  <c r="CJ4" i="19"/>
  <c r="CJ10" i="19"/>
  <c r="CJ9" i="19"/>
  <c r="CS7" i="19" l="1"/>
  <c r="EU5" i="5"/>
  <c r="CS2" i="19"/>
  <c r="CS6" i="19"/>
  <c r="CR10" i="19"/>
  <c r="CS5" i="19"/>
  <c r="CR9" i="19"/>
  <c r="CK9" i="19"/>
  <c r="CK4" i="19"/>
  <c r="CJ8" i="19"/>
  <c r="CK10" i="19"/>
  <c r="EV5" i="5" l="1"/>
  <c r="CT2" i="19"/>
  <c r="CT7" i="19"/>
  <c r="CT5" i="19"/>
  <c r="CS9" i="19"/>
  <c r="CT6" i="19"/>
  <c r="CS10" i="19"/>
  <c r="CL4" i="19"/>
  <c r="CK8" i="19"/>
  <c r="CL9" i="19"/>
  <c r="CL10" i="19"/>
  <c r="CU2" i="19" l="1"/>
  <c r="CU7" i="19" s="1"/>
  <c r="FA5" i="5"/>
  <c r="CU5" i="19"/>
  <c r="CT9" i="19"/>
  <c r="CU6" i="19"/>
  <c r="CT10" i="19"/>
  <c r="CN10" i="19"/>
  <c r="CM10" i="19"/>
  <c r="CM9" i="19"/>
  <c r="CN9" i="19"/>
  <c r="CM4" i="19"/>
  <c r="CL8" i="19"/>
  <c r="FB5" i="5" l="1"/>
  <c r="CV2" i="19"/>
  <c r="CV1" i="19" s="1"/>
  <c r="FC3" i="5"/>
  <c r="CV5" i="19"/>
  <c r="CU9" i="19"/>
  <c r="CV6" i="19"/>
  <c r="CU10" i="19"/>
  <c r="CN4" i="19"/>
  <c r="CM8" i="19"/>
  <c r="FC5" i="5" l="1"/>
  <c r="CW2" i="19"/>
  <c r="CV7" i="19"/>
  <c r="CW7" i="19" s="1"/>
  <c r="CN8" i="19"/>
  <c r="CO4" i="19"/>
  <c r="CW5" i="19"/>
  <c r="CV9" i="19"/>
  <c r="CW6" i="19"/>
  <c r="CV10" i="19" l="1"/>
  <c r="FD5" i="5"/>
  <c r="CX2" i="19"/>
  <c r="CX7" i="19" s="1"/>
  <c r="CW10" i="19"/>
  <c r="CW9" i="19"/>
  <c r="CP4" i="19"/>
  <c r="CO8" i="19"/>
  <c r="CX5" i="19" l="1"/>
  <c r="CX9" i="19" s="1"/>
  <c r="CX6" i="19"/>
  <c r="CX10" i="19" s="1"/>
  <c r="FE5" i="5"/>
  <c r="CY2" i="19"/>
  <c r="CY7" i="19" s="1"/>
  <c r="CQ4" i="19"/>
  <c r="CP8" i="19"/>
  <c r="CY5" i="19" l="1"/>
  <c r="CY9" i="19" s="1"/>
  <c r="CZ7" i="19"/>
  <c r="CY6" i="19"/>
  <c r="CY10" i="19" s="1"/>
  <c r="FF5" i="5"/>
  <c r="CZ2" i="19"/>
  <c r="CR4" i="19"/>
  <c r="CQ8" i="19"/>
  <c r="CZ6" i="19" l="1"/>
  <c r="CZ10" i="19" s="1"/>
  <c r="CZ5" i="19"/>
  <c r="CZ9" i="19" s="1"/>
  <c r="FG5" i="5"/>
  <c r="DA2" i="19"/>
  <c r="DA7" i="19" s="1"/>
  <c r="CR8" i="19"/>
  <c r="CS4" i="19"/>
  <c r="DA6" i="19"/>
  <c r="DA5" i="19"/>
  <c r="FL5" i="5" l="1"/>
  <c r="DB2" i="19"/>
  <c r="DB7" i="19" s="1"/>
  <c r="DA10" i="19"/>
  <c r="DB6" i="19"/>
  <c r="DA9" i="19"/>
  <c r="DB5" i="19"/>
  <c r="CT4" i="19"/>
  <c r="CS8" i="19"/>
  <c r="DC2" i="19" l="1"/>
  <c r="DC1" i="19" s="1"/>
  <c r="FM5" i="5"/>
  <c r="FN3" i="5"/>
  <c r="DC5" i="19"/>
  <c r="DB9" i="19"/>
  <c r="CT8" i="19"/>
  <c r="CU4" i="19"/>
  <c r="DB10" i="19"/>
  <c r="DC6" i="19"/>
  <c r="FN5" i="5" l="1"/>
  <c r="DD2" i="19"/>
  <c r="DD6" i="19" s="1"/>
  <c r="DC7" i="19"/>
  <c r="DD7" i="19" s="1"/>
  <c r="CU8" i="19"/>
  <c r="CV4" i="19"/>
  <c r="DC10" i="19" l="1"/>
  <c r="DC9" i="19"/>
  <c r="FO5" i="5"/>
  <c r="DE2" i="19"/>
  <c r="DD5" i="19"/>
  <c r="DD9" i="19" s="1"/>
  <c r="DE7" i="19"/>
  <c r="CW4" i="19"/>
  <c r="CV8" i="19"/>
  <c r="DD10" i="19"/>
  <c r="DE6" i="19"/>
  <c r="DE5" i="19" l="1"/>
  <c r="DE9" i="19" s="1"/>
  <c r="DF7" i="19"/>
  <c r="FP5" i="5"/>
  <c r="DF2" i="19"/>
  <c r="DF5" i="19"/>
  <c r="CX4" i="19"/>
  <c r="CW8" i="19"/>
  <c r="DE10" i="19"/>
  <c r="DF6" i="19"/>
  <c r="FQ5" i="5" l="1"/>
  <c r="DG2" i="19"/>
  <c r="DG7" i="19" s="1"/>
  <c r="CY4" i="19"/>
  <c r="CX8" i="19"/>
  <c r="DF9" i="19"/>
  <c r="DF10" i="19"/>
  <c r="FR5" i="5" l="1"/>
  <c r="DI2" i="19" s="1"/>
  <c r="DH2" i="19"/>
  <c r="DH7" i="19" s="1"/>
  <c r="DI7" i="19" s="1"/>
  <c r="DG6" i="19"/>
  <c r="DG10" i="19" s="1"/>
  <c r="DG5" i="19"/>
  <c r="DG9" i="19" s="1"/>
  <c r="CZ4" i="19"/>
  <c r="CY8" i="19"/>
  <c r="DH5" i="19" l="1"/>
  <c r="DH9" i="19" s="1"/>
  <c r="DH6" i="19"/>
  <c r="DH10" i="19" s="1"/>
  <c r="DA4" i="19"/>
  <c r="CZ8" i="19"/>
  <c r="DI6" i="19" l="1"/>
  <c r="DI10" i="19" s="1"/>
  <c r="DI5" i="19"/>
  <c r="DI9" i="19" s="1"/>
  <c r="DB4" i="19"/>
  <c r="DA8" i="19"/>
  <c r="DC4" i="19" l="1"/>
  <c r="DB8" i="19"/>
  <c r="DC8" i="19" l="1"/>
  <c r="DD4" i="19"/>
  <c r="DE4" i="19" l="1"/>
  <c r="DD8" i="19"/>
  <c r="DE8" i="19" l="1"/>
  <c r="DF4" i="19"/>
  <c r="DG4" i="19" l="1"/>
  <c r="DF8" i="19"/>
  <c r="DG8" i="19" l="1"/>
  <c r="DH4" i="19"/>
  <c r="DI4" i="19" l="1"/>
  <c r="DI8" i="19" s="1"/>
  <c r="DH8" i="19"/>
</calcChain>
</file>

<file path=xl/comments1.xml><?xml version="1.0" encoding="utf-8"?>
<comments xmlns="http://schemas.openxmlformats.org/spreadsheetml/2006/main">
  <authors>
    <author>Auteur</author>
  </authors>
  <commentList>
    <comment ref="C5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A CHANGER POUR NOUVEAU PLANNING</t>
        </r>
      </text>
    </comment>
    <comment ref="AJ7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Prépa S5-6-7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C5" authorId="0" shapeId="0">
      <text>
        <r>
          <rPr>
            <b/>
            <sz val="9"/>
            <color indexed="81"/>
            <rFont val="Tahoma"/>
            <family val="2"/>
          </rPr>
          <t xml:space="preserve">INTITULEE : 
</t>
        </r>
      </text>
    </comment>
    <comment ref="C6" authorId="0" shapeId="0">
      <text>
        <r>
          <rPr>
            <b/>
            <sz val="9"/>
            <color indexed="81"/>
            <rFont val="Tahoma"/>
            <family val="2"/>
          </rPr>
          <t xml:space="preserve">INTITULEE :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7" authorId="0" shapeId="0">
      <text>
        <r>
          <rPr>
            <b/>
            <sz val="9"/>
            <color indexed="81"/>
            <rFont val="Tahoma"/>
            <family val="2"/>
          </rPr>
          <t>INTITULEE 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8" authorId="0" shapeId="0">
      <text>
        <r>
          <rPr>
            <b/>
            <sz val="9"/>
            <color indexed="81"/>
            <rFont val="Tahoma"/>
            <family val="2"/>
          </rPr>
          <t>INTITULEE 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9" authorId="0" shapeId="0">
      <text>
        <r>
          <rPr>
            <b/>
            <sz val="9"/>
            <color indexed="81"/>
            <rFont val="Tahoma"/>
            <family val="2"/>
          </rPr>
          <t>INTITULEE 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0" authorId="0" shapeId="0">
      <text>
        <r>
          <rPr>
            <b/>
            <sz val="9"/>
            <color indexed="81"/>
            <rFont val="Tahoma"/>
            <family val="2"/>
          </rPr>
          <t>INTITULEE 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1" authorId="0" shapeId="0">
      <text>
        <r>
          <rPr>
            <b/>
            <sz val="9"/>
            <color indexed="81"/>
            <rFont val="Tahoma"/>
            <family val="2"/>
          </rPr>
          <t>INTITULEE 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2" authorId="0" shapeId="0">
      <text>
        <r>
          <rPr>
            <b/>
            <sz val="9"/>
            <color indexed="81"/>
            <rFont val="Tahoma"/>
            <family val="2"/>
          </rPr>
          <t>INTITULEE 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3" authorId="0" shapeId="0">
      <text>
        <r>
          <rPr>
            <b/>
            <sz val="9"/>
            <color indexed="81"/>
            <rFont val="Tahoma"/>
            <family val="2"/>
          </rPr>
          <t>INTITULEE :</t>
        </r>
      </text>
    </comment>
    <comment ref="C14" authorId="0" shapeId="0">
      <text>
        <r>
          <rPr>
            <b/>
            <sz val="9"/>
            <color indexed="81"/>
            <rFont val="Tahoma"/>
            <family val="2"/>
          </rPr>
          <t>INTITULEE 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5" authorId="0" shapeId="0">
      <text>
        <r>
          <rPr>
            <b/>
            <sz val="9"/>
            <color indexed="81"/>
            <rFont val="Tahoma"/>
            <family val="2"/>
          </rPr>
          <t>INTITULEE 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6" authorId="0" shapeId="0">
      <text>
        <r>
          <rPr>
            <b/>
            <sz val="9"/>
            <color indexed="81"/>
            <rFont val="Tahoma"/>
            <family val="2"/>
          </rPr>
          <t>INTITULEE 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7" authorId="0" shapeId="0">
      <text>
        <r>
          <rPr>
            <b/>
            <sz val="9"/>
            <color indexed="81"/>
            <rFont val="Tahoma"/>
            <family val="2"/>
          </rPr>
          <t>INTITULEE :</t>
        </r>
      </text>
    </comment>
  </commentList>
</comments>
</file>

<file path=xl/sharedStrings.xml><?xml version="1.0" encoding="utf-8"?>
<sst xmlns="http://schemas.openxmlformats.org/spreadsheetml/2006/main" count="635" uniqueCount="243">
  <si>
    <t>REGULATEURS</t>
  </si>
  <si>
    <t>Forfaits Astreintes par Equipe </t>
  </si>
  <si>
    <t>Forfait Astreinte en semaine de 17h à 6h</t>
  </si>
  <si>
    <t>Forfait Astreinte 7 jours de 17h à 6h</t>
  </si>
  <si>
    <t>Rémunération des ajournements et interruptions</t>
  </si>
  <si>
    <t>Forfait C1 par personne</t>
  </si>
  <si>
    <t>Forfait C2 par personne</t>
  </si>
  <si>
    <t>SYST</t>
  </si>
  <si>
    <t>REP</t>
  </si>
  <si>
    <t>BI</t>
  </si>
  <si>
    <t>NUMERO OI</t>
  </si>
  <si>
    <t>PH</t>
  </si>
  <si>
    <t>DESCRIPTIF DE L'ACTIVITE</t>
  </si>
  <si>
    <t>REGIME PRONONCE</t>
  </si>
  <si>
    <t>DOSSIER RENDU</t>
  </si>
  <si>
    <t>CHARGE DE TRAVAUX</t>
  </si>
  <si>
    <t>FC N°</t>
  </si>
  <si>
    <t>N° BPU MARCHE CADRE</t>
  </si>
  <si>
    <t>Nbre BPU</t>
  </si>
  <si>
    <t>HEURES</t>
  </si>
  <si>
    <t>N° BPU SUP</t>
  </si>
  <si>
    <t>Nbre BPU SUP</t>
  </si>
  <si>
    <t>HEURES SUP</t>
  </si>
  <si>
    <t>Nbre BPU BASE</t>
  </si>
  <si>
    <t>HEURES BASE</t>
  </si>
  <si>
    <t>N° BPU 2</t>
  </si>
  <si>
    <t>Nbre BPU 2</t>
  </si>
  <si>
    <t>HEURES 2</t>
  </si>
  <si>
    <t>N° BPU 3</t>
  </si>
  <si>
    <t>Nbre BPU 3</t>
  </si>
  <si>
    <t>HEURES 3</t>
  </si>
  <si>
    <t>Validation capteur par inter-comparaison </t>
  </si>
  <si>
    <t xml:space="preserve">Inspection capteur </t>
  </si>
  <si>
    <t xml:space="preserve">Contrôle lignage capteur </t>
  </si>
  <si>
    <t>Contrôle capteur de déplacement soupape SEBIM</t>
  </si>
  <si>
    <t>Contrôle d'un relais temporisé</t>
  </si>
  <si>
    <t>NOMBRE BPU COMMANDE</t>
  </si>
  <si>
    <t>NOMBRE BPU FINT</t>
  </si>
  <si>
    <t>TOTAL €</t>
  </si>
  <si>
    <t xml:space="preserve"> N° BPU</t>
  </si>
  <si>
    <t>PRIX</t>
  </si>
  <si>
    <t>DESIGNATION</t>
  </si>
  <si>
    <t>BPU ENCO</t>
  </si>
  <si>
    <t>TOTAL € ENCO</t>
  </si>
  <si>
    <t>NOMBRE BPU SUPP FINT</t>
  </si>
  <si>
    <t>lundi</t>
  </si>
  <si>
    <t>mardi</t>
  </si>
  <si>
    <t>mercredi</t>
  </si>
  <si>
    <t>jeudi</t>
  </si>
  <si>
    <t>vendredi</t>
  </si>
  <si>
    <t>samedi</t>
  </si>
  <si>
    <t>dimanche</t>
  </si>
  <si>
    <t>MARQUES</t>
  </si>
  <si>
    <t>DOCHIER</t>
  </si>
  <si>
    <t>NOM</t>
  </si>
  <si>
    <t>€/H</t>
  </si>
  <si>
    <t>TOTAL HEURES</t>
  </si>
  <si>
    <t>HEURES POINTÉES</t>
  </si>
  <si>
    <t>TRAVAUX EN COURS</t>
  </si>
  <si>
    <t>TRAVAUX TERMINÉS</t>
  </si>
  <si>
    <t>NOMBRE D'HEURES</t>
  </si>
  <si>
    <t>MONTANT</t>
  </si>
  <si>
    <t>BPU TRAVAUX EN COURS</t>
  </si>
  <si>
    <t>BPU TRAVAUX TERMINÉS</t>
  </si>
  <si>
    <t>BPU TRAVAUX SUPPLÉMENTAIRES TERMINÉS</t>
  </si>
  <si>
    <t>DIVERS :</t>
  </si>
  <si>
    <t>TOTAL</t>
  </si>
  <si>
    <t>DELTA</t>
  </si>
  <si>
    <t>BUONOMANO</t>
  </si>
  <si>
    <t>COMMANDE</t>
  </si>
  <si>
    <t>MONTANT EN COURS</t>
  </si>
  <si>
    <t>MARCHE INITIAL</t>
  </si>
  <si>
    <t>DEPLACEMENTS</t>
  </si>
  <si>
    <t>PRIMES + DIVERS</t>
  </si>
  <si>
    <t>HEURES D'ATTENTE VALIDEES</t>
  </si>
  <si>
    <t>Devis</t>
  </si>
  <si>
    <t>BILAN INSTANTANE</t>
  </si>
  <si>
    <t>FINAL PREVISIONNEL</t>
  </si>
  <si>
    <t>RESULTAT</t>
  </si>
  <si>
    <t>PRIMES</t>
  </si>
  <si>
    <t>COUT DE REVIENT INTERMEDIAIRE</t>
  </si>
  <si>
    <t>COUT DE REVIENT FINAL</t>
  </si>
  <si>
    <t>HEURES BPU</t>
  </si>
  <si>
    <t>Validation capteur par contrôle du zéro physique ou électrique</t>
  </si>
  <si>
    <t>Isolement et remise en service d'un capteur</t>
  </si>
  <si>
    <t>Réfection tubing liaison manifold-capteur et/ou remplacement manifold (non soudé)</t>
  </si>
  <si>
    <t>Remplacement d'une prise (deustch, souriau…)</t>
  </si>
  <si>
    <t>Réfection colonne ou colonne de référence</t>
  </si>
  <si>
    <t>Etalonnage capteur Monobloc ANA (MD-MN-MP)</t>
  </si>
  <si>
    <t>Remplacement d'un capteur Monobloc ANA et son étalonnage (MN-MD-MP)</t>
  </si>
  <si>
    <t>Etalonnage d'un capteur Monobloc ANA comprenant le contrôle et le règlage de l'alignement statique</t>
  </si>
  <si>
    <t>Etalonnage d'un capteur ANA a plongeur</t>
  </si>
  <si>
    <t>Remplacement d'un capteur ANA a plongeur et son étalonnage</t>
  </si>
  <si>
    <t>Etalonnage ou remplacement d'un capteur débit Kröhne sur banc</t>
  </si>
  <si>
    <t>Remplacement d'un capteur Sensyflow</t>
  </si>
  <si>
    <t>Etalonnage d'un capteur niveau cuve</t>
  </si>
  <si>
    <t>Etalonnage capteur-transmetteur ANA Bi-bloc</t>
  </si>
  <si>
    <t xml:space="preserve">Remplacement d'un capteur Bi-bloc et son étalonnage </t>
  </si>
  <si>
    <t>Etalonnage et contrôle de la dérive statique d'un capteur ANA type Bi-bloc</t>
  </si>
  <si>
    <t>Etalonnage capteur ANA Bi-bloc avec colonne scellée</t>
  </si>
  <si>
    <t>Inspection et/ou remplacement BOA sur capteur ANA K1</t>
  </si>
  <si>
    <t>Etalonnage d'un indicateur LN, LP ,LD</t>
  </si>
  <si>
    <t>Etalonnage d'un indicateur LT</t>
  </si>
  <si>
    <t>Remplacement d'un indicateur LN, LP, LD et son étalonnage</t>
  </si>
  <si>
    <t>Remplacement d'un indicateur LT et son étalonnage</t>
  </si>
  <si>
    <t>Vérification par basculement physique du contact capteur-transmetteur SN</t>
  </si>
  <si>
    <t>Remplacement d'un capteur-transmetteur SN</t>
  </si>
  <si>
    <t>Remplacement d'un capteur de niveau SN ou flotteur, ou flotteur/tige, ou plongeur</t>
  </si>
  <si>
    <t>Etalonnage capteur-transmetteur SP-SZ-SD</t>
  </si>
  <si>
    <t>Remplacement d'un capteur SP-SZ-SD et son étalonnage</t>
  </si>
  <si>
    <t>Etalonnage capteur-transmetteur ST</t>
  </si>
  <si>
    <t>Remplcament d'un capteur ST et son étalonnage</t>
  </si>
  <si>
    <t>Dépose/repose nettoyage et contrôle MV, MM, MC sur GTA, GMPP, TPA ou un moteur</t>
  </si>
  <si>
    <t>Réglage MV, MM, MC sur GTA, GMPP, TPA ou un moteur</t>
  </si>
  <si>
    <t>Etat des prises d'impulsion</t>
  </si>
  <si>
    <t>Nettoyage des piquages hauts des GV</t>
  </si>
  <si>
    <t>Nettoyage annuel des sphères tranquilisatrices des GV</t>
  </si>
  <si>
    <t>Depose, repose, réglage accessoires et instrumentation d'un robinet pneum.</t>
  </si>
  <si>
    <t>Depose, repose, réglage accessoires et instrumentation d'un robinet pneum. TOR</t>
  </si>
  <si>
    <t>Depose, repose, réglage accessoires et instrumentation d'un robinet pneum. TOR K1</t>
  </si>
  <si>
    <t>Réglage FDC d'un robinet</t>
  </si>
  <si>
    <t>Réglage accessoires et instrumentation d'un robinet pneum.</t>
  </si>
  <si>
    <t>Réglage accessoires et instrumentation d'un robinet pneum. TOR</t>
  </si>
  <si>
    <t>Réglage accessoires et instrumentation d'un robinet pneum. TOR K1</t>
  </si>
  <si>
    <t>Echange standard partiel et étalonnage de l'asservissement d'un robinet pneum.</t>
  </si>
  <si>
    <t>Echange standard complet et étalonnage de l'asservissement d'un robinet pneum.</t>
  </si>
  <si>
    <t>Réglage accessoires et instrumentation d'un robinet pneum. K1</t>
  </si>
  <si>
    <t>Echange standard partiel et étalonnage de l'asservissement d'un robinet pneum. K1</t>
  </si>
  <si>
    <t>Echange standard complet et étalonnage de l'asservissement d'un robinet pneum. K1</t>
  </si>
  <si>
    <t>Contrôle interne positionneur</t>
  </si>
  <si>
    <t>Contrôle et réglage des FDC des vannes AMRI-ETY</t>
  </si>
  <si>
    <t>Inspection instrumentation robinet</t>
  </si>
  <si>
    <t>Inspection instrumentation robinet pneum. BR ou hors BR K1 ou K3</t>
  </si>
  <si>
    <t>Inspection visuelle de l'ensemble des robinets pneum. Du BR</t>
  </si>
  <si>
    <t>Débranchement/rebranchement d'un robinet à commande électrique</t>
  </si>
  <si>
    <t>Contrôle et réglage d'un régulateur pneumatique simple sans remplacement pièces d'usure</t>
  </si>
  <si>
    <t>Contrôle et réglage d'un régulateur pneumatique simple avec remplacement pièces d'usure</t>
  </si>
  <si>
    <t>Contrôle et réglage d'un régulateur pneumatique simple (température) avec remplacement pièces d'usure</t>
  </si>
  <si>
    <t>Contrôle et réglage d'un régulateur pneumatique double avec remplacement pièces d'usure</t>
  </si>
  <si>
    <t>Contrôle et réglage d'un régulateur pneumatique double sans remplacement pièces d'usure</t>
  </si>
  <si>
    <t>Contrôle et réglage d'un régulateur pneumatique simple (température) sans remplacement pièces d'usure</t>
  </si>
  <si>
    <t>Contrôle adressage d'un ensemble régulateur-vanne</t>
  </si>
  <si>
    <t>Echange standard partiel et étalonnage d'un régulateur pneum. Avec étalonnage</t>
  </si>
  <si>
    <t>Echange standard complet et étalonnage d'un régulateur pneum. Avec étalonnage</t>
  </si>
  <si>
    <t>Contrôle visuel du relayage complet (tranche + RPR) 900MW (450 travées)</t>
  </si>
  <si>
    <t>Contrôle des armoires de protection et de contrôle (contrôle visuel + fusibles) 900MW</t>
  </si>
  <si>
    <t>Contrôle visuel d'une électrovanne ou d'un électrodistributeur</t>
  </si>
  <si>
    <t>Remplacement complet d'une électrovanne ou d'un électrodistributeur</t>
  </si>
  <si>
    <t>Remplacement du tiroir d'une électrovanne ou d'un électrodistributeur</t>
  </si>
  <si>
    <t>Contrôle visuel des capteurs qualifiés</t>
  </si>
  <si>
    <t>Contrôle visuel des vannes qualifiées</t>
  </si>
  <si>
    <t>Dépose/repose d'une sonde de température</t>
  </si>
  <si>
    <t>Dépose/repose de sondes de température sur un moteur ou pompe (6sondes)</t>
  </si>
  <si>
    <t>Contôle d'un FDC Vanne d'Admission Turbine</t>
  </si>
  <si>
    <t>Contrôle chaîne de température silmple type KBS, KXU ou KRG</t>
  </si>
  <si>
    <t>Contrôle et remplacement alimentation KRG</t>
  </si>
  <si>
    <t>Module régulateur (MR) contrîole paramètres Watch Dog</t>
  </si>
  <si>
    <t>Contrôle chaîne aval capteur</t>
  </si>
  <si>
    <t xml:space="preserve">Contrôle et réglage module complexe 8720/9020 (GD,DC,DR,FI,ZO) ou µZ </t>
  </si>
  <si>
    <t>Contrôle et réglage d'un module simple 8720/9020 (CT,XU,IS) ou µZ, ou module de chaîne de mesure</t>
  </si>
  <si>
    <t>Petites interventions de maintenance (Remplacement voyant, PE, étiquette fixation…)</t>
  </si>
  <si>
    <t>Remplacement d'une sonde by-pass et son câble</t>
  </si>
  <si>
    <t>Contrôle de la détection d'hydrogène</t>
  </si>
  <si>
    <t>Remplacement sonde CVF (St Laurent)</t>
  </si>
  <si>
    <t>Contrôle visuel des traversées 48V</t>
  </si>
  <si>
    <t>CAPTEURS ANA</t>
  </si>
  <si>
    <t>CAPTEURS TOR</t>
  </si>
  <si>
    <t>DIVERS</t>
  </si>
  <si>
    <t>VANNES</t>
  </si>
  <si>
    <t>MODULES</t>
  </si>
  <si>
    <t>SYNTHESE ASTREINTES + HEURES MAJOREES</t>
  </si>
  <si>
    <t>Date</t>
  </si>
  <si>
    <t>N° de Fiche</t>
  </si>
  <si>
    <t>Nb intervenants</t>
  </si>
  <si>
    <t>Montant</t>
  </si>
  <si>
    <t>ASTREINTES + MAJORATION D'HEURES</t>
  </si>
  <si>
    <t>PFH - Heures d’attente par équipe</t>
  </si>
  <si>
    <t>Forfait Astreinte ½ Week-End
de 17h le vendredi soir à 22h le samedi soir</t>
  </si>
  <si>
    <t>Forfait Astreinte Week-End
de 17h le vendredi soir à 6h le lundi matin</t>
  </si>
  <si>
    <t>Forfait Astreinte 5 jours 
avec week-end de 17h à 6h</t>
  </si>
  <si>
    <t>Forfait Astreinte 5 jours 
sans week-end ni jour férié de 17h à 6h</t>
  </si>
  <si>
    <t xml:space="preserve">Forfait journalier pour une équipe de 2 intervenants, 
quelque soit la configuration de l'équipe (personnel local, grand déplacé, niveau des intervenants…) </t>
  </si>
  <si>
    <t xml:space="preserve">Forfait hebdomadaire pour une équipe de 2 intervenants - 7jours / 7jours, 
quelque soit la configuration de l'équipe (personnel local, grand déplacé, niveau des intervenants…) </t>
  </si>
  <si>
    <t xml:space="preserve">Forfait hebdomadaire pour une équipe de 2 intervenants - 5 jours / 7jours Week-End inclus, 
quelque soit la configuration de l'équipe (personnel local, grand déplacé, niveau des intervenants…) </t>
  </si>
  <si>
    <t xml:space="preserve">Forfait hebdomadaire pour une équipe de 2 intervenants - 5 jours / 7jours Hors Week-End, 
quelque soit la configuration de l'équipe (personnel local, grand déplacé, niveau des intervenants…) </t>
  </si>
  <si>
    <t>Avec Prime IPS</t>
  </si>
  <si>
    <t>Etalonnage d'un capteur TOR de niveau à plongeur ou a flotteur</t>
  </si>
  <si>
    <t>Semaine</t>
  </si>
  <si>
    <t>GOBJI</t>
  </si>
  <si>
    <t>DIALLO</t>
  </si>
  <si>
    <t>VENET</t>
  </si>
  <si>
    <t>AUT 02</t>
  </si>
  <si>
    <t>AUT 03</t>
  </si>
  <si>
    <t>BENOUMEUR</t>
  </si>
  <si>
    <t>DOGAN</t>
  </si>
  <si>
    <t>TARDIO</t>
  </si>
  <si>
    <t>Phase</t>
  </si>
  <si>
    <t>DEVILLERS</t>
  </si>
  <si>
    <t>GIAVARINI</t>
  </si>
  <si>
    <t>CHAISE</t>
  </si>
  <si>
    <t>TOTAL HEURES D'ATTENTE</t>
  </si>
  <si>
    <t>TAISSE</t>
  </si>
  <si>
    <t>PERDRIX/MENDES</t>
  </si>
  <si>
    <t>BILAN ARRET DE TRANCHE 2017</t>
  </si>
  <si>
    <t xml:space="preserve">COMMANDE N° </t>
  </si>
  <si>
    <t>ROB 03</t>
  </si>
  <si>
    <t>?</t>
  </si>
  <si>
    <t>FINT</t>
  </si>
  <si>
    <t>NOMBRE BPU SUPP.</t>
  </si>
  <si>
    <t>MONTANT BPU SUPP.</t>
  </si>
  <si>
    <t>TOTAL TRAVAUX SUPP.</t>
  </si>
  <si>
    <t>Travaux non définis au BPU</t>
  </si>
  <si>
    <t xml:space="preserve"> </t>
  </si>
  <si>
    <t>TRAVAUX SUPPLEMENTAIRES
/DETAILS ACTIVITEES</t>
  </si>
  <si>
    <t>TOTAL MAJORATION 30%</t>
  </si>
  <si>
    <t>TRAVAUX SUPPLÉMENTAIRES
TERMINES</t>
  </si>
  <si>
    <t>TRAVAUX SUPPLÉMENTAIRES
EN COURS</t>
  </si>
  <si>
    <t>BPU SUPP ENCO</t>
  </si>
  <si>
    <t>TOTAL € SUPP ENCO</t>
  </si>
  <si>
    <t>BPU TRAVAUX 
SUPPLÉMENTAIRES EN COURS</t>
  </si>
  <si>
    <t>Heures</t>
  </si>
  <si>
    <t>TOTAL HEURES BPU +TS</t>
  </si>
  <si>
    <t>HEURES VENDUES 
BPU + TS + PREP</t>
  </si>
  <si>
    <t>DATE DOSSIER FINT</t>
  </si>
  <si>
    <r>
      <t xml:space="preserve">Heures 
</t>
    </r>
    <r>
      <rPr>
        <b/>
        <u/>
        <sz val="10"/>
        <rFont val="Arial"/>
        <family val="2"/>
      </rPr>
      <t>Pointées</t>
    </r>
  </si>
  <si>
    <r>
      <t xml:space="preserve">Heures ENCO 
</t>
    </r>
    <r>
      <rPr>
        <b/>
        <u/>
        <sz val="10"/>
        <rFont val="Arial"/>
        <family val="2"/>
      </rPr>
      <t>BPU ; TS ; PREP</t>
    </r>
  </si>
  <si>
    <r>
      <t xml:space="preserve">Heures FINT
</t>
    </r>
    <r>
      <rPr>
        <b/>
        <u/>
        <sz val="10"/>
        <rFont val="Arial"/>
        <family val="2"/>
      </rPr>
      <t>BPU ; TS ; PREP</t>
    </r>
  </si>
  <si>
    <t>HEURES BPU +TS ENCO</t>
  </si>
  <si>
    <t>HEURES BPU +TS FINT</t>
  </si>
  <si>
    <r>
      <t xml:space="preserve">Heures Vendues 
</t>
    </r>
    <r>
      <rPr>
        <b/>
        <u/>
        <sz val="10"/>
        <rFont val="Arial"/>
        <family val="2"/>
      </rPr>
      <t>BPU ; TS</t>
    </r>
  </si>
  <si>
    <r>
      <t xml:space="preserve">Heures ENCO
</t>
    </r>
    <r>
      <rPr>
        <b/>
        <u/>
        <sz val="10"/>
        <rFont val="Arial"/>
        <family val="2"/>
      </rPr>
      <t>BPU ; TS</t>
    </r>
  </si>
  <si>
    <r>
      <t xml:space="preserve">Heures FINT
</t>
    </r>
    <r>
      <rPr>
        <b/>
        <u/>
        <sz val="10"/>
        <rFont val="Arial"/>
        <family val="2"/>
      </rPr>
      <t>BPU ; TS</t>
    </r>
  </si>
  <si>
    <r>
      <t xml:space="preserve">Totale Heures Vendues 
</t>
    </r>
    <r>
      <rPr>
        <b/>
        <u/>
        <sz val="10"/>
        <rFont val="Arial"/>
        <family val="2"/>
      </rPr>
      <t>BPU ; TS ; PREP</t>
    </r>
  </si>
  <si>
    <t>ENCO</t>
  </si>
  <si>
    <r>
      <t xml:space="preserve">Financié Heures
</t>
    </r>
    <r>
      <rPr>
        <b/>
        <u/>
        <sz val="10"/>
        <rFont val="Arial"/>
        <family val="2"/>
      </rPr>
      <t>Pointées</t>
    </r>
  </si>
  <si>
    <t>ABP</t>
  </si>
  <si>
    <t>MONTANT HEURES POINTÉES</t>
  </si>
  <si>
    <t>PREPA</t>
  </si>
  <si>
    <t>ARRET</t>
  </si>
  <si>
    <r>
      <t xml:space="preserve">Heures Vendues
</t>
    </r>
    <r>
      <rPr>
        <b/>
        <u/>
        <sz val="10"/>
        <rFont val="Arial"/>
        <family val="2"/>
      </rPr>
      <t>PREP</t>
    </r>
  </si>
  <si>
    <t>AUTRE</t>
  </si>
  <si>
    <t>Forfait Astreinte 1 jour férié de 17h la veille à 6h le lendemain</t>
  </si>
  <si>
    <t>BUGEY TRANCHE 3 R29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</si>
</sst>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8" formatCode="#,##0.00\ &quot;€&quot;;[Red]\-#,##0.00\ &quot;€&quot;"/>
    <numFmt numFmtId="164" formatCode="_-* #,##0.00\ [$€]_-;\-* #,##0.00\ [$€]_-;_-* \-??\ [$€]_-;_-@_-"/>
    <numFmt numFmtId="165" formatCode="_-* #,##0.00\ _F_-;\-* #,##0.00\ _F_-;_-* \-??\ _F_-;_-@_-"/>
    <numFmt numFmtId="166" formatCode="#,##0.00\ &quot;€&quot;"/>
    <numFmt numFmtId="167" formatCode="#,##0.000\ _€"/>
    <numFmt numFmtId="168" formatCode="#,##0.000\ &quot;€&quot;"/>
    <numFmt numFmtId="169" formatCode="#,##0.000\ &quot;€&quot;;[Red]\-#,##0.000\ &quot;€&quot;"/>
    <numFmt numFmtId="170" formatCode="0.000%"/>
    <numFmt numFmtId="171" formatCode="0.000"/>
  </numFmts>
  <fonts count="8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sz val="12"/>
      <name val="Arial"/>
      <family val="2"/>
    </font>
    <font>
      <sz val="14"/>
      <name val="Arial"/>
      <family val="2"/>
    </font>
    <font>
      <b/>
      <sz val="12"/>
      <color theme="0"/>
      <name val="Arial"/>
      <family val="2"/>
    </font>
    <font>
      <b/>
      <sz val="12"/>
      <name val="Arial"/>
      <family val="2"/>
    </font>
    <font>
      <sz val="14"/>
      <name val="Tahoma"/>
      <family val="2"/>
    </font>
    <font>
      <sz val="12"/>
      <name val="Calibri"/>
      <family val="2"/>
      <scheme val="minor"/>
    </font>
    <font>
      <sz val="14"/>
      <color rgb="FFFF0000"/>
      <name val="Arial"/>
      <family val="2"/>
    </font>
    <font>
      <sz val="10"/>
      <name val="Times New Roman"/>
      <family val="1"/>
    </font>
    <font>
      <b/>
      <sz val="6"/>
      <name val="Arial"/>
      <family val="2"/>
    </font>
    <font>
      <b/>
      <sz val="20"/>
      <name val="Arial"/>
      <family val="2"/>
    </font>
    <font>
      <b/>
      <u/>
      <sz val="10"/>
      <name val="Arial"/>
      <family val="2"/>
    </font>
    <font>
      <b/>
      <sz val="10"/>
      <color rgb="FF00B050"/>
      <name val="Arial"/>
      <family val="2"/>
    </font>
    <font>
      <b/>
      <sz val="10"/>
      <color rgb="FFFF0000"/>
      <name val="Arial"/>
      <family val="2"/>
    </font>
    <font>
      <sz val="8"/>
      <color indexed="8"/>
      <name val="Arial"/>
      <family val="2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sz val="10"/>
      <color rgb="FFFF0000"/>
      <name val="Arial"/>
      <family val="2"/>
    </font>
    <font>
      <b/>
      <sz val="14"/>
      <name val="Arial"/>
      <family val="2"/>
    </font>
    <font>
      <b/>
      <sz val="9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6"/>
      <color rgb="FFFF0000"/>
      <name val="Arial"/>
      <family val="2"/>
    </font>
    <font>
      <b/>
      <sz val="8"/>
      <color theme="1"/>
      <name val="Arial"/>
      <family val="2"/>
    </font>
    <font>
      <sz val="14"/>
      <name val="Calibri"/>
      <family val="2"/>
      <scheme val="minor"/>
    </font>
    <font>
      <sz val="16"/>
      <name val="Calibri"/>
      <family val="2"/>
      <scheme val="minor"/>
    </font>
    <font>
      <sz val="16"/>
      <name val="Tahoma"/>
      <family val="2"/>
    </font>
    <font>
      <sz val="16"/>
      <name val="Arial"/>
      <family val="2"/>
    </font>
    <font>
      <b/>
      <sz val="16"/>
      <color rgb="FFFF0000"/>
      <name val="Tahoma"/>
      <family val="2"/>
    </font>
    <font>
      <sz val="16"/>
      <color rgb="FFFF0000"/>
      <name val="Tahoma"/>
      <family val="2"/>
    </font>
    <font>
      <b/>
      <sz val="16"/>
      <color rgb="FF00CC00"/>
      <name val="Tahoma"/>
      <family val="2"/>
    </font>
    <font>
      <b/>
      <sz val="16"/>
      <color rgb="FFFFC000"/>
      <name val="Tahoma"/>
      <family val="2"/>
    </font>
    <font>
      <b/>
      <sz val="16"/>
      <color theme="9" tint="-0.249977111117893"/>
      <name val="Tahoma"/>
      <family val="2"/>
    </font>
    <font>
      <b/>
      <sz val="16"/>
      <color rgb="FF0070C0"/>
      <name val="Tahoma"/>
      <family val="2"/>
    </font>
    <font>
      <b/>
      <sz val="16"/>
      <color rgb="FF00B050"/>
      <name val="Tahoma"/>
      <family val="2"/>
    </font>
    <font>
      <sz val="14"/>
      <name val="Calibri"/>
      <family val="2"/>
    </font>
    <font>
      <sz val="16"/>
      <name val="Calibri"/>
      <family val="2"/>
    </font>
    <font>
      <b/>
      <sz val="18"/>
      <color rgb="FF00CC66"/>
      <name val="Arial"/>
      <family val="2"/>
    </font>
    <font>
      <b/>
      <sz val="16"/>
      <name val="Arial"/>
      <family val="2"/>
    </font>
    <font>
      <b/>
      <sz val="16"/>
      <color rgb="FF00B05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8"/>
      <name val="Arial"/>
      <family val="2"/>
    </font>
    <font>
      <sz val="14"/>
      <color theme="0"/>
      <name val="Arial"/>
      <family val="2"/>
    </font>
    <font>
      <sz val="12"/>
      <color theme="0"/>
      <name val="Arial"/>
      <family val="2"/>
    </font>
    <font>
      <sz val="16"/>
      <color theme="0"/>
      <name val="Calibri"/>
      <family val="2"/>
    </font>
    <font>
      <sz val="14"/>
      <color theme="0"/>
      <name val="Calibri"/>
      <family val="2"/>
    </font>
    <font>
      <sz val="12"/>
      <color theme="0"/>
      <name val="Calibri"/>
      <family val="2"/>
      <scheme val="minor"/>
    </font>
    <font>
      <sz val="11"/>
      <color theme="0"/>
      <name val="Arial"/>
      <family val="2"/>
    </font>
    <font>
      <sz val="12"/>
      <color rgb="FFFF0000"/>
      <name val="Arial"/>
      <family val="2"/>
    </font>
    <font>
      <sz val="16"/>
      <color rgb="FFFF0000"/>
      <name val="Arial"/>
      <family val="2"/>
    </font>
    <font>
      <sz val="16"/>
      <color theme="3" tint="0.39997558519241921"/>
      <name val="Tahoma"/>
      <family val="2"/>
    </font>
    <font>
      <sz val="16"/>
      <color rgb="FF00CC00"/>
      <name val="Tahoma"/>
      <family val="2"/>
    </font>
    <font>
      <sz val="16"/>
      <color rgb="FFFFC000"/>
      <name val="Tahoma"/>
      <family val="2"/>
    </font>
    <font>
      <sz val="16"/>
      <color theme="9" tint="-0.249977111117893"/>
      <name val="Tahoma"/>
      <family val="2"/>
    </font>
    <font>
      <sz val="16"/>
      <color rgb="FF0070C0"/>
      <name val="Tahoma"/>
      <family val="2"/>
    </font>
    <font>
      <sz val="16"/>
      <color rgb="FF00B050"/>
      <name val="Tahoma"/>
      <family val="2"/>
    </font>
    <font>
      <sz val="11"/>
      <color indexed="10"/>
      <name val="Arial"/>
      <family val="2"/>
    </font>
    <font>
      <sz val="10"/>
      <color theme="0"/>
      <name val="Arial"/>
      <family val="2"/>
    </font>
    <font>
      <sz val="14"/>
      <color theme="0"/>
      <name val="Calibri"/>
      <family val="2"/>
      <scheme val="minor"/>
    </font>
    <font>
      <b/>
      <strike/>
      <sz val="16"/>
      <name val="Arial"/>
      <family val="2"/>
    </font>
    <font>
      <b/>
      <sz val="24"/>
      <name val="Arial"/>
      <family val="2"/>
    </font>
  </fonts>
  <fills count="69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indexed="60"/>
      </patternFill>
    </fill>
    <fill>
      <patternFill patternType="solid">
        <fgColor theme="5" tint="0.39997558519241921"/>
        <bgColor indexed="60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indexed="4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/>
        <bgColor theme="0"/>
      </patternFill>
    </fill>
    <fill>
      <patternFill patternType="solid">
        <fgColor rgb="FFFF66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8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 diagonalUp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medium">
        <color indexed="64"/>
      </diagonal>
    </border>
    <border>
      <left style="dotted">
        <color auto="1"/>
      </left>
      <right/>
      <top style="dotted">
        <color auto="1"/>
      </top>
      <bottom/>
      <diagonal/>
    </border>
    <border>
      <left style="dotted">
        <color auto="1"/>
      </left>
      <right/>
      <top/>
      <bottom style="dotted">
        <color auto="1"/>
      </bottom>
      <diagonal/>
    </border>
    <border>
      <left style="dotted">
        <color auto="1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dotted">
        <color auto="1"/>
      </top>
      <bottom/>
      <diagonal/>
    </border>
    <border>
      <left/>
      <right/>
      <top/>
      <bottom style="dotted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auto="1"/>
      </left>
      <right style="double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</borders>
  <cellStyleXfs count="51">
    <xf numFmtId="0" fontId="0" fillId="0" borderId="0"/>
    <xf numFmtId="164" fontId="17" fillId="0" borderId="0" applyFill="0" applyBorder="0" applyAlignment="0" applyProtection="0"/>
    <xf numFmtId="165" fontId="17" fillId="0" borderId="0" applyFill="0" applyBorder="0" applyAlignment="0" applyProtection="0"/>
    <xf numFmtId="0" fontId="17" fillId="0" borderId="0"/>
    <xf numFmtId="0" fontId="29" fillId="0" borderId="0" applyNumberFormat="0" applyFill="0" applyBorder="0" applyAlignment="0" applyProtection="0"/>
    <xf numFmtId="0" fontId="30" fillId="0" borderId="61" applyNumberFormat="0" applyFill="0" applyAlignment="0" applyProtection="0"/>
    <xf numFmtId="0" fontId="31" fillId="0" borderId="62" applyNumberFormat="0" applyFill="0" applyAlignment="0" applyProtection="0"/>
    <xf numFmtId="0" fontId="32" fillId="0" borderId="63" applyNumberFormat="0" applyFill="0" applyAlignment="0" applyProtection="0"/>
    <xf numFmtId="0" fontId="32" fillId="0" borderId="0" applyNumberFormat="0" applyFill="0" applyBorder="0" applyAlignment="0" applyProtection="0"/>
    <xf numFmtId="0" fontId="33" fillId="28" borderId="0" applyNumberFormat="0" applyBorder="0" applyAlignment="0" applyProtection="0"/>
    <xf numFmtId="0" fontId="34" fillId="29" borderId="0" applyNumberFormat="0" applyBorder="0" applyAlignment="0" applyProtection="0"/>
    <xf numFmtId="0" fontId="35" fillId="30" borderId="0" applyNumberFormat="0" applyBorder="0" applyAlignment="0" applyProtection="0"/>
    <xf numFmtId="0" fontId="36" fillId="31" borderId="64" applyNumberFormat="0" applyAlignment="0" applyProtection="0"/>
    <xf numFmtId="0" fontId="37" fillId="32" borderId="65" applyNumberFormat="0" applyAlignment="0" applyProtection="0"/>
    <xf numFmtId="0" fontId="38" fillId="32" borderId="64" applyNumberFormat="0" applyAlignment="0" applyProtection="0"/>
    <xf numFmtId="0" fontId="39" fillId="0" borderId="66" applyNumberFormat="0" applyFill="0" applyAlignment="0" applyProtection="0"/>
    <xf numFmtId="0" fontId="40" fillId="33" borderId="67" applyNumberFormat="0" applyAlignment="0" applyProtection="0"/>
    <xf numFmtId="0" fontId="41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69" applyNumberFormat="0" applyFill="0" applyAlignment="0" applyProtection="0"/>
    <xf numFmtId="0" fontId="44" fillId="35" borderId="0" applyNumberFormat="0" applyBorder="0" applyAlignment="0" applyProtection="0"/>
    <xf numFmtId="0" fontId="3" fillId="36" borderId="0" applyNumberFormat="0" applyBorder="0" applyAlignment="0" applyProtection="0"/>
    <xf numFmtId="0" fontId="3" fillId="37" borderId="0" applyNumberFormat="0" applyBorder="0" applyAlignment="0" applyProtection="0"/>
    <xf numFmtId="0" fontId="44" fillId="38" borderId="0" applyNumberFormat="0" applyBorder="0" applyAlignment="0" applyProtection="0"/>
    <xf numFmtId="0" fontId="44" fillId="39" borderId="0" applyNumberFormat="0" applyBorder="0" applyAlignment="0" applyProtection="0"/>
    <xf numFmtId="0" fontId="3" fillId="40" borderId="0" applyNumberFormat="0" applyBorder="0" applyAlignment="0" applyProtection="0"/>
    <xf numFmtId="0" fontId="3" fillId="41" borderId="0" applyNumberFormat="0" applyBorder="0" applyAlignment="0" applyProtection="0"/>
    <xf numFmtId="0" fontId="44" fillId="42" borderId="0" applyNumberFormat="0" applyBorder="0" applyAlignment="0" applyProtection="0"/>
    <xf numFmtId="0" fontId="44" fillId="43" borderId="0" applyNumberFormat="0" applyBorder="0" applyAlignment="0" applyProtection="0"/>
    <xf numFmtId="0" fontId="3" fillId="44" borderId="0" applyNumberFormat="0" applyBorder="0" applyAlignment="0" applyProtection="0"/>
    <xf numFmtId="0" fontId="3" fillId="45" borderId="0" applyNumberFormat="0" applyBorder="0" applyAlignment="0" applyProtection="0"/>
    <xf numFmtId="0" fontId="44" fillId="46" borderId="0" applyNumberFormat="0" applyBorder="0" applyAlignment="0" applyProtection="0"/>
    <xf numFmtId="0" fontId="44" fillId="47" borderId="0" applyNumberFormat="0" applyBorder="0" applyAlignment="0" applyProtection="0"/>
    <xf numFmtId="0" fontId="3" fillId="48" borderId="0" applyNumberFormat="0" applyBorder="0" applyAlignment="0" applyProtection="0"/>
    <xf numFmtId="0" fontId="3" fillId="49" borderId="0" applyNumberFormat="0" applyBorder="0" applyAlignment="0" applyProtection="0"/>
    <xf numFmtId="0" fontId="44" fillId="50" borderId="0" applyNumberFormat="0" applyBorder="0" applyAlignment="0" applyProtection="0"/>
    <xf numFmtId="0" fontId="44" fillId="51" borderId="0" applyNumberFormat="0" applyBorder="0" applyAlignment="0" applyProtection="0"/>
    <xf numFmtId="0" fontId="3" fillId="52" borderId="0" applyNumberFormat="0" applyBorder="0" applyAlignment="0" applyProtection="0"/>
    <xf numFmtId="0" fontId="3" fillId="53" borderId="0" applyNumberFormat="0" applyBorder="0" applyAlignment="0" applyProtection="0"/>
    <xf numFmtId="0" fontId="44" fillId="54" borderId="0" applyNumberFormat="0" applyBorder="0" applyAlignment="0" applyProtection="0"/>
    <xf numFmtId="0" fontId="44" fillId="55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44" fillId="58" borderId="0" applyNumberFormat="0" applyBorder="0" applyAlignment="0" applyProtection="0"/>
    <xf numFmtId="0" fontId="3" fillId="0" borderId="0"/>
    <xf numFmtId="0" fontId="3" fillId="34" borderId="68" applyNumberFormat="0" applyFont="0" applyAlignment="0" applyProtection="0"/>
    <xf numFmtId="0" fontId="45" fillId="0" borderId="0"/>
    <xf numFmtId="0" fontId="4" fillId="0" borderId="0"/>
    <xf numFmtId="0" fontId="2" fillId="0" borderId="0"/>
    <xf numFmtId="0" fontId="1" fillId="0" borderId="0"/>
    <xf numFmtId="0" fontId="45" fillId="0" borderId="0"/>
  </cellStyleXfs>
  <cellXfs count="507">
    <xf numFmtId="0" fontId="0" fillId="0" borderId="0" xfId="0"/>
    <xf numFmtId="0" fontId="10" fillId="0" borderId="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10" fillId="0" borderId="31" xfId="0" applyFont="1" applyFill="1" applyBorder="1" applyAlignment="1">
      <alignment horizontal="center" vertical="center"/>
    </xf>
    <xf numFmtId="0" fontId="10" fillId="6" borderId="4" xfId="0" applyFont="1" applyFill="1" applyBorder="1" applyAlignment="1">
      <alignment horizontal="center" vertical="center" textRotation="90" wrapText="1"/>
    </xf>
    <xf numFmtId="0" fontId="10" fillId="6" borderId="33" xfId="0" applyFont="1" applyFill="1" applyBorder="1" applyAlignment="1">
      <alignment horizontal="center" vertical="center" textRotation="90" wrapText="1"/>
    </xf>
    <xf numFmtId="0" fontId="10" fillId="6" borderId="34" xfId="0" applyFont="1" applyFill="1" applyBorder="1" applyAlignment="1">
      <alignment horizontal="center" vertical="center" textRotation="90" wrapText="1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1" fontId="11" fillId="0" borderId="0" xfId="0" applyNumberFormat="1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 wrapText="1"/>
    </xf>
    <xf numFmtId="49" fontId="11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4" borderId="35" xfId="0" applyFont="1" applyFill="1" applyBorder="1" applyAlignment="1">
      <alignment horizontal="center" vertical="center"/>
    </xf>
    <xf numFmtId="0" fontId="4" fillId="0" borderId="0" xfId="0" applyFont="1"/>
    <xf numFmtId="0" fontId="0" fillId="0" borderId="32" xfId="0" applyBorder="1"/>
    <xf numFmtId="0" fontId="4" fillId="12" borderId="7" xfId="0" applyFont="1" applyFill="1" applyBorder="1" applyAlignment="1">
      <alignment horizontal="center" vertical="center"/>
    </xf>
    <xf numFmtId="0" fontId="6" fillId="12" borderId="7" xfId="0" applyFont="1" applyFill="1" applyBorder="1" applyAlignment="1">
      <alignment horizontal="center" vertical="center" wrapText="1"/>
    </xf>
    <xf numFmtId="0" fontId="4" fillId="12" borderId="7" xfId="0" applyFont="1" applyFill="1" applyBorder="1" applyAlignment="1">
      <alignment horizontal="center" vertical="center" wrapText="1"/>
    </xf>
    <xf numFmtId="0" fontId="6" fillId="12" borderId="1" xfId="0" applyFont="1" applyFill="1" applyBorder="1" applyAlignment="1">
      <alignment horizontal="center" vertical="center"/>
    </xf>
    <xf numFmtId="0" fontId="0" fillId="13" borderId="19" xfId="0" applyFill="1" applyBorder="1"/>
    <xf numFmtId="0" fontId="0" fillId="3" borderId="32" xfId="0" applyFill="1" applyBorder="1"/>
    <xf numFmtId="166" fontId="0" fillId="3" borderId="32" xfId="0" applyNumberFormat="1" applyFill="1" applyBorder="1"/>
    <xf numFmtId="0" fontId="0" fillId="0" borderId="0" xfId="0" applyFill="1" applyBorder="1"/>
    <xf numFmtId="0" fontId="0" fillId="15" borderId="0" xfId="0" applyFill="1"/>
    <xf numFmtId="0" fontId="4" fillId="18" borderId="4" xfId="0" applyFont="1" applyFill="1" applyBorder="1"/>
    <xf numFmtId="14" fontId="0" fillId="18" borderId="28" xfId="0" applyNumberFormat="1" applyFill="1" applyBorder="1"/>
    <xf numFmtId="0" fontId="19" fillId="0" borderId="0" xfId="0" applyFont="1"/>
    <xf numFmtId="0" fontId="5" fillId="20" borderId="7" xfId="0" applyFont="1" applyFill="1" applyBorder="1" applyAlignment="1">
      <alignment horizontal="center" vertical="center"/>
    </xf>
    <xf numFmtId="0" fontId="5" fillId="20" borderId="7" xfId="0" applyFont="1" applyFill="1" applyBorder="1" applyAlignment="1">
      <alignment horizontal="center" vertical="center" wrapText="1"/>
    </xf>
    <xf numFmtId="0" fontId="4" fillId="12" borderId="7" xfId="0" applyFont="1" applyFill="1" applyBorder="1" applyAlignment="1">
      <alignment horizontal="center" vertical="center"/>
    </xf>
    <xf numFmtId="166" fontId="0" fillId="14" borderId="0" xfId="0" applyNumberFormat="1" applyFill="1"/>
    <xf numFmtId="0" fontId="5" fillId="0" borderId="47" xfId="0" applyFont="1" applyBorder="1" applyAlignment="1">
      <alignment horizontal="center" vertical="center"/>
    </xf>
    <xf numFmtId="166" fontId="0" fillId="0" borderId="0" xfId="0" applyNumberFormat="1"/>
    <xf numFmtId="0" fontId="0" fillId="14" borderId="0" xfId="0" applyFill="1" applyAlignment="1">
      <alignment horizontal="center" vertical="center"/>
    </xf>
    <xf numFmtId="166" fontId="0" fillId="21" borderId="41" xfId="0" applyNumberFormat="1" applyFill="1" applyBorder="1"/>
    <xf numFmtId="0" fontId="0" fillId="19" borderId="23" xfId="0" applyFill="1" applyBorder="1"/>
    <xf numFmtId="0" fontId="5" fillId="8" borderId="7" xfId="0" applyFont="1" applyFill="1" applyBorder="1" applyAlignment="1">
      <alignment horizontal="center" vertical="center"/>
    </xf>
    <xf numFmtId="0" fontId="5" fillId="8" borderId="7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166" fontId="5" fillId="0" borderId="0" xfId="0" applyNumberFormat="1" applyFont="1" applyBorder="1" applyAlignment="1">
      <alignment horizontal="center" vertical="center"/>
    </xf>
    <xf numFmtId="0" fontId="7" fillId="11" borderId="10" xfId="0" applyFont="1" applyFill="1" applyBorder="1" applyAlignment="1">
      <alignment horizontal="center" vertical="center"/>
    </xf>
    <xf numFmtId="0" fontId="7" fillId="11" borderId="32" xfId="0" applyFont="1" applyFill="1" applyBorder="1" applyAlignment="1">
      <alignment horizontal="center" vertical="center"/>
    </xf>
    <xf numFmtId="0" fontId="7" fillId="11" borderId="41" xfId="0" applyFont="1" applyFill="1" applyBorder="1" applyAlignment="1">
      <alignment horizontal="center" vertical="center"/>
    </xf>
    <xf numFmtId="0" fontId="11" fillId="7" borderId="0" xfId="0" applyFont="1" applyFill="1" applyBorder="1" applyAlignment="1">
      <alignment horizontal="center" vertical="center"/>
    </xf>
    <xf numFmtId="0" fontId="11" fillId="7" borderId="0" xfId="0" applyFont="1" applyFill="1" applyAlignment="1">
      <alignment horizontal="center" vertical="center"/>
    </xf>
    <xf numFmtId="0" fontId="4" fillId="0" borderId="0" xfId="0" applyFont="1" applyFill="1" applyBorder="1"/>
    <xf numFmtId="4" fontId="23" fillId="21" borderId="37" xfId="0" applyNumberFormat="1" applyFont="1" applyFill="1" applyBorder="1" applyAlignment="1">
      <alignment horizontal="center" vertical="center"/>
    </xf>
    <xf numFmtId="4" fontId="23" fillId="21" borderId="39" xfId="0" applyNumberFormat="1" applyFont="1" applyFill="1" applyBorder="1" applyAlignment="1">
      <alignment horizontal="center" vertical="center"/>
    </xf>
    <xf numFmtId="4" fontId="23" fillId="21" borderId="40" xfId="0" applyNumberFormat="1" applyFont="1" applyFill="1" applyBorder="1" applyAlignment="1">
      <alignment horizontal="center" vertical="center"/>
    </xf>
    <xf numFmtId="4" fontId="24" fillId="22" borderId="0" xfId="0" applyNumberFormat="1" applyFont="1" applyFill="1" applyBorder="1" applyAlignment="1" applyProtection="1">
      <alignment horizontal="center" vertical="center"/>
      <protection hidden="1"/>
    </xf>
    <xf numFmtId="4" fontId="25" fillId="22" borderId="0" xfId="0" applyNumberFormat="1" applyFont="1" applyFill="1" applyBorder="1" applyAlignment="1" applyProtection="1">
      <alignment horizontal="center" vertical="center"/>
      <protection hidden="1"/>
    </xf>
    <xf numFmtId="4" fontId="0" fillId="0" borderId="0" xfId="0" applyNumberFormat="1" applyBorder="1"/>
    <xf numFmtId="2" fontId="24" fillId="22" borderId="0" xfId="0" applyNumberFormat="1" applyFont="1" applyFill="1" applyBorder="1" applyAlignment="1" applyProtection="1">
      <alignment horizontal="center" vertical="center"/>
      <protection hidden="1"/>
    </xf>
    <xf numFmtId="2" fontId="25" fillId="22" borderId="0" xfId="0" applyNumberFormat="1" applyFont="1" applyFill="1" applyBorder="1" applyAlignment="1" applyProtection="1">
      <alignment horizontal="center" vertical="center"/>
      <protection hidden="1"/>
    </xf>
    <xf numFmtId="0" fontId="7" fillId="4" borderId="50" xfId="0" applyFont="1" applyFill="1" applyBorder="1" applyAlignment="1">
      <alignment horizontal="center" vertical="center"/>
    </xf>
    <xf numFmtId="0" fontId="7" fillId="11" borderId="43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vertical="center" textRotation="255"/>
    </xf>
    <xf numFmtId="0" fontId="7" fillId="0" borderId="0" xfId="0" applyFont="1" applyFill="1" applyBorder="1" applyAlignment="1">
      <alignment horizontal="center" vertical="center"/>
    </xf>
    <xf numFmtId="166" fontId="0" fillId="0" borderId="0" xfId="0" applyNumberFormat="1" applyFill="1" applyBorder="1" applyAlignment="1">
      <alignment vertical="top"/>
    </xf>
    <xf numFmtId="0" fontId="5" fillId="26" borderId="1" xfId="0" applyFont="1" applyFill="1" applyBorder="1" applyAlignment="1">
      <alignment vertical="center"/>
    </xf>
    <xf numFmtId="166" fontId="0" fillId="27" borderId="3" xfId="0" applyNumberFormat="1" applyFill="1" applyBorder="1"/>
    <xf numFmtId="0" fontId="0" fillId="0" borderId="0" xfId="0" applyAlignment="1"/>
    <xf numFmtId="168" fontId="0" fillId="11" borderId="36" xfId="0" applyNumberFormat="1" applyFill="1" applyBorder="1" applyAlignment="1" applyProtection="1">
      <alignment vertical="top"/>
      <protection locked="0"/>
    </xf>
    <xf numFmtId="168" fontId="0" fillId="11" borderId="36" xfId="0" applyNumberFormat="1" applyFill="1" applyBorder="1" applyAlignment="1">
      <alignment vertical="top"/>
    </xf>
    <xf numFmtId="168" fontId="0" fillId="0" borderId="32" xfId="0" applyNumberFormat="1" applyBorder="1" applyProtection="1">
      <protection locked="0"/>
    </xf>
    <xf numFmtId="168" fontId="0" fillId="13" borderId="32" xfId="0" applyNumberFormat="1" applyFill="1" applyBorder="1" applyProtection="1">
      <protection locked="0"/>
    </xf>
    <xf numFmtId="168" fontId="0" fillId="0" borderId="43" xfId="0" applyNumberFormat="1" applyBorder="1" applyAlignment="1" applyProtection="1"/>
    <xf numFmtId="168" fontId="0" fillId="0" borderId="32" xfId="0" applyNumberFormat="1" applyBorder="1" applyAlignment="1" applyProtection="1"/>
    <xf numFmtId="166" fontId="0" fillId="0" borderId="50" xfId="0" applyNumberFormat="1" applyBorder="1" applyAlignment="1"/>
    <xf numFmtId="168" fontId="0" fillId="0" borderId="50" xfId="0" applyNumberFormat="1" applyBorder="1" applyAlignment="1" applyProtection="1">
      <protection locked="0"/>
    </xf>
    <xf numFmtId="168" fontId="0" fillId="0" borderId="0" xfId="0" applyNumberFormat="1" applyAlignment="1" applyProtection="1">
      <protection locked="0"/>
    </xf>
    <xf numFmtId="168" fontId="0" fillId="0" borderId="0" xfId="0" applyNumberFormat="1" applyAlignment="1" applyProtection="1">
      <alignment vertical="center"/>
      <protection locked="0"/>
    </xf>
    <xf numFmtId="168" fontId="21" fillId="0" borderId="7" xfId="0" applyNumberFormat="1" applyFont="1" applyBorder="1" applyAlignment="1">
      <alignment horizontal="center" vertical="center"/>
    </xf>
    <xf numFmtId="169" fontId="5" fillId="0" borderId="7" xfId="0" applyNumberFormat="1" applyFont="1" applyBorder="1" applyAlignment="1">
      <alignment horizontal="center" vertical="center"/>
    </xf>
    <xf numFmtId="168" fontId="5" fillId="0" borderId="58" xfId="0" applyNumberFormat="1" applyFont="1" applyBorder="1" applyAlignment="1">
      <alignment horizontal="center" vertical="center"/>
    </xf>
    <xf numFmtId="8" fontId="0" fillId="0" borderId="70" xfId="0" applyNumberFormat="1" applyBorder="1" applyAlignment="1">
      <alignment horizontal="center" vertical="center"/>
    </xf>
    <xf numFmtId="0" fontId="0" fillId="0" borderId="0" xfId="0" applyBorder="1"/>
    <xf numFmtId="0" fontId="12" fillId="4" borderId="0" xfId="0" applyNumberFormat="1" applyFont="1" applyFill="1" applyBorder="1" applyAlignment="1" applyProtection="1">
      <alignment horizontal="center" vertical="center" textRotation="90"/>
      <protection locked="0"/>
    </xf>
    <xf numFmtId="0" fontId="4" fillId="0" borderId="0" xfId="0" applyFont="1" applyBorder="1" applyAlignment="1">
      <alignment horizontal="center" vertical="center"/>
    </xf>
    <xf numFmtId="0" fontId="0" fillId="59" borderId="50" xfId="0" applyFill="1" applyBorder="1"/>
    <xf numFmtId="0" fontId="0" fillId="59" borderId="0" xfId="0" applyFill="1" applyBorder="1"/>
    <xf numFmtId="0" fontId="0" fillId="19" borderId="55" xfId="0" applyFill="1" applyBorder="1"/>
    <xf numFmtId="0" fontId="46" fillId="0" borderId="0" xfId="0" applyFont="1"/>
    <xf numFmtId="0" fontId="0" fillId="0" borderId="55" xfId="0" applyBorder="1" applyAlignment="1">
      <alignment horizontal="center" vertical="center"/>
    </xf>
    <xf numFmtId="168" fontId="0" fillId="0" borderId="55" xfId="0" applyNumberFormat="1" applyBorder="1" applyAlignment="1">
      <alignment horizontal="center" vertical="center"/>
    </xf>
    <xf numFmtId="0" fontId="4" fillId="0" borderId="55" xfId="0" applyFont="1" applyBorder="1" applyAlignment="1">
      <alignment horizontal="center" vertical="center" wrapText="1"/>
    </xf>
    <xf numFmtId="0" fontId="10" fillId="0" borderId="55" xfId="0" applyFont="1" applyFill="1" applyBorder="1" applyAlignment="1">
      <alignment horizontal="center" vertical="center" wrapText="1"/>
    </xf>
    <xf numFmtId="2" fontId="4" fillId="2" borderId="17" xfId="46" applyNumberFormat="1" applyFont="1" applyFill="1" applyBorder="1" applyAlignment="1">
      <alignment horizontal="center" vertical="center" wrapText="1"/>
    </xf>
    <xf numFmtId="2" fontId="4" fillId="2" borderId="20" xfId="46" applyNumberFormat="1" applyFont="1" applyFill="1" applyBorder="1" applyAlignment="1">
      <alignment horizontal="center" vertical="center" wrapText="1"/>
    </xf>
    <xf numFmtId="2" fontId="4" fillId="2" borderId="25" xfId="46" applyNumberFormat="1" applyFont="1" applyFill="1" applyBorder="1" applyAlignment="1">
      <alignment horizontal="center" vertical="center" wrapText="1"/>
    </xf>
    <xf numFmtId="0" fontId="45" fillId="0" borderId="0" xfId="46"/>
    <xf numFmtId="2" fontId="45" fillId="0" borderId="0" xfId="46" applyNumberFormat="1"/>
    <xf numFmtId="2" fontId="4" fillId="2" borderId="74" xfId="46" applyNumberFormat="1" applyFont="1" applyFill="1" applyBorder="1" applyAlignment="1">
      <alignment horizontal="center" vertical="center" wrapText="1"/>
    </xf>
    <xf numFmtId="0" fontId="7" fillId="4" borderId="10" xfId="0" applyFont="1" applyFill="1" applyBorder="1" applyAlignment="1">
      <alignment horizontal="center" vertical="center"/>
    </xf>
    <xf numFmtId="0" fontId="7" fillId="4" borderId="55" xfId="0" applyFont="1" applyFill="1" applyBorder="1" applyAlignment="1">
      <alignment horizontal="center" vertical="center"/>
    </xf>
    <xf numFmtId="0" fontId="7" fillId="4" borderId="27" xfId="0" applyFont="1" applyFill="1" applyBorder="1" applyAlignment="1">
      <alignment horizontal="center" vertical="center"/>
    </xf>
    <xf numFmtId="166" fontId="47" fillId="11" borderId="11" xfId="46" applyNumberFormat="1" applyFont="1" applyFill="1" applyBorder="1" applyAlignment="1">
      <alignment horizontal="center" vertical="center"/>
    </xf>
    <xf numFmtId="166" fontId="7" fillId="11" borderId="20" xfId="0" applyNumberFormat="1" applyFont="1" applyFill="1" applyBorder="1" applyAlignment="1">
      <alignment horizontal="center" vertical="center"/>
    </xf>
    <xf numFmtId="166" fontId="7" fillId="11" borderId="25" xfId="0" applyNumberFormat="1" applyFont="1" applyFill="1" applyBorder="1" applyAlignment="1">
      <alignment horizontal="center" vertical="center"/>
    </xf>
    <xf numFmtId="0" fontId="11" fillId="9" borderId="0" xfId="0" applyFont="1" applyFill="1" applyBorder="1" applyAlignment="1">
      <alignment horizontal="center" vertical="center" wrapText="1"/>
    </xf>
    <xf numFmtId="0" fontId="11" fillId="0" borderId="55" xfId="0" applyFont="1" applyFill="1" applyBorder="1" applyAlignment="1">
      <alignment horizontal="center" vertical="center" wrapText="1"/>
    </xf>
    <xf numFmtId="0" fontId="11" fillId="7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167" fontId="4" fillId="2" borderId="20" xfId="0" applyNumberFormat="1" applyFont="1" applyFill="1" applyBorder="1" applyAlignment="1">
      <alignment horizontal="center" vertical="center" wrapText="1"/>
    </xf>
    <xf numFmtId="167" fontId="4" fillId="2" borderId="25" xfId="0" applyNumberFormat="1" applyFont="1" applyFill="1" applyBorder="1" applyAlignment="1">
      <alignment horizontal="center" vertical="center" wrapText="1"/>
    </xf>
    <xf numFmtId="166" fontId="5" fillId="0" borderId="50" xfId="0" applyNumberFormat="1" applyFont="1" applyBorder="1" applyAlignment="1" applyProtection="1">
      <alignment vertical="center"/>
    </xf>
    <xf numFmtId="0" fontId="59" fillId="0" borderId="0" xfId="0" applyFont="1" applyBorder="1" applyAlignment="1">
      <alignment horizontal="center" vertical="center" wrapText="1"/>
    </xf>
    <xf numFmtId="0" fontId="60" fillId="0" borderId="0" xfId="0" applyFont="1" applyBorder="1" applyAlignment="1">
      <alignment horizontal="center" vertical="center" wrapText="1"/>
    </xf>
    <xf numFmtId="171" fontId="4" fillId="2" borderId="17" xfId="46" applyNumberFormat="1" applyFont="1" applyFill="1" applyBorder="1" applyAlignment="1">
      <alignment horizontal="center" vertical="center" wrapText="1"/>
    </xf>
    <xf numFmtId="0" fontId="5" fillId="16" borderId="4" xfId="0" applyFont="1" applyFill="1" applyBorder="1" applyAlignment="1">
      <alignment vertical="center" wrapText="1"/>
    </xf>
    <xf numFmtId="0" fontId="5" fillId="16" borderId="7" xfId="0" applyFont="1" applyFill="1" applyBorder="1" applyAlignment="1">
      <alignment vertical="center"/>
    </xf>
    <xf numFmtId="0" fontId="11" fillId="7" borderId="55" xfId="0" applyFont="1" applyFill="1" applyBorder="1" applyAlignment="1">
      <alignment horizontal="center" vertical="center" wrapText="1"/>
    </xf>
    <xf numFmtId="49" fontId="11" fillId="0" borderId="0" xfId="0" applyNumberFormat="1" applyFont="1" applyBorder="1" applyAlignment="1">
      <alignment horizontal="center" vertical="center" wrapText="1"/>
    </xf>
    <xf numFmtId="0" fontId="7" fillId="16" borderId="7" xfId="0" applyFont="1" applyFill="1" applyBorder="1" applyAlignment="1">
      <alignment vertical="center" wrapText="1"/>
    </xf>
    <xf numFmtId="0" fontId="4" fillId="12" borderId="4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left" vertical="center" wrapText="1"/>
    </xf>
    <xf numFmtId="0" fontId="7" fillId="60" borderId="10" xfId="0" applyFont="1" applyFill="1" applyBorder="1" applyAlignment="1">
      <alignment horizontal="left" vertical="center" wrapText="1"/>
    </xf>
    <xf numFmtId="0" fontId="7" fillId="60" borderId="55" xfId="0" applyFont="1" applyFill="1" applyBorder="1" applyAlignment="1">
      <alignment horizontal="left" vertical="center" wrapText="1"/>
    </xf>
    <xf numFmtId="0" fontId="7" fillId="60" borderId="27" xfId="0" applyFont="1" applyFill="1" applyBorder="1" applyAlignment="1">
      <alignment horizontal="left" vertical="center" wrapText="1"/>
    </xf>
    <xf numFmtId="0" fontId="7" fillId="61" borderId="55" xfId="0" applyFont="1" applyFill="1" applyBorder="1" applyAlignment="1">
      <alignment horizontal="left" vertical="center" wrapText="1"/>
    </xf>
    <xf numFmtId="0" fontId="7" fillId="4" borderId="51" xfId="0" applyFont="1" applyFill="1" applyBorder="1" applyAlignment="1">
      <alignment horizontal="center" vertical="center"/>
    </xf>
    <xf numFmtId="0" fontId="7" fillId="4" borderId="54" xfId="0" applyFont="1" applyFill="1" applyBorder="1" applyAlignment="1">
      <alignment horizontal="center" vertical="center"/>
    </xf>
    <xf numFmtId="0" fontId="4" fillId="0" borderId="0" xfId="0" applyNumberFormat="1" applyFont="1" applyAlignment="1"/>
    <xf numFmtId="0" fontId="0" fillId="0" borderId="55" xfId="0" applyBorder="1" applyAlignment="1">
      <alignment horizontal="right"/>
    </xf>
    <xf numFmtId="0" fontId="5" fillId="61" borderId="55" xfId="0" applyFont="1" applyFill="1" applyBorder="1"/>
    <xf numFmtId="0" fontId="5" fillId="61" borderId="55" xfId="0" applyNumberFormat="1" applyFont="1" applyFill="1" applyBorder="1"/>
    <xf numFmtId="168" fontId="5" fillId="0" borderId="57" xfId="0" applyNumberFormat="1" applyFont="1" applyBorder="1" applyAlignment="1">
      <alignment horizontal="center" vertical="center"/>
    </xf>
    <xf numFmtId="49" fontId="12" fillId="4" borderId="0" xfId="0" applyNumberFormat="1" applyFont="1" applyFill="1" applyBorder="1" applyAlignment="1" applyProtection="1">
      <alignment horizontal="center" vertical="center" textRotation="90"/>
      <protection locked="0"/>
    </xf>
    <xf numFmtId="0" fontId="13" fillId="4" borderId="0" xfId="0" applyNumberFormat="1" applyFont="1" applyFill="1" applyBorder="1" applyAlignment="1" applyProtection="1">
      <alignment horizontal="center" vertical="center" textRotation="90"/>
      <protection locked="0"/>
    </xf>
    <xf numFmtId="0" fontId="12" fillId="5" borderId="0" xfId="0" applyFont="1" applyFill="1" applyBorder="1" applyAlignment="1">
      <alignment horizontal="center" vertical="center" textRotation="90" wrapText="1"/>
    </xf>
    <xf numFmtId="1" fontId="13" fillId="5" borderId="0" xfId="0" applyNumberFormat="1" applyFont="1" applyFill="1" applyBorder="1" applyAlignment="1">
      <alignment horizontal="center" vertical="center" textRotation="90" wrapText="1"/>
    </xf>
    <xf numFmtId="0" fontId="12" fillId="5" borderId="0" xfId="0" applyFont="1" applyFill="1" applyBorder="1" applyAlignment="1">
      <alignment horizontal="center" vertical="center" wrapText="1"/>
    </xf>
    <xf numFmtId="0" fontId="66" fillId="0" borderId="71" xfId="0" applyFont="1" applyBorder="1" applyAlignment="1">
      <alignment horizontal="center"/>
    </xf>
    <xf numFmtId="0" fontId="7" fillId="11" borderId="71" xfId="0" applyFont="1" applyFill="1" applyBorder="1" applyAlignment="1">
      <alignment horizontal="center" vertical="center"/>
    </xf>
    <xf numFmtId="0" fontId="7" fillId="11" borderId="55" xfId="0" applyFont="1" applyFill="1" applyBorder="1" applyAlignment="1">
      <alignment horizontal="center" vertical="center"/>
    </xf>
    <xf numFmtId="0" fontId="54" fillId="0" borderId="0" xfId="0" applyFont="1" applyFill="1" applyBorder="1" applyAlignment="1" applyProtection="1">
      <alignment horizontal="center" vertical="center"/>
      <protection locked="0"/>
    </xf>
    <xf numFmtId="0" fontId="55" fillId="0" borderId="0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>
      <alignment horizontal="center" vertical="center" wrapText="1"/>
    </xf>
    <xf numFmtId="0" fontId="10" fillId="9" borderId="0" xfId="0" applyFont="1" applyFill="1" applyBorder="1" applyAlignment="1">
      <alignment horizontal="center" vertical="center" wrapText="1"/>
    </xf>
    <xf numFmtId="0" fontId="50" fillId="0" borderId="42" xfId="0" applyFont="1" applyFill="1" applyBorder="1" applyAlignment="1" applyProtection="1">
      <alignment horizontal="center" vertical="center"/>
      <protection locked="0"/>
    </xf>
    <xf numFmtId="0" fontId="49" fillId="7" borderId="55" xfId="0" applyFont="1" applyFill="1" applyBorder="1" applyAlignment="1" applyProtection="1">
      <alignment horizontal="center"/>
      <protection locked="0"/>
    </xf>
    <xf numFmtId="0" fontId="50" fillId="0" borderId="55" xfId="0" applyFont="1" applyFill="1" applyBorder="1" applyAlignment="1" applyProtection="1">
      <alignment horizontal="center" vertical="center"/>
      <protection locked="0"/>
    </xf>
    <xf numFmtId="0" fontId="14" fillId="0" borderId="55" xfId="0" applyFont="1" applyFill="1" applyBorder="1" applyAlignment="1" applyProtection="1">
      <alignment horizontal="center" vertical="center"/>
      <protection locked="0"/>
    </xf>
    <xf numFmtId="0" fontId="48" fillId="7" borderId="55" xfId="0" applyFont="1" applyFill="1" applyBorder="1" applyAlignment="1" applyProtection="1">
      <alignment horizontal="center"/>
      <protection locked="0"/>
    </xf>
    <xf numFmtId="0" fontId="48" fillId="7" borderId="0" xfId="0" applyFont="1" applyFill="1" applyBorder="1" applyAlignment="1" applyProtection="1">
      <alignment horizontal="center"/>
      <protection locked="0"/>
    </xf>
    <xf numFmtId="0" fontId="11" fillId="0" borderId="55" xfId="0" applyFont="1" applyFill="1" applyBorder="1" applyAlignment="1">
      <alignment horizontal="center" vertical="center"/>
    </xf>
    <xf numFmtId="0" fontId="0" fillId="59" borderId="50" xfId="0" applyFill="1" applyBorder="1" applyProtection="1">
      <protection locked="0"/>
    </xf>
    <xf numFmtId="0" fontId="0" fillId="59" borderId="49" xfId="0" applyFill="1" applyBorder="1" applyProtection="1">
      <protection locked="0"/>
    </xf>
    <xf numFmtId="0" fontId="0" fillId="59" borderId="0" xfId="0" applyFill="1" applyBorder="1" applyProtection="1">
      <protection locked="0"/>
    </xf>
    <xf numFmtId="0" fontId="0" fillId="59" borderId="52" xfId="0" applyFill="1" applyBorder="1" applyProtection="1">
      <protection locked="0"/>
    </xf>
    <xf numFmtId="0" fontId="0" fillId="59" borderId="51" xfId="0" applyFill="1" applyBorder="1" applyProtection="1">
      <protection locked="0"/>
    </xf>
    <xf numFmtId="0" fontId="0" fillId="59" borderId="53" xfId="0" applyFill="1" applyBorder="1" applyProtection="1">
      <protection locked="0"/>
    </xf>
    <xf numFmtId="166" fontId="0" fillId="21" borderId="41" xfId="0" applyNumberFormat="1" applyFill="1" applyBorder="1" applyProtection="1">
      <protection locked="0"/>
    </xf>
    <xf numFmtId="166" fontId="0" fillId="21" borderId="55" xfId="0" applyNumberFormat="1" applyFill="1" applyBorder="1" applyProtection="1">
      <protection locked="0"/>
    </xf>
    <xf numFmtId="0" fontId="0" fillId="15" borderId="0" xfId="0" applyFill="1" applyBorder="1"/>
    <xf numFmtId="0" fontId="4" fillId="18" borderId="8" xfId="0" applyFont="1" applyFill="1" applyBorder="1"/>
    <xf numFmtId="14" fontId="0" fillId="18" borderId="14" xfId="0" applyNumberFormat="1" applyFill="1" applyBorder="1"/>
    <xf numFmtId="0" fontId="19" fillId="0" borderId="0" xfId="0" applyFont="1" applyBorder="1"/>
    <xf numFmtId="0" fontId="5" fillId="0" borderId="55" xfId="0" applyFont="1" applyFill="1" applyBorder="1" applyAlignment="1" applyProtection="1">
      <alignment horizontal="center" vertical="center"/>
      <protection locked="0"/>
    </xf>
    <xf numFmtId="0" fontId="68" fillId="4" borderId="0" xfId="0" applyNumberFormat="1" applyFont="1" applyFill="1" applyBorder="1" applyAlignment="1" applyProtection="1">
      <alignment horizontal="center" vertical="center" textRotation="90"/>
      <protection locked="0"/>
    </xf>
    <xf numFmtId="0" fontId="68" fillId="4" borderId="8" xfId="0" applyNumberFormat="1" applyFont="1" applyFill="1" applyBorder="1" applyAlignment="1" applyProtection="1">
      <alignment horizontal="center" vertical="center" textRotation="90"/>
      <protection locked="0"/>
    </xf>
    <xf numFmtId="49" fontId="68" fillId="4" borderId="4" xfId="0" applyNumberFormat="1" applyFont="1" applyFill="1" applyBorder="1" applyAlignment="1" applyProtection="1">
      <alignment horizontal="center" vertical="center" textRotation="90"/>
      <protection locked="0"/>
    </xf>
    <xf numFmtId="0" fontId="10" fillId="4" borderId="4" xfId="0" applyNumberFormat="1" applyFont="1" applyFill="1" applyBorder="1" applyAlignment="1" applyProtection="1">
      <alignment horizontal="center" vertical="center" textRotation="90"/>
      <protection locked="0"/>
    </xf>
    <xf numFmtId="0" fontId="4" fillId="0" borderId="0" xfId="0" applyFont="1" applyAlignment="1">
      <alignment horizontal="center"/>
    </xf>
    <xf numFmtId="0" fontId="53" fillId="0" borderId="42" xfId="0" applyFont="1" applyFill="1" applyBorder="1" applyAlignment="1" applyProtection="1">
      <alignment horizontal="center" vertical="center"/>
      <protection locked="0"/>
    </xf>
    <xf numFmtId="0" fontId="75" fillId="0" borderId="42" xfId="0" applyFont="1" applyFill="1" applyBorder="1" applyAlignment="1" applyProtection="1">
      <alignment horizontal="center" vertical="center"/>
      <protection locked="0"/>
    </xf>
    <xf numFmtId="0" fontId="76" fillId="0" borderId="42" xfId="0" applyFont="1" applyFill="1" applyBorder="1" applyAlignment="1" applyProtection="1">
      <alignment horizontal="center" vertical="center"/>
      <protection locked="0"/>
    </xf>
    <xf numFmtId="0" fontId="77" fillId="0" borderId="42" xfId="0" applyFont="1" applyFill="1" applyBorder="1" applyAlignment="1" applyProtection="1">
      <alignment horizontal="center" vertical="center"/>
      <protection locked="0"/>
    </xf>
    <xf numFmtId="0" fontId="81" fillId="0" borderId="0" xfId="0" applyFont="1" applyBorder="1" applyAlignment="1">
      <alignment horizontal="center" vertical="center" wrapText="1"/>
    </xf>
    <xf numFmtId="0" fontId="4" fillId="12" borderId="7" xfId="0" applyFont="1" applyFill="1" applyBorder="1" applyAlignment="1">
      <alignment horizontal="center" vertical="center"/>
    </xf>
    <xf numFmtId="0" fontId="5" fillId="10" borderId="44" xfId="0" applyFont="1" applyFill="1" applyBorder="1" applyAlignment="1">
      <alignment horizontal="center" vertical="center" textRotation="255"/>
    </xf>
    <xf numFmtId="0" fontId="0" fillId="0" borderId="0" xfId="0" applyBorder="1" applyAlignment="1">
      <alignment horizontal="center"/>
    </xf>
    <xf numFmtId="0" fontId="0" fillId="0" borderId="55" xfId="0" applyFill="1" applyBorder="1" applyAlignment="1">
      <alignment horizontal="center"/>
    </xf>
    <xf numFmtId="168" fontId="0" fillId="11" borderId="36" xfId="0" applyNumberFormat="1" applyFill="1" applyBorder="1" applyAlignment="1">
      <alignment horizontal="center" vertical="top"/>
    </xf>
    <xf numFmtId="166" fontId="11" fillId="14" borderId="0" xfId="0" applyNumberFormat="1" applyFont="1" applyFill="1" applyAlignment="1">
      <alignment horizontal="center"/>
    </xf>
    <xf numFmtId="166" fontId="67" fillId="7" borderId="0" xfId="0" applyNumberFormat="1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50" fillId="0" borderId="0" xfId="0" applyFont="1" applyFill="1" applyBorder="1" applyAlignment="1" applyProtection="1">
      <alignment horizontal="center" vertical="center"/>
      <protection locked="0"/>
    </xf>
    <xf numFmtId="0" fontId="50" fillId="7" borderId="0" xfId="0" applyFont="1" applyFill="1" applyBorder="1" applyAlignment="1" applyProtection="1">
      <alignment horizontal="center" vertical="center"/>
      <protection locked="0"/>
    </xf>
    <xf numFmtId="0" fontId="52" fillId="7" borderId="0" xfId="0" applyFont="1" applyFill="1" applyBorder="1" applyAlignment="1" applyProtection="1">
      <alignment horizontal="center" vertical="center"/>
      <protection locked="0"/>
    </xf>
    <xf numFmtId="0" fontId="56" fillId="7" borderId="0" xfId="0" applyFont="1" applyFill="1" applyBorder="1" applyAlignment="1" applyProtection="1">
      <alignment horizontal="center" vertical="center"/>
      <protection locked="0"/>
    </xf>
    <xf numFmtId="0" fontId="57" fillId="7" borderId="0" xfId="0" applyFont="1" applyFill="1" applyBorder="1" applyAlignment="1" applyProtection="1">
      <alignment horizontal="center" vertical="center"/>
      <protection locked="0"/>
    </xf>
    <xf numFmtId="0" fontId="58" fillId="7" borderId="0" xfId="0" applyFont="1" applyFill="1" applyBorder="1" applyAlignment="1" applyProtection="1">
      <alignment horizontal="center" vertical="center"/>
      <protection locked="0"/>
    </xf>
    <xf numFmtId="0" fontId="48" fillId="7" borderId="38" xfId="0" applyFont="1" applyFill="1" applyBorder="1" applyAlignment="1" applyProtection="1">
      <alignment horizontal="center"/>
      <protection locked="0"/>
    </xf>
    <xf numFmtId="0" fontId="48" fillId="7" borderId="15" xfId="0" applyFont="1" applyFill="1" applyBorder="1" applyAlignment="1" applyProtection="1">
      <alignment horizontal="center"/>
      <protection locked="0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0" fontId="4" fillId="0" borderId="55" xfId="0" applyFont="1" applyBorder="1" applyAlignment="1">
      <alignment horizontal="center" vertical="center"/>
    </xf>
    <xf numFmtId="166" fontId="63" fillId="7" borderId="55" xfId="0" applyNumberFormat="1" applyFont="1" applyFill="1" applyBorder="1" applyAlignment="1">
      <alignment horizontal="center" vertical="center"/>
    </xf>
    <xf numFmtId="0" fontId="4" fillId="12" borderId="7" xfId="0" applyFont="1" applyFill="1" applyBorder="1" applyAlignment="1">
      <alignment horizontal="center" vertical="center"/>
    </xf>
    <xf numFmtId="0" fontId="20" fillId="0" borderId="46" xfId="0" applyFont="1" applyBorder="1" applyAlignment="1">
      <alignment horizontal="center" vertical="center"/>
    </xf>
    <xf numFmtId="0" fontId="5" fillId="0" borderId="48" xfId="0" applyFont="1" applyBorder="1" applyAlignment="1">
      <alignment horizontal="center" vertical="center"/>
    </xf>
    <xf numFmtId="0" fontId="0" fillId="0" borderId="55" xfId="0" applyBorder="1" applyAlignment="1">
      <alignment horizontal="center" vertical="center" wrapText="1"/>
    </xf>
    <xf numFmtId="0" fontId="0" fillId="0" borderId="57" xfId="0" applyBorder="1" applyAlignment="1">
      <alignment horizontal="center" vertical="center"/>
    </xf>
    <xf numFmtId="0" fontId="0" fillId="0" borderId="59" xfId="0" applyBorder="1" applyAlignment="1">
      <alignment horizontal="center" vertical="center" wrapText="1"/>
    </xf>
    <xf numFmtId="166" fontId="0" fillId="0" borderId="55" xfId="0" applyNumberForma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55" xfId="0" applyFont="1" applyFill="1" applyBorder="1" applyAlignment="1">
      <alignment horizontal="center" vertical="center"/>
    </xf>
    <xf numFmtId="14" fontId="0" fillId="0" borderId="55" xfId="0" applyNumberFormat="1" applyFill="1" applyBorder="1" applyAlignment="1" applyProtection="1">
      <alignment horizontal="center" vertical="center"/>
      <protection locked="0"/>
    </xf>
    <xf numFmtId="166" fontId="21" fillId="0" borderId="55" xfId="0" applyNumberFormat="1" applyFont="1" applyFill="1" applyBorder="1" applyAlignment="1" applyProtection="1">
      <alignment horizontal="center" vertical="center"/>
      <protection locked="0"/>
    </xf>
    <xf numFmtId="14" fontId="4" fillId="0" borderId="55" xfId="0" applyNumberFormat="1" applyFont="1" applyFill="1" applyBorder="1" applyAlignment="1" applyProtection="1">
      <alignment horizontal="center" vertical="center"/>
      <protection locked="0"/>
    </xf>
    <xf numFmtId="166" fontId="0" fillId="0" borderId="0" xfId="0" applyNumberFormat="1" applyAlignment="1">
      <alignment horizontal="center" vertical="center"/>
    </xf>
    <xf numFmtId="0" fontId="0" fillId="8" borderId="45" xfId="0" applyFill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0" fillId="64" borderId="32" xfId="0" applyFill="1" applyBorder="1"/>
    <xf numFmtId="166" fontId="0" fillId="64" borderId="32" xfId="0" applyNumberFormat="1" applyFill="1" applyBorder="1"/>
    <xf numFmtId="0" fontId="0" fillId="12" borderId="71" xfId="0" applyFill="1" applyBorder="1"/>
    <xf numFmtId="0" fontId="5" fillId="0" borderId="55" xfId="0" applyFont="1" applyBorder="1" applyAlignment="1">
      <alignment horizontal="center" vertical="center" wrapText="1"/>
    </xf>
    <xf numFmtId="0" fontId="0" fillId="0" borderId="0" xfId="0" applyBorder="1" applyAlignment="1"/>
    <xf numFmtId="0" fontId="13" fillId="0" borderId="0" xfId="0" applyFont="1" applyAlignment="1">
      <alignment horizontal="center" vertical="center"/>
    </xf>
    <xf numFmtId="0" fontId="82" fillId="7" borderId="0" xfId="0" applyFont="1" applyFill="1" applyAlignment="1" applyProtection="1">
      <alignment horizontal="center"/>
    </xf>
    <xf numFmtId="0" fontId="67" fillId="7" borderId="0" xfId="0" applyFont="1" applyFill="1" applyBorder="1" applyAlignment="1">
      <alignment horizontal="center" vertical="center"/>
    </xf>
    <xf numFmtId="49" fontId="67" fillId="7" borderId="0" xfId="0" applyNumberFormat="1" applyFont="1" applyFill="1" applyBorder="1" applyAlignment="1">
      <alignment horizontal="center" vertical="center"/>
    </xf>
    <xf numFmtId="0" fontId="83" fillId="7" borderId="0" xfId="0" applyFont="1" applyFill="1" applyBorder="1" applyAlignment="1" applyProtection="1">
      <alignment horizontal="center"/>
      <protection locked="0"/>
    </xf>
    <xf numFmtId="14" fontId="4" fillId="12" borderId="9" xfId="0" applyNumberFormat="1" applyFont="1" applyFill="1" applyBorder="1" applyAlignment="1">
      <alignment horizontal="center" vertical="center" textRotation="90"/>
    </xf>
    <xf numFmtId="14" fontId="4" fillId="12" borderId="10" xfId="0" applyNumberFormat="1" applyFont="1" applyFill="1" applyBorder="1" applyAlignment="1">
      <alignment horizontal="center" vertical="center" textRotation="90"/>
    </xf>
    <xf numFmtId="14" fontId="4" fillId="12" borderId="11" xfId="0" applyNumberFormat="1" applyFont="1" applyFill="1" applyBorder="1" applyAlignment="1">
      <alignment horizontal="center" vertical="center" textRotation="90"/>
    </xf>
    <xf numFmtId="0" fontId="82" fillId="4" borderId="26" xfId="0" applyFont="1" applyFill="1" applyBorder="1" applyAlignment="1">
      <alignment horizontal="center" vertical="center" textRotation="90"/>
    </xf>
    <xf numFmtId="0" fontId="10" fillId="6" borderId="76" xfId="0" applyFont="1" applyFill="1" applyBorder="1" applyAlignment="1">
      <alignment horizontal="center" vertical="center" textRotation="90" wrapText="1"/>
    </xf>
    <xf numFmtId="0" fontId="4" fillId="3" borderId="55" xfId="0" applyFont="1" applyFill="1" applyBorder="1" applyAlignment="1" applyProtection="1">
      <alignment horizontal="center" vertical="center" textRotation="90"/>
    </xf>
    <xf numFmtId="0" fontId="82" fillId="65" borderId="0" xfId="0" applyFont="1" applyFill="1" applyBorder="1" applyAlignment="1">
      <alignment horizontal="center" vertical="center" textRotation="90"/>
    </xf>
    <xf numFmtId="0" fontId="68" fillId="5" borderId="4" xfId="0" applyFont="1" applyFill="1" applyBorder="1" applyAlignment="1" applyProtection="1">
      <alignment horizontal="center" vertical="center" textRotation="90" wrapText="1"/>
      <protection locked="0"/>
    </xf>
    <xf numFmtId="1" fontId="10" fillId="5" borderId="5" xfId="0" applyNumberFormat="1" applyFont="1" applyFill="1" applyBorder="1" applyAlignment="1" applyProtection="1">
      <alignment horizontal="center" vertical="center" textRotation="90" wrapText="1"/>
      <protection locked="0"/>
    </xf>
    <xf numFmtId="0" fontId="68" fillId="5" borderId="75" xfId="0" applyFont="1" applyFill="1" applyBorder="1" applyAlignment="1" applyProtection="1">
      <alignment horizontal="center" vertical="center" wrapText="1"/>
      <protection locked="0"/>
    </xf>
    <xf numFmtId="0" fontId="69" fillId="5" borderId="8" xfId="0" applyFont="1" applyFill="1" applyBorder="1" applyAlignment="1" applyProtection="1">
      <alignment horizontal="center" vertical="center" textRotation="90" wrapText="1"/>
      <protection locked="0"/>
    </xf>
    <xf numFmtId="49" fontId="68" fillId="5" borderId="4" xfId="0" applyNumberFormat="1" applyFont="1" applyFill="1" applyBorder="1" applyAlignment="1" applyProtection="1">
      <alignment horizontal="center" vertical="center" textRotation="90" wrapText="1"/>
      <protection locked="0"/>
    </xf>
    <xf numFmtId="0" fontId="67" fillId="5" borderId="4" xfId="0" applyFont="1" applyFill="1" applyBorder="1" applyAlignment="1" applyProtection="1">
      <alignment horizontal="center" vertical="center" textRotation="90" wrapText="1"/>
      <protection locked="0"/>
    </xf>
    <xf numFmtId="0" fontId="70" fillId="5" borderId="4" xfId="0" applyFont="1" applyFill="1" applyBorder="1" applyAlignment="1" applyProtection="1">
      <alignment horizontal="center" vertical="center" textRotation="90" wrapText="1"/>
      <protection locked="0"/>
    </xf>
    <xf numFmtId="0" fontId="71" fillId="5" borderId="4" xfId="0" applyFont="1" applyFill="1" applyBorder="1" applyAlignment="1" applyProtection="1">
      <alignment horizontal="center" vertical="center" textRotation="90" wrapText="1"/>
      <protection locked="0"/>
    </xf>
    <xf numFmtId="0" fontId="72" fillId="5" borderId="4" xfId="0" applyFont="1" applyFill="1" applyBorder="1" applyAlignment="1" applyProtection="1">
      <alignment horizontal="center" vertical="center" textRotation="90" wrapText="1"/>
      <protection locked="0"/>
    </xf>
    <xf numFmtId="0" fontId="73" fillId="5" borderId="4" xfId="0" applyFont="1" applyFill="1" applyBorder="1" applyAlignment="1" applyProtection="1">
      <alignment horizontal="center" vertical="center" textRotation="90" wrapText="1"/>
      <protection locked="0"/>
    </xf>
    <xf numFmtId="0" fontId="4" fillId="25" borderId="4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82" fillId="65" borderId="31" xfId="0" applyFont="1" applyFill="1" applyBorder="1" applyAlignment="1">
      <alignment horizontal="center" vertical="center" textRotation="90"/>
    </xf>
    <xf numFmtId="0" fontId="82" fillId="65" borderId="75" xfId="0" applyFont="1" applyFill="1" applyBorder="1" applyAlignment="1">
      <alignment horizontal="center" vertical="center" textRotation="90"/>
    </xf>
    <xf numFmtId="0" fontId="82" fillId="67" borderId="77" xfId="0" applyFont="1" applyFill="1" applyBorder="1" applyAlignment="1">
      <alignment horizontal="center" vertical="center" textRotation="90"/>
    </xf>
    <xf numFmtId="0" fontId="82" fillId="67" borderId="60" xfId="0" applyFont="1" applyFill="1" applyBorder="1" applyAlignment="1">
      <alignment horizontal="center" vertical="center" textRotation="90"/>
    </xf>
    <xf numFmtId="0" fontId="82" fillId="67" borderId="78" xfId="0" applyFont="1" applyFill="1" applyBorder="1" applyAlignment="1">
      <alignment horizontal="center" vertical="center" textRotation="90"/>
    </xf>
    <xf numFmtId="0" fontId="82" fillId="65" borderId="50" xfId="0" applyFont="1" applyFill="1" applyBorder="1" applyAlignment="1">
      <alignment horizontal="center" vertical="center" textRotation="90"/>
    </xf>
    <xf numFmtId="0" fontId="82" fillId="62" borderId="55" xfId="0" applyFont="1" applyFill="1" applyBorder="1" applyAlignment="1">
      <alignment horizontal="center" vertical="center" textRotation="90"/>
    </xf>
    <xf numFmtId="0" fontId="82" fillId="68" borderId="9" xfId="0" applyFont="1" applyFill="1" applyBorder="1" applyAlignment="1">
      <alignment horizontal="center" vertical="center" textRotation="90"/>
    </xf>
    <xf numFmtId="0" fontId="82" fillId="68" borderId="10" xfId="0" applyFont="1" applyFill="1" applyBorder="1" applyAlignment="1">
      <alignment horizontal="center" vertical="center" textRotation="90"/>
    </xf>
    <xf numFmtId="0" fontId="82" fillId="68" borderId="11" xfId="0" applyFont="1" applyFill="1" applyBorder="1" applyAlignment="1">
      <alignment horizontal="center" vertical="center" textRotation="90"/>
    </xf>
    <xf numFmtId="0" fontId="82" fillId="62" borderId="18" xfId="0" applyFont="1" applyFill="1" applyBorder="1" applyAlignment="1">
      <alignment horizontal="center" vertical="center" textRotation="90"/>
    </xf>
    <xf numFmtId="0" fontId="82" fillId="62" borderId="20" xfId="0" applyFont="1" applyFill="1" applyBorder="1" applyAlignment="1">
      <alignment horizontal="center" vertical="center" textRotation="90"/>
    </xf>
    <xf numFmtId="0" fontId="82" fillId="4" borderId="27" xfId="0" applyFont="1" applyFill="1" applyBorder="1" applyAlignment="1">
      <alignment horizontal="center" vertical="center" textRotation="90"/>
    </xf>
    <xf numFmtId="0" fontId="82" fillId="4" borderId="25" xfId="0" applyFont="1" applyFill="1" applyBorder="1" applyAlignment="1">
      <alignment horizontal="center" vertical="center" textRotation="90"/>
    </xf>
    <xf numFmtId="0" fontId="0" fillId="20" borderId="0" xfId="0" applyFill="1" applyBorder="1"/>
    <xf numFmtId="0" fontId="0" fillId="20" borderId="0" xfId="0" applyFill="1"/>
    <xf numFmtId="0" fontId="82" fillId="67" borderId="79" xfId="0" applyFont="1" applyFill="1" applyBorder="1" applyAlignment="1">
      <alignment horizontal="center" vertical="center" textRotation="90"/>
    </xf>
    <xf numFmtId="0" fontId="11" fillId="7" borderId="72" xfId="0" applyFont="1" applyFill="1" applyBorder="1" applyAlignment="1">
      <alignment horizontal="center" vertical="center"/>
    </xf>
    <xf numFmtId="0" fontId="48" fillId="7" borderId="72" xfId="0" applyFont="1" applyFill="1" applyBorder="1" applyAlignment="1" applyProtection="1">
      <alignment horizontal="center"/>
      <protection locked="0"/>
    </xf>
    <xf numFmtId="0" fontId="62" fillId="0" borderId="55" xfId="0" applyFont="1" applyFill="1" applyBorder="1" applyAlignment="1" applyProtection="1">
      <alignment horizontal="center" vertical="center"/>
      <protection locked="0"/>
    </xf>
    <xf numFmtId="0" fontId="51" fillId="0" borderId="55" xfId="0" applyFont="1" applyFill="1" applyBorder="1" applyAlignment="1" applyProtection="1">
      <alignment horizontal="center" vertical="center"/>
      <protection locked="0"/>
    </xf>
    <xf numFmtId="0" fontId="74" fillId="0" borderId="55" xfId="0" applyFont="1" applyFill="1" applyBorder="1" applyAlignment="1" applyProtection="1">
      <alignment horizontal="center" vertical="center"/>
      <protection locked="0"/>
    </xf>
    <xf numFmtId="0" fontId="78" fillId="0" borderId="42" xfId="0" applyFont="1" applyFill="1" applyBorder="1" applyAlignment="1" applyProtection="1">
      <alignment horizontal="center" vertical="center"/>
      <protection locked="0"/>
    </xf>
    <xf numFmtId="0" fontId="79" fillId="0" borderId="42" xfId="0" applyFont="1" applyFill="1" applyBorder="1" applyAlignment="1" applyProtection="1">
      <alignment horizontal="center" vertical="center"/>
      <protection locked="0"/>
    </xf>
    <xf numFmtId="0" fontId="80" fillId="0" borderId="42" xfId="0" applyFont="1" applyFill="1" applyBorder="1" applyAlignment="1" applyProtection="1">
      <alignment horizontal="center" vertical="center"/>
      <protection locked="0"/>
    </xf>
    <xf numFmtId="0" fontId="4" fillId="0" borderId="55" xfId="0" applyFont="1" applyBorder="1" applyAlignment="1">
      <alignment horizontal="center" vertical="center"/>
    </xf>
    <xf numFmtId="49" fontId="51" fillId="0" borderId="55" xfId="0" applyNumberFormat="1" applyFont="1" applyFill="1" applyBorder="1" applyAlignment="1" applyProtection="1">
      <alignment horizontal="center" vertical="center"/>
      <protection locked="0"/>
    </xf>
    <xf numFmtId="0" fontId="51" fillId="0" borderId="55" xfId="0" applyFont="1" applyFill="1" applyBorder="1" applyAlignment="1" applyProtection="1">
      <alignment horizontal="center" vertical="center" wrapText="1"/>
      <protection locked="0"/>
    </xf>
    <xf numFmtId="49" fontId="51" fillId="0" borderId="55" xfId="0" quotePrefix="1" applyNumberFormat="1" applyFont="1" applyFill="1" applyBorder="1" applyAlignment="1" applyProtection="1">
      <alignment horizontal="center" vertical="center"/>
      <protection locked="0"/>
    </xf>
    <xf numFmtId="0" fontId="51" fillId="0" borderId="54" xfId="0" applyFont="1" applyFill="1" applyBorder="1" applyAlignment="1" applyProtection="1">
      <alignment horizontal="center" vertical="center"/>
      <protection locked="0"/>
    </xf>
    <xf numFmtId="0" fontId="51" fillId="0" borderId="55" xfId="0" applyFont="1" applyFill="1" applyBorder="1" applyAlignment="1" applyProtection="1">
      <alignment horizontal="center"/>
      <protection locked="0"/>
    </xf>
    <xf numFmtId="49" fontId="51" fillId="0" borderId="55" xfId="0" applyNumberFormat="1" applyFont="1" applyFill="1" applyBorder="1" applyAlignment="1" applyProtection="1">
      <alignment horizontal="center"/>
      <protection locked="0"/>
    </xf>
    <xf numFmtId="0" fontId="51" fillId="0" borderId="0" xfId="0" applyFont="1" applyFill="1" applyBorder="1" applyAlignment="1" applyProtection="1">
      <alignment horizontal="center" vertical="center"/>
      <protection locked="0"/>
    </xf>
    <xf numFmtId="14" fontId="51" fillId="0" borderId="55" xfId="0" applyNumberFormat="1" applyFont="1" applyFill="1" applyBorder="1" applyAlignment="1" applyProtection="1">
      <alignment horizontal="center" vertical="center"/>
      <protection locked="0"/>
    </xf>
    <xf numFmtId="0" fontId="82" fillId="7" borderId="0" xfId="0" applyFont="1" applyFill="1" applyAlignment="1" applyProtection="1">
      <alignment horizontal="center" vertical="center"/>
    </xf>
    <xf numFmtId="0" fontId="82" fillId="7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62" fillId="26" borderId="55" xfId="0" applyFont="1" applyFill="1" applyBorder="1" applyAlignment="1" applyProtection="1">
      <alignment horizontal="center" vertical="center"/>
      <protection locked="0"/>
    </xf>
    <xf numFmtId="0" fontId="62" fillId="61" borderId="55" xfId="0" applyFont="1" applyFill="1" applyBorder="1" applyAlignment="1" applyProtection="1">
      <alignment horizontal="center" vertical="center"/>
      <protection locked="0"/>
    </xf>
    <xf numFmtId="49" fontId="62" fillId="61" borderId="55" xfId="0" applyNumberFormat="1" applyFont="1" applyFill="1" applyBorder="1" applyAlignment="1" applyProtection="1">
      <alignment horizontal="center" vertical="center"/>
      <protection locked="0"/>
    </xf>
    <xf numFmtId="49" fontId="62" fillId="26" borderId="55" xfId="0" applyNumberFormat="1" applyFont="1" applyFill="1" applyBorder="1" applyAlignment="1" applyProtection="1">
      <alignment horizontal="center" vertical="center"/>
      <protection locked="0"/>
    </xf>
    <xf numFmtId="49" fontId="62" fillId="0" borderId="55" xfId="0" applyNumberFormat="1" applyFont="1" applyFill="1" applyBorder="1" applyAlignment="1" applyProtection="1">
      <alignment horizontal="center" vertical="center"/>
      <protection locked="0"/>
    </xf>
    <xf numFmtId="0" fontId="62" fillId="0" borderId="55" xfId="0" applyFont="1" applyFill="1" applyBorder="1" applyAlignment="1" applyProtection="1">
      <alignment horizontal="center" vertical="center" wrapText="1"/>
      <protection locked="0"/>
    </xf>
    <xf numFmtId="1" fontId="10" fillId="5" borderId="60" xfId="0" applyNumberFormat="1" applyFont="1" applyFill="1" applyBorder="1" applyAlignment="1" applyProtection="1">
      <alignment horizontal="center" vertical="center" textRotation="90" wrapText="1"/>
      <protection locked="0"/>
    </xf>
    <xf numFmtId="0" fontId="62" fillId="61" borderId="55" xfId="0" applyFont="1" applyFill="1" applyBorder="1" applyAlignment="1">
      <alignment horizontal="center" vertical="center"/>
    </xf>
    <xf numFmtId="0" fontId="84" fillId="26" borderId="55" xfId="0" applyFont="1" applyFill="1" applyBorder="1" applyAlignment="1" applyProtection="1">
      <alignment horizontal="center" vertical="center"/>
      <protection locked="0"/>
    </xf>
    <xf numFmtId="0" fontId="62" fillId="26" borderId="55" xfId="0" applyFont="1" applyFill="1" applyBorder="1" applyAlignment="1">
      <alignment horizontal="center" vertical="center"/>
    </xf>
    <xf numFmtId="0" fontId="62" fillId="0" borderId="55" xfId="0" applyFont="1" applyBorder="1" applyAlignment="1" applyProtection="1">
      <alignment horizontal="center" vertical="center"/>
      <protection locked="0"/>
    </xf>
    <xf numFmtId="0" fontId="62" fillId="0" borderId="55" xfId="0" applyFont="1" applyBorder="1" applyAlignment="1">
      <alignment horizontal="center" vertical="center"/>
    </xf>
    <xf numFmtId="0" fontId="62" fillId="0" borderId="55" xfId="0" quotePrefix="1" applyFont="1" applyBorder="1" applyAlignment="1">
      <alignment horizontal="center" vertical="center"/>
    </xf>
    <xf numFmtId="0" fontId="68" fillId="5" borderId="4" xfId="0" applyFont="1" applyFill="1" applyBorder="1" applyAlignment="1" applyProtection="1">
      <alignment horizontal="center" vertical="center" textRotation="90" wrapText="1"/>
    </xf>
    <xf numFmtId="0" fontId="62" fillId="61" borderId="55" xfId="0" applyFont="1" applyFill="1" applyBorder="1" applyAlignment="1" applyProtection="1">
      <alignment horizontal="center" vertical="center"/>
    </xf>
    <xf numFmtId="0" fontId="62" fillId="26" borderId="55" xfId="0" applyFont="1" applyFill="1" applyBorder="1" applyAlignment="1" applyProtection="1">
      <alignment horizontal="center" vertical="center"/>
    </xf>
    <xf numFmtId="0" fontId="62" fillId="0" borderId="55" xfId="0" applyFont="1" applyFill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/>
    </xf>
    <xf numFmtId="0" fontId="73" fillId="5" borderId="4" xfId="0" applyFont="1" applyFill="1" applyBorder="1" applyAlignment="1" applyProtection="1">
      <alignment horizontal="center" vertical="center" textRotation="90" wrapText="1"/>
    </xf>
    <xf numFmtId="0" fontId="16" fillId="0" borderId="0" xfId="0" applyFont="1" applyBorder="1" applyAlignment="1" applyProtection="1">
      <alignment horizontal="center" vertical="center" wrapText="1"/>
    </xf>
    <xf numFmtId="49" fontId="62" fillId="61" borderId="55" xfId="0" applyNumberFormat="1" applyFont="1" applyFill="1" applyBorder="1" applyAlignment="1">
      <alignment horizontal="center" vertical="center"/>
    </xf>
    <xf numFmtId="0" fontId="62" fillId="24" borderId="55" xfId="0" applyFont="1" applyFill="1" applyBorder="1" applyAlignment="1">
      <alignment horizontal="center" vertical="center"/>
    </xf>
    <xf numFmtId="0" fontId="62" fillId="61" borderId="71" xfId="0" applyFont="1" applyFill="1" applyBorder="1" applyAlignment="1" applyProtection="1">
      <alignment horizontal="center" vertical="center"/>
      <protection locked="0"/>
    </xf>
    <xf numFmtId="0" fontId="4" fillId="59" borderId="0" xfId="0" applyFont="1" applyFill="1" applyBorder="1" applyProtection="1">
      <protection locked="0"/>
    </xf>
    <xf numFmtId="0" fontId="0" fillId="0" borderId="0" xfId="0" applyFill="1" applyBorder="1" applyProtection="1">
      <protection locked="0"/>
    </xf>
    <xf numFmtId="14" fontId="4" fillId="12" borderId="22" xfId="0" applyNumberFormat="1" applyFont="1" applyFill="1" applyBorder="1" applyAlignment="1">
      <alignment horizontal="center" vertical="center" textRotation="90"/>
    </xf>
    <xf numFmtId="0" fontId="82" fillId="67" borderId="56" xfId="0" applyFont="1" applyFill="1" applyBorder="1" applyAlignment="1">
      <alignment horizontal="center" vertical="center" textRotation="90"/>
    </xf>
    <xf numFmtId="0" fontId="82" fillId="68" borderId="22" xfId="0" applyFont="1" applyFill="1" applyBorder="1" applyAlignment="1">
      <alignment horizontal="center" vertical="center" textRotation="90"/>
    </xf>
    <xf numFmtId="0" fontId="82" fillId="62" borderId="42" xfId="0" applyFont="1" applyFill="1" applyBorder="1" applyAlignment="1">
      <alignment horizontal="center" vertical="center" textRotation="90"/>
    </xf>
    <xf numFmtId="0" fontId="82" fillId="4" borderId="80" xfId="0" applyFont="1" applyFill="1" applyBorder="1" applyAlignment="1">
      <alignment horizontal="center" vertical="center" textRotation="90"/>
    </xf>
    <xf numFmtId="14" fontId="4" fillId="12" borderId="55" xfId="0" applyNumberFormat="1" applyFont="1" applyFill="1" applyBorder="1" applyAlignment="1">
      <alignment horizontal="center" vertical="center" textRotation="90"/>
    </xf>
    <xf numFmtId="0" fontId="82" fillId="4" borderId="55" xfId="0" applyFont="1" applyFill="1" applyBorder="1" applyAlignment="1">
      <alignment horizontal="center" vertical="center" textRotation="90"/>
    </xf>
    <xf numFmtId="0" fontId="82" fillId="4" borderId="18" xfId="0" applyFont="1" applyFill="1" applyBorder="1" applyAlignment="1">
      <alignment horizontal="center" vertical="center" textRotation="90"/>
    </xf>
    <xf numFmtId="0" fontId="82" fillId="4" borderId="20" xfId="0" applyFont="1" applyFill="1" applyBorder="1" applyAlignment="1">
      <alignment horizontal="center" vertical="center" textRotation="90"/>
    </xf>
    <xf numFmtId="0" fontId="82" fillId="65" borderId="5" xfId="0" applyFont="1" applyFill="1" applyBorder="1" applyAlignment="1">
      <alignment horizontal="center" vertical="center" textRotation="90"/>
    </xf>
    <xf numFmtId="0" fontId="82" fillId="65" borderId="6" xfId="0" applyFont="1" applyFill="1" applyBorder="1" applyAlignment="1">
      <alignment horizontal="center" vertical="center" textRotation="90"/>
    </xf>
    <xf numFmtId="0" fontId="82" fillId="65" borderId="8" xfId="0" applyFont="1" applyFill="1" applyBorder="1" applyAlignment="1">
      <alignment horizontal="center" vertical="center" textRotation="90"/>
    </xf>
    <xf numFmtId="0" fontId="62" fillId="0" borderId="55" xfId="0" applyFont="1" applyFill="1" applyBorder="1" applyAlignment="1">
      <alignment horizontal="center" vertical="center"/>
    </xf>
    <xf numFmtId="0" fontId="13" fillId="0" borderId="0" xfId="0" applyFont="1" applyAlignment="1">
      <alignment horizontal="left" vertical="center" indent="1"/>
    </xf>
    <xf numFmtId="0" fontId="20" fillId="16" borderId="42" xfId="0" applyFont="1" applyFill="1" applyBorder="1" applyAlignment="1">
      <alignment horizontal="left" vertical="center" indent="1"/>
    </xf>
    <xf numFmtId="0" fontId="4" fillId="16" borderId="42" xfId="0" applyFont="1" applyFill="1" applyBorder="1" applyAlignment="1">
      <alignment horizontal="left" vertical="center" wrapText="1" indent="1"/>
    </xf>
    <xf numFmtId="0" fontId="4" fillId="16" borderId="56" xfId="0" applyFont="1" applyFill="1" applyBorder="1" applyAlignment="1">
      <alignment horizontal="left" vertical="center" wrapText="1" indent="1"/>
    </xf>
    <xf numFmtId="0" fontId="0" fillId="0" borderId="0" xfId="0" applyAlignment="1">
      <alignment horizontal="left" vertical="center" indent="1"/>
    </xf>
    <xf numFmtId="0" fontId="0" fillId="0" borderId="2" xfId="0" applyBorder="1"/>
    <xf numFmtId="0" fontId="19" fillId="0" borderId="2" xfId="0" applyFont="1" applyBorder="1"/>
    <xf numFmtId="0" fontId="0" fillId="0" borderId="2" xfId="0" applyFill="1" applyBorder="1"/>
    <xf numFmtId="0" fontId="4" fillId="0" borderId="0" xfId="0" applyFont="1" applyFill="1" applyBorder="1" applyProtection="1">
      <protection locked="0"/>
    </xf>
    <xf numFmtId="0" fontId="0" fillId="0" borderId="52" xfId="0" applyBorder="1"/>
    <xf numFmtId="0" fontId="0" fillId="15" borderId="52" xfId="0" applyFill="1" applyBorder="1"/>
    <xf numFmtId="166" fontId="4" fillId="17" borderId="82" xfId="0" applyNumberFormat="1" applyFont="1" applyFill="1" applyBorder="1"/>
    <xf numFmtId="0" fontId="4" fillId="0" borderId="52" xfId="0" applyFont="1" applyBorder="1"/>
    <xf numFmtId="166" fontId="0" fillId="17" borderId="55" xfId="0" applyNumberFormat="1" applyFill="1" applyBorder="1"/>
    <xf numFmtId="0" fontId="0" fillId="20" borderId="52" xfId="0" applyFill="1" applyBorder="1"/>
    <xf numFmtId="0" fontId="0" fillId="0" borderId="52" xfId="0" applyFill="1" applyBorder="1"/>
    <xf numFmtId="0" fontId="0" fillId="0" borderId="85" xfId="0" applyFill="1" applyBorder="1"/>
    <xf numFmtId="14" fontId="82" fillId="4" borderId="3" xfId="0" applyNumberFormat="1" applyFont="1" applyFill="1" applyBorder="1"/>
    <xf numFmtId="0" fontId="4" fillId="19" borderId="4" xfId="0" applyFont="1" applyFill="1" applyBorder="1" applyAlignment="1">
      <alignment wrapText="1"/>
    </xf>
    <xf numFmtId="0" fontId="4" fillId="21" borderId="4" xfId="0" applyFont="1" applyFill="1" applyBorder="1" applyAlignment="1">
      <alignment wrapText="1"/>
    </xf>
    <xf numFmtId="0" fontId="4" fillId="21" borderId="4" xfId="0" applyFont="1" applyFill="1" applyBorder="1" applyAlignment="1">
      <alignment vertical="center" wrapText="1"/>
    </xf>
    <xf numFmtId="14" fontId="4" fillId="17" borderId="81" xfId="0" applyNumberFormat="1" applyFont="1" applyFill="1" applyBorder="1" applyAlignment="1">
      <alignment vertical="center"/>
    </xf>
    <xf numFmtId="0" fontId="4" fillId="19" borderId="28" xfId="0" applyFont="1" applyFill="1" applyBorder="1" applyAlignment="1">
      <alignment wrapText="1"/>
    </xf>
    <xf numFmtId="0" fontId="4" fillId="21" borderId="28" xfId="0" applyFont="1" applyFill="1" applyBorder="1" applyAlignment="1">
      <alignment wrapText="1"/>
    </xf>
    <xf numFmtId="0" fontId="4" fillId="21" borderId="28" xfId="0" applyFont="1" applyFill="1" applyBorder="1" applyAlignment="1">
      <alignment vertical="center" wrapText="1"/>
    </xf>
    <xf numFmtId="14" fontId="4" fillId="17" borderId="79" xfId="0" applyNumberFormat="1" applyFont="1" applyFill="1" applyBorder="1" applyAlignment="1">
      <alignment vertical="center"/>
    </xf>
    <xf numFmtId="14" fontId="0" fillId="0" borderId="10" xfId="0" applyNumberFormat="1" applyFill="1" applyBorder="1" applyAlignment="1" applyProtection="1">
      <alignment horizontal="center"/>
      <protection locked="0"/>
    </xf>
    <xf numFmtId="0" fontId="4" fillId="0" borderId="10" xfId="0" applyFont="1" applyFill="1" applyBorder="1" applyAlignment="1" applyProtection="1">
      <alignment horizontal="center"/>
      <protection locked="0"/>
    </xf>
    <xf numFmtId="0" fontId="0" fillId="0" borderId="10" xfId="0" applyFill="1" applyBorder="1" applyAlignment="1" applyProtection="1">
      <alignment horizontal="center"/>
      <protection locked="0"/>
    </xf>
    <xf numFmtId="14" fontId="0" fillId="0" borderId="55" xfId="0" applyNumberFormat="1" applyFill="1" applyBorder="1" applyAlignment="1" applyProtection="1">
      <alignment horizontal="center"/>
      <protection locked="0"/>
    </xf>
    <xf numFmtId="0" fontId="4" fillId="0" borderId="55" xfId="0" applyFont="1" applyFill="1" applyBorder="1" applyAlignment="1" applyProtection="1">
      <alignment horizontal="center"/>
      <protection locked="0"/>
    </xf>
    <xf numFmtId="0" fontId="0" fillId="0" borderId="55" xfId="0" applyFill="1" applyBorder="1" applyAlignment="1" applyProtection="1">
      <alignment horizontal="center"/>
      <protection locked="0"/>
    </xf>
    <xf numFmtId="14" fontId="0" fillId="7" borderId="55" xfId="0" applyNumberFormat="1" applyFill="1" applyBorder="1" applyAlignment="1" applyProtection="1">
      <alignment horizontal="center"/>
      <protection locked="0"/>
    </xf>
    <xf numFmtId="0" fontId="4" fillId="7" borderId="55" xfId="0" applyFont="1" applyFill="1" applyBorder="1" applyAlignment="1" applyProtection="1">
      <alignment horizontal="center"/>
      <protection locked="0"/>
    </xf>
    <xf numFmtId="0" fontId="0" fillId="7" borderId="55" xfId="0" applyFill="1" applyBorder="1" applyAlignment="1" applyProtection="1">
      <alignment horizontal="center"/>
      <protection locked="0"/>
    </xf>
    <xf numFmtId="14" fontId="0" fillId="7" borderId="27" xfId="0" applyNumberFormat="1" applyFill="1" applyBorder="1" applyAlignment="1" applyProtection="1">
      <alignment horizontal="center"/>
      <protection locked="0"/>
    </xf>
    <xf numFmtId="0" fontId="4" fillId="7" borderId="27" xfId="0" applyFont="1" applyFill="1" applyBorder="1" applyAlignment="1" applyProtection="1">
      <alignment horizontal="center"/>
      <protection locked="0"/>
    </xf>
    <xf numFmtId="0" fontId="0" fillId="7" borderId="27" xfId="0" applyFill="1" applyBorder="1" applyAlignment="1" applyProtection="1">
      <alignment horizontal="center"/>
      <protection locked="0"/>
    </xf>
    <xf numFmtId="14" fontId="0" fillId="7" borderId="10" xfId="0" applyNumberFormat="1" applyFill="1" applyBorder="1" applyAlignment="1" applyProtection="1">
      <alignment horizontal="center"/>
      <protection locked="0"/>
    </xf>
    <xf numFmtId="0" fontId="0" fillId="7" borderId="10" xfId="0" applyFill="1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  <protection locked="0"/>
    </xf>
    <xf numFmtId="0" fontId="82" fillId="0" borderId="0" xfId="0" applyFont="1" applyAlignment="1">
      <alignment horizontal="center"/>
    </xf>
    <xf numFmtId="0" fontId="0" fillId="0" borderId="52" xfId="0" applyFill="1" applyBorder="1" applyProtection="1">
      <protection locked="0"/>
    </xf>
    <xf numFmtId="0" fontId="49" fillId="0" borderId="0" xfId="0" applyFont="1" applyFill="1" applyBorder="1" applyAlignment="1" applyProtection="1">
      <alignment horizontal="center"/>
      <protection locked="0"/>
    </xf>
    <xf numFmtId="0" fontId="62" fillId="61" borderId="0" xfId="0" applyFont="1" applyFill="1" applyAlignment="1">
      <alignment horizontal="center" vertical="center"/>
    </xf>
    <xf numFmtId="0" fontId="82" fillId="65" borderId="12" xfId="0" applyFont="1" applyFill="1" applyBorder="1" applyAlignment="1">
      <alignment horizontal="center" vertical="center" textRotation="90"/>
    </xf>
    <xf numFmtId="0" fontId="82" fillId="65" borderId="13" xfId="0" applyFont="1" applyFill="1" applyBorder="1" applyAlignment="1">
      <alignment horizontal="center" vertical="center" textRotation="90"/>
    </xf>
    <xf numFmtId="0" fontId="82" fillId="65" borderId="14" xfId="0" applyFont="1" applyFill="1" applyBorder="1" applyAlignment="1">
      <alignment horizontal="center" vertical="center" textRotation="90"/>
    </xf>
    <xf numFmtId="170" fontId="5" fillId="0" borderId="4" xfId="0" applyNumberFormat="1" applyFont="1" applyBorder="1" applyAlignment="1">
      <alignment horizontal="center" vertical="center"/>
    </xf>
    <xf numFmtId="170" fontId="0" fillId="0" borderId="28" xfId="0" applyNumberFormat="1" applyBorder="1" applyAlignment="1">
      <alignment horizontal="center" vertical="center"/>
    </xf>
    <xf numFmtId="8" fontId="5" fillId="0" borderId="4" xfId="0" applyNumberFormat="1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 wrapText="1"/>
    </xf>
    <xf numFmtId="0" fontId="5" fillId="8" borderId="3" xfId="0" applyFont="1" applyFill="1" applyBorder="1" applyAlignment="1">
      <alignment horizontal="center" vertical="center" wrapText="1"/>
    </xf>
    <xf numFmtId="167" fontId="22" fillId="0" borderId="5" xfId="0" applyNumberFormat="1" applyFont="1" applyFill="1" applyBorder="1" applyAlignment="1">
      <alignment horizontal="center" vertical="center"/>
    </xf>
    <xf numFmtId="167" fontId="22" fillId="0" borderId="8" xfId="0" applyNumberFormat="1" applyFont="1" applyFill="1" applyBorder="1" applyAlignment="1">
      <alignment horizontal="center" vertical="center"/>
    </xf>
    <xf numFmtId="167" fontId="26" fillId="0" borderId="12" xfId="0" applyNumberFormat="1" applyFont="1" applyFill="1" applyBorder="1" applyAlignment="1">
      <alignment horizontal="center" vertical="center"/>
    </xf>
    <xf numFmtId="167" fontId="26" fillId="0" borderId="14" xfId="0" applyNumberFormat="1" applyFont="1" applyFill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8" fontId="5" fillId="0" borderId="1" xfId="0" applyNumberFormat="1" applyFont="1" applyBorder="1" applyAlignment="1">
      <alignment horizontal="center" vertical="center"/>
    </xf>
    <xf numFmtId="168" fontId="5" fillId="0" borderId="3" xfId="0" applyNumberFormat="1" applyFont="1" applyBorder="1" applyAlignment="1">
      <alignment horizontal="center" vertical="center"/>
    </xf>
    <xf numFmtId="0" fontId="0" fillId="14" borderId="22" xfId="0" applyFill="1" applyBorder="1" applyAlignment="1">
      <alignment horizontal="center" vertical="center"/>
    </xf>
    <xf numFmtId="0" fontId="0" fillId="14" borderId="29" xfId="0" applyFill="1" applyBorder="1" applyAlignment="1">
      <alignment horizontal="center" vertical="center"/>
    </xf>
    <xf numFmtId="0" fontId="0" fillId="14" borderId="21" xfId="0" applyFill="1" applyBorder="1" applyAlignment="1">
      <alignment horizontal="center" vertical="center"/>
    </xf>
    <xf numFmtId="0" fontId="0" fillId="14" borderId="42" xfId="0" applyFill="1" applyBorder="1" applyAlignment="1">
      <alignment horizontal="center" vertical="center"/>
    </xf>
    <xf numFmtId="0" fontId="0" fillId="14" borderId="35" xfId="0" applyFill="1" applyBorder="1" applyAlignment="1">
      <alignment horizontal="center" vertical="center"/>
    </xf>
    <xf numFmtId="0" fontId="0" fillId="14" borderId="54" xfId="0" applyFill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5" fillId="8" borderId="5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/>
    </xf>
    <xf numFmtId="0" fontId="5" fillId="8" borderId="12" xfId="0" applyFont="1" applyFill="1" applyBorder="1" applyAlignment="1">
      <alignment horizontal="center" vertical="center"/>
    </xf>
    <xf numFmtId="0" fontId="5" fillId="8" borderId="13" xfId="0" applyFont="1" applyFill="1" applyBorder="1" applyAlignment="1">
      <alignment horizontal="center" vertical="center"/>
    </xf>
    <xf numFmtId="0" fontId="5" fillId="8" borderId="14" xfId="0" applyFont="1" applyFill="1" applyBorder="1" applyAlignment="1">
      <alignment horizontal="center" vertical="center"/>
    </xf>
    <xf numFmtId="166" fontId="21" fillId="0" borderId="8" xfId="0" applyNumberFormat="1" applyFont="1" applyBorder="1" applyAlignment="1">
      <alignment horizontal="center" vertical="center"/>
    </xf>
    <xf numFmtId="166" fontId="21" fillId="0" borderId="14" xfId="0" applyNumberFormat="1" applyFont="1" applyBorder="1" applyAlignment="1">
      <alignment horizontal="center" vertical="center"/>
    </xf>
    <xf numFmtId="0" fontId="0" fillId="0" borderId="55" xfId="0" applyBorder="1" applyAlignment="1">
      <alignment horizontal="center"/>
    </xf>
    <xf numFmtId="0" fontId="5" fillId="61" borderId="55" xfId="0" applyFont="1" applyFill="1" applyBorder="1" applyAlignment="1">
      <alignment horizontal="center"/>
    </xf>
    <xf numFmtId="0" fontId="9" fillId="10" borderId="41" xfId="0" applyFont="1" applyFill="1" applyBorder="1" applyAlignment="1">
      <alignment horizontal="left" vertical="center" wrapText="1"/>
    </xf>
    <xf numFmtId="0" fontId="9" fillId="10" borderId="35" xfId="0" applyFont="1" applyFill="1" applyBorder="1" applyAlignment="1">
      <alignment horizontal="left" vertical="center" wrapText="1"/>
    </xf>
    <xf numFmtId="0" fontId="9" fillId="10" borderId="23" xfId="0" applyFont="1" applyFill="1" applyBorder="1" applyAlignment="1">
      <alignment horizontal="left" vertical="center" wrapText="1"/>
    </xf>
    <xf numFmtId="0" fontId="9" fillId="10" borderId="50" xfId="0" applyFont="1" applyFill="1" applyBorder="1" applyAlignment="1">
      <alignment horizontal="left" vertical="center" wrapText="1"/>
    </xf>
    <xf numFmtId="0" fontId="9" fillId="10" borderId="49" xfId="0" applyFont="1" applyFill="1" applyBorder="1" applyAlignment="1">
      <alignment horizontal="left" vertical="center" wrapText="1"/>
    </xf>
    <xf numFmtId="0" fontId="4" fillId="12" borderId="4" xfId="0" applyFont="1" applyFill="1" applyBorder="1" applyAlignment="1">
      <alignment horizontal="center" vertical="center"/>
    </xf>
    <xf numFmtId="0" fontId="4" fillId="12" borderId="7" xfId="0" applyFont="1" applyFill="1" applyBorder="1" applyAlignment="1">
      <alignment horizontal="center" vertical="center"/>
    </xf>
    <xf numFmtId="0" fontId="9" fillId="10" borderId="51" xfId="0" applyFont="1" applyFill="1" applyBorder="1" applyAlignment="1">
      <alignment horizontal="left" vertical="center" wrapText="1"/>
    </xf>
    <xf numFmtId="0" fontId="9" fillId="10" borderId="30" xfId="0" applyFont="1" applyFill="1" applyBorder="1" applyAlignment="1">
      <alignment horizontal="left" vertical="center" wrapText="1"/>
    </xf>
    <xf numFmtId="0" fontId="9" fillId="10" borderId="16" xfId="0" applyFont="1" applyFill="1" applyBorder="1" applyAlignment="1">
      <alignment horizontal="left" vertical="center" wrapText="1"/>
    </xf>
    <xf numFmtId="0" fontId="9" fillId="0" borderId="50" xfId="0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horizontal="left" vertical="center" wrapText="1"/>
    </xf>
    <xf numFmtId="0" fontId="8" fillId="10" borderId="43" xfId="0" applyFont="1" applyFill="1" applyBorder="1" applyAlignment="1">
      <alignment horizontal="center" vertical="center" textRotation="255"/>
    </xf>
    <xf numFmtId="0" fontId="8" fillId="10" borderId="44" xfId="0" applyFont="1" applyFill="1" applyBorder="1" applyAlignment="1">
      <alignment horizontal="center" vertical="center" textRotation="255"/>
    </xf>
    <xf numFmtId="0" fontId="8" fillId="10" borderId="32" xfId="0" applyFont="1" applyFill="1" applyBorder="1" applyAlignment="1">
      <alignment horizontal="center" vertical="center" textRotation="255"/>
    </xf>
    <xf numFmtId="0" fontId="5" fillId="10" borderId="43" xfId="0" applyFont="1" applyFill="1" applyBorder="1" applyAlignment="1">
      <alignment horizontal="center" vertical="center" textRotation="255"/>
    </xf>
    <xf numFmtId="0" fontId="5" fillId="10" borderId="44" xfId="0" applyFont="1" applyFill="1" applyBorder="1" applyAlignment="1">
      <alignment horizontal="center" vertical="center" textRotation="255"/>
    </xf>
    <xf numFmtId="0" fontId="5" fillId="10" borderId="32" xfId="0" applyFont="1" applyFill="1" applyBorder="1" applyAlignment="1">
      <alignment horizontal="center" vertical="center" textRotation="255"/>
    </xf>
    <xf numFmtId="0" fontId="28" fillId="10" borderId="43" xfId="0" applyFont="1" applyFill="1" applyBorder="1" applyAlignment="1">
      <alignment horizontal="center" vertical="center" textRotation="255"/>
    </xf>
    <xf numFmtId="0" fontId="18" fillId="10" borderId="44" xfId="0" applyFont="1" applyFill="1" applyBorder="1" applyAlignment="1">
      <alignment horizontal="center" vertical="center" textRotation="255"/>
    </xf>
    <xf numFmtId="0" fontId="18" fillId="10" borderId="32" xfId="0" applyFont="1" applyFill="1" applyBorder="1" applyAlignment="1">
      <alignment horizontal="center" vertical="center" textRotation="255"/>
    </xf>
    <xf numFmtId="0" fontId="5" fillId="10" borderId="52" xfId="0" applyFont="1" applyFill="1" applyBorder="1" applyAlignment="1">
      <alignment horizontal="center" vertical="center" textRotation="255"/>
    </xf>
    <xf numFmtId="0" fontId="28" fillId="10" borderId="44" xfId="0" applyFont="1" applyFill="1" applyBorder="1" applyAlignment="1">
      <alignment horizontal="center" vertical="center" textRotation="255"/>
    </xf>
    <xf numFmtId="0" fontId="28" fillId="10" borderId="32" xfId="0" applyFont="1" applyFill="1" applyBorder="1" applyAlignment="1">
      <alignment horizontal="center" vertical="center" textRotation="255"/>
    </xf>
    <xf numFmtId="0" fontId="18" fillId="10" borderId="43" xfId="0" applyFont="1" applyFill="1" applyBorder="1" applyAlignment="1">
      <alignment horizontal="center" vertical="center" textRotation="255"/>
    </xf>
    <xf numFmtId="0" fontId="7" fillId="60" borderId="9" xfId="0" applyFont="1" applyFill="1" applyBorder="1" applyAlignment="1">
      <alignment horizontal="left" vertical="center" wrapText="1"/>
    </xf>
    <xf numFmtId="0" fontId="7" fillId="60" borderId="10" xfId="0" applyFont="1" applyFill="1" applyBorder="1" applyAlignment="1">
      <alignment horizontal="left" vertical="center" wrapText="1"/>
    </xf>
    <xf numFmtId="0" fontId="7" fillId="60" borderId="18" xfId="0" applyFont="1" applyFill="1" applyBorder="1" applyAlignment="1">
      <alignment horizontal="left" vertical="center" wrapText="1"/>
    </xf>
    <xf numFmtId="0" fontId="7" fillId="60" borderId="55" xfId="0" applyFont="1" applyFill="1" applyBorder="1" applyAlignment="1">
      <alignment horizontal="left" vertical="center" wrapText="1"/>
    </xf>
    <xf numFmtId="0" fontId="7" fillId="60" borderId="26" xfId="0" applyFont="1" applyFill="1" applyBorder="1" applyAlignment="1">
      <alignment horizontal="left" vertical="center" wrapText="1"/>
    </xf>
    <xf numFmtId="0" fontId="7" fillId="60" borderId="27" xfId="0" applyFont="1" applyFill="1" applyBorder="1" applyAlignment="1">
      <alignment horizontal="left" vertical="center" wrapText="1"/>
    </xf>
    <xf numFmtId="0" fontId="4" fillId="19" borderId="7" xfId="0" applyFont="1" applyFill="1" applyBorder="1" applyAlignment="1">
      <alignment horizontal="center" wrapText="1"/>
    </xf>
    <xf numFmtId="0" fontId="4" fillId="21" borderId="4" xfId="0" applyFont="1" applyFill="1" applyBorder="1" applyAlignment="1">
      <alignment horizontal="center" wrapText="1"/>
    </xf>
    <xf numFmtId="0" fontId="4" fillId="21" borderId="28" xfId="0" applyFont="1" applyFill="1" applyBorder="1" applyAlignment="1">
      <alignment horizontal="center" wrapText="1"/>
    </xf>
    <xf numFmtId="0" fontId="4" fillId="21" borderId="4" xfId="0" applyFont="1" applyFill="1" applyBorder="1" applyAlignment="1">
      <alignment horizontal="center" vertical="center" wrapText="1"/>
    </xf>
    <xf numFmtId="0" fontId="4" fillId="21" borderId="28" xfId="0" applyFont="1" applyFill="1" applyBorder="1" applyAlignment="1">
      <alignment horizontal="center" vertical="center" wrapText="1"/>
    </xf>
    <xf numFmtId="14" fontId="4" fillId="17" borderId="82" xfId="0" applyNumberFormat="1" applyFont="1" applyFill="1" applyBorder="1" applyAlignment="1">
      <alignment horizontal="center" vertical="center"/>
    </xf>
    <xf numFmtId="166" fontId="0" fillId="23" borderId="55" xfId="0" applyNumberFormat="1" applyFill="1" applyBorder="1" applyAlignment="1">
      <alignment horizontal="center" vertical="center"/>
    </xf>
    <xf numFmtId="166" fontId="0" fillId="23" borderId="41" xfId="0" applyNumberFormat="1" applyFill="1" applyBorder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0" fontId="0" fillId="16" borderId="28" xfId="0" applyFill="1" applyBorder="1" applyAlignment="1">
      <alignment horizontal="center" vertical="center"/>
    </xf>
    <xf numFmtId="0" fontId="0" fillId="17" borderId="81" xfId="0" applyFill="1" applyBorder="1" applyAlignment="1">
      <alignment horizontal="center" vertical="center"/>
    </xf>
    <xf numFmtId="0" fontId="0" fillId="17" borderId="79" xfId="0" applyFill="1" applyBorder="1" applyAlignment="1">
      <alignment horizontal="center" vertical="center"/>
    </xf>
    <xf numFmtId="0" fontId="85" fillId="0" borderId="86" xfId="0" applyFont="1" applyBorder="1" applyAlignment="1">
      <alignment horizontal="center"/>
    </xf>
    <xf numFmtId="0" fontId="85" fillId="0" borderId="6" xfId="0" applyFont="1" applyBorder="1" applyAlignment="1">
      <alignment horizontal="center"/>
    </xf>
    <xf numFmtId="0" fontId="85" fillId="0" borderId="83" xfId="0" applyFont="1" applyBorder="1" applyAlignment="1">
      <alignment horizontal="center"/>
    </xf>
    <xf numFmtId="0" fontId="85" fillId="0" borderId="87" xfId="0" applyFont="1" applyBorder="1" applyAlignment="1">
      <alignment horizontal="center"/>
    </xf>
    <xf numFmtId="0" fontId="85" fillId="0" borderId="13" xfId="0" applyFont="1" applyBorder="1" applyAlignment="1">
      <alignment horizontal="center"/>
    </xf>
    <xf numFmtId="0" fontId="85" fillId="0" borderId="84" xfId="0" applyFont="1" applyBorder="1" applyAlignment="1">
      <alignment horizontal="center"/>
    </xf>
    <xf numFmtId="166" fontId="0" fillId="23" borderId="60" xfId="0" applyNumberFormat="1" applyFill="1" applyBorder="1" applyAlignment="1">
      <alignment horizontal="center" vertical="center"/>
    </xf>
    <xf numFmtId="166" fontId="0" fillId="23" borderId="71" xfId="0" applyNumberFormat="1" applyFill="1" applyBorder="1" applyAlignment="1">
      <alignment horizontal="center" vertical="center"/>
    </xf>
    <xf numFmtId="166" fontId="0" fillId="7" borderId="55" xfId="0" applyNumberFormat="1" applyFill="1" applyBorder="1" applyAlignment="1" applyProtection="1">
      <alignment horizontal="center"/>
      <protection locked="0"/>
    </xf>
    <xf numFmtId="166" fontId="0" fillId="7" borderId="20" xfId="0" applyNumberFormat="1" applyFill="1" applyBorder="1" applyAlignment="1" applyProtection="1">
      <alignment horizontal="center"/>
      <protection locked="0"/>
    </xf>
    <xf numFmtId="0" fontId="13" fillId="0" borderId="81" xfId="0" applyFont="1" applyBorder="1" applyAlignment="1">
      <alignment horizontal="center" vertical="center" textRotation="90"/>
    </xf>
    <xf numFmtId="0" fontId="13" fillId="0" borderId="88" xfId="0" applyFont="1" applyBorder="1" applyAlignment="1">
      <alignment horizontal="center" vertical="center" textRotation="90"/>
    </xf>
    <xf numFmtId="0" fontId="13" fillId="0" borderId="79" xfId="0" applyFont="1" applyBorder="1" applyAlignment="1">
      <alignment horizontal="center" vertical="center" textRotation="90"/>
    </xf>
    <xf numFmtId="166" fontId="0" fillId="0" borderId="55" xfId="0" applyNumberFormat="1" applyFill="1" applyBorder="1" applyAlignment="1" applyProtection="1">
      <alignment horizontal="center"/>
      <protection locked="0"/>
    </xf>
    <xf numFmtId="166" fontId="0" fillId="0" borderId="20" xfId="0" applyNumberFormat="1" applyFill="1" applyBorder="1" applyAlignment="1" applyProtection="1">
      <alignment horizontal="center"/>
      <protection locked="0"/>
    </xf>
    <xf numFmtId="0" fontId="27" fillId="24" borderId="7" xfId="0" applyFont="1" applyFill="1" applyBorder="1" applyAlignment="1">
      <alignment horizontal="center" vertical="center"/>
    </xf>
    <xf numFmtId="0" fontId="4" fillId="25" borderId="4" xfId="0" applyFont="1" applyFill="1" applyBorder="1" applyAlignment="1" applyProtection="1">
      <alignment horizontal="center" vertical="center"/>
      <protection locked="0"/>
    </xf>
    <xf numFmtId="0" fontId="0" fillId="25" borderId="4" xfId="0" applyFill="1" applyBorder="1" applyAlignment="1" applyProtection="1">
      <alignment horizontal="center" vertical="center"/>
      <protection locked="0"/>
    </xf>
    <xf numFmtId="166" fontId="0" fillId="0" borderId="10" xfId="0" applyNumberFormat="1" applyFill="1" applyBorder="1" applyAlignment="1" applyProtection="1">
      <alignment horizontal="center"/>
      <protection locked="0"/>
    </xf>
    <xf numFmtId="166" fontId="0" fillId="0" borderId="11" xfId="0" applyNumberFormat="1" applyFill="1" applyBorder="1" applyAlignment="1" applyProtection="1">
      <alignment horizontal="center"/>
      <protection locked="0"/>
    </xf>
    <xf numFmtId="0" fontId="5" fillId="0" borderId="1" xfId="46" applyFont="1" applyBorder="1" applyAlignment="1">
      <alignment horizontal="center" vertical="center" wrapText="1"/>
    </xf>
    <xf numFmtId="0" fontId="5" fillId="0" borderId="2" xfId="46" applyFont="1" applyBorder="1" applyAlignment="1">
      <alignment horizontal="center" vertical="center" wrapText="1"/>
    </xf>
    <xf numFmtId="167" fontId="5" fillId="0" borderId="2" xfId="46" applyNumberFormat="1" applyFont="1" applyBorder="1" applyAlignment="1">
      <alignment horizontal="center" vertical="center" wrapText="1"/>
    </xf>
    <xf numFmtId="0" fontId="0" fillId="0" borderId="3" xfId="0" applyBorder="1" applyAlignment="1"/>
    <xf numFmtId="0" fontId="4" fillId="0" borderId="73" xfId="46" applyFont="1" applyBorder="1" applyAlignment="1">
      <alignment horizontal="left" vertical="center" wrapText="1"/>
    </xf>
    <xf numFmtId="0" fontId="4" fillId="0" borderId="53" xfId="46" applyFont="1" applyBorder="1" applyAlignment="1">
      <alignment horizontal="left" vertical="center" wrapText="1"/>
    </xf>
    <xf numFmtId="0" fontId="4" fillId="0" borderId="37" xfId="46" applyFont="1" applyBorder="1" applyAlignment="1">
      <alignment horizontal="left" vertical="center" wrapText="1"/>
    </xf>
    <xf numFmtId="0" fontId="4" fillId="0" borderId="54" xfId="46" applyFont="1" applyBorder="1" applyAlignment="1">
      <alignment horizontal="left" vertical="center" wrapText="1"/>
    </xf>
    <xf numFmtId="0" fontId="27" fillId="7" borderId="56" xfId="0" applyFont="1" applyFill="1" applyBorder="1" applyAlignment="1">
      <alignment horizontal="center" vertical="center"/>
    </xf>
    <xf numFmtId="0" fontId="27" fillId="7" borderId="49" xfId="0" applyFont="1" applyFill="1" applyBorder="1" applyAlignment="1">
      <alignment horizontal="center" vertical="center"/>
    </xf>
    <xf numFmtId="0" fontId="27" fillId="7" borderId="36" xfId="0" applyFont="1" applyFill="1" applyBorder="1" applyAlignment="1">
      <alignment horizontal="center" vertical="center"/>
    </xf>
    <xf numFmtId="0" fontId="27" fillId="7" borderId="53" xfId="0" applyFont="1" applyFill="1" applyBorder="1" applyAlignment="1">
      <alignment horizontal="center" vertical="center"/>
    </xf>
    <xf numFmtId="166" fontId="61" fillId="7" borderId="56" xfId="0" applyNumberFormat="1" applyFont="1" applyFill="1" applyBorder="1" applyAlignment="1">
      <alignment horizontal="center" vertical="center"/>
    </xf>
    <xf numFmtId="166" fontId="61" fillId="7" borderId="49" xfId="0" applyNumberFormat="1" applyFont="1" applyFill="1" applyBorder="1" applyAlignment="1">
      <alignment horizontal="center" vertical="center"/>
    </xf>
    <xf numFmtId="166" fontId="61" fillId="7" borderId="36" xfId="0" applyNumberFormat="1" applyFont="1" applyFill="1" applyBorder="1" applyAlignment="1">
      <alignment horizontal="center" vertical="center"/>
    </xf>
    <xf numFmtId="166" fontId="61" fillId="7" borderId="53" xfId="0" applyNumberFormat="1" applyFont="1" applyFill="1" applyBorder="1" applyAlignment="1">
      <alignment horizontal="center" vertical="center"/>
    </xf>
    <xf numFmtId="0" fontId="4" fillId="0" borderId="40" xfId="46" applyFont="1" applyBorder="1" applyAlignment="1">
      <alignment horizontal="left" vertical="center" wrapText="1"/>
    </xf>
    <xf numFmtId="0" fontId="4" fillId="0" borderId="24" xfId="46" applyFont="1" applyBorder="1" applyAlignment="1">
      <alignment horizontal="left" vertical="center" wrapText="1"/>
    </xf>
    <xf numFmtId="166" fontId="5" fillId="7" borderId="27" xfId="0" applyNumberFormat="1" applyFont="1" applyFill="1" applyBorder="1" applyAlignment="1" applyProtection="1">
      <alignment horizontal="center"/>
      <protection locked="0"/>
    </xf>
    <xf numFmtId="166" fontId="5" fillId="7" borderId="25" xfId="0" applyNumberFormat="1" applyFont="1" applyFill="1" applyBorder="1" applyAlignment="1" applyProtection="1">
      <alignment horizontal="center"/>
      <protection locked="0"/>
    </xf>
    <xf numFmtId="166" fontId="0" fillId="7" borderId="10" xfId="0" applyNumberFormat="1" applyFill="1" applyBorder="1" applyAlignment="1" applyProtection="1">
      <alignment horizontal="center"/>
      <protection locked="0"/>
    </xf>
    <xf numFmtId="166" fontId="0" fillId="7" borderId="11" xfId="0" applyNumberFormat="1" applyFill="1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166" fontId="0" fillId="0" borderId="27" xfId="0" applyNumberFormat="1" applyBorder="1" applyAlignment="1" applyProtection="1">
      <alignment horizontal="center"/>
      <protection locked="0"/>
    </xf>
    <xf numFmtId="166" fontId="0" fillId="0" borderId="25" xfId="0" applyNumberFormat="1" applyBorder="1" applyAlignment="1" applyProtection="1">
      <alignment horizontal="center"/>
      <protection locked="0"/>
    </xf>
    <xf numFmtId="0" fontId="4" fillId="0" borderId="6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27" fillId="63" borderId="1" xfId="0" applyFont="1" applyFill="1" applyBorder="1" applyAlignment="1">
      <alignment horizontal="center" vertical="center"/>
    </xf>
    <xf numFmtId="0" fontId="27" fillId="63" borderId="2" xfId="0" applyFont="1" applyFill="1" applyBorder="1" applyAlignment="1">
      <alignment horizontal="center" vertical="center"/>
    </xf>
    <xf numFmtId="0" fontId="27" fillId="63" borderId="3" xfId="0" applyFont="1" applyFill="1" applyBorder="1" applyAlignment="1">
      <alignment horizontal="center" vertical="center"/>
    </xf>
    <xf numFmtId="166" fontId="66" fillId="0" borderId="5" xfId="0" applyNumberFormat="1" applyFont="1" applyBorder="1" applyAlignment="1" applyProtection="1">
      <alignment horizontal="center" vertical="center"/>
    </xf>
    <xf numFmtId="166" fontId="66" fillId="0" borderId="6" xfId="0" applyNumberFormat="1" applyFont="1" applyBorder="1" applyAlignment="1" applyProtection="1">
      <alignment horizontal="center" vertical="center"/>
    </xf>
    <xf numFmtId="166" fontId="66" fillId="0" borderId="8" xfId="0" applyNumberFormat="1" applyFont="1" applyBorder="1" applyAlignment="1" applyProtection="1">
      <alignment horizontal="center" vertical="center"/>
    </xf>
    <xf numFmtId="166" fontId="66" fillId="0" borderId="12" xfId="0" applyNumberFormat="1" applyFont="1" applyBorder="1" applyAlignment="1" applyProtection="1">
      <alignment horizontal="center" vertical="center"/>
    </xf>
    <xf numFmtId="166" fontId="66" fillId="0" borderId="13" xfId="0" applyNumberFormat="1" applyFont="1" applyBorder="1" applyAlignment="1" applyProtection="1">
      <alignment horizontal="center" vertical="center"/>
    </xf>
    <xf numFmtId="166" fontId="66" fillId="0" borderId="14" xfId="0" applyNumberFormat="1" applyFont="1" applyBorder="1" applyAlignment="1" applyProtection="1">
      <alignment horizontal="center" vertical="center"/>
    </xf>
    <xf numFmtId="0" fontId="9" fillId="10" borderId="55" xfId="0" applyFont="1" applyFill="1" applyBorder="1" applyAlignment="1">
      <alignment horizontal="center" vertical="center" wrapText="1"/>
    </xf>
    <xf numFmtId="0" fontId="5" fillId="10" borderId="60" xfId="0" applyFont="1" applyFill="1" applyBorder="1" applyAlignment="1">
      <alignment horizontal="center" vertical="center" textRotation="255"/>
    </xf>
    <xf numFmtId="0" fontId="5" fillId="10" borderId="71" xfId="0" applyFont="1" applyFill="1" applyBorder="1" applyAlignment="1">
      <alignment horizontal="center" vertical="center" textRotation="255"/>
    </xf>
    <xf numFmtId="0" fontId="9" fillId="10" borderId="35" xfId="0" applyFont="1" applyFill="1" applyBorder="1" applyAlignment="1">
      <alignment horizontal="center" vertical="center" wrapText="1"/>
    </xf>
    <xf numFmtId="0" fontId="9" fillId="10" borderId="54" xfId="0" applyFont="1" applyFill="1" applyBorder="1" applyAlignment="1">
      <alignment horizontal="center" vertical="center" wrapText="1"/>
    </xf>
    <xf numFmtId="0" fontId="8" fillId="10" borderId="60" xfId="0" applyFont="1" applyFill="1" applyBorder="1" applyAlignment="1">
      <alignment horizontal="center" vertical="center" textRotation="255"/>
    </xf>
    <xf numFmtId="0" fontId="8" fillId="10" borderId="71" xfId="0" applyFont="1" applyFill="1" applyBorder="1" applyAlignment="1">
      <alignment horizontal="center" vertical="center" textRotation="255"/>
    </xf>
    <xf numFmtId="0" fontId="9" fillId="10" borderId="51" xfId="0" applyFont="1" applyFill="1" applyBorder="1" applyAlignment="1">
      <alignment horizontal="center" vertical="center" wrapText="1"/>
    </xf>
    <xf numFmtId="0" fontId="9" fillId="10" borderId="53" xfId="0" applyFont="1" applyFill="1" applyBorder="1" applyAlignment="1">
      <alignment horizontal="center" vertical="center" wrapText="1"/>
    </xf>
    <xf numFmtId="0" fontId="13" fillId="66" borderId="5" xfId="0" applyFont="1" applyFill="1" applyBorder="1" applyAlignment="1">
      <alignment horizontal="center" vertical="center"/>
    </xf>
    <xf numFmtId="0" fontId="13" fillId="66" borderId="6" xfId="0" applyFont="1" applyFill="1" applyBorder="1" applyAlignment="1">
      <alignment horizontal="center" vertical="center"/>
    </xf>
    <xf numFmtId="0" fontId="13" fillId="66" borderId="8" xfId="0" applyFont="1" applyFill="1" applyBorder="1" applyAlignment="1">
      <alignment horizontal="center" vertical="center"/>
    </xf>
  </cellXfs>
  <cellStyles count="51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7" builtinId="11" customBuiltin="1"/>
    <cellStyle name="Calcul" xfId="14" builtinId="22" customBuiltin="1"/>
    <cellStyle name="Cellule liée" xfId="15" builtinId="24" customBuiltin="1"/>
    <cellStyle name="Commentaire 2" xfId="45"/>
    <cellStyle name="Entrée" xfId="12" builtinId="20" customBuiltin="1"/>
    <cellStyle name="Euro" xfId="1"/>
    <cellStyle name="Insatisfaisant" xfId="10" builtinId="27" customBuiltin="1"/>
    <cellStyle name="Milliers 2" xfId="2"/>
    <cellStyle name="Neutre" xfId="11" builtinId="28" customBuiltin="1"/>
    <cellStyle name="Normal" xfId="0" builtinId="0"/>
    <cellStyle name="Normal 2" xfId="46"/>
    <cellStyle name="Normal 3" xfId="3"/>
    <cellStyle name="Normal 4" xfId="44"/>
    <cellStyle name="Normal 4 2" xfId="50"/>
    <cellStyle name="Normal 5" xfId="47"/>
    <cellStyle name="Normal 6" xfId="48"/>
    <cellStyle name="Normal 7" xfId="49"/>
    <cellStyle name="Satisfaisant" xfId="9" builtinId="26" customBuiltin="1"/>
    <cellStyle name="Sortie" xfId="13" builtinId="21" customBuiltin="1"/>
    <cellStyle name="Texte explicatif" xfId="18" builtinId="53" customBuiltin="1"/>
    <cellStyle name="Titre" xfId="4" builtinId="15" customBuiltin="1"/>
    <cellStyle name="Titre 1" xfId="5" builtinId="16" customBuiltin="1"/>
    <cellStyle name="Titre 2" xfId="6" builtinId="17" customBuiltin="1"/>
    <cellStyle name="Titre 3" xfId="7" builtinId="18" customBuiltin="1"/>
    <cellStyle name="Titre 4" xfId="8" builtinId="19" customBuiltin="1"/>
    <cellStyle name="Total" xfId="19" builtinId="25" customBuiltin="1"/>
    <cellStyle name="Vérification" xfId="16" builtinId="23" customBuiltin="1"/>
  </cellStyles>
  <dxfs count="5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3399"/>
      <color rgb="FF00CC00"/>
      <color rgb="FF33CC33"/>
      <color rgb="FF00CC66"/>
      <color rgb="FFFF66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Chronologie</a:t>
            </a:r>
            <a:r>
              <a:rPr lang="en-US" baseline="0"/>
              <a:t> des heures _ Temps réel</a:t>
            </a:r>
          </a:p>
        </c:rich>
      </c:tx>
      <c:layout>
        <c:manualLayout>
          <c:xMode val="edge"/>
          <c:yMode val="edge"/>
          <c:x val="0.38449494949495083"/>
          <c:y val="2.6845643889128315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3.8638055424622501E-2"/>
          <c:y val="0.10445139764105942"/>
          <c:w val="0.96107099731676782"/>
          <c:h val="0.73382663259808167"/>
        </c:manualLayout>
      </c:layout>
      <c:areaChart>
        <c:grouping val="standard"/>
        <c:varyColors val="0"/>
        <c:ser>
          <c:idx val="1"/>
          <c:order val="0"/>
          <c:tx>
            <c:strRef>
              <c:f>'Temps Réel'!$A$8</c:f>
              <c:strCache>
                <c:ptCount val="1"/>
                <c:pt idx="0">
                  <c:v>Totale Heures Vendues 
BPU ; TS ; PREP</c:v>
                </c:pt>
              </c:strCache>
            </c:strRef>
          </c:tx>
          <c:spPr>
            <a:pattFill prst="ltUpDiag">
              <a:fgClr>
                <a:srgbClr val="FFC000"/>
              </a:fgClr>
              <a:bgClr>
                <a:schemeClr val="bg1"/>
              </a:bgClr>
            </a:pattFill>
            <a:ln w="12700">
              <a:solidFill>
                <a:srgbClr val="0070C0"/>
              </a:solidFill>
            </a:ln>
            <a:effectLst/>
          </c:spPr>
          <c:cat>
            <c:numRef>
              <c:f>'Temps Réel'!$B$2:$CN$2</c:f>
              <c:numCache>
                <c:formatCode>m/d/yyyy</c:formatCode>
                <c:ptCount val="91"/>
                <c:pt idx="0">
                  <c:v>43003</c:v>
                </c:pt>
                <c:pt idx="1">
                  <c:v>43004</c:v>
                </c:pt>
                <c:pt idx="2">
                  <c:v>43005</c:v>
                </c:pt>
                <c:pt idx="3">
                  <c:v>43006</c:v>
                </c:pt>
                <c:pt idx="4">
                  <c:v>43007</c:v>
                </c:pt>
                <c:pt idx="5">
                  <c:v>43008</c:v>
                </c:pt>
                <c:pt idx="6">
                  <c:v>43009</c:v>
                </c:pt>
                <c:pt idx="7">
                  <c:v>43010</c:v>
                </c:pt>
                <c:pt idx="8">
                  <c:v>43011</c:v>
                </c:pt>
                <c:pt idx="9">
                  <c:v>43012</c:v>
                </c:pt>
                <c:pt idx="10">
                  <c:v>43013</c:v>
                </c:pt>
                <c:pt idx="11">
                  <c:v>43014</c:v>
                </c:pt>
                <c:pt idx="12">
                  <c:v>43015</c:v>
                </c:pt>
                <c:pt idx="13">
                  <c:v>43016</c:v>
                </c:pt>
                <c:pt idx="14">
                  <c:v>43017</c:v>
                </c:pt>
                <c:pt idx="15">
                  <c:v>43018</c:v>
                </c:pt>
                <c:pt idx="16">
                  <c:v>43019</c:v>
                </c:pt>
                <c:pt idx="17">
                  <c:v>43020</c:v>
                </c:pt>
                <c:pt idx="18">
                  <c:v>43021</c:v>
                </c:pt>
                <c:pt idx="19">
                  <c:v>43022</c:v>
                </c:pt>
                <c:pt idx="20">
                  <c:v>43023</c:v>
                </c:pt>
                <c:pt idx="21">
                  <c:v>43024</c:v>
                </c:pt>
                <c:pt idx="22">
                  <c:v>43025</c:v>
                </c:pt>
                <c:pt idx="23">
                  <c:v>43026</c:v>
                </c:pt>
                <c:pt idx="24">
                  <c:v>43027</c:v>
                </c:pt>
                <c:pt idx="25">
                  <c:v>43028</c:v>
                </c:pt>
                <c:pt idx="26">
                  <c:v>43029</c:v>
                </c:pt>
                <c:pt idx="27">
                  <c:v>43030</c:v>
                </c:pt>
                <c:pt idx="28">
                  <c:v>43031</c:v>
                </c:pt>
                <c:pt idx="29">
                  <c:v>43032</c:v>
                </c:pt>
                <c:pt idx="30">
                  <c:v>43033</c:v>
                </c:pt>
                <c:pt idx="31">
                  <c:v>43034</c:v>
                </c:pt>
                <c:pt idx="32">
                  <c:v>43035</c:v>
                </c:pt>
                <c:pt idx="33">
                  <c:v>43036</c:v>
                </c:pt>
                <c:pt idx="34">
                  <c:v>43037</c:v>
                </c:pt>
                <c:pt idx="35">
                  <c:v>43038</c:v>
                </c:pt>
                <c:pt idx="36">
                  <c:v>43039</c:v>
                </c:pt>
                <c:pt idx="37">
                  <c:v>43040</c:v>
                </c:pt>
                <c:pt idx="38">
                  <c:v>43041</c:v>
                </c:pt>
                <c:pt idx="39">
                  <c:v>43042</c:v>
                </c:pt>
                <c:pt idx="40">
                  <c:v>43043</c:v>
                </c:pt>
                <c:pt idx="41">
                  <c:v>43044</c:v>
                </c:pt>
                <c:pt idx="42">
                  <c:v>43045</c:v>
                </c:pt>
                <c:pt idx="43">
                  <c:v>43046</c:v>
                </c:pt>
                <c:pt idx="44">
                  <c:v>43047</c:v>
                </c:pt>
                <c:pt idx="45">
                  <c:v>43048</c:v>
                </c:pt>
                <c:pt idx="46">
                  <c:v>43049</c:v>
                </c:pt>
                <c:pt idx="47">
                  <c:v>43050</c:v>
                </c:pt>
                <c:pt idx="48">
                  <c:v>43051</c:v>
                </c:pt>
                <c:pt idx="49">
                  <c:v>43052</c:v>
                </c:pt>
                <c:pt idx="50">
                  <c:v>43053</c:v>
                </c:pt>
                <c:pt idx="51">
                  <c:v>43054</c:v>
                </c:pt>
                <c:pt idx="52">
                  <c:v>43055</c:v>
                </c:pt>
                <c:pt idx="53">
                  <c:v>43056</c:v>
                </c:pt>
                <c:pt idx="54">
                  <c:v>43057</c:v>
                </c:pt>
                <c:pt idx="55">
                  <c:v>43058</c:v>
                </c:pt>
                <c:pt idx="56">
                  <c:v>43059</c:v>
                </c:pt>
                <c:pt idx="57">
                  <c:v>43060</c:v>
                </c:pt>
                <c:pt idx="58">
                  <c:v>43061</c:v>
                </c:pt>
                <c:pt idx="59">
                  <c:v>43062</c:v>
                </c:pt>
                <c:pt idx="60">
                  <c:v>43063</c:v>
                </c:pt>
                <c:pt idx="61">
                  <c:v>43064</c:v>
                </c:pt>
                <c:pt idx="62">
                  <c:v>43065</c:v>
                </c:pt>
                <c:pt idx="63">
                  <c:v>43066</c:v>
                </c:pt>
                <c:pt idx="64">
                  <c:v>43067</c:v>
                </c:pt>
                <c:pt idx="65">
                  <c:v>43068</c:v>
                </c:pt>
                <c:pt idx="66">
                  <c:v>43069</c:v>
                </c:pt>
                <c:pt idx="67">
                  <c:v>43070</c:v>
                </c:pt>
                <c:pt idx="68">
                  <c:v>43071</c:v>
                </c:pt>
                <c:pt idx="69">
                  <c:v>43072</c:v>
                </c:pt>
                <c:pt idx="70">
                  <c:v>43073</c:v>
                </c:pt>
                <c:pt idx="71">
                  <c:v>43074</c:v>
                </c:pt>
                <c:pt idx="72">
                  <c:v>43075</c:v>
                </c:pt>
                <c:pt idx="73">
                  <c:v>43076</c:v>
                </c:pt>
                <c:pt idx="74">
                  <c:v>43077</c:v>
                </c:pt>
                <c:pt idx="75">
                  <c:v>43078</c:v>
                </c:pt>
                <c:pt idx="76">
                  <c:v>43079</c:v>
                </c:pt>
                <c:pt idx="77">
                  <c:v>43080</c:v>
                </c:pt>
                <c:pt idx="78">
                  <c:v>43081</c:v>
                </c:pt>
                <c:pt idx="79">
                  <c:v>43082</c:v>
                </c:pt>
                <c:pt idx="80">
                  <c:v>43083</c:v>
                </c:pt>
                <c:pt idx="81">
                  <c:v>43084</c:v>
                </c:pt>
                <c:pt idx="82">
                  <c:v>43085</c:v>
                </c:pt>
                <c:pt idx="83">
                  <c:v>43086</c:v>
                </c:pt>
                <c:pt idx="84">
                  <c:v>43087</c:v>
                </c:pt>
                <c:pt idx="85">
                  <c:v>43088</c:v>
                </c:pt>
                <c:pt idx="86">
                  <c:v>43089</c:v>
                </c:pt>
                <c:pt idx="87">
                  <c:v>43090</c:v>
                </c:pt>
                <c:pt idx="88">
                  <c:v>43091</c:v>
                </c:pt>
                <c:pt idx="89">
                  <c:v>43092</c:v>
                </c:pt>
                <c:pt idx="90">
                  <c:v>43093</c:v>
                </c:pt>
              </c:numCache>
            </c:numRef>
          </c:cat>
          <c:val>
            <c:numRef>
              <c:f>'Temps Réel'!$B$8:$CN$8</c:f>
              <c:numCache>
                <c:formatCode>General</c:formatCode>
                <c:ptCount val="9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105</c:v>
                </c:pt>
                <c:pt idx="22">
                  <c:v>105</c:v>
                </c:pt>
                <c:pt idx="23">
                  <c:v>105</c:v>
                </c:pt>
                <c:pt idx="24">
                  <c:v>105</c:v>
                </c:pt>
                <c:pt idx="25">
                  <c:v>105</c:v>
                </c:pt>
                <c:pt idx="26">
                  <c:v>105</c:v>
                </c:pt>
                <c:pt idx="27">
                  <c:v>117</c:v>
                </c:pt>
                <c:pt idx="28">
                  <c:v>117</c:v>
                </c:pt>
                <c:pt idx="29">
                  <c:v>117</c:v>
                </c:pt>
                <c:pt idx="30">
                  <c:v>117</c:v>
                </c:pt>
                <c:pt idx="31">
                  <c:v>117</c:v>
                </c:pt>
                <c:pt idx="32">
                  <c:v>117</c:v>
                </c:pt>
                <c:pt idx="33">
                  <c:v>117</c:v>
                </c:pt>
                <c:pt idx="34">
                  <c:v>117</c:v>
                </c:pt>
                <c:pt idx="35">
                  <c:v>117</c:v>
                </c:pt>
                <c:pt idx="36">
                  <c:v>117</c:v>
                </c:pt>
                <c:pt idx="37">
                  <c:v>117</c:v>
                </c:pt>
                <c:pt idx="38">
                  <c:v>117</c:v>
                </c:pt>
                <c:pt idx="39">
                  <c:v>117</c:v>
                </c:pt>
                <c:pt idx="40">
                  <c:v>117</c:v>
                </c:pt>
                <c:pt idx="41">
                  <c:v>117</c:v>
                </c:pt>
                <c:pt idx="42">
                  <c:v>117</c:v>
                </c:pt>
                <c:pt idx="43">
                  <c:v>117</c:v>
                </c:pt>
                <c:pt idx="44">
                  <c:v>117</c:v>
                </c:pt>
                <c:pt idx="45">
                  <c:v>117</c:v>
                </c:pt>
                <c:pt idx="46">
                  <c:v>117</c:v>
                </c:pt>
                <c:pt idx="47">
                  <c:v>117</c:v>
                </c:pt>
                <c:pt idx="48">
                  <c:v>117</c:v>
                </c:pt>
                <c:pt idx="49">
                  <c:v>117</c:v>
                </c:pt>
                <c:pt idx="50">
                  <c:v>117</c:v>
                </c:pt>
                <c:pt idx="51">
                  <c:v>117</c:v>
                </c:pt>
                <c:pt idx="52">
                  <c:v>117</c:v>
                </c:pt>
                <c:pt idx="53">
                  <c:v>117</c:v>
                </c:pt>
                <c:pt idx="54">
                  <c:v>117</c:v>
                </c:pt>
                <c:pt idx="55">
                  <c:v>117</c:v>
                </c:pt>
                <c:pt idx="56">
                  <c:v>117</c:v>
                </c:pt>
                <c:pt idx="57">
                  <c:v>117</c:v>
                </c:pt>
                <c:pt idx="58">
                  <c:v>117</c:v>
                </c:pt>
                <c:pt idx="59">
                  <c:v>117</c:v>
                </c:pt>
                <c:pt idx="60">
                  <c:v>117</c:v>
                </c:pt>
                <c:pt idx="61">
                  <c:v>117</c:v>
                </c:pt>
                <c:pt idx="62">
                  <c:v>117</c:v>
                </c:pt>
                <c:pt idx="63">
                  <c:v>117</c:v>
                </c:pt>
                <c:pt idx="64">
                  <c:v>117</c:v>
                </c:pt>
                <c:pt idx="65">
                  <c:v>117</c:v>
                </c:pt>
                <c:pt idx="66">
                  <c:v>117</c:v>
                </c:pt>
                <c:pt idx="67">
                  <c:v>117</c:v>
                </c:pt>
                <c:pt idx="68">
                  <c:v>117</c:v>
                </c:pt>
                <c:pt idx="69">
                  <c:v>117</c:v>
                </c:pt>
                <c:pt idx="70">
                  <c:v>117</c:v>
                </c:pt>
                <c:pt idx="71">
                  <c:v>117</c:v>
                </c:pt>
                <c:pt idx="72">
                  <c:v>117</c:v>
                </c:pt>
                <c:pt idx="73">
                  <c:v>117</c:v>
                </c:pt>
                <c:pt idx="74">
                  <c:v>117</c:v>
                </c:pt>
                <c:pt idx="75">
                  <c:v>117</c:v>
                </c:pt>
                <c:pt idx="76">
                  <c:v>117</c:v>
                </c:pt>
                <c:pt idx="77">
                  <c:v>117</c:v>
                </c:pt>
                <c:pt idx="78">
                  <c:v>117</c:v>
                </c:pt>
                <c:pt idx="79">
                  <c:v>117</c:v>
                </c:pt>
                <c:pt idx="80">
                  <c:v>117</c:v>
                </c:pt>
                <c:pt idx="81">
                  <c:v>117</c:v>
                </c:pt>
                <c:pt idx="82">
                  <c:v>117</c:v>
                </c:pt>
                <c:pt idx="83">
                  <c:v>117</c:v>
                </c:pt>
                <c:pt idx="84">
                  <c:v>117</c:v>
                </c:pt>
                <c:pt idx="85">
                  <c:v>117</c:v>
                </c:pt>
                <c:pt idx="86">
                  <c:v>117</c:v>
                </c:pt>
                <c:pt idx="87">
                  <c:v>117</c:v>
                </c:pt>
                <c:pt idx="88">
                  <c:v>117</c:v>
                </c:pt>
                <c:pt idx="89">
                  <c:v>117</c:v>
                </c:pt>
                <c:pt idx="90">
                  <c:v>117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776-4FC8-8CC5-79FD18204C8B}"/>
            </c:ext>
          </c:extLst>
        </c:ser>
        <c:ser>
          <c:idx val="3"/>
          <c:order val="1"/>
          <c:tx>
            <c:strRef>
              <c:f>'Temps Réel'!$A$10</c:f>
              <c:strCache>
                <c:ptCount val="1"/>
                <c:pt idx="0">
                  <c:v>Heures FINT
BPU ; TS ; PREP</c:v>
                </c:pt>
              </c:strCache>
            </c:strRef>
          </c:tx>
          <c:spPr>
            <a:solidFill>
              <a:schemeClr val="bg1"/>
            </a:solidFill>
            <a:ln w="12700">
              <a:solidFill>
                <a:srgbClr val="00CC00"/>
              </a:solidFill>
            </a:ln>
            <a:effectLst/>
          </c:spPr>
          <c:cat>
            <c:numRef>
              <c:f>'Temps Réel'!$B$2:$CN$2</c:f>
              <c:numCache>
                <c:formatCode>m/d/yyyy</c:formatCode>
                <c:ptCount val="91"/>
                <c:pt idx="0">
                  <c:v>43003</c:v>
                </c:pt>
                <c:pt idx="1">
                  <c:v>43004</c:v>
                </c:pt>
                <c:pt idx="2">
                  <c:v>43005</c:v>
                </c:pt>
                <c:pt idx="3">
                  <c:v>43006</c:v>
                </c:pt>
                <c:pt idx="4">
                  <c:v>43007</c:v>
                </c:pt>
                <c:pt idx="5">
                  <c:v>43008</c:v>
                </c:pt>
                <c:pt idx="6">
                  <c:v>43009</c:v>
                </c:pt>
                <c:pt idx="7">
                  <c:v>43010</c:v>
                </c:pt>
                <c:pt idx="8">
                  <c:v>43011</c:v>
                </c:pt>
                <c:pt idx="9">
                  <c:v>43012</c:v>
                </c:pt>
                <c:pt idx="10">
                  <c:v>43013</c:v>
                </c:pt>
                <c:pt idx="11">
                  <c:v>43014</c:v>
                </c:pt>
                <c:pt idx="12">
                  <c:v>43015</c:v>
                </c:pt>
                <c:pt idx="13">
                  <c:v>43016</c:v>
                </c:pt>
                <c:pt idx="14">
                  <c:v>43017</c:v>
                </c:pt>
                <c:pt idx="15">
                  <c:v>43018</c:v>
                </c:pt>
                <c:pt idx="16">
                  <c:v>43019</c:v>
                </c:pt>
                <c:pt idx="17">
                  <c:v>43020</c:v>
                </c:pt>
                <c:pt idx="18">
                  <c:v>43021</c:v>
                </c:pt>
                <c:pt idx="19">
                  <c:v>43022</c:v>
                </c:pt>
                <c:pt idx="20">
                  <c:v>43023</c:v>
                </c:pt>
                <c:pt idx="21">
                  <c:v>43024</c:v>
                </c:pt>
                <c:pt idx="22">
                  <c:v>43025</c:v>
                </c:pt>
                <c:pt idx="23">
                  <c:v>43026</c:v>
                </c:pt>
                <c:pt idx="24">
                  <c:v>43027</c:v>
                </c:pt>
                <c:pt idx="25">
                  <c:v>43028</c:v>
                </c:pt>
                <c:pt idx="26">
                  <c:v>43029</c:v>
                </c:pt>
                <c:pt idx="27">
                  <c:v>43030</c:v>
                </c:pt>
                <c:pt idx="28">
                  <c:v>43031</c:v>
                </c:pt>
                <c:pt idx="29">
                  <c:v>43032</c:v>
                </c:pt>
                <c:pt idx="30">
                  <c:v>43033</c:v>
                </c:pt>
                <c:pt idx="31">
                  <c:v>43034</c:v>
                </c:pt>
                <c:pt idx="32">
                  <c:v>43035</c:v>
                </c:pt>
                <c:pt idx="33">
                  <c:v>43036</c:v>
                </c:pt>
                <c:pt idx="34">
                  <c:v>43037</c:v>
                </c:pt>
                <c:pt idx="35">
                  <c:v>43038</c:v>
                </c:pt>
                <c:pt idx="36">
                  <c:v>43039</c:v>
                </c:pt>
                <c:pt idx="37">
                  <c:v>43040</c:v>
                </c:pt>
                <c:pt idx="38">
                  <c:v>43041</c:v>
                </c:pt>
                <c:pt idx="39">
                  <c:v>43042</c:v>
                </c:pt>
                <c:pt idx="40">
                  <c:v>43043</c:v>
                </c:pt>
                <c:pt idx="41">
                  <c:v>43044</c:v>
                </c:pt>
                <c:pt idx="42">
                  <c:v>43045</c:v>
                </c:pt>
                <c:pt idx="43">
                  <c:v>43046</c:v>
                </c:pt>
                <c:pt idx="44">
                  <c:v>43047</c:v>
                </c:pt>
                <c:pt idx="45">
                  <c:v>43048</c:v>
                </c:pt>
                <c:pt idx="46">
                  <c:v>43049</c:v>
                </c:pt>
                <c:pt idx="47">
                  <c:v>43050</c:v>
                </c:pt>
                <c:pt idx="48">
                  <c:v>43051</c:v>
                </c:pt>
                <c:pt idx="49">
                  <c:v>43052</c:v>
                </c:pt>
                <c:pt idx="50">
                  <c:v>43053</c:v>
                </c:pt>
                <c:pt idx="51">
                  <c:v>43054</c:v>
                </c:pt>
                <c:pt idx="52">
                  <c:v>43055</c:v>
                </c:pt>
                <c:pt idx="53">
                  <c:v>43056</c:v>
                </c:pt>
                <c:pt idx="54">
                  <c:v>43057</c:v>
                </c:pt>
                <c:pt idx="55">
                  <c:v>43058</c:v>
                </c:pt>
                <c:pt idx="56">
                  <c:v>43059</c:v>
                </c:pt>
                <c:pt idx="57">
                  <c:v>43060</c:v>
                </c:pt>
                <c:pt idx="58">
                  <c:v>43061</c:v>
                </c:pt>
                <c:pt idx="59">
                  <c:v>43062</c:v>
                </c:pt>
                <c:pt idx="60">
                  <c:v>43063</c:v>
                </c:pt>
                <c:pt idx="61">
                  <c:v>43064</c:v>
                </c:pt>
                <c:pt idx="62">
                  <c:v>43065</c:v>
                </c:pt>
                <c:pt idx="63">
                  <c:v>43066</c:v>
                </c:pt>
                <c:pt idx="64">
                  <c:v>43067</c:v>
                </c:pt>
                <c:pt idx="65">
                  <c:v>43068</c:v>
                </c:pt>
                <c:pt idx="66">
                  <c:v>43069</c:v>
                </c:pt>
                <c:pt idx="67">
                  <c:v>43070</c:v>
                </c:pt>
                <c:pt idx="68">
                  <c:v>43071</c:v>
                </c:pt>
                <c:pt idx="69">
                  <c:v>43072</c:v>
                </c:pt>
                <c:pt idx="70">
                  <c:v>43073</c:v>
                </c:pt>
                <c:pt idx="71">
                  <c:v>43074</c:v>
                </c:pt>
                <c:pt idx="72">
                  <c:v>43075</c:v>
                </c:pt>
                <c:pt idx="73">
                  <c:v>43076</c:v>
                </c:pt>
                <c:pt idx="74">
                  <c:v>43077</c:v>
                </c:pt>
                <c:pt idx="75">
                  <c:v>43078</c:v>
                </c:pt>
                <c:pt idx="76">
                  <c:v>43079</c:v>
                </c:pt>
                <c:pt idx="77">
                  <c:v>43080</c:v>
                </c:pt>
                <c:pt idx="78">
                  <c:v>43081</c:v>
                </c:pt>
                <c:pt idx="79">
                  <c:v>43082</c:v>
                </c:pt>
                <c:pt idx="80">
                  <c:v>43083</c:v>
                </c:pt>
                <c:pt idx="81">
                  <c:v>43084</c:v>
                </c:pt>
                <c:pt idx="82">
                  <c:v>43085</c:v>
                </c:pt>
                <c:pt idx="83">
                  <c:v>43086</c:v>
                </c:pt>
                <c:pt idx="84">
                  <c:v>43087</c:v>
                </c:pt>
                <c:pt idx="85">
                  <c:v>43088</c:v>
                </c:pt>
                <c:pt idx="86">
                  <c:v>43089</c:v>
                </c:pt>
                <c:pt idx="87">
                  <c:v>43090</c:v>
                </c:pt>
                <c:pt idx="88">
                  <c:v>43091</c:v>
                </c:pt>
                <c:pt idx="89">
                  <c:v>43092</c:v>
                </c:pt>
                <c:pt idx="90">
                  <c:v>43093</c:v>
                </c:pt>
              </c:numCache>
            </c:numRef>
          </c:cat>
          <c:val>
            <c:numRef>
              <c:f>'Temps Réel'!$B$10:$CN$10</c:f>
              <c:numCache>
                <c:formatCode>General</c:formatCode>
                <c:ptCount val="9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105</c:v>
                </c:pt>
                <c:pt idx="22">
                  <c:v>105</c:v>
                </c:pt>
                <c:pt idx="23">
                  <c:v>105</c:v>
                </c:pt>
                <c:pt idx="24">
                  <c:v>105</c:v>
                </c:pt>
                <c:pt idx="25">
                  <c:v>105</c:v>
                </c:pt>
                <c:pt idx="26">
                  <c:v>105</c:v>
                </c:pt>
                <c:pt idx="27">
                  <c:v>117</c:v>
                </c:pt>
                <c:pt idx="28">
                  <c:v>117</c:v>
                </c:pt>
                <c:pt idx="29">
                  <c:v>117</c:v>
                </c:pt>
                <c:pt idx="30">
                  <c:v>117</c:v>
                </c:pt>
                <c:pt idx="31">
                  <c:v>117</c:v>
                </c:pt>
                <c:pt idx="32">
                  <c:v>117</c:v>
                </c:pt>
                <c:pt idx="33">
                  <c:v>117</c:v>
                </c:pt>
                <c:pt idx="34">
                  <c:v>117</c:v>
                </c:pt>
                <c:pt idx="35">
                  <c:v>117</c:v>
                </c:pt>
                <c:pt idx="36">
                  <c:v>117</c:v>
                </c:pt>
                <c:pt idx="37">
                  <c:v>117</c:v>
                </c:pt>
                <c:pt idx="38">
                  <c:v>117</c:v>
                </c:pt>
                <c:pt idx="39">
                  <c:v>117</c:v>
                </c:pt>
                <c:pt idx="40">
                  <c:v>117</c:v>
                </c:pt>
                <c:pt idx="41">
                  <c:v>117</c:v>
                </c:pt>
                <c:pt idx="42">
                  <c:v>117</c:v>
                </c:pt>
                <c:pt idx="43">
                  <c:v>117</c:v>
                </c:pt>
                <c:pt idx="44">
                  <c:v>117</c:v>
                </c:pt>
                <c:pt idx="45">
                  <c:v>117</c:v>
                </c:pt>
                <c:pt idx="46">
                  <c:v>117</c:v>
                </c:pt>
                <c:pt idx="47">
                  <c:v>117</c:v>
                </c:pt>
                <c:pt idx="48">
                  <c:v>117</c:v>
                </c:pt>
                <c:pt idx="49">
                  <c:v>117</c:v>
                </c:pt>
                <c:pt idx="50">
                  <c:v>117</c:v>
                </c:pt>
                <c:pt idx="51">
                  <c:v>117</c:v>
                </c:pt>
                <c:pt idx="52">
                  <c:v>117</c:v>
                </c:pt>
                <c:pt idx="53">
                  <c:v>117</c:v>
                </c:pt>
                <c:pt idx="54">
                  <c:v>117</c:v>
                </c:pt>
                <c:pt idx="55">
                  <c:v>117</c:v>
                </c:pt>
                <c:pt idx="56">
                  <c:v>117</c:v>
                </c:pt>
                <c:pt idx="57">
                  <c:v>117</c:v>
                </c:pt>
                <c:pt idx="58">
                  <c:v>117</c:v>
                </c:pt>
                <c:pt idx="59">
                  <c:v>117</c:v>
                </c:pt>
                <c:pt idx="60">
                  <c:v>117</c:v>
                </c:pt>
                <c:pt idx="61">
                  <c:v>117</c:v>
                </c:pt>
                <c:pt idx="62">
                  <c:v>117</c:v>
                </c:pt>
                <c:pt idx="63">
                  <c:v>117</c:v>
                </c:pt>
                <c:pt idx="64">
                  <c:v>117</c:v>
                </c:pt>
                <c:pt idx="65">
                  <c:v>117</c:v>
                </c:pt>
                <c:pt idx="66">
                  <c:v>117</c:v>
                </c:pt>
                <c:pt idx="67">
                  <c:v>117</c:v>
                </c:pt>
                <c:pt idx="68">
                  <c:v>117</c:v>
                </c:pt>
                <c:pt idx="69">
                  <c:v>117</c:v>
                </c:pt>
                <c:pt idx="70">
                  <c:v>117</c:v>
                </c:pt>
                <c:pt idx="71">
                  <c:v>117</c:v>
                </c:pt>
                <c:pt idx="72">
                  <c:v>117</c:v>
                </c:pt>
                <c:pt idx="73">
                  <c:v>117</c:v>
                </c:pt>
                <c:pt idx="74">
                  <c:v>117</c:v>
                </c:pt>
                <c:pt idx="75">
                  <c:v>117</c:v>
                </c:pt>
                <c:pt idx="76">
                  <c:v>117</c:v>
                </c:pt>
                <c:pt idx="77">
                  <c:v>117</c:v>
                </c:pt>
                <c:pt idx="78">
                  <c:v>117</c:v>
                </c:pt>
                <c:pt idx="79">
                  <c:v>117</c:v>
                </c:pt>
                <c:pt idx="80">
                  <c:v>117</c:v>
                </c:pt>
                <c:pt idx="81">
                  <c:v>117</c:v>
                </c:pt>
                <c:pt idx="82">
                  <c:v>117</c:v>
                </c:pt>
                <c:pt idx="83">
                  <c:v>117</c:v>
                </c:pt>
                <c:pt idx="84">
                  <c:v>117</c:v>
                </c:pt>
                <c:pt idx="85">
                  <c:v>117</c:v>
                </c:pt>
                <c:pt idx="86">
                  <c:v>117</c:v>
                </c:pt>
                <c:pt idx="87">
                  <c:v>117</c:v>
                </c:pt>
                <c:pt idx="88">
                  <c:v>117</c:v>
                </c:pt>
                <c:pt idx="89">
                  <c:v>117</c:v>
                </c:pt>
                <c:pt idx="90">
                  <c:v>117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C81-4EF7-B1B4-AE80BC9487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2663808"/>
        <c:axId val="92665344"/>
      </c:areaChart>
      <c:lineChart>
        <c:grouping val="standard"/>
        <c:varyColors val="0"/>
        <c:ser>
          <c:idx val="0"/>
          <c:order val="2"/>
          <c:tx>
            <c:strRef>
              <c:f>'Temps Réel'!$A$3</c:f>
              <c:strCache>
                <c:ptCount val="1"/>
                <c:pt idx="0">
                  <c:v>Heures 
Pointées</c:v>
                </c:pt>
              </c:strCache>
            </c:strRef>
          </c:tx>
          <c:spPr>
            <a:ln w="127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numRef>
              <c:f>'Temps Réel'!$B$2:$CN$2</c:f>
              <c:numCache>
                <c:formatCode>m/d/yyyy</c:formatCode>
                <c:ptCount val="91"/>
                <c:pt idx="0">
                  <c:v>43003</c:v>
                </c:pt>
                <c:pt idx="1">
                  <c:v>43004</c:v>
                </c:pt>
                <c:pt idx="2">
                  <c:v>43005</c:v>
                </c:pt>
                <c:pt idx="3">
                  <c:v>43006</c:v>
                </c:pt>
                <c:pt idx="4">
                  <c:v>43007</c:v>
                </c:pt>
                <c:pt idx="5">
                  <c:v>43008</c:v>
                </c:pt>
                <c:pt idx="6">
                  <c:v>43009</c:v>
                </c:pt>
                <c:pt idx="7">
                  <c:v>43010</c:v>
                </c:pt>
                <c:pt idx="8">
                  <c:v>43011</c:v>
                </c:pt>
                <c:pt idx="9">
                  <c:v>43012</c:v>
                </c:pt>
                <c:pt idx="10">
                  <c:v>43013</c:v>
                </c:pt>
                <c:pt idx="11">
                  <c:v>43014</c:v>
                </c:pt>
                <c:pt idx="12">
                  <c:v>43015</c:v>
                </c:pt>
                <c:pt idx="13">
                  <c:v>43016</c:v>
                </c:pt>
                <c:pt idx="14">
                  <c:v>43017</c:v>
                </c:pt>
                <c:pt idx="15">
                  <c:v>43018</c:v>
                </c:pt>
                <c:pt idx="16">
                  <c:v>43019</c:v>
                </c:pt>
                <c:pt idx="17">
                  <c:v>43020</c:v>
                </c:pt>
                <c:pt idx="18">
                  <c:v>43021</c:v>
                </c:pt>
                <c:pt idx="19">
                  <c:v>43022</c:v>
                </c:pt>
                <c:pt idx="20">
                  <c:v>43023</c:v>
                </c:pt>
                <c:pt idx="21">
                  <c:v>43024</c:v>
                </c:pt>
                <c:pt idx="22">
                  <c:v>43025</c:v>
                </c:pt>
                <c:pt idx="23">
                  <c:v>43026</c:v>
                </c:pt>
                <c:pt idx="24">
                  <c:v>43027</c:v>
                </c:pt>
                <c:pt idx="25">
                  <c:v>43028</c:v>
                </c:pt>
                <c:pt idx="26">
                  <c:v>43029</c:v>
                </c:pt>
                <c:pt idx="27">
                  <c:v>43030</c:v>
                </c:pt>
                <c:pt idx="28">
                  <c:v>43031</c:v>
                </c:pt>
                <c:pt idx="29">
                  <c:v>43032</c:v>
                </c:pt>
                <c:pt idx="30">
                  <c:v>43033</c:v>
                </c:pt>
                <c:pt idx="31">
                  <c:v>43034</c:v>
                </c:pt>
                <c:pt idx="32">
                  <c:v>43035</c:v>
                </c:pt>
                <c:pt idx="33">
                  <c:v>43036</c:v>
                </c:pt>
                <c:pt idx="34">
                  <c:v>43037</c:v>
                </c:pt>
                <c:pt idx="35">
                  <c:v>43038</c:v>
                </c:pt>
                <c:pt idx="36">
                  <c:v>43039</c:v>
                </c:pt>
                <c:pt idx="37">
                  <c:v>43040</c:v>
                </c:pt>
                <c:pt idx="38">
                  <c:v>43041</c:v>
                </c:pt>
                <c:pt idx="39">
                  <c:v>43042</c:v>
                </c:pt>
                <c:pt idx="40">
                  <c:v>43043</c:v>
                </c:pt>
                <c:pt idx="41">
                  <c:v>43044</c:v>
                </c:pt>
                <c:pt idx="42">
                  <c:v>43045</c:v>
                </c:pt>
                <c:pt idx="43">
                  <c:v>43046</c:v>
                </c:pt>
                <c:pt idx="44">
                  <c:v>43047</c:v>
                </c:pt>
                <c:pt idx="45">
                  <c:v>43048</c:v>
                </c:pt>
                <c:pt idx="46">
                  <c:v>43049</c:v>
                </c:pt>
                <c:pt idx="47">
                  <c:v>43050</c:v>
                </c:pt>
                <c:pt idx="48">
                  <c:v>43051</c:v>
                </c:pt>
                <c:pt idx="49">
                  <c:v>43052</c:v>
                </c:pt>
                <c:pt idx="50">
                  <c:v>43053</c:v>
                </c:pt>
                <c:pt idx="51">
                  <c:v>43054</c:v>
                </c:pt>
                <c:pt idx="52">
                  <c:v>43055</c:v>
                </c:pt>
                <c:pt idx="53">
                  <c:v>43056</c:v>
                </c:pt>
                <c:pt idx="54">
                  <c:v>43057</c:v>
                </c:pt>
                <c:pt idx="55">
                  <c:v>43058</c:v>
                </c:pt>
                <c:pt idx="56">
                  <c:v>43059</c:v>
                </c:pt>
                <c:pt idx="57">
                  <c:v>43060</c:v>
                </c:pt>
                <c:pt idx="58">
                  <c:v>43061</c:v>
                </c:pt>
                <c:pt idx="59">
                  <c:v>43062</c:v>
                </c:pt>
                <c:pt idx="60">
                  <c:v>43063</c:v>
                </c:pt>
                <c:pt idx="61">
                  <c:v>43064</c:v>
                </c:pt>
                <c:pt idx="62">
                  <c:v>43065</c:v>
                </c:pt>
                <c:pt idx="63">
                  <c:v>43066</c:v>
                </c:pt>
                <c:pt idx="64">
                  <c:v>43067</c:v>
                </c:pt>
                <c:pt idx="65">
                  <c:v>43068</c:v>
                </c:pt>
                <c:pt idx="66">
                  <c:v>43069</c:v>
                </c:pt>
                <c:pt idx="67">
                  <c:v>43070</c:v>
                </c:pt>
                <c:pt idx="68">
                  <c:v>43071</c:v>
                </c:pt>
                <c:pt idx="69">
                  <c:v>43072</c:v>
                </c:pt>
                <c:pt idx="70">
                  <c:v>43073</c:v>
                </c:pt>
                <c:pt idx="71">
                  <c:v>43074</c:v>
                </c:pt>
                <c:pt idx="72">
                  <c:v>43075</c:v>
                </c:pt>
                <c:pt idx="73">
                  <c:v>43076</c:v>
                </c:pt>
                <c:pt idx="74">
                  <c:v>43077</c:v>
                </c:pt>
                <c:pt idx="75">
                  <c:v>43078</c:v>
                </c:pt>
                <c:pt idx="76">
                  <c:v>43079</c:v>
                </c:pt>
                <c:pt idx="77">
                  <c:v>43080</c:v>
                </c:pt>
                <c:pt idx="78">
                  <c:v>43081</c:v>
                </c:pt>
                <c:pt idx="79">
                  <c:v>43082</c:v>
                </c:pt>
                <c:pt idx="80">
                  <c:v>43083</c:v>
                </c:pt>
                <c:pt idx="81">
                  <c:v>43084</c:v>
                </c:pt>
                <c:pt idx="82">
                  <c:v>43085</c:v>
                </c:pt>
                <c:pt idx="83">
                  <c:v>43086</c:v>
                </c:pt>
                <c:pt idx="84">
                  <c:v>43087</c:v>
                </c:pt>
                <c:pt idx="85">
                  <c:v>43088</c:v>
                </c:pt>
                <c:pt idx="86">
                  <c:v>43089</c:v>
                </c:pt>
                <c:pt idx="87">
                  <c:v>43090</c:v>
                </c:pt>
                <c:pt idx="88">
                  <c:v>43091</c:v>
                </c:pt>
                <c:pt idx="89">
                  <c:v>43092</c:v>
                </c:pt>
                <c:pt idx="90">
                  <c:v>43093</c:v>
                </c:pt>
              </c:numCache>
            </c:numRef>
          </c:cat>
          <c:val>
            <c:numRef>
              <c:f>'Temps Réel'!$B$3:$CN$3</c:f>
              <c:numCache>
                <c:formatCode>General</c:formatCode>
                <c:ptCount val="9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7.5</c:v>
                </c:pt>
                <c:pt idx="8">
                  <c:v>15</c:v>
                </c:pt>
                <c:pt idx="9">
                  <c:v>22.5</c:v>
                </c:pt>
                <c:pt idx="10">
                  <c:v>30</c:v>
                </c:pt>
                <c:pt idx="11">
                  <c:v>35</c:v>
                </c:pt>
                <c:pt idx="12">
                  <c:v>35</c:v>
                </c:pt>
                <c:pt idx="13">
                  <c:v>35</c:v>
                </c:pt>
                <c:pt idx="14">
                  <c:v>42.5</c:v>
                </c:pt>
                <c:pt idx="15">
                  <c:v>50</c:v>
                </c:pt>
                <c:pt idx="16">
                  <c:v>57.5</c:v>
                </c:pt>
                <c:pt idx="17">
                  <c:v>65</c:v>
                </c:pt>
                <c:pt idx="18">
                  <c:v>70</c:v>
                </c:pt>
                <c:pt idx="19">
                  <c:v>70</c:v>
                </c:pt>
                <c:pt idx="20">
                  <c:v>70</c:v>
                </c:pt>
                <c:pt idx="21">
                  <c:v>77.5</c:v>
                </c:pt>
                <c:pt idx="22">
                  <c:v>85</c:v>
                </c:pt>
                <c:pt idx="23">
                  <c:v>92.5</c:v>
                </c:pt>
                <c:pt idx="24">
                  <c:v>100</c:v>
                </c:pt>
                <c:pt idx="25">
                  <c:v>105</c:v>
                </c:pt>
                <c:pt idx="26">
                  <c:v>105</c:v>
                </c:pt>
                <c:pt idx="27">
                  <c:v>105</c:v>
                </c:pt>
                <c:pt idx="28">
                  <c:v>105</c:v>
                </c:pt>
                <c:pt idx="29">
                  <c:v>105</c:v>
                </c:pt>
                <c:pt idx="30">
                  <c:v>105</c:v>
                </c:pt>
                <c:pt idx="31">
                  <c:v>105</c:v>
                </c:pt>
                <c:pt idx="32">
                  <c:v>105</c:v>
                </c:pt>
                <c:pt idx="33">
                  <c:v>105</c:v>
                </c:pt>
                <c:pt idx="34">
                  <c:v>105</c:v>
                </c:pt>
                <c:pt idx="35">
                  <c:v>105</c:v>
                </c:pt>
                <c:pt idx="36">
                  <c:v>105</c:v>
                </c:pt>
                <c:pt idx="37">
                  <c:v>105</c:v>
                </c:pt>
                <c:pt idx="38">
                  <c:v>105</c:v>
                </c:pt>
                <c:pt idx="39">
                  <c:v>105</c:v>
                </c:pt>
                <c:pt idx="40">
                  <c:v>105</c:v>
                </c:pt>
                <c:pt idx="41">
                  <c:v>105</c:v>
                </c:pt>
                <c:pt idx="42">
                  <c:v>105</c:v>
                </c:pt>
                <c:pt idx="43">
                  <c:v>105</c:v>
                </c:pt>
                <c:pt idx="44">
                  <c:v>105</c:v>
                </c:pt>
                <c:pt idx="45">
                  <c:v>105</c:v>
                </c:pt>
                <c:pt idx="46">
                  <c:v>105</c:v>
                </c:pt>
                <c:pt idx="47">
                  <c:v>105</c:v>
                </c:pt>
                <c:pt idx="48">
                  <c:v>105</c:v>
                </c:pt>
                <c:pt idx="49">
                  <c:v>105</c:v>
                </c:pt>
                <c:pt idx="50">
                  <c:v>105</c:v>
                </c:pt>
                <c:pt idx="51">
                  <c:v>105</c:v>
                </c:pt>
                <c:pt idx="52">
                  <c:v>105</c:v>
                </c:pt>
                <c:pt idx="53">
                  <c:v>105</c:v>
                </c:pt>
                <c:pt idx="54">
                  <c:v>105</c:v>
                </c:pt>
                <c:pt idx="55">
                  <c:v>105</c:v>
                </c:pt>
                <c:pt idx="56">
                  <c:v>105</c:v>
                </c:pt>
                <c:pt idx="57">
                  <c:v>105</c:v>
                </c:pt>
                <c:pt idx="58">
                  <c:v>105</c:v>
                </c:pt>
                <c:pt idx="59">
                  <c:v>105</c:v>
                </c:pt>
                <c:pt idx="60">
                  <c:v>105</c:v>
                </c:pt>
                <c:pt idx="61">
                  <c:v>105</c:v>
                </c:pt>
                <c:pt idx="62">
                  <c:v>105</c:v>
                </c:pt>
                <c:pt idx="63">
                  <c:v>105</c:v>
                </c:pt>
                <c:pt idx="64">
                  <c:v>105</c:v>
                </c:pt>
                <c:pt idx="65">
                  <c:v>105</c:v>
                </c:pt>
                <c:pt idx="66">
                  <c:v>105</c:v>
                </c:pt>
                <c:pt idx="67">
                  <c:v>105</c:v>
                </c:pt>
                <c:pt idx="68">
                  <c:v>105</c:v>
                </c:pt>
                <c:pt idx="69">
                  <c:v>105</c:v>
                </c:pt>
                <c:pt idx="70">
                  <c:v>105</c:v>
                </c:pt>
                <c:pt idx="71">
                  <c:v>105</c:v>
                </c:pt>
                <c:pt idx="72">
                  <c:v>105</c:v>
                </c:pt>
                <c:pt idx="73">
                  <c:v>105</c:v>
                </c:pt>
                <c:pt idx="74">
                  <c:v>105</c:v>
                </c:pt>
                <c:pt idx="75">
                  <c:v>105</c:v>
                </c:pt>
                <c:pt idx="76">
                  <c:v>105</c:v>
                </c:pt>
                <c:pt idx="77">
                  <c:v>105</c:v>
                </c:pt>
                <c:pt idx="78">
                  <c:v>105</c:v>
                </c:pt>
                <c:pt idx="79">
                  <c:v>105</c:v>
                </c:pt>
                <c:pt idx="80">
                  <c:v>105</c:v>
                </c:pt>
                <c:pt idx="81">
                  <c:v>105</c:v>
                </c:pt>
                <c:pt idx="82">
                  <c:v>105</c:v>
                </c:pt>
                <c:pt idx="83">
                  <c:v>105</c:v>
                </c:pt>
                <c:pt idx="84">
                  <c:v>105</c:v>
                </c:pt>
                <c:pt idx="85">
                  <c:v>105</c:v>
                </c:pt>
                <c:pt idx="86">
                  <c:v>105</c:v>
                </c:pt>
                <c:pt idx="87">
                  <c:v>105</c:v>
                </c:pt>
                <c:pt idx="88">
                  <c:v>105</c:v>
                </c:pt>
                <c:pt idx="89">
                  <c:v>105</c:v>
                </c:pt>
                <c:pt idx="90">
                  <c:v>105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58B-4FF7-82C7-17207C14A5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2663808"/>
        <c:axId val="92665344"/>
      </c:lineChart>
      <c:dateAx>
        <c:axId val="92663808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2665344"/>
        <c:crosses val="autoZero"/>
        <c:auto val="1"/>
        <c:lblOffset val="100"/>
        <c:baseTimeUnit val="days"/>
      </c:dateAx>
      <c:valAx>
        <c:axId val="92665344"/>
        <c:scaling>
          <c:orientation val="minMax"/>
        </c:scaling>
        <c:delete val="0"/>
        <c:axPos val="l"/>
        <c:majorGridlines>
          <c:spPr>
            <a:ln w="9525" cap="flat" cmpd="sng" algn="ctr">
              <a:noFill/>
              <a:round/>
            </a:ln>
            <a:effectLst>
              <a:softEdge rad="0"/>
            </a:effectLst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2663808"/>
        <c:crossesAt val="42900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</c:legend>
    <c:plotVisOnly val="1"/>
    <c:dispBlanksAs val="gap"/>
    <c:showDLblsOverMax val="0"/>
  </c:chart>
  <c:spPr>
    <a:solidFill>
      <a:schemeClr val="bg1"/>
    </a:solidFill>
    <a:ln w="57150" cap="flat" cmpd="sng" algn="ctr">
      <a:solidFill>
        <a:schemeClr val="tx1"/>
      </a:solidFill>
      <a:round/>
    </a:ln>
    <a:effectLst>
      <a:outerShdw blurRad="50800" dist="38100" algn="l" rotWithShape="0">
        <a:prstClr val="black">
          <a:alpha val="40000"/>
        </a:prstClr>
      </a:outerShdw>
      <a:softEdge rad="0"/>
    </a:effectLst>
    <a:scene3d>
      <a:camera prst="orthographicFront"/>
      <a:lightRig rig="threePt" dir="t"/>
    </a:scene3d>
    <a:sp3d>
      <a:bevelT w="139700" prst="cross"/>
    </a:sp3d>
  </c:spPr>
  <c:txPr>
    <a:bodyPr/>
    <a:lstStyle/>
    <a:p>
      <a:pPr>
        <a:defRPr/>
      </a:pPr>
      <a:endParaRPr lang="en-US"/>
    </a:p>
  </c:txPr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304800</xdr:rowOff>
    </xdr:from>
    <xdr:to>
      <xdr:col>2</xdr:col>
      <xdr:colOff>434209</xdr:colOff>
      <xdr:row>8</xdr:row>
      <xdr:rowOff>228600</xdr:rowOff>
    </xdr:to>
    <xdr:pic>
      <xdr:nvPicPr>
        <xdr:cNvPr id="4" name="Image 6" descr="Description : Logo email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3425"/>
          <a:ext cx="2758309" cy="971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571500</xdr:colOff>
      <xdr:row>11</xdr:row>
      <xdr:rowOff>257174</xdr:rowOff>
    </xdr:from>
    <xdr:to>
      <xdr:col>113</xdr:col>
      <xdr:colOff>9526</xdr:colOff>
      <xdr:row>51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A1:AM933"/>
  <sheetViews>
    <sheetView tabSelected="1" topLeftCell="E1" zoomScale="55" zoomScaleNormal="55" workbookViewId="0">
      <pane ySplit="1" topLeftCell="A2" activePane="bottomLeft" state="frozen"/>
      <selection activeCell="C1" sqref="C1"/>
      <selection pane="bottomLeft" activeCell="E2" sqref="E2:T4"/>
    </sheetView>
  </sheetViews>
  <sheetFormatPr baseColWidth="10" defaultRowHeight="12.75" x14ac:dyDescent="0.2"/>
  <cols>
    <col min="1" max="2" width="11.42578125" style="167" hidden="1" customWidth="1"/>
    <col min="3" max="3" width="2.42578125" style="167" hidden="1" customWidth="1"/>
    <col min="4" max="4" width="3.28515625" style="167" hidden="1" customWidth="1"/>
    <col min="5" max="5" width="6.7109375" style="167" customWidth="1"/>
    <col min="6" max="6" width="7.42578125" style="167" customWidth="1"/>
    <col min="7" max="7" width="6.140625" style="167" customWidth="1"/>
    <col min="8" max="8" width="18" style="167" customWidth="1"/>
    <col min="9" max="9" width="8.140625" style="167" customWidth="1"/>
    <col min="10" max="10" width="11.42578125" style="167" customWidth="1"/>
    <col min="11" max="11" width="116.42578125" style="167" customWidth="1"/>
    <col min="12" max="12" width="12.85546875" style="167" customWidth="1"/>
    <col min="13" max="14" width="13.85546875" style="167" customWidth="1"/>
    <col min="15" max="15" width="8.42578125" style="167" customWidth="1"/>
    <col min="16" max="16" width="16.7109375" style="167" customWidth="1"/>
    <col min="17" max="17" width="15.7109375" style="167" customWidth="1"/>
    <col min="18" max="18" width="5.7109375" style="167" customWidth="1"/>
    <col min="19" max="19" width="9.7109375" style="167" customWidth="1"/>
    <col min="20" max="20" width="7.28515625" style="167" customWidth="1"/>
    <col min="21" max="21" width="8.85546875" style="292" customWidth="1"/>
    <col min="22" max="22" width="8.42578125" style="167" customWidth="1"/>
    <col min="23" max="23" width="5.42578125" style="167" customWidth="1"/>
    <col min="24" max="24" width="9.85546875" style="292" customWidth="1"/>
    <col min="25" max="25" width="7" style="167" customWidth="1"/>
    <col min="26" max="34" width="11.140625" style="167" customWidth="1"/>
    <col min="35" max="16384" width="11.42578125" style="167"/>
  </cols>
  <sheetData>
    <row r="1" spans="1:39" ht="172.5" customHeight="1" thickTop="1" x14ac:dyDescent="0.2">
      <c r="A1" s="1"/>
      <c r="B1" s="1"/>
      <c r="C1" s="1"/>
      <c r="D1" s="163"/>
      <c r="E1" s="164" t="s">
        <v>7</v>
      </c>
      <c r="F1" s="165" t="s">
        <v>8</v>
      </c>
      <c r="G1" s="166" t="s">
        <v>9</v>
      </c>
      <c r="H1" s="225" t="s">
        <v>10</v>
      </c>
      <c r="I1" s="226" t="s">
        <v>11</v>
      </c>
      <c r="J1" s="280" t="s">
        <v>196</v>
      </c>
      <c r="K1" s="227" t="s">
        <v>12</v>
      </c>
      <c r="L1" s="228" t="s">
        <v>207</v>
      </c>
      <c r="M1" s="229" t="s">
        <v>13</v>
      </c>
      <c r="N1" s="229" t="s">
        <v>223</v>
      </c>
      <c r="O1" s="230" t="s">
        <v>14</v>
      </c>
      <c r="P1" s="231" t="s">
        <v>15</v>
      </c>
      <c r="Q1" s="232" t="s">
        <v>213</v>
      </c>
      <c r="R1" s="233" t="s">
        <v>16</v>
      </c>
      <c r="S1" s="225" t="s">
        <v>17</v>
      </c>
      <c r="T1" s="225" t="s">
        <v>18</v>
      </c>
      <c r="U1" s="287" t="s">
        <v>19</v>
      </c>
      <c r="V1" s="234" t="s">
        <v>20</v>
      </c>
      <c r="W1" s="234" t="s">
        <v>21</v>
      </c>
      <c r="X1" s="293" t="s">
        <v>22</v>
      </c>
      <c r="Y1" s="3"/>
      <c r="Z1" s="4" t="s">
        <v>17</v>
      </c>
      <c r="AA1" s="5" t="s">
        <v>23</v>
      </c>
      <c r="AB1" s="6" t="s">
        <v>24</v>
      </c>
      <c r="AC1" s="6" t="s">
        <v>25</v>
      </c>
      <c r="AD1" s="6" t="s">
        <v>26</v>
      </c>
      <c r="AE1" s="6" t="s">
        <v>27</v>
      </c>
      <c r="AF1" s="6" t="s">
        <v>28</v>
      </c>
      <c r="AG1" s="6" t="s">
        <v>29</v>
      </c>
      <c r="AH1" s="222" t="s">
        <v>30</v>
      </c>
      <c r="AI1" s="223" t="s">
        <v>221</v>
      </c>
      <c r="AJ1" s="223" t="s">
        <v>227</v>
      </c>
      <c r="AK1" s="223" t="s">
        <v>228</v>
      </c>
      <c r="AL1" s="354" t="s">
        <v>233</v>
      </c>
      <c r="AM1" s="354" t="s">
        <v>207</v>
      </c>
    </row>
    <row r="2" spans="1:39" s="200" customFormat="1" ht="43.5" customHeight="1" x14ac:dyDescent="0.2">
      <c r="A2" s="106"/>
      <c r="B2" s="106"/>
      <c r="C2" s="104"/>
      <c r="D2" s="143"/>
      <c r="E2" s="275"/>
      <c r="F2" s="275"/>
      <c r="G2" s="275"/>
      <c r="H2" s="275"/>
      <c r="I2" s="275"/>
      <c r="J2" s="275"/>
      <c r="K2" s="297"/>
      <c r="L2" s="275"/>
      <c r="M2" s="276"/>
      <c r="N2" s="276"/>
      <c r="O2" s="276"/>
      <c r="P2" s="275"/>
      <c r="Q2" s="275"/>
      <c r="R2" s="275"/>
      <c r="S2" s="281"/>
      <c r="T2" s="275"/>
      <c r="U2" s="288" t="str">
        <f>IF(OR(L2="FINT",L2="ENCO",L2=""),IF(ISNA(LOOKUP(S2,'€€€'!$H$7:$H$96,'€€€'!$I$7:$I$96)*T2),"",(LOOKUP(S2,'€€€'!$H$7:$H$96,'€€€'!$I$7:$I$96)*T2)),"")</f>
        <v/>
      </c>
      <c r="V2" s="275"/>
      <c r="W2" s="275"/>
      <c r="X2" s="288" t="str">
        <f>IF(OR(L2="FINT",L2="ENCO",L2=""),IF(ISNA(LOOKUP(V2,'€€€'!$H$7:$H$96,'€€€'!$I$7:$I$96)*W2),"",(LOOKUP(V2,'€€€'!$H$7:$H$96,'€€€'!$I$7:$I$96)*W2)),"")</f>
        <v/>
      </c>
      <c r="Y2" s="47"/>
      <c r="Z2" s="215"/>
      <c r="AA2" s="215"/>
      <c r="AB2" s="215"/>
      <c r="AC2" s="215"/>
      <c r="AD2" s="215"/>
      <c r="AE2" s="216"/>
      <c r="AF2" s="215"/>
      <c r="AG2" s="215"/>
      <c r="AH2" s="215"/>
      <c r="AI2" s="271">
        <f t="shared" ref="AI2:AI31" si="0">SUM(U2,X2)</f>
        <v>0</v>
      </c>
      <c r="AJ2" s="271">
        <f t="shared" ref="AJ2:AJ31" si="1">SUMIF(L2,"ENCO",AI2)</f>
        <v>0</v>
      </c>
      <c r="AK2" s="271">
        <f t="shared" ref="AK2:AK31" si="2">SUMIF(L2,"FINT",AI2)</f>
        <v>0</v>
      </c>
      <c r="AL2" s="272"/>
    </row>
    <row r="3" spans="1:39" s="200" customFormat="1" ht="43.5" customHeight="1" x14ac:dyDescent="0.2">
      <c r="A3" s="106"/>
      <c r="B3" s="106"/>
      <c r="C3" s="104"/>
      <c r="D3" s="143"/>
      <c r="E3" s="281"/>
      <c r="F3" s="281"/>
      <c r="G3" s="281"/>
      <c r="H3" s="281"/>
      <c r="I3" s="281"/>
      <c r="J3" s="281"/>
      <c r="K3" s="357"/>
      <c r="L3" s="275"/>
      <c r="M3" s="276"/>
      <c r="N3" s="276"/>
      <c r="O3" s="276"/>
      <c r="P3" s="275"/>
      <c r="Q3" s="275"/>
      <c r="R3" s="275"/>
      <c r="S3" s="281"/>
      <c r="T3" s="281"/>
      <c r="U3" s="288" t="str">
        <f>IF(OR(L3="FINT",L3="ENCO",L3=""),IF(ISNA(LOOKUP(S3,'€€€'!$H$7:$H$96,'€€€'!$I$7:$I$96)*T3),"",(LOOKUP(S3,'€€€'!$H$7:$H$96,'€€€'!$I$7:$I$96)*T3)),"")</f>
        <v/>
      </c>
      <c r="V3" s="275"/>
      <c r="W3" s="275"/>
      <c r="X3" s="288" t="str">
        <f>IF(OR(L3="FINT",L3="ENCO",L3=""),IF(ISNA(LOOKUP(V3,'€€€'!$H$7:$H$96,'€€€'!$I$7:$I$96)*W3),"",(LOOKUP(V3,'€€€'!$H$7:$H$96,'€€€'!$I$7:$I$96)*W3)),"")</f>
        <v/>
      </c>
      <c r="Y3" s="47"/>
      <c r="Z3" s="215"/>
      <c r="AA3" s="215"/>
      <c r="AB3" s="215"/>
      <c r="AC3" s="215"/>
      <c r="AD3" s="215"/>
      <c r="AE3" s="216"/>
      <c r="AF3" s="215"/>
      <c r="AG3" s="215"/>
      <c r="AH3" s="215"/>
      <c r="AI3" s="271">
        <f t="shared" si="0"/>
        <v>0</v>
      </c>
      <c r="AJ3" s="271">
        <f t="shared" si="1"/>
        <v>0</v>
      </c>
      <c r="AK3" s="271">
        <f t="shared" si="2"/>
        <v>0</v>
      </c>
      <c r="AL3" s="272"/>
    </row>
    <row r="4" spans="1:39" s="200" customFormat="1" ht="43.5" customHeight="1" x14ac:dyDescent="0.2">
      <c r="A4" s="103"/>
      <c r="B4" s="103"/>
      <c r="C4" s="104"/>
      <c r="D4" s="143"/>
      <c r="E4" s="281"/>
      <c r="F4" s="281"/>
      <c r="G4" s="281"/>
      <c r="H4" s="281"/>
      <c r="I4" s="281"/>
      <c r="J4" s="281"/>
      <c r="K4" s="281"/>
      <c r="L4" s="275"/>
      <c r="M4" s="276"/>
      <c r="N4" s="276"/>
      <c r="O4" s="276"/>
      <c r="P4" s="275"/>
      <c r="Q4" s="275"/>
      <c r="R4" s="275"/>
      <c r="S4" s="281"/>
      <c r="T4" s="281"/>
      <c r="U4" s="288" t="str">
        <f>IF(OR(L4="FINT",L4="ENCO",L4=""),IF(ISNA(LOOKUP(S4,'€€€'!$H$7:$H$96,'€€€'!$I$7:$I$96)*T4),"",(LOOKUP(S4,'€€€'!$H$7:$H$96,'€€€'!$I$7:$I$96)*T4)),"")</f>
        <v/>
      </c>
      <c r="V4" s="275"/>
      <c r="W4" s="275"/>
      <c r="X4" s="288" t="str">
        <f>IF(OR(L4="FINT",L4="ENCO",L4=""),IF(ISNA(LOOKUP(V4,'€€€'!$H$7:$H$96,'€€€'!$I$7:$I$96)*W4),"",(LOOKUP(V4,'€€€'!$H$7:$H$96,'€€€'!$I$7:$I$96)*W4)),"")</f>
        <v/>
      </c>
      <c r="Y4" s="47"/>
      <c r="Z4" s="215"/>
      <c r="AA4" s="215"/>
      <c r="AB4" s="215"/>
      <c r="AC4" s="215"/>
      <c r="AD4" s="215"/>
      <c r="AE4" s="215"/>
      <c r="AF4" s="215"/>
      <c r="AG4" s="215"/>
      <c r="AH4" s="215"/>
      <c r="AI4" s="271">
        <f t="shared" si="0"/>
        <v>0</v>
      </c>
      <c r="AJ4" s="271">
        <f t="shared" si="1"/>
        <v>0</v>
      </c>
      <c r="AK4" s="271">
        <f t="shared" si="2"/>
        <v>0</v>
      </c>
    </row>
    <row r="5" spans="1:39" s="200" customFormat="1" ht="43.5" customHeight="1" x14ac:dyDescent="0.2">
      <c r="A5" s="103"/>
      <c r="B5" s="103"/>
      <c r="C5" s="104"/>
      <c r="D5" s="143"/>
      <c r="E5" s="275"/>
      <c r="F5" s="275"/>
      <c r="G5" s="275"/>
      <c r="H5" s="275"/>
      <c r="I5" s="275"/>
      <c r="J5" s="275"/>
      <c r="K5" s="275"/>
      <c r="L5" s="275"/>
      <c r="M5" s="276"/>
      <c r="N5" s="276"/>
      <c r="O5" s="276"/>
      <c r="P5" s="275"/>
      <c r="Q5" s="275"/>
      <c r="R5" s="275"/>
      <c r="S5" s="281"/>
      <c r="T5" s="275"/>
      <c r="U5" s="288" t="str">
        <f>IF(OR(L5="FINT",L5="ENCO",L5=""),IF(ISNA(LOOKUP(S5,'€€€'!$H$7:$H$96,'€€€'!$I$7:$I$96)*T5),"",(LOOKUP(S5,'€€€'!$H$7:$H$96,'€€€'!$I$7:$I$96)*T5)),"")</f>
        <v/>
      </c>
      <c r="V5" s="275"/>
      <c r="W5" s="275"/>
      <c r="X5" s="288" t="str">
        <f>IF(OR(L5="FINT",L5="ENCO",L5=""),IF(ISNA(LOOKUP(V5,'€€€'!$H$7:$H$96,'€€€'!$I$7:$I$96)*W5),"",(LOOKUP(V5,'€€€'!$H$7:$H$96,'€€€'!$I$7:$I$96)*W5)),"")</f>
        <v/>
      </c>
      <c r="Y5" s="47"/>
      <c r="Z5" s="215"/>
      <c r="AA5" s="215"/>
      <c r="AB5" s="215"/>
      <c r="AC5" s="215"/>
      <c r="AD5" s="215"/>
      <c r="AE5" s="215"/>
      <c r="AF5" s="215"/>
      <c r="AG5" s="215"/>
      <c r="AH5" s="215"/>
      <c r="AI5" s="271">
        <f t="shared" si="0"/>
        <v>0</v>
      </c>
      <c r="AJ5" s="271">
        <f t="shared" si="1"/>
        <v>0</v>
      </c>
      <c r="AK5" s="271">
        <f t="shared" si="2"/>
        <v>0</v>
      </c>
    </row>
    <row r="6" spans="1:39" s="200" customFormat="1" ht="43.5" customHeight="1" x14ac:dyDescent="0.2">
      <c r="A6" s="103"/>
      <c r="B6" s="103"/>
      <c r="C6" s="104"/>
      <c r="D6" s="143"/>
      <c r="E6" s="282"/>
      <c r="F6" s="282"/>
      <c r="G6" s="282"/>
      <c r="H6" s="282"/>
      <c r="I6" s="282"/>
      <c r="J6" s="282"/>
      <c r="K6" s="282"/>
      <c r="L6" s="274"/>
      <c r="M6" s="277"/>
      <c r="N6" s="277"/>
      <c r="O6" s="277"/>
      <c r="P6" s="274"/>
      <c r="Q6" s="274"/>
      <c r="R6" s="274"/>
      <c r="S6" s="283"/>
      <c r="T6" s="283"/>
      <c r="U6" s="289" t="str">
        <f>IF(OR(L6="FINT",L6="ENCO",L6=""),IF(ISNA(LOOKUP(S6,'€€€'!$H$7:$H$96,'€€€'!$I$7:$I$96)*T6),"",(LOOKUP(S6,'€€€'!$H$7:$H$96,'€€€'!$I$7:$I$96)*T6)),"")</f>
        <v/>
      </c>
      <c r="V6" s="274"/>
      <c r="W6" s="274"/>
      <c r="X6" s="289" t="str">
        <f>IF(OR(L6="FINT",L6="ENCO",L6=""),IF(ISNA(LOOKUP(V6,'€€€'!$H$7:$H$96,'€€€'!$I$7:$I$96)*W6),"",(LOOKUP(V6,'€€€'!$H$7:$H$96,'€€€'!$I$7:$I$96)*W6)),"")</f>
        <v/>
      </c>
      <c r="Y6" s="47"/>
      <c r="Z6" s="215"/>
      <c r="AA6" s="215"/>
      <c r="AB6" s="215"/>
      <c r="AC6" s="215"/>
      <c r="AD6" s="215"/>
      <c r="AE6" s="215"/>
      <c r="AF6" s="215"/>
      <c r="AG6" s="215"/>
      <c r="AH6" s="215"/>
      <c r="AI6" s="271">
        <f t="shared" si="0"/>
        <v>0</v>
      </c>
      <c r="AJ6" s="271">
        <f t="shared" si="1"/>
        <v>0</v>
      </c>
      <c r="AK6" s="271">
        <f t="shared" si="2"/>
        <v>0</v>
      </c>
    </row>
    <row r="7" spans="1:39" s="200" customFormat="1" ht="43.5" customHeight="1" x14ac:dyDescent="0.2">
      <c r="A7" s="103"/>
      <c r="B7" s="103"/>
      <c r="C7" s="104"/>
      <c r="D7" s="143"/>
      <c r="E7" s="275"/>
      <c r="F7" s="275"/>
      <c r="G7" s="275"/>
      <c r="H7" s="275"/>
      <c r="I7" s="275"/>
      <c r="J7" s="275"/>
      <c r="K7" s="281"/>
      <c r="L7" s="275"/>
      <c r="M7" s="276"/>
      <c r="N7" s="276"/>
      <c r="O7" s="276"/>
      <c r="P7" s="275"/>
      <c r="Q7" s="275"/>
      <c r="R7" s="275"/>
      <c r="S7" s="275"/>
      <c r="T7" s="281"/>
      <c r="U7" s="288" t="str">
        <f>IF(OR(L7="FINT",L7="ENCO",L7=""),IF(ISNA(LOOKUP(S7,'€€€'!$H$7:$H$96,'€€€'!$I$7:$I$96)*T7),"",(LOOKUP(S7,'€€€'!$H$7:$H$96,'€€€'!$I$7:$I$96)*T7)),"")</f>
        <v/>
      </c>
      <c r="V7" s="275"/>
      <c r="W7" s="275"/>
      <c r="X7" s="288" t="str">
        <f>IF(OR(L7="FINT",L7="ENCO",L7=""),IF(ISNA(LOOKUP(V7,'€€€'!$H$7:$H$96,'€€€'!$I$7:$I$96)*W7),"",(LOOKUP(V7,'€€€'!$H$7:$H$96,'€€€'!$I$7:$I$96)*W7)),"")</f>
        <v/>
      </c>
      <c r="Y7" s="47"/>
      <c r="Z7" s="215"/>
      <c r="AA7" s="215"/>
      <c r="AB7" s="215"/>
      <c r="AC7" s="215"/>
      <c r="AD7" s="215"/>
      <c r="AE7" s="215"/>
      <c r="AF7" s="215"/>
      <c r="AG7" s="215"/>
      <c r="AH7" s="215"/>
      <c r="AI7" s="271">
        <f t="shared" si="0"/>
        <v>0</v>
      </c>
      <c r="AJ7" s="271">
        <f t="shared" si="1"/>
        <v>0</v>
      </c>
      <c r="AK7" s="271">
        <f t="shared" si="2"/>
        <v>0</v>
      </c>
    </row>
    <row r="8" spans="1:39" s="200" customFormat="1" ht="43.5" customHeight="1" x14ac:dyDescent="0.2">
      <c r="A8" s="103"/>
      <c r="B8" s="103"/>
      <c r="C8" s="104"/>
      <c r="D8" s="143"/>
      <c r="E8" s="284"/>
      <c r="F8" s="284"/>
      <c r="G8" s="284"/>
      <c r="H8" s="284"/>
      <c r="I8" s="256"/>
      <c r="J8" s="284"/>
      <c r="K8" s="284"/>
      <c r="L8" s="256"/>
      <c r="M8" s="278"/>
      <c r="N8" s="278"/>
      <c r="O8" s="278"/>
      <c r="P8" s="256"/>
      <c r="Q8" s="256"/>
      <c r="R8" s="256"/>
      <c r="S8" s="284"/>
      <c r="T8" s="285"/>
      <c r="U8" s="290" t="str">
        <f>IF(OR(L8="FINT",L8="ENCO",L8=""),IF(ISNA(LOOKUP(S8,'€€€'!$H$7:$H$96,'€€€'!$I$7:$I$96)*T8),"",(LOOKUP(S8,'€€€'!$H$7:$H$96,'€€€'!$I$7:$I$96)*T8)),"")</f>
        <v/>
      </c>
      <c r="V8" s="256"/>
      <c r="W8" s="256"/>
      <c r="X8" s="290" t="str">
        <f>IF(OR(L8="FINT",L8="ENCO",L8=""),IF(ISNA(LOOKUP(V8,'€€€'!$H$7:$H$96,'€€€'!$I$7:$I$96)*W8),"",(LOOKUP(V8,'€€€'!$H$7:$H$96,'€€€'!$I$7:$I$96)*W8)),"")</f>
        <v/>
      </c>
      <c r="Y8" s="47"/>
      <c r="Z8" s="215"/>
      <c r="AA8" s="215"/>
      <c r="AB8" s="215"/>
      <c r="AC8" s="215"/>
      <c r="AD8" s="215"/>
      <c r="AE8" s="215"/>
      <c r="AF8" s="215"/>
      <c r="AG8" s="215"/>
      <c r="AH8" s="215"/>
      <c r="AI8" s="271">
        <f t="shared" si="0"/>
        <v>0</v>
      </c>
      <c r="AJ8" s="271">
        <f t="shared" si="1"/>
        <v>0</v>
      </c>
      <c r="AK8" s="271">
        <f t="shared" si="2"/>
        <v>0</v>
      </c>
    </row>
    <row r="9" spans="1:39" s="200" customFormat="1" ht="43.5" customHeight="1" x14ac:dyDescent="0.2">
      <c r="A9" s="103"/>
      <c r="B9" s="103"/>
      <c r="C9" s="104"/>
      <c r="D9" s="143"/>
      <c r="E9" s="284"/>
      <c r="F9" s="284"/>
      <c r="G9" s="284"/>
      <c r="H9" s="284"/>
      <c r="I9" s="256"/>
      <c r="J9" s="284"/>
      <c r="K9" s="284"/>
      <c r="L9" s="256"/>
      <c r="M9" s="278"/>
      <c r="N9" s="278"/>
      <c r="O9" s="278"/>
      <c r="P9" s="256"/>
      <c r="Q9" s="256"/>
      <c r="R9" s="256"/>
      <c r="S9" s="285"/>
      <c r="T9" s="285"/>
      <c r="U9" s="290" t="str">
        <f>IF(OR(L9="FINT",L9="ENCO",L9=""),IF(ISNA(LOOKUP(S9,'€€€'!$H$7:$H$96,'€€€'!$I$7:$I$96)*T9),"",(LOOKUP(S9,'€€€'!$H$7:$H$96,'€€€'!$I$7:$I$96)*T9)),"")</f>
        <v/>
      </c>
      <c r="V9" s="256"/>
      <c r="W9" s="256"/>
      <c r="X9" s="290" t="str">
        <f>IF(OR(L9="FINT",L9="ENCO",L9=""),IF(ISNA(LOOKUP(V9,'€€€'!$H$7:$H$96,'€€€'!$I$7:$I$96)*W9),"",(LOOKUP(V9,'€€€'!$H$7:$H$96,'€€€'!$I$7:$I$96)*W9)),"")</f>
        <v/>
      </c>
      <c r="Y9" s="47"/>
      <c r="Z9" s="215"/>
      <c r="AA9" s="215"/>
      <c r="AB9" s="215"/>
      <c r="AC9" s="215"/>
      <c r="AD9" s="215"/>
      <c r="AE9" s="215"/>
      <c r="AF9" s="215"/>
      <c r="AG9" s="215"/>
      <c r="AH9" s="215"/>
      <c r="AI9" s="271">
        <f t="shared" si="0"/>
        <v>0</v>
      </c>
      <c r="AJ9" s="271">
        <f t="shared" si="1"/>
        <v>0</v>
      </c>
      <c r="AK9" s="271">
        <f t="shared" si="2"/>
        <v>0</v>
      </c>
    </row>
    <row r="10" spans="1:39" s="200" customFormat="1" ht="43.5" customHeight="1" x14ac:dyDescent="0.2">
      <c r="A10" s="103"/>
      <c r="B10" s="103"/>
      <c r="C10" s="104"/>
      <c r="D10" s="143"/>
      <c r="E10" s="284"/>
      <c r="F10" s="284"/>
      <c r="G10" s="284"/>
      <c r="H10" s="284"/>
      <c r="I10" s="256"/>
      <c r="J10" s="284"/>
      <c r="K10" s="284"/>
      <c r="L10" s="256"/>
      <c r="M10" s="278"/>
      <c r="N10" s="278"/>
      <c r="O10" s="278"/>
      <c r="P10" s="256"/>
      <c r="Q10" s="256"/>
      <c r="R10" s="256"/>
      <c r="S10" s="285"/>
      <c r="T10" s="285"/>
      <c r="U10" s="290" t="str">
        <f>IF(OR(L10="FINT",L10="ENCO",L10=""),IF(ISNA(LOOKUP(S10,'€€€'!$H$7:$H$96,'€€€'!$I$7:$I$96)*T10),"",(LOOKUP(S10,'€€€'!$H$7:$H$96,'€€€'!$I$7:$I$96)*T10)),"")</f>
        <v/>
      </c>
      <c r="V10" s="256"/>
      <c r="W10" s="256"/>
      <c r="X10" s="290" t="str">
        <f>IF(OR(L10="FINT",L10="ENCO",L10=""),IF(ISNA(LOOKUP(V10,'€€€'!$H$7:$H$96,'€€€'!$I$7:$I$96)*W10),"",(LOOKUP(V10,'€€€'!$H$7:$H$96,'€€€'!$I$7:$I$96)*W10)),"")</f>
        <v/>
      </c>
      <c r="Y10" s="47"/>
      <c r="Z10" s="215"/>
      <c r="AA10" s="215"/>
      <c r="AB10" s="215"/>
      <c r="AC10" s="215"/>
      <c r="AD10" s="215"/>
      <c r="AE10" s="215"/>
      <c r="AF10" s="215"/>
      <c r="AG10" s="215"/>
      <c r="AH10" s="215"/>
      <c r="AI10" s="271">
        <f t="shared" si="0"/>
        <v>0</v>
      </c>
      <c r="AJ10" s="271">
        <f t="shared" si="1"/>
        <v>0</v>
      </c>
      <c r="AK10" s="271">
        <f t="shared" si="2"/>
        <v>0</v>
      </c>
    </row>
    <row r="11" spans="1:39" s="200" customFormat="1" ht="43.5" customHeight="1" x14ac:dyDescent="0.2">
      <c r="A11" s="103"/>
      <c r="B11" s="103"/>
      <c r="C11" s="104"/>
      <c r="D11" s="143"/>
      <c r="E11" s="284"/>
      <c r="F11" s="284"/>
      <c r="G11" s="284"/>
      <c r="H11" s="284"/>
      <c r="I11" s="256"/>
      <c r="J11" s="284"/>
      <c r="K11" s="284"/>
      <c r="L11" s="256"/>
      <c r="M11" s="278"/>
      <c r="N11" s="278"/>
      <c r="O11" s="278"/>
      <c r="P11" s="256"/>
      <c r="Q11" s="256"/>
      <c r="R11" s="256"/>
      <c r="S11" s="285"/>
      <c r="T11" s="285"/>
      <c r="U11" s="290" t="str">
        <f>IF(OR(L11="FINT",L11="ENCO",L11=""),IF(ISNA(LOOKUP(S11,'€€€'!$H$7:$H$96,'€€€'!$I$7:$I$96)*T11),"",(LOOKUP(S11,'€€€'!$H$7:$H$96,'€€€'!$I$7:$I$96)*T11)),"")</f>
        <v/>
      </c>
      <c r="V11" s="256"/>
      <c r="W11" s="256"/>
      <c r="X11" s="290" t="str">
        <f>IF(OR(L11="FINT",L11="ENCO",L11=""),IF(ISNA(LOOKUP(V11,'€€€'!$H$7:$H$96,'€€€'!$I$7:$I$96)*W11),"",(LOOKUP(V11,'€€€'!$H$7:$H$96,'€€€'!$I$7:$I$96)*W11)),"")</f>
        <v/>
      </c>
      <c r="Y11" s="47"/>
      <c r="Z11" s="215"/>
      <c r="AA11" s="215"/>
      <c r="AB11" s="215"/>
      <c r="AC11" s="215"/>
      <c r="AD11" s="215"/>
      <c r="AE11" s="215"/>
      <c r="AF11" s="215"/>
      <c r="AG11" s="215"/>
      <c r="AH11" s="215"/>
      <c r="AI11" s="271">
        <f t="shared" si="0"/>
        <v>0</v>
      </c>
      <c r="AJ11" s="271">
        <f t="shared" si="1"/>
        <v>0</v>
      </c>
      <c r="AK11" s="271">
        <f t="shared" si="2"/>
        <v>0</v>
      </c>
    </row>
    <row r="12" spans="1:39" s="200" customFormat="1" ht="43.5" customHeight="1" x14ac:dyDescent="0.2">
      <c r="A12" s="103"/>
      <c r="B12" s="103"/>
      <c r="C12" s="104"/>
      <c r="D12" s="143"/>
      <c r="E12" s="284"/>
      <c r="F12" s="284"/>
      <c r="G12" s="284"/>
      <c r="H12" s="284"/>
      <c r="I12" s="256"/>
      <c r="J12" s="284"/>
      <c r="K12" s="284"/>
      <c r="L12" s="256"/>
      <c r="M12" s="278"/>
      <c r="N12" s="278"/>
      <c r="O12" s="278"/>
      <c r="P12" s="256"/>
      <c r="Q12" s="256"/>
      <c r="R12" s="256"/>
      <c r="S12" s="285"/>
      <c r="T12" s="285"/>
      <c r="U12" s="290" t="str">
        <f>IF(OR(L12="FINT",L12="ENCO",L12=""),IF(ISNA(LOOKUP(S12,'€€€'!$H$7:$H$96,'€€€'!$I$7:$I$96)*T12),"",(LOOKUP(S12,'€€€'!$H$7:$H$96,'€€€'!$I$7:$I$96)*T12)),"")</f>
        <v/>
      </c>
      <c r="V12" s="256"/>
      <c r="W12" s="256"/>
      <c r="X12" s="290" t="str">
        <f>IF(OR(L12="FINT",L12="ENCO",L12=""),IF(ISNA(LOOKUP(V12,'€€€'!$H$7:$H$96,'€€€'!$I$7:$I$96)*W12),"",(LOOKUP(V12,'€€€'!$H$7:$H$96,'€€€'!$I$7:$I$96)*W12)),"")</f>
        <v/>
      </c>
      <c r="Y12" s="47"/>
      <c r="Z12" s="215"/>
      <c r="AA12" s="215"/>
      <c r="AB12" s="215"/>
      <c r="AC12" s="215"/>
      <c r="AD12" s="215"/>
      <c r="AE12" s="215"/>
      <c r="AF12" s="215"/>
      <c r="AG12" s="215"/>
      <c r="AH12" s="215"/>
      <c r="AI12" s="271">
        <f t="shared" si="0"/>
        <v>0</v>
      </c>
      <c r="AJ12" s="271">
        <f t="shared" si="1"/>
        <v>0</v>
      </c>
      <c r="AK12" s="271">
        <f t="shared" si="2"/>
        <v>0</v>
      </c>
    </row>
    <row r="13" spans="1:39" s="200" customFormat="1" ht="43.5" customHeight="1" x14ac:dyDescent="0.2">
      <c r="A13" s="103"/>
      <c r="B13" s="103"/>
      <c r="C13" s="104"/>
      <c r="D13" s="143"/>
      <c r="E13" s="284"/>
      <c r="F13" s="284"/>
      <c r="G13" s="284"/>
      <c r="H13" s="284"/>
      <c r="I13" s="256"/>
      <c r="J13" s="284"/>
      <c r="K13" s="284"/>
      <c r="L13" s="256"/>
      <c r="M13" s="278"/>
      <c r="N13" s="278"/>
      <c r="O13" s="278"/>
      <c r="P13" s="256"/>
      <c r="Q13" s="256"/>
      <c r="R13" s="256"/>
      <c r="S13" s="285"/>
      <c r="T13" s="285"/>
      <c r="U13" s="290" t="str">
        <f>IF(OR(L13="FINT",L13="ENCO",L13=""),IF(ISNA(LOOKUP(S13,'€€€'!$H$7:$H$96,'€€€'!$I$7:$I$96)*T13),"",(LOOKUP(S13,'€€€'!$H$7:$H$96,'€€€'!$I$7:$I$96)*T13)),"")</f>
        <v/>
      </c>
      <c r="V13" s="256"/>
      <c r="W13" s="256"/>
      <c r="X13" s="290" t="str">
        <f>IF(OR(L13="FINT",L13="ENCO",L13=""),IF(ISNA(LOOKUP(V13,'€€€'!$H$7:$H$96,'€€€'!$I$7:$I$96)*W13),"",(LOOKUP(V13,'€€€'!$H$7:$H$96,'€€€'!$I$7:$I$96)*W13)),"")</f>
        <v/>
      </c>
      <c r="Y13" s="47"/>
      <c r="Z13" s="215"/>
      <c r="AA13" s="215"/>
      <c r="AB13" s="215"/>
      <c r="AC13" s="215"/>
      <c r="AD13" s="215"/>
      <c r="AE13" s="215"/>
      <c r="AF13" s="215"/>
      <c r="AG13" s="215"/>
      <c r="AH13" s="215"/>
      <c r="AI13" s="271">
        <f t="shared" si="0"/>
        <v>0</v>
      </c>
      <c r="AJ13" s="271">
        <f t="shared" si="1"/>
        <v>0</v>
      </c>
      <c r="AK13" s="271">
        <f t="shared" si="2"/>
        <v>0</v>
      </c>
    </row>
    <row r="14" spans="1:39" s="200" customFormat="1" ht="43.5" customHeight="1" x14ac:dyDescent="0.2">
      <c r="A14" s="103"/>
      <c r="B14" s="103"/>
      <c r="C14" s="104"/>
      <c r="D14" s="143"/>
      <c r="E14" s="284"/>
      <c r="F14" s="284"/>
      <c r="G14" s="284"/>
      <c r="H14" s="284"/>
      <c r="I14" s="256"/>
      <c r="J14" s="284"/>
      <c r="K14" s="284"/>
      <c r="L14" s="256"/>
      <c r="M14" s="278"/>
      <c r="N14" s="278"/>
      <c r="O14" s="278"/>
      <c r="P14" s="256"/>
      <c r="Q14" s="256"/>
      <c r="R14" s="256"/>
      <c r="S14" s="285"/>
      <c r="T14" s="285"/>
      <c r="U14" s="290" t="str">
        <f>IF(OR(L14="FINT",L14="ENCO",L14=""),IF(ISNA(LOOKUP(S14,'€€€'!$H$7:$H$96,'€€€'!$I$7:$I$96)*T14),"",(LOOKUP(S14,'€€€'!$H$7:$H$96,'€€€'!$I$7:$I$96)*T14)),"")</f>
        <v/>
      </c>
      <c r="V14" s="256"/>
      <c r="W14" s="256"/>
      <c r="X14" s="290" t="str">
        <f>IF(OR(L14="FINT",L14="ENCO",L14=""),IF(ISNA(LOOKUP(V14,'€€€'!$H$7:$H$96,'€€€'!$I$7:$I$96)*W14),"",(LOOKUP(V14,'€€€'!$H$7:$H$96,'€€€'!$I$7:$I$96)*W14)),"")</f>
        <v/>
      </c>
      <c r="Y14" s="47"/>
      <c r="Z14" s="215"/>
      <c r="AA14" s="215"/>
      <c r="AB14" s="215"/>
      <c r="AC14" s="215"/>
      <c r="AD14" s="215"/>
      <c r="AE14" s="215"/>
      <c r="AF14" s="215"/>
      <c r="AG14" s="215"/>
      <c r="AH14" s="215"/>
      <c r="AI14" s="271">
        <f t="shared" si="0"/>
        <v>0</v>
      </c>
      <c r="AJ14" s="271">
        <f t="shared" si="1"/>
        <v>0</v>
      </c>
      <c r="AK14" s="271">
        <f t="shared" si="2"/>
        <v>0</v>
      </c>
    </row>
    <row r="15" spans="1:39" s="200" customFormat="1" ht="43.5" customHeight="1" x14ac:dyDescent="0.2">
      <c r="A15" s="103"/>
      <c r="B15" s="103"/>
      <c r="C15" s="104"/>
      <c r="D15" s="143"/>
      <c r="E15" s="284"/>
      <c r="F15" s="284"/>
      <c r="G15" s="284"/>
      <c r="H15" s="284"/>
      <c r="I15" s="256"/>
      <c r="J15" s="284"/>
      <c r="K15" s="284"/>
      <c r="L15" s="256"/>
      <c r="M15" s="278"/>
      <c r="N15" s="278"/>
      <c r="O15" s="278"/>
      <c r="P15" s="256"/>
      <c r="Q15" s="256"/>
      <c r="R15" s="256"/>
      <c r="S15" s="285"/>
      <c r="T15" s="285"/>
      <c r="U15" s="290" t="str">
        <f>IF(OR(L15="FINT",L15="ENCO",L15=""),IF(ISNA(LOOKUP(S15,'€€€'!$H$7:$H$96,'€€€'!$I$7:$I$96)*T15),"",(LOOKUP(S15,'€€€'!$H$7:$H$96,'€€€'!$I$7:$I$96)*T15)),"")</f>
        <v/>
      </c>
      <c r="V15" s="256"/>
      <c r="W15" s="256"/>
      <c r="X15" s="290" t="str">
        <f>IF(OR(L15="FINT",L15="ENCO",L15=""),IF(ISNA(LOOKUP(V15,'€€€'!$H$7:$H$96,'€€€'!$I$7:$I$96)*W15),"",(LOOKUP(V15,'€€€'!$H$7:$H$96,'€€€'!$I$7:$I$96)*W15)),"")</f>
        <v/>
      </c>
      <c r="Y15" s="47"/>
      <c r="Z15" s="215"/>
      <c r="AA15" s="215"/>
      <c r="AB15" s="215"/>
      <c r="AC15" s="215"/>
      <c r="AD15" s="215"/>
      <c r="AE15" s="215"/>
      <c r="AF15" s="215"/>
      <c r="AG15" s="215"/>
      <c r="AH15" s="215"/>
      <c r="AI15" s="271">
        <f t="shared" si="0"/>
        <v>0</v>
      </c>
      <c r="AJ15" s="271">
        <f t="shared" si="1"/>
        <v>0</v>
      </c>
      <c r="AK15" s="271">
        <f t="shared" si="2"/>
        <v>0</v>
      </c>
    </row>
    <row r="16" spans="1:39" s="273" customFormat="1" ht="43.5" customHeight="1" x14ac:dyDescent="0.2">
      <c r="A16" s="106"/>
      <c r="B16" s="106"/>
      <c r="C16" s="104"/>
      <c r="D16" s="143"/>
      <c r="E16" s="282"/>
      <c r="F16" s="282"/>
      <c r="G16" s="282"/>
      <c r="H16" s="282"/>
      <c r="I16" s="282"/>
      <c r="J16" s="282"/>
      <c r="K16" s="282"/>
      <c r="L16" s="274"/>
      <c r="M16" s="277"/>
      <c r="N16" s="277"/>
      <c r="O16" s="277"/>
      <c r="P16" s="274"/>
      <c r="Q16" s="274"/>
      <c r="R16" s="274"/>
      <c r="S16" s="283"/>
      <c r="T16" s="274"/>
      <c r="U16" s="289" t="str">
        <f>IF(OR(L16="FINT",L16="ENCO",L16=""),IF(ISNA(LOOKUP(S16,'€€€'!$H$7:$H$96,'€€€'!$I$7:$I$96)*T16),"",(LOOKUP(S16,'€€€'!$H$7:$H$96,'€€€'!$I$7:$I$96)*T16)),"")</f>
        <v/>
      </c>
      <c r="V16" s="274"/>
      <c r="W16" s="274"/>
      <c r="X16" s="289" t="str">
        <f>IF(OR(L16="FINT",L16="ENCO",L16=""),IF(ISNA(LOOKUP(V16,'€€€'!$H$7:$H$96,'€€€'!$I$7:$I$96)*W16),"",(LOOKUP(V16,'€€€'!$H$7:$H$96,'€€€'!$I$7:$I$96)*W16)),"")</f>
        <v/>
      </c>
      <c r="Y16" s="47"/>
      <c r="Z16" s="215"/>
      <c r="AA16" s="215"/>
      <c r="AB16" s="215"/>
      <c r="AC16" s="215"/>
      <c r="AD16" s="215"/>
      <c r="AE16" s="215"/>
      <c r="AF16" s="215"/>
      <c r="AG16" s="215"/>
      <c r="AH16" s="215"/>
      <c r="AI16" s="271">
        <f t="shared" si="0"/>
        <v>0</v>
      </c>
      <c r="AJ16" s="271">
        <f t="shared" si="1"/>
        <v>0</v>
      </c>
      <c r="AK16" s="271">
        <f t="shared" si="2"/>
        <v>0</v>
      </c>
    </row>
    <row r="17" spans="1:37" s="273" customFormat="1" ht="43.5" customHeight="1" x14ac:dyDescent="0.2">
      <c r="A17" s="106"/>
      <c r="B17" s="106"/>
      <c r="C17" s="104"/>
      <c r="D17" s="143"/>
      <c r="E17" s="284"/>
      <c r="F17" s="284"/>
      <c r="G17" s="284"/>
      <c r="H17" s="284"/>
      <c r="I17" s="256"/>
      <c r="J17" s="284"/>
      <c r="K17" s="284"/>
      <c r="L17" s="256"/>
      <c r="M17" s="278"/>
      <c r="N17" s="278"/>
      <c r="O17" s="278"/>
      <c r="P17" s="256"/>
      <c r="Q17" s="256"/>
      <c r="R17" s="256"/>
      <c r="S17" s="285"/>
      <c r="T17" s="285"/>
      <c r="U17" s="290" t="str">
        <f>IF(OR(L17="FINT",L17="ENCO",L17=""),IF(ISNA(LOOKUP(S17,'€€€'!$H$7:$H$96,'€€€'!$I$7:$I$96)*T17),"",(LOOKUP(S17,'€€€'!$H$7:$H$96,'€€€'!$I$7:$I$96)*T17)),"")</f>
        <v/>
      </c>
      <c r="V17" s="256"/>
      <c r="W17" s="256"/>
      <c r="X17" s="290" t="str">
        <f>IF(OR(L17="FINT",L17="ENCO",L17=""),IF(ISNA(LOOKUP(V17,'€€€'!$H$7:$H$96,'€€€'!$I$7:$I$96)*W17),"",(LOOKUP(V17,'€€€'!$H$7:$H$96,'€€€'!$I$7:$I$96)*W17)),"")</f>
        <v/>
      </c>
      <c r="Y17" s="47"/>
      <c r="Z17" s="215"/>
      <c r="AA17" s="215"/>
      <c r="AB17" s="215"/>
      <c r="AC17" s="215"/>
      <c r="AD17" s="215"/>
      <c r="AE17" s="215"/>
      <c r="AF17" s="215"/>
      <c r="AG17" s="215"/>
      <c r="AH17" s="215"/>
      <c r="AI17" s="271">
        <f t="shared" si="0"/>
        <v>0</v>
      </c>
      <c r="AJ17" s="271">
        <f t="shared" si="1"/>
        <v>0</v>
      </c>
      <c r="AK17" s="271">
        <f t="shared" si="2"/>
        <v>0</v>
      </c>
    </row>
    <row r="18" spans="1:37" s="200" customFormat="1" ht="43.5" customHeight="1" x14ac:dyDescent="0.2">
      <c r="A18" s="103"/>
      <c r="B18" s="103"/>
      <c r="C18" s="104"/>
      <c r="D18" s="143"/>
      <c r="E18" s="284"/>
      <c r="F18" s="284"/>
      <c r="G18" s="284"/>
      <c r="H18" s="284"/>
      <c r="I18" s="256"/>
      <c r="J18" s="284"/>
      <c r="K18" s="284"/>
      <c r="L18" s="256"/>
      <c r="M18" s="278"/>
      <c r="N18" s="278"/>
      <c r="O18" s="278"/>
      <c r="P18" s="256"/>
      <c r="Q18" s="256"/>
      <c r="R18" s="256"/>
      <c r="S18" s="285"/>
      <c r="T18" s="285"/>
      <c r="U18" s="290" t="str">
        <f>IF(OR(L18="FINT",L18="ENCO",L18=""),IF(ISNA(LOOKUP(S18,'€€€'!$H$7:$H$96,'€€€'!$I$7:$I$96)*T18),"",(LOOKUP(S18,'€€€'!$H$7:$H$96,'€€€'!$I$7:$I$96)*T18)),"")</f>
        <v/>
      </c>
      <c r="V18" s="256"/>
      <c r="W18" s="256"/>
      <c r="X18" s="290" t="str">
        <f>IF(OR(L18="FINT",L18="ENCO",L18=""),IF(ISNA(LOOKUP(V18,'€€€'!$H$7:$H$96,'€€€'!$I$7:$I$96)*W18),"",(LOOKUP(V18,'€€€'!$H$7:$H$96,'€€€'!$I$7:$I$96)*W18)),"")</f>
        <v/>
      </c>
      <c r="Y18" s="47"/>
      <c r="Z18" s="215"/>
      <c r="AA18" s="215"/>
      <c r="AB18" s="215"/>
      <c r="AC18" s="215"/>
      <c r="AD18" s="215"/>
      <c r="AE18" s="215"/>
      <c r="AF18" s="215"/>
      <c r="AG18" s="215"/>
      <c r="AH18" s="215"/>
      <c r="AI18" s="271">
        <f t="shared" si="0"/>
        <v>0</v>
      </c>
      <c r="AJ18" s="271">
        <f t="shared" si="1"/>
        <v>0</v>
      </c>
      <c r="AK18" s="271">
        <f t="shared" si="2"/>
        <v>0</v>
      </c>
    </row>
    <row r="19" spans="1:37" s="200" customFormat="1" ht="43.5" customHeight="1" x14ac:dyDescent="0.2">
      <c r="A19" s="103"/>
      <c r="B19" s="103"/>
      <c r="C19" s="104"/>
      <c r="D19" s="143"/>
      <c r="E19" s="281"/>
      <c r="F19" s="295"/>
      <c r="G19" s="281"/>
      <c r="H19" s="281"/>
      <c r="I19" s="281"/>
      <c r="J19" s="281"/>
      <c r="K19" s="281"/>
      <c r="L19" s="275"/>
      <c r="M19" s="276"/>
      <c r="N19" s="276"/>
      <c r="O19" s="276"/>
      <c r="P19" s="275"/>
      <c r="Q19" s="275"/>
      <c r="R19" s="275"/>
      <c r="S19" s="281"/>
      <c r="T19" s="281"/>
      <c r="U19" s="288" t="str">
        <f>IF(OR(L19="FINT",L19="ENCO",L19=""),IF(ISNA(LOOKUP(S19,'€€€'!$H$7:$H$96,'€€€'!$I$7:$I$96)*T19),"",(LOOKUP(S19,'€€€'!$H$7:$H$96,'€€€'!$I$7:$I$96)*T19)),"")</f>
        <v/>
      </c>
      <c r="V19" s="275"/>
      <c r="W19" s="275"/>
      <c r="X19" s="288" t="str">
        <f>IF(OR(L19="FINT",L19="ENCO",L19=""),IF(ISNA(LOOKUP(V19,'€€€'!$H$7:$H$96,'€€€'!$I$7:$I$96)*W19),"",(LOOKUP(V19,'€€€'!$H$7:$H$96,'€€€'!$I$7:$I$96)*W19)),"")</f>
        <v/>
      </c>
      <c r="Y19" s="47"/>
      <c r="Z19" s="215"/>
      <c r="AA19" s="215"/>
      <c r="AB19" s="215"/>
      <c r="AC19" s="215"/>
      <c r="AD19" s="215"/>
      <c r="AE19" s="215"/>
      <c r="AF19" s="215"/>
      <c r="AG19" s="215"/>
      <c r="AH19" s="215"/>
      <c r="AI19" s="271">
        <f t="shared" si="0"/>
        <v>0</v>
      </c>
      <c r="AJ19" s="271">
        <f t="shared" si="1"/>
        <v>0</v>
      </c>
      <c r="AK19" s="271">
        <f t="shared" si="2"/>
        <v>0</v>
      </c>
    </row>
    <row r="20" spans="1:37" s="200" customFormat="1" ht="43.5" customHeight="1" x14ac:dyDescent="0.2">
      <c r="A20" s="103"/>
      <c r="B20" s="103"/>
      <c r="C20" s="104"/>
      <c r="D20" s="143"/>
      <c r="E20" s="281"/>
      <c r="F20" s="295"/>
      <c r="G20" s="281"/>
      <c r="H20" s="281"/>
      <c r="I20" s="281"/>
      <c r="J20" s="281"/>
      <c r="K20" s="281"/>
      <c r="L20" s="275"/>
      <c r="M20" s="276"/>
      <c r="N20" s="276"/>
      <c r="O20" s="276"/>
      <c r="P20" s="275"/>
      <c r="Q20" s="275"/>
      <c r="R20" s="275"/>
      <c r="S20" s="281"/>
      <c r="T20" s="281"/>
      <c r="U20" s="288" t="str">
        <f>IF(OR(L20="FINT",L20="ENCO",L20=""),IF(ISNA(LOOKUP(S20,'€€€'!$H$7:$H$96,'€€€'!$I$7:$I$96)*T20),"",(LOOKUP(S20,'€€€'!$H$7:$H$96,'€€€'!$I$7:$I$96)*T20)),"")</f>
        <v/>
      </c>
      <c r="V20" s="275"/>
      <c r="W20" s="275"/>
      <c r="X20" s="288" t="str">
        <f>IF(OR(L20="FINT",L20="ENCO",L20=""),IF(ISNA(LOOKUP(V20,'€€€'!$H$7:$H$96,'€€€'!$I$7:$I$96)*W20),"",(LOOKUP(V20,'€€€'!$H$7:$H$96,'€€€'!$I$7:$I$96)*W20)),"")</f>
        <v/>
      </c>
      <c r="Y20" s="47"/>
      <c r="Z20" s="215"/>
      <c r="AA20" s="215"/>
      <c r="AB20" s="215"/>
      <c r="AC20" s="215"/>
      <c r="AD20" s="215"/>
      <c r="AE20" s="215"/>
      <c r="AF20" s="215"/>
      <c r="AG20" s="215"/>
      <c r="AH20" s="215"/>
      <c r="AI20" s="271">
        <f t="shared" si="0"/>
        <v>0</v>
      </c>
      <c r="AJ20" s="271">
        <f t="shared" si="1"/>
        <v>0</v>
      </c>
      <c r="AK20" s="271">
        <f t="shared" si="2"/>
        <v>0</v>
      </c>
    </row>
    <row r="21" spans="1:37" s="200" customFormat="1" ht="43.5" customHeight="1" x14ac:dyDescent="0.2">
      <c r="A21" s="103"/>
      <c r="B21" s="103"/>
      <c r="C21" s="104"/>
      <c r="D21" s="143"/>
      <c r="E21" s="284"/>
      <c r="F21" s="284"/>
      <c r="G21" s="284"/>
      <c r="H21" s="284"/>
      <c r="I21" s="256"/>
      <c r="J21" s="284"/>
      <c r="K21" s="284"/>
      <c r="L21" s="256"/>
      <c r="M21" s="278"/>
      <c r="N21" s="278"/>
      <c r="O21" s="278"/>
      <c r="P21" s="256"/>
      <c r="Q21" s="256"/>
      <c r="R21" s="256"/>
      <c r="S21" s="285"/>
      <c r="T21" s="285"/>
      <c r="U21" s="290" t="str">
        <f>IF(OR(L21="FINT",L21="ENCO",L21=""),IF(ISNA(LOOKUP(S21,'€€€'!$H$7:$H$96,'€€€'!$I$7:$I$96)*T21),"",(LOOKUP(S21,'€€€'!$H$7:$H$96,'€€€'!$I$7:$I$96)*T21)),"")</f>
        <v/>
      </c>
      <c r="V21" s="256"/>
      <c r="W21" s="256"/>
      <c r="X21" s="290" t="str">
        <f>IF(OR(L21="FINT",L21="ENCO",L21=""),IF(ISNA(LOOKUP(V21,'€€€'!$H$7:$H$96,'€€€'!$I$7:$I$96)*W21),"",(LOOKUP(V21,'€€€'!$H$7:$H$96,'€€€'!$I$7:$I$96)*W21)),"")</f>
        <v/>
      </c>
      <c r="Y21" s="47"/>
      <c r="Z21" s="215"/>
      <c r="AA21" s="215"/>
      <c r="AB21" s="215"/>
      <c r="AC21" s="215"/>
      <c r="AD21" s="215"/>
      <c r="AE21" s="215"/>
      <c r="AF21" s="215"/>
      <c r="AG21" s="215"/>
      <c r="AH21" s="215"/>
      <c r="AI21" s="271">
        <f t="shared" si="0"/>
        <v>0</v>
      </c>
      <c r="AJ21" s="271">
        <f t="shared" si="1"/>
        <v>0</v>
      </c>
      <c r="AK21" s="271">
        <f t="shared" si="2"/>
        <v>0</v>
      </c>
    </row>
    <row r="22" spans="1:37" s="200" customFormat="1" ht="43.5" customHeight="1" x14ac:dyDescent="0.2">
      <c r="A22" s="103"/>
      <c r="B22" s="103"/>
      <c r="C22" s="104"/>
      <c r="D22" s="143"/>
      <c r="E22" s="284"/>
      <c r="F22" s="284"/>
      <c r="G22" s="284"/>
      <c r="H22" s="284"/>
      <c r="I22" s="256"/>
      <c r="J22" s="284"/>
      <c r="K22" s="284"/>
      <c r="L22" s="256"/>
      <c r="M22" s="278"/>
      <c r="N22" s="278"/>
      <c r="O22" s="278"/>
      <c r="P22" s="256"/>
      <c r="Q22" s="256"/>
      <c r="R22" s="256"/>
      <c r="S22" s="285"/>
      <c r="T22" s="285"/>
      <c r="U22" s="290" t="str">
        <f>IF(OR(L22="FINT",L22="ENCO",L22=""),IF(ISNA(LOOKUP(S22,'€€€'!$H$7:$H$96,'€€€'!$I$7:$I$96)*T22),"",(LOOKUP(S22,'€€€'!$H$7:$H$96,'€€€'!$I$7:$I$96)*T22)),"")</f>
        <v/>
      </c>
      <c r="V22" s="256"/>
      <c r="W22" s="256"/>
      <c r="X22" s="290" t="str">
        <f>IF(OR(L22="FINT",L22="ENCO",L22=""),IF(ISNA(LOOKUP(V22,'€€€'!$H$7:$H$96,'€€€'!$I$7:$I$96)*W22),"",(LOOKUP(V22,'€€€'!$H$7:$H$96,'€€€'!$I$7:$I$96)*W22)),"")</f>
        <v/>
      </c>
      <c r="Y22" s="47"/>
      <c r="Z22" s="215"/>
      <c r="AA22" s="215"/>
      <c r="AB22" s="215"/>
      <c r="AC22" s="215"/>
      <c r="AD22" s="215"/>
      <c r="AE22" s="215"/>
      <c r="AF22" s="215"/>
      <c r="AG22" s="215"/>
      <c r="AH22" s="215"/>
      <c r="AI22" s="271">
        <f t="shared" si="0"/>
        <v>0</v>
      </c>
      <c r="AJ22" s="271">
        <f t="shared" si="1"/>
        <v>0</v>
      </c>
      <c r="AK22" s="271">
        <f t="shared" si="2"/>
        <v>0</v>
      </c>
    </row>
    <row r="23" spans="1:37" s="200" customFormat="1" ht="43.5" customHeight="1" x14ac:dyDescent="0.2">
      <c r="A23" s="103"/>
      <c r="B23" s="103"/>
      <c r="C23" s="104"/>
      <c r="D23" s="143"/>
      <c r="E23" s="284"/>
      <c r="F23" s="284"/>
      <c r="G23" s="284"/>
      <c r="H23" s="284"/>
      <c r="I23" s="256"/>
      <c r="J23" s="284"/>
      <c r="K23" s="284"/>
      <c r="L23" s="256"/>
      <c r="M23" s="278"/>
      <c r="N23" s="278"/>
      <c r="O23" s="278"/>
      <c r="P23" s="256"/>
      <c r="Q23" s="256"/>
      <c r="R23" s="256"/>
      <c r="S23" s="285"/>
      <c r="T23" s="285"/>
      <c r="U23" s="290" t="str">
        <f>IF(OR(L23="FINT",L23="ENCO",L23=""),IF(ISNA(LOOKUP(S23,'€€€'!$H$7:$H$96,'€€€'!$I$7:$I$96)*T23),"",(LOOKUP(S23,'€€€'!$H$7:$H$96,'€€€'!$I$7:$I$96)*T23)),"")</f>
        <v/>
      </c>
      <c r="V23" s="256"/>
      <c r="W23" s="256"/>
      <c r="X23" s="290" t="str">
        <f>IF(OR(L23="FINT",L23="ENCO",L23=""),IF(ISNA(LOOKUP(V23,'€€€'!$H$7:$H$96,'€€€'!$I$7:$I$96)*W23),"",(LOOKUP(V23,'€€€'!$H$7:$H$96,'€€€'!$I$7:$I$96)*W23)),"")</f>
        <v/>
      </c>
      <c r="Y23" s="47"/>
      <c r="Z23" s="215"/>
      <c r="AA23" s="215"/>
      <c r="AB23" s="215"/>
      <c r="AC23" s="215"/>
      <c r="AD23" s="215"/>
      <c r="AE23" s="215"/>
      <c r="AF23" s="215"/>
      <c r="AG23" s="215"/>
      <c r="AH23" s="215"/>
      <c r="AI23" s="271">
        <f t="shared" si="0"/>
        <v>0</v>
      </c>
      <c r="AJ23" s="271">
        <f t="shared" si="1"/>
        <v>0</v>
      </c>
      <c r="AK23" s="271">
        <f t="shared" si="2"/>
        <v>0</v>
      </c>
    </row>
    <row r="24" spans="1:37" s="200" customFormat="1" ht="43.5" customHeight="1" x14ac:dyDescent="0.2">
      <c r="A24" s="103"/>
      <c r="B24" s="103"/>
      <c r="C24" s="104"/>
      <c r="D24" s="143"/>
      <c r="E24" s="284"/>
      <c r="F24" s="284"/>
      <c r="G24" s="284"/>
      <c r="H24" s="284"/>
      <c r="I24" s="256"/>
      <c r="J24" s="284"/>
      <c r="K24" s="284"/>
      <c r="L24" s="256"/>
      <c r="M24" s="278"/>
      <c r="N24" s="278"/>
      <c r="O24" s="278"/>
      <c r="P24" s="256"/>
      <c r="Q24" s="256"/>
      <c r="R24" s="256"/>
      <c r="S24" s="285"/>
      <c r="T24" s="285"/>
      <c r="U24" s="290" t="str">
        <f>IF(OR(L24="FINT",L24="ENCO",L24=""),IF(ISNA(LOOKUP(S24,'€€€'!$H$7:$H$96,'€€€'!$I$7:$I$96)*T24),"",(LOOKUP(S24,'€€€'!$H$7:$H$96,'€€€'!$I$7:$I$96)*T24)),"")</f>
        <v/>
      </c>
      <c r="V24" s="256"/>
      <c r="W24" s="256"/>
      <c r="X24" s="290" t="str">
        <f>IF(OR(L24="FINT",L24="ENCO",L24=""),IF(ISNA(LOOKUP(V24,'€€€'!$H$7:$H$96,'€€€'!$I$7:$I$96)*W24),"",(LOOKUP(V24,'€€€'!$H$7:$H$96,'€€€'!$I$7:$I$96)*W24)),"")</f>
        <v/>
      </c>
      <c r="Y24" s="47"/>
      <c r="Z24" s="215"/>
      <c r="AA24" s="215"/>
      <c r="AB24" s="215"/>
      <c r="AC24" s="215"/>
      <c r="AD24" s="215"/>
      <c r="AE24" s="215"/>
      <c r="AF24" s="215"/>
      <c r="AG24" s="215"/>
      <c r="AH24" s="215"/>
      <c r="AI24" s="271">
        <f t="shared" si="0"/>
        <v>0</v>
      </c>
      <c r="AJ24" s="271">
        <f t="shared" si="1"/>
        <v>0</v>
      </c>
      <c r="AK24" s="271">
        <f t="shared" si="2"/>
        <v>0</v>
      </c>
    </row>
    <row r="25" spans="1:37" s="200" customFormat="1" ht="43.5" customHeight="1" x14ac:dyDescent="0.2">
      <c r="A25" s="106"/>
      <c r="B25" s="106"/>
      <c r="C25" s="104"/>
      <c r="D25" s="143"/>
      <c r="E25" s="284"/>
      <c r="F25" s="284"/>
      <c r="G25" s="284"/>
      <c r="H25" s="284"/>
      <c r="I25" s="256"/>
      <c r="J25" s="284"/>
      <c r="K25" s="284"/>
      <c r="L25" s="256"/>
      <c r="M25" s="278"/>
      <c r="N25" s="278"/>
      <c r="O25" s="278"/>
      <c r="P25" s="256"/>
      <c r="Q25" s="256"/>
      <c r="R25" s="256"/>
      <c r="S25" s="285"/>
      <c r="T25" s="285"/>
      <c r="U25" s="290" t="str">
        <f>IF(OR(L25="FINT",L25="ENCO",L25=""),IF(ISNA(LOOKUP(S25,'€€€'!$H$7:$H$96,'€€€'!$I$7:$I$96)*T25),"",(LOOKUP(S25,'€€€'!$H$7:$H$96,'€€€'!$I$7:$I$96)*T25)),"")</f>
        <v/>
      </c>
      <c r="V25" s="256"/>
      <c r="W25" s="256"/>
      <c r="X25" s="290" t="str">
        <f>IF(OR(L25="FINT",L25="ENCO",L25=""),IF(ISNA(LOOKUP(V25,'€€€'!$H$7:$H$96,'€€€'!$I$7:$I$96)*W25),"",(LOOKUP(V25,'€€€'!$H$7:$H$96,'€€€'!$I$7:$I$96)*W25)),"")</f>
        <v/>
      </c>
      <c r="Y25" s="47"/>
      <c r="Z25" s="215"/>
      <c r="AA25" s="215"/>
      <c r="AB25" s="215"/>
      <c r="AC25" s="215"/>
      <c r="AD25" s="215"/>
      <c r="AE25" s="215"/>
      <c r="AF25" s="215"/>
      <c r="AG25" s="215"/>
      <c r="AH25" s="215"/>
      <c r="AI25" s="271">
        <f t="shared" si="0"/>
        <v>0</v>
      </c>
      <c r="AJ25" s="271">
        <f t="shared" si="1"/>
        <v>0</v>
      </c>
      <c r="AK25" s="271">
        <f t="shared" si="2"/>
        <v>0</v>
      </c>
    </row>
    <row r="26" spans="1:37" s="200" customFormat="1" ht="43.5" customHeight="1" x14ac:dyDescent="0.2">
      <c r="A26" s="106"/>
      <c r="B26" s="106"/>
      <c r="C26" s="104"/>
      <c r="D26" s="143"/>
      <c r="E26" s="284"/>
      <c r="F26" s="284"/>
      <c r="G26" s="284"/>
      <c r="H26" s="284"/>
      <c r="I26" s="256"/>
      <c r="J26" s="284"/>
      <c r="K26" s="284"/>
      <c r="L26" s="256"/>
      <c r="M26" s="278"/>
      <c r="N26" s="278"/>
      <c r="O26" s="278"/>
      <c r="P26" s="256"/>
      <c r="Q26" s="256"/>
      <c r="R26" s="256"/>
      <c r="S26" s="285"/>
      <c r="T26" s="285"/>
      <c r="U26" s="290" t="str">
        <f>IF(OR(L26="FINT",L26="ENCO",L26=""),IF(ISNA(LOOKUP(S26,'€€€'!$H$7:$H$96,'€€€'!$I$7:$I$96)*T26),"",(LOOKUP(S26,'€€€'!$H$7:$H$96,'€€€'!$I$7:$I$96)*T26)),"")</f>
        <v/>
      </c>
      <c r="V26" s="256"/>
      <c r="W26" s="256"/>
      <c r="X26" s="290" t="str">
        <f>IF(OR(L26="FINT",L26="ENCO",L26=""),IF(ISNA(LOOKUP(V26,'€€€'!$H$7:$H$96,'€€€'!$I$7:$I$96)*W26),"",(LOOKUP(V26,'€€€'!$H$7:$H$96,'€€€'!$I$7:$I$96)*W26)),"")</f>
        <v/>
      </c>
      <c r="Y26" s="47"/>
      <c r="Z26" s="215"/>
      <c r="AA26" s="215"/>
      <c r="AB26" s="215"/>
      <c r="AC26" s="215"/>
      <c r="AD26" s="215"/>
      <c r="AE26" s="215"/>
      <c r="AF26" s="215"/>
      <c r="AG26" s="215"/>
      <c r="AH26" s="215"/>
      <c r="AI26" s="271">
        <f t="shared" si="0"/>
        <v>0</v>
      </c>
      <c r="AJ26" s="271">
        <f t="shared" si="1"/>
        <v>0</v>
      </c>
      <c r="AK26" s="271">
        <f t="shared" si="2"/>
        <v>0</v>
      </c>
    </row>
    <row r="27" spans="1:37" s="200" customFormat="1" ht="43.5" customHeight="1" x14ac:dyDescent="0.2">
      <c r="A27" s="103"/>
      <c r="B27" s="103"/>
      <c r="C27" s="104"/>
      <c r="D27" s="143"/>
      <c r="E27" s="284"/>
      <c r="F27" s="284"/>
      <c r="G27" s="284"/>
      <c r="H27" s="284"/>
      <c r="I27" s="256"/>
      <c r="J27" s="284"/>
      <c r="K27" s="284"/>
      <c r="L27" s="256"/>
      <c r="M27" s="278"/>
      <c r="N27" s="278"/>
      <c r="O27" s="278"/>
      <c r="P27" s="256"/>
      <c r="Q27" s="256"/>
      <c r="R27" s="256"/>
      <c r="S27" s="285"/>
      <c r="T27" s="285"/>
      <c r="U27" s="290" t="str">
        <f>IF(OR(L27="FINT",L27="ENCO",L27=""),IF(ISNA(LOOKUP(S27,'€€€'!$H$7:$H$96,'€€€'!$I$7:$I$96)*T27),"",(LOOKUP(S27,'€€€'!$H$7:$H$96,'€€€'!$I$7:$I$96)*T27)),"")</f>
        <v/>
      </c>
      <c r="V27" s="256"/>
      <c r="W27" s="256"/>
      <c r="X27" s="290" t="str">
        <f>IF(OR(L27="FINT",L27="ENCO",L27=""),IF(ISNA(LOOKUP(V27,'€€€'!$H$7:$H$96,'€€€'!$I$7:$I$96)*W27),"",(LOOKUP(V27,'€€€'!$H$7:$H$96,'€€€'!$I$7:$I$96)*W27)),"")</f>
        <v/>
      </c>
      <c r="Y27" s="47"/>
      <c r="Z27" s="215"/>
      <c r="AA27" s="215"/>
      <c r="AB27" s="215"/>
      <c r="AC27" s="215"/>
      <c r="AD27" s="215"/>
      <c r="AE27" s="215"/>
      <c r="AF27" s="215"/>
      <c r="AG27" s="215"/>
      <c r="AH27" s="215"/>
      <c r="AI27" s="271">
        <f t="shared" si="0"/>
        <v>0</v>
      </c>
      <c r="AJ27" s="271">
        <f t="shared" si="1"/>
        <v>0</v>
      </c>
      <c r="AK27" s="271">
        <f t="shared" si="2"/>
        <v>0</v>
      </c>
    </row>
    <row r="28" spans="1:37" s="273" customFormat="1" ht="43.5" customHeight="1" x14ac:dyDescent="0.2">
      <c r="A28" s="105"/>
      <c r="B28" s="105"/>
      <c r="C28" s="104"/>
      <c r="D28" s="143"/>
      <c r="E28" s="284"/>
      <c r="F28" s="284"/>
      <c r="G28" s="284"/>
      <c r="H28" s="284"/>
      <c r="I28" s="256"/>
      <c r="J28" s="284"/>
      <c r="K28" s="284"/>
      <c r="L28" s="256"/>
      <c r="M28" s="278"/>
      <c r="N28" s="278"/>
      <c r="O28" s="278"/>
      <c r="P28" s="256"/>
      <c r="Q28" s="256"/>
      <c r="R28" s="256"/>
      <c r="S28" s="285"/>
      <c r="T28" s="285"/>
      <c r="U28" s="290" t="str">
        <f>IF(OR(L28="FINT",L28="ENCO",L28=""),IF(ISNA(LOOKUP(S28,'€€€'!$H$7:$H$96,'€€€'!$I$7:$I$96)*T28),"",(LOOKUP(S28,'€€€'!$H$7:$H$96,'€€€'!$I$7:$I$96)*T28)),"")</f>
        <v/>
      </c>
      <c r="V28" s="256"/>
      <c r="W28" s="256"/>
      <c r="X28" s="290" t="str">
        <f>IF(OR(L28="FINT",L28="ENCO",L28=""),IF(ISNA(LOOKUP(V28,'€€€'!$H$7:$H$96,'€€€'!$I$7:$I$96)*W28),"",(LOOKUP(V28,'€€€'!$H$7:$H$96,'€€€'!$I$7:$I$96)*W28)),"")</f>
        <v/>
      </c>
      <c r="Y28" s="47"/>
      <c r="Z28" s="215"/>
      <c r="AA28" s="215"/>
      <c r="AB28" s="215"/>
      <c r="AC28" s="215"/>
      <c r="AD28" s="215"/>
      <c r="AE28" s="215"/>
      <c r="AF28" s="215"/>
      <c r="AG28" s="215"/>
      <c r="AH28" s="215"/>
      <c r="AI28" s="271">
        <f t="shared" si="0"/>
        <v>0</v>
      </c>
      <c r="AJ28" s="271">
        <f t="shared" si="1"/>
        <v>0</v>
      </c>
      <c r="AK28" s="271">
        <f t="shared" si="2"/>
        <v>0</v>
      </c>
    </row>
    <row r="29" spans="1:37" s="273" customFormat="1" ht="43.5" customHeight="1" x14ac:dyDescent="0.2">
      <c r="A29" s="105"/>
      <c r="B29" s="105"/>
      <c r="C29" s="104"/>
      <c r="D29" s="143"/>
      <c r="E29" s="275"/>
      <c r="F29" s="275"/>
      <c r="G29" s="275"/>
      <c r="H29" s="275"/>
      <c r="I29" s="275"/>
      <c r="J29" s="275"/>
      <c r="K29" s="275"/>
      <c r="L29" s="275"/>
      <c r="M29" s="276"/>
      <c r="N29" s="276"/>
      <c r="O29" s="276"/>
      <c r="P29" s="275"/>
      <c r="Q29" s="275"/>
      <c r="R29" s="275"/>
      <c r="S29" s="281"/>
      <c r="T29" s="281"/>
      <c r="U29" s="288" t="str">
        <f>IF(OR(L29="FINT",L29="ENCO",L29=""),IF(ISNA(LOOKUP(S29,'€€€'!$H$7:$H$96,'€€€'!$I$7:$I$96)*T29),"",(LOOKUP(S29,'€€€'!$H$7:$H$96,'€€€'!$I$7:$I$96)*T29)),"")</f>
        <v/>
      </c>
      <c r="V29" s="275"/>
      <c r="W29" s="275"/>
      <c r="X29" s="288" t="str">
        <f>IF(OR(L29="FINT",L29="ENCO",L29=""),IF(ISNA(LOOKUP(V29,'€€€'!$H$7:$H$96,'€€€'!$I$7:$I$96)*W29),"",(LOOKUP(V29,'€€€'!$H$7:$H$96,'€€€'!$I$7:$I$96)*W29)),"")</f>
        <v/>
      </c>
      <c r="Y29" s="47"/>
      <c r="Z29" s="215"/>
      <c r="AA29" s="215"/>
      <c r="AB29" s="215"/>
      <c r="AC29" s="215"/>
      <c r="AD29" s="215"/>
      <c r="AE29" s="215"/>
      <c r="AF29" s="215"/>
      <c r="AG29" s="215"/>
      <c r="AH29" s="215"/>
      <c r="AI29" s="271">
        <f t="shared" si="0"/>
        <v>0</v>
      </c>
      <c r="AJ29" s="271">
        <f t="shared" si="1"/>
        <v>0</v>
      </c>
      <c r="AK29" s="271">
        <f t="shared" si="2"/>
        <v>0</v>
      </c>
    </row>
    <row r="30" spans="1:37" s="273" customFormat="1" ht="43.5" customHeight="1" x14ac:dyDescent="0.2">
      <c r="A30" s="105"/>
      <c r="B30" s="105"/>
      <c r="C30" s="104"/>
      <c r="D30" s="143"/>
      <c r="E30" s="275"/>
      <c r="F30" s="275"/>
      <c r="G30" s="275"/>
      <c r="H30" s="275"/>
      <c r="I30" s="275"/>
      <c r="J30" s="275"/>
      <c r="K30" s="275"/>
      <c r="L30" s="275"/>
      <c r="M30" s="276"/>
      <c r="N30" s="276"/>
      <c r="O30" s="276"/>
      <c r="P30" s="275"/>
      <c r="Q30" s="275"/>
      <c r="R30" s="275"/>
      <c r="S30" s="281"/>
      <c r="T30" s="281"/>
      <c r="U30" s="288" t="str">
        <f>IF(OR(L30="FINT",L30="ENCO",L30=""),IF(ISNA(LOOKUP(S30,'€€€'!$H$7:$H$96,'€€€'!$I$7:$I$96)*T30),"",(LOOKUP(S30,'€€€'!$H$7:$H$96,'€€€'!$I$7:$I$96)*T30)),"")</f>
        <v/>
      </c>
      <c r="V30" s="275"/>
      <c r="W30" s="275"/>
      <c r="X30" s="288" t="str">
        <f>IF(OR(L30="FINT",L30="ENCO",L30=""),IF(ISNA(LOOKUP(V30,'€€€'!$H$7:$H$96,'€€€'!$I$7:$I$96)*W30),"",(LOOKUP(V30,'€€€'!$H$7:$H$96,'€€€'!$I$7:$I$96)*W30)),"")</f>
        <v/>
      </c>
      <c r="Y30" s="47"/>
      <c r="Z30" s="215"/>
      <c r="AA30" s="215"/>
      <c r="AB30" s="215"/>
      <c r="AC30" s="215"/>
      <c r="AD30" s="215"/>
      <c r="AE30" s="215"/>
      <c r="AF30" s="215"/>
      <c r="AG30" s="215"/>
      <c r="AH30" s="215"/>
      <c r="AI30" s="271">
        <f t="shared" si="0"/>
        <v>0</v>
      </c>
      <c r="AJ30" s="271">
        <f t="shared" si="1"/>
        <v>0</v>
      </c>
      <c r="AK30" s="271">
        <f t="shared" si="2"/>
        <v>0</v>
      </c>
    </row>
    <row r="31" spans="1:37" s="200" customFormat="1" ht="43.5" customHeight="1" x14ac:dyDescent="0.2">
      <c r="A31" s="105"/>
      <c r="B31" s="105"/>
      <c r="C31" s="104"/>
      <c r="D31" s="143"/>
      <c r="E31" s="284"/>
      <c r="F31" s="284"/>
      <c r="G31" s="284"/>
      <c r="H31" s="284"/>
      <c r="I31" s="256"/>
      <c r="J31" s="284"/>
      <c r="K31" s="284"/>
      <c r="L31" s="256"/>
      <c r="M31" s="278"/>
      <c r="N31" s="278"/>
      <c r="O31" s="278"/>
      <c r="P31" s="256"/>
      <c r="Q31" s="256"/>
      <c r="R31" s="256"/>
      <c r="S31" s="285"/>
      <c r="T31" s="285"/>
      <c r="U31" s="290" t="str">
        <f>IF(OR(L31="FINT",L31="ENCO",L31=""),IF(ISNA(LOOKUP(S31,'€€€'!$H$7:$H$96,'€€€'!$I$7:$I$96)*T31),"",(LOOKUP(S31,'€€€'!$H$7:$H$96,'€€€'!$I$7:$I$96)*T31)),"")</f>
        <v/>
      </c>
      <c r="V31" s="256"/>
      <c r="W31" s="256"/>
      <c r="X31" s="290" t="str">
        <f>IF(OR(L31="FINT",L31="ENCO",L31=""),IF(ISNA(LOOKUP(V31,'€€€'!$H$7:$H$96,'€€€'!$I$7:$I$96)*W31),"",(LOOKUP(V31,'€€€'!$H$7:$H$96,'€€€'!$I$7:$I$96)*W31)),"")</f>
        <v/>
      </c>
      <c r="Y31" s="8"/>
      <c r="Z31" s="215"/>
      <c r="AA31" s="215"/>
      <c r="AB31" s="215"/>
      <c r="AC31" s="215"/>
      <c r="AD31" s="215"/>
      <c r="AE31" s="215"/>
      <c r="AF31" s="215"/>
      <c r="AG31" s="215"/>
      <c r="AH31" s="215"/>
      <c r="AI31" s="271">
        <f t="shared" si="0"/>
        <v>0</v>
      </c>
      <c r="AJ31" s="271">
        <f t="shared" si="1"/>
        <v>0</v>
      </c>
      <c r="AK31" s="271">
        <f t="shared" si="2"/>
        <v>0</v>
      </c>
    </row>
    <row r="32" spans="1:37" s="200" customFormat="1" ht="43.5" customHeight="1" x14ac:dyDescent="0.2">
      <c r="A32" s="105"/>
      <c r="B32" s="105"/>
      <c r="C32" s="104"/>
      <c r="D32" s="143"/>
      <c r="E32" s="284"/>
      <c r="F32" s="284"/>
      <c r="G32" s="284"/>
      <c r="H32" s="284"/>
      <c r="I32" s="256"/>
      <c r="J32" s="284"/>
      <c r="K32" s="284"/>
      <c r="L32" s="256"/>
      <c r="M32" s="278"/>
      <c r="N32" s="278"/>
      <c r="O32" s="278"/>
      <c r="P32" s="256"/>
      <c r="Q32" s="256"/>
      <c r="R32" s="256"/>
      <c r="S32" s="285"/>
      <c r="T32" s="285"/>
      <c r="U32" s="290" t="str">
        <f>IF(OR(L32="FINT",L32="ENCO",L32=""),IF(ISNA(LOOKUP(S32,'€€€'!$H$7:$H$96,'€€€'!$I$7:$I$96)*T32),"",(LOOKUP(S32,'€€€'!$H$7:$H$96,'€€€'!$I$7:$I$96)*T32)),"")</f>
        <v/>
      </c>
      <c r="V32" s="256"/>
      <c r="W32" s="256"/>
      <c r="X32" s="290" t="str">
        <f>IF(OR(L32="FINT",L32="ENCO",L32=""),IF(ISNA(LOOKUP(V32,'€€€'!$H$7:$H$96,'€€€'!$I$7:$I$96)*W32),"",(LOOKUP(V32,'€€€'!$H$7:$H$96,'€€€'!$I$7:$I$96)*W32)),"")</f>
        <v/>
      </c>
      <c r="Y32" s="47"/>
      <c r="Z32" s="215"/>
      <c r="AA32" s="215"/>
      <c r="AB32" s="215"/>
      <c r="AC32" s="215"/>
      <c r="AD32" s="215"/>
      <c r="AE32" s="216"/>
      <c r="AF32" s="215"/>
      <c r="AG32" s="215"/>
      <c r="AH32" s="215"/>
      <c r="AI32" s="271"/>
      <c r="AJ32" s="271"/>
      <c r="AK32" s="271"/>
    </row>
    <row r="33" spans="1:37" s="200" customFormat="1" ht="43.5" customHeight="1" x14ac:dyDescent="0.2">
      <c r="A33" s="105"/>
      <c r="B33" s="105"/>
      <c r="C33" s="104"/>
      <c r="D33" s="143"/>
      <c r="E33" s="284"/>
      <c r="F33" s="284"/>
      <c r="G33" s="284"/>
      <c r="H33" s="284"/>
      <c r="I33" s="256"/>
      <c r="J33" s="284"/>
      <c r="K33" s="284"/>
      <c r="L33" s="256"/>
      <c r="M33" s="278"/>
      <c r="N33" s="278"/>
      <c r="O33" s="278"/>
      <c r="P33" s="256"/>
      <c r="Q33" s="256"/>
      <c r="R33" s="256"/>
      <c r="S33" s="285"/>
      <c r="T33" s="285"/>
      <c r="U33" s="290" t="str">
        <f>IF(OR(L33="FINT",L33="ENCO",L33=""),IF(ISNA(LOOKUP(S33,'€€€'!$H$7:$H$96,'€€€'!$I$7:$I$96)*T33),"",(LOOKUP(S33,'€€€'!$H$7:$H$96,'€€€'!$I$7:$I$96)*T33)),"")</f>
        <v/>
      </c>
      <c r="V33" s="256"/>
      <c r="W33" s="256"/>
      <c r="X33" s="290" t="str">
        <f>IF(OR(L33="FINT",L33="ENCO",L33=""),IF(ISNA(LOOKUP(V33,'€€€'!$H$7:$H$96,'€€€'!$I$7:$I$96)*W33),"",(LOOKUP(V33,'€€€'!$H$7:$H$96,'€€€'!$I$7:$I$96)*W33)),"")</f>
        <v/>
      </c>
      <c r="Y33" s="47"/>
      <c r="Z33" s="215"/>
      <c r="AA33" s="215"/>
      <c r="AB33" s="215"/>
      <c r="AC33" s="215"/>
      <c r="AD33" s="215"/>
      <c r="AE33" s="215"/>
      <c r="AF33" s="215"/>
      <c r="AG33" s="215"/>
      <c r="AH33" s="215"/>
      <c r="AI33" s="271">
        <f t="shared" ref="AI33:AI51" si="3">SUM(U33,X33)</f>
        <v>0</v>
      </c>
      <c r="AJ33" s="271">
        <f t="shared" ref="AJ33:AJ51" si="4">SUMIF(L33,"ENCO",AI33)</f>
        <v>0</v>
      </c>
      <c r="AK33" s="271">
        <f t="shared" ref="AK33:AK51" si="5">SUMIF(L33,"FINT",AI33)</f>
        <v>0</v>
      </c>
    </row>
    <row r="34" spans="1:37" s="200" customFormat="1" ht="43.5" customHeight="1" x14ac:dyDescent="0.2">
      <c r="A34" s="105"/>
      <c r="B34" s="105"/>
      <c r="C34" s="104"/>
      <c r="D34" s="143"/>
      <c r="E34" s="284"/>
      <c r="F34" s="284"/>
      <c r="G34" s="284"/>
      <c r="H34" s="284"/>
      <c r="I34" s="256"/>
      <c r="J34" s="284"/>
      <c r="K34" s="284"/>
      <c r="L34" s="256"/>
      <c r="M34" s="278"/>
      <c r="N34" s="278"/>
      <c r="O34" s="278"/>
      <c r="P34" s="256"/>
      <c r="Q34" s="256"/>
      <c r="R34" s="256"/>
      <c r="S34" s="285"/>
      <c r="T34" s="285"/>
      <c r="U34" s="290" t="str">
        <f>IF(OR(L34="FINT",L34="ENCO",L34=""),IF(ISNA(LOOKUP(S34,'€€€'!$H$7:$H$96,'€€€'!$I$7:$I$96)*T34),"",(LOOKUP(S34,'€€€'!$H$7:$H$96,'€€€'!$I$7:$I$96)*T34)),"")</f>
        <v/>
      </c>
      <c r="V34" s="256"/>
      <c r="W34" s="256"/>
      <c r="X34" s="290" t="str">
        <f>IF(OR(L34="FINT",L34="ENCO",L34=""),IF(ISNA(LOOKUP(V34,'€€€'!$H$7:$H$96,'€€€'!$I$7:$I$96)*W34),"",(LOOKUP(V34,'€€€'!$H$7:$H$96,'€€€'!$I$7:$I$96)*W34)),"")</f>
        <v/>
      </c>
      <c r="Y34" s="47"/>
      <c r="Z34" s="215"/>
      <c r="AA34" s="215"/>
      <c r="AB34" s="215"/>
      <c r="AC34" s="215"/>
      <c r="AD34" s="215"/>
      <c r="AE34" s="215"/>
      <c r="AF34" s="215"/>
      <c r="AG34" s="215"/>
      <c r="AH34" s="215"/>
      <c r="AI34" s="271">
        <f t="shared" si="3"/>
        <v>0</v>
      </c>
      <c r="AJ34" s="271">
        <f t="shared" si="4"/>
        <v>0</v>
      </c>
      <c r="AK34" s="271">
        <f t="shared" si="5"/>
        <v>0</v>
      </c>
    </row>
    <row r="35" spans="1:37" s="200" customFormat="1" ht="43.5" customHeight="1" x14ac:dyDescent="0.2">
      <c r="A35" s="105"/>
      <c r="B35" s="105"/>
      <c r="C35" s="104"/>
      <c r="D35" s="143"/>
      <c r="E35" s="275"/>
      <c r="F35" s="276"/>
      <c r="G35" s="275"/>
      <c r="H35" s="275"/>
      <c r="I35" s="256"/>
      <c r="J35" s="275"/>
      <c r="K35" s="275"/>
      <c r="L35" s="275"/>
      <c r="M35" s="276"/>
      <c r="N35" s="276"/>
      <c r="O35" s="276"/>
      <c r="P35" s="275"/>
      <c r="Q35" s="275"/>
      <c r="R35" s="275"/>
      <c r="S35" s="281"/>
      <c r="T35" s="281"/>
      <c r="U35" s="288" t="str">
        <f>IF(OR(L35="FINT",L35="ENCO",L35=""),IF(ISNA(LOOKUP(S35,'€€€'!$H$7:$H$96,'€€€'!$I$7:$I$96)*T35),"",(LOOKUP(S35,'€€€'!$H$7:$H$96,'€€€'!$I$7:$I$96)*T35)),"")</f>
        <v/>
      </c>
      <c r="V35" s="275"/>
      <c r="W35" s="275"/>
      <c r="X35" s="288" t="str">
        <f>IF(OR(L35="FINT",L35="ENCO",L35=""),IF(ISNA(LOOKUP(V35,'€€€'!$H$7:$H$96,'€€€'!$I$7:$I$96)*W35),"",(LOOKUP(V35,'€€€'!$H$7:$H$96,'€€€'!$I$7:$I$96)*W35)),"")</f>
        <v/>
      </c>
      <c r="Y35" s="47"/>
      <c r="Z35" s="215"/>
      <c r="AA35" s="215"/>
      <c r="AB35" s="215"/>
      <c r="AC35" s="215"/>
      <c r="AD35" s="215"/>
      <c r="AE35" s="215"/>
      <c r="AF35" s="215"/>
      <c r="AG35" s="215"/>
      <c r="AH35" s="215"/>
      <c r="AI35" s="271">
        <f t="shared" si="3"/>
        <v>0</v>
      </c>
      <c r="AJ35" s="271">
        <f t="shared" si="4"/>
        <v>0</v>
      </c>
      <c r="AK35" s="271">
        <f t="shared" si="5"/>
        <v>0</v>
      </c>
    </row>
    <row r="36" spans="1:37" s="200" customFormat="1" ht="43.5" customHeight="1" x14ac:dyDescent="0.2">
      <c r="A36" s="105"/>
      <c r="B36" s="105"/>
      <c r="C36" s="104"/>
      <c r="D36" s="143"/>
      <c r="E36" s="284"/>
      <c r="F36" s="284"/>
      <c r="G36" s="284"/>
      <c r="H36" s="284"/>
      <c r="I36" s="256"/>
      <c r="J36" s="284"/>
      <c r="K36" s="284"/>
      <c r="L36" s="256"/>
      <c r="M36" s="278"/>
      <c r="N36" s="278"/>
      <c r="O36" s="278"/>
      <c r="P36" s="256"/>
      <c r="Q36" s="279"/>
      <c r="R36" s="256"/>
      <c r="S36" s="285"/>
      <c r="T36" s="285"/>
      <c r="U36" s="290" t="str">
        <f>IF(OR(L36="FINT",L36="ENCO",L36=""),IF(ISNA(LOOKUP(S36,'€€€'!$H$7:$H$96,'€€€'!$I$7:$I$96)*T36),"",(LOOKUP(S36,'€€€'!$H$7:$H$96,'€€€'!$I$7:$I$96)*T36)),"")</f>
        <v/>
      </c>
      <c r="V36" s="256"/>
      <c r="W36" s="256"/>
      <c r="X36" s="290" t="str">
        <f>IF(OR(L36="FINT",L36="ENCO",L36=""),IF(ISNA(LOOKUP(V36,'€€€'!$H$7:$H$96,'€€€'!$I$7:$I$96)*W36),"",(LOOKUP(V36,'€€€'!$H$7:$H$96,'€€€'!$I$7:$I$96)*W36)),"")</f>
        <v/>
      </c>
      <c r="Y36" s="8"/>
      <c r="Z36" s="215"/>
      <c r="AA36" s="215"/>
      <c r="AB36" s="215"/>
      <c r="AC36" s="215"/>
      <c r="AD36" s="215"/>
      <c r="AE36" s="215"/>
      <c r="AF36" s="215"/>
      <c r="AG36" s="215"/>
      <c r="AH36" s="215"/>
      <c r="AI36" s="271">
        <f t="shared" si="3"/>
        <v>0</v>
      </c>
      <c r="AJ36" s="271">
        <f t="shared" si="4"/>
        <v>0</v>
      </c>
      <c r="AK36" s="271">
        <f t="shared" si="5"/>
        <v>0</v>
      </c>
    </row>
    <row r="37" spans="1:37" s="200" customFormat="1" ht="43.5" customHeight="1" x14ac:dyDescent="0.2">
      <c r="A37" s="105"/>
      <c r="B37" s="105"/>
      <c r="C37" s="104"/>
      <c r="D37" s="143"/>
      <c r="E37" s="284"/>
      <c r="F37" s="284"/>
      <c r="G37" s="284"/>
      <c r="H37" s="284"/>
      <c r="I37" s="256"/>
      <c r="J37" s="284"/>
      <c r="K37" s="284"/>
      <c r="L37" s="256"/>
      <c r="M37" s="278"/>
      <c r="N37" s="278"/>
      <c r="O37" s="278"/>
      <c r="P37" s="256"/>
      <c r="Q37" s="256"/>
      <c r="R37" s="256"/>
      <c r="S37" s="285"/>
      <c r="T37" s="285"/>
      <c r="U37" s="290" t="str">
        <f>IF(OR(L37="FINT",L37="ENCO",L37=""),IF(ISNA(LOOKUP(S37,'€€€'!$H$7:$H$96,'€€€'!$I$7:$I$96)*T37),"",(LOOKUP(S37,'€€€'!$H$7:$H$96,'€€€'!$I$7:$I$96)*T37)),"")</f>
        <v/>
      </c>
      <c r="V37" s="256"/>
      <c r="W37" s="256"/>
      <c r="X37" s="290" t="str">
        <f>IF(OR(L37="FINT",L37="ENCO",L37=""),IF(ISNA(LOOKUP(V37,'€€€'!$H$7:$H$96,'€€€'!$I$7:$I$96)*W37),"",(LOOKUP(V37,'€€€'!$H$7:$H$96,'€€€'!$I$7:$I$96)*W37)),"")</f>
        <v/>
      </c>
      <c r="Y37" s="47"/>
      <c r="Z37" s="215"/>
      <c r="AA37" s="215"/>
      <c r="AB37" s="215"/>
      <c r="AC37" s="215"/>
      <c r="AD37" s="215"/>
      <c r="AE37" s="215"/>
      <c r="AF37" s="215"/>
      <c r="AG37" s="215"/>
      <c r="AH37" s="215"/>
      <c r="AI37" s="271">
        <f t="shared" si="3"/>
        <v>0</v>
      </c>
      <c r="AJ37" s="271">
        <f t="shared" si="4"/>
        <v>0</v>
      </c>
      <c r="AK37" s="271">
        <f t="shared" si="5"/>
        <v>0</v>
      </c>
    </row>
    <row r="38" spans="1:37" s="200" customFormat="1" ht="43.5" customHeight="1" x14ac:dyDescent="0.2">
      <c r="A38" s="105"/>
      <c r="B38" s="105"/>
      <c r="C38" s="104"/>
      <c r="D38" s="143"/>
      <c r="E38" s="284"/>
      <c r="F38" s="284"/>
      <c r="G38" s="284"/>
      <c r="H38" s="284"/>
      <c r="I38" s="256"/>
      <c r="J38" s="284"/>
      <c r="K38" s="284"/>
      <c r="L38" s="256"/>
      <c r="M38" s="278"/>
      <c r="N38" s="278"/>
      <c r="O38" s="278"/>
      <c r="P38" s="256"/>
      <c r="Q38" s="256"/>
      <c r="R38" s="256"/>
      <c r="S38" s="285"/>
      <c r="T38" s="285"/>
      <c r="U38" s="290" t="str">
        <f>IF(OR(L38="FINT",L38="ENCO",L38=""),IF(ISNA(LOOKUP(S38,'€€€'!$H$7:$H$96,'€€€'!$I$7:$I$96)*T38),"",(LOOKUP(S38,'€€€'!$H$7:$H$96,'€€€'!$I$7:$I$96)*T38)),"")</f>
        <v/>
      </c>
      <c r="V38" s="256"/>
      <c r="W38" s="256"/>
      <c r="X38" s="290" t="str">
        <f>IF(OR(L38="FINT",L38="ENCO",L38=""),IF(ISNA(LOOKUP(V38,'€€€'!$H$7:$H$96,'€€€'!$I$7:$I$96)*W38),"",(LOOKUP(V38,'€€€'!$H$7:$H$96,'€€€'!$I$7:$I$96)*W38)),"")</f>
        <v/>
      </c>
      <c r="Y38" s="47"/>
      <c r="Z38" s="215"/>
      <c r="AA38" s="215"/>
      <c r="AB38" s="215"/>
      <c r="AC38" s="215"/>
      <c r="AD38" s="215"/>
      <c r="AE38" s="216"/>
      <c r="AF38" s="215"/>
      <c r="AG38" s="215"/>
      <c r="AH38" s="215"/>
      <c r="AI38" s="271">
        <f t="shared" si="3"/>
        <v>0</v>
      </c>
      <c r="AJ38" s="271">
        <f t="shared" si="4"/>
        <v>0</v>
      </c>
      <c r="AK38" s="271">
        <f t="shared" si="5"/>
        <v>0</v>
      </c>
    </row>
    <row r="39" spans="1:37" s="200" customFormat="1" ht="43.5" customHeight="1" x14ac:dyDescent="0.2">
      <c r="A39" s="105"/>
      <c r="B39" s="105"/>
      <c r="C39" s="104"/>
      <c r="D39" s="143"/>
      <c r="E39" s="284"/>
      <c r="F39" s="284"/>
      <c r="G39" s="284"/>
      <c r="H39" s="284"/>
      <c r="I39" s="256"/>
      <c r="J39" s="284"/>
      <c r="K39" s="284"/>
      <c r="L39" s="256"/>
      <c r="M39" s="278"/>
      <c r="N39" s="278"/>
      <c r="O39" s="278"/>
      <c r="P39" s="256"/>
      <c r="Q39" s="256"/>
      <c r="R39" s="256"/>
      <c r="S39" s="285"/>
      <c r="T39" s="285"/>
      <c r="U39" s="290" t="str">
        <f>IF(OR(L39="FINT",L39="ENCO",L39=""),IF(ISNA(LOOKUP(S39,'€€€'!$H$7:$H$96,'€€€'!$I$7:$I$96)*T39),"",(LOOKUP(S39,'€€€'!$H$7:$H$96,'€€€'!$I$7:$I$96)*T39)),"")</f>
        <v/>
      </c>
      <c r="V39" s="256"/>
      <c r="W39" s="256"/>
      <c r="X39" s="290" t="str">
        <f>IF(OR(L39="FINT",L39="ENCO",L39=""),IF(ISNA(LOOKUP(V39,'€€€'!$H$7:$H$96,'€€€'!$I$7:$I$96)*W39),"",(LOOKUP(V39,'€€€'!$H$7:$H$96,'€€€'!$I$7:$I$96)*W39)),"")</f>
        <v/>
      </c>
      <c r="Y39" s="47"/>
      <c r="Z39" s="215"/>
      <c r="AA39" s="215"/>
      <c r="AB39" s="215"/>
      <c r="AC39" s="215"/>
      <c r="AD39" s="215"/>
      <c r="AE39" s="215"/>
      <c r="AF39" s="215"/>
      <c r="AG39" s="215"/>
      <c r="AH39" s="215"/>
      <c r="AI39" s="271">
        <f t="shared" si="3"/>
        <v>0</v>
      </c>
      <c r="AJ39" s="271">
        <f t="shared" si="4"/>
        <v>0</v>
      </c>
      <c r="AK39" s="271">
        <f t="shared" si="5"/>
        <v>0</v>
      </c>
    </row>
    <row r="40" spans="1:37" s="200" customFormat="1" ht="43.5" customHeight="1" x14ac:dyDescent="0.2">
      <c r="A40" s="105"/>
      <c r="B40" s="105"/>
      <c r="C40" s="104"/>
      <c r="D40" s="143"/>
      <c r="E40" s="284"/>
      <c r="F40" s="284"/>
      <c r="G40" s="284"/>
      <c r="H40" s="284"/>
      <c r="I40" s="256"/>
      <c r="J40" s="284"/>
      <c r="K40" s="284"/>
      <c r="L40" s="256"/>
      <c r="M40" s="278"/>
      <c r="N40" s="278"/>
      <c r="O40" s="278"/>
      <c r="P40" s="256"/>
      <c r="Q40" s="256"/>
      <c r="R40" s="256"/>
      <c r="S40" s="285"/>
      <c r="T40" s="285"/>
      <c r="U40" s="290" t="str">
        <f>IF(OR(L40="FINT",L40="ENCO",L40=""),IF(ISNA(LOOKUP(S40,'€€€'!$H$7:$H$96,'€€€'!$I$7:$I$96)*T40),"",(LOOKUP(S40,'€€€'!$H$7:$H$96,'€€€'!$I$7:$I$96)*T40)),"")</f>
        <v/>
      </c>
      <c r="V40" s="256"/>
      <c r="W40" s="256"/>
      <c r="X40" s="290" t="str">
        <f>IF(OR(L40="FINT",L40="ENCO",L40=""),IF(ISNA(LOOKUP(V40,'€€€'!$H$7:$H$96,'€€€'!$I$7:$I$96)*W40),"",(LOOKUP(V40,'€€€'!$H$7:$H$96,'€€€'!$I$7:$I$96)*W40)),"")</f>
        <v/>
      </c>
      <c r="Y40" s="47"/>
      <c r="Z40" s="215"/>
      <c r="AA40" s="215"/>
      <c r="AB40" s="215"/>
      <c r="AC40" s="215"/>
      <c r="AD40" s="215"/>
      <c r="AE40" s="215"/>
      <c r="AF40" s="215"/>
      <c r="AG40" s="215"/>
      <c r="AH40" s="215"/>
      <c r="AI40" s="271">
        <f t="shared" si="3"/>
        <v>0</v>
      </c>
      <c r="AJ40" s="271">
        <f t="shared" si="4"/>
        <v>0</v>
      </c>
      <c r="AK40" s="271">
        <f t="shared" si="5"/>
        <v>0</v>
      </c>
    </row>
    <row r="41" spans="1:37" s="200" customFormat="1" ht="43.5" customHeight="1" x14ac:dyDescent="0.2">
      <c r="A41" s="105"/>
      <c r="B41" s="105"/>
      <c r="C41" s="104"/>
      <c r="D41" s="143"/>
      <c r="E41" s="284"/>
      <c r="F41" s="284"/>
      <c r="G41" s="284"/>
      <c r="H41" s="284"/>
      <c r="I41" s="256"/>
      <c r="J41" s="284"/>
      <c r="K41" s="284"/>
      <c r="L41" s="256"/>
      <c r="M41" s="278"/>
      <c r="N41" s="278"/>
      <c r="O41" s="278"/>
      <c r="P41" s="256"/>
      <c r="Q41" s="256"/>
      <c r="R41" s="256"/>
      <c r="S41" s="285"/>
      <c r="T41" s="285"/>
      <c r="U41" s="290" t="str">
        <f>IF(OR(L41="FINT",L41="ENCO",L41=""),IF(ISNA(LOOKUP(S41,'€€€'!$H$7:$H$96,'€€€'!$I$7:$I$96)*T41),"",(LOOKUP(S41,'€€€'!$H$7:$H$96,'€€€'!$I$7:$I$96)*T41)),"")</f>
        <v/>
      </c>
      <c r="V41" s="256"/>
      <c r="W41" s="256"/>
      <c r="X41" s="290" t="str">
        <f>IF(OR(L41="FINT",L41="ENCO",L41=""),IF(ISNA(LOOKUP(V41,'€€€'!$H$7:$H$96,'€€€'!$I$7:$I$96)*W41),"",(LOOKUP(V41,'€€€'!$H$7:$H$96,'€€€'!$I$7:$I$96)*W41)),"")</f>
        <v/>
      </c>
      <c r="Y41" s="47"/>
      <c r="Z41" s="215"/>
      <c r="AA41" s="215"/>
      <c r="AB41" s="215"/>
      <c r="AC41" s="215"/>
      <c r="AD41" s="215"/>
      <c r="AE41" s="215"/>
      <c r="AF41" s="215"/>
      <c r="AG41" s="215"/>
      <c r="AH41" s="215"/>
      <c r="AI41" s="271">
        <f t="shared" si="3"/>
        <v>0</v>
      </c>
      <c r="AJ41" s="271">
        <f t="shared" si="4"/>
        <v>0</v>
      </c>
      <c r="AK41" s="271">
        <f t="shared" si="5"/>
        <v>0</v>
      </c>
    </row>
    <row r="42" spans="1:37" s="200" customFormat="1" ht="43.5" customHeight="1" x14ac:dyDescent="0.2">
      <c r="A42" s="105"/>
      <c r="B42" s="105"/>
      <c r="C42" s="104"/>
      <c r="D42" s="143"/>
      <c r="E42" s="284"/>
      <c r="F42" s="284"/>
      <c r="G42" s="284"/>
      <c r="H42" s="284"/>
      <c r="I42" s="256"/>
      <c r="J42" s="284"/>
      <c r="K42" s="284"/>
      <c r="L42" s="256"/>
      <c r="M42" s="278"/>
      <c r="N42" s="278"/>
      <c r="O42" s="278"/>
      <c r="P42" s="256"/>
      <c r="Q42" s="256"/>
      <c r="R42" s="256"/>
      <c r="S42" s="285"/>
      <c r="T42" s="285"/>
      <c r="U42" s="290" t="str">
        <f>IF(OR(L42="FINT",L42="ENCO",L42=""),IF(ISNA(LOOKUP(S42,'€€€'!$H$7:$H$96,'€€€'!$I$7:$I$96)*T42),"",(LOOKUP(S42,'€€€'!$H$7:$H$96,'€€€'!$I$7:$I$96)*T42)),"")</f>
        <v/>
      </c>
      <c r="V42" s="256"/>
      <c r="W42" s="256"/>
      <c r="X42" s="290" t="str">
        <f>IF(OR(L42="FINT",L42="ENCO",L42=""),IF(ISNA(LOOKUP(V42,'€€€'!$H$7:$H$96,'€€€'!$I$7:$I$96)*W42),"",(LOOKUP(V42,'€€€'!$H$7:$H$96,'€€€'!$I$7:$I$96)*W42)),"")</f>
        <v/>
      </c>
      <c r="Y42" s="47"/>
      <c r="Z42" s="215"/>
      <c r="AA42" s="215"/>
      <c r="AB42" s="215"/>
      <c r="AC42" s="215"/>
      <c r="AD42" s="215"/>
      <c r="AE42" s="215"/>
      <c r="AF42" s="215"/>
      <c r="AG42" s="215"/>
      <c r="AH42" s="215"/>
      <c r="AI42" s="271">
        <f t="shared" si="3"/>
        <v>0</v>
      </c>
      <c r="AJ42" s="271">
        <f t="shared" si="4"/>
        <v>0</v>
      </c>
      <c r="AK42" s="271">
        <f t="shared" si="5"/>
        <v>0</v>
      </c>
    </row>
    <row r="43" spans="1:37" s="200" customFormat="1" ht="43.5" customHeight="1" x14ac:dyDescent="0.2">
      <c r="A43" s="105"/>
      <c r="B43" s="105"/>
      <c r="C43" s="104"/>
      <c r="D43" s="143"/>
      <c r="E43" s="284"/>
      <c r="F43" s="284"/>
      <c r="G43" s="284"/>
      <c r="H43" s="284"/>
      <c r="I43" s="256"/>
      <c r="J43" s="284"/>
      <c r="K43" s="284"/>
      <c r="L43" s="256"/>
      <c r="M43" s="278"/>
      <c r="N43" s="278"/>
      <c r="O43" s="278"/>
      <c r="P43" s="256"/>
      <c r="Q43" s="256"/>
      <c r="R43" s="256"/>
      <c r="S43" s="285"/>
      <c r="T43" s="285"/>
      <c r="U43" s="290" t="str">
        <f>IF(OR(L43="FINT",L43="ENCO",L43=""),IF(ISNA(LOOKUP(S43,'€€€'!$H$7:$H$96,'€€€'!$I$7:$I$96)*T43),"",(LOOKUP(S43,'€€€'!$H$7:$H$96,'€€€'!$I$7:$I$96)*T43)),"")</f>
        <v/>
      </c>
      <c r="V43" s="256"/>
      <c r="W43" s="256"/>
      <c r="X43" s="290" t="str">
        <f>IF(OR(L43="FINT",L43="ENCO",L43=""),IF(ISNA(LOOKUP(V43,'€€€'!$H$7:$H$96,'€€€'!$I$7:$I$96)*W43),"",(LOOKUP(V43,'€€€'!$H$7:$H$96,'€€€'!$I$7:$I$96)*W43)),"")</f>
        <v/>
      </c>
      <c r="Y43" s="47"/>
      <c r="Z43" s="215"/>
      <c r="AA43" s="215"/>
      <c r="AB43" s="215"/>
      <c r="AC43" s="215"/>
      <c r="AD43" s="215"/>
      <c r="AE43" s="215"/>
      <c r="AF43" s="215"/>
      <c r="AG43" s="215"/>
      <c r="AH43" s="215"/>
      <c r="AI43" s="271">
        <f t="shared" si="3"/>
        <v>0</v>
      </c>
      <c r="AJ43" s="271">
        <f t="shared" si="4"/>
        <v>0</v>
      </c>
      <c r="AK43" s="271">
        <f t="shared" si="5"/>
        <v>0</v>
      </c>
    </row>
    <row r="44" spans="1:37" s="200" customFormat="1" ht="43.5" customHeight="1" x14ac:dyDescent="0.2">
      <c r="A44" s="105"/>
      <c r="B44" s="105"/>
      <c r="C44" s="104"/>
      <c r="D44" s="143"/>
      <c r="E44" s="275"/>
      <c r="F44" s="275"/>
      <c r="G44" s="275"/>
      <c r="H44" s="275"/>
      <c r="I44" s="275"/>
      <c r="J44" s="275"/>
      <c r="K44" s="275"/>
      <c r="L44" s="275"/>
      <c r="M44" s="276"/>
      <c r="N44" s="276"/>
      <c r="O44" s="276"/>
      <c r="P44" s="275"/>
      <c r="Q44" s="275"/>
      <c r="R44" s="275"/>
      <c r="S44" s="296"/>
      <c r="T44" s="281"/>
      <c r="U44" s="288" t="str">
        <f>IF(OR(L44="FINT",L44="ENCO",L44=""),IF(ISNA(LOOKUP(S44,'€€€'!$H$7:$H$96,'€€€'!$I$7:$I$96)*T44),"",(LOOKUP(S44,'€€€'!$H$7:$H$96,'€€€'!$I$7:$I$96)*T44)),"")</f>
        <v/>
      </c>
      <c r="V44" s="275"/>
      <c r="W44" s="275"/>
      <c r="X44" s="288" t="str">
        <f>IF(OR(L44="FINT",L44="ENCO",L44=""),IF(ISNA(LOOKUP(V44,'€€€'!$H$7:$H$96,'€€€'!$I$7:$I$96)*W44),"",(LOOKUP(V44,'€€€'!$H$7:$H$96,'€€€'!$I$7:$I$96)*W44)),"")</f>
        <v/>
      </c>
      <c r="Y44" s="47"/>
      <c r="Z44" s="215"/>
      <c r="AA44" s="215"/>
      <c r="AB44" s="215"/>
      <c r="AC44" s="215"/>
      <c r="AD44" s="215"/>
      <c r="AE44" s="215"/>
      <c r="AF44" s="215"/>
      <c r="AG44" s="215"/>
      <c r="AH44" s="215"/>
      <c r="AI44" s="271">
        <f t="shared" si="3"/>
        <v>0</v>
      </c>
      <c r="AJ44" s="271">
        <f t="shared" si="4"/>
        <v>0</v>
      </c>
      <c r="AK44" s="271">
        <f t="shared" si="5"/>
        <v>0</v>
      </c>
    </row>
    <row r="45" spans="1:37" s="200" customFormat="1" ht="43.5" customHeight="1" x14ac:dyDescent="0.2">
      <c r="A45" s="105"/>
      <c r="B45" s="105"/>
      <c r="C45" s="104"/>
      <c r="D45" s="143"/>
      <c r="E45" s="284"/>
      <c r="F45" s="284"/>
      <c r="G45" s="284"/>
      <c r="H45" s="284"/>
      <c r="I45" s="256"/>
      <c r="J45" s="284"/>
      <c r="K45" s="284"/>
      <c r="L45" s="256"/>
      <c r="M45" s="278"/>
      <c r="N45" s="278"/>
      <c r="O45" s="278"/>
      <c r="P45" s="256"/>
      <c r="Q45" s="256"/>
      <c r="R45" s="256"/>
      <c r="S45" s="285"/>
      <c r="T45" s="285"/>
      <c r="U45" s="290" t="str">
        <f>IF(OR(L45="FINT",L45="ENCO",L45=""),IF(ISNA(LOOKUP(S45,'€€€'!$H$7:$H$96,'€€€'!$I$7:$I$96)*T45),"",(LOOKUP(S45,'€€€'!$H$7:$H$96,'€€€'!$I$7:$I$96)*T45)),"")</f>
        <v/>
      </c>
      <c r="V45" s="256"/>
      <c r="W45" s="256"/>
      <c r="X45" s="290" t="str">
        <f>IF(OR(L45="FINT",L45="ENCO",L45=""),IF(ISNA(LOOKUP(V45,'€€€'!$H$7:$H$96,'€€€'!$I$7:$I$96)*W45),"",(LOOKUP(V45,'€€€'!$H$7:$H$96,'€€€'!$I$7:$I$96)*W45)),"")</f>
        <v/>
      </c>
      <c r="Y45" s="47"/>
      <c r="Z45" s="215"/>
      <c r="AA45" s="215"/>
      <c r="AB45" s="215"/>
      <c r="AC45" s="215"/>
      <c r="AD45" s="215"/>
      <c r="AE45" s="215"/>
      <c r="AF45" s="215"/>
      <c r="AG45" s="215"/>
      <c r="AH45" s="215"/>
      <c r="AI45" s="271">
        <f t="shared" si="3"/>
        <v>0</v>
      </c>
      <c r="AJ45" s="271">
        <f t="shared" si="4"/>
        <v>0</v>
      </c>
      <c r="AK45" s="271">
        <f t="shared" si="5"/>
        <v>0</v>
      </c>
    </row>
    <row r="46" spans="1:37" s="200" customFormat="1" ht="43.5" customHeight="1" x14ac:dyDescent="0.2">
      <c r="A46" s="105"/>
      <c r="B46" s="105"/>
      <c r="C46" s="104"/>
      <c r="D46" s="143"/>
      <c r="E46" s="284"/>
      <c r="F46" s="284"/>
      <c r="G46" s="284"/>
      <c r="H46" s="284"/>
      <c r="I46" s="256"/>
      <c r="J46" s="284"/>
      <c r="K46" s="284"/>
      <c r="L46" s="256"/>
      <c r="M46" s="278"/>
      <c r="N46" s="278"/>
      <c r="O46" s="278"/>
      <c r="P46" s="256"/>
      <c r="Q46" s="256"/>
      <c r="R46" s="256"/>
      <c r="S46" s="285"/>
      <c r="T46" s="285"/>
      <c r="U46" s="290" t="str">
        <f>IF(OR(L46="FINT",L46="ENCO",L46=""),IF(ISNA(LOOKUP(S46,'€€€'!$H$7:$H$96,'€€€'!$I$7:$I$96)*T46),"",(LOOKUP(S46,'€€€'!$H$7:$H$96,'€€€'!$I$7:$I$96)*T46)),"")</f>
        <v/>
      </c>
      <c r="V46" s="256"/>
      <c r="W46" s="256"/>
      <c r="X46" s="290" t="str">
        <f>IF(OR(L46="FINT",L46="ENCO",L46=""),IF(ISNA(LOOKUP(V46,'€€€'!$H$7:$H$96,'€€€'!$I$7:$I$96)*W46),"",(LOOKUP(V46,'€€€'!$H$7:$H$96,'€€€'!$I$7:$I$96)*W46)),"")</f>
        <v/>
      </c>
      <c r="Y46" s="47"/>
      <c r="Z46" s="215"/>
      <c r="AA46" s="215"/>
      <c r="AB46" s="215"/>
      <c r="AC46" s="215"/>
      <c r="AD46" s="215"/>
      <c r="AE46" s="215"/>
      <c r="AF46" s="215"/>
      <c r="AG46" s="215"/>
      <c r="AH46" s="215"/>
      <c r="AI46" s="271">
        <f t="shared" si="3"/>
        <v>0</v>
      </c>
      <c r="AJ46" s="271">
        <f t="shared" si="4"/>
        <v>0</v>
      </c>
      <c r="AK46" s="271">
        <f t="shared" si="5"/>
        <v>0</v>
      </c>
    </row>
    <row r="47" spans="1:37" s="273" customFormat="1" ht="43.5" customHeight="1" x14ac:dyDescent="0.2">
      <c r="A47" s="106"/>
      <c r="B47" s="106"/>
      <c r="C47" s="104"/>
      <c r="D47" s="143"/>
      <c r="E47" s="284"/>
      <c r="F47" s="284"/>
      <c r="G47" s="284"/>
      <c r="H47" s="284"/>
      <c r="I47" s="256"/>
      <c r="J47" s="284"/>
      <c r="K47" s="284"/>
      <c r="L47" s="256"/>
      <c r="M47" s="278"/>
      <c r="N47" s="278"/>
      <c r="O47" s="278"/>
      <c r="P47" s="256"/>
      <c r="Q47" s="256"/>
      <c r="R47" s="256"/>
      <c r="S47" s="285"/>
      <c r="T47" s="285"/>
      <c r="U47" s="290" t="str">
        <f>IF(OR(L47="FINT",L47="ENCO",L47=""),IF(ISNA(LOOKUP(S47,'€€€'!$H$7:$H$96,'€€€'!$I$7:$I$96)*T47),"",(LOOKUP(S47,'€€€'!$H$7:$H$96,'€€€'!$I$7:$I$96)*T47)),"")</f>
        <v/>
      </c>
      <c r="V47" s="256"/>
      <c r="W47" s="256"/>
      <c r="X47" s="290" t="str">
        <f>IF(OR(L47="FINT",L47="ENCO",L47=""),IF(ISNA(LOOKUP(V47,'€€€'!$H$7:$H$96,'€€€'!$I$7:$I$96)*W47),"",(LOOKUP(V47,'€€€'!$H$7:$H$96,'€€€'!$I$7:$I$96)*W47)),"")</f>
        <v/>
      </c>
      <c r="Y47" s="8"/>
      <c r="Z47" s="215"/>
      <c r="AA47" s="215"/>
      <c r="AB47" s="215"/>
      <c r="AC47" s="215"/>
      <c r="AD47" s="215"/>
      <c r="AE47" s="215"/>
      <c r="AF47" s="215"/>
      <c r="AG47" s="215"/>
      <c r="AH47" s="215"/>
      <c r="AI47" s="271">
        <f t="shared" si="3"/>
        <v>0</v>
      </c>
      <c r="AJ47" s="271">
        <f t="shared" si="4"/>
        <v>0</v>
      </c>
      <c r="AK47" s="271">
        <f t="shared" si="5"/>
        <v>0</v>
      </c>
    </row>
    <row r="48" spans="1:37" s="273" customFormat="1" ht="43.5" customHeight="1" x14ac:dyDescent="0.2">
      <c r="A48" s="105"/>
      <c r="B48" s="105"/>
      <c r="C48" s="104"/>
      <c r="D48" s="143"/>
      <c r="E48" s="284"/>
      <c r="F48" s="284"/>
      <c r="G48" s="284"/>
      <c r="H48" s="284"/>
      <c r="I48" s="256"/>
      <c r="J48" s="284"/>
      <c r="K48" s="284"/>
      <c r="L48" s="256"/>
      <c r="M48" s="278"/>
      <c r="N48" s="278"/>
      <c r="O48" s="278"/>
      <c r="P48" s="256"/>
      <c r="Q48" s="256"/>
      <c r="R48" s="256"/>
      <c r="S48" s="285"/>
      <c r="T48" s="285"/>
      <c r="U48" s="290" t="str">
        <f>IF(OR(L48="FINT",L48="ENCO",L48=""),IF(ISNA(LOOKUP(S48,'€€€'!$H$7:$H$96,'€€€'!$I$7:$I$96)*T48),"",(LOOKUP(S48,'€€€'!$H$7:$H$96,'€€€'!$I$7:$I$96)*T48)),"")</f>
        <v/>
      </c>
      <c r="V48" s="256"/>
      <c r="W48" s="256"/>
      <c r="X48" s="290" t="str">
        <f>IF(OR(L48="FINT",L48="ENCO",L48=""),IF(ISNA(LOOKUP(V48,'€€€'!$H$7:$H$96,'€€€'!$I$7:$I$96)*W48),"",(LOOKUP(V48,'€€€'!$H$7:$H$96,'€€€'!$I$7:$I$96)*W48)),"")</f>
        <v/>
      </c>
      <c r="Y48" s="47"/>
      <c r="Z48" s="215"/>
      <c r="AA48" s="215"/>
      <c r="AB48" s="215"/>
      <c r="AC48" s="215"/>
      <c r="AD48" s="215"/>
      <c r="AE48" s="215"/>
      <c r="AF48" s="215"/>
      <c r="AG48" s="215"/>
      <c r="AH48" s="215"/>
      <c r="AI48" s="271">
        <f t="shared" si="3"/>
        <v>0</v>
      </c>
      <c r="AJ48" s="271">
        <f t="shared" si="4"/>
        <v>0</v>
      </c>
      <c r="AK48" s="271">
        <f t="shared" si="5"/>
        <v>0</v>
      </c>
    </row>
    <row r="49" spans="1:37" s="200" customFormat="1" ht="43.5" customHeight="1" x14ac:dyDescent="0.2">
      <c r="A49" s="105"/>
      <c r="B49" s="105"/>
      <c r="C49" s="104"/>
      <c r="D49" s="143"/>
      <c r="E49" s="284"/>
      <c r="F49" s="284"/>
      <c r="G49" s="284"/>
      <c r="H49" s="284"/>
      <c r="I49" s="256"/>
      <c r="J49" s="284"/>
      <c r="K49" s="284"/>
      <c r="L49" s="256"/>
      <c r="M49" s="278"/>
      <c r="N49" s="278"/>
      <c r="O49" s="278"/>
      <c r="P49" s="256"/>
      <c r="Q49" s="256"/>
      <c r="R49" s="256"/>
      <c r="S49" s="285"/>
      <c r="T49" s="285"/>
      <c r="U49" s="290" t="str">
        <f>IF(OR(L49="FINT",L49="ENCO",L49=""),IF(ISNA(LOOKUP(S49,'€€€'!$H$7:$H$96,'€€€'!$I$7:$I$96)*T49),"",(LOOKUP(S49,'€€€'!$H$7:$H$96,'€€€'!$I$7:$I$96)*T49)),"")</f>
        <v/>
      </c>
      <c r="V49" s="256"/>
      <c r="W49" s="256"/>
      <c r="X49" s="290" t="str">
        <f>IF(OR(L49="FINT",L49="ENCO",L49=""),IF(ISNA(LOOKUP(V49,'€€€'!$H$7:$H$96,'€€€'!$I$7:$I$96)*W49),"",(LOOKUP(V49,'€€€'!$H$7:$H$96,'€€€'!$I$7:$I$96)*W49)),"")</f>
        <v/>
      </c>
      <c r="Y49" s="47"/>
      <c r="Z49" s="215"/>
      <c r="AA49" s="215"/>
      <c r="AB49" s="215"/>
      <c r="AC49" s="215"/>
      <c r="AD49" s="215"/>
      <c r="AE49" s="216"/>
      <c r="AF49" s="215"/>
      <c r="AG49" s="215"/>
      <c r="AH49" s="215"/>
      <c r="AI49" s="271">
        <f t="shared" si="3"/>
        <v>0</v>
      </c>
      <c r="AJ49" s="271">
        <f t="shared" si="4"/>
        <v>0</v>
      </c>
      <c r="AK49" s="271">
        <f t="shared" si="5"/>
        <v>0</v>
      </c>
    </row>
    <row r="50" spans="1:37" s="200" customFormat="1" ht="43.5" customHeight="1" x14ac:dyDescent="0.2">
      <c r="A50" s="105"/>
      <c r="B50" s="105"/>
      <c r="C50" s="104"/>
      <c r="D50" s="143"/>
      <c r="E50" s="284"/>
      <c r="F50" s="284"/>
      <c r="G50" s="284"/>
      <c r="H50" s="284"/>
      <c r="I50" s="256"/>
      <c r="J50" s="284"/>
      <c r="K50" s="284"/>
      <c r="L50" s="256"/>
      <c r="M50" s="278"/>
      <c r="N50" s="278"/>
      <c r="O50" s="278"/>
      <c r="P50" s="256"/>
      <c r="Q50" s="256"/>
      <c r="R50" s="256"/>
      <c r="S50" s="285"/>
      <c r="T50" s="285"/>
      <c r="U50" s="290" t="str">
        <f>IF(OR(L50="FINT",L50="ENCO",L50=""),IF(ISNA(LOOKUP(S50,'€€€'!$H$7:$H$96,'€€€'!$I$7:$I$96)*T50),"",(LOOKUP(S50,'€€€'!$H$7:$H$96,'€€€'!$I$7:$I$96)*T50)),"")</f>
        <v/>
      </c>
      <c r="V50" s="256"/>
      <c r="W50" s="256"/>
      <c r="X50" s="290" t="str">
        <f>IF(OR(L50="FINT",L50="ENCO",L50=""),IF(ISNA(LOOKUP(V50,'€€€'!$H$7:$H$96,'€€€'!$I$7:$I$96)*W50),"",(LOOKUP(V50,'€€€'!$H$7:$H$96,'€€€'!$I$7:$I$96)*W50)),"")</f>
        <v/>
      </c>
      <c r="Y50" s="47"/>
      <c r="Z50" s="215"/>
      <c r="AA50" s="215"/>
      <c r="AB50" s="215"/>
      <c r="AC50" s="215"/>
      <c r="AD50" s="215"/>
      <c r="AE50" s="215"/>
      <c r="AF50" s="215"/>
      <c r="AG50" s="215"/>
      <c r="AH50" s="215"/>
      <c r="AI50" s="271">
        <f t="shared" si="3"/>
        <v>0</v>
      </c>
      <c r="AJ50" s="271">
        <f t="shared" si="4"/>
        <v>0</v>
      </c>
      <c r="AK50" s="271">
        <f t="shared" si="5"/>
        <v>0</v>
      </c>
    </row>
    <row r="51" spans="1:37" s="200" customFormat="1" ht="43.5" customHeight="1" x14ac:dyDescent="0.2">
      <c r="A51" s="106"/>
      <c r="B51" s="106"/>
      <c r="C51" s="104"/>
      <c r="D51" s="143"/>
      <c r="E51" s="284"/>
      <c r="F51" s="284"/>
      <c r="G51" s="284"/>
      <c r="H51" s="284"/>
      <c r="I51" s="256"/>
      <c r="J51" s="284"/>
      <c r="K51" s="284"/>
      <c r="L51" s="256"/>
      <c r="M51" s="278"/>
      <c r="N51" s="278"/>
      <c r="O51" s="278"/>
      <c r="P51" s="256"/>
      <c r="Q51" s="256"/>
      <c r="R51" s="256"/>
      <c r="S51" s="285"/>
      <c r="T51" s="285"/>
      <c r="U51" s="290" t="str">
        <f>IF(OR(L51="FINT",L51="ENCO",L51=""),IF(ISNA(LOOKUP(S51,'€€€'!$H$7:$H$96,'€€€'!$I$7:$I$96)*T51),"",(LOOKUP(S51,'€€€'!$H$7:$H$96,'€€€'!$I$7:$I$96)*T51)),"")</f>
        <v/>
      </c>
      <c r="V51" s="256"/>
      <c r="W51" s="256"/>
      <c r="X51" s="290" t="str">
        <f>IF(OR(L51="FINT",L51="ENCO",L51=""),IF(ISNA(LOOKUP(V51,'€€€'!$H$7:$H$96,'€€€'!$I$7:$I$96)*W51),"",(LOOKUP(V51,'€€€'!$H$7:$H$96,'€€€'!$I$7:$I$96)*W51)),"")</f>
        <v/>
      </c>
      <c r="Y51" s="47"/>
      <c r="Z51" s="215"/>
      <c r="AA51" s="215"/>
      <c r="AB51" s="215"/>
      <c r="AC51" s="215"/>
      <c r="AD51" s="215"/>
      <c r="AE51" s="215"/>
      <c r="AF51" s="215"/>
      <c r="AG51" s="215"/>
      <c r="AH51" s="215"/>
      <c r="AI51" s="271">
        <f t="shared" si="3"/>
        <v>0</v>
      </c>
      <c r="AJ51" s="271">
        <f t="shared" si="4"/>
        <v>0</v>
      </c>
      <c r="AK51" s="271">
        <f t="shared" si="5"/>
        <v>0</v>
      </c>
    </row>
    <row r="52" spans="1:37" s="273" customFormat="1" ht="43.5" customHeight="1" x14ac:dyDescent="0.2">
      <c r="A52" s="103"/>
      <c r="B52" s="103"/>
      <c r="C52" s="104"/>
      <c r="D52" s="143"/>
      <c r="E52" s="284"/>
      <c r="F52" s="284"/>
      <c r="G52" s="284"/>
      <c r="H52" s="284"/>
      <c r="I52" s="256"/>
      <c r="J52" s="284"/>
      <c r="K52" s="284"/>
      <c r="L52" s="256"/>
      <c r="M52" s="278"/>
      <c r="N52" s="278"/>
      <c r="O52" s="278"/>
      <c r="P52" s="256"/>
      <c r="Q52" s="256"/>
      <c r="R52" s="256"/>
      <c r="S52" s="286"/>
      <c r="T52" s="286"/>
      <c r="U52" s="290" t="str">
        <f>IF(OR(L52="FINT",L52="ENCO",L52=""),IF(ISNA(LOOKUP(S52,'€€€'!$H$7:$H$96,'€€€'!$I$7:$I$96)*T52),"",(LOOKUP(S52,'€€€'!$H$7:$H$96,'€€€'!$I$7:$I$96)*T52)),"")</f>
        <v/>
      </c>
      <c r="V52" s="256"/>
      <c r="W52" s="256"/>
      <c r="X52" s="290" t="str">
        <f>IF(OR(L52="FINT",L52="ENCO",L52=""),IF(ISNA(LOOKUP(V52,'€€€'!$H$7:$H$96,'€€€'!$I$7:$I$96)*W52),"",(LOOKUP(V52,'€€€'!$H$7:$H$96,'€€€'!$I$7:$I$96)*W52)),"")</f>
        <v/>
      </c>
      <c r="Y52" s="47"/>
      <c r="Z52" s="215"/>
      <c r="AA52" s="215"/>
      <c r="AB52" s="215"/>
      <c r="AC52" s="215"/>
      <c r="AD52" s="215"/>
      <c r="AE52" s="215"/>
      <c r="AF52" s="215"/>
      <c r="AG52" s="215"/>
      <c r="AH52" s="215"/>
      <c r="AI52" s="271"/>
      <c r="AJ52" s="271"/>
      <c r="AK52" s="271"/>
    </row>
    <row r="53" spans="1:37" s="200" customFormat="1" ht="43.5" customHeight="1" x14ac:dyDescent="0.2">
      <c r="A53" s="105"/>
      <c r="B53" s="105"/>
      <c r="C53" s="104"/>
      <c r="D53" s="143"/>
      <c r="E53" s="284"/>
      <c r="F53" s="284"/>
      <c r="G53" s="284"/>
      <c r="H53" s="284"/>
      <c r="I53" s="256"/>
      <c r="J53" s="284"/>
      <c r="K53" s="284"/>
      <c r="L53" s="256"/>
      <c r="M53" s="278"/>
      <c r="N53" s="278"/>
      <c r="O53" s="278"/>
      <c r="P53" s="256"/>
      <c r="Q53" s="256"/>
      <c r="R53" s="256"/>
      <c r="S53" s="286"/>
      <c r="T53" s="286"/>
      <c r="U53" s="290" t="str">
        <f>IF(OR(L53="FINT",L53="ENCO",L53=""),IF(ISNA(LOOKUP(S53,'€€€'!$H$7:$H$96,'€€€'!$I$7:$I$96)*T53),"",(LOOKUP(S53,'€€€'!$H$7:$H$96,'€€€'!$I$7:$I$96)*T53)),"")</f>
        <v/>
      </c>
      <c r="V53" s="256"/>
      <c r="W53" s="256"/>
      <c r="X53" s="290" t="str">
        <f>IF(OR(L53="FINT",L53="ENCO",L53=""),IF(ISNA(LOOKUP(V53,'€€€'!$H$7:$H$96,'€€€'!$I$7:$I$96)*W53),"",(LOOKUP(V53,'€€€'!$H$7:$H$96,'€€€'!$I$7:$I$96)*W53)),"")</f>
        <v/>
      </c>
      <c r="Y53" s="47"/>
      <c r="Z53" s="215"/>
      <c r="AA53" s="215"/>
      <c r="AB53" s="215"/>
      <c r="AC53" s="215"/>
      <c r="AD53" s="215"/>
      <c r="AE53" s="215"/>
      <c r="AF53" s="215"/>
      <c r="AG53" s="215"/>
      <c r="AH53" s="215"/>
      <c r="AI53" s="271"/>
      <c r="AJ53" s="271"/>
      <c r="AK53" s="271"/>
    </row>
    <row r="54" spans="1:37" s="200" customFormat="1" ht="43.5" customHeight="1" x14ac:dyDescent="0.2">
      <c r="A54" s="105"/>
      <c r="B54" s="105"/>
      <c r="C54" s="104"/>
      <c r="D54" s="143"/>
      <c r="E54" s="284"/>
      <c r="F54" s="284"/>
      <c r="G54" s="284"/>
      <c r="H54" s="284"/>
      <c r="I54" s="256"/>
      <c r="J54" s="284"/>
      <c r="K54" s="284"/>
      <c r="L54" s="256"/>
      <c r="M54" s="278"/>
      <c r="N54" s="278"/>
      <c r="O54" s="278"/>
      <c r="P54" s="256"/>
      <c r="Q54" s="256"/>
      <c r="R54" s="256"/>
      <c r="S54" s="286"/>
      <c r="T54" s="286"/>
      <c r="U54" s="290" t="str">
        <f>IF(OR(L54="FINT",L54="ENCO",L54=""),IF(ISNA(LOOKUP(S54,'€€€'!$H$7:$H$96,'€€€'!$I$7:$I$96)*T54),"",(LOOKUP(S54,'€€€'!$H$7:$H$96,'€€€'!$I$7:$I$96)*T54)),"")</f>
        <v/>
      </c>
      <c r="V54" s="256"/>
      <c r="W54" s="256"/>
      <c r="X54" s="290" t="str">
        <f>IF(OR(L54="FINT",L54="ENCO",L54=""),IF(ISNA(LOOKUP(V54,'€€€'!$H$7:$H$96,'€€€'!$I$7:$I$96)*W54),"",(LOOKUP(V54,'€€€'!$H$7:$H$96,'€€€'!$I$7:$I$96)*W54)),"")</f>
        <v/>
      </c>
      <c r="Y54" s="47"/>
      <c r="Z54" s="215"/>
      <c r="AA54" s="215"/>
      <c r="AB54" s="215"/>
      <c r="AC54" s="215"/>
      <c r="AD54" s="215"/>
      <c r="AE54" s="215"/>
      <c r="AF54" s="215"/>
      <c r="AG54" s="215"/>
      <c r="AH54" s="215"/>
      <c r="AI54" s="271">
        <f>SUM(U54,X54)</f>
        <v>0</v>
      </c>
      <c r="AJ54" s="271">
        <f>SUMIF(L54,"ENCO",AI54)</f>
        <v>0</v>
      </c>
      <c r="AK54" s="271">
        <f>SUMIF(L54,"FINT",AI54)</f>
        <v>0</v>
      </c>
    </row>
    <row r="55" spans="1:37" s="200" customFormat="1" ht="43.5" customHeight="1" x14ac:dyDescent="0.2">
      <c r="A55" s="103"/>
      <c r="B55" s="103"/>
      <c r="C55" s="104"/>
      <c r="D55" s="143"/>
      <c r="E55" s="284"/>
      <c r="F55" s="284"/>
      <c r="G55" s="284"/>
      <c r="H55" s="284"/>
      <c r="I55" s="256"/>
      <c r="J55" s="284"/>
      <c r="K55" s="284"/>
      <c r="L55" s="256"/>
      <c r="M55" s="278"/>
      <c r="N55" s="278"/>
      <c r="O55" s="278"/>
      <c r="P55" s="256"/>
      <c r="Q55" s="256"/>
      <c r="R55" s="256"/>
      <c r="S55" s="286"/>
      <c r="T55" s="286"/>
      <c r="U55" s="290" t="str">
        <f>IF(OR(L55="FINT",L55="ENCO",L55=""),IF(ISNA(LOOKUP(S55,'€€€'!$H$7:$H$96,'€€€'!$I$7:$I$96)*T55),"",(LOOKUP(S55,'€€€'!$H$7:$H$96,'€€€'!$I$7:$I$96)*T55)),"")</f>
        <v/>
      </c>
      <c r="V55" s="256"/>
      <c r="W55" s="256"/>
      <c r="X55" s="290" t="str">
        <f>IF(OR(L55="FINT",L55="ENCO",L55=""),IF(ISNA(LOOKUP(V55,'€€€'!$H$7:$H$96,'€€€'!$I$7:$I$96)*W55),"",(LOOKUP(V55,'€€€'!$H$7:$H$96,'€€€'!$I$7:$I$96)*W55)),"")</f>
        <v/>
      </c>
      <c r="Y55" s="47"/>
      <c r="Z55" s="215"/>
      <c r="AA55" s="215"/>
      <c r="AB55" s="215"/>
      <c r="AC55" s="215"/>
      <c r="AD55" s="215"/>
      <c r="AE55" s="215"/>
      <c r="AF55" s="215"/>
      <c r="AG55" s="215"/>
      <c r="AH55" s="215"/>
      <c r="AI55" s="271">
        <f>SUM(U55,X55)</f>
        <v>0</v>
      </c>
      <c r="AJ55" s="271">
        <f>SUMIF(L55,"ENCO",AI55)</f>
        <v>0</v>
      </c>
      <c r="AK55" s="271">
        <f>SUMIF(L55,"FINT",AI55)</f>
        <v>0</v>
      </c>
    </row>
    <row r="56" spans="1:37" s="200" customFormat="1" ht="43.5" customHeight="1" x14ac:dyDescent="0.2">
      <c r="A56" s="103"/>
      <c r="B56" s="103"/>
      <c r="C56" s="104"/>
      <c r="D56" s="143"/>
      <c r="E56" s="284"/>
      <c r="F56" s="284"/>
      <c r="G56" s="284"/>
      <c r="H56" s="284"/>
      <c r="I56" s="256"/>
      <c r="J56" s="284"/>
      <c r="K56" s="284"/>
      <c r="L56" s="256"/>
      <c r="M56" s="278"/>
      <c r="N56" s="278"/>
      <c r="O56" s="278"/>
      <c r="P56" s="256"/>
      <c r="Q56" s="256"/>
      <c r="R56" s="256"/>
      <c r="S56" s="285"/>
      <c r="T56" s="285"/>
      <c r="U56" s="290" t="str">
        <f>IF(OR(L56="FINT",L56="ENCO",L56=""),IF(ISNA(LOOKUP(S56,'€€€'!$H$7:$H$96,'€€€'!$I$7:$I$96)*T56),"",(LOOKUP(S56,'€€€'!$H$7:$H$96,'€€€'!$I$7:$I$96)*T56)),"")</f>
        <v/>
      </c>
      <c r="V56" s="256"/>
      <c r="W56" s="256"/>
      <c r="X56" s="290" t="str">
        <f>IF(OR(L56="FINT",L56="ENCO",L56=""),IF(ISNA(LOOKUP(V56,'€€€'!$H$7:$H$96,'€€€'!$I$7:$I$96)*W56),"",(LOOKUP(V56,'€€€'!$H$7:$H$96,'€€€'!$I$7:$I$96)*W56)),"")</f>
        <v/>
      </c>
      <c r="Y56" s="47"/>
      <c r="Z56" s="215"/>
      <c r="AA56" s="215"/>
      <c r="AB56" s="215"/>
      <c r="AC56" s="215"/>
      <c r="AD56" s="215"/>
      <c r="AE56" s="215"/>
      <c r="AF56" s="215"/>
      <c r="AG56" s="215"/>
      <c r="AH56" s="215"/>
      <c r="AI56" s="271">
        <f>SUM(U56,X56)</f>
        <v>0</v>
      </c>
      <c r="AJ56" s="271">
        <f>SUMIF(L56,"ENCO",AI56)</f>
        <v>0</v>
      </c>
      <c r="AK56" s="271">
        <f>SUMIF(L56,"FINT",AI56)</f>
        <v>0</v>
      </c>
    </row>
    <row r="57" spans="1:37" s="200" customFormat="1" ht="43.5" customHeight="1" x14ac:dyDescent="0.2">
      <c r="A57" s="103"/>
      <c r="B57" s="103"/>
      <c r="C57" s="104"/>
      <c r="D57" s="143"/>
      <c r="E57" s="284"/>
      <c r="F57" s="284"/>
      <c r="G57" s="284"/>
      <c r="H57" s="284"/>
      <c r="I57" s="256"/>
      <c r="J57" s="284"/>
      <c r="K57" s="284"/>
      <c r="L57" s="256"/>
      <c r="M57" s="278"/>
      <c r="N57" s="278"/>
      <c r="O57" s="278"/>
      <c r="P57" s="256"/>
      <c r="Q57" s="256"/>
      <c r="R57" s="256"/>
      <c r="S57" s="285"/>
      <c r="T57" s="285"/>
      <c r="U57" s="290" t="str">
        <f>IF(OR(L57="FINT",L57="ENCO",L57=""),IF(ISNA(LOOKUP(S57,'€€€'!$H$7:$H$96,'€€€'!$I$7:$I$96)*T57),"",(LOOKUP(S57,'€€€'!$H$7:$H$96,'€€€'!$I$7:$I$96)*T57)),"")</f>
        <v/>
      </c>
      <c r="V57" s="256"/>
      <c r="W57" s="256"/>
      <c r="X57" s="290" t="str">
        <f>IF(OR(L57="FINT",L57="ENCO",L57=""),IF(ISNA(LOOKUP(V57,'€€€'!$H$7:$H$96,'€€€'!$I$7:$I$96)*W57),"",(LOOKUP(V57,'€€€'!$H$7:$H$96,'€€€'!$I$7:$I$96)*W57)),"")</f>
        <v/>
      </c>
      <c r="Y57" s="47"/>
      <c r="Z57" s="215"/>
      <c r="AA57" s="215"/>
      <c r="AB57" s="215"/>
      <c r="AC57" s="215"/>
      <c r="AD57" s="215"/>
      <c r="AE57" s="215"/>
      <c r="AF57" s="215"/>
      <c r="AG57" s="215"/>
      <c r="AH57" s="215"/>
      <c r="AI57" s="271">
        <f>SUM(U57,X57)</f>
        <v>0</v>
      </c>
      <c r="AJ57" s="271">
        <f>SUMIF(L57,"ENCO",AI57)</f>
        <v>0</v>
      </c>
      <c r="AK57" s="271">
        <f>SUMIF(L57,"FINT",AI57)</f>
        <v>0</v>
      </c>
    </row>
    <row r="58" spans="1:37" s="200" customFormat="1" ht="43.5" customHeight="1" x14ac:dyDescent="0.2">
      <c r="A58" s="103"/>
      <c r="B58" s="103"/>
      <c r="C58" s="104"/>
      <c r="D58" s="143"/>
      <c r="E58" s="284"/>
      <c r="F58" s="284"/>
      <c r="G58" s="284"/>
      <c r="H58" s="284"/>
      <c r="I58" s="256"/>
      <c r="J58" s="284"/>
      <c r="K58" s="284"/>
      <c r="L58" s="256"/>
      <c r="M58" s="278"/>
      <c r="N58" s="278"/>
      <c r="O58" s="278"/>
      <c r="P58" s="256"/>
      <c r="Q58" s="256"/>
      <c r="R58" s="256"/>
      <c r="S58" s="285"/>
      <c r="T58" s="285"/>
      <c r="U58" s="290" t="str">
        <f>IF(OR(L58="FINT",L58="ENCO",L58=""),IF(ISNA(LOOKUP(S58,'€€€'!$H$7:$H$96,'€€€'!$I$7:$I$96)*T58),"",(LOOKUP(S58,'€€€'!$H$7:$H$96,'€€€'!$I$7:$I$96)*T58)),"")</f>
        <v/>
      </c>
      <c r="V58" s="256"/>
      <c r="W58" s="256"/>
      <c r="X58" s="290" t="str">
        <f>IF(OR(L58="FINT",L58="ENCO",L58=""),IF(ISNA(LOOKUP(V58,'€€€'!$H$7:$H$96,'€€€'!$I$7:$I$96)*W58),"",(LOOKUP(V58,'€€€'!$H$7:$H$96,'€€€'!$I$7:$I$96)*W58)),"")</f>
        <v/>
      </c>
      <c r="Y58" s="47"/>
      <c r="Z58" s="215"/>
      <c r="AA58" s="215"/>
      <c r="AB58" s="215"/>
      <c r="AC58" s="215"/>
      <c r="AD58" s="215"/>
      <c r="AE58" s="215"/>
      <c r="AF58" s="215"/>
      <c r="AG58" s="215"/>
      <c r="AH58" s="215"/>
      <c r="AI58" s="271">
        <f>SUM(U58,X58)</f>
        <v>0</v>
      </c>
      <c r="AJ58" s="271">
        <f>SUMIF(L58,"ENCO",AI58)</f>
        <v>0</v>
      </c>
      <c r="AK58" s="271">
        <f>SUMIF(L58,"FINT",AI58)</f>
        <v>0</v>
      </c>
    </row>
    <row r="59" spans="1:37" s="200" customFormat="1" ht="43.5" customHeight="1" x14ac:dyDescent="0.2">
      <c r="A59" s="103"/>
      <c r="B59" s="103"/>
      <c r="C59" s="104"/>
      <c r="D59" s="143"/>
      <c r="E59" s="284"/>
      <c r="F59" s="284"/>
      <c r="G59" s="284"/>
      <c r="H59" s="284"/>
      <c r="I59" s="256"/>
      <c r="J59" s="284"/>
      <c r="K59" s="284"/>
      <c r="L59" s="256"/>
      <c r="M59" s="278"/>
      <c r="N59" s="278"/>
      <c r="O59" s="278"/>
      <c r="P59" s="256"/>
      <c r="Q59" s="256"/>
      <c r="R59" s="256"/>
      <c r="S59" s="285"/>
      <c r="T59" s="285"/>
      <c r="U59" s="290" t="str">
        <f>IF(OR(L59="FINT",L59="ENCO",L59=""),IF(ISNA(LOOKUP(S59,'€€€'!$H$7:$H$96,'€€€'!$I$7:$I$96)*T59),"",(LOOKUP(S59,'€€€'!$H$7:$H$96,'€€€'!$I$7:$I$96)*T59)),"")</f>
        <v/>
      </c>
      <c r="V59" s="256"/>
      <c r="W59" s="256"/>
      <c r="X59" s="290" t="str">
        <f>IF(OR(L59="FINT",L59="ENCO",L59=""),IF(ISNA(LOOKUP(V59,'€€€'!$H$7:$H$96,'€€€'!$I$7:$I$96)*W59),"",(LOOKUP(V59,'€€€'!$H$7:$H$96,'€€€'!$I$7:$I$96)*W59)),"")</f>
        <v/>
      </c>
      <c r="Y59" s="47"/>
      <c r="Z59" s="215"/>
      <c r="AA59" s="215"/>
      <c r="AB59" s="215"/>
      <c r="AC59" s="215"/>
      <c r="AD59" s="215"/>
      <c r="AE59" s="215"/>
      <c r="AF59" s="215"/>
      <c r="AG59" s="215"/>
      <c r="AH59" s="215"/>
      <c r="AI59" s="271"/>
      <c r="AJ59" s="271"/>
      <c r="AK59" s="271"/>
    </row>
    <row r="60" spans="1:37" s="200" customFormat="1" ht="43.5" customHeight="1" x14ac:dyDescent="0.2">
      <c r="A60" s="103"/>
      <c r="B60" s="103"/>
      <c r="C60" s="104"/>
      <c r="D60" s="143"/>
      <c r="E60" s="284"/>
      <c r="F60" s="284"/>
      <c r="G60" s="284"/>
      <c r="H60" s="284"/>
      <c r="I60" s="256"/>
      <c r="J60" s="284"/>
      <c r="K60" s="284"/>
      <c r="L60" s="256"/>
      <c r="M60" s="278"/>
      <c r="N60" s="278"/>
      <c r="O60" s="278"/>
      <c r="P60" s="256"/>
      <c r="Q60" s="256"/>
      <c r="R60" s="256"/>
      <c r="S60" s="285"/>
      <c r="T60" s="285"/>
      <c r="U60" s="290" t="str">
        <f>IF(OR(L60="FINT",L60="ENCO",L60=""),IF(ISNA(LOOKUP(S60,'€€€'!$H$7:$H$96,'€€€'!$I$7:$I$96)*T60),"",(LOOKUP(S60,'€€€'!$H$7:$H$96,'€€€'!$I$7:$I$96)*T60)),"")</f>
        <v/>
      </c>
      <c r="V60" s="256"/>
      <c r="W60" s="256"/>
      <c r="X60" s="290" t="str">
        <f>IF(OR(L60="FINT",L60="ENCO",L60=""),IF(ISNA(LOOKUP(V60,'€€€'!$H$7:$H$96,'€€€'!$I$7:$I$96)*W60),"",(LOOKUP(V60,'€€€'!$H$7:$H$96,'€€€'!$I$7:$I$96)*W60)),"")</f>
        <v/>
      </c>
      <c r="Y60" s="47"/>
      <c r="Z60" s="215"/>
      <c r="AA60" s="215"/>
      <c r="AB60" s="215"/>
      <c r="AC60" s="215"/>
      <c r="AD60" s="215"/>
      <c r="AE60" s="215"/>
      <c r="AF60" s="215"/>
      <c r="AG60" s="215"/>
      <c r="AH60" s="215"/>
      <c r="AI60" s="271">
        <f t="shared" ref="AI60:AI76" si="6">SUM(U60,X60)</f>
        <v>0</v>
      </c>
      <c r="AJ60" s="271">
        <f t="shared" ref="AJ60:AJ76" si="7">SUMIF(L60,"ENCO",AI60)</f>
        <v>0</v>
      </c>
      <c r="AK60" s="271">
        <f t="shared" ref="AK60:AK76" si="8">SUMIF(L60,"FINT",AI60)</f>
        <v>0</v>
      </c>
    </row>
    <row r="61" spans="1:37" s="200" customFormat="1" ht="43.5" customHeight="1" x14ac:dyDescent="0.2">
      <c r="A61" s="103"/>
      <c r="B61" s="103"/>
      <c r="C61" s="104"/>
      <c r="D61" s="143"/>
      <c r="E61" s="284"/>
      <c r="F61" s="284"/>
      <c r="G61" s="284"/>
      <c r="H61" s="284"/>
      <c r="I61" s="256"/>
      <c r="J61" s="284"/>
      <c r="K61" s="284"/>
      <c r="L61" s="256"/>
      <c r="M61" s="278"/>
      <c r="N61" s="278"/>
      <c r="O61" s="278"/>
      <c r="P61" s="256"/>
      <c r="Q61" s="256"/>
      <c r="R61" s="256"/>
      <c r="S61" s="285"/>
      <c r="T61" s="285"/>
      <c r="U61" s="290" t="str">
        <f>IF(OR(L61="FINT",L61="ENCO",L61=""),IF(ISNA(LOOKUP(S61,'€€€'!$H$7:$H$96,'€€€'!$I$7:$I$96)*T61),"",(LOOKUP(S61,'€€€'!$H$7:$H$96,'€€€'!$I$7:$I$96)*T61)),"")</f>
        <v/>
      </c>
      <c r="V61" s="256"/>
      <c r="W61" s="256"/>
      <c r="X61" s="290" t="str">
        <f>IF(OR(L61="FINT",L61="ENCO",L61=""),IF(ISNA(LOOKUP(V61,'€€€'!$H$7:$H$96,'€€€'!$I$7:$I$96)*W61),"",(LOOKUP(V61,'€€€'!$H$7:$H$96,'€€€'!$I$7:$I$96)*W61)),"")</f>
        <v/>
      </c>
      <c r="Y61" s="47"/>
      <c r="Z61" s="215"/>
      <c r="AA61" s="215"/>
      <c r="AB61" s="215"/>
      <c r="AC61" s="215"/>
      <c r="AD61" s="215"/>
      <c r="AE61" s="215"/>
      <c r="AF61" s="215"/>
      <c r="AG61" s="215"/>
      <c r="AH61" s="215"/>
      <c r="AI61" s="271">
        <f t="shared" si="6"/>
        <v>0</v>
      </c>
      <c r="AJ61" s="271">
        <f t="shared" si="7"/>
        <v>0</v>
      </c>
      <c r="AK61" s="271">
        <f t="shared" si="8"/>
        <v>0</v>
      </c>
    </row>
    <row r="62" spans="1:37" s="200" customFormat="1" ht="43.5" customHeight="1" x14ac:dyDescent="0.2">
      <c r="A62" s="103"/>
      <c r="B62" s="103"/>
      <c r="C62" s="104"/>
      <c r="D62" s="143"/>
      <c r="E62" s="284"/>
      <c r="F62" s="284"/>
      <c r="G62" s="284"/>
      <c r="H62" s="284"/>
      <c r="I62" s="256"/>
      <c r="J62" s="284"/>
      <c r="K62" s="284"/>
      <c r="L62" s="256"/>
      <c r="M62" s="278"/>
      <c r="N62" s="278"/>
      <c r="O62" s="278"/>
      <c r="P62" s="256"/>
      <c r="Q62" s="256"/>
      <c r="R62" s="256"/>
      <c r="S62" s="285"/>
      <c r="T62" s="285"/>
      <c r="U62" s="290" t="str">
        <f>IF(OR(L62="FINT",L62="ENCO",L62=""),IF(ISNA(LOOKUP(S62,'€€€'!$H$7:$H$96,'€€€'!$I$7:$I$96)*T62),"",(LOOKUP(S62,'€€€'!$H$7:$H$96,'€€€'!$I$7:$I$96)*T62)),"")</f>
        <v/>
      </c>
      <c r="V62" s="256"/>
      <c r="W62" s="256"/>
      <c r="X62" s="290" t="str">
        <f>IF(OR(L62="FINT",L62="ENCO",L62=""),IF(ISNA(LOOKUP(V62,'€€€'!$H$7:$H$96,'€€€'!$I$7:$I$96)*W62),"",(LOOKUP(V62,'€€€'!$H$7:$H$96,'€€€'!$I$7:$I$96)*W62)),"")</f>
        <v/>
      </c>
      <c r="Y62" s="47"/>
      <c r="Z62" s="215"/>
      <c r="AA62" s="215"/>
      <c r="AB62" s="215"/>
      <c r="AC62" s="215"/>
      <c r="AD62" s="215"/>
      <c r="AE62" s="215"/>
      <c r="AF62" s="215"/>
      <c r="AG62" s="215"/>
      <c r="AH62" s="215"/>
      <c r="AI62" s="271">
        <f t="shared" si="6"/>
        <v>0</v>
      </c>
      <c r="AJ62" s="271">
        <f t="shared" si="7"/>
        <v>0</v>
      </c>
      <c r="AK62" s="271">
        <f t="shared" si="8"/>
        <v>0</v>
      </c>
    </row>
    <row r="63" spans="1:37" s="200" customFormat="1" ht="43.5" customHeight="1" x14ac:dyDescent="0.2">
      <c r="A63" s="103"/>
      <c r="B63" s="103"/>
      <c r="C63" s="104"/>
      <c r="D63" s="143"/>
      <c r="E63" s="284"/>
      <c r="F63" s="284"/>
      <c r="G63" s="284"/>
      <c r="H63" s="284"/>
      <c r="I63" s="256"/>
      <c r="J63" s="284"/>
      <c r="K63" s="284"/>
      <c r="L63" s="256"/>
      <c r="M63" s="278"/>
      <c r="N63" s="278"/>
      <c r="O63" s="278"/>
      <c r="P63" s="256"/>
      <c r="Q63" s="256"/>
      <c r="R63" s="256"/>
      <c r="S63" s="285"/>
      <c r="T63" s="285"/>
      <c r="U63" s="290" t="str">
        <f>IF(OR(L63="FINT",L63="ENCO",L63=""),IF(ISNA(LOOKUP(S63,'€€€'!$H$7:$H$96,'€€€'!$I$7:$I$96)*T63),"",(LOOKUP(S63,'€€€'!$H$7:$H$96,'€€€'!$I$7:$I$96)*T63)),"")</f>
        <v/>
      </c>
      <c r="V63" s="256"/>
      <c r="W63" s="256"/>
      <c r="X63" s="290" t="str">
        <f>IF(OR(L63="FINT",L63="ENCO",L63=""),IF(ISNA(LOOKUP(V63,'€€€'!$H$7:$H$96,'€€€'!$I$7:$I$96)*W63),"",(LOOKUP(V63,'€€€'!$H$7:$H$96,'€€€'!$I$7:$I$96)*W63)),"")</f>
        <v/>
      </c>
      <c r="Y63" s="8"/>
      <c r="Z63" s="215"/>
      <c r="AA63" s="215"/>
      <c r="AB63" s="215"/>
      <c r="AC63" s="215"/>
      <c r="AD63" s="215"/>
      <c r="AE63" s="215"/>
      <c r="AF63" s="215"/>
      <c r="AG63" s="215"/>
      <c r="AH63" s="215"/>
      <c r="AI63" s="271">
        <f t="shared" si="6"/>
        <v>0</v>
      </c>
      <c r="AJ63" s="271">
        <f t="shared" si="7"/>
        <v>0</v>
      </c>
      <c r="AK63" s="271">
        <f t="shared" si="8"/>
        <v>0</v>
      </c>
    </row>
    <row r="64" spans="1:37" s="200" customFormat="1" ht="43.5" customHeight="1" x14ac:dyDescent="0.2">
      <c r="A64" s="103"/>
      <c r="B64" s="103"/>
      <c r="C64" s="104"/>
      <c r="D64" s="143"/>
      <c r="E64" s="284"/>
      <c r="F64" s="284"/>
      <c r="G64" s="284"/>
      <c r="H64" s="284"/>
      <c r="I64" s="256"/>
      <c r="J64" s="284"/>
      <c r="K64" s="284"/>
      <c r="L64" s="256"/>
      <c r="M64" s="278"/>
      <c r="N64" s="278"/>
      <c r="O64" s="278"/>
      <c r="P64" s="256"/>
      <c r="Q64" s="256"/>
      <c r="R64" s="256"/>
      <c r="S64" s="285"/>
      <c r="T64" s="285"/>
      <c r="U64" s="290" t="str">
        <f>IF(OR(L64="FINT",L64="ENCO",L64=""),IF(ISNA(LOOKUP(S64,'€€€'!$H$7:$H$96,'€€€'!$I$7:$I$96)*T64),"",(LOOKUP(S64,'€€€'!$H$7:$H$96,'€€€'!$I$7:$I$96)*T64)),"")</f>
        <v/>
      </c>
      <c r="V64" s="256"/>
      <c r="W64" s="256"/>
      <c r="X64" s="290" t="str">
        <f>IF(OR(L64="FINT",L64="ENCO",L64=""),IF(ISNA(LOOKUP(V64,'€€€'!$H$7:$H$96,'€€€'!$I$7:$I$96)*W64),"",(LOOKUP(V64,'€€€'!$H$7:$H$96,'€€€'!$I$7:$I$96)*W64)),"")</f>
        <v/>
      </c>
      <c r="Y64" s="8"/>
      <c r="Z64" s="215"/>
      <c r="AA64" s="215"/>
      <c r="AB64" s="215"/>
      <c r="AC64" s="215"/>
      <c r="AD64" s="215"/>
      <c r="AE64" s="215"/>
      <c r="AF64" s="215"/>
      <c r="AG64" s="215"/>
      <c r="AH64" s="215"/>
      <c r="AI64" s="271">
        <f t="shared" si="6"/>
        <v>0</v>
      </c>
      <c r="AJ64" s="271">
        <f t="shared" si="7"/>
        <v>0</v>
      </c>
      <c r="AK64" s="271">
        <f t="shared" si="8"/>
        <v>0</v>
      </c>
    </row>
    <row r="65" spans="1:37" s="200" customFormat="1" ht="43.5" customHeight="1" x14ac:dyDescent="0.2">
      <c r="A65" s="103"/>
      <c r="B65" s="103"/>
      <c r="C65" s="104"/>
      <c r="D65" s="143"/>
      <c r="E65" s="284"/>
      <c r="F65" s="284"/>
      <c r="G65" s="284"/>
      <c r="H65" s="284"/>
      <c r="I65" s="256"/>
      <c r="J65" s="284"/>
      <c r="K65" s="284"/>
      <c r="L65" s="256"/>
      <c r="M65" s="278"/>
      <c r="N65" s="278"/>
      <c r="O65" s="278"/>
      <c r="P65" s="256"/>
      <c r="Q65" s="256"/>
      <c r="R65" s="256"/>
      <c r="S65" s="285"/>
      <c r="T65" s="285"/>
      <c r="U65" s="290" t="str">
        <f>IF(OR(L65="FINT",L65="ENCO",L65=""),IF(ISNA(LOOKUP(S65,'€€€'!$H$7:$H$96,'€€€'!$I$7:$I$96)*T65),"",(LOOKUP(S65,'€€€'!$H$7:$H$96,'€€€'!$I$7:$I$96)*T65)),"")</f>
        <v/>
      </c>
      <c r="V65" s="256"/>
      <c r="W65" s="256"/>
      <c r="X65" s="290" t="str">
        <f>IF(OR(L65="FINT",L65="ENCO",L65=""),IF(ISNA(LOOKUP(V65,'€€€'!$H$7:$H$96,'€€€'!$I$7:$I$96)*W65),"",(LOOKUP(V65,'€€€'!$H$7:$H$96,'€€€'!$I$7:$I$96)*W65)),"")</f>
        <v/>
      </c>
      <c r="Y65" s="47"/>
      <c r="Z65" s="215"/>
      <c r="AA65" s="215"/>
      <c r="AB65" s="215"/>
      <c r="AC65" s="215"/>
      <c r="AD65" s="215"/>
      <c r="AE65" s="215"/>
      <c r="AF65" s="215"/>
      <c r="AG65" s="215"/>
      <c r="AH65" s="215"/>
      <c r="AI65" s="271">
        <f t="shared" si="6"/>
        <v>0</v>
      </c>
      <c r="AJ65" s="271">
        <f t="shared" si="7"/>
        <v>0</v>
      </c>
      <c r="AK65" s="271">
        <f t="shared" si="8"/>
        <v>0</v>
      </c>
    </row>
    <row r="66" spans="1:37" s="200" customFormat="1" ht="43.5" customHeight="1" x14ac:dyDescent="0.2">
      <c r="A66" s="103"/>
      <c r="B66" s="103"/>
      <c r="C66" s="104"/>
      <c r="D66" s="143"/>
      <c r="E66" s="284"/>
      <c r="F66" s="284"/>
      <c r="G66" s="284"/>
      <c r="H66" s="284"/>
      <c r="I66" s="256"/>
      <c r="J66" s="284"/>
      <c r="K66" s="284"/>
      <c r="L66" s="256"/>
      <c r="M66" s="278"/>
      <c r="N66" s="278"/>
      <c r="O66" s="278"/>
      <c r="P66" s="256"/>
      <c r="Q66" s="256"/>
      <c r="R66" s="256"/>
      <c r="S66" s="285"/>
      <c r="T66" s="285"/>
      <c r="U66" s="290" t="str">
        <f>IF(OR(L66="FINT",L66="ENCO",L66=""),IF(ISNA(LOOKUP(S66,'€€€'!$H$7:$H$96,'€€€'!$I$7:$I$96)*T66),"",(LOOKUP(S66,'€€€'!$H$7:$H$96,'€€€'!$I$7:$I$96)*T66)),"")</f>
        <v/>
      </c>
      <c r="V66" s="256"/>
      <c r="W66" s="256"/>
      <c r="X66" s="290" t="str">
        <f>IF(OR(L66="FINT",L66="ENCO",L66=""),IF(ISNA(LOOKUP(V66,'€€€'!$H$7:$H$96,'€€€'!$I$7:$I$96)*W66),"",(LOOKUP(V66,'€€€'!$H$7:$H$96,'€€€'!$I$7:$I$96)*W66)),"")</f>
        <v/>
      </c>
      <c r="Y66" s="47"/>
      <c r="Z66" s="215"/>
      <c r="AA66" s="215"/>
      <c r="AB66" s="215"/>
      <c r="AC66" s="215"/>
      <c r="AD66" s="215"/>
      <c r="AE66" s="215"/>
      <c r="AF66" s="215"/>
      <c r="AG66" s="215"/>
      <c r="AH66" s="215"/>
      <c r="AI66" s="271">
        <f t="shared" si="6"/>
        <v>0</v>
      </c>
      <c r="AJ66" s="271">
        <f t="shared" si="7"/>
        <v>0</v>
      </c>
      <c r="AK66" s="271">
        <f t="shared" si="8"/>
        <v>0</v>
      </c>
    </row>
    <row r="67" spans="1:37" s="200" customFormat="1" ht="43.5" customHeight="1" x14ac:dyDescent="0.2">
      <c r="A67" s="103"/>
      <c r="B67" s="103"/>
      <c r="C67" s="104"/>
      <c r="D67" s="143"/>
      <c r="E67" s="284"/>
      <c r="F67" s="284"/>
      <c r="G67" s="284"/>
      <c r="H67" s="284"/>
      <c r="I67" s="256"/>
      <c r="J67" s="284"/>
      <c r="K67" s="284"/>
      <c r="L67" s="256"/>
      <c r="M67" s="278"/>
      <c r="N67" s="278"/>
      <c r="O67" s="278"/>
      <c r="P67" s="256"/>
      <c r="Q67" s="256"/>
      <c r="R67" s="256"/>
      <c r="S67" s="285"/>
      <c r="T67" s="285"/>
      <c r="U67" s="290" t="str">
        <f>IF(OR(L67="FINT",L67="ENCO",L67=""),IF(ISNA(LOOKUP(S67,'€€€'!$H$7:$H$96,'€€€'!$I$7:$I$96)*T67),"",(LOOKUP(S67,'€€€'!$H$7:$H$96,'€€€'!$I$7:$I$96)*T67)),"")</f>
        <v/>
      </c>
      <c r="V67" s="256"/>
      <c r="W67" s="256"/>
      <c r="X67" s="290" t="str">
        <f>IF(OR(L67="FINT",L67="ENCO",L67=""),IF(ISNA(LOOKUP(V67,'€€€'!$H$7:$H$96,'€€€'!$I$7:$I$96)*W67),"",(LOOKUP(V67,'€€€'!$H$7:$H$96,'€€€'!$I$7:$I$96)*W67)),"")</f>
        <v/>
      </c>
      <c r="Y67" s="47"/>
      <c r="Z67" s="215"/>
      <c r="AA67" s="215"/>
      <c r="AB67" s="215"/>
      <c r="AC67" s="215"/>
      <c r="AD67" s="215"/>
      <c r="AE67" s="215"/>
      <c r="AF67" s="215"/>
      <c r="AG67" s="215"/>
      <c r="AH67" s="215"/>
      <c r="AI67" s="271">
        <f t="shared" si="6"/>
        <v>0</v>
      </c>
      <c r="AJ67" s="271">
        <f t="shared" si="7"/>
        <v>0</v>
      </c>
      <c r="AK67" s="271">
        <f t="shared" si="8"/>
        <v>0</v>
      </c>
    </row>
    <row r="68" spans="1:37" s="200" customFormat="1" ht="43.5" customHeight="1" x14ac:dyDescent="0.2">
      <c r="A68" s="103"/>
      <c r="B68" s="103"/>
      <c r="C68" s="104"/>
      <c r="D68" s="143"/>
      <c r="E68" s="284"/>
      <c r="F68" s="284"/>
      <c r="G68" s="284"/>
      <c r="H68" s="284"/>
      <c r="I68" s="256"/>
      <c r="J68" s="284"/>
      <c r="K68" s="284"/>
      <c r="L68" s="256"/>
      <c r="M68" s="278"/>
      <c r="N68" s="278"/>
      <c r="O68" s="278"/>
      <c r="P68" s="256"/>
      <c r="Q68" s="256"/>
      <c r="R68" s="256"/>
      <c r="S68" s="285"/>
      <c r="T68" s="285"/>
      <c r="U68" s="290" t="str">
        <f>IF(OR(L68="FINT",L68="ENCO",L68=""),IF(ISNA(LOOKUP(S68,'€€€'!$H$7:$H$96,'€€€'!$I$7:$I$96)*T68),"",(LOOKUP(S68,'€€€'!$H$7:$H$96,'€€€'!$I$7:$I$96)*T68)),"")</f>
        <v/>
      </c>
      <c r="V68" s="256"/>
      <c r="W68" s="256"/>
      <c r="X68" s="290" t="str">
        <f>IF(OR(L68="FINT",L68="ENCO",L68=""),IF(ISNA(LOOKUP(V68,'€€€'!$H$7:$H$96,'€€€'!$I$7:$I$96)*W68),"",(LOOKUP(V68,'€€€'!$H$7:$H$96,'€€€'!$I$7:$I$96)*W68)),"")</f>
        <v/>
      </c>
      <c r="Y68" s="47"/>
      <c r="Z68" s="215"/>
      <c r="AA68" s="215"/>
      <c r="AB68" s="215"/>
      <c r="AC68" s="215"/>
      <c r="AD68" s="215"/>
      <c r="AE68" s="215"/>
      <c r="AF68" s="215"/>
      <c r="AG68" s="215"/>
      <c r="AH68" s="215"/>
      <c r="AI68" s="271">
        <f t="shared" si="6"/>
        <v>0</v>
      </c>
      <c r="AJ68" s="271">
        <f t="shared" si="7"/>
        <v>0</v>
      </c>
      <c r="AK68" s="271">
        <f t="shared" si="8"/>
        <v>0</v>
      </c>
    </row>
    <row r="69" spans="1:37" s="200" customFormat="1" ht="43.5" customHeight="1" x14ac:dyDescent="0.2">
      <c r="A69" s="103"/>
      <c r="B69" s="103"/>
      <c r="C69" s="104"/>
      <c r="D69" s="143"/>
      <c r="E69" s="284"/>
      <c r="F69" s="284"/>
      <c r="G69" s="284"/>
      <c r="H69" s="284"/>
      <c r="I69" s="256"/>
      <c r="J69" s="284"/>
      <c r="K69" s="284"/>
      <c r="L69" s="256"/>
      <c r="M69" s="278"/>
      <c r="N69" s="278"/>
      <c r="O69" s="278"/>
      <c r="P69" s="256"/>
      <c r="Q69" s="256"/>
      <c r="R69" s="256"/>
      <c r="S69" s="312"/>
      <c r="T69" s="285"/>
      <c r="U69" s="290" t="str">
        <f>IF(OR(L69="FINT",L69="ENCO",L69=""),IF(ISNA(LOOKUP(S69,'€€€'!$H$7:$H$96,'€€€'!$I$7:$I$96)*T69),"",(LOOKUP(S69,'€€€'!$H$7:$H$96,'€€€'!$I$7:$I$96)*T69)),"")</f>
        <v/>
      </c>
      <c r="V69" s="256"/>
      <c r="W69" s="256"/>
      <c r="X69" s="290" t="str">
        <f>IF(OR(L69="FINT",L69="ENCO",L69=""),IF(ISNA(LOOKUP(V69,'€€€'!$H$7:$H$96,'€€€'!$I$7:$I$96)*W69),"",(LOOKUP(V69,'€€€'!$H$7:$H$96,'€€€'!$I$7:$I$96)*W69)),"")</f>
        <v/>
      </c>
      <c r="Y69" s="47"/>
      <c r="Z69" s="215"/>
      <c r="AA69" s="215"/>
      <c r="AB69" s="215"/>
      <c r="AC69" s="215"/>
      <c r="AD69" s="215"/>
      <c r="AE69" s="216"/>
      <c r="AF69" s="215"/>
      <c r="AG69" s="215"/>
      <c r="AH69" s="215"/>
      <c r="AI69" s="271">
        <f t="shared" si="6"/>
        <v>0</v>
      </c>
      <c r="AJ69" s="271">
        <f t="shared" si="7"/>
        <v>0</v>
      </c>
      <c r="AK69" s="271">
        <f t="shared" si="8"/>
        <v>0</v>
      </c>
    </row>
    <row r="70" spans="1:37" s="200" customFormat="1" ht="43.5" customHeight="1" x14ac:dyDescent="0.2">
      <c r="A70" s="103"/>
      <c r="B70" s="103"/>
      <c r="C70" s="104"/>
      <c r="D70" s="143"/>
      <c r="E70" s="284"/>
      <c r="F70" s="284"/>
      <c r="G70" s="284"/>
      <c r="H70" s="284"/>
      <c r="I70" s="256"/>
      <c r="J70" s="284"/>
      <c r="K70" s="284"/>
      <c r="L70" s="256"/>
      <c r="M70" s="278"/>
      <c r="N70" s="278"/>
      <c r="O70" s="278"/>
      <c r="P70" s="256"/>
      <c r="Q70" s="256"/>
      <c r="R70" s="256"/>
      <c r="S70" s="285"/>
      <c r="T70" s="285"/>
      <c r="U70" s="290" t="str">
        <f>IF(OR(L70="FINT",L70="ENCO",L70=""),IF(ISNA(LOOKUP(S70,'€€€'!$H$7:$H$96,'€€€'!$I$7:$I$96)*T70),"",(LOOKUP(S70,'€€€'!$H$7:$H$96,'€€€'!$I$7:$I$96)*T70)),"")</f>
        <v/>
      </c>
      <c r="V70" s="256"/>
      <c r="W70" s="256"/>
      <c r="X70" s="290" t="str">
        <f>IF(OR(L70="FINT",L70="ENCO",L70=""),IF(ISNA(LOOKUP(V70,'€€€'!$H$7:$H$96,'€€€'!$I$7:$I$96)*W70),"",(LOOKUP(V70,'€€€'!$H$7:$H$96,'€€€'!$I$7:$I$96)*W70)),"")</f>
        <v/>
      </c>
      <c r="Y70" s="47"/>
      <c r="Z70" s="215"/>
      <c r="AA70" s="215"/>
      <c r="AB70" s="215"/>
      <c r="AC70" s="215"/>
      <c r="AD70" s="215"/>
      <c r="AE70" s="215"/>
      <c r="AF70" s="215"/>
      <c r="AG70" s="215"/>
      <c r="AH70" s="215"/>
      <c r="AI70" s="271">
        <f t="shared" si="6"/>
        <v>0</v>
      </c>
      <c r="AJ70" s="271">
        <f t="shared" si="7"/>
        <v>0</v>
      </c>
      <c r="AK70" s="271">
        <f t="shared" si="8"/>
        <v>0</v>
      </c>
    </row>
    <row r="71" spans="1:37" s="200" customFormat="1" ht="43.5" customHeight="1" x14ac:dyDescent="0.2">
      <c r="A71" s="103"/>
      <c r="B71" s="103"/>
      <c r="C71" s="104"/>
      <c r="D71" s="143"/>
      <c r="E71" s="284"/>
      <c r="F71" s="284"/>
      <c r="G71" s="284"/>
      <c r="H71" s="284"/>
      <c r="I71" s="256"/>
      <c r="J71" s="284"/>
      <c r="K71" s="284"/>
      <c r="L71" s="256"/>
      <c r="M71" s="278"/>
      <c r="N71" s="278"/>
      <c r="O71" s="278"/>
      <c r="P71" s="256"/>
      <c r="Q71" s="256"/>
      <c r="R71" s="256"/>
      <c r="S71" s="285"/>
      <c r="T71" s="285"/>
      <c r="U71" s="290" t="str">
        <f>IF(OR(L71="FINT",L71="ENCO",L71=""),IF(ISNA(LOOKUP(S71,'€€€'!$H$7:$H$96,'€€€'!$I$7:$I$96)*T71),"",(LOOKUP(S71,'€€€'!$H$7:$H$96,'€€€'!$I$7:$I$96)*T71)),"")</f>
        <v/>
      </c>
      <c r="V71" s="256"/>
      <c r="W71" s="256"/>
      <c r="X71" s="290" t="str">
        <f>IF(OR(L71="FINT",L71="ENCO",L71=""),IF(ISNA(LOOKUP(V71,'€€€'!$H$7:$H$96,'€€€'!$I$7:$I$96)*W71),"",(LOOKUP(V71,'€€€'!$H$7:$H$96,'€€€'!$I$7:$I$96)*W71)),"")</f>
        <v/>
      </c>
      <c r="Y71" s="47"/>
      <c r="Z71" s="215"/>
      <c r="AA71" s="215"/>
      <c r="AB71" s="215"/>
      <c r="AC71" s="215"/>
      <c r="AD71" s="215"/>
      <c r="AE71" s="216"/>
      <c r="AF71" s="215"/>
      <c r="AG71" s="215"/>
      <c r="AH71" s="215"/>
      <c r="AI71" s="271">
        <f t="shared" si="6"/>
        <v>0</v>
      </c>
      <c r="AJ71" s="271">
        <f t="shared" si="7"/>
        <v>0</v>
      </c>
      <c r="AK71" s="271">
        <f t="shared" si="8"/>
        <v>0</v>
      </c>
    </row>
    <row r="72" spans="1:37" s="200" customFormat="1" ht="43.5" customHeight="1" x14ac:dyDescent="0.2">
      <c r="A72" s="103"/>
      <c r="B72" s="103"/>
      <c r="C72" s="104"/>
      <c r="D72" s="143"/>
      <c r="E72" s="284"/>
      <c r="F72" s="284"/>
      <c r="G72" s="284"/>
      <c r="H72" s="284"/>
      <c r="I72" s="256"/>
      <c r="J72" s="284"/>
      <c r="K72" s="284"/>
      <c r="L72" s="256"/>
      <c r="M72" s="278"/>
      <c r="N72" s="278"/>
      <c r="O72" s="278"/>
      <c r="P72" s="256"/>
      <c r="Q72" s="256"/>
      <c r="R72" s="256"/>
      <c r="S72" s="285"/>
      <c r="T72" s="285"/>
      <c r="U72" s="290" t="str">
        <f>IF(OR(L72="FINT",L72="ENCO",L72=""),IF(ISNA(LOOKUP(S72,'€€€'!$H$7:$H$96,'€€€'!$I$7:$I$96)*T72),"",(LOOKUP(S72,'€€€'!$H$7:$H$96,'€€€'!$I$7:$I$96)*T72)),"")</f>
        <v/>
      </c>
      <c r="V72" s="256"/>
      <c r="W72" s="256"/>
      <c r="X72" s="290" t="str">
        <f>IF(OR(L72="FINT",L72="ENCO",L72=""),IF(ISNA(LOOKUP(V72,'€€€'!$H$7:$H$96,'€€€'!$I$7:$I$96)*W72),"",(LOOKUP(V72,'€€€'!$H$7:$H$96,'€€€'!$I$7:$I$96)*W72)),"")</f>
        <v/>
      </c>
      <c r="Y72" s="47"/>
      <c r="Z72" s="215"/>
      <c r="AA72" s="215"/>
      <c r="AB72" s="215"/>
      <c r="AC72" s="215"/>
      <c r="AD72" s="215"/>
      <c r="AE72" s="216"/>
      <c r="AF72" s="215"/>
      <c r="AG72" s="215"/>
      <c r="AH72" s="215"/>
      <c r="AI72" s="271">
        <f t="shared" si="6"/>
        <v>0</v>
      </c>
      <c r="AJ72" s="271">
        <f t="shared" si="7"/>
        <v>0</v>
      </c>
      <c r="AK72" s="271">
        <f t="shared" si="8"/>
        <v>0</v>
      </c>
    </row>
    <row r="73" spans="1:37" s="200" customFormat="1" ht="43.5" customHeight="1" x14ac:dyDescent="0.2">
      <c r="A73" s="103"/>
      <c r="B73" s="103"/>
      <c r="C73" s="104"/>
      <c r="D73" s="143"/>
      <c r="E73" s="284"/>
      <c r="F73" s="284"/>
      <c r="G73" s="284"/>
      <c r="H73" s="284"/>
      <c r="I73" s="256"/>
      <c r="J73" s="284"/>
      <c r="K73" s="284"/>
      <c r="L73" s="256"/>
      <c r="M73" s="278"/>
      <c r="N73" s="278"/>
      <c r="O73" s="278"/>
      <c r="P73" s="256"/>
      <c r="Q73" s="256"/>
      <c r="R73" s="256"/>
      <c r="S73" s="285"/>
      <c r="T73" s="285"/>
      <c r="U73" s="290" t="str">
        <f>IF(OR(L73="FINT",L73="ENCO",L73=""),IF(ISNA(LOOKUP(S73,'€€€'!$H$7:$H$96,'€€€'!$I$7:$I$96)*T73),"",(LOOKUP(S73,'€€€'!$H$7:$H$96,'€€€'!$I$7:$I$96)*T73)),"")</f>
        <v/>
      </c>
      <c r="V73" s="256"/>
      <c r="W73" s="256"/>
      <c r="X73" s="290" t="str">
        <f>IF(OR(L73="FINT",L73="ENCO",L73=""),IF(ISNA(LOOKUP(V73,'€€€'!$H$7:$H$96,'€€€'!$I$7:$I$96)*W73),"",(LOOKUP(V73,'€€€'!$H$7:$H$96,'€€€'!$I$7:$I$96)*W73)),"")</f>
        <v/>
      </c>
      <c r="Y73" s="8"/>
      <c r="Z73" s="215"/>
      <c r="AA73" s="215"/>
      <c r="AB73" s="215"/>
      <c r="AC73" s="215"/>
      <c r="AD73" s="215"/>
      <c r="AE73" s="216"/>
      <c r="AF73" s="215"/>
      <c r="AG73" s="215"/>
      <c r="AH73" s="215"/>
      <c r="AI73" s="271">
        <f t="shared" si="6"/>
        <v>0</v>
      </c>
      <c r="AJ73" s="271">
        <f t="shared" si="7"/>
        <v>0</v>
      </c>
      <c r="AK73" s="271">
        <f t="shared" si="8"/>
        <v>0</v>
      </c>
    </row>
    <row r="74" spans="1:37" s="200" customFormat="1" ht="43.5" customHeight="1" x14ac:dyDescent="0.2">
      <c r="A74" s="103"/>
      <c r="B74" s="103"/>
      <c r="C74" s="104"/>
      <c r="D74" s="143"/>
      <c r="E74" s="284"/>
      <c r="F74" s="284"/>
      <c r="G74" s="284"/>
      <c r="H74" s="284"/>
      <c r="I74" s="256"/>
      <c r="J74" s="284"/>
      <c r="K74" s="284"/>
      <c r="L74" s="256"/>
      <c r="M74" s="278"/>
      <c r="N74" s="278"/>
      <c r="O74" s="278"/>
      <c r="P74" s="256"/>
      <c r="Q74" s="256"/>
      <c r="R74" s="256"/>
      <c r="S74" s="285"/>
      <c r="T74" s="285"/>
      <c r="U74" s="290" t="str">
        <f>IF(OR(L74="FINT",L74="ENCO",L74=""),IF(ISNA(LOOKUP(S74,'€€€'!$H$7:$H$96,'€€€'!$I$7:$I$96)*T74),"",(LOOKUP(S74,'€€€'!$H$7:$H$96,'€€€'!$I$7:$I$96)*T74)),"")</f>
        <v/>
      </c>
      <c r="V74" s="256"/>
      <c r="W74" s="256"/>
      <c r="X74" s="290" t="str">
        <f>IF(OR(L74="FINT",L74="ENCO",L74=""),IF(ISNA(LOOKUP(V74,'€€€'!$H$7:$H$96,'€€€'!$I$7:$I$96)*W74),"",(LOOKUP(V74,'€€€'!$H$7:$H$96,'€€€'!$I$7:$I$96)*W74)),"")</f>
        <v/>
      </c>
      <c r="Y74" s="8"/>
      <c r="Z74" s="215"/>
      <c r="AA74" s="215"/>
      <c r="AB74" s="215"/>
      <c r="AC74" s="215"/>
      <c r="AD74" s="215"/>
      <c r="AE74" s="216"/>
      <c r="AF74" s="215"/>
      <c r="AG74" s="215"/>
      <c r="AH74" s="215"/>
      <c r="AI74" s="271">
        <f t="shared" si="6"/>
        <v>0</v>
      </c>
      <c r="AJ74" s="271">
        <f t="shared" si="7"/>
        <v>0</v>
      </c>
      <c r="AK74" s="271">
        <f t="shared" si="8"/>
        <v>0</v>
      </c>
    </row>
    <row r="75" spans="1:37" s="200" customFormat="1" ht="43.5" customHeight="1" x14ac:dyDescent="0.2">
      <c r="A75" s="103"/>
      <c r="B75" s="103"/>
      <c r="C75" s="104"/>
      <c r="D75" s="143"/>
      <c r="E75" s="284"/>
      <c r="F75" s="284"/>
      <c r="G75" s="284"/>
      <c r="H75" s="284"/>
      <c r="I75" s="256"/>
      <c r="J75" s="284"/>
      <c r="K75" s="284"/>
      <c r="L75" s="256"/>
      <c r="M75" s="278"/>
      <c r="N75" s="278"/>
      <c r="O75" s="278"/>
      <c r="P75" s="256"/>
      <c r="Q75" s="256"/>
      <c r="R75" s="256"/>
      <c r="S75" s="285"/>
      <c r="T75" s="285"/>
      <c r="U75" s="290" t="str">
        <f>IF(OR(L75="FINT",L75="ENCO",L75=""),IF(ISNA(LOOKUP(S75,'€€€'!$H$7:$H$96,'€€€'!$I$7:$I$96)*T75),"",(LOOKUP(S75,'€€€'!$H$7:$H$96,'€€€'!$I$7:$I$96)*T75)),"")</f>
        <v/>
      </c>
      <c r="V75" s="256"/>
      <c r="W75" s="256"/>
      <c r="X75" s="290" t="str">
        <f>IF(OR(L75="FINT",L75="ENCO",L75=""),IF(ISNA(LOOKUP(V75,'€€€'!$H$7:$H$96,'€€€'!$I$7:$I$96)*W75),"",(LOOKUP(V75,'€€€'!$H$7:$H$96,'€€€'!$I$7:$I$96)*W75)),"")</f>
        <v/>
      </c>
      <c r="Y75" s="47"/>
      <c r="Z75" s="215"/>
      <c r="AA75" s="215"/>
      <c r="AB75" s="215"/>
      <c r="AC75" s="215"/>
      <c r="AD75" s="215"/>
      <c r="AE75" s="216"/>
      <c r="AF75" s="215"/>
      <c r="AG75" s="215"/>
      <c r="AH75" s="215"/>
      <c r="AI75" s="271">
        <f t="shared" si="6"/>
        <v>0</v>
      </c>
      <c r="AJ75" s="271">
        <f t="shared" si="7"/>
        <v>0</v>
      </c>
      <c r="AK75" s="271">
        <f t="shared" si="8"/>
        <v>0</v>
      </c>
    </row>
    <row r="76" spans="1:37" s="200" customFormat="1" ht="43.5" customHeight="1" x14ac:dyDescent="0.2">
      <c r="A76" s="103"/>
      <c r="B76" s="103"/>
      <c r="C76" s="104"/>
      <c r="D76" s="143"/>
      <c r="E76" s="284"/>
      <c r="F76" s="284"/>
      <c r="G76" s="284"/>
      <c r="H76" s="284"/>
      <c r="I76" s="256"/>
      <c r="J76" s="284"/>
      <c r="K76" s="284"/>
      <c r="L76" s="256"/>
      <c r="M76" s="278"/>
      <c r="N76" s="278"/>
      <c r="O76" s="278"/>
      <c r="P76" s="256"/>
      <c r="Q76" s="256"/>
      <c r="R76" s="256"/>
      <c r="S76" s="286"/>
      <c r="T76" s="286"/>
      <c r="U76" s="290" t="str">
        <f>IF(OR(L76="FINT",L76="ENCO",L76=""),IF(ISNA(LOOKUP(S76,'€€€'!$H$7:$H$96,'€€€'!$I$7:$I$96)*T76),"",(LOOKUP(S76,'€€€'!$H$7:$H$96,'€€€'!$I$7:$I$96)*T76)),"")</f>
        <v/>
      </c>
      <c r="V76" s="256"/>
      <c r="W76" s="256"/>
      <c r="X76" s="290" t="str">
        <f>IF(OR(L76="FINT",L76="ENCO",L76=""),IF(ISNA(LOOKUP(V76,'€€€'!$H$7:$H$96,'€€€'!$I$7:$I$96)*W76),"",(LOOKUP(V76,'€€€'!$H$7:$H$96,'€€€'!$I$7:$I$96)*W76)),"")</f>
        <v/>
      </c>
      <c r="Y76" s="47"/>
      <c r="Z76" s="215"/>
      <c r="AA76" s="215"/>
      <c r="AB76" s="215"/>
      <c r="AC76" s="215"/>
      <c r="AD76" s="215"/>
      <c r="AE76" s="216"/>
      <c r="AF76" s="215"/>
      <c r="AG76" s="215"/>
      <c r="AH76" s="215"/>
      <c r="AI76" s="271">
        <f t="shared" si="6"/>
        <v>0</v>
      </c>
      <c r="AJ76" s="271">
        <f t="shared" si="7"/>
        <v>0</v>
      </c>
      <c r="AK76" s="271">
        <f t="shared" si="8"/>
        <v>0</v>
      </c>
    </row>
    <row r="77" spans="1:37" s="200" customFormat="1" ht="43.5" customHeight="1" x14ac:dyDescent="0.2">
      <c r="A77" s="103"/>
      <c r="B77" s="103"/>
      <c r="C77" s="104"/>
      <c r="D77" s="143"/>
      <c r="E77" s="284"/>
      <c r="F77" s="284"/>
      <c r="G77" s="284"/>
      <c r="H77" s="284"/>
      <c r="I77" s="256"/>
      <c r="J77" s="284"/>
      <c r="K77" s="284"/>
      <c r="L77" s="256"/>
      <c r="M77" s="278"/>
      <c r="N77" s="278"/>
      <c r="O77" s="278"/>
      <c r="P77" s="256"/>
      <c r="Q77" s="256"/>
      <c r="R77" s="256"/>
      <c r="S77" s="285"/>
      <c r="T77" s="285"/>
      <c r="U77" s="290" t="str">
        <f>IF(OR(L77="FINT",L77="ENCO",L77=""),IF(ISNA(LOOKUP(S77,'€€€'!$H$7:$H$96,'€€€'!$I$7:$I$96)*T77),"",(LOOKUP(S77,'€€€'!$H$7:$H$96,'€€€'!$I$7:$I$96)*T77)),"")</f>
        <v/>
      </c>
      <c r="V77" s="256"/>
      <c r="W77" s="256"/>
      <c r="X77" s="290" t="str">
        <f>IF(OR(L77="FINT",L77="ENCO",L77=""),IF(ISNA(LOOKUP(V77,'€€€'!$H$7:$H$96,'€€€'!$I$7:$I$96)*W77),"",(LOOKUP(V77,'€€€'!$H$7:$H$96,'€€€'!$I$7:$I$96)*W77)),"")</f>
        <v/>
      </c>
      <c r="Y77" s="8"/>
      <c r="Z77" s="215"/>
      <c r="AA77" s="215"/>
      <c r="AB77" s="215"/>
      <c r="AC77" s="215"/>
      <c r="AD77" s="215"/>
      <c r="AE77" s="216"/>
      <c r="AF77" s="215"/>
      <c r="AG77" s="215"/>
      <c r="AH77" s="215"/>
      <c r="AI77" s="271"/>
      <c r="AJ77" s="271"/>
      <c r="AK77" s="271"/>
    </row>
    <row r="78" spans="1:37" s="200" customFormat="1" ht="43.5" customHeight="1" x14ac:dyDescent="0.2">
      <c r="A78" s="103"/>
      <c r="B78" s="103"/>
      <c r="C78" s="104"/>
      <c r="D78" s="143"/>
      <c r="E78" s="284"/>
      <c r="F78" s="284"/>
      <c r="G78" s="284"/>
      <c r="H78" s="284"/>
      <c r="I78" s="256"/>
      <c r="J78" s="284"/>
      <c r="K78" s="284"/>
      <c r="L78" s="256"/>
      <c r="M78" s="278"/>
      <c r="N78" s="278"/>
      <c r="O78" s="278"/>
      <c r="P78" s="256"/>
      <c r="Q78" s="256"/>
      <c r="R78" s="256"/>
      <c r="S78" s="285"/>
      <c r="T78" s="285"/>
      <c r="U78" s="290" t="str">
        <f>IF(OR(L78="FINT",L78="ENCO",L78=""),IF(ISNA(LOOKUP(S78,'€€€'!$H$7:$H$96,'€€€'!$I$7:$I$96)*T78),"",(LOOKUP(S78,'€€€'!$H$7:$H$96,'€€€'!$I$7:$I$96)*T78)),"")</f>
        <v/>
      </c>
      <c r="V78" s="256"/>
      <c r="W78" s="256"/>
      <c r="X78" s="290" t="str">
        <f>IF(OR(L78="FINT",L78="ENCO",L78=""),IF(ISNA(LOOKUP(V78,'€€€'!$H$7:$H$96,'€€€'!$I$7:$I$96)*W78),"",(LOOKUP(V78,'€€€'!$H$7:$H$96,'€€€'!$I$7:$I$96)*W78)),"")</f>
        <v/>
      </c>
      <c r="Y78" s="47"/>
      <c r="Z78" s="215"/>
      <c r="AA78" s="215"/>
      <c r="AB78" s="215"/>
      <c r="AC78" s="215"/>
      <c r="AD78" s="215"/>
      <c r="AE78" s="216"/>
      <c r="AF78" s="215"/>
      <c r="AG78" s="215"/>
      <c r="AH78" s="215"/>
      <c r="AI78" s="271">
        <f t="shared" ref="AI78:AI141" si="9">SUM(U78,X78)</f>
        <v>0</v>
      </c>
      <c r="AJ78" s="271">
        <f t="shared" ref="AJ78:AJ141" si="10">SUMIF(L78,"ENCO",AI78)</f>
        <v>0</v>
      </c>
      <c r="AK78" s="271">
        <f t="shared" ref="AK78:AK141" si="11">SUMIF(L78,"FINT",AI78)</f>
        <v>0</v>
      </c>
    </row>
    <row r="79" spans="1:37" s="200" customFormat="1" ht="43.5" customHeight="1" x14ac:dyDescent="0.2">
      <c r="A79" s="103"/>
      <c r="B79" s="103"/>
      <c r="C79" s="104"/>
      <c r="D79" s="143"/>
      <c r="E79" s="284"/>
      <c r="F79" s="284"/>
      <c r="G79" s="284"/>
      <c r="H79" s="284"/>
      <c r="I79" s="256"/>
      <c r="J79" s="284"/>
      <c r="K79" s="284"/>
      <c r="L79" s="256"/>
      <c r="M79" s="278"/>
      <c r="N79" s="278"/>
      <c r="O79" s="278"/>
      <c r="P79" s="256"/>
      <c r="Q79" s="256"/>
      <c r="R79" s="256"/>
      <c r="S79" s="285"/>
      <c r="T79" s="285"/>
      <c r="U79" s="290" t="str">
        <f>IF(OR(L79="FINT",L79="ENCO",L79=""),IF(ISNA(LOOKUP(S79,'€€€'!$H$7:$H$96,'€€€'!$I$7:$I$96)*T79),"",(LOOKUP(S79,'€€€'!$H$7:$H$96,'€€€'!$I$7:$I$96)*T79)),"")</f>
        <v/>
      </c>
      <c r="V79" s="256"/>
      <c r="W79" s="256"/>
      <c r="X79" s="290" t="str">
        <f>IF(OR(L79="FINT",L79="ENCO",L79=""),IF(ISNA(LOOKUP(V79,'€€€'!$H$7:$H$96,'€€€'!$I$7:$I$96)*W79),"",(LOOKUP(V79,'€€€'!$H$7:$H$96,'€€€'!$I$7:$I$96)*W79)),"")</f>
        <v/>
      </c>
      <c r="Y79" s="47"/>
      <c r="Z79" s="215"/>
      <c r="AA79" s="215"/>
      <c r="AB79" s="215"/>
      <c r="AC79" s="215"/>
      <c r="AD79" s="215"/>
      <c r="AE79" s="216"/>
      <c r="AF79" s="215"/>
      <c r="AG79" s="215"/>
      <c r="AH79" s="215"/>
      <c r="AI79" s="271">
        <f t="shared" si="9"/>
        <v>0</v>
      </c>
      <c r="AJ79" s="271">
        <f t="shared" si="10"/>
        <v>0</v>
      </c>
      <c r="AK79" s="271">
        <f t="shared" si="11"/>
        <v>0</v>
      </c>
    </row>
    <row r="80" spans="1:37" s="200" customFormat="1" ht="43.5" customHeight="1" x14ac:dyDescent="0.2">
      <c r="A80" s="103"/>
      <c r="B80" s="103"/>
      <c r="C80" s="104"/>
      <c r="D80" s="143"/>
      <c r="E80" s="284"/>
      <c r="F80" s="284"/>
      <c r="G80" s="284"/>
      <c r="H80" s="284"/>
      <c r="I80" s="256"/>
      <c r="J80" s="284"/>
      <c r="K80" s="284"/>
      <c r="L80" s="256"/>
      <c r="M80" s="278"/>
      <c r="N80" s="278"/>
      <c r="O80" s="278"/>
      <c r="P80" s="256"/>
      <c r="Q80" s="256"/>
      <c r="R80" s="256"/>
      <c r="S80" s="285"/>
      <c r="T80" s="285"/>
      <c r="U80" s="290" t="str">
        <f>IF(OR(L80="FINT",L80="ENCO",L80=""),IF(ISNA(LOOKUP(S80,'€€€'!$H$7:$H$96,'€€€'!$I$7:$I$96)*T80),"",(LOOKUP(S80,'€€€'!$H$7:$H$96,'€€€'!$I$7:$I$96)*T80)),"")</f>
        <v/>
      </c>
      <c r="V80" s="256"/>
      <c r="W80" s="256"/>
      <c r="X80" s="290" t="str">
        <f>IF(OR(L80="FINT",L80="ENCO",L80=""),IF(ISNA(LOOKUP(V80,'€€€'!$H$7:$H$96,'€€€'!$I$7:$I$96)*W80),"",(LOOKUP(V80,'€€€'!$H$7:$H$96,'€€€'!$I$7:$I$96)*W80)),"")</f>
        <v/>
      </c>
      <c r="Y80" s="47"/>
      <c r="Z80" s="215"/>
      <c r="AA80" s="215"/>
      <c r="AB80" s="215"/>
      <c r="AC80" s="215"/>
      <c r="AD80" s="215"/>
      <c r="AE80" s="216"/>
      <c r="AF80" s="215"/>
      <c r="AG80" s="215"/>
      <c r="AH80" s="215"/>
      <c r="AI80" s="271">
        <f t="shared" si="9"/>
        <v>0</v>
      </c>
      <c r="AJ80" s="271">
        <f t="shared" si="10"/>
        <v>0</v>
      </c>
      <c r="AK80" s="271">
        <f t="shared" si="11"/>
        <v>0</v>
      </c>
    </row>
    <row r="81" spans="1:37" s="200" customFormat="1" ht="43.5" customHeight="1" x14ac:dyDescent="0.2">
      <c r="A81" s="106"/>
      <c r="B81" s="106"/>
      <c r="C81" s="104"/>
      <c r="D81" s="143"/>
      <c r="E81" s="284"/>
      <c r="F81" s="284"/>
      <c r="G81" s="284"/>
      <c r="H81" s="284"/>
      <c r="I81" s="256"/>
      <c r="J81" s="284"/>
      <c r="K81" s="284"/>
      <c r="L81" s="256"/>
      <c r="M81" s="278"/>
      <c r="N81" s="278"/>
      <c r="O81" s="278"/>
      <c r="P81" s="256"/>
      <c r="Q81" s="256"/>
      <c r="R81" s="256"/>
      <c r="S81" s="285"/>
      <c r="T81" s="285"/>
      <c r="U81" s="290" t="str">
        <f>IF(OR(L81="FINT",L81="ENCO",L81=""),IF(ISNA(LOOKUP(S81,'€€€'!$H$7:$H$96,'€€€'!$I$7:$I$96)*T81),"",(LOOKUP(S81,'€€€'!$H$7:$H$96,'€€€'!$I$7:$I$96)*T81)),"")</f>
        <v/>
      </c>
      <c r="V81" s="256"/>
      <c r="W81" s="256"/>
      <c r="X81" s="290" t="str">
        <f>IF(OR(L81="FINT",L81="ENCO",L81=""),IF(ISNA(LOOKUP(V81,'€€€'!$H$7:$H$96,'€€€'!$I$7:$I$96)*W81),"",(LOOKUP(V81,'€€€'!$H$7:$H$96,'€€€'!$I$7:$I$96)*W81)),"")</f>
        <v/>
      </c>
      <c r="Y81" s="8"/>
      <c r="Z81" s="215"/>
      <c r="AA81" s="215"/>
      <c r="AB81" s="215"/>
      <c r="AC81" s="215"/>
      <c r="AD81" s="215"/>
      <c r="AE81" s="216"/>
      <c r="AF81" s="215"/>
      <c r="AG81" s="215"/>
      <c r="AH81" s="215"/>
      <c r="AI81" s="271">
        <f t="shared" si="9"/>
        <v>0</v>
      </c>
      <c r="AJ81" s="271">
        <f t="shared" si="10"/>
        <v>0</v>
      </c>
      <c r="AK81" s="271">
        <f t="shared" si="11"/>
        <v>0</v>
      </c>
    </row>
    <row r="82" spans="1:37" ht="20.25" x14ac:dyDescent="0.2">
      <c r="A82" s="106"/>
      <c r="B82" s="106"/>
      <c r="C82" s="104"/>
      <c r="D82" s="143"/>
      <c r="E82" s="257"/>
      <c r="F82" s="263"/>
      <c r="G82" s="257"/>
      <c r="H82" s="257"/>
      <c r="I82" s="257"/>
      <c r="J82" s="257"/>
      <c r="K82" s="257"/>
      <c r="L82" s="256"/>
      <c r="M82" s="263"/>
      <c r="N82" s="263"/>
      <c r="O82" s="263"/>
      <c r="P82" s="257"/>
      <c r="Q82" s="257"/>
      <c r="R82" s="257"/>
      <c r="S82" s="257"/>
      <c r="T82" s="257"/>
      <c r="U82" s="290" t="str">
        <f>IF(OR(L82="FINT",L82="ENCO",L82=""),IF(ISNA(LOOKUP(S82,'€€€'!$H$7:$H$96,'€€€'!$I$7:$I$96)*T82),"",(LOOKUP(S82,'€€€'!$H$7:$H$96,'€€€'!$I$7:$I$96)*T82)),"")</f>
        <v/>
      </c>
      <c r="V82" s="256"/>
      <c r="W82" s="256"/>
      <c r="X82" s="290" t="str">
        <f>IF(OR(L82="FINT",L82="ENCO",L82=""),IF(ISNA(LOOKUP(V82,'€€€'!$H$7:$H$96,'€€€'!$I$7:$I$96)*W82),"",(LOOKUP(V82,'€€€'!$H$7:$H$96,'€€€'!$I$7:$I$96)*W82)),"")</f>
        <v/>
      </c>
      <c r="Y82" s="8"/>
      <c r="Z82" s="215"/>
      <c r="AA82" s="215"/>
      <c r="AB82" s="215"/>
      <c r="AC82" s="215"/>
      <c r="AD82" s="215"/>
      <c r="AE82" s="215"/>
      <c r="AF82" s="215"/>
      <c r="AG82" s="215"/>
      <c r="AH82" s="215"/>
      <c r="AI82" s="214">
        <f t="shared" si="9"/>
        <v>0</v>
      </c>
      <c r="AJ82" s="214">
        <f t="shared" si="10"/>
        <v>0</v>
      </c>
      <c r="AK82" s="214">
        <f t="shared" si="11"/>
        <v>0</v>
      </c>
    </row>
    <row r="83" spans="1:37" ht="20.25" x14ac:dyDescent="0.2">
      <c r="A83" s="106"/>
      <c r="B83" s="106"/>
      <c r="C83" s="104"/>
      <c r="D83" s="143"/>
      <c r="E83" s="257"/>
      <c r="F83" s="263"/>
      <c r="G83" s="257"/>
      <c r="H83" s="257"/>
      <c r="I83" s="257"/>
      <c r="J83" s="257"/>
      <c r="K83" s="257"/>
      <c r="L83" s="256"/>
      <c r="M83" s="263"/>
      <c r="N83" s="263"/>
      <c r="O83" s="263"/>
      <c r="P83" s="257"/>
      <c r="Q83" s="257"/>
      <c r="R83" s="257"/>
      <c r="S83" s="257"/>
      <c r="T83" s="257"/>
      <c r="U83" s="290" t="str">
        <f>IF(OR(L83="FINT",L83="ENCO",L83=""),IF(ISNA(LOOKUP(S83,'€€€'!$H$7:$H$96,'€€€'!$I$7:$I$96)*T83),"",(LOOKUP(S83,'€€€'!$H$7:$H$96,'€€€'!$I$7:$I$96)*T83)),"")</f>
        <v/>
      </c>
      <c r="V83" s="256"/>
      <c r="W83" s="256"/>
      <c r="X83" s="290" t="str">
        <f>IF(OR(L83="FINT",L83="ENCO",L83=""),IF(ISNA(LOOKUP(V83,'€€€'!$H$7:$H$96,'€€€'!$I$7:$I$96)*W83),"",(LOOKUP(V83,'€€€'!$H$7:$H$96,'€€€'!$I$7:$I$96)*W83)),"")</f>
        <v/>
      </c>
      <c r="Y83" s="8"/>
      <c r="Z83" s="215"/>
      <c r="AA83" s="215"/>
      <c r="AB83" s="215"/>
      <c r="AC83" s="215"/>
      <c r="AD83" s="215"/>
      <c r="AE83" s="215"/>
      <c r="AF83" s="215"/>
      <c r="AG83" s="215"/>
      <c r="AH83" s="215"/>
      <c r="AI83" s="214">
        <f t="shared" si="9"/>
        <v>0</v>
      </c>
      <c r="AJ83" s="214">
        <f t="shared" si="10"/>
        <v>0</v>
      </c>
      <c r="AK83" s="214">
        <f t="shared" si="11"/>
        <v>0</v>
      </c>
    </row>
    <row r="84" spans="1:37" ht="20.25" x14ac:dyDescent="0.2">
      <c r="A84" s="106"/>
      <c r="B84" s="106"/>
      <c r="C84" s="104"/>
      <c r="D84" s="143"/>
      <c r="E84" s="257"/>
      <c r="F84" s="263"/>
      <c r="G84" s="257"/>
      <c r="H84" s="257"/>
      <c r="I84" s="257"/>
      <c r="J84" s="257"/>
      <c r="K84" s="264"/>
      <c r="L84" s="256"/>
      <c r="M84" s="263"/>
      <c r="N84" s="263"/>
      <c r="O84" s="263"/>
      <c r="P84" s="257"/>
      <c r="Q84" s="257"/>
      <c r="R84" s="257"/>
      <c r="S84" s="257"/>
      <c r="T84" s="257"/>
      <c r="U84" s="290" t="str">
        <f>IF(OR(L84="FINT",L84="ENCO",L84=""),IF(ISNA(LOOKUP(S84,'€€€'!$H$7:$H$96,'€€€'!$I$7:$I$96)*T84),"",(LOOKUP(S84,'€€€'!$H$7:$H$96,'€€€'!$I$7:$I$96)*T84)),"")</f>
        <v/>
      </c>
      <c r="V84" s="256"/>
      <c r="W84" s="256"/>
      <c r="X84" s="290" t="str">
        <f>IF(OR(L84="FINT",L84="ENCO",L84=""),IF(ISNA(LOOKUP(V84,'€€€'!$H$7:$H$96,'€€€'!$I$7:$I$96)*W84),"",(LOOKUP(V84,'€€€'!$H$7:$H$96,'€€€'!$I$7:$I$96)*W84)),"")</f>
        <v/>
      </c>
      <c r="Y84" s="8"/>
      <c r="Z84" s="215"/>
      <c r="AA84" s="215"/>
      <c r="AB84" s="215"/>
      <c r="AC84" s="215"/>
      <c r="AD84" s="215"/>
      <c r="AE84" s="215"/>
      <c r="AF84" s="215"/>
      <c r="AG84" s="215"/>
      <c r="AH84" s="215"/>
      <c r="AI84" s="214">
        <f t="shared" si="9"/>
        <v>0</v>
      </c>
      <c r="AJ84" s="214">
        <f t="shared" si="10"/>
        <v>0</v>
      </c>
      <c r="AK84" s="214">
        <f t="shared" si="11"/>
        <v>0</v>
      </c>
    </row>
    <row r="85" spans="1:37" ht="20.25" x14ac:dyDescent="0.2">
      <c r="A85" s="106"/>
      <c r="B85" s="106"/>
      <c r="C85" s="104"/>
      <c r="D85" s="143"/>
      <c r="E85" s="257"/>
      <c r="F85" s="263"/>
      <c r="G85" s="257"/>
      <c r="H85" s="257"/>
      <c r="I85" s="257"/>
      <c r="J85" s="257"/>
      <c r="K85" s="264"/>
      <c r="L85" s="256"/>
      <c r="M85" s="263"/>
      <c r="N85" s="263"/>
      <c r="O85" s="263"/>
      <c r="P85" s="257"/>
      <c r="Q85" s="257"/>
      <c r="R85" s="257"/>
      <c r="S85" s="257"/>
      <c r="T85" s="257"/>
      <c r="U85" s="290" t="str">
        <f>IF(OR(L85="FINT",L85="ENCO",L85=""),IF(ISNA(LOOKUP(S85,'€€€'!$H$7:$H$96,'€€€'!$I$7:$I$96)*T85),"",(LOOKUP(S85,'€€€'!$H$7:$H$96,'€€€'!$I$7:$I$96)*T85)),"")</f>
        <v/>
      </c>
      <c r="V85" s="256"/>
      <c r="W85" s="256"/>
      <c r="X85" s="290" t="str">
        <f>IF(OR(L85="FINT",L85="ENCO",L85=""),IF(ISNA(LOOKUP(V85,'€€€'!$H$7:$H$96,'€€€'!$I$7:$I$96)*W85),"",(LOOKUP(V85,'€€€'!$H$7:$H$96,'€€€'!$I$7:$I$96)*W85)),"")</f>
        <v/>
      </c>
      <c r="Y85" s="8"/>
      <c r="Z85" s="215"/>
      <c r="AA85" s="215"/>
      <c r="AB85" s="215"/>
      <c r="AC85" s="215"/>
      <c r="AD85" s="215"/>
      <c r="AE85" s="215"/>
      <c r="AF85" s="215"/>
      <c r="AG85" s="215"/>
      <c r="AH85" s="215"/>
      <c r="AI85" s="214">
        <f t="shared" si="9"/>
        <v>0</v>
      </c>
      <c r="AJ85" s="214">
        <f t="shared" si="10"/>
        <v>0</v>
      </c>
      <c r="AK85" s="214">
        <f t="shared" si="11"/>
        <v>0</v>
      </c>
    </row>
    <row r="86" spans="1:37" ht="20.25" x14ac:dyDescent="0.2">
      <c r="A86" s="106"/>
      <c r="B86" s="106"/>
      <c r="C86" s="104"/>
      <c r="D86" s="143"/>
      <c r="E86" s="257"/>
      <c r="F86" s="263"/>
      <c r="G86" s="257"/>
      <c r="H86" s="257"/>
      <c r="I86" s="257"/>
      <c r="J86" s="257"/>
      <c r="K86" s="264"/>
      <c r="L86" s="256"/>
      <c r="M86" s="263"/>
      <c r="N86" s="263"/>
      <c r="O86" s="263"/>
      <c r="P86" s="257"/>
      <c r="Q86" s="257"/>
      <c r="R86" s="257"/>
      <c r="S86" s="257"/>
      <c r="T86" s="257"/>
      <c r="U86" s="290" t="str">
        <f>IF(OR(L86="FINT",L86="ENCO",L86=""),IF(ISNA(LOOKUP(S86,'€€€'!$H$7:$H$96,'€€€'!$I$7:$I$96)*T86),"",(LOOKUP(S86,'€€€'!$H$7:$H$96,'€€€'!$I$7:$I$96)*T86)),"")</f>
        <v/>
      </c>
      <c r="V86" s="256"/>
      <c r="W86" s="256"/>
      <c r="X86" s="290" t="str">
        <f>IF(OR(L86="FINT",L86="ENCO",L86=""),IF(ISNA(LOOKUP(V86,'€€€'!$H$7:$H$96,'€€€'!$I$7:$I$96)*W86),"",(LOOKUP(V86,'€€€'!$H$7:$H$96,'€€€'!$I$7:$I$96)*W86)),"")</f>
        <v/>
      </c>
      <c r="Y86" s="8"/>
      <c r="Z86" s="215"/>
      <c r="AA86" s="215"/>
      <c r="AB86" s="215"/>
      <c r="AC86" s="215"/>
      <c r="AD86" s="215"/>
      <c r="AE86" s="215"/>
      <c r="AF86" s="215"/>
      <c r="AG86" s="215"/>
      <c r="AH86" s="215"/>
      <c r="AI86" s="214">
        <f t="shared" si="9"/>
        <v>0</v>
      </c>
      <c r="AJ86" s="214">
        <f t="shared" si="10"/>
        <v>0</v>
      </c>
      <c r="AK86" s="214">
        <f t="shared" si="11"/>
        <v>0</v>
      </c>
    </row>
    <row r="87" spans="1:37" ht="20.25" x14ac:dyDescent="0.2">
      <c r="A87" s="106"/>
      <c r="B87" s="106"/>
      <c r="C87" s="104"/>
      <c r="D87" s="143"/>
      <c r="E87" s="257"/>
      <c r="F87" s="263"/>
      <c r="G87" s="257"/>
      <c r="H87" s="257"/>
      <c r="I87" s="257"/>
      <c r="J87" s="257"/>
      <c r="K87" s="264"/>
      <c r="L87" s="256"/>
      <c r="M87" s="263"/>
      <c r="N87" s="263"/>
      <c r="O87" s="263"/>
      <c r="P87" s="257"/>
      <c r="Q87" s="257"/>
      <c r="R87" s="257"/>
      <c r="S87" s="257"/>
      <c r="T87" s="257"/>
      <c r="U87" s="290" t="str">
        <f>IF(OR(L87="FINT",L87="ENCO",L87=""),IF(ISNA(LOOKUP(S87,'€€€'!$H$7:$H$96,'€€€'!$I$7:$I$96)*T87),"",(LOOKUP(S87,'€€€'!$H$7:$H$96,'€€€'!$I$7:$I$96)*T87)),"")</f>
        <v/>
      </c>
      <c r="V87" s="256"/>
      <c r="W87" s="256"/>
      <c r="X87" s="290" t="str">
        <f>IF(OR(L87="FINT",L87="ENCO",L87=""),IF(ISNA(LOOKUP(V87,'€€€'!$H$7:$H$96,'€€€'!$I$7:$I$96)*W87),"",(LOOKUP(V87,'€€€'!$H$7:$H$96,'€€€'!$I$7:$I$96)*W87)),"")</f>
        <v/>
      </c>
      <c r="Y87" s="8"/>
      <c r="Z87" s="215"/>
      <c r="AA87" s="215"/>
      <c r="AB87" s="215"/>
      <c r="AC87" s="215"/>
      <c r="AD87" s="215"/>
      <c r="AE87" s="215"/>
      <c r="AF87" s="215"/>
      <c r="AG87" s="215"/>
      <c r="AH87" s="215"/>
      <c r="AI87" s="214">
        <f t="shared" si="9"/>
        <v>0</v>
      </c>
      <c r="AJ87" s="214">
        <f t="shared" si="10"/>
        <v>0</v>
      </c>
      <c r="AK87" s="214">
        <f t="shared" si="11"/>
        <v>0</v>
      </c>
    </row>
    <row r="88" spans="1:37" ht="20.25" x14ac:dyDescent="0.2">
      <c r="A88" s="106"/>
      <c r="B88" s="106"/>
      <c r="C88" s="104"/>
      <c r="D88" s="143"/>
      <c r="E88" s="257"/>
      <c r="F88" s="263"/>
      <c r="G88" s="257"/>
      <c r="H88" s="257"/>
      <c r="I88" s="257"/>
      <c r="J88" s="257"/>
      <c r="K88" s="264"/>
      <c r="L88" s="256"/>
      <c r="M88" s="263"/>
      <c r="N88" s="263"/>
      <c r="O88" s="263"/>
      <c r="P88" s="257"/>
      <c r="Q88" s="257"/>
      <c r="R88" s="257"/>
      <c r="S88" s="257"/>
      <c r="T88" s="257"/>
      <c r="U88" s="290" t="str">
        <f>IF(OR(L88="FINT",L88="ENCO",L88=""),IF(ISNA(LOOKUP(S88,'€€€'!$H$7:$H$96,'€€€'!$I$7:$I$96)*T88),"",(LOOKUP(S88,'€€€'!$H$7:$H$96,'€€€'!$I$7:$I$96)*T88)),"")</f>
        <v/>
      </c>
      <c r="V88" s="256"/>
      <c r="W88" s="256"/>
      <c r="X88" s="290" t="str">
        <f>IF(OR(L88="FINT",L88="ENCO",L88=""),IF(ISNA(LOOKUP(V88,'€€€'!$H$7:$H$96,'€€€'!$I$7:$I$96)*W88),"",(LOOKUP(V88,'€€€'!$H$7:$H$96,'€€€'!$I$7:$I$96)*W88)),"")</f>
        <v/>
      </c>
      <c r="Y88" s="8"/>
      <c r="Z88" s="215"/>
      <c r="AA88" s="215"/>
      <c r="AB88" s="215"/>
      <c r="AC88" s="215"/>
      <c r="AD88" s="215"/>
      <c r="AE88" s="215"/>
      <c r="AF88" s="215"/>
      <c r="AG88" s="215"/>
      <c r="AH88" s="215"/>
      <c r="AI88" s="214">
        <f t="shared" si="9"/>
        <v>0</v>
      </c>
      <c r="AJ88" s="214">
        <f t="shared" si="10"/>
        <v>0</v>
      </c>
      <c r="AK88" s="214">
        <f t="shared" si="11"/>
        <v>0</v>
      </c>
    </row>
    <row r="89" spans="1:37" ht="20.25" x14ac:dyDescent="0.2">
      <c r="A89" s="106"/>
      <c r="B89" s="106"/>
      <c r="C89" s="104"/>
      <c r="D89" s="143"/>
      <c r="E89" s="257"/>
      <c r="F89" s="263"/>
      <c r="G89" s="257"/>
      <c r="H89" s="257"/>
      <c r="I89" s="257"/>
      <c r="J89" s="257"/>
      <c r="K89" s="264"/>
      <c r="L89" s="256"/>
      <c r="M89" s="263"/>
      <c r="N89" s="263"/>
      <c r="O89" s="263"/>
      <c r="P89" s="257"/>
      <c r="Q89" s="257"/>
      <c r="R89" s="257"/>
      <c r="S89" s="258"/>
      <c r="T89" s="258"/>
      <c r="U89" s="290" t="str">
        <f>IF(OR(L89="FINT",L89="ENCO",L89=""),IF(ISNA(LOOKUP(S89,'€€€'!$H$7:$H$96,'€€€'!$I$7:$I$96)*T89),"",(LOOKUP(S89,'€€€'!$H$7:$H$96,'€€€'!$I$7:$I$96)*T89)),"")</f>
        <v/>
      </c>
      <c r="V89" s="256"/>
      <c r="W89" s="256"/>
      <c r="X89" s="290" t="str">
        <f>IF(OR(L89="FINT",L89="ENCO",L89=""),IF(ISNA(LOOKUP(V89,'€€€'!$H$7:$H$96,'€€€'!$I$7:$I$96)*W89),"",(LOOKUP(V89,'€€€'!$H$7:$H$96,'€€€'!$I$7:$I$96)*W89)),"")</f>
        <v/>
      </c>
      <c r="Y89" s="8"/>
      <c r="Z89" s="215"/>
      <c r="AA89" s="215"/>
      <c r="AB89" s="215"/>
      <c r="AC89" s="215"/>
      <c r="AD89" s="215"/>
      <c r="AE89" s="215"/>
      <c r="AF89" s="215"/>
      <c r="AG89" s="215"/>
      <c r="AH89" s="215"/>
      <c r="AI89" s="214">
        <f t="shared" si="9"/>
        <v>0</v>
      </c>
      <c r="AJ89" s="214">
        <f t="shared" si="10"/>
        <v>0</v>
      </c>
      <c r="AK89" s="214">
        <f t="shared" si="11"/>
        <v>0</v>
      </c>
    </row>
    <row r="90" spans="1:37" ht="20.25" x14ac:dyDescent="0.2">
      <c r="A90" s="106"/>
      <c r="B90" s="106"/>
      <c r="C90" s="104"/>
      <c r="D90" s="143"/>
      <c r="E90" s="257"/>
      <c r="F90" s="263"/>
      <c r="G90" s="257"/>
      <c r="H90" s="257"/>
      <c r="I90" s="257"/>
      <c r="J90" s="257"/>
      <c r="K90" s="264"/>
      <c r="L90" s="256"/>
      <c r="M90" s="263"/>
      <c r="N90" s="263"/>
      <c r="O90" s="263"/>
      <c r="P90" s="257"/>
      <c r="Q90" s="257"/>
      <c r="R90" s="257"/>
      <c r="S90" s="257"/>
      <c r="T90" s="257"/>
      <c r="U90" s="290" t="str">
        <f>IF(OR(L90="FINT",L90="ENCO",L90=""),IF(ISNA(LOOKUP(S90,'€€€'!$H$7:$H$96,'€€€'!$I$7:$I$96)*T90),"",(LOOKUP(S90,'€€€'!$H$7:$H$96,'€€€'!$I$7:$I$96)*T90)),"")</f>
        <v/>
      </c>
      <c r="V90" s="256"/>
      <c r="W90" s="256"/>
      <c r="X90" s="290" t="str">
        <f>IF(OR(L90="FINT",L90="ENCO",L90=""),IF(ISNA(LOOKUP(V90,'€€€'!$H$7:$H$96,'€€€'!$I$7:$I$96)*W90),"",(LOOKUP(V90,'€€€'!$H$7:$H$96,'€€€'!$I$7:$I$96)*W90)),"")</f>
        <v/>
      </c>
      <c r="Y90" s="8"/>
      <c r="Z90" s="215"/>
      <c r="AA90" s="215"/>
      <c r="AB90" s="215"/>
      <c r="AC90" s="215"/>
      <c r="AD90" s="215"/>
      <c r="AE90" s="215"/>
      <c r="AF90" s="215"/>
      <c r="AG90" s="215"/>
      <c r="AH90" s="215"/>
      <c r="AI90" s="214">
        <f t="shared" si="9"/>
        <v>0</v>
      </c>
      <c r="AJ90" s="214">
        <f t="shared" si="10"/>
        <v>0</v>
      </c>
      <c r="AK90" s="214">
        <f t="shared" si="11"/>
        <v>0</v>
      </c>
    </row>
    <row r="91" spans="1:37" ht="20.25" x14ac:dyDescent="0.2">
      <c r="A91" s="103"/>
      <c r="B91" s="103"/>
      <c r="C91" s="104"/>
      <c r="D91" s="143"/>
      <c r="E91" s="257"/>
      <c r="F91" s="263"/>
      <c r="G91" s="257"/>
      <c r="H91" s="257"/>
      <c r="I91" s="257"/>
      <c r="J91" s="257"/>
      <c r="K91" s="264"/>
      <c r="L91" s="256"/>
      <c r="M91" s="263"/>
      <c r="N91" s="263"/>
      <c r="O91" s="263"/>
      <c r="P91" s="257"/>
      <c r="Q91" s="257"/>
      <c r="R91" s="257"/>
      <c r="S91" s="257"/>
      <c r="T91" s="257"/>
      <c r="U91" s="290" t="str">
        <f>IF(OR(L91="FINT",L91="ENCO",L91=""),IF(ISNA(LOOKUP(S91,'€€€'!$H$7:$H$96,'€€€'!$I$7:$I$96)*T91),"",(LOOKUP(S91,'€€€'!$H$7:$H$96,'€€€'!$I$7:$I$96)*T91)),"")</f>
        <v/>
      </c>
      <c r="V91" s="256"/>
      <c r="W91" s="256"/>
      <c r="X91" s="290" t="str">
        <f>IF(OR(L91="FINT",L91="ENCO",L91=""),IF(ISNA(LOOKUP(V91,'€€€'!$H$7:$H$96,'€€€'!$I$7:$I$96)*W91),"",(LOOKUP(V91,'€€€'!$H$7:$H$96,'€€€'!$I$7:$I$96)*W91)),"")</f>
        <v/>
      </c>
      <c r="Y91" s="47"/>
      <c r="Z91" s="215"/>
      <c r="AA91" s="215"/>
      <c r="AB91" s="215"/>
      <c r="AC91" s="215"/>
      <c r="AD91" s="215"/>
      <c r="AE91" s="215"/>
      <c r="AF91" s="215"/>
      <c r="AG91" s="215"/>
      <c r="AH91" s="215"/>
      <c r="AI91" s="214">
        <f t="shared" si="9"/>
        <v>0</v>
      </c>
      <c r="AJ91" s="214">
        <f t="shared" si="10"/>
        <v>0</v>
      </c>
      <c r="AK91" s="214">
        <f t="shared" si="11"/>
        <v>0</v>
      </c>
    </row>
    <row r="92" spans="1:37" ht="20.25" x14ac:dyDescent="0.2">
      <c r="A92" s="103"/>
      <c r="B92" s="103"/>
      <c r="C92" s="104"/>
      <c r="D92" s="143"/>
      <c r="E92" s="257"/>
      <c r="F92" s="263"/>
      <c r="G92" s="257"/>
      <c r="H92" s="257"/>
      <c r="I92" s="257"/>
      <c r="J92" s="257"/>
      <c r="K92" s="264"/>
      <c r="L92" s="256"/>
      <c r="M92" s="263"/>
      <c r="N92" s="263"/>
      <c r="O92" s="263"/>
      <c r="P92" s="257"/>
      <c r="Q92" s="257"/>
      <c r="R92" s="257"/>
      <c r="S92" s="257"/>
      <c r="T92" s="257"/>
      <c r="U92" s="290" t="str">
        <f>IF(OR(L92="FINT",L92="ENCO",L92=""),IF(ISNA(LOOKUP(S92,'€€€'!$H$7:$H$96,'€€€'!$I$7:$I$96)*T92),"",(LOOKUP(S92,'€€€'!$H$7:$H$96,'€€€'!$I$7:$I$96)*T92)),"")</f>
        <v/>
      </c>
      <c r="V92" s="256"/>
      <c r="W92" s="256"/>
      <c r="X92" s="290" t="str">
        <f>IF(OR(L92="FINT",L92="ENCO",L92=""),IF(ISNA(LOOKUP(V92,'€€€'!$H$7:$H$96,'€€€'!$I$7:$I$96)*W92),"",(LOOKUP(V92,'€€€'!$H$7:$H$96,'€€€'!$I$7:$I$96)*W92)),"")</f>
        <v/>
      </c>
      <c r="Y92" s="47"/>
      <c r="Z92" s="215"/>
      <c r="AA92" s="215"/>
      <c r="AB92" s="215"/>
      <c r="AC92" s="215"/>
      <c r="AD92" s="215"/>
      <c r="AE92" s="215"/>
      <c r="AF92" s="215"/>
      <c r="AG92" s="215"/>
      <c r="AH92" s="215"/>
      <c r="AI92" s="214">
        <f t="shared" si="9"/>
        <v>0</v>
      </c>
      <c r="AJ92" s="214">
        <f t="shared" si="10"/>
        <v>0</v>
      </c>
      <c r="AK92" s="214">
        <f t="shared" si="11"/>
        <v>0</v>
      </c>
    </row>
    <row r="93" spans="1:37" ht="20.25" x14ac:dyDescent="0.2">
      <c r="A93" s="103"/>
      <c r="B93" s="103"/>
      <c r="C93" s="104"/>
      <c r="D93" s="143"/>
      <c r="E93" s="257"/>
      <c r="F93" s="263"/>
      <c r="G93" s="257"/>
      <c r="H93" s="257"/>
      <c r="I93" s="257"/>
      <c r="J93" s="257"/>
      <c r="K93" s="264"/>
      <c r="L93" s="256"/>
      <c r="M93" s="263"/>
      <c r="N93" s="263"/>
      <c r="O93" s="263"/>
      <c r="P93" s="257"/>
      <c r="Q93" s="257"/>
      <c r="R93" s="257"/>
      <c r="S93" s="257"/>
      <c r="T93" s="257"/>
      <c r="U93" s="290" t="str">
        <f>IF(OR(L93="FINT",L93="ENCO",L93=""),IF(ISNA(LOOKUP(S93,'€€€'!$H$7:$H$96,'€€€'!$I$7:$I$96)*T93),"",(LOOKUP(S93,'€€€'!$H$7:$H$96,'€€€'!$I$7:$I$96)*T93)),"")</f>
        <v/>
      </c>
      <c r="V93" s="256"/>
      <c r="W93" s="256"/>
      <c r="X93" s="290" t="str">
        <f>IF(OR(L93="FINT",L93="ENCO",L93=""),IF(ISNA(LOOKUP(V93,'€€€'!$H$7:$H$96,'€€€'!$I$7:$I$96)*W93),"",(LOOKUP(V93,'€€€'!$H$7:$H$96,'€€€'!$I$7:$I$96)*W93)),"")</f>
        <v/>
      </c>
      <c r="Y93" s="47"/>
      <c r="Z93" s="215"/>
      <c r="AA93" s="215"/>
      <c r="AB93" s="215"/>
      <c r="AC93" s="215"/>
      <c r="AD93" s="215"/>
      <c r="AE93" s="215"/>
      <c r="AF93" s="215"/>
      <c r="AG93" s="215"/>
      <c r="AH93" s="215"/>
      <c r="AI93" s="214">
        <f t="shared" si="9"/>
        <v>0</v>
      </c>
      <c r="AJ93" s="214">
        <f t="shared" si="10"/>
        <v>0</v>
      </c>
      <c r="AK93" s="214">
        <f t="shared" si="11"/>
        <v>0</v>
      </c>
    </row>
    <row r="94" spans="1:37" ht="20.25" x14ac:dyDescent="0.2">
      <c r="A94" s="103"/>
      <c r="B94" s="103"/>
      <c r="C94" s="104"/>
      <c r="D94" s="143"/>
      <c r="E94" s="257"/>
      <c r="F94" s="263"/>
      <c r="G94" s="257"/>
      <c r="H94" s="257"/>
      <c r="I94" s="257"/>
      <c r="J94" s="257"/>
      <c r="K94" s="257"/>
      <c r="L94" s="256"/>
      <c r="M94" s="263"/>
      <c r="N94" s="263"/>
      <c r="O94" s="263"/>
      <c r="P94" s="257"/>
      <c r="Q94" s="257"/>
      <c r="R94" s="257"/>
      <c r="S94" s="257"/>
      <c r="T94" s="257"/>
      <c r="U94" s="290" t="str">
        <f>IF(OR(L94="FINT",L94="ENCO",L94=""),IF(ISNA(LOOKUP(S94,'€€€'!$H$7:$H$96,'€€€'!$I$7:$I$96)*T94),"",(LOOKUP(S94,'€€€'!$H$7:$H$96,'€€€'!$I$7:$I$96)*T94)),"")</f>
        <v/>
      </c>
      <c r="V94" s="256"/>
      <c r="W94" s="256"/>
      <c r="X94" s="290" t="str">
        <f>IF(OR(L94="FINT",L94="ENCO",L94=""),IF(ISNA(LOOKUP(V94,'€€€'!$H$7:$H$96,'€€€'!$I$7:$I$96)*W94),"",(LOOKUP(V94,'€€€'!$H$7:$H$96,'€€€'!$I$7:$I$96)*W94)),"")</f>
        <v/>
      </c>
      <c r="Y94" s="47"/>
      <c r="Z94" s="215"/>
      <c r="AA94" s="215"/>
      <c r="AB94" s="215"/>
      <c r="AC94" s="215"/>
      <c r="AD94" s="215"/>
      <c r="AE94" s="215"/>
      <c r="AF94" s="215"/>
      <c r="AG94" s="215"/>
      <c r="AH94" s="215"/>
      <c r="AI94" s="214">
        <f t="shared" si="9"/>
        <v>0</v>
      </c>
      <c r="AJ94" s="214">
        <f t="shared" si="10"/>
        <v>0</v>
      </c>
      <c r="AK94" s="214">
        <f t="shared" si="11"/>
        <v>0</v>
      </c>
    </row>
    <row r="95" spans="1:37" ht="20.25" x14ac:dyDescent="0.2">
      <c r="A95" s="103"/>
      <c r="B95" s="103"/>
      <c r="C95" s="104"/>
      <c r="D95" s="143"/>
      <c r="E95" s="257"/>
      <c r="F95" s="263"/>
      <c r="G95" s="257"/>
      <c r="H95" s="257"/>
      <c r="I95" s="257"/>
      <c r="J95" s="257"/>
      <c r="K95" s="264"/>
      <c r="L95" s="256"/>
      <c r="M95" s="263"/>
      <c r="N95" s="263"/>
      <c r="O95" s="263"/>
      <c r="P95" s="257"/>
      <c r="Q95" s="257"/>
      <c r="R95" s="257"/>
      <c r="S95" s="257"/>
      <c r="T95" s="257"/>
      <c r="U95" s="290" t="str">
        <f>IF(OR(L95="FINT",L95="ENCO",L95=""),IF(ISNA(LOOKUP(S95,'€€€'!$H$7:$H$96,'€€€'!$I$7:$I$96)*T95),"",(LOOKUP(S95,'€€€'!$H$7:$H$96,'€€€'!$I$7:$I$96)*T95)),"")</f>
        <v/>
      </c>
      <c r="V95" s="256"/>
      <c r="W95" s="256"/>
      <c r="X95" s="290" t="str">
        <f>IF(OR(L95="FINT",L95="ENCO",L95=""),IF(ISNA(LOOKUP(V95,'€€€'!$H$7:$H$96,'€€€'!$I$7:$I$96)*W95),"",(LOOKUP(V95,'€€€'!$H$7:$H$96,'€€€'!$I$7:$I$96)*W95)),"")</f>
        <v/>
      </c>
      <c r="Y95" s="47"/>
      <c r="Z95" s="215"/>
      <c r="AA95" s="215"/>
      <c r="AB95" s="215"/>
      <c r="AC95" s="215"/>
      <c r="AD95" s="215"/>
      <c r="AE95" s="215"/>
      <c r="AF95" s="215"/>
      <c r="AG95" s="215"/>
      <c r="AH95" s="215"/>
      <c r="AI95" s="214">
        <f t="shared" si="9"/>
        <v>0</v>
      </c>
      <c r="AJ95" s="214">
        <f t="shared" si="10"/>
        <v>0</v>
      </c>
      <c r="AK95" s="214">
        <f t="shared" si="11"/>
        <v>0</v>
      </c>
    </row>
    <row r="96" spans="1:37" ht="20.25" x14ac:dyDescent="0.2">
      <c r="A96" s="103"/>
      <c r="B96" s="103"/>
      <c r="C96" s="104"/>
      <c r="D96" s="143"/>
      <c r="E96" s="257"/>
      <c r="F96" s="263"/>
      <c r="G96" s="257"/>
      <c r="H96" s="257"/>
      <c r="I96" s="257"/>
      <c r="J96" s="257"/>
      <c r="K96" s="264"/>
      <c r="L96" s="256"/>
      <c r="M96" s="263"/>
      <c r="N96" s="263"/>
      <c r="O96" s="263"/>
      <c r="P96" s="257"/>
      <c r="Q96" s="257"/>
      <c r="R96" s="257"/>
      <c r="S96" s="257"/>
      <c r="T96" s="257"/>
      <c r="U96" s="290" t="str">
        <f>IF(OR(L96="FINT",L96="ENCO",L96=""),IF(ISNA(LOOKUP(S96,'€€€'!$H$7:$H$96,'€€€'!$I$7:$I$96)*T96),"",(LOOKUP(S96,'€€€'!$H$7:$H$96,'€€€'!$I$7:$I$96)*T96)),"")</f>
        <v/>
      </c>
      <c r="V96" s="256"/>
      <c r="W96" s="256"/>
      <c r="X96" s="290" t="str">
        <f>IF(OR(L96="FINT",L96="ENCO",L96=""),IF(ISNA(LOOKUP(V96,'€€€'!$H$7:$H$96,'€€€'!$I$7:$I$96)*W96),"",(LOOKUP(V96,'€€€'!$H$7:$H$96,'€€€'!$I$7:$I$96)*W96)),"")</f>
        <v/>
      </c>
      <c r="Y96" s="47"/>
      <c r="Z96" s="215"/>
      <c r="AA96" s="215"/>
      <c r="AB96" s="215"/>
      <c r="AC96" s="215"/>
      <c r="AD96" s="215"/>
      <c r="AE96" s="215"/>
      <c r="AF96" s="215"/>
      <c r="AG96" s="215"/>
      <c r="AH96" s="215"/>
      <c r="AI96" s="214">
        <f t="shared" si="9"/>
        <v>0</v>
      </c>
      <c r="AJ96" s="214">
        <f t="shared" si="10"/>
        <v>0</v>
      </c>
      <c r="AK96" s="214">
        <f t="shared" si="11"/>
        <v>0</v>
      </c>
    </row>
    <row r="97" spans="1:37" ht="20.25" x14ac:dyDescent="0.2">
      <c r="A97" s="103"/>
      <c r="B97" s="103"/>
      <c r="C97" s="104"/>
      <c r="D97" s="143"/>
      <c r="E97" s="257"/>
      <c r="F97" s="263"/>
      <c r="G97" s="257"/>
      <c r="H97" s="257"/>
      <c r="I97" s="257"/>
      <c r="J97" s="257"/>
      <c r="K97" s="264"/>
      <c r="L97" s="256"/>
      <c r="M97" s="263"/>
      <c r="N97" s="263"/>
      <c r="O97" s="263"/>
      <c r="P97" s="257"/>
      <c r="Q97" s="257"/>
      <c r="R97" s="257"/>
      <c r="S97" s="257"/>
      <c r="T97" s="257"/>
      <c r="U97" s="290" t="str">
        <f>IF(OR(L97="FINT",L97="ENCO",L97=""),IF(ISNA(LOOKUP(S97,'€€€'!$H$7:$H$96,'€€€'!$I$7:$I$96)*T97),"",(LOOKUP(S97,'€€€'!$H$7:$H$96,'€€€'!$I$7:$I$96)*T97)),"")</f>
        <v/>
      </c>
      <c r="V97" s="256"/>
      <c r="W97" s="256"/>
      <c r="X97" s="290" t="str">
        <f>IF(OR(L97="FINT",L97="ENCO",L97=""),IF(ISNA(LOOKUP(V97,'€€€'!$H$7:$H$96,'€€€'!$I$7:$I$96)*W97),"",(LOOKUP(V97,'€€€'!$H$7:$H$96,'€€€'!$I$7:$I$96)*W97)),"")</f>
        <v/>
      </c>
      <c r="Y97" s="47"/>
      <c r="Z97" s="215"/>
      <c r="AA97" s="215"/>
      <c r="AB97" s="215"/>
      <c r="AC97" s="215"/>
      <c r="AD97" s="215"/>
      <c r="AE97" s="215"/>
      <c r="AF97" s="215"/>
      <c r="AG97" s="215"/>
      <c r="AH97" s="215"/>
      <c r="AI97" s="214">
        <f t="shared" si="9"/>
        <v>0</v>
      </c>
      <c r="AJ97" s="214">
        <f t="shared" si="10"/>
        <v>0</v>
      </c>
      <c r="AK97" s="214">
        <f t="shared" si="11"/>
        <v>0</v>
      </c>
    </row>
    <row r="98" spans="1:37" ht="20.25" x14ac:dyDescent="0.2">
      <c r="A98" s="103"/>
      <c r="B98" s="103"/>
      <c r="C98" s="104"/>
      <c r="D98" s="143"/>
      <c r="E98" s="257"/>
      <c r="F98" s="263"/>
      <c r="G98" s="257"/>
      <c r="H98" s="257"/>
      <c r="I98" s="257"/>
      <c r="J98" s="257"/>
      <c r="K98" s="264"/>
      <c r="L98" s="256"/>
      <c r="M98" s="263"/>
      <c r="N98" s="263"/>
      <c r="O98" s="263"/>
      <c r="P98" s="257"/>
      <c r="Q98" s="257"/>
      <c r="R98" s="257"/>
      <c r="S98" s="257"/>
      <c r="T98" s="257"/>
      <c r="U98" s="290" t="str">
        <f>IF(OR(L98="FINT",L98="ENCO",L98=""),IF(ISNA(LOOKUP(S98,'€€€'!$H$7:$H$96,'€€€'!$I$7:$I$96)*T98),"",(LOOKUP(S98,'€€€'!$H$7:$H$96,'€€€'!$I$7:$I$96)*T98)),"")</f>
        <v/>
      </c>
      <c r="V98" s="256"/>
      <c r="W98" s="256"/>
      <c r="X98" s="290" t="str">
        <f>IF(OR(L98="FINT",L98="ENCO",L98=""),IF(ISNA(LOOKUP(V98,'€€€'!$H$7:$H$96,'€€€'!$I$7:$I$96)*W98),"",(LOOKUP(V98,'€€€'!$H$7:$H$96,'€€€'!$I$7:$I$96)*W98)),"")</f>
        <v/>
      </c>
      <c r="Y98" s="47"/>
      <c r="Z98" s="215"/>
      <c r="AA98" s="215"/>
      <c r="AB98" s="215"/>
      <c r="AC98" s="215"/>
      <c r="AD98" s="215"/>
      <c r="AE98" s="215"/>
      <c r="AF98" s="215"/>
      <c r="AG98" s="215"/>
      <c r="AH98" s="215"/>
      <c r="AI98" s="214">
        <f t="shared" si="9"/>
        <v>0</v>
      </c>
      <c r="AJ98" s="214">
        <f t="shared" si="10"/>
        <v>0</v>
      </c>
      <c r="AK98" s="214">
        <f t="shared" si="11"/>
        <v>0</v>
      </c>
    </row>
    <row r="99" spans="1:37" ht="20.25" x14ac:dyDescent="0.2">
      <c r="A99" s="103"/>
      <c r="B99" s="103"/>
      <c r="C99" s="104"/>
      <c r="D99" s="143"/>
      <c r="E99" s="257"/>
      <c r="F99" s="263"/>
      <c r="G99" s="257"/>
      <c r="H99" s="257"/>
      <c r="I99" s="257"/>
      <c r="J99" s="257"/>
      <c r="K99" s="264"/>
      <c r="L99" s="256"/>
      <c r="M99" s="263"/>
      <c r="N99" s="263"/>
      <c r="O99" s="263"/>
      <c r="P99" s="257"/>
      <c r="Q99" s="257"/>
      <c r="R99" s="257"/>
      <c r="S99" s="257"/>
      <c r="T99" s="257"/>
      <c r="U99" s="290" t="str">
        <f>IF(OR(L99="FINT",L99="ENCO",L99=""),IF(ISNA(LOOKUP(S99,'€€€'!$H$7:$H$96,'€€€'!$I$7:$I$96)*T99),"",(LOOKUP(S99,'€€€'!$H$7:$H$96,'€€€'!$I$7:$I$96)*T99)),"")</f>
        <v/>
      </c>
      <c r="V99" s="256"/>
      <c r="W99" s="256"/>
      <c r="X99" s="290" t="str">
        <f>IF(OR(L99="FINT",L99="ENCO",L99=""),IF(ISNA(LOOKUP(V99,'€€€'!$H$7:$H$96,'€€€'!$I$7:$I$96)*W99),"",(LOOKUP(V99,'€€€'!$H$7:$H$96,'€€€'!$I$7:$I$96)*W99)),"")</f>
        <v/>
      </c>
      <c r="Y99" s="47"/>
      <c r="Z99" s="215"/>
      <c r="AA99" s="215"/>
      <c r="AB99" s="215"/>
      <c r="AC99" s="215"/>
      <c r="AD99" s="215"/>
      <c r="AE99" s="215"/>
      <c r="AF99" s="215"/>
      <c r="AG99" s="215"/>
      <c r="AH99" s="215"/>
      <c r="AI99" s="214">
        <f t="shared" si="9"/>
        <v>0</v>
      </c>
      <c r="AJ99" s="214">
        <f t="shared" si="10"/>
        <v>0</v>
      </c>
      <c r="AK99" s="214">
        <f t="shared" si="11"/>
        <v>0</v>
      </c>
    </row>
    <row r="100" spans="1:37" ht="20.25" x14ac:dyDescent="0.2">
      <c r="A100" s="103"/>
      <c r="B100" s="103"/>
      <c r="C100" s="104"/>
      <c r="D100" s="143"/>
      <c r="E100" s="257"/>
      <c r="F100" s="263"/>
      <c r="G100" s="257"/>
      <c r="H100" s="257"/>
      <c r="I100" s="257"/>
      <c r="J100" s="257"/>
      <c r="K100" s="264"/>
      <c r="L100" s="256"/>
      <c r="M100" s="263"/>
      <c r="N100" s="263"/>
      <c r="O100" s="263"/>
      <c r="P100" s="257"/>
      <c r="Q100" s="257"/>
      <c r="R100" s="257"/>
      <c r="S100" s="257"/>
      <c r="T100" s="257"/>
      <c r="U100" s="290" t="str">
        <f>IF(OR(L100="FINT",L100="ENCO",L100=""),IF(ISNA(LOOKUP(S100,'€€€'!$H$7:$H$96,'€€€'!$I$7:$I$96)*T100),"",(LOOKUP(S100,'€€€'!$H$7:$H$96,'€€€'!$I$7:$I$96)*T100)),"")</f>
        <v/>
      </c>
      <c r="V100" s="256"/>
      <c r="W100" s="256"/>
      <c r="X100" s="290" t="str">
        <f>IF(OR(L100="FINT",L100="ENCO",L100=""),IF(ISNA(LOOKUP(V100,'€€€'!$H$7:$H$96,'€€€'!$I$7:$I$96)*W100),"",(LOOKUP(V100,'€€€'!$H$7:$H$96,'€€€'!$I$7:$I$96)*W100)),"")</f>
        <v/>
      </c>
      <c r="Y100" s="47"/>
      <c r="Z100" s="215"/>
      <c r="AA100" s="215"/>
      <c r="AB100" s="215"/>
      <c r="AC100" s="215"/>
      <c r="AD100" s="215"/>
      <c r="AE100" s="215"/>
      <c r="AF100" s="215"/>
      <c r="AG100" s="215"/>
      <c r="AH100" s="215"/>
      <c r="AI100" s="214">
        <f t="shared" si="9"/>
        <v>0</v>
      </c>
      <c r="AJ100" s="214">
        <f t="shared" si="10"/>
        <v>0</v>
      </c>
      <c r="AK100" s="214">
        <f t="shared" si="11"/>
        <v>0</v>
      </c>
    </row>
    <row r="101" spans="1:37" ht="20.25" x14ac:dyDescent="0.2">
      <c r="A101" s="103"/>
      <c r="B101" s="103"/>
      <c r="C101" s="104"/>
      <c r="D101" s="143"/>
      <c r="E101" s="257"/>
      <c r="F101" s="263"/>
      <c r="G101" s="257"/>
      <c r="H101" s="257"/>
      <c r="I101" s="257"/>
      <c r="J101" s="257"/>
      <c r="K101" s="264"/>
      <c r="L101" s="256"/>
      <c r="M101" s="263"/>
      <c r="N101" s="263"/>
      <c r="O101" s="263"/>
      <c r="P101" s="257"/>
      <c r="Q101" s="257"/>
      <c r="R101" s="257"/>
      <c r="S101" s="257"/>
      <c r="T101" s="257"/>
      <c r="U101" s="290" t="str">
        <f>IF(OR(L101="FINT",L101="ENCO",L101=""),IF(ISNA(LOOKUP(S101,'€€€'!$H$7:$H$96,'€€€'!$I$7:$I$96)*T101),"",(LOOKUP(S101,'€€€'!$H$7:$H$96,'€€€'!$I$7:$I$96)*T101)),"")</f>
        <v/>
      </c>
      <c r="V101" s="256"/>
      <c r="W101" s="256"/>
      <c r="X101" s="290" t="str">
        <f>IF(OR(L101="FINT",L101="ENCO",L101=""),IF(ISNA(LOOKUP(V101,'€€€'!$H$7:$H$96,'€€€'!$I$7:$I$96)*W101),"",(LOOKUP(V101,'€€€'!$H$7:$H$96,'€€€'!$I$7:$I$96)*W101)),"")</f>
        <v/>
      </c>
      <c r="Y101" s="47"/>
      <c r="Z101" s="215"/>
      <c r="AA101" s="215"/>
      <c r="AB101" s="215"/>
      <c r="AC101" s="215"/>
      <c r="AD101" s="215"/>
      <c r="AE101" s="215"/>
      <c r="AF101" s="215"/>
      <c r="AG101" s="215"/>
      <c r="AH101" s="215"/>
      <c r="AI101" s="214">
        <f t="shared" si="9"/>
        <v>0</v>
      </c>
      <c r="AJ101" s="214">
        <f t="shared" si="10"/>
        <v>0</v>
      </c>
      <c r="AK101" s="214">
        <f t="shared" si="11"/>
        <v>0</v>
      </c>
    </row>
    <row r="102" spans="1:37" ht="20.25" x14ac:dyDescent="0.2">
      <c r="A102" s="103"/>
      <c r="B102" s="103"/>
      <c r="C102" s="104"/>
      <c r="D102" s="143"/>
      <c r="E102" s="257"/>
      <c r="F102" s="263"/>
      <c r="G102" s="257"/>
      <c r="H102" s="257"/>
      <c r="I102" s="257"/>
      <c r="J102" s="257"/>
      <c r="K102" s="264"/>
      <c r="L102" s="256"/>
      <c r="M102" s="263"/>
      <c r="N102" s="263"/>
      <c r="O102" s="263"/>
      <c r="P102" s="257"/>
      <c r="Q102" s="257"/>
      <c r="R102" s="257"/>
      <c r="S102" s="257"/>
      <c r="T102" s="257"/>
      <c r="U102" s="290" t="str">
        <f>IF(OR(L102="FINT",L102="ENCO",L102=""),IF(ISNA(LOOKUP(S102,'€€€'!$H$7:$H$96,'€€€'!$I$7:$I$96)*T102),"",(LOOKUP(S102,'€€€'!$H$7:$H$96,'€€€'!$I$7:$I$96)*T102)),"")</f>
        <v/>
      </c>
      <c r="V102" s="256"/>
      <c r="W102" s="256"/>
      <c r="X102" s="290" t="str">
        <f>IF(OR(L102="FINT",L102="ENCO",L102=""),IF(ISNA(LOOKUP(V102,'€€€'!$H$7:$H$96,'€€€'!$I$7:$I$96)*W102),"",(LOOKUP(V102,'€€€'!$H$7:$H$96,'€€€'!$I$7:$I$96)*W102)),"")</f>
        <v/>
      </c>
      <c r="Y102" s="47"/>
      <c r="Z102" s="215"/>
      <c r="AA102" s="215"/>
      <c r="AB102" s="215"/>
      <c r="AC102" s="215"/>
      <c r="AD102" s="215"/>
      <c r="AE102" s="215"/>
      <c r="AF102" s="215"/>
      <c r="AG102" s="215"/>
      <c r="AH102" s="215"/>
      <c r="AI102" s="214">
        <f t="shared" si="9"/>
        <v>0</v>
      </c>
      <c r="AJ102" s="214">
        <f t="shared" si="10"/>
        <v>0</v>
      </c>
      <c r="AK102" s="214">
        <f t="shared" si="11"/>
        <v>0</v>
      </c>
    </row>
    <row r="103" spans="1:37" ht="20.25" x14ac:dyDescent="0.2">
      <c r="A103" s="103"/>
      <c r="B103" s="103"/>
      <c r="C103" s="104"/>
      <c r="D103" s="143"/>
      <c r="E103" s="257"/>
      <c r="F103" s="263"/>
      <c r="G103" s="257"/>
      <c r="H103" s="257"/>
      <c r="I103" s="257"/>
      <c r="J103" s="257"/>
      <c r="K103" s="264"/>
      <c r="L103" s="256"/>
      <c r="M103" s="263"/>
      <c r="N103" s="263"/>
      <c r="O103" s="263"/>
      <c r="P103" s="257"/>
      <c r="Q103" s="257"/>
      <c r="R103" s="257"/>
      <c r="S103" s="257"/>
      <c r="T103" s="257"/>
      <c r="U103" s="290" t="str">
        <f>IF(OR(L103="FINT",L103="ENCO",L103=""),IF(ISNA(LOOKUP(S103,'€€€'!$H$7:$H$96,'€€€'!$I$7:$I$96)*T103),"",(LOOKUP(S103,'€€€'!$H$7:$H$96,'€€€'!$I$7:$I$96)*T103)),"")</f>
        <v/>
      </c>
      <c r="V103" s="256"/>
      <c r="W103" s="256"/>
      <c r="X103" s="290" t="str">
        <f>IF(OR(L103="FINT",L103="ENCO",L103=""),IF(ISNA(LOOKUP(V103,'€€€'!$H$7:$H$96,'€€€'!$I$7:$I$96)*W103),"",(LOOKUP(V103,'€€€'!$H$7:$H$96,'€€€'!$I$7:$I$96)*W103)),"")</f>
        <v/>
      </c>
      <c r="Y103" s="47"/>
      <c r="Z103" s="215"/>
      <c r="AA103" s="215"/>
      <c r="AB103" s="215"/>
      <c r="AC103" s="215"/>
      <c r="AD103" s="215"/>
      <c r="AE103" s="215"/>
      <c r="AF103" s="215"/>
      <c r="AG103" s="215"/>
      <c r="AH103" s="215"/>
      <c r="AI103" s="214">
        <f t="shared" si="9"/>
        <v>0</v>
      </c>
      <c r="AJ103" s="214">
        <f t="shared" si="10"/>
        <v>0</v>
      </c>
      <c r="AK103" s="214">
        <f t="shared" si="11"/>
        <v>0</v>
      </c>
    </row>
    <row r="104" spans="1:37" ht="20.25" x14ac:dyDescent="0.2">
      <c r="A104" s="103"/>
      <c r="B104" s="103"/>
      <c r="C104" s="104"/>
      <c r="D104" s="143"/>
      <c r="E104" s="257"/>
      <c r="F104" s="263"/>
      <c r="G104" s="257"/>
      <c r="H104" s="257"/>
      <c r="I104" s="257"/>
      <c r="J104" s="257"/>
      <c r="K104" s="264"/>
      <c r="L104" s="256"/>
      <c r="M104" s="263"/>
      <c r="N104" s="263"/>
      <c r="O104" s="263"/>
      <c r="P104" s="257"/>
      <c r="Q104" s="257"/>
      <c r="R104" s="257"/>
      <c r="S104" s="257"/>
      <c r="T104" s="257"/>
      <c r="U104" s="290" t="str">
        <f>IF(OR(L104="FINT",L104="ENCO",L104=""),IF(ISNA(LOOKUP(S104,'€€€'!$H$7:$H$96,'€€€'!$I$7:$I$96)*T104),"",(LOOKUP(S104,'€€€'!$H$7:$H$96,'€€€'!$I$7:$I$96)*T104)),"")</f>
        <v/>
      </c>
      <c r="V104" s="256"/>
      <c r="W104" s="256"/>
      <c r="X104" s="290" t="str">
        <f>IF(OR(L104="FINT",L104="ENCO",L104=""),IF(ISNA(LOOKUP(V104,'€€€'!$H$7:$H$96,'€€€'!$I$7:$I$96)*W104),"",(LOOKUP(V104,'€€€'!$H$7:$H$96,'€€€'!$I$7:$I$96)*W104)),"")</f>
        <v/>
      </c>
      <c r="Y104" s="47"/>
      <c r="Z104" s="215"/>
      <c r="AA104" s="215"/>
      <c r="AB104" s="215"/>
      <c r="AC104" s="215"/>
      <c r="AD104" s="215"/>
      <c r="AE104" s="215"/>
      <c r="AF104" s="215"/>
      <c r="AG104" s="215"/>
      <c r="AH104" s="215"/>
      <c r="AI104" s="214">
        <f t="shared" si="9"/>
        <v>0</v>
      </c>
      <c r="AJ104" s="214">
        <f t="shared" si="10"/>
        <v>0</v>
      </c>
      <c r="AK104" s="214">
        <f t="shared" si="11"/>
        <v>0</v>
      </c>
    </row>
    <row r="105" spans="1:37" ht="20.25" x14ac:dyDescent="0.2">
      <c r="A105" s="103"/>
      <c r="B105" s="103"/>
      <c r="C105" s="104"/>
      <c r="D105" s="143"/>
      <c r="E105" s="257"/>
      <c r="F105" s="263"/>
      <c r="G105" s="257"/>
      <c r="H105" s="257"/>
      <c r="I105" s="257"/>
      <c r="J105" s="257"/>
      <c r="K105" s="264"/>
      <c r="L105" s="256"/>
      <c r="M105" s="263"/>
      <c r="N105" s="263"/>
      <c r="O105" s="263"/>
      <c r="P105" s="257"/>
      <c r="Q105" s="257"/>
      <c r="R105" s="257"/>
      <c r="S105" s="257"/>
      <c r="T105" s="257"/>
      <c r="U105" s="290" t="str">
        <f>IF(OR(L105="FINT",L105="ENCO",L105=""),IF(ISNA(LOOKUP(S105,'€€€'!$H$7:$H$96,'€€€'!$I$7:$I$96)*T105),"",(LOOKUP(S105,'€€€'!$H$7:$H$96,'€€€'!$I$7:$I$96)*T105)),"")</f>
        <v/>
      </c>
      <c r="V105" s="256"/>
      <c r="W105" s="256"/>
      <c r="X105" s="290" t="str">
        <f>IF(OR(L105="FINT",L105="ENCO",L105=""),IF(ISNA(LOOKUP(V105,'€€€'!$H$7:$H$96,'€€€'!$I$7:$I$96)*W105),"",(LOOKUP(V105,'€€€'!$H$7:$H$96,'€€€'!$I$7:$I$96)*W105)),"")</f>
        <v/>
      </c>
      <c r="Y105" s="47"/>
      <c r="Z105" s="215"/>
      <c r="AA105" s="215"/>
      <c r="AB105" s="215"/>
      <c r="AC105" s="215"/>
      <c r="AD105" s="215"/>
      <c r="AE105" s="215"/>
      <c r="AF105" s="215"/>
      <c r="AG105" s="215"/>
      <c r="AH105" s="215"/>
      <c r="AI105" s="214">
        <f t="shared" si="9"/>
        <v>0</v>
      </c>
      <c r="AJ105" s="214">
        <f t="shared" si="10"/>
        <v>0</v>
      </c>
      <c r="AK105" s="214">
        <f t="shared" si="11"/>
        <v>0</v>
      </c>
    </row>
    <row r="106" spans="1:37" ht="20.25" x14ac:dyDescent="0.2">
      <c r="A106" s="103"/>
      <c r="B106" s="103"/>
      <c r="C106" s="104"/>
      <c r="D106" s="143"/>
      <c r="E106" s="257"/>
      <c r="F106" s="263"/>
      <c r="G106" s="257"/>
      <c r="H106" s="257"/>
      <c r="I106" s="257"/>
      <c r="J106" s="257"/>
      <c r="K106" s="264"/>
      <c r="L106" s="256"/>
      <c r="M106" s="263"/>
      <c r="N106" s="263"/>
      <c r="O106" s="263"/>
      <c r="P106" s="257"/>
      <c r="Q106" s="257"/>
      <c r="R106" s="257"/>
      <c r="S106" s="257"/>
      <c r="T106" s="257"/>
      <c r="U106" s="290" t="str">
        <f>IF(OR(L106="FINT",L106="ENCO",L106=""),IF(ISNA(LOOKUP(S106,'€€€'!$H$7:$H$96,'€€€'!$I$7:$I$96)*T106),"",(LOOKUP(S106,'€€€'!$H$7:$H$96,'€€€'!$I$7:$I$96)*T106)),"")</f>
        <v/>
      </c>
      <c r="V106" s="256"/>
      <c r="W106" s="256"/>
      <c r="X106" s="290" t="str">
        <f>IF(OR(L106="FINT",L106="ENCO",L106=""),IF(ISNA(LOOKUP(V106,'€€€'!$H$7:$H$96,'€€€'!$I$7:$I$96)*W106),"",(LOOKUP(V106,'€€€'!$H$7:$H$96,'€€€'!$I$7:$I$96)*W106)),"")</f>
        <v/>
      </c>
      <c r="Y106" s="47"/>
      <c r="Z106" s="215"/>
      <c r="AA106" s="215"/>
      <c r="AB106" s="215"/>
      <c r="AC106" s="215"/>
      <c r="AD106" s="215"/>
      <c r="AE106" s="215"/>
      <c r="AF106" s="215"/>
      <c r="AG106" s="215"/>
      <c r="AH106" s="215"/>
      <c r="AI106" s="214">
        <f t="shared" si="9"/>
        <v>0</v>
      </c>
      <c r="AJ106" s="214">
        <f t="shared" si="10"/>
        <v>0</v>
      </c>
      <c r="AK106" s="214">
        <f t="shared" si="11"/>
        <v>0</v>
      </c>
    </row>
    <row r="107" spans="1:37" ht="20.25" x14ac:dyDescent="0.2">
      <c r="A107" s="103"/>
      <c r="B107" s="103"/>
      <c r="C107" s="104"/>
      <c r="D107" s="143"/>
      <c r="E107" s="257"/>
      <c r="F107" s="263"/>
      <c r="G107" s="257"/>
      <c r="H107" s="257"/>
      <c r="I107" s="257"/>
      <c r="J107" s="257"/>
      <c r="K107" s="264"/>
      <c r="L107" s="256"/>
      <c r="M107" s="263"/>
      <c r="N107" s="263"/>
      <c r="O107" s="263"/>
      <c r="P107" s="257"/>
      <c r="Q107" s="257"/>
      <c r="R107" s="257"/>
      <c r="S107" s="257"/>
      <c r="T107" s="257"/>
      <c r="U107" s="290" t="str">
        <f>IF(OR(L107="FINT",L107="ENCO",L107=""),IF(ISNA(LOOKUP(S107,'€€€'!$H$7:$H$96,'€€€'!$I$7:$I$96)*T107),"",(LOOKUP(S107,'€€€'!$H$7:$H$96,'€€€'!$I$7:$I$96)*T107)),"")</f>
        <v/>
      </c>
      <c r="V107" s="256"/>
      <c r="W107" s="256"/>
      <c r="X107" s="290" t="str">
        <f>IF(OR(L107="FINT",L107="ENCO",L107=""),IF(ISNA(LOOKUP(V107,'€€€'!$H$7:$H$96,'€€€'!$I$7:$I$96)*W107),"",(LOOKUP(V107,'€€€'!$H$7:$H$96,'€€€'!$I$7:$I$96)*W107)),"")</f>
        <v/>
      </c>
      <c r="Y107" s="47"/>
      <c r="Z107" s="215"/>
      <c r="AA107" s="215"/>
      <c r="AB107" s="215"/>
      <c r="AC107" s="215"/>
      <c r="AD107" s="215"/>
      <c r="AE107" s="215"/>
      <c r="AF107" s="215"/>
      <c r="AG107" s="215"/>
      <c r="AH107" s="215"/>
      <c r="AI107" s="214">
        <f t="shared" si="9"/>
        <v>0</v>
      </c>
      <c r="AJ107" s="214">
        <f t="shared" si="10"/>
        <v>0</v>
      </c>
      <c r="AK107" s="214">
        <f t="shared" si="11"/>
        <v>0</v>
      </c>
    </row>
    <row r="108" spans="1:37" ht="20.25" x14ac:dyDescent="0.2">
      <c r="A108" s="103"/>
      <c r="B108" s="103"/>
      <c r="C108" s="104"/>
      <c r="D108" s="143"/>
      <c r="E108" s="257"/>
      <c r="F108" s="263"/>
      <c r="G108" s="257"/>
      <c r="H108" s="257"/>
      <c r="I108" s="257"/>
      <c r="J108" s="257"/>
      <c r="K108" s="264"/>
      <c r="L108" s="256"/>
      <c r="M108" s="263"/>
      <c r="N108" s="263"/>
      <c r="O108" s="263"/>
      <c r="P108" s="257"/>
      <c r="Q108" s="257"/>
      <c r="R108" s="257"/>
      <c r="S108" s="257"/>
      <c r="T108" s="257"/>
      <c r="U108" s="290" t="str">
        <f>IF(OR(L108="FINT",L108="ENCO",L108=""),IF(ISNA(LOOKUP(S108,'€€€'!$H$7:$H$96,'€€€'!$I$7:$I$96)*T108),"",(LOOKUP(S108,'€€€'!$H$7:$H$96,'€€€'!$I$7:$I$96)*T108)),"")</f>
        <v/>
      </c>
      <c r="V108" s="256"/>
      <c r="W108" s="256"/>
      <c r="X108" s="290" t="str">
        <f>IF(OR(L108="FINT",L108="ENCO",L108=""),IF(ISNA(LOOKUP(V108,'€€€'!$H$7:$H$96,'€€€'!$I$7:$I$96)*W108),"",(LOOKUP(V108,'€€€'!$H$7:$H$96,'€€€'!$I$7:$I$96)*W108)),"")</f>
        <v/>
      </c>
      <c r="Y108" s="47"/>
      <c r="Z108" s="215"/>
      <c r="AA108" s="215"/>
      <c r="AB108" s="215"/>
      <c r="AC108" s="215"/>
      <c r="AD108" s="215"/>
      <c r="AE108" s="215"/>
      <c r="AF108" s="215"/>
      <c r="AG108" s="215"/>
      <c r="AH108" s="215"/>
      <c r="AI108" s="214">
        <f t="shared" si="9"/>
        <v>0</v>
      </c>
      <c r="AJ108" s="214">
        <f t="shared" si="10"/>
        <v>0</v>
      </c>
      <c r="AK108" s="214">
        <f t="shared" si="11"/>
        <v>0</v>
      </c>
    </row>
    <row r="109" spans="1:37" ht="20.25" x14ac:dyDescent="0.2">
      <c r="A109" s="103"/>
      <c r="B109" s="103"/>
      <c r="C109" s="104"/>
      <c r="D109" s="143"/>
      <c r="E109" s="257"/>
      <c r="F109" s="263"/>
      <c r="G109" s="257"/>
      <c r="H109" s="257"/>
      <c r="I109" s="257"/>
      <c r="J109" s="257"/>
      <c r="K109" s="264"/>
      <c r="L109" s="256"/>
      <c r="M109" s="263"/>
      <c r="N109" s="263"/>
      <c r="O109" s="263"/>
      <c r="P109" s="257"/>
      <c r="Q109" s="257"/>
      <c r="R109" s="257"/>
      <c r="S109" s="257"/>
      <c r="T109" s="257"/>
      <c r="U109" s="290" t="str">
        <f>IF(OR(L109="FINT",L109="ENCO",L109=""),IF(ISNA(LOOKUP(S109,'€€€'!$H$7:$H$96,'€€€'!$I$7:$I$96)*T109),"",(LOOKUP(S109,'€€€'!$H$7:$H$96,'€€€'!$I$7:$I$96)*T109)),"")</f>
        <v/>
      </c>
      <c r="V109" s="256"/>
      <c r="W109" s="256"/>
      <c r="X109" s="290" t="str">
        <f>IF(OR(L109="FINT",L109="ENCO",L109=""),IF(ISNA(LOOKUP(V109,'€€€'!$H$7:$H$96,'€€€'!$I$7:$I$96)*W109),"",(LOOKUP(V109,'€€€'!$H$7:$H$96,'€€€'!$I$7:$I$96)*W109)),"")</f>
        <v/>
      </c>
      <c r="Y109" s="47"/>
      <c r="Z109" s="215"/>
      <c r="AA109" s="215"/>
      <c r="AB109" s="215"/>
      <c r="AC109" s="215"/>
      <c r="AD109" s="215"/>
      <c r="AE109" s="215"/>
      <c r="AF109" s="215"/>
      <c r="AG109" s="215"/>
      <c r="AH109" s="215"/>
      <c r="AI109" s="214">
        <f t="shared" si="9"/>
        <v>0</v>
      </c>
      <c r="AJ109" s="214">
        <f t="shared" si="10"/>
        <v>0</v>
      </c>
      <c r="AK109" s="214">
        <f t="shared" si="11"/>
        <v>0</v>
      </c>
    </row>
    <row r="110" spans="1:37" ht="20.25" x14ac:dyDescent="0.2">
      <c r="A110" s="103"/>
      <c r="B110" s="103"/>
      <c r="C110" s="104"/>
      <c r="D110" s="143"/>
      <c r="E110" s="257"/>
      <c r="F110" s="263"/>
      <c r="G110" s="257"/>
      <c r="H110" s="257"/>
      <c r="I110" s="257"/>
      <c r="J110" s="257"/>
      <c r="K110" s="264"/>
      <c r="L110" s="256"/>
      <c r="M110" s="263"/>
      <c r="N110" s="263"/>
      <c r="O110" s="263"/>
      <c r="P110" s="257"/>
      <c r="Q110" s="257"/>
      <c r="R110" s="257"/>
      <c r="S110" s="257"/>
      <c r="T110" s="257"/>
      <c r="U110" s="290" t="str">
        <f>IF(OR(L110="FINT",L110="ENCO",L110=""),IF(ISNA(LOOKUP(S110,'€€€'!$H$7:$H$96,'€€€'!$I$7:$I$96)*T110),"",(LOOKUP(S110,'€€€'!$H$7:$H$96,'€€€'!$I$7:$I$96)*T110)),"")</f>
        <v/>
      </c>
      <c r="V110" s="256"/>
      <c r="W110" s="256"/>
      <c r="X110" s="290" t="str">
        <f>IF(OR(L110="FINT",L110="ENCO",L110=""),IF(ISNA(LOOKUP(V110,'€€€'!$H$7:$H$96,'€€€'!$I$7:$I$96)*W110),"",(LOOKUP(V110,'€€€'!$H$7:$H$96,'€€€'!$I$7:$I$96)*W110)),"")</f>
        <v/>
      </c>
      <c r="Y110" s="47"/>
      <c r="Z110" s="215"/>
      <c r="AA110" s="215"/>
      <c r="AB110" s="215"/>
      <c r="AC110" s="215"/>
      <c r="AD110" s="215"/>
      <c r="AE110" s="215"/>
      <c r="AF110" s="215"/>
      <c r="AG110" s="215"/>
      <c r="AH110" s="215"/>
      <c r="AI110" s="214">
        <f t="shared" si="9"/>
        <v>0</v>
      </c>
      <c r="AJ110" s="214">
        <f t="shared" si="10"/>
        <v>0</v>
      </c>
      <c r="AK110" s="214">
        <f t="shared" si="11"/>
        <v>0</v>
      </c>
    </row>
    <row r="111" spans="1:37" ht="20.25" x14ac:dyDescent="0.2">
      <c r="A111" s="103"/>
      <c r="B111" s="103"/>
      <c r="C111" s="104"/>
      <c r="D111" s="143"/>
      <c r="E111" s="257"/>
      <c r="F111" s="263"/>
      <c r="G111" s="257"/>
      <c r="H111" s="257"/>
      <c r="I111" s="257"/>
      <c r="J111" s="257"/>
      <c r="K111" s="264"/>
      <c r="L111" s="256"/>
      <c r="M111" s="263"/>
      <c r="N111" s="263"/>
      <c r="O111" s="263"/>
      <c r="P111" s="257"/>
      <c r="Q111" s="257"/>
      <c r="R111" s="257"/>
      <c r="S111" s="257"/>
      <c r="T111" s="257"/>
      <c r="U111" s="290" t="str">
        <f>IF(OR(L111="FINT",L111="ENCO",L111=""),IF(ISNA(LOOKUP(S111,'€€€'!$H$7:$H$96,'€€€'!$I$7:$I$96)*T111),"",(LOOKUP(S111,'€€€'!$H$7:$H$96,'€€€'!$I$7:$I$96)*T111)),"")</f>
        <v/>
      </c>
      <c r="V111" s="256"/>
      <c r="W111" s="256"/>
      <c r="X111" s="290" t="str">
        <f>IF(OR(L111="FINT",L111="ENCO",L111=""),IF(ISNA(LOOKUP(V111,'€€€'!$H$7:$H$96,'€€€'!$I$7:$I$96)*W111),"",(LOOKUP(V111,'€€€'!$H$7:$H$96,'€€€'!$I$7:$I$96)*W111)),"")</f>
        <v/>
      </c>
      <c r="Y111" s="47"/>
      <c r="Z111" s="215"/>
      <c r="AA111" s="215"/>
      <c r="AB111" s="215"/>
      <c r="AC111" s="215"/>
      <c r="AD111" s="215"/>
      <c r="AE111" s="215"/>
      <c r="AF111" s="215"/>
      <c r="AG111" s="215"/>
      <c r="AH111" s="215"/>
      <c r="AI111" s="214">
        <f t="shared" si="9"/>
        <v>0</v>
      </c>
      <c r="AJ111" s="214">
        <f t="shared" si="10"/>
        <v>0</v>
      </c>
      <c r="AK111" s="214">
        <f t="shared" si="11"/>
        <v>0</v>
      </c>
    </row>
    <row r="112" spans="1:37" ht="20.25" x14ac:dyDescent="0.2">
      <c r="A112" s="105"/>
      <c r="B112" s="105"/>
      <c r="C112" s="104"/>
      <c r="D112" s="143"/>
      <c r="E112" s="257"/>
      <c r="F112" s="263"/>
      <c r="G112" s="257"/>
      <c r="H112" s="257"/>
      <c r="I112" s="257"/>
      <c r="J112" s="257"/>
      <c r="K112" s="264"/>
      <c r="L112" s="256"/>
      <c r="M112" s="263"/>
      <c r="N112" s="263"/>
      <c r="O112" s="263"/>
      <c r="P112" s="257"/>
      <c r="Q112" s="257"/>
      <c r="R112" s="257"/>
      <c r="S112" s="257"/>
      <c r="T112" s="257"/>
      <c r="U112" s="290" t="str">
        <f>IF(OR(L112="FINT",L112="ENCO",L112=""),IF(ISNA(LOOKUP(S112,'€€€'!$H$7:$H$96,'€€€'!$I$7:$I$96)*T112),"",(LOOKUP(S112,'€€€'!$H$7:$H$96,'€€€'!$I$7:$I$96)*T112)),"")</f>
        <v/>
      </c>
      <c r="V112" s="256"/>
      <c r="W112" s="256"/>
      <c r="X112" s="290" t="str">
        <f>IF(OR(L112="FINT",L112="ENCO",L112=""),IF(ISNA(LOOKUP(V112,'€€€'!$H$7:$H$96,'€€€'!$I$7:$I$96)*W112),"",(LOOKUP(V112,'€€€'!$H$7:$H$96,'€€€'!$I$7:$I$96)*W112)),"")</f>
        <v/>
      </c>
      <c r="Y112" s="47"/>
      <c r="Z112" s="215"/>
      <c r="AA112" s="215"/>
      <c r="AB112" s="215"/>
      <c r="AC112" s="215"/>
      <c r="AD112" s="215"/>
      <c r="AE112" s="215"/>
      <c r="AF112" s="215"/>
      <c r="AG112" s="215"/>
      <c r="AH112" s="215"/>
      <c r="AI112" s="214">
        <f t="shared" si="9"/>
        <v>0</v>
      </c>
      <c r="AJ112" s="214">
        <f t="shared" si="10"/>
        <v>0</v>
      </c>
      <c r="AK112" s="214">
        <f t="shared" si="11"/>
        <v>0</v>
      </c>
    </row>
    <row r="113" spans="1:37" ht="20.25" x14ac:dyDescent="0.2">
      <c r="A113" s="105"/>
      <c r="B113" s="105"/>
      <c r="C113" s="104"/>
      <c r="D113" s="143"/>
      <c r="E113" s="257"/>
      <c r="F113" s="263"/>
      <c r="G113" s="257"/>
      <c r="H113" s="257"/>
      <c r="I113" s="257"/>
      <c r="J113" s="257"/>
      <c r="K113" s="264"/>
      <c r="L113" s="256"/>
      <c r="M113" s="263"/>
      <c r="N113" s="263"/>
      <c r="O113" s="263"/>
      <c r="P113" s="257"/>
      <c r="Q113" s="257"/>
      <c r="R113" s="257"/>
      <c r="S113" s="257"/>
      <c r="T113" s="257"/>
      <c r="U113" s="290" t="str">
        <f>IF(OR(L113="FINT",L113="ENCO",L113=""),IF(ISNA(LOOKUP(S113,'€€€'!$H$7:$H$96,'€€€'!$I$7:$I$96)*T113),"",(LOOKUP(S113,'€€€'!$H$7:$H$96,'€€€'!$I$7:$I$96)*T113)),"")</f>
        <v/>
      </c>
      <c r="V113" s="256"/>
      <c r="W113" s="256"/>
      <c r="X113" s="290" t="str">
        <f>IF(OR(L113="FINT",L113="ENCO",L113=""),IF(ISNA(LOOKUP(V113,'€€€'!$H$7:$H$96,'€€€'!$I$7:$I$96)*W113),"",(LOOKUP(V113,'€€€'!$H$7:$H$96,'€€€'!$I$7:$I$96)*W113)),"")</f>
        <v/>
      </c>
      <c r="Y113" s="47"/>
      <c r="Z113" s="215"/>
      <c r="AA113" s="215"/>
      <c r="AB113" s="215"/>
      <c r="AC113" s="215"/>
      <c r="AD113" s="215"/>
      <c r="AE113" s="215"/>
      <c r="AF113" s="215"/>
      <c r="AG113" s="215"/>
      <c r="AH113" s="215"/>
      <c r="AI113" s="214">
        <f t="shared" si="9"/>
        <v>0</v>
      </c>
      <c r="AJ113" s="214">
        <f t="shared" si="10"/>
        <v>0</v>
      </c>
      <c r="AK113" s="214">
        <f t="shared" si="11"/>
        <v>0</v>
      </c>
    </row>
    <row r="114" spans="1:37" ht="20.25" x14ac:dyDescent="0.2">
      <c r="A114" s="105"/>
      <c r="B114" s="105"/>
      <c r="C114" s="104"/>
      <c r="D114" s="143"/>
      <c r="E114" s="257"/>
      <c r="F114" s="263"/>
      <c r="G114" s="257"/>
      <c r="H114" s="257"/>
      <c r="I114" s="257"/>
      <c r="J114" s="257"/>
      <c r="K114" s="264"/>
      <c r="L114" s="256"/>
      <c r="M114" s="263"/>
      <c r="N114" s="263"/>
      <c r="O114" s="263"/>
      <c r="P114" s="257"/>
      <c r="Q114" s="257"/>
      <c r="R114" s="257"/>
      <c r="S114" s="257"/>
      <c r="T114" s="257"/>
      <c r="U114" s="290" t="str">
        <f>IF(OR(L114="FINT",L114="ENCO",L114=""),IF(ISNA(LOOKUP(S114,'€€€'!$H$7:$H$96,'€€€'!$I$7:$I$96)*T114),"",(LOOKUP(S114,'€€€'!$H$7:$H$96,'€€€'!$I$7:$I$96)*T114)),"")</f>
        <v/>
      </c>
      <c r="V114" s="256"/>
      <c r="W114" s="256"/>
      <c r="X114" s="290" t="str">
        <f>IF(OR(L114="FINT",L114="ENCO",L114=""),IF(ISNA(LOOKUP(V114,'€€€'!$H$7:$H$96,'€€€'!$I$7:$I$96)*W114),"",(LOOKUP(V114,'€€€'!$H$7:$H$96,'€€€'!$I$7:$I$96)*W114)),"")</f>
        <v/>
      </c>
      <c r="Y114" s="47"/>
      <c r="Z114" s="215"/>
      <c r="AA114" s="215"/>
      <c r="AB114" s="215"/>
      <c r="AC114" s="215"/>
      <c r="AD114" s="215"/>
      <c r="AE114" s="215"/>
      <c r="AF114" s="215"/>
      <c r="AG114" s="215"/>
      <c r="AH114" s="215"/>
      <c r="AI114" s="214">
        <f t="shared" si="9"/>
        <v>0</v>
      </c>
      <c r="AJ114" s="214">
        <f t="shared" si="10"/>
        <v>0</v>
      </c>
      <c r="AK114" s="214">
        <f t="shared" si="11"/>
        <v>0</v>
      </c>
    </row>
    <row r="115" spans="1:37" ht="20.25" x14ac:dyDescent="0.2">
      <c r="A115" s="105"/>
      <c r="B115" s="105"/>
      <c r="C115" s="104"/>
      <c r="D115" s="143"/>
      <c r="E115" s="257"/>
      <c r="F115" s="263"/>
      <c r="G115" s="257"/>
      <c r="H115" s="257"/>
      <c r="I115" s="257"/>
      <c r="J115" s="257"/>
      <c r="K115" s="264"/>
      <c r="L115" s="256"/>
      <c r="M115" s="263"/>
      <c r="N115" s="263"/>
      <c r="O115" s="263"/>
      <c r="P115" s="257"/>
      <c r="Q115" s="257"/>
      <c r="R115" s="257"/>
      <c r="S115" s="257"/>
      <c r="T115" s="257"/>
      <c r="U115" s="290" t="str">
        <f>IF(OR(L115="FINT",L115="ENCO",L115=""),IF(ISNA(LOOKUP(S115,'€€€'!$H$7:$H$96,'€€€'!$I$7:$I$96)*T115),"",(LOOKUP(S115,'€€€'!$H$7:$H$96,'€€€'!$I$7:$I$96)*T115)),"")</f>
        <v/>
      </c>
      <c r="V115" s="256"/>
      <c r="W115" s="256"/>
      <c r="X115" s="290" t="str">
        <f>IF(OR(L115="FINT",L115="ENCO",L115=""),IF(ISNA(LOOKUP(V115,'€€€'!$H$7:$H$96,'€€€'!$I$7:$I$96)*W115),"",(LOOKUP(V115,'€€€'!$H$7:$H$96,'€€€'!$I$7:$I$96)*W115)),"")</f>
        <v/>
      </c>
      <c r="Y115" s="47"/>
      <c r="Z115" s="215"/>
      <c r="AA115" s="215"/>
      <c r="AB115" s="215"/>
      <c r="AC115" s="215"/>
      <c r="AD115" s="215"/>
      <c r="AE115" s="215"/>
      <c r="AF115" s="215"/>
      <c r="AG115" s="215"/>
      <c r="AH115" s="215"/>
      <c r="AI115" s="214">
        <f t="shared" si="9"/>
        <v>0</v>
      </c>
      <c r="AJ115" s="214">
        <f t="shared" si="10"/>
        <v>0</v>
      </c>
      <c r="AK115" s="214">
        <f t="shared" si="11"/>
        <v>0</v>
      </c>
    </row>
    <row r="116" spans="1:37" ht="20.25" x14ac:dyDescent="0.2">
      <c r="A116" s="105"/>
      <c r="B116" s="105"/>
      <c r="C116" s="104"/>
      <c r="D116" s="143"/>
      <c r="E116" s="257"/>
      <c r="F116" s="263"/>
      <c r="G116" s="257"/>
      <c r="H116" s="257"/>
      <c r="I116" s="257"/>
      <c r="J116" s="257"/>
      <c r="K116" s="264"/>
      <c r="L116" s="256"/>
      <c r="M116" s="263"/>
      <c r="N116" s="263"/>
      <c r="O116" s="263"/>
      <c r="P116" s="257"/>
      <c r="Q116" s="257"/>
      <c r="R116" s="257"/>
      <c r="S116" s="257"/>
      <c r="T116" s="257"/>
      <c r="U116" s="290" t="str">
        <f>IF(OR(L116="FINT",L116="ENCO",L116=""),IF(ISNA(LOOKUP(S116,'€€€'!$H$7:$H$96,'€€€'!$I$7:$I$96)*T116),"",(LOOKUP(S116,'€€€'!$H$7:$H$96,'€€€'!$I$7:$I$96)*T116)),"")</f>
        <v/>
      </c>
      <c r="V116" s="256"/>
      <c r="W116" s="256"/>
      <c r="X116" s="290" t="str">
        <f>IF(OR(L116="FINT",L116="ENCO",L116=""),IF(ISNA(LOOKUP(V116,'€€€'!$H$7:$H$96,'€€€'!$I$7:$I$96)*W116),"",(LOOKUP(V116,'€€€'!$H$7:$H$96,'€€€'!$I$7:$I$96)*W116)),"")</f>
        <v/>
      </c>
      <c r="Y116" s="47"/>
      <c r="Z116" s="215"/>
      <c r="AA116" s="215"/>
      <c r="AB116" s="215"/>
      <c r="AC116" s="215"/>
      <c r="AD116" s="215"/>
      <c r="AE116" s="215"/>
      <c r="AF116" s="215"/>
      <c r="AG116" s="215"/>
      <c r="AH116" s="215"/>
      <c r="AI116" s="214">
        <f t="shared" si="9"/>
        <v>0</v>
      </c>
      <c r="AJ116" s="214">
        <f t="shared" si="10"/>
        <v>0</v>
      </c>
      <c r="AK116" s="214">
        <f t="shared" si="11"/>
        <v>0</v>
      </c>
    </row>
    <row r="117" spans="1:37" ht="20.25" x14ac:dyDescent="0.2">
      <c r="A117" s="105"/>
      <c r="B117" s="105"/>
      <c r="C117" s="104"/>
      <c r="D117" s="143"/>
      <c r="E117" s="257"/>
      <c r="F117" s="263"/>
      <c r="G117" s="257"/>
      <c r="H117" s="257"/>
      <c r="I117" s="257"/>
      <c r="J117" s="257"/>
      <c r="K117" s="264"/>
      <c r="L117" s="256"/>
      <c r="M117" s="263"/>
      <c r="N117" s="263"/>
      <c r="O117" s="263"/>
      <c r="P117" s="257"/>
      <c r="Q117" s="257"/>
      <c r="R117" s="257"/>
      <c r="S117" s="257"/>
      <c r="T117" s="257"/>
      <c r="U117" s="290" t="str">
        <f>IF(OR(L117="FINT",L117="ENCO",L117=""),IF(ISNA(LOOKUP(S117,'€€€'!$H$7:$H$96,'€€€'!$I$7:$I$96)*T117),"",(LOOKUP(S117,'€€€'!$H$7:$H$96,'€€€'!$I$7:$I$96)*T117)),"")</f>
        <v/>
      </c>
      <c r="V117" s="256"/>
      <c r="W117" s="256"/>
      <c r="X117" s="290" t="str">
        <f>IF(OR(L117="FINT",L117="ENCO",L117=""),IF(ISNA(LOOKUP(V117,'€€€'!$H$7:$H$96,'€€€'!$I$7:$I$96)*W117),"",(LOOKUP(V117,'€€€'!$H$7:$H$96,'€€€'!$I$7:$I$96)*W117)),"")</f>
        <v/>
      </c>
      <c r="Y117" s="47"/>
      <c r="Z117" s="215"/>
      <c r="AA117" s="215"/>
      <c r="AB117" s="215"/>
      <c r="AC117" s="215"/>
      <c r="AD117" s="215"/>
      <c r="AE117" s="215"/>
      <c r="AF117" s="215"/>
      <c r="AG117" s="215"/>
      <c r="AH117" s="215"/>
      <c r="AI117" s="214">
        <f t="shared" si="9"/>
        <v>0</v>
      </c>
      <c r="AJ117" s="214">
        <f t="shared" si="10"/>
        <v>0</v>
      </c>
      <c r="AK117" s="214">
        <f t="shared" si="11"/>
        <v>0</v>
      </c>
    </row>
    <row r="118" spans="1:37" ht="20.25" x14ac:dyDescent="0.2">
      <c r="A118" s="105"/>
      <c r="B118" s="105"/>
      <c r="C118" s="104"/>
      <c r="D118" s="143"/>
      <c r="E118" s="257"/>
      <c r="F118" s="263"/>
      <c r="G118" s="257"/>
      <c r="H118" s="257"/>
      <c r="I118" s="257"/>
      <c r="J118" s="257"/>
      <c r="K118" s="264"/>
      <c r="L118" s="256"/>
      <c r="M118" s="263"/>
      <c r="N118" s="263"/>
      <c r="O118" s="263"/>
      <c r="P118" s="257"/>
      <c r="Q118" s="257"/>
      <c r="R118" s="257"/>
      <c r="S118" s="257"/>
      <c r="T118" s="257"/>
      <c r="U118" s="290" t="str">
        <f>IF(OR(L118="FINT",L118="ENCO",L118=""),IF(ISNA(LOOKUP(S118,'€€€'!$H$7:$H$96,'€€€'!$I$7:$I$96)*T118),"",(LOOKUP(S118,'€€€'!$H$7:$H$96,'€€€'!$I$7:$I$96)*T118)),"")</f>
        <v/>
      </c>
      <c r="V118" s="256"/>
      <c r="W118" s="256"/>
      <c r="X118" s="290" t="str">
        <f>IF(OR(L118="FINT",L118="ENCO",L118=""),IF(ISNA(LOOKUP(V118,'€€€'!$H$7:$H$96,'€€€'!$I$7:$I$96)*W118),"",(LOOKUP(V118,'€€€'!$H$7:$H$96,'€€€'!$I$7:$I$96)*W118)),"")</f>
        <v/>
      </c>
      <c r="Y118" s="47"/>
      <c r="Z118" s="215"/>
      <c r="AA118" s="215"/>
      <c r="AB118" s="215"/>
      <c r="AC118" s="215"/>
      <c r="AD118" s="215"/>
      <c r="AE118" s="215"/>
      <c r="AF118" s="215"/>
      <c r="AG118" s="215"/>
      <c r="AH118" s="215"/>
      <c r="AI118" s="214">
        <f t="shared" si="9"/>
        <v>0</v>
      </c>
      <c r="AJ118" s="214">
        <f t="shared" si="10"/>
        <v>0</v>
      </c>
      <c r="AK118" s="214">
        <f t="shared" si="11"/>
        <v>0</v>
      </c>
    </row>
    <row r="119" spans="1:37" ht="20.25" x14ac:dyDescent="0.2">
      <c r="A119" s="105"/>
      <c r="B119" s="105"/>
      <c r="C119" s="104"/>
      <c r="D119" s="143"/>
      <c r="E119" s="257"/>
      <c r="F119" s="263"/>
      <c r="G119" s="257"/>
      <c r="H119" s="257"/>
      <c r="I119" s="257"/>
      <c r="J119" s="257"/>
      <c r="K119" s="264"/>
      <c r="L119" s="256"/>
      <c r="M119" s="263"/>
      <c r="N119" s="263"/>
      <c r="O119" s="263"/>
      <c r="P119" s="257"/>
      <c r="Q119" s="257"/>
      <c r="R119" s="257"/>
      <c r="S119" s="257"/>
      <c r="T119" s="257"/>
      <c r="U119" s="290" t="str">
        <f>IF(OR(L119="FINT",L119="ENCO",L119=""),IF(ISNA(LOOKUP(S119,'€€€'!$H$7:$H$96,'€€€'!$I$7:$I$96)*T119),"",(LOOKUP(S119,'€€€'!$H$7:$H$96,'€€€'!$I$7:$I$96)*T119)),"")</f>
        <v/>
      </c>
      <c r="V119" s="256"/>
      <c r="W119" s="256"/>
      <c r="X119" s="290" t="str">
        <f>IF(OR(L119="FINT",L119="ENCO",L119=""),IF(ISNA(LOOKUP(V119,'€€€'!$H$7:$H$96,'€€€'!$I$7:$I$96)*W119),"",(LOOKUP(V119,'€€€'!$H$7:$H$96,'€€€'!$I$7:$I$96)*W119)),"")</f>
        <v/>
      </c>
      <c r="Y119" s="47"/>
      <c r="Z119" s="215"/>
      <c r="AA119" s="215"/>
      <c r="AB119" s="215"/>
      <c r="AC119" s="215"/>
      <c r="AD119" s="215"/>
      <c r="AE119" s="215"/>
      <c r="AF119" s="215"/>
      <c r="AG119" s="215"/>
      <c r="AH119" s="215"/>
      <c r="AI119" s="214">
        <f t="shared" si="9"/>
        <v>0</v>
      </c>
      <c r="AJ119" s="214">
        <f t="shared" si="10"/>
        <v>0</v>
      </c>
      <c r="AK119" s="214">
        <f t="shared" si="11"/>
        <v>0</v>
      </c>
    </row>
    <row r="120" spans="1:37" ht="20.25" x14ac:dyDescent="0.2">
      <c r="A120" s="105"/>
      <c r="B120" s="105"/>
      <c r="C120" s="104"/>
      <c r="D120" s="143"/>
      <c r="E120" s="257"/>
      <c r="F120" s="263"/>
      <c r="G120" s="257"/>
      <c r="H120" s="257"/>
      <c r="I120" s="257"/>
      <c r="J120" s="257"/>
      <c r="K120" s="264"/>
      <c r="L120" s="256"/>
      <c r="M120" s="263"/>
      <c r="N120" s="263"/>
      <c r="O120" s="263"/>
      <c r="P120" s="257"/>
      <c r="Q120" s="257"/>
      <c r="R120" s="257"/>
      <c r="S120" s="257"/>
      <c r="T120" s="257"/>
      <c r="U120" s="290" t="str">
        <f>IF(OR(L120="FINT",L120="ENCO",L120=""),IF(ISNA(LOOKUP(S120,'€€€'!$H$7:$H$96,'€€€'!$I$7:$I$96)*T120),"",(LOOKUP(S120,'€€€'!$H$7:$H$96,'€€€'!$I$7:$I$96)*T120)),"")</f>
        <v/>
      </c>
      <c r="V120" s="256"/>
      <c r="W120" s="256"/>
      <c r="X120" s="290" t="str">
        <f>IF(OR(L120="FINT",L120="ENCO",L120=""),IF(ISNA(LOOKUP(V120,'€€€'!$H$7:$H$96,'€€€'!$I$7:$I$96)*W120),"",(LOOKUP(V120,'€€€'!$H$7:$H$96,'€€€'!$I$7:$I$96)*W120)),"")</f>
        <v/>
      </c>
      <c r="Y120" s="47"/>
      <c r="Z120" s="215"/>
      <c r="AA120" s="215"/>
      <c r="AB120" s="215"/>
      <c r="AC120" s="215"/>
      <c r="AD120" s="215"/>
      <c r="AE120" s="215"/>
      <c r="AF120" s="215"/>
      <c r="AG120" s="215"/>
      <c r="AH120" s="215"/>
      <c r="AI120" s="214">
        <f t="shared" si="9"/>
        <v>0</v>
      </c>
      <c r="AJ120" s="214">
        <f t="shared" si="10"/>
        <v>0</v>
      </c>
      <c r="AK120" s="214">
        <f t="shared" si="11"/>
        <v>0</v>
      </c>
    </row>
    <row r="121" spans="1:37" ht="20.25" x14ac:dyDescent="0.2">
      <c r="A121" s="105"/>
      <c r="B121" s="105"/>
      <c r="C121" s="104"/>
      <c r="D121" s="143"/>
      <c r="E121" s="257"/>
      <c r="F121" s="263"/>
      <c r="G121" s="257"/>
      <c r="H121" s="257"/>
      <c r="I121" s="257"/>
      <c r="J121" s="257"/>
      <c r="K121" s="264"/>
      <c r="L121" s="256"/>
      <c r="M121" s="263"/>
      <c r="N121" s="263"/>
      <c r="O121" s="263"/>
      <c r="P121" s="257"/>
      <c r="Q121" s="257"/>
      <c r="R121" s="257"/>
      <c r="S121" s="257"/>
      <c r="T121" s="257"/>
      <c r="U121" s="290" t="str">
        <f>IF(OR(L121="FINT",L121="ENCO",L121=""),IF(ISNA(LOOKUP(S121,'€€€'!$H$7:$H$96,'€€€'!$I$7:$I$96)*T121),"",(LOOKUP(S121,'€€€'!$H$7:$H$96,'€€€'!$I$7:$I$96)*T121)),"")</f>
        <v/>
      </c>
      <c r="V121" s="256"/>
      <c r="W121" s="256"/>
      <c r="X121" s="290" t="str">
        <f>IF(OR(L121="FINT",L121="ENCO",L121=""),IF(ISNA(LOOKUP(V121,'€€€'!$H$7:$H$96,'€€€'!$I$7:$I$96)*W121),"",(LOOKUP(V121,'€€€'!$H$7:$H$96,'€€€'!$I$7:$I$96)*W121)),"")</f>
        <v/>
      </c>
      <c r="Y121" s="47"/>
      <c r="Z121" s="215"/>
      <c r="AA121" s="215"/>
      <c r="AB121" s="215"/>
      <c r="AC121" s="215"/>
      <c r="AD121" s="215"/>
      <c r="AE121" s="215"/>
      <c r="AF121" s="215"/>
      <c r="AG121" s="215"/>
      <c r="AH121" s="215"/>
      <c r="AI121" s="214">
        <f t="shared" si="9"/>
        <v>0</v>
      </c>
      <c r="AJ121" s="214">
        <f t="shared" si="10"/>
        <v>0</v>
      </c>
      <c r="AK121" s="214">
        <f t="shared" si="11"/>
        <v>0</v>
      </c>
    </row>
    <row r="122" spans="1:37" ht="20.25" x14ac:dyDescent="0.2">
      <c r="A122" s="105"/>
      <c r="B122" s="105"/>
      <c r="C122" s="104"/>
      <c r="D122" s="143"/>
      <c r="E122" s="257"/>
      <c r="F122" s="263"/>
      <c r="G122" s="257"/>
      <c r="H122" s="257"/>
      <c r="I122" s="257"/>
      <c r="J122" s="257"/>
      <c r="K122" s="264"/>
      <c r="L122" s="256"/>
      <c r="M122" s="263"/>
      <c r="N122" s="263"/>
      <c r="O122" s="263"/>
      <c r="P122" s="257"/>
      <c r="Q122" s="257"/>
      <c r="R122" s="257"/>
      <c r="S122" s="257"/>
      <c r="T122" s="257"/>
      <c r="U122" s="290" t="str">
        <f>IF(OR(L122="FINT",L122="ENCO",L122=""),IF(ISNA(LOOKUP(S122,'€€€'!$H$7:$H$96,'€€€'!$I$7:$I$96)*T122),"",(LOOKUP(S122,'€€€'!$H$7:$H$96,'€€€'!$I$7:$I$96)*T122)),"")</f>
        <v/>
      </c>
      <c r="V122" s="256"/>
      <c r="W122" s="256"/>
      <c r="X122" s="290" t="str">
        <f>IF(OR(L122="FINT",L122="ENCO",L122=""),IF(ISNA(LOOKUP(V122,'€€€'!$H$7:$H$96,'€€€'!$I$7:$I$96)*W122),"",(LOOKUP(V122,'€€€'!$H$7:$H$96,'€€€'!$I$7:$I$96)*W122)),"")</f>
        <v/>
      </c>
      <c r="Y122" s="47"/>
      <c r="Z122" s="215"/>
      <c r="AA122" s="215"/>
      <c r="AB122" s="215"/>
      <c r="AC122" s="215"/>
      <c r="AD122" s="215"/>
      <c r="AE122" s="215"/>
      <c r="AF122" s="215"/>
      <c r="AG122" s="215"/>
      <c r="AH122" s="215"/>
      <c r="AI122" s="214">
        <f t="shared" si="9"/>
        <v>0</v>
      </c>
      <c r="AJ122" s="214">
        <f t="shared" si="10"/>
        <v>0</v>
      </c>
      <c r="AK122" s="214">
        <f t="shared" si="11"/>
        <v>0</v>
      </c>
    </row>
    <row r="123" spans="1:37" ht="20.25" x14ac:dyDescent="0.2">
      <c r="A123" s="105"/>
      <c r="B123" s="105"/>
      <c r="C123" s="104"/>
      <c r="D123" s="143"/>
      <c r="E123" s="257"/>
      <c r="F123" s="263"/>
      <c r="G123" s="257"/>
      <c r="H123" s="257"/>
      <c r="I123" s="257"/>
      <c r="J123" s="257"/>
      <c r="K123" s="264"/>
      <c r="L123" s="256"/>
      <c r="M123" s="263"/>
      <c r="N123" s="263"/>
      <c r="O123" s="263"/>
      <c r="P123" s="257"/>
      <c r="Q123" s="257"/>
      <c r="R123" s="257"/>
      <c r="S123" s="257"/>
      <c r="T123" s="257"/>
      <c r="U123" s="290" t="str">
        <f>IF(OR(L123="FINT",L123="ENCO",L123=""),IF(ISNA(LOOKUP(S123,'€€€'!$H$7:$H$96,'€€€'!$I$7:$I$96)*T123),"",(LOOKUP(S123,'€€€'!$H$7:$H$96,'€€€'!$I$7:$I$96)*T123)),"")</f>
        <v/>
      </c>
      <c r="V123" s="256"/>
      <c r="W123" s="256"/>
      <c r="X123" s="290" t="str">
        <f>IF(OR(L123="FINT",L123="ENCO",L123=""),IF(ISNA(LOOKUP(V123,'€€€'!$H$7:$H$96,'€€€'!$I$7:$I$96)*W123),"",(LOOKUP(V123,'€€€'!$H$7:$H$96,'€€€'!$I$7:$I$96)*W123)),"")</f>
        <v/>
      </c>
      <c r="Y123" s="47"/>
      <c r="Z123" s="215"/>
      <c r="AA123" s="215"/>
      <c r="AB123" s="215"/>
      <c r="AC123" s="215"/>
      <c r="AD123" s="215"/>
      <c r="AE123" s="215"/>
      <c r="AF123" s="215"/>
      <c r="AG123" s="215"/>
      <c r="AH123" s="215"/>
      <c r="AI123" s="214">
        <f t="shared" si="9"/>
        <v>0</v>
      </c>
      <c r="AJ123" s="214">
        <f t="shared" si="10"/>
        <v>0</v>
      </c>
      <c r="AK123" s="214">
        <f t="shared" si="11"/>
        <v>0</v>
      </c>
    </row>
    <row r="124" spans="1:37" ht="20.25" x14ac:dyDescent="0.2">
      <c r="A124" s="105"/>
      <c r="B124" s="105"/>
      <c r="C124" s="104"/>
      <c r="D124" s="143"/>
      <c r="E124" s="257"/>
      <c r="F124" s="263"/>
      <c r="G124" s="257"/>
      <c r="H124" s="257"/>
      <c r="I124" s="257"/>
      <c r="J124" s="257"/>
      <c r="K124" s="264"/>
      <c r="L124" s="256"/>
      <c r="M124" s="263"/>
      <c r="N124" s="263"/>
      <c r="O124" s="263"/>
      <c r="P124" s="257"/>
      <c r="Q124" s="257"/>
      <c r="R124" s="257"/>
      <c r="S124" s="257"/>
      <c r="T124" s="257"/>
      <c r="U124" s="290" t="str">
        <f>IF(OR(L124="FINT",L124="ENCO",L124=""),IF(ISNA(LOOKUP(S124,'€€€'!$H$7:$H$96,'€€€'!$I$7:$I$96)*T124),"",(LOOKUP(S124,'€€€'!$H$7:$H$96,'€€€'!$I$7:$I$96)*T124)),"")</f>
        <v/>
      </c>
      <c r="V124" s="256"/>
      <c r="W124" s="256"/>
      <c r="X124" s="290" t="str">
        <f>IF(OR(L124="FINT",L124="ENCO",L124=""),IF(ISNA(LOOKUP(V124,'€€€'!$H$7:$H$96,'€€€'!$I$7:$I$96)*W124),"",(LOOKUP(V124,'€€€'!$H$7:$H$96,'€€€'!$I$7:$I$96)*W124)),"")</f>
        <v/>
      </c>
      <c r="Y124" s="47"/>
      <c r="Z124" s="215"/>
      <c r="AA124" s="215"/>
      <c r="AB124" s="215"/>
      <c r="AC124" s="215"/>
      <c r="AD124" s="215"/>
      <c r="AE124" s="215"/>
      <c r="AF124" s="215"/>
      <c r="AG124" s="215"/>
      <c r="AH124" s="215"/>
      <c r="AI124" s="214">
        <f t="shared" si="9"/>
        <v>0</v>
      </c>
      <c r="AJ124" s="214">
        <f t="shared" si="10"/>
        <v>0</v>
      </c>
      <c r="AK124" s="214">
        <f t="shared" si="11"/>
        <v>0</v>
      </c>
    </row>
    <row r="125" spans="1:37" ht="20.25" x14ac:dyDescent="0.2">
      <c r="A125" s="105"/>
      <c r="B125" s="105"/>
      <c r="C125" s="104"/>
      <c r="D125" s="143"/>
      <c r="E125" s="257"/>
      <c r="F125" s="263"/>
      <c r="G125" s="257"/>
      <c r="H125" s="257"/>
      <c r="I125" s="257"/>
      <c r="J125" s="257"/>
      <c r="K125" s="264"/>
      <c r="L125" s="256"/>
      <c r="M125" s="263"/>
      <c r="N125" s="263"/>
      <c r="O125" s="263"/>
      <c r="P125" s="257"/>
      <c r="Q125" s="257"/>
      <c r="R125" s="257"/>
      <c r="S125" s="257"/>
      <c r="T125" s="257"/>
      <c r="U125" s="290" t="str">
        <f>IF(OR(L125="FINT",L125="ENCO",L125=""),IF(ISNA(LOOKUP(S125,'€€€'!$H$7:$H$96,'€€€'!$I$7:$I$96)*T125),"",(LOOKUP(S125,'€€€'!$H$7:$H$96,'€€€'!$I$7:$I$96)*T125)),"")</f>
        <v/>
      </c>
      <c r="V125" s="256"/>
      <c r="W125" s="256"/>
      <c r="X125" s="290" t="str">
        <f>IF(OR(L125="FINT",L125="ENCO",L125=""),IF(ISNA(LOOKUP(V125,'€€€'!$H$7:$H$96,'€€€'!$I$7:$I$96)*W125),"",(LOOKUP(V125,'€€€'!$H$7:$H$96,'€€€'!$I$7:$I$96)*W125)),"")</f>
        <v/>
      </c>
      <c r="Y125" s="47"/>
      <c r="Z125" s="215"/>
      <c r="AA125" s="215"/>
      <c r="AB125" s="215"/>
      <c r="AC125" s="215"/>
      <c r="AD125" s="215"/>
      <c r="AE125" s="215"/>
      <c r="AF125" s="215"/>
      <c r="AG125" s="215"/>
      <c r="AH125" s="215"/>
      <c r="AI125" s="214">
        <f t="shared" si="9"/>
        <v>0</v>
      </c>
      <c r="AJ125" s="214">
        <f t="shared" si="10"/>
        <v>0</v>
      </c>
      <c r="AK125" s="214">
        <f t="shared" si="11"/>
        <v>0</v>
      </c>
    </row>
    <row r="126" spans="1:37" ht="20.25" x14ac:dyDescent="0.2">
      <c r="A126" s="105"/>
      <c r="B126" s="105"/>
      <c r="C126" s="104"/>
      <c r="D126" s="143"/>
      <c r="E126" s="257"/>
      <c r="F126" s="263"/>
      <c r="G126" s="257"/>
      <c r="H126" s="257"/>
      <c r="I126" s="257"/>
      <c r="J126" s="257"/>
      <c r="K126" s="264"/>
      <c r="L126" s="256"/>
      <c r="M126" s="263"/>
      <c r="N126" s="263"/>
      <c r="O126" s="263"/>
      <c r="P126" s="257"/>
      <c r="Q126" s="257"/>
      <c r="R126" s="257"/>
      <c r="S126" s="257"/>
      <c r="T126" s="257"/>
      <c r="U126" s="290" t="str">
        <f>IF(OR(L126="FINT",L126="ENCO",L126=""),IF(ISNA(LOOKUP(S126,'€€€'!$H$7:$H$96,'€€€'!$I$7:$I$96)*T126),"",(LOOKUP(S126,'€€€'!$H$7:$H$96,'€€€'!$I$7:$I$96)*T126)),"")</f>
        <v/>
      </c>
      <c r="V126" s="256"/>
      <c r="W126" s="256"/>
      <c r="X126" s="290" t="str">
        <f>IF(OR(L126="FINT",L126="ENCO",L126=""),IF(ISNA(LOOKUP(V126,'€€€'!$H$7:$H$96,'€€€'!$I$7:$I$96)*W126),"",(LOOKUP(V126,'€€€'!$H$7:$H$96,'€€€'!$I$7:$I$96)*W126)),"")</f>
        <v/>
      </c>
      <c r="Y126" s="47"/>
      <c r="Z126" s="215"/>
      <c r="AA126" s="215"/>
      <c r="AB126" s="215"/>
      <c r="AC126" s="215"/>
      <c r="AD126" s="215"/>
      <c r="AE126" s="215"/>
      <c r="AF126" s="215"/>
      <c r="AG126" s="215"/>
      <c r="AH126" s="215"/>
      <c r="AI126" s="214">
        <f t="shared" si="9"/>
        <v>0</v>
      </c>
      <c r="AJ126" s="214">
        <f t="shared" si="10"/>
        <v>0</v>
      </c>
      <c r="AK126" s="214">
        <f t="shared" si="11"/>
        <v>0</v>
      </c>
    </row>
    <row r="127" spans="1:37" ht="20.25" x14ac:dyDescent="0.2">
      <c r="A127" s="105"/>
      <c r="B127" s="105"/>
      <c r="C127" s="104"/>
      <c r="D127" s="143"/>
      <c r="E127" s="257"/>
      <c r="F127" s="263"/>
      <c r="G127" s="257"/>
      <c r="H127" s="257"/>
      <c r="I127" s="257"/>
      <c r="J127" s="257"/>
      <c r="K127" s="264"/>
      <c r="L127" s="256"/>
      <c r="M127" s="263"/>
      <c r="N127" s="263"/>
      <c r="O127" s="263"/>
      <c r="P127" s="257"/>
      <c r="Q127" s="257"/>
      <c r="R127" s="257"/>
      <c r="S127" s="257"/>
      <c r="T127" s="257"/>
      <c r="U127" s="290" t="str">
        <f>IF(OR(L127="FINT",L127="ENCO",L127=""),IF(ISNA(LOOKUP(S127,'€€€'!$H$7:$H$96,'€€€'!$I$7:$I$96)*T127),"",(LOOKUP(S127,'€€€'!$H$7:$H$96,'€€€'!$I$7:$I$96)*T127)),"")</f>
        <v/>
      </c>
      <c r="V127" s="256"/>
      <c r="W127" s="256"/>
      <c r="X127" s="290" t="str">
        <f>IF(OR(L127="FINT",L127="ENCO",L127=""),IF(ISNA(LOOKUP(V127,'€€€'!$H$7:$H$96,'€€€'!$I$7:$I$96)*W127),"",(LOOKUP(V127,'€€€'!$H$7:$H$96,'€€€'!$I$7:$I$96)*W127)),"")</f>
        <v/>
      </c>
      <c r="Y127" s="47"/>
      <c r="Z127" s="215"/>
      <c r="AA127" s="215"/>
      <c r="AB127" s="215"/>
      <c r="AC127" s="215"/>
      <c r="AD127" s="215"/>
      <c r="AE127" s="215"/>
      <c r="AF127" s="215"/>
      <c r="AG127" s="215"/>
      <c r="AH127" s="215"/>
      <c r="AI127" s="214">
        <f t="shared" si="9"/>
        <v>0</v>
      </c>
      <c r="AJ127" s="214">
        <f t="shared" si="10"/>
        <v>0</v>
      </c>
      <c r="AK127" s="214">
        <f t="shared" si="11"/>
        <v>0</v>
      </c>
    </row>
    <row r="128" spans="1:37" ht="20.25" x14ac:dyDescent="0.2">
      <c r="A128" s="105"/>
      <c r="B128" s="105"/>
      <c r="C128" s="104"/>
      <c r="D128" s="143"/>
      <c r="E128" s="257"/>
      <c r="F128" s="263"/>
      <c r="G128" s="257"/>
      <c r="H128" s="257"/>
      <c r="I128" s="257"/>
      <c r="J128" s="257"/>
      <c r="K128" s="264"/>
      <c r="L128" s="256"/>
      <c r="M128" s="263"/>
      <c r="N128" s="263"/>
      <c r="O128" s="263"/>
      <c r="P128" s="257"/>
      <c r="Q128" s="257"/>
      <c r="R128" s="257"/>
      <c r="S128" s="257"/>
      <c r="T128" s="257"/>
      <c r="U128" s="290" t="str">
        <f>IF(OR(L128="FINT",L128="ENCO",L128=""),IF(ISNA(LOOKUP(S128,'€€€'!$H$7:$H$96,'€€€'!$I$7:$I$96)*T128),"",(LOOKUP(S128,'€€€'!$H$7:$H$96,'€€€'!$I$7:$I$96)*T128)),"")</f>
        <v/>
      </c>
      <c r="V128" s="256"/>
      <c r="W128" s="256"/>
      <c r="X128" s="290" t="str">
        <f>IF(OR(L128="FINT",L128="ENCO",L128=""),IF(ISNA(LOOKUP(V128,'€€€'!$H$7:$H$96,'€€€'!$I$7:$I$96)*W128),"",(LOOKUP(V128,'€€€'!$H$7:$H$96,'€€€'!$I$7:$I$96)*W128)),"")</f>
        <v/>
      </c>
      <c r="Y128" s="47"/>
      <c r="Z128" s="215"/>
      <c r="AA128" s="215"/>
      <c r="AB128" s="215"/>
      <c r="AC128" s="215"/>
      <c r="AD128" s="215"/>
      <c r="AE128" s="215"/>
      <c r="AF128" s="215"/>
      <c r="AG128" s="215"/>
      <c r="AH128" s="215"/>
      <c r="AI128" s="214">
        <f t="shared" si="9"/>
        <v>0</v>
      </c>
      <c r="AJ128" s="214">
        <f t="shared" si="10"/>
        <v>0</v>
      </c>
      <c r="AK128" s="214">
        <f t="shared" si="11"/>
        <v>0</v>
      </c>
    </row>
    <row r="129" spans="1:37" ht="20.25" x14ac:dyDescent="0.2">
      <c r="A129" s="105"/>
      <c r="B129" s="105"/>
      <c r="C129" s="104"/>
      <c r="D129" s="143"/>
      <c r="E129" s="257"/>
      <c r="F129" s="263"/>
      <c r="G129" s="257"/>
      <c r="H129" s="257"/>
      <c r="I129" s="257"/>
      <c r="J129" s="257"/>
      <c r="K129" s="264"/>
      <c r="L129" s="256"/>
      <c r="M129" s="263"/>
      <c r="N129" s="263"/>
      <c r="O129" s="263"/>
      <c r="P129" s="257"/>
      <c r="Q129" s="257"/>
      <c r="R129" s="257"/>
      <c r="S129" s="257"/>
      <c r="T129" s="257"/>
      <c r="U129" s="290" t="str">
        <f>IF(OR(L129="FINT",L129="ENCO",L129=""),IF(ISNA(LOOKUP(S129,'€€€'!$H$7:$H$96,'€€€'!$I$7:$I$96)*T129),"",(LOOKUP(S129,'€€€'!$H$7:$H$96,'€€€'!$I$7:$I$96)*T129)),"")</f>
        <v/>
      </c>
      <c r="V129" s="256"/>
      <c r="W129" s="256"/>
      <c r="X129" s="290" t="str">
        <f>IF(OR(L129="FINT",L129="ENCO",L129=""),IF(ISNA(LOOKUP(V129,'€€€'!$H$7:$H$96,'€€€'!$I$7:$I$96)*W129),"",(LOOKUP(V129,'€€€'!$H$7:$H$96,'€€€'!$I$7:$I$96)*W129)),"")</f>
        <v/>
      </c>
      <c r="Y129" s="47"/>
      <c r="Z129" s="215"/>
      <c r="AA129" s="215"/>
      <c r="AB129" s="215"/>
      <c r="AC129" s="215"/>
      <c r="AD129" s="215"/>
      <c r="AE129" s="215"/>
      <c r="AF129" s="215"/>
      <c r="AG129" s="215"/>
      <c r="AH129" s="215"/>
      <c r="AI129" s="214">
        <f t="shared" si="9"/>
        <v>0</v>
      </c>
      <c r="AJ129" s="214">
        <f t="shared" si="10"/>
        <v>0</v>
      </c>
      <c r="AK129" s="214">
        <f t="shared" si="11"/>
        <v>0</v>
      </c>
    </row>
    <row r="130" spans="1:37" ht="20.25" x14ac:dyDescent="0.2">
      <c r="A130" s="105"/>
      <c r="B130" s="105"/>
      <c r="C130" s="104"/>
      <c r="D130" s="143"/>
      <c r="E130" s="257"/>
      <c r="F130" s="263"/>
      <c r="G130" s="257"/>
      <c r="H130" s="257"/>
      <c r="I130" s="257"/>
      <c r="J130" s="257"/>
      <c r="K130" s="264"/>
      <c r="L130" s="256"/>
      <c r="M130" s="263"/>
      <c r="N130" s="263"/>
      <c r="O130" s="263"/>
      <c r="P130" s="257"/>
      <c r="Q130" s="257"/>
      <c r="R130" s="257"/>
      <c r="S130" s="257"/>
      <c r="T130" s="257"/>
      <c r="U130" s="290" t="str">
        <f>IF(OR(L130="FINT",L130="ENCO",L130=""),IF(ISNA(LOOKUP(S130,'€€€'!$H$7:$H$96,'€€€'!$I$7:$I$96)*T130),"",(LOOKUP(S130,'€€€'!$H$7:$H$96,'€€€'!$I$7:$I$96)*T130)),"")</f>
        <v/>
      </c>
      <c r="V130" s="256"/>
      <c r="W130" s="256"/>
      <c r="X130" s="290" t="str">
        <f>IF(OR(L130="FINT",L130="ENCO",L130=""),IF(ISNA(LOOKUP(V130,'€€€'!$H$7:$H$96,'€€€'!$I$7:$I$96)*W130),"",(LOOKUP(V130,'€€€'!$H$7:$H$96,'€€€'!$I$7:$I$96)*W130)),"")</f>
        <v/>
      </c>
      <c r="Y130" s="47"/>
      <c r="Z130" s="215"/>
      <c r="AA130" s="215"/>
      <c r="AB130" s="215"/>
      <c r="AC130" s="215"/>
      <c r="AD130" s="215"/>
      <c r="AE130" s="215"/>
      <c r="AF130" s="215"/>
      <c r="AG130" s="215"/>
      <c r="AH130" s="215"/>
      <c r="AI130" s="214">
        <f t="shared" si="9"/>
        <v>0</v>
      </c>
      <c r="AJ130" s="214">
        <f t="shared" si="10"/>
        <v>0</v>
      </c>
      <c r="AK130" s="214">
        <f t="shared" si="11"/>
        <v>0</v>
      </c>
    </row>
    <row r="131" spans="1:37" ht="20.25" x14ac:dyDescent="0.2">
      <c r="A131" s="105"/>
      <c r="B131" s="105"/>
      <c r="C131" s="104"/>
      <c r="D131" s="143"/>
      <c r="E131" s="257"/>
      <c r="F131" s="263"/>
      <c r="G131" s="257"/>
      <c r="H131" s="257"/>
      <c r="I131" s="257"/>
      <c r="J131" s="257"/>
      <c r="K131" s="264"/>
      <c r="L131" s="256"/>
      <c r="M131" s="263"/>
      <c r="N131" s="263"/>
      <c r="O131" s="263"/>
      <c r="P131" s="257"/>
      <c r="Q131" s="257"/>
      <c r="R131" s="257"/>
      <c r="S131" s="257"/>
      <c r="T131" s="257"/>
      <c r="U131" s="290" t="str">
        <f>IF(OR(L131="FINT",L131="ENCO",L131=""),IF(ISNA(LOOKUP(S131,'€€€'!$H$7:$H$96,'€€€'!$I$7:$I$96)*T131),"",(LOOKUP(S131,'€€€'!$H$7:$H$96,'€€€'!$I$7:$I$96)*T131)),"")</f>
        <v/>
      </c>
      <c r="V131" s="256"/>
      <c r="W131" s="256"/>
      <c r="X131" s="290" t="str">
        <f>IF(OR(L131="FINT",L131="ENCO",L131=""),IF(ISNA(LOOKUP(V131,'€€€'!$H$7:$H$96,'€€€'!$I$7:$I$96)*W131),"",(LOOKUP(V131,'€€€'!$H$7:$H$96,'€€€'!$I$7:$I$96)*W131)),"")</f>
        <v/>
      </c>
      <c r="Y131" s="47"/>
      <c r="Z131" s="215"/>
      <c r="AA131" s="215"/>
      <c r="AB131" s="215"/>
      <c r="AC131" s="215"/>
      <c r="AD131" s="215"/>
      <c r="AE131" s="215"/>
      <c r="AF131" s="215"/>
      <c r="AG131" s="215"/>
      <c r="AH131" s="215"/>
      <c r="AI131" s="214">
        <f t="shared" si="9"/>
        <v>0</v>
      </c>
      <c r="AJ131" s="214">
        <f t="shared" si="10"/>
        <v>0</v>
      </c>
      <c r="AK131" s="214">
        <f t="shared" si="11"/>
        <v>0</v>
      </c>
    </row>
    <row r="132" spans="1:37" ht="20.25" x14ac:dyDescent="0.2">
      <c r="A132" s="106"/>
      <c r="B132" s="106"/>
      <c r="C132" s="104"/>
      <c r="D132" s="143"/>
      <c r="E132" s="257"/>
      <c r="F132" s="263"/>
      <c r="G132" s="257"/>
      <c r="H132" s="257"/>
      <c r="I132" s="257"/>
      <c r="J132" s="257"/>
      <c r="K132" s="264"/>
      <c r="L132" s="256"/>
      <c r="M132" s="263"/>
      <c r="N132" s="263"/>
      <c r="O132" s="263"/>
      <c r="P132" s="257"/>
      <c r="Q132" s="257"/>
      <c r="R132" s="257"/>
      <c r="S132" s="257"/>
      <c r="T132" s="257"/>
      <c r="U132" s="290" t="str">
        <f>IF(OR(L132="FINT",L132="ENCO",L132=""),IF(ISNA(LOOKUP(S132,'€€€'!$H$7:$H$96,'€€€'!$I$7:$I$96)*T132),"",(LOOKUP(S132,'€€€'!$H$7:$H$96,'€€€'!$I$7:$I$96)*T132)),"")</f>
        <v/>
      </c>
      <c r="V132" s="256"/>
      <c r="W132" s="256"/>
      <c r="X132" s="290" t="str">
        <f>IF(OR(L132="FINT",L132="ENCO",L132=""),IF(ISNA(LOOKUP(V132,'€€€'!$H$7:$H$96,'€€€'!$I$7:$I$96)*W132),"",(LOOKUP(V132,'€€€'!$H$7:$H$96,'€€€'!$I$7:$I$96)*W132)),"")</f>
        <v/>
      </c>
      <c r="Y132" s="8"/>
      <c r="Z132" s="215"/>
      <c r="AA132" s="215"/>
      <c r="AB132" s="215"/>
      <c r="AC132" s="215"/>
      <c r="AD132" s="215"/>
      <c r="AE132" s="215"/>
      <c r="AF132" s="215"/>
      <c r="AG132" s="215"/>
      <c r="AH132" s="215"/>
      <c r="AI132" s="214">
        <f t="shared" si="9"/>
        <v>0</v>
      </c>
      <c r="AJ132" s="214">
        <f t="shared" si="10"/>
        <v>0</v>
      </c>
      <c r="AK132" s="214">
        <f t="shared" si="11"/>
        <v>0</v>
      </c>
    </row>
    <row r="133" spans="1:37" ht="20.25" x14ac:dyDescent="0.2">
      <c r="A133" s="106"/>
      <c r="B133" s="106"/>
      <c r="C133" s="104"/>
      <c r="D133" s="143"/>
      <c r="E133" s="257"/>
      <c r="F133" s="263"/>
      <c r="G133" s="257"/>
      <c r="H133" s="257"/>
      <c r="I133" s="257"/>
      <c r="J133" s="257"/>
      <c r="K133" s="264"/>
      <c r="L133" s="256"/>
      <c r="M133" s="263"/>
      <c r="N133" s="263"/>
      <c r="O133" s="263"/>
      <c r="P133" s="257"/>
      <c r="Q133" s="257"/>
      <c r="R133" s="257"/>
      <c r="S133" s="257"/>
      <c r="T133" s="257"/>
      <c r="U133" s="290" t="str">
        <f>IF(OR(L133="FINT",L133="ENCO",L133=""),IF(ISNA(LOOKUP(S133,'€€€'!$H$7:$H$96,'€€€'!$I$7:$I$96)*T133),"",(LOOKUP(S133,'€€€'!$H$7:$H$96,'€€€'!$I$7:$I$96)*T133)),"")</f>
        <v/>
      </c>
      <c r="V133" s="256"/>
      <c r="W133" s="256"/>
      <c r="X133" s="290" t="str">
        <f>IF(OR(L133="FINT",L133="ENCO",L133=""),IF(ISNA(LOOKUP(V133,'€€€'!$H$7:$H$96,'€€€'!$I$7:$I$96)*W133),"",(LOOKUP(V133,'€€€'!$H$7:$H$96,'€€€'!$I$7:$I$96)*W133)),"")</f>
        <v/>
      </c>
      <c r="Y133" s="8"/>
      <c r="Z133" s="215"/>
      <c r="AA133" s="215"/>
      <c r="AB133" s="215"/>
      <c r="AC133" s="215"/>
      <c r="AD133" s="215"/>
      <c r="AE133" s="215"/>
      <c r="AF133" s="215"/>
      <c r="AG133" s="215"/>
      <c r="AH133" s="215"/>
      <c r="AI133" s="214">
        <f t="shared" si="9"/>
        <v>0</v>
      </c>
      <c r="AJ133" s="214">
        <f t="shared" si="10"/>
        <v>0</v>
      </c>
      <c r="AK133" s="214">
        <f t="shared" si="11"/>
        <v>0</v>
      </c>
    </row>
    <row r="134" spans="1:37" ht="20.25" x14ac:dyDescent="0.2">
      <c r="A134" s="106"/>
      <c r="B134" s="106"/>
      <c r="C134" s="104"/>
      <c r="D134" s="143"/>
      <c r="E134" s="257"/>
      <c r="F134" s="263"/>
      <c r="G134" s="257"/>
      <c r="H134" s="257"/>
      <c r="I134" s="257"/>
      <c r="J134" s="257"/>
      <c r="K134" s="264"/>
      <c r="L134" s="256"/>
      <c r="M134" s="263"/>
      <c r="N134" s="263"/>
      <c r="O134" s="263"/>
      <c r="P134" s="257"/>
      <c r="Q134" s="257"/>
      <c r="R134" s="257"/>
      <c r="S134" s="257"/>
      <c r="T134" s="257"/>
      <c r="U134" s="290" t="str">
        <f>IF(OR(L134="FINT",L134="ENCO",L134=""),IF(ISNA(LOOKUP(S134,'€€€'!$H$7:$H$96,'€€€'!$I$7:$I$96)*T134),"",(LOOKUP(S134,'€€€'!$H$7:$H$96,'€€€'!$I$7:$I$96)*T134)),"")</f>
        <v/>
      </c>
      <c r="V134" s="256"/>
      <c r="W134" s="256"/>
      <c r="X134" s="290" t="str">
        <f>IF(OR(L134="FINT",L134="ENCO",L134=""),IF(ISNA(LOOKUP(V134,'€€€'!$H$7:$H$96,'€€€'!$I$7:$I$96)*W134),"",(LOOKUP(V134,'€€€'!$H$7:$H$96,'€€€'!$I$7:$I$96)*W134)),"")</f>
        <v/>
      </c>
      <c r="Y134" s="8"/>
      <c r="Z134" s="215"/>
      <c r="AA134" s="215"/>
      <c r="AB134" s="215"/>
      <c r="AC134" s="215"/>
      <c r="AD134" s="215"/>
      <c r="AE134" s="215"/>
      <c r="AF134" s="215"/>
      <c r="AG134" s="215"/>
      <c r="AH134" s="215"/>
      <c r="AI134" s="214">
        <f t="shared" si="9"/>
        <v>0</v>
      </c>
      <c r="AJ134" s="214">
        <f t="shared" si="10"/>
        <v>0</v>
      </c>
      <c r="AK134" s="214">
        <f t="shared" si="11"/>
        <v>0</v>
      </c>
    </row>
    <row r="135" spans="1:37" ht="20.25" x14ac:dyDescent="0.2">
      <c r="A135" s="106"/>
      <c r="B135" s="106"/>
      <c r="C135" s="104"/>
      <c r="D135" s="143"/>
      <c r="E135" s="257"/>
      <c r="F135" s="263"/>
      <c r="G135" s="257"/>
      <c r="H135" s="257"/>
      <c r="I135" s="257"/>
      <c r="J135" s="257"/>
      <c r="K135" s="264"/>
      <c r="L135" s="256"/>
      <c r="M135" s="263"/>
      <c r="N135" s="263"/>
      <c r="O135" s="263"/>
      <c r="P135" s="257"/>
      <c r="Q135" s="257"/>
      <c r="R135" s="257"/>
      <c r="S135" s="257"/>
      <c r="T135" s="257"/>
      <c r="U135" s="290" t="str">
        <f>IF(OR(L135="FINT",L135="ENCO",L135=""),IF(ISNA(LOOKUP(S135,'€€€'!$H$7:$H$96,'€€€'!$I$7:$I$96)*T135),"",(LOOKUP(S135,'€€€'!$H$7:$H$96,'€€€'!$I$7:$I$96)*T135)),"")</f>
        <v/>
      </c>
      <c r="V135" s="256"/>
      <c r="W135" s="256"/>
      <c r="X135" s="290" t="str">
        <f>IF(OR(L135="FINT",L135="ENCO",L135=""),IF(ISNA(LOOKUP(V135,'€€€'!$H$7:$H$96,'€€€'!$I$7:$I$96)*W135),"",(LOOKUP(V135,'€€€'!$H$7:$H$96,'€€€'!$I$7:$I$96)*W135)),"")</f>
        <v/>
      </c>
      <c r="Y135" s="8"/>
      <c r="Z135" s="215"/>
      <c r="AA135" s="215"/>
      <c r="AB135" s="215"/>
      <c r="AC135" s="215"/>
      <c r="AD135" s="215"/>
      <c r="AE135" s="215"/>
      <c r="AF135" s="215"/>
      <c r="AG135" s="215"/>
      <c r="AH135" s="215"/>
      <c r="AI135" s="214">
        <f t="shared" si="9"/>
        <v>0</v>
      </c>
      <c r="AJ135" s="214">
        <f t="shared" si="10"/>
        <v>0</v>
      </c>
      <c r="AK135" s="214">
        <f t="shared" si="11"/>
        <v>0</v>
      </c>
    </row>
    <row r="136" spans="1:37" ht="20.25" x14ac:dyDescent="0.2">
      <c r="A136" s="106"/>
      <c r="B136" s="106"/>
      <c r="C136" s="104"/>
      <c r="D136" s="143"/>
      <c r="E136" s="257"/>
      <c r="F136" s="263"/>
      <c r="G136" s="257"/>
      <c r="H136" s="257"/>
      <c r="I136" s="257"/>
      <c r="J136" s="257"/>
      <c r="K136" s="264"/>
      <c r="L136" s="256"/>
      <c r="M136" s="263"/>
      <c r="N136" s="263"/>
      <c r="O136" s="263"/>
      <c r="P136" s="257"/>
      <c r="Q136" s="257"/>
      <c r="R136" s="257"/>
      <c r="S136" s="257"/>
      <c r="T136" s="257"/>
      <c r="U136" s="290" t="str">
        <f>IF(OR(L136="FINT",L136="ENCO",L136=""),IF(ISNA(LOOKUP(S136,'€€€'!$H$7:$H$96,'€€€'!$I$7:$I$96)*T136),"",(LOOKUP(S136,'€€€'!$H$7:$H$96,'€€€'!$I$7:$I$96)*T136)),"")</f>
        <v/>
      </c>
      <c r="V136" s="256"/>
      <c r="W136" s="256"/>
      <c r="X136" s="290" t="str">
        <f>IF(OR(L136="FINT",L136="ENCO",L136=""),IF(ISNA(LOOKUP(V136,'€€€'!$H$7:$H$96,'€€€'!$I$7:$I$96)*W136),"",(LOOKUP(V136,'€€€'!$H$7:$H$96,'€€€'!$I$7:$I$96)*W136)),"")</f>
        <v/>
      </c>
      <c r="Y136" s="8"/>
      <c r="Z136" s="215"/>
      <c r="AA136" s="215"/>
      <c r="AB136" s="215"/>
      <c r="AC136" s="215"/>
      <c r="AD136" s="215"/>
      <c r="AE136" s="215"/>
      <c r="AF136" s="215"/>
      <c r="AG136" s="215"/>
      <c r="AH136" s="215"/>
      <c r="AI136" s="214">
        <f t="shared" si="9"/>
        <v>0</v>
      </c>
      <c r="AJ136" s="214">
        <f t="shared" si="10"/>
        <v>0</v>
      </c>
      <c r="AK136" s="214">
        <f t="shared" si="11"/>
        <v>0</v>
      </c>
    </row>
    <row r="137" spans="1:37" ht="20.25" x14ac:dyDescent="0.2">
      <c r="A137" s="106"/>
      <c r="B137" s="106"/>
      <c r="C137" s="104"/>
      <c r="D137" s="143"/>
      <c r="E137" s="257"/>
      <c r="F137" s="263"/>
      <c r="G137" s="257"/>
      <c r="H137" s="257"/>
      <c r="I137" s="257"/>
      <c r="J137" s="257"/>
      <c r="K137" s="264"/>
      <c r="L137" s="256"/>
      <c r="M137" s="263"/>
      <c r="N137" s="263"/>
      <c r="O137" s="263"/>
      <c r="P137" s="257"/>
      <c r="Q137" s="257"/>
      <c r="R137" s="257"/>
      <c r="S137" s="257"/>
      <c r="T137" s="257"/>
      <c r="U137" s="290" t="str">
        <f>IF(OR(L137="FINT",L137="ENCO",L137=""),IF(ISNA(LOOKUP(S137,'€€€'!$H$7:$H$96,'€€€'!$I$7:$I$96)*T137),"",(LOOKUP(S137,'€€€'!$H$7:$H$96,'€€€'!$I$7:$I$96)*T137)),"")</f>
        <v/>
      </c>
      <c r="V137" s="256"/>
      <c r="W137" s="256"/>
      <c r="X137" s="290" t="str">
        <f>IF(OR(L137="FINT",L137="ENCO",L137=""),IF(ISNA(LOOKUP(V137,'€€€'!$H$7:$H$96,'€€€'!$I$7:$I$96)*W137),"",(LOOKUP(V137,'€€€'!$H$7:$H$96,'€€€'!$I$7:$I$96)*W137)),"")</f>
        <v/>
      </c>
      <c r="Y137" s="8"/>
      <c r="Z137" s="215"/>
      <c r="AA137" s="215"/>
      <c r="AB137" s="215"/>
      <c r="AC137" s="215"/>
      <c r="AD137" s="215"/>
      <c r="AE137" s="215"/>
      <c r="AF137" s="215"/>
      <c r="AG137" s="215"/>
      <c r="AH137" s="215"/>
      <c r="AI137" s="214">
        <f t="shared" si="9"/>
        <v>0</v>
      </c>
      <c r="AJ137" s="214">
        <f t="shared" si="10"/>
        <v>0</v>
      </c>
      <c r="AK137" s="214">
        <f t="shared" si="11"/>
        <v>0</v>
      </c>
    </row>
    <row r="138" spans="1:37" ht="20.25" x14ac:dyDescent="0.2">
      <c r="A138" s="106"/>
      <c r="B138" s="106"/>
      <c r="C138" s="104"/>
      <c r="D138" s="143"/>
      <c r="E138" s="257"/>
      <c r="F138" s="263"/>
      <c r="G138" s="257"/>
      <c r="H138" s="257"/>
      <c r="I138" s="257"/>
      <c r="J138" s="257"/>
      <c r="K138" s="264"/>
      <c r="L138" s="256"/>
      <c r="M138" s="263"/>
      <c r="N138" s="263"/>
      <c r="O138" s="263"/>
      <c r="P138" s="257"/>
      <c r="Q138" s="257"/>
      <c r="R138" s="257"/>
      <c r="S138" s="257"/>
      <c r="T138" s="257"/>
      <c r="U138" s="290" t="str">
        <f>IF(OR(L138="FINT",L138="ENCO",L138=""),IF(ISNA(LOOKUP(S138,'€€€'!$H$7:$H$96,'€€€'!$I$7:$I$96)*T138),"",(LOOKUP(S138,'€€€'!$H$7:$H$96,'€€€'!$I$7:$I$96)*T138)),"")</f>
        <v/>
      </c>
      <c r="V138" s="256"/>
      <c r="W138" s="256"/>
      <c r="X138" s="290" t="str">
        <f>IF(OR(L138="FINT",L138="ENCO",L138=""),IF(ISNA(LOOKUP(V138,'€€€'!$H$7:$H$96,'€€€'!$I$7:$I$96)*W138),"",(LOOKUP(V138,'€€€'!$H$7:$H$96,'€€€'!$I$7:$I$96)*W138)),"")</f>
        <v/>
      </c>
      <c r="Y138" s="8"/>
      <c r="Z138" s="215"/>
      <c r="AA138" s="215"/>
      <c r="AB138" s="215"/>
      <c r="AC138" s="215"/>
      <c r="AD138" s="215"/>
      <c r="AE138" s="215"/>
      <c r="AF138" s="215"/>
      <c r="AG138" s="215"/>
      <c r="AH138" s="215"/>
      <c r="AI138" s="214">
        <f t="shared" si="9"/>
        <v>0</v>
      </c>
      <c r="AJ138" s="214">
        <f t="shared" si="10"/>
        <v>0</v>
      </c>
      <c r="AK138" s="214">
        <f t="shared" si="11"/>
        <v>0</v>
      </c>
    </row>
    <row r="139" spans="1:37" ht="20.25" x14ac:dyDescent="0.2">
      <c r="A139" s="106"/>
      <c r="B139" s="106"/>
      <c r="C139" s="104"/>
      <c r="D139" s="143"/>
      <c r="E139" s="257"/>
      <c r="F139" s="263"/>
      <c r="G139" s="257"/>
      <c r="H139" s="257"/>
      <c r="I139" s="257"/>
      <c r="J139" s="257"/>
      <c r="K139" s="264"/>
      <c r="L139" s="256"/>
      <c r="M139" s="263"/>
      <c r="N139" s="263"/>
      <c r="O139" s="263"/>
      <c r="P139" s="257"/>
      <c r="Q139" s="257"/>
      <c r="R139" s="257"/>
      <c r="S139" s="257"/>
      <c r="T139" s="257"/>
      <c r="U139" s="290" t="str">
        <f>IF(OR(L139="FINT",L139="ENCO",L139=""),IF(ISNA(LOOKUP(S139,'€€€'!$H$7:$H$96,'€€€'!$I$7:$I$96)*T139),"",(LOOKUP(S139,'€€€'!$H$7:$H$96,'€€€'!$I$7:$I$96)*T139)),"")</f>
        <v/>
      </c>
      <c r="V139" s="256"/>
      <c r="W139" s="256"/>
      <c r="X139" s="290" t="str">
        <f>IF(OR(L139="FINT",L139="ENCO",L139=""),IF(ISNA(LOOKUP(V139,'€€€'!$H$7:$H$96,'€€€'!$I$7:$I$96)*W139),"",(LOOKUP(V139,'€€€'!$H$7:$H$96,'€€€'!$I$7:$I$96)*W139)),"")</f>
        <v/>
      </c>
      <c r="Y139" s="8"/>
      <c r="Z139" s="215"/>
      <c r="AA139" s="215"/>
      <c r="AB139" s="215"/>
      <c r="AC139" s="215"/>
      <c r="AD139" s="215"/>
      <c r="AE139" s="215"/>
      <c r="AF139" s="215"/>
      <c r="AG139" s="215"/>
      <c r="AH139" s="215"/>
      <c r="AI139" s="214">
        <f t="shared" si="9"/>
        <v>0</v>
      </c>
      <c r="AJ139" s="214">
        <f t="shared" si="10"/>
        <v>0</v>
      </c>
      <c r="AK139" s="214">
        <f t="shared" si="11"/>
        <v>0</v>
      </c>
    </row>
    <row r="140" spans="1:37" ht="20.25" x14ac:dyDescent="0.2">
      <c r="A140" s="106"/>
      <c r="B140" s="106"/>
      <c r="C140" s="104"/>
      <c r="D140" s="143"/>
      <c r="E140" s="257"/>
      <c r="F140" s="263"/>
      <c r="G140" s="257"/>
      <c r="H140" s="257"/>
      <c r="I140" s="257"/>
      <c r="J140" s="257"/>
      <c r="K140" s="264"/>
      <c r="L140" s="256"/>
      <c r="M140" s="263"/>
      <c r="N140" s="263"/>
      <c r="O140" s="263"/>
      <c r="P140" s="257"/>
      <c r="Q140" s="257"/>
      <c r="R140" s="257"/>
      <c r="S140" s="257"/>
      <c r="T140" s="257"/>
      <c r="U140" s="290" t="str">
        <f>IF(OR(L140="FINT",L140="ENCO",L140=""),IF(ISNA(LOOKUP(S140,'€€€'!$H$7:$H$96,'€€€'!$I$7:$I$96)*T140),"",(LOOKUP(S140,'€€€'!$H$7:$H$96,'€€€'!$I$7:$I$96)*T140)),"")</f>
        <v/>
      </c>
      <c r="V140" s="256"/>
      <c r="W140" s="256"/>
      <c r="X140" s="290" t="str">
        <f>IF(OR(L140="FINT",L140="ENCO",L140=""),IF(ISNA(LOOKUP(V140,'€€€'!$H$7:$H$96,'€€€'!$I$7:$I$96)*W140),"",(LOOKUP(V140,'€€€'!$H$7:$H$96,'€€€'!$I$7:$I$96)*W140)),"")</f>
        <v/>
      </c>
      <c r="Y140" s="8"/>
      <c r="Z140" s="215"/>
      <c r="AA140" s="215"/>
      <c r="AB140" s="215"/>
      <c r="AC140" s="215"/>
      <c r="AD140" s="215"/>
      <c r="AE140" s="215"/>
      <c r="AF140" s="215"/>
      <c r="AG140" s="215"/>
      <c r="AH140" s="215"/>
      <c r="AI140" s="214">
        <f t="shared" si="9"/>
        <v>0</v>
      </c>
      <c r="AJ140" s="214">
        <f t="shared" si="10"/>
        <v>0</v>
      </c>
      <c r="AK140" s="214">
        <f t="shared" si="11"/>
        <v>0</v>
      </c>
    </row>
    <row r="141" spans="1:37" ht="20.25" x14ac:dyDescent="0.2">
      <c r="A141" s="105"/>
      <c r="B141" s="105"/>
      <c r="C141" s="104"/>
      <c r="D141" s="143"/>
      <c r="E141" s="257"/>
      <c r="F141" s="263"/>
      <c r="G141" s="257"/>
      <c r="H141" s="257"/>
      <c r="I141" s="257"/>
      <c r="J141" s="257"/>
      <c r="K141" s="264"/>
      <c r="L141" s="256"/>
      <c r="M141" s="263"/>
      <c r="N141" s="263"/>
      <c r="O141" s="263"/>
      <c r="P141" s="257"/>
      <c r="Q141" s="257"/>
      <c r="R141" s="257"/>
      <c r="S141" s="257"/>
      <c r="T141" s="257"/>
      <c r="U141" s="290" t="str">
        <f>IF(OR(L141="FINT",L141="ENCO",L141=""),IF(ISNA(LOOKUP(S141,'€€€'!$H$7:$H$96,'€€€'!$I$7:$I$96)*T141),"",(LOOKUP(S141,'€€€'!$H$7:$H$96,'€€€'!$I$7:$I$96)*T141)),"")</f>
        <v/>
      </c>
      <c r="V141" s="256"/>
      <c r="W141" s="256"/>
      <c r="X141" s="290" t="str">
        <f>IF(OR(L141="FINT",L141="ENCO",L141=""),IF(ISNA(LOOKUP(V141,'€€€'!$H$7:$H$96,'€€€'!$I$7:$I$96)*W141),"",(LOOKUP(V141,'€€€'!$H$7:$H$96,'€€€'!$I$7:$I$96)*W141)),"")</f>
        <v/>
      </c>
      <c r="Y141" s="47"/>
      <c r="Z141" s="215"/>
      <c r="AA141" s="215"/>
      <c r="AB141" s="215"/>
      <c r="AC141" s="215"/>
      <c r="AD141" s="215"/>
      <c r="AE141" s="215"/>
      <c r="AF141" s="215"/>
      <c r="AG141" s="215"/>
      <c r="AH141" s="215"/>
      <c r="AI141" s="214">
        <f t="shared" si="9"/>
        <v>0</v>
      </c>
      <c r="AJ141" s="214">
        <f t="shared" si="10"/>
        <v>0</v>
      </c>
      <c r="AK141" s="214">
        <f t="shared" si="11"/>
        <v>0</v>
      </c>
    </row>
    <row r="142" spans="1:37" ht="20.25" x14ac:dyDescent="0.2">
      <c r="A142" s="105"/>
      <c r="B142" s="105"/>
      <c r="C142" s="104"/>
      <c r="D142" s="143"/>
      <c r="E142" s="257"/>
      <c r="F142" s="263"/>
      <c r="G142" s="257"/>
      <c r="H142" s="257"/>
      <c r="I142" s="257"/>
      <c r="J142" s="257"/>
      <c r="K142" s="264"/>
      <c r="L142" s="256"/>
      <c r="M142" s="263"/>
      <c r="N142" s="263"/>
      <c r="O142" s="263"/>
      <c r="P142" s="257"/>
      <c r="Q142" s="257"/>
      <c r="R142" s="257"/>
      <c r="S142" s="257"/>
      <c r="T142" s="257"/>
      <c r="U142" s="290" t="str">
        <f>IF(OR(L142="FINT",L142="ENCO",L142=""),IF(ISNA(LOOKUP(S142,'€€€'!$H$7:$H$96,'€€€'!$I$7:$I$96)*T142),"",(LOOKUP(S142,'€€€'!$H$7:$H$96,'€€€'!$I$7:$I$96)*T142)),"")</f>
        <v/>
      </c>
      <c r="V142" s="256"/>
      <c r="W142" s="256"/>
      <c r="X142" s="290" t="str">
        <f>IF(OR(L142="FINT",L142="ENCO",L142=""),IF(ISNA(LOOKUP(V142,'€€€'!$H$7:$H$96,'€€€'!$I$7:$I$96)*W142),"",(LOOKUP(V142,'€€€'!$H$7:$H$96,'€€€'!$I$7:$I$96)*W142)),"")</f>
        <v/>
      </c>
      <c r="Y142" s="47"/>
      <c r="Z142" s="215"/>
      <c r="AA142" s="215"/>
      <c r="AB142" s="215"/>
      <c r="AC142" s="215"/>
      <c r="AD142" s="215"/>
      <c r="AE142" s="215"/>
      <c r="AF142" s="215"/>
      <c r="AG142" s="215"/>
      <c r="AH142" s="215"/>
      <c r="AI142" s="214">
        <f t="shared" ref="AI142:AI205" si="12">SUM(U142,X142)</f>
        <v>0</v>
      </c>
      <c r="AJ142" s="214">
        <f t="shared" ref="AJ142:AJ205" si="13">SUMIF(L142,"ENCO",AI142)</f>
        <v>0</v>
      </c>
      <c r="AK142" s="214">
        <f t="shared" ref="AK142:AK205" si="14">SUMIF(L142,"FINT",AI142)</f>
        <v>0</v>
      </c>
    </row>
    <row r="143" spans="1:37" ht="20.25" x14ac:dyDescent="0.2">
      <c r="A143" s="105"/>
      <c r="B143" s="105"/>
      <c r="C143" s="104"/>
      <c r="D143" s="143"/>
      <c r="E143" s="257"/>
      <c r="F143" s="263"/>
      <c r="G143" s="257"/>
      <c r="H143" s="257"/>
      <c r="I143" s="257"/>
      <c r="J143" s="257"/>
      <c r="K143" s="264"/>
      <c r="L143" s="256"/>
      <c r="M143" s="263"/>
      <c r="N143" s="263"/>
      <c r="O143" s="263"/>
      <c r="P143" s="257"/>
      <c r="Q143" s="257"/>
      <c r="R143" s="257"/>
      <c r="S143" s="257"/>
      <c r="T143" s="257"/>
      <c r="U143" s="290" t="str">
        <f>IF(OR(L143="FINT",L143="ENCO",L143=""),IF(ISNA(LOOKUP(S143,'€€€'!$H$7:$H$96,'€€€'!$I$7:$I$96)*T143),"",(LOOKUP(S143,'€€€'!$H$7:$H$96,'€€€'!$I$7:$I$96)*T143)),"")</f>
        <v/>
      </c>
      <c r="V143" s="256"/>
      <c r="W143" s="256"/>
      <c r="X143" s="290" t="str">
        <f>IF(OR(L143="FINT",L143="ENCO",L143=""),IF(ISNA(LOOKUP(V143,'€€€'!$H$7:$H$96,'€€€'!$I$7:$I$96)*W143),"",(LOOKUP(V143,'€€€'!$H$7:$H$96,'€€€'!$I$7:$I$96)*W143)),"")</f>
        <v/>
      </c>
      <c r="Y143" s="47"/>
      <c r="Z143" s="215"/>
      <c r="AA143" s="215"/>
      <c r="AB143" s="215"/>
      <c r="AC143" s="215"/>
      <c r="AD143" s="215"/>
      <c r="AE143" s="215"/>
      <c r="AF143" s="215"/>
      <c r="AG143" s="215"/>
      <c r="AH143" s="215"/>
      <c r="AI143" s="214">
        <f t="shared" si="12"/>
        <v>0</v>
      </c>
      <c r="AJ143" s="214">
        <f t="shared" si="13"/>
        <v>0</v>
      </c>
      <c r="AK143" s="214">
        <f t="shared" si="14"/>
        <v>0</v>
      </c>
    </row>
    <row r="144" spans="1:37" ht="20.25" x14ac:dyDescent="0.2">
      <c r="A144" s="105"/>
      <c r="B144" s="105"/>
      <c r="C144" s="104"/>
      <c r="D144" s="143"/>
      <c r="E144" s="257"/>
      <c r="F144" s="263"/>
      <c r="G144" s="257"/>
      <c r="H144" s="257"/>
      <c r="I144" s="257"/>
      <c r="J144" s="257"/>
      <c r="K144" s="264"/>
      <c r="L144" s="256"/>
      <c r="M144" s="263"/>
      <c r="N144" s="263"/>
      <c r="O144" s="263"/>
      <c r="P144" s="257"/>
      <c r="Q144" s="257"/>
      <c r="R144" s="257"/>
      <c r="S144" s="257"/>
      <c r="T144" s="257"/>
      <c r="U144" s="290" t="str">
        <f>IF(OR(L144="FINT",L144="ENCO",L144=""),IF(ISNA(LOOKUP(S144,'€€€'!$H$7:$H$96,'€€€'!$I$7:$I$96)*T144),"",(LOOKUP(S144,'€€€'!$H$7:$H$96,'€€€'!$I$7:$I$96)*T144)),"")</f>
        <v/>
      </c>
      <c r="V144" s="256"/>
      <c r="W144" s="256"/>
      <c r="X144" s="290" t="str">
        <f>IF(OR(L144="FINT",L144="ENCO",L144=""),IF(ISNA(LOOKUP(V144,'€€€'!$H$7:$H$96,'€€€'!$I$7:$I$96)*W144),"",(LOOKUP(V144,'€€€'!$H$7:$H$96,'€€€'!$I$7:$I$96)*W144)),"")</f>
        <v/>
      </c>
      <c r="Y144" s="47"/>
      <c r="Z144" s="215"/>
      <c r="AA144" s="215"/>
      <c r="AB144" s="215"/>
      <c r="AC144" s="215"/>
      <c r="AD144" s="215"/>
      <c r="AE144" s="215"/>
      <c r="AF144" s="215"/>
      <c r="AG144" s="215"/>
      <c r="AH144" s="215"/>
      <c r="AI144" s="214">
        <f t="shared" si="12"/>
        <v>0</v>
      </c>
      <c r="AJ144" s="214">
        <f t="shared" si="13"/>
        <v>0</v>
      </c>
      <c r="AK144" s="214">
        <f t="shared" si="14"/>
        <v>0</v>
      </c>
    </row>
    <row r="145" spans="1:37" ht="20.25" x14ac:dyDescent="0.2">
      <c r="A145" s="105"/>
      <c r="B145" s="105"/>
      <c r="C145" s="104"/>
      <c r="D145" s="143"/>
      <c r="E145" s="257"/>
      <c r="F145" s="263"/>
      <c r="G145" s="257"/>
      <c r="H145" s="257"/>
      <c r="I145" s="257"/>
      <c r="J145" s="257"/>
      <c r="K145" s="264"/>
      <c r="L145" s="256"/>
      <c r="M145" s="263"/>
      <c r="N145" s="263"/>
      <c r="O145" s="263"/>
      <c r="P145" s="257"/>
      <c r="Q145" s="257"/>
      <c r="R145" s="257"/>
      <c r="S145" s="257"/>
      <c r="T145" s="257"/>
      <c r="U145" s="290" t="str">
        <f>IF(OR(L145="FINT",L145="ENCO",L145=""),IF(ISNA(LOOKUP(S145,'€€€'!$H$7:$H$96,'€€€'!$I$7:$I$96)*T145),"",(LOOKUP(S145,'€€€'!$H$7:$H$96,'€€€'!$I$7:$I$96)*T145)),"")</f>
        <v/>
      </c>
      <c r="V145" s="256"/>
      <c r="W145" s="256"/>
      <c r="X145" s="290" t="str">
        <f>IF(OR(L145="FINT",L145="ENCO",L145=""),IF(ISNA(LOOKUP(V145,'€€€'!$H$7:$H$96,'€€€'!$I$7:$I$96)*W145),"",(LOOKUP(V145,'€€€'!$H$7:$H$96,'€€€'!$I$7:$I$96)*W145)),"")</f>
        <v/>
      </c>
      <c r="Y145" s="47"/>
      <c r="Z145" s="215"/>
      <c r="AA145" s="215"/>
      <c r="AB145" s="215"/>
      <c r="AC145" s="215"/>
      <c r="AD145" s="215"/>
      <c r="AE145" s="215"/>
      <c r="AF145" s="215"/>
      <c r="AG145" s="215"/>
      <c r="AH145" s="215"/>
      <c r="AI145" s="214">
        <f t="shared" si="12"/>
        <v>0</v>
      </c>
      <c r="AJ145" s="214">
        <f t="shared" si="13"/>
        <v>0</v>
      </c>
      <c r="AK145" s="214">
        <f t="shared" si="14"/>
        <v>0</v>
      </c>
    </row>
    <row r="146" spans="1:37" ht="20.25" x14ac:dyDescent="0.2">
      <c r="A146" s="105"/>
      <c r="B146" s="105"/>
      <c r="C146" s="104"/>
      <c r="D146" s="143"/>
      <c r="E146" s="257"/>
      <c r="F146" s="263"/>
      <c r="G146" s="257"/>
      <c r="H146" s="257"/>
      <c r="I146" s="257"/>
      <c r="J146" s="257"/>
      <c r="K146" s="264"/>
      <c r="L146" s="256"/>
      <c r="M146" s="263"/>
      <c r="N146" s="263"/>
      <c r="O146" s="263"/>
      <c r="P146" s="257"/>
      <c r="Q146" s="257"/>
      <c r="R146" s="257"/>
      <c r="S146" s="257"/>
      <c r="T146" s="257"/>
      <c r="U146" s="290" t="str">
        <f>IF(OR(L146="FINT",L146="ENCO",L146=""),IF(ISNA(LOOKUP(S146,'€€€'!$H$7:$H$96,'€€€'!$I$7:$I$96)*T146),"",(LOOKUP(S146,'€€€'!$H$7:$H$96,'€€€'!$I$7:$I$96)*T146)),"")</f>
        <v/>
      </c>
      <c r="V146" s="256"/>
      <c r="W146" s="256"/>
      <c r="X146" s="290" t="str">
        <f>IF(OR(L146="FINT",L146="ENCO",L146=""),IF(ISNA(LOOKUP(V146,'€€€'!$H$7:$H$96,'€€€'!$I$7:$I$96)*W146),"",(LOOKUP(V146,'€€€'!$H$7:$H$96,'€€€'!$I$7:$I$96)*W146)),"")</f>
        <v/>
      </c>
      <c r="Y146" s="47"/>
      <c r="Z146" s="215"/>
      <c r="AA146" s="215"/>
      <c r="AB146" s="215"/>
      <c r="AC146" s="215"/>
      <c r="AD146" s="215"/>
      <c r="AE146" s="215"/>
      <c r="AF146" s="215"/>
      <c r="AG146" s="215"/>
      <c r="AH146" s="215"/>
      <c r="AI146" s="214">
        <f t="shared" si="12"/>
        <v>0</v>
      </c>
      <c r="AJ146" s="214">
        <f t="shared" si="13"/>
        <v>0</v>
      </c>
      <c r="AK146" s="214">
        <f t="shared" si="14"/>
        <v>0</v>
      </c>
    </row>
    <row r="147" spans="1:37" ht="20.25" x14ac:dyDescent="0.2">
      <c r="A147" s="105"/>
      <c r="B147" s="105"/>
      <c r="C147" s="104"/>
      <c r="D147" s="143"/>
      <c r="E147" s="257"/>
      <c r="F147" s="263"/>
      <c r="G147" s="257"/>
      <c r="H147" s="257"/>
      <c r="I147" s="257"/>
      <c r="J147" s="257"/>
      <c r="K147" s="264"/>
      <c r="L147" s="256"/>
      <c r="M147" s="263"/>
      <c r="N147" s="263"/>
      <c r="O147" s="263"/>
      <c r="P147" s="257"/>
      <c r="Q147" s="257"/>
      <c r="R147" s="257"/>
      <c r="S147" s="257"/>
      <c r="T147" s="257"/>
      <c r="U147" s="290" t="str">
        <f>IF(OR(L147="FINT",L147="ENCO",L147=""),IF(ISNA(LOOKUP(S147,'€€€'!$H$7:$H$96,'€€€'!$I$7:$I$96)*T147),"",(LOOKUP(S147,'€€€'!$H$7:$H$96,'€€€'!$I$7:$I$96)*T147)),"")</f>
        <v/>
      </c>
      <c r="V147" s="256"/>
      <c r="W147" s="256"/>
      <c r="X147" s="290" t="str">
        <f>IF(OR(L147="FINT",L147="ENCO",L147=""),IF(ISNA(LOOKUP(V147,'€€€'!$H$7:$H$96,'€€€'!$I$7:$I$96)*W147),"",(LOOKUP(V147,'€€€'!$H$7:$H$96,'€€€'!$I$7:$I$96)*W147)),"")</f>
        <v/>
      </c>
      <c r="Y147" s="47"/>
      <c r="Z147" s="215"/>
      <c r="AA147" s="215"/>
      <c r="AB147" s="215"/>
      <c r="AC147" s="215"/>
      <c r="AD147" s="215"/>
      <c r="AE147" s="215"/>
      <c r="AF147" s="215"/>
      <c r="AG147" s="215"/>
      <c r="AH147" s="215"/>
      <c r="AI147" s="214">
        <f t="shared" si="12"/>
        <v>0</v>
      </c>
      <c r="AJ147" s="214">
        <f t="shared" si="13"/>
        <v>0</v>
      </c>
      <c r="AK147" s="214">
        <f t="shared" si="14"/>
        <v>0</v>
      </c>
    </row>
    <row r="148" spans="1:37" ht="20.25" x14ac:dyDescent="0.2">
      <c r="A148" s="105"/>
      <c r="B148" s="105"/>
      <c r="C148" s="104"/>
      <c r="D148" s="143"/>
      <c r="E148" s="257"/>
      <c r="F148" s="263"/>
      <c r="G148" s="257"/>
      <c r="H148" s="257"/>
      <c r="I148" s="257"/>
      <c r="J148" s="257"/>
      <c r="K148" s="264"/>
      <c r="L148" s="256"/>
      <c r="M148" s="263"/>
      <c r="N148" s="263"/>
      <c r="O148" s="263"/>
      <c r="P148" s="257"/>
      <c r="Q148" s="257"/>
      <c r="R148" s="257"/>
      <c r="S148" s="257"/>
      <c r="T148" s="257"/>
      <c r="U148" s="290" t="str">
        <f>IF(OR(L148="FINT",L148="ENCO",L148=""),IF(ISNA(LOOKUP(S148,'€€€'!$H$7:$H$96,'€€€'!$I$7:$I$96)*T148),"",(LOOKUP(S148,'€€€'!$H$7:$H$96,'€€€'!$I$7:$I$96)*T148)),"")</f>
        <v/>
      </c>
      <c r="V148" s="256"/>
      <c r="W148" s="256"/>
      <c r="X148" s="290" t="str">
        <f>IF(OR(L148="FINT",L148="ENCO",L148=""),IF(ISNA(LOOKUP(V148,'€€€'!$H$7:$H$96,'€€€'!$I$7:$I$96)*W148),"",(LOOKUP(V148,'€€€'!$H$7:$H$96,'€€€'!$I$7:$I$96)*W148)),"")</f>
        <v/>
      </c>
      <c r="Y148" s="47"/>
      <c r="Z148" s="215"/>
      <c r="AA148" s="215"/>
      <c r="AB148" s="215"/>
      <c r="AC148" s="215"/>
      <c r="AD148" s="215"/>
      <c r="AE148" s="215"/>
      <c r="AF148" s="215"/>
      <c r="AG148" s="215"/>
      <c r="AH148" s="215"/>
      <c r="AI148" s="214">
        <f t="shared" si="12"/>
        <v>0</v>
      </c>
      <c r="AJ148" s="214">
        <f t="shared" si="13"/>
        <v>0</v>
      </c>
      <c r="AK148" s="214">
        <f t="shared" si="14"/>
        <v>0</v>
      </c>
    </row>
    <row r="149" spans="1:37" ht="20.25" x14ac:dyDescent="0.2">
      <c r="A149" s="105"/>
      <c r="B149" s="105"/>
      <c r="C149" s="104"/>
      <c r="D149" s="143"/>
      <c r="E149" s="257"/>
      <c r="F149" s="263"/>
      <c r="G149" s="257"/>
      <c r="H149" s="257"/>
      <c r="I149" s="257"/>
      <c r="J149" s="257"/>
      <c r="K149" s="257"/>
      <c r="L149" s="256"/>
      <c r="M149" s="263"/>
      <c r="N149" s="263"/>
      <c r="O149" s="263"/>
      <c r="P149" s="257"/>
      <c r="Q149" s="257"/>
      <c r="R149" s="257"/>
      <c r="S149" s="257"/>
      <c r="T149" s="257"/>
      <c r="U149" s="290" t="str">
        <f>IF(OR(L149="FINT",L149="ENCO",L149=""),IF(ISNA(LOOKUP(S149,'€€€'!$H$7:$H$96,'€€€'!$I$7:$I$96)*T149),"",(LOOKUP(S149,'€€€'!$H$7:$H$96,'€€€'!$I$7:$I$96)*T149)),"")</f>
        <v/>
      </c>
      <c r="V149" s="256"/>
      <c r="W149" s="256"/>
      <c r="X149" s="290" t="str">
        <f>IF(OR(L149="FINT",L149="ENCO",L149=""),IF(ISNA(LOOKUP(V149,'€€€'!$H$7:$H$96,'€€€'!$I$7:$I$96)*W149),"",(LOOKUP(V149,'€€€'!$H$7:$H$96,'€€€'!$I$7:$I$96)*W149)),"")</f>
        <v/>
      </c>
      <c r="Y149" s="47"/>
      <c r="Z149" s="215"/>
      <c r="AA149" s="215"/>
      <c r="AB149" s="215"/>
      <c r="AC149" s="215"/>
      <c r="AD149" s="215"/>
      <c r="AE149" s="215"/>
      <c r="AF149" s="215"/>
      <c r="AG149" s="215"/>
      <c r="AH149" s="215"/>
      <c r="AI149" s="214">
        <f t="shared" si="12"/>
        <v>0</v>
      </c>
      <c r="AJ149" s="214">
        <f t="shared" si="13"/>
        <v>0</v>
      </c>
      <c r="AK149" s="214">
        <f t="shared" si="14"/>
        <v>0</v>
      </c>
    </row>
    <row r="150" spans="1:37" ht="20.25" x14ac:dyDescent="0.2">
      <c r="A150" s="105"/>
      <c r="B150" s="105"/>
      <c r="C150" s="104"/>
      <c r="D150" s="143"/>
      <c r="E150" s="257"/>
      <c r="F150" s="263"/>
      <c r="G150" s="257"/>
      <c r="H150" s="257"/>
      <c r="I150" s="257"/>
      <c r="J150" s="257"/>
      <c r="K150" s="264"/>
      <c r="L150" s="256"/>
      <c r="M150" s="263"/>
      <c r="N150" s="263"/>
      <c r="O150" s="263"/>
      <c r="P150" s="257"/>
      <c r="Q150" s="257"/>
      <c r="R150" s="257"/>
      <c r="S150" s="257"/>
      <c r="T150" s="257"/>
      <c r="U150" s="290" t="str">
        <f>IF(OR(L150="FINT",L150="ENCO",L150=""),IF(ISNA(LOOKUP(S150,'€€€'!$H$7:$H$96,'€€€'!$I$7:$I$96)*T150),"",(LOOKUP(S150,'€€€'!$H$7:$H$96,'€€€'!$I$7:$I$96)*T150)),"")</f>
        <v/>
      </c>
      <c r="V150" s="256"/>
      <c r="W150" s="256"/>
      <c r="X150" s="290" t="str">
        <f>IF(OR(L150="FINT",L150="ENCO",L150=""),IF(ISNA(LOOKUP(V150,'€€€'!$H$7:$H$96,'€€€'!$I$7:$I$96)*W150),"",(LOOKUP(V150,'€€€'!$H$7:$H$96,'€€€'!$I$7:$I$96)*W150)),"")</f>
        <v/>
      </c>
      <c r="Y150" s="47"/>
      <c r="Z150" s="215"/>
      <c r="AA150" s="215"/>
      <c r="AB150" s="215"/>
      <c r="AC150" s="215"/>
      <c r="AD150" s="215"/>
      <c r="AE150" s="215"/>
      <c r="AF150" s="215"/>
      <c r="AG150" s="215"/>
      <c r="AH150" s="215"/>
      <c r="AI150" s="214">
        <f t="shared" si="12"/>
        <v>0</v>
      </c>
      <c r="AJ150" s="214">
        <f t="shared" si="13"/>
        <v>0</v>
      </c>
      <c r="AK150" s="214">
        <f t="shared" si="14"/>
        <v>0</v>
      </c>
    </row>
    <row r="151" spans="1:37" ht="20.25" x14ac:dyDescent="0.2">
      <c r="A151" s="105"/>
      <c r="B151" s="105"/>
      <c r="C151" s="104"/>
      <c r="D151" s="143"/>
      <c r="E151" s="257"/>
      <c r="F151" s="263"/>
      <c r="G151" s="257"/>
      <c r="H151" s="257"/>
      <c r="I151" s="257"/>
      <c r="J151" s="257"/>
      <c r="K151" s="264"/>
      <c r="L151" s="256"/>
      <c r="M151" s="263"/>
      <c r="N151" s="263"/>
      <c r="O151" s="263"/>
      <c r="P151" s="257"/>
      <c r="Q151" s="257"/>
      <c r="R151" s="257"/>
      <c r="S151" s="257"/>
      <c r="T151" s="257"/>
      <c r="U151" s="290" t="str">
        <f>IF(OR(L151="FINT",L151="ENCO",L151=""),IF(ISNA(LOOKUP(S151,'€€€'!$H$7:$H$96,'€€€'!$I$7:$I$96)*T151),"",(LOOKUP(S151,'€€€'!$H$7:$H$96,'€€€'!$I$7:$I$96)*T151)),"")</f>
        <v/>
      </c>
      <c r="V151" s="256"/>
      <c r="W151" s="256"/>
      <c r="X151" s="290" t="str">
        <f>IF(OR(L151="FINT",L151="ENCO",L151=""),IF(ISNA(LOOKUP(V151,'€€€'!$H$7:$H$96,'€€€'!$I$7:$I$96)*W151),"",(LOOKUP(V151,'€€€'!$H$7:$H$96,'€€€'!$I$7:$I$96)*W151)),"")</f>
        <v/>
      </c>
      <c r="Y151" s="47"/>
      <c r="Z151" s="215"/>
      <c r="AA151" s="215"/>
      <c r="AB151" s="215"/>
      <c r="AC151" s="215"/>
      <c r="AD151" s="215"/>
      <c r="AE151" s="215"/>
      <c r="AF151" s="215"/>
      <c r="AG151" s="215"/>
      <c r="AH151" s="215"/>
      <c r="AI151" s="214">
        <f t="shared" si="12"/>
        <v>0</v>
      </c>
      <c r="AJ151" s="214">
        <f t="shared" si="13"/>
        <v>0</v>
      </c>
      <c r="AK151" s="214">
        <f t="shared" si="14"/>
        <v>0</v>
      </c>
    </row>
    <row r="152" spans="1:37" ht="20.25" x14ac:dyDescent="0.2">
      <c r="A152" s="106"/>
      <c r="B152" s="106"/>
      <c r="C152" s="104"/>
      <c r="D152" s="143"/>
      <c r="E152" s="257"/>
      <c r="F152" s="263"/>
      <c r="G152" s="257"/>
      <c r="H152" s="257"/>
      <c r="I152" s="257"/>
      <c r="J152" s="257"/>
      <c r="K152" s="264"/>
      <c r="L152" s="256"/>
      <c r="M152" s="263"/>
      <c r="N152" s="263"/>
      <c r="O152" s="263"/>
      <c r="P152" s="257"/>
      <c r="Q152" s="257"/>
      <c r="R152" s="257"/>
      <c r="S152" s="257"/>
      <c r="T152" s="257"/>
      <c r="U152" s="290" t="str">
        <f>IF(OR(L152="FINT",L152="ENCO",L152=""),IF(ISNA(LOOKUP(S152,'€€€'!$H$7:$H$96,'€€€'!$I$7:$I$96)*T152),"",(LOOKUP(S152,'€€€'!$H$7:$H$96,'€€€'!$I$7:$I$96)*T152)),"")</f>
        <v/>
      </c>
      <c r="V152" s="256"/>
      <c r="W152" s="256"/>
      <c r="X152" s="290" t="str">
        <f>IF(OR(L152="FINT",L152="ENCO",L152=""),IF(ISNA(LOOKUP(V152,'€€€'!$H$7:$H$96,'€€€'!$I$7:$I$96)*W152),"",(LOOKUP(V152,'€€€'!$H$7:$H$96,'€€€'!$I$7:$I$96)*W152)),"")</f>
        <v/>
      </c>
      <c r="Y152" s="8"/>
      <c r="Z152" s="215"/>
      <c r="AA152" s="215"/>
      <c r="AB152" s="215"/>
      <c r="AC152" s="215"/>
      <c r="AD152" s="215"/>
      <c r="AE152" s="215"/>
      <c r="AF152" s="215"/>
      <c r="AG152" s="215"/>
      <c r="AH152" s="215"/>
      <c r="AI152" s="214">
        <f t="shared" si="12"/>
        <v>0</v>
      </c>
      <c r="AJ152" s="214">
        <f t="shared" si="13"/>
        <v>0</v>
      </c>
      <c r="AK152" s="214">
        <f t="shared" si="14"/>
        <v>0</v>
      </c>
    </row>
    <row r="153" spans="1:37" ht="20.25" x14ac:dyDescent="0.2">
      <c r="A153" s="106"/>
      <c r="B153" s="106"/>
      <c r="C153" s="104"/>
      <c r="D153" s="143"/>
      <c r="E153" s="257"/>
      <c r="F153" s="263"/>
      <c r="G153" s="257"/>
      <c r="H153" s="257"/>
      <c r="I153" s="257"/>
      <c r="J153" s="257"/>
      <c r="K153" s="264"/>
      <c r="L153" s="256"/>
      <c r="M153" s="263"/>
      <c r="N153" s="263"/>
      <c r="O153" s="263"/>
      <c r="P153" s="257"/>
      <c r="Q153" s="257"/>
      <c r="R153" s="257"/>
      <c r="S153" s="257"/>
      <c r="T153" s="257"/>
      <c r="U153" s="290" t="str">
        <f>IF(OR(L153="FINT",L153="ENCO",L153=""),IF(ISNA(LOOKUP(S153,'€€€'!$H$7:$H$96,'€€€'!$I$7:$I$96)*T153),"",(LOOKUP(S153,'€€€'!$H$7:$H$96,'€€€'!$I$7:$I$96)*T153)),"")</f>
        <v/>
      </c>
      <c r="V153" s="256"/>
      <c r="W153" s="256"/>
      <c r="X153" s="290" t="str">
        <f>IF(OR(L153="FINT",L153="ENCO",L153=""),IF(ISNA(LOOKUP(V153,'€€€'!$H$7:$H$96,'€€€'!$I$7:$I$96)*W153),"",(LOOKUP(V153,'€€€'!$H$7:$H$96,'€€€'!$I$7:$I$96)*W153)),"")</f>
        <v/>
      </c>
      <c r="Y153" s="8"/>
      <c r="Z153" s="215"/>
      <c r="AA153" s="215"/>
      <c r="AB153" s="215"/>
      <c r="AC153" s="215"/>
      <c r="AD153" s="215"/>
      <c r="AE153" s="215"/>
      <c r="AF153" s="215"/>
      <c r="AG153" s="215"/>
      <c r="AH153" s="215"/>
      <c r="AI153" s="214">
        <f t="shared" si="12"/>
        <v>0</v>
      </c>
      <c r="AJ153" s="214">
        <f t="shared" si="13"/>
        <v>0</v>
      </c>
      <c r="AK153" s="214">
        <f t="shared" si="14"/>
        <v>0</v>
      </c>
    </row>
    <row r="154" spans="1:37" ht="20.25" x14ac:dyDescent="0.2">
      <c r="A154" s="105"/>
      <c r="B154" s="105"/>
      <c r="C154" s="104"/>
      <c r="D154" s="143"/>
      <c r="E154" s="257"/>
      <c r="F154" s="263"/>
      <c r="G154" s="257"/>
      <c r="H154" s="257"/>
      <c r="I154" s="257"/>
      <c r="J154" s="257"/>
      <c r="K154" s="264"/>
      <c r="L154" s="256"/>
      <c r="M154" s="263"/>
      <c r="N154" s="263"/>
      <c r="O154" s="263"/>
      <c r="P154" s="257"/>
      <c r="Q154" s="257"/>
      <c r="R154" s="257"/>
      <c r="S154" s="257"/>
      <c r="T154" s="257"/>
      <c r="U154" s="290" t="str">
        <f>IF(OR(L154="FINT",L154="ENCO",L154=""),IF(ISNA(LOOKUP(S154,'€€€'!$H$7:$H$96,'€€€'!$I$7:$I$96)*T154),"",(LOOKUP(S154,'€€€'!$H$7:$H$96,'€€€'!$I$7:$I$96)*T154)),"")</f>
        <v/>
      </c>
      <c r="V154" s="256"/>
      <c r="W154" s="256"/>
      <c r="X154" s="290" t="str">
        <f>IF(OR(L154="FINT",L154="ENCO",L154=""),IF(ISNA(LOOKUP(V154,'€€€'!$H$7:$H$96,'€€€'!$I$7:$I$96)*W154),"",(LOOKUP(V154,'€€€'!$H$7:$H$96,'€€€'!$I$7:$I$96)*W154)),"")</f>
        <v/>
      </c>
      <c r="Y154" s="47"/>
      <c r="Z154" s="215"/>
      <c r="AA154" s="215"/>
      <c r="AB154" s="215"/>
      <c r="AC154" s="215"/>
      <c r="AD154" s="215"/>
      <c r="AE154" s="215"/>
      <c r="AF154" s="215"/>
      <c r="AG154" s="215"/>
      <c r="AH154" s="215"/>
      <c r="AI154" s="214">
        <f t="shared" si="12"/>
        <v>0</v>
      </c>
      <c r="AJ154" s="214">
        <f t="shared" si="13"/>
        <v>0</v>
      </c>
      <c r="AK154" s="214">
        <f t="shared" si="14"/>
        <v>0</v>
      </c>
    </row>
    <row r="155" spans="1:37" ht="20.25" x14ac:dyDescent="0.2">
      <c r="A155" s="105"/>
      <c r="B155" s="105"/>
      <c r="C155" s="104"/>
      <c r="D155" s="143"/>
      <c r="E155" s="257"/>
      <c r="F155" s="263"/>
      <c r="G155" s="257"/>
      <c r="H155" s="257"/>
      <c r="I155" s="257"/>
      <c r="J155" s="257"/>
      <c r="K155" s="264"/>
      <c r="L155" s="256"/>
      <c r="M155" s="263"/>
      <c r="N155" s="263"/>
      <c r="O155" s="263"/>
      <c r="P155" s="257"/>
      <c r="Q155" s="257"/>
      <c r="R155" s="257"/>
      <c r="S155" s="257"/>
      <c r="T155" s="257"/>
      <c r="U155" s="290" t="str">
        <f>IF(OR(L155="FINT",L155="ENCO",L155=""),IF(ISNA(LOOKUP(S155,'€€€'!$H$7:$H$96,'€€€'!$I$7:$I$96)*T155),"",(LOOKUP(S155,'€€€'!$H$7:$H$96,'€€€'!$I$7:$I$96)*T155)),"")</f>
        <v/>
      </c>
      <c r="V155" s="256"/>
      <c r="W155" s="256"/>
      <c r="X155" s="290" t="str">
        <f>IF(OR(L155="FINT",L155="ENCO",L155=""),IF(ISNA(LOOKUP(V155,'€€€'!$H$7:$H$96,'€€€'!$I$7:$I$96)*W155),"",(LOOKUP(V155,'€€€'!$H$7:$H$96,'€€€'!$I$7:$I$96)*W155)),"")</f>
        <v/>
      </c>
      <c r="Y155" s="47"/>
      <c r="Z155" s="215"/>
      <c r="AA155" s="215"/>
      <c r="AB155" s="215"/>
      <c r="AC155" s="215"/>
      <c r="AD155" s="215"/>
      <c r="AE155" s="215"/>
      <c r="AF155" s="215"/>
      <c r="AG155" s="215"/>
      <c r="AH155" s="215"/>
      <c r="AI155" s="214">
        <f t="shared" si="12"/>
        <v>0</v>
      </c>
      <c r="AJ155" s="214">
        <f t="shared" si="13"/>
        <v>0</v>
      </c>
      <c r="AK155" s="214">
        <f t="shared" si="14"/>
        <v>0</v>
      </c>
    </row>
    <row r="156" spans="1:37" ht="20.25" x14ac:dyDescent="0.2">
      <c r="A156" s="105"/>
      <c r="B156" s="105"/>
      <c r="C156" s="104"/>
      <c r="D156" s="143"/>
      <c r="E156" s="257"/>
      <c r="F156" s="263"/>
      <c r="G156" s="257"/>
      <c r="H156" s="257"/>
      <c r="I156" s="257"/>
      <c r="J156" s="257"/>
      <c r="K156" s="264"/>
      <c r="L156" s="256"/>
      <c r="M156" s="263"/>
      <c r="N156" s="263"/>
      <c r="O156" s="263"/>
      <c r="P156" s="257"/>
      <c r="Q156" s="257"/>
      <c r="R156" s="257"/>
      <c r="S156" s="257"/>
      <c r="T156" s="257"/>
      <c r="U156" s="290" t="str">
        <f>IF(OR(L156="FINT",L156="ENCO",L156=""),IF(ISNA(LOOKUP(S156,'€€€'!$H$7:$H$96,'€€€'!$I$7:$I$96)*T156),"",(LOOKUP(S156,'€€€'!$H$7:$H$96,'€€€'!$I$7:$I$96)*T156)),"")</f>
        <v/>
      </c>
      <c r="V156" s="256"/>
      <c r="W156" s="256"/>
      <c r="X156" s="290" t="str">
        <f>IF(OR(L156="FINT",L156="ENCO",L156=""),IF(ISNA(LOOKUP(V156,'€€€'!$H$7:$H$96,'€€€'!$I$7:$I$96)*W156),"",(LOOKUP(V156,'€€€'!$H$7:$H$96,'€€€'!$I$7:$I$96)*W156)),"")</f>
        <v/>
      </c>
      <c r="Y156" s="47"/>
      <c r="Z156" s="215"/>
      <c r="AA156" s="215"/>
      <c r="AB156" s="215"/>
      <c r="AC156" s="215"/>
      <c r="AD156" s="215"/>
      <c r="AE156" s="215"/>
      <c r="AF156" s="215"/>
      <c r="AG156" s="215"/>
      <c r="AH156" s="215"/>
      <c r="AI156" s="214">
        <f t="shared" si="12"/>
        <v>0</v>
      </c>
      <c r="AJ156" s="214">
        <f t="shared" si="13"/>
        <v>0</v>
      </c>
      <c r="AK156" s="214">
        <f t="shared" si="14"/>
        <v>0</v>
      </c>
    </row>
    <row r="157" spans="1:37" ht="20.25" x14ac:dyDescent="0.2">
      <c r="A157" s="105"/>
      <c r="B157" s="105"/>
      <c r="C157" s="104"/>
      <c r="D157" s="143"/>
      <c r="E157" s="257"/>
      <c r="F157" s="263"/>
      <c r="G157" s="257"/>
      <c r="H157" s="257"/>
      <c r="I157" s="257"/>
      <c r="J157" s="257"/>
      <c r="K157" s="264"/>
      <c r="L157" s="256"/>
      <c r="M157" s="263"/>
      <c r="N157" s="263"/>
      <c r="O157" s="263"/>
      <c r="P157" s="257"/>
      <c r="Q157" s="257"/>
      <c r="R157" s="257"/>
      <c r="S157" s="257"/>
      <c r="T157" s="257"/>
      <c r="U157" s="290" t="str">
        <f>IF(OR(L157="FINT",L157="ENCO",L157=""),IF(ISNA(LOOKUP(S157,'€€€'!$H$7:$H$96,'€€€'!$I$7:$I$96)*T157),"",(LOOKUP(S157,'€€€'!$H$7:$H$96,'€€€'!$I$7:$I$96)*T157)),"")</f>
        <v/>
      </c>
      <c r="V157" s="256"/>
      <c r="W157" s="256"/>
      <c r="X157" s="290" t="str">
        <f>IF(OR(L157="FINT",L157="ENCO",L157=""),IF(ISNA(LOOKUP(V157,'€€€'!$H$7:$H$96,'€€€'!$I$7:$I$96)*W157),"",(LOOKUP(V157,'€€€'!$H$7:$H$96,'€€€'!$I$7:$I$96)*W157)),"")</f>
        <v/>
      </c>
      <c r="Y157" s="47"/>
      <c r="Z157" s="215"/>
      <c r="AA157" s="215"/>
      <c r="AB157" s="215"/>
      <c r="AC157" s="215"/>
      <c r="AD157" s="215"/>
      <c r="AE157" s="215"/>
      <c r="AF157" s="215"/>
      <c r="AG157" s="215"/>
      <c r="AH157" s="215"/>
      <c r="AI157" s="214">
        <f t="shared" si="12"/>
        <v>0</v>
      </c>
      <c r="AJ157" s="214">
        <f t="shared" si="13"/>
        <v>0</v>
      </c>
      <c r="AK157" s="214">
        <f t="shared" si="14"/>
        <v>0</v>
      </c>
    </row>
    <row r="158" spans="1:37" ht="20.25" x14ac:dyDescent="0.2">
      <c r="A158" s="105"/>
      <c r="B158" s="105"/>
      <c r="C158" s="104"/>
      <c r="D158" s="143"/>
      <c r="E158" s="257"/>
      <c r="F158" s="263"/>
      <c r="G158" s="257"/>
      <c r="H158" s="257"/>
      <c r="I158" s="257"/>
      <c r="J158" s="257"/>
      <c r="K158" s="264"/>
      <c r="L158" s="256"/>
      <c r="M158" s="263"/>
      <c r="N158" s="263"/>
      <c r="O158" s="263"/>
      <c r="P158" s="257"/>
      <c r="Q158" s="257"/>
      <c r="R158" s="257"/>
      <c r="S158" s="257"/>
      <c r="T158" s="257"/>
      <c r="U158" s="290" t="str">
        <f>IF(OR(L158="FINT",L158="ENCO",L158=""),IF(ISNA(LOOKUP(S158,'€€€'!$H$7:$H$96,'€€€'!$I$7:$I$96)*T158),"",(LOOKUP(S158,'€€€'!$H$7:$H$96,'€€€'!$I$7:$I$96)*T158)),"")</f>
        <v/>
      </c>
      <c r="V158" s="256"/>
      <c r="W158" s="256"/>
      <c r="X158" s="290" t="str">
        <f>IF(OR(L158="FINT",L158="ENCO",L158=""),IF(ISNA(LOOKUP(V158,'€€€'!$H$7:$H$96,'€€€'!$I$7:$I$96)*W158),"",(LOOKUP(V158,'€€€'!$H$7:$H$96,'€€€'!$I$7:$I$96)*W158)),"")</f>
        <v/>
      </c>
      <c r="Y158" s="47"/>
      <c r="Z158" s="215"/>
      <c r="AA158" s="215"/>
      <c r="AB158" s="215"/>
      <c r="AC158" s="215"/>
      <c r="AD158" s="215"/>
      <c r="AE158" s="215"/>
      <c r="AF158" s="215"/>
      <c r="AG158" s="215"/>
      <c r="AH158" s="215"/>
      <c r="AI158" s="214">
        <f t="shared" si="12"/>
        <v>0</v>
      </c>
      <c r="AJ158" s="214">
        <f t="shared" si="13"/>
        <v>0</v>
      </c>
      <c r="AK158" s="214">
        <f t="shared" si="14"/>
        <v>0</v>
      </c>
    </row>
    <row r="159" spans="1:37" ht="20.25" x14ac:dyDescent="0.2">
      <c r="A159" s="105"/>
      <c r="B159" s="105"/>
      <c r="C159" s="104"/>
      <c r="D159" s="143"/>
      <c r="E159" s="257"/>
      <c r="F159" s="263"/>
      <c r="G159" s="257"/>
      <c r="H159" s="257"/>
      <c r="I159" s="257"/>
      <c r="J159" s="257"/>
      <c r="K159" s="264"/>
      <c r="L159" s="256"/>
      <c r="M159" s="263"/>
      <c r="N159" s="263"/>
      <c r="O159" s="263"/>
      <c r="P159" s="257"/>
      <c r="Q159" s="257"/>
      <c r="R159" s="257"/>
      <c r="S159" s="257"/>
      <c r="T159" s="257"/>
      <c r="U159" s="290" t="str">
        <f>IF(OR(L159="FINT",L159="ENCO",L159=""),IF(ISNA(LOOKUP(S159,'€€€'!$H$7:$H$96,'€€€'!$I$7:$I$96)*T159),"",(LOOKUP(S159,'€€€'!$H$7:$H$96,'€€€'!$I$7:$I$96)*T159)),"")</f>
        <v/>
      </c>
      <c r="V159" s="256"/>
      <c r="W159" s="256"/>
      <c r="X159" s="290" t="str">
        <f>IF(OR(L159="FINT",L159="ENCO",L159=""),IF(ISNA(LOOKUP(V159,'€€€'!$H$7:$H$96,'€€€'!$I$7:$I$96)*W159),"",(LOOKUP(V159,'€€€'!$H$7:$H$96,'€€€'!$I$7:$I$96)*W159)),"")</f>
        <v/>
      </c>
      <c r="Y159" s="47"/>
      <c r="Z159" s="215"/>
      <c r="AA159" s="215"/>
      <c r="AB159" s="215"/>
      <c r="AC159" s="215"/>
      <c r="AD159" s="215"/>
      <c r="AE159" s="215"/>
      <c r="AF159" s="215"/>
      <c r="AG159" s="215"/>
      <c r="AH159" s="215"/>
      <c r="AI159" s="214">
        <f t="shared" si="12"/>
        <v>0</v>
      </c>
      <c r="AJ159" s="214">
        <f t="shared" si="13"/>
        <v>0</v>
      </c>
      <c r="AK159" s="214">
        <f t="shared" si="14"/>
        <v>0</v>
      </c>
    </row>
    <row r="160" spans="1:37" ht="20.25" x14ac:dyDescent="0.2">
      <c r="A160" s="105"/>
      <c r="B160" s="105"/>
      <c r="C160" s="104"/>
      <c r="D160" s="143"/>
      <c r="E160" s="257"/>
      <c r="F160" s="263"/>
      <c r="G160" s="257"/>
      <c r="H160" s="257"/>
      <c r="I160" s="257"/>
      <c r="J160" s="257"/>
      <c r="K160" s="264"/>
      <c r="L160" s="256"/>
      <c r="M160" s="263"/>
      <c r="N160" s="263"/>
      <c r="O160" s="263"/>
      <c r="P160" s="257"/>
      <c r="Q160" s="257"/>
      <c r="R160" s="257"/>
      <c r="S160" s="257"/>
      <c r="T160" s="257"/>
      <c r="U160" s="290" t="str">
        <f>IF(OR(L160="FINT",L160="ENCO",L160=""),IF(ISNA(LOOKUP(S160,'€€€'!$H$7:$H$96,'€€€'!$I$7:$I$96)*T160),"",(LOOKUP(S160,'€€€'!$H$7:$H$96,'€€€'!$I$7:$I$96)*T160)),"")</f>
        <v/>
      </c>
      <c r="V160" s="256"/>
      <c r="W160" s="256"/>
      <c r="X160" s="290" t="str">
        <f>IF(OR(L160="FINT",L160="ENCO",L160=""),IF(ISNA(LOOKUP(V160,'€€€'!$H$7:$H$96,'€€€'!$I$7:$I$96)*W160),"",(LOOKUP(V160,'€€€'!$H$7:$H$96,'€€€'!$I$7:$I$96)*W160)),"")</f>
        <v/>
      </c>
      <c r="Y160" s="47"/>
      <c r="Z160" s="215"/>
      <c r="AA160" s="215"/>
      <c r="AB160" s="215"/>
      <c r="AC160" s="215"/>
      <c r="AD160" s="215"/>
      <c r="AE160" s="215"/>
      <c r="AF160" s="215"/>
      <c r="AG160" s="215"/>
      <c r="AH160" s="215"/>
      <c r="AI160" s="214">
        <f t="shared" si="12"/>
        <v>0</v>
      </c>
      <c r="AJ160" s="214">
        <f t="shared" si="13"/>
        <v>0</v>
      </c>
      <c r="AK160" s="214">
        <f t="shared" si="14"/>
        <v>0</v>
      </c>
    </row>
    <row r="161" spans="1:37" ht="20.25" x14ac:dyDescent="0.2">
      <c r="A161" s="105"/>
      <c r="B161" s="105"/>
      <c r="C161" s="104"/>
      <c r="D161" s="143"/>
      <c r="E161" s="257"/>
      <c r="F161" s="263"/>
      <c r="G161" s="257"/>
      <c r="H161" s="257"/>
      <c r="I161" s="257"/>
      <c r="J161" s="257"/>
      <c r="K161" s="264"/>
      <c r="L161" s="256"/>
      <c r="M161" s="263"/>
      <c r="N161" s="263"/>
      <c r="O161" s="263"/>
      <c r="P161" s="257"/>
      <c r="Q161" s="257"/>
      <c r="R161" s="257"/>
      <c r="S161" s="257"/>
      <c r="T161" s="257"/>
      <c r="U161" s="290" t="str">
        <f>IF(OR(L161="FINT",L161="ENCO",L161=""),IF(ISNA(LOOKUP(S161,'€€€'!$H$7:$H$96,'€€€'!$I$7:$I$96)*T161),"",(LOOKUP(S161,'€€€'!$H$7:$H$96,'€€€'!$I$7:$I$96)*T161)),"")</f>
        <v/>
      </c>
      <c r="V161" s="256"/>
      <c r="W161" s="256"/>
      <c r="X161" s="290" t="str">
        <f>IF(OR(L161="FINT",L161="ENCO",L161=""),IF(ISNA(LOOKUP(V161,'€€€'!$H$7:$H$96,'€€€'!$I$7:$I$96)*W161),"",(LOOKUP(V161,'€€€'!$H$7:$H$96,'€€€'!$I$7:$I$96)*W161)),"")</f>
        <v/>
      </c>
      <c r="Y161" s="47"/>
      <c r="Z161" s="215"/>
      <c r="AA161" s="215"/>
      <c r="AB161" s="215"/>
      <c r="AC161" s="215"/>
      <c r="AD161" s="215"/>
      <c r="AE161" s="215"/>
      <c r="AF161" s="215"/>
      <c r="AG161" s="215"/>
      <c r="AH161" s="215"/>
      <c r="AI161" s="214">
        <f t="shared" si="12"/>
        <v>0</v>
      </c>
      <c r="AJ161" s="214">
        <f t="shared" si="13"/>
        <v>0</v>
      </c>
      <c r="AK161" s="214">
        <f t="shared" si="14"/>
        <v>0</v>
      </c>
    </row>
    <row r="162" spans="1:37" ht="20.25" x14ac:dyDescent="0.2">
      <c r="A162" s="105"/>
      <c r="B162" s="105"/>
      <c r="C162" s="104"/>
      <c r="D162" s="143"/>
      <c r="E162" s="257"/>
      <c r="F162" s="263"/>
      <c r="G162" s="257"/>
      <c r="H162" s="257"/>
      <c r="I162" s="257"/>
      <c r="J162" s="257"/>
      <c r="K162" s="264"/>
      <c r="L162" s="256"/>
      <c r="M162" s="263"/>
      <c r="N162" s="263"/>
      <c r="O162" s="263"/>
      <c r="P162" s="257"/>
      <c r="Q162" s="257"/>
      <c r="R162" s="257"/>
      <c r="S162" s="257"/>
      <c r="T162" s="257"/>
      <c r="U162" s="290" t="str">
        <f>IF(OR(L162="FINT",L162="ENCO",L162=""),IF(ISNA(LOOKUP(S162,'€€€'!$H$7:$H$96,'€€€'!$I$7:$I$96)*T162),"",(LOOKUP(S162,'€€€'!$H$7:$H$96,'€€€'!$I$7:$I$96)*T162)),"")</f>
        <v/>
      </c>
      <c r="V162" s="256"/>
      <c r="W162" s="256"/>
      <c r="X162" s="290" t="str">
        <f>IF(OR(L162="FINT",L162="ENCO",L162=""),IF(ISNA(LOOKUP(V162,'€€€'!$H$7:$H$96,'€€€'!$I$7:$I$96)*W162),"",(LOOKUP(V162,'€€€'!$H$7:$H$96,'€€€'!$I$7:$I$96)*W162)),"")</f>
        <v/>
      </c>
      <c r="Y162" s="47"/>
      <c r="Z162" s="215"/>
      <c r="AA162" s="215"/>
      <c r="AB162" s="215"/>
      <c r="AC162" s="215"/>
      <c r="AD162" s="215"/>
      <c r="AE162" s="215"/>
      <c r="AF162" s="215"/>
      <c r="AG162" s="215"/>
      <c r="AH162" s="215"/>
      <c r="AI162" s="214">
        <f t="shared" si="12"/>
        <v>0</v>
      </c>
      <c r="AJ162" s="214">
        <f t="shared" si="13"/>
        <v>0</v>
      </c>
      <c r="AK162" s="214">
        <f t="shared" si="14"/>
        <v>0</v>
      </c>
    </row>
    <row r="163" spans="1:37" ht="20.25" x14ac:dyDescent="0.2">
      <c r="A163" s="105"/>
      <c r="B163" s="105"/>
      <c r="C163" s="104"/>
      <c r="D163" s="143"/>
      <c r="E163" s="257"/>
      <c r="F163" s="263"/>
      <c r="G163" s="257"/>
      <c r="H163" s="257"/>
      <c r="I163" s="257"/>
      <c r="J163" s="257"/>
      <c r="K163" s="264"/>
      <c r="L163" s="256"/>
      <c r="M163" s="263"/>
      <c r="N163" s="263"/>
      <c r="O163" s="263"/>
      <c r="P163" s="257"/>
      <c r="Q163" s="257"/>
      <c r="R163" s="257"/>
      <c r="S163" s="257"/>
      <c r="T163" s="257"/>
      <c r="U163" s="290" t="str">
        <f>IF(OR(L163="FINT",L163="ENCO",L163=""),IF(ISNA(LOOKUP(S163,'€€€'!$H$7:$H$96,'€€€'!$I$7:$I$96)*T163),"",(LOOKUP(S163,'€€€'!$H$7:$H$96,'€€€'!$I$7:$I$96)*T163)),"")</f>
        <v/>
      </c>
      <c r="V163" s="256"/>
      <c r="W163" s="256"/>
      <c r="X163" s="290" t="str">
        <f>IF(OR(L163="FINT",L163="ENCO",L163=""),IF(ISNA(LOOKUP(V163,'€€€'!$H$7:$H$96,'€€€'!$I$7:$I$96)*W163),"",(LOOKUP(V163,'€€€'!$H$7:$H$96,'€€€'!$I$7:$I$96)*W163)),"")</f>
        <v/>
      </c>
      <c r="Y163" s="47"/>
      <c r="Z163" s="215"/>
      <c r="AA163" s="215"/>
      <c r="AB163" s="215"/>
      <c r="AC163" s="215"/>
      <c r="AD163" s="215"/>
      <c r="AE163" s="215"/>
      <c r="AF163" s="215"/>
      <c r="AG163" s="215"/>
      <c r="AH163" s="215"/>
      <c r="AI163" s="214">
        <f t="shared" si="12"/>
        <v>0</v>
      </c>
      <c r="AJ163" s="214">
        <f t="shared" si="13"/>
        <v>0</v>
      </c>
      <c r="AK163" s="214">
        <f t="shared" si="14"/>
        <v>0</v>
      </c>
    </row>
    <row r="164" spans="1:37" ht="20.25" x14ac:dyDescent="0.2">
      <c r="A164" s="105"/>
      <c r="B164" s="105"/>
      <c r="C164" s="104"/>
      <c r="D164" s="143"/>
      <c r="E164" s="257"/>
      <c r="F164" s="263"/>
      <c r="G164" s="257"/>
      <c r="H164" s="257"/>
      <c r="I164" s="257"/>
      <c r="J164" s="257"/>
      <c r="K164" s="264"/>
      <c r="L164" s="256"/>
      <c r="M164" s="263"/>
      <c r="N164" s="263"/>
      <c r="O164" s="263"/>
      <c r="P164" s="257"/>
      <c r="Q164" s="257"/>
      <c r="R164" s="257"/>
      <c r="S164" s="257"/>
      <c r="T164" s="257"/>
      <c r="U164" s="290" t="str">
        <f>IF(OR(L164="FINT",L164="ENCO",L164=""),IF(ISNA(LOOKUP(S164,'€€€'!$H$7:$H$96,'€€€'!$I$7:$I$96)*T164),"",(LOOKUP(S164,'€€€'!$H$7:$H$96,'€€€'!$I$7:$I$96)*T164)),"")</f>
        <v/>
      </c>
      <c r="V164" s="256"/>
      <c r="W164" s="256"/>
      <c r="X164" s="290" t="str">
        <f>IF(OR(L164="FINT",L164="ENCO",L164=""),IF(ISNA(LOOKUP(V164,'€€€'!$H$7:$H$96,'€€€'!$I$7:$I$96)*W164),"",(LOOKUP(V164,'€€€'!$H$7:$H$96,'€€€'!$I$7:$I$96)*W164)),"")</f>
        <v/>
      </c>
      <c r="Y164" s="47"/>
      <c r="Z164" s="215"/>
      <c r="AA164" s="215"/>
      <c r="AB164" s="215"/>
      <c r="AC164" s="215"/>
      <c r="AD164" s="215"/>
      <c r="AE164" s="215"/>
      <c r="AF164" s="215"/>
      <c r="AG164" s="215"/>
      <c r="AH164" s="215"/>
      <c r="AI164" s="214">
        <f t="shared" si="12"/>
        <v>0</v>
      </c>
      <c r="AJ164" s="214">
        <f t="shared" si="13"/>
        <v>0</v>
      </c>
      <c r="AK164" s="214">
        <f t="shared" si="14"/>
        <v>0</v>
      </c>
    </row>
    <row r="165" spans="1:37" ht="20.25" x14ac:dyDescent="0.2">
      <c r="A165" s="105"/>
      <c r="B165" s="105"/>
      <c r="C165" s="104"/>
      <c r="D165" s="143"/>
      <c r="E165" s="257"/>
      <c r="F165" s="263"/>
      <c r="G165" s="257"/>
      <c r="H165" s="257"/>
      <c r="I165" s="257"/>
      <c r="J165" s="257"/>
      <c r="K165" s="264"/>
      <c r="L165" s="256"/>
      <c r="M165" s="263"/>
      <c r="N165" s="263"/>
      <c r="O165" s="263"/>
      <c r="P165" s="257"/>
      <c r="Q165" s="257"/>
      <c r="R165" s="257"/>
      <c r="S165" s="257"/>
      <c r="T165" s="257"/>
      <c r="U165" s="290" t="str">
        <f>IF(OR(L165="FINT",L165="ENCO",L165=""),IF(ISNA(LOOKUP(S165,'€€€'!$H$7:$H$96,'€€€'!$I$7:$I$96)*T165),"",(LOOKUP(S165,'€€€'!$H$7:$H$96,'€€€'!$I$7:$I$96)*T165)),"")</f>
        <v/>
      </c>
      <c r="V165" s="256"/>
      <c r="W165" s="256"/>
      <c r="X165" s="290" t="str">
        <f>IF(OR(L165="FINT",L165="ENCO",L165=""),IF(ISNA(LOOKUP(V165,'€€€'!$H$7:$H$96,'€€€'!$I$7:$I$96)*W165),"",(LOOKUP(V165,'€€€'!$H$7:$H$96,'€€€'!$I$7:$I$96)*W165)),"")</f>
        <v/>
      </c>
      <c r="Y165" s="47"/>
      <c r="Z165" s="215"/>
      <c r="AA165" s="215"/>
      <c r="AB165" s="215"/>
      <c r="AC165" s="215"/>
      <c r="AD165" s="215"/>
      <c r="AE165" s="215"/>
      <c r="AF165" s="215"/>
      <c r="AG165" s="215"/>
      <c r="AH165" s="215"/>
      <c r="AI165" s="214">
        <f t="shared" si="12"/>
        <v>0</v>
      </c>
      <c r="AJ165" s="214">
        <f t="shared" si="13"/>
        <v>0</v>
      </c>
      <c r="AK165" s="214">
        <f t="shared" si="14"/>
        <v>0</v>
      </c>
    </row>
    <row r="166" spans="1:37" ht="20.25" x14ac:dyDescent="0.2">
      <c r="A166" s="105"/>
      <c r="B166" s="105"/>
      <c r="C166" s="104"/>
      <c r="D166" s="143"/>
      <c r="E166" s="257"/>
      <c r="F166" s="263"/>
      <c r="G166" s="257"/>
      <c r="H166" s="257"/>
      <c r="I166" s="257"/>
      <c r="J166" s="257"/>
      <c r="K166" s="264"/>
      <c r="L166" s="256"/>
      <c r="M166" s="263"/>
      <c r="N166" s="263"/>
      <c r="O166" s="263"/>
      <c r="P166" s="257"/>
      <c r="Q166" s="257"/>
      <c r="R166" s="257"/>
      <c r="S166" s="257"/>
      <c r="T166" s="257"/>
      <c r="U166" s="290" t="str">
        <f>IF(OR(L166="FINT",L166="ENCO",L166=""),IF(ISNA(LOOKUP(S166,'€€€'!$H$7:$H$96,'€€€'!$I$7:$I$96)*T166),"",(LOOKUP(S166,'€€€'!$H$7:$H$96,'€€€'!$I$7:$I$96)*T166)),"")</f>
        <v/>
      </c>
      <c r="V166" s="256"/>
      <c r="W166" s="256"/>
      <c r="X166" s="290" t="str">
        <f>IF(OR(L166="FINT",L166="ENCO",L166=""),IF(ISNA(LOOKUP(V166,'€€€'!$H$7:$H$96,'€€€'!$I$7:$I$96)*W166),"",(LOOKUP(V166,'€€€'!$H$7:$H$96,'€€€'!$I$7:$I$96)*W166)),"")</f>
        <v/>
      </c>
      <c r="Y166" s="47"/>
      <c r="Z166" s="215"/>
      <c r="AA166" s="215"/>
      <c r="AB166" s="215"/>
      <c r="AC166" s="215"/>
      <c r="AD166" s="215"/>
      <c r="AE166" s="215"/>
      <c r="AF166" s="215"/>
      <c r="AG166" s="215"/>
      <c r="AH166" s="215"/>
      <c r="AI166" s="214">
        <f t="shared" si="12"/>
        <v>0</v>
      </c>
      <c r="AJ166" s="214">
        <f t="shared" si="13"/>
        <v>0</v>
      </c>
      <c r="AK166" s="214">
        <f t="shared" si="14"/>
        <v>0</v>
      </c>
    </row>
    <row r="167" spans="1:37" ht="20.25" x14ac:dyDescent="0.2">
      <c r="A167" s="105"/>
      <c r="B167" s="105"/>
      <c r="C167" s="104"/>
      <c r="D167" s="143"/>
      <c r="E167" s="257"/>
      <c r="F167" s="263"/>
      <c r="G167" s="257"/>
      <c r="H167" s="257"/>
      <c r="I167" s="257"/>
      <c r="J167" s="257"/>
      <c r="K167" s="264"/>
      <c r="L167" s="256"/>
      <c r="M167" s="263"/>
      <c r="N167" s="263"/>
      <c r="O167" s="263"/>
      <c r="P167" s="257"/>
      <c r="Q167" s="257"/>
      <c r="R167" s="257"/>
      <c r="S167" s="257"/>
      <c r="T167" s="257"/>
      <c r="U167" s="290" t="str">
        <f>IF(OR(L167="FINT",L167="ENCO",L167=""),IF(ISNA(LOOKUP(S167,'€€€'!$H$7:$H$96,'€€€'!$I$7:$I$96)*T167),"",(LOOKUP(S167,'€€€'!$H$7:$H$96,'€€€'!$I$7:$I$96)*T167)),"")</f>
        <v/>
      </c>
      <c r="V167" s="256"/>
      <c r="W167" s="256"/>
      <c r="X167" s="290" t="str">
        <f>IF(OR(L167="FINT",L167="ENCO",L167=""),IF(ISNA(LOOKUP(V167,'€€€'!$H$7:$H$96,'€€€'!$I$7:$I$96)*W167),"",(LOOKUP(V167,'€€€'!$H$7:$H$96,'€€€'!$I$7:$I$96)*W167)),"")</f>
        <v/>
      </c>
      <c r="Y167" s="47"/>
      <c r="Z167" s="215"/>
      <c r="AA167" s="215"/>
      <c r="AB167" s="215"/>
      <c r="AC167" s="215"/>
      <c r="AD167" s="215"/>
      <c r="AE167" s="215"/>
      <c r="AF167" s="215"/>
      <c r="AG167" s="215"/>
      <c r="AH167" s="215"/>
      <c r="AI167" s="214">
        <f t="shared" si="12"/>
        <v>0</v>
      </c>
      <c r="AJ167" s="214">
        <f t="shared" si="13"/>
        <v>0</v>
      </c>
      <c r="AK167" s="214">
        <f t="shared" si="14"/>
        <v>0</v>
      </c>
    </row>
    <row r="168" spans="1:37" ht="20.25" x14ac:dyDescent="0.2">
      <c r="A168" s="105"/>
      <c r="B168" s="105"/>
      <c r="C168" s="104"/>
      <c r="D168" s="143"/>
      <c r="E168" s="257"/>
      <c r="F168" s="263"/>
      <c r="G168" s="257"/>
      <c r="H168" s="257"/>
      <c r="I168" s="257"/>
      <c r="J168" s="257"/>
      <c r="K168" s="264"/>
      <c r="L168" s="256"/>
      <c r="M168" s="263"/>
      <c r="N168" s="263"/>
      <c r="O168" s="263"/>
      <c r="P168" s="257"/>
      <c r="Q168" s="257"/>
      <c r="R168" s="257"/>
      <c r="S168" s="257"/>
      <c r="T168" s="257"/>
      <c r="U168" s="290" t="str">
        <f>IF(OR(L168="FINT",L168="ENCO",L168=""),IF(ISNA(LOOKUP(S168,'€€€'!$H$7:$H$96,'€€€'!$I$7:$I$96)*T168),"",(LOOKUP(S168,'€€€'!$H$7:$H$96,'€€€'!$I$7:$I$96)*T168)),"")</f>
        <v/>
      </c>
      <c r="V168" s="256"/>
      <c r="W168" s="256"/>
      <c r="X168" s="290" t="str">
        <f>IF(OR(L168="FINT",L168="ENCO",L168=""),IF(ISNA(LOOKUP(V168,'€€€'!$H$7:$H$96,'€€€'!$I$7:$I$96)*W168),"",(LOOKUP(V168,'€€€'!$H$7:$H$96,'€€€'!$I$7:$I$96)*W168)),"")</f>
        <v/>
      </c>
      <c r="Y168" s="47"/>
      <c r="Z168" s="215"/>
      <c r="AA168" s="215"/>
      <c r="AB168" s="215"/>
      <c r="AC168" s="215"/>
      <c r="AD168" s="215"/>
      <c r="AE168" s="215"/>
      <c r="AF168" s="215"/>
      <c r="AG168" s="215"/>
      <c r="AH168" s="215"/>
      <c r="AI168" s="214">
        <f t="shared" si="12"/>
        <v>0</v>
      </c>
      <c r="AJ168" s="214">
        <f t="shared" si="13"/>
        <v>0</v>
      </c>
      <c r="AK168" s="214">
        <f t="shared" si="14"/>
        <v>0</v>
      </c>
    </row>
    <row r="169" spans="1:37" ht="20.25" x14ac:dyDescent="0.2">
      <c r="A169" s="105"/>
      <c r="B169" s="105"/>
      <c r="C169" s="104"/>
      <c r="D169" s="143"/>
      <c r="E169" s="257"/>
      <c r="F169" s="263"/>
      <c r="G169" s="257"/>
      <c r="H169" s="257"/>
      <c r="I169" s="257"/>
      <c r="J169" s="257"/>
      <c r="K169" s="264"/>
      <c r="L169" s="256"/>
      <c r="M169" s="263"/>
      <c r="N169" s="263"/>
      <c r="O169" s="263"/>
      <c r="P169" s="257"/>
      <c r="Q169" s="257"/>
      <c r="R169" s="257"/>
      <c r="S169" s="257"/>
      <c r="T169" s="257"/>
      <c r="U169" s="290" t="str">
        <f>IF(OR(L169="FINT",L169="ENCO",L169=""),IF(ISNA(LOOKUP(S169,'€€€'!$H$7:$H$96,'€€€'!$I$7:$I$96)*T169),"",(LOOKUP(S169,'€€€'!$H$7:$H$96,'€€€'!$I$7:$I$96)*T169)),"")</f>
        <v/>
      </c>
      <c r="V169" s="256"/>
      <c r="W169" s="256"/>
      <c r="X169" s="290" t="str">
        <f>IF(OR(L169="FINT",L169="ENCO",L169=""),IF(ISNA(LOOKUP(V169,'€€€'!$H$7:$H$96,'€€€'!$I$7:$I$96)*W169),"",(LOOKUP(V169,'€€€'!$H$7:$H$96,'€€€'!$I$7:$I$96)*W169)),"")</f>
        <v/>
      </c>
      <c r="Y169" s="47"/>
      <c r="Z169" s="215"/>
      <c r="AA169" s="215"/>
      <c r="AB169" s="215"/>
      <c r="AC169" s="215"/>
      <c r="AD169" s="215"/>
      <c r="AE169" s="215"/>
      <c r="AF169" s="215"/>
      <c r="AG169" s="215"/>
      <c r="AH169" s="215"/>
      <c r="AI169" s="214">
        <f t="shared" si="12"/>
        <v>0</v>
      </c>
      <c r="AJ169" s="214">
        <f t="shared" si="13"/>
        <v>0</v>
      </c>
      <c r="AK169" s="214">
        <f t="shared" si="14"/>
        <v>0</v>
      </c>
    </row>
    <row r="170" spans="1:37" ht="20.25" x14ac:dyDescent="0.2">
      <c r="A170" s="105"/>
      <c r="B170" s="105"/>
      <c r="C170" s="104"/>
      <c r="D170" s="143"/>
      <c r="E170" s="257"/>
      <c r="F170" s="263"/>
      <c r="G170" s="257"/>
      <c r="H170" s="257"/>
      <c r="I170" s="257"/>
      <c r="J170" s="257"/>
      <c r="K170" s="264"/>
      <c r="L170" s="256"/>
      <c r="M170" s="263"/>
      <c r="N170" s="263"/>
      <c r="O170" s="263"/>
      <c r="P170" s="257"/>
      <c r="Q170" s="257"/>
      <c r="R170" s="257"/>
      <c r="S170" s="257"/>
      <c r="T170" s="257"/>
      <c r="U170" s="290" t="str">
        <f>IF(OR(L170="FINT",L170="ENCO",L170=""),IF(ISNA(LOOKUP(S170,'€€€'!$H$7:$H$96,'€€€'!$I$7:$I$96)*T170),"",(LOOKUP(S170,'€€€'!$H$7:$H$96,'€€€'!$I$7:$I$96)*T170)),"")</f>
        <v/>
      </c>
      <c r="V170" s="256"/>
      <c r="W170" s="256"/>
      <c r="X170" s="290" t="str">
        <f>IF(OR(L170="FINT",L170="ENCO",L170=""),IF(ISNA(LOOKUP(V170,'€€€'!$H$7:$H$96,'€€€'!$I$7:$I$96)*W170),"",(LOOKUP(V170,'€€€'!$H$7:$H$96,'€€€'!$I$7:$I$96)*W170)),"")</f>
        <v/>
      </c>
      <c r="Y170" s="47"/>
      <c r="Z170" s="215"/>
      <c r="AA170" s="215"/>
      <c r="AB170" s="215"/>
      <c r="AC170" s="215"/>
      <c r="AD170" s="215"/>
      <c r="AE170" s="215"/>
      <c r="AF170" s="215"/>
      <c r="AG170" s="215"/>
      <c r="AH170" s="215"/>
      <c r="AI170" s="214">
        <f t="shared" si="12"/>
        <v>0</v>
      </c>
      <c r="AJ170" s="214">
        <f t="shared" si="13"/>
        <v>0</v>
      </c>
      <c r="AK170" s="214">
        <f t="shared" si="14"/>
        <v>0</v>
      </c>
    </row>
    <row r="171" spans="1:37" ht="20.25" x14ac:dyDescent="0.2">
      <c r="A171" s="105"/>
      <c r="B171" s="105"/>
      <c r="C171" s="104"/>
      <c r="D171" s="143"/>
      <c r="E171" s="257"/>
      <c r="F171" s="263"/>
      <c r="G171" s="257"/>
      <c r="H171" s="257"/>
      <c r="I171" s="257"/>
      <c r="J171" s="257"/>
      <c r="K171" s="264"/>
      <c r="L171" s="256"/>
      <c r="M171" s="263"/>
      <c r="N171" s="263"/>
      <c r="O171" s="263"/>
      <c r="P171" s="257"/>
      <c r="Q171" s="257"/>
      <c r="R171" s="257"/>
      <c r="S171" s="257"/>
      <c r="T171" s="257"/>
      <c r="U171" s="290" t="str">
        <f>IF(OR(L171="FINT",L171="ENCO",L171=""),IF(ISNA(LOOKUP(S171,'€€€'!$H$7:$H$96,'€€€'!$I$7:$I$96)*T171),"",(LOOKUP(S171,'€€€'!$H$7:$H$96,'€€€'!$I$7:$I$96)*T171)),"")</f>
        <v/>
      </c>
      <c r="V171" s="256"/>
      <c r="W171" s="256"/>
      <c r="X171" s="290" t="str">
        <f>IF(OR(L171="FINT",L171="ENCO",L171=""),IF(ISNA(LOOKUP(V171,'€€€'!$H$7:$H$96,'€€€'!$I$7:$I$96)*W171),"",(LOOKUP(V171,'€€€'!$H$7:$H$96,'€€€'!$I$7:$I$96)*W171)),"")</f>
        <v/>
      </c>
      <c r="Y171" s="47"/>
      <c r="Z171" s="215"/>
      <c r="AA171" s="215"/>
      <c r="AB171" s="215"/>
      <c r="AC171" s="215"/>
      <c r="AD171" s="215"/>
      <c r="AE171" s="215"/>
      <c r="AF171" s="215"/>
      <c r="AG171" s="215"/>
      <c r="AH171" s="215"/>
      <c r="AI171" s="214">
        <f t="shared" si="12"/>
        <v>0</v>
      </c>
      <c r="AJ171" s="214">
        <f t="shared" si="13"/>
        <v>0</v>
      </c>
      <c r="AK171" s="214">
        <f t="shared" si="14"/>
        <v>0</v>
      </c>
    </row>
    <row r="172" spans="1:37" ht="20.25" x14ac:dyDescent="0.2">
      <c r="A172" s="105"/>
      <c r="B172" s="105"/>
      <c r="C172" s="104"/>
      <c r="D172" s="143"/>
      <c r="E172" s="257"/>
      <c r="F172" s="263"/>
      <c r="G172" s="257"/>
      <c r="H172" s="257"/>
      <c r="I172" s="257"/>
      <c r="J172" s="257"/>
      <c r="K172" s="264"/>
      <c r="L172" s="256"/>
      <c r="M172" s="263"/>
      <c r="N172" s="263"/>
      <c r="O172" s="263"/>
      <c r="P172" s="257"/>
      <c r="Q172" s="257"/>
      <c r="R172" s="257"/>
      <c r="S172" s="257"/>
      <c r="T172" s="257"/>
      <c r="U172" s="290" t="str">
        <f>IF(OR(L172="FINT",L172="ENCO",L172=""),IF(ISNA(LOOKUP(S172,'€€€'!$H$7:$H$96,'€€€'!$I$7:$I$96)*T172),"",(LOOKUP(S172,'€€€'!$H$7:$H$96,'€€€'!$I$7:$I$96)*T172)),"")</f>
        <v/>
      </c>
      <c r="V172" s="256"/>
      <c r="W172" s="256"/>
      <c r="X172" s="290" t="str">
        <f>IF(OR(L172="FINT",L172="ENCO",L172=""),IF(ISNA(LOOKUP(V172,'€€€'!$H$7:$H$96,'€€€'!$I$7:$I$96)*W172),"",(LOOKUP(V172,'€€€'!$H$7:$H$96,'€€€'!$I$7:$I$96)*W172)),"")</f>
        <v/>
      </c>
      <c r="Y172" s="47"/>
      <c r="Z172" s="215"/>
      <c r="AA172" s="215"/>
      <c r="AB172" s="215"/>
      <c r="AC172" s="215"/>
      <c r="AD172" s="215"/>
      <c r="AE172" s="215"/>
      <c r="AF172" s="215"/>
      <c r="AG172" s="215"/>
      <c r="AH172" s="215"/>
      <c r="AI172" s="214">
        <f t="shared" si="12"/>
        <v>0</v>
      </c>
      <c r="AJ172" s="214">
        <f t="shared" si="13"/>
        <v>0</v>
      </c>
      <c r="AK172" s="214">
        <f t="shared" si="14"/>
        <v>0</v>
      </c>
    </row>
    <row r="173" spans="1:37" ht="20.25" x14ac:dyDescent="0.2">
      <c r="A173" s="105"/>
      <c r="B173" s="105"/>
      <c r="C173" s="104"/>
      <c r="D173" s="143"/>
      <c r="E173" s="257"/>
      <c r="F173" s="263"/>
      <c r="G173" s="257"/>
      <c r="H173" s="257"/>
      <c r="I173" s="257"/>
      <c r="J173" s="257"/>
      <c r="K173" s="264"/>
      <c r="L173" s="256"/>
      <c r="M173" s="263"/>
      <c r="N173" s="263"/>
      <c r="O173" s="263"/>
      <c r="P173" s="257"/>
      <c r="Q173" s="257"/>
      <c r="R173" s="257"/>
      <c r="S173" s="257"/>
      <c r="T173" s="257"/>
      <c r="U173" s="290" t="str">
        <f>IF(OR(L173="FINT",L173="ENCO",L173=""),IF(ISNA(LOOKUP(S173,'€€€'!$H$7:$H$96,'€€€'!$I$7:$I$96)*T173),"",(LOOKUP(S173,'€€€'!$H$7:$H$96,'€€€'!$I$7:$I$96)*T173)),"")</f>
        <v/>
      </c>
      <c r="V173" s="256"/>
      <c r="W173" s="256"/>
      <c r="X173" s="290" t="str">
        <f>IF(OR(L173="FINT",L173="ENCO",L173=""),IF(ISNA(LOOKUP(V173,'€€€'!$H$7:$H$96,'€€€'!$I$7:$I$96)*W173),"",(LOOKUP(V173,'€€€'!$H$7:$H$96,'€€€'!$I$7:$I$96)*W173)),"")</f>
        <v/>
      </c>
      <c r="Y173" s="47"/>
      <c r="Z173" s="215"/>
      <c r="AA173" s="215"/>
      <c r="AB173" s="215"/>
      <c r="AC173" s="215"/>
      <c r="AD173" s="215"/>
      <c r="AE173" s="215"/>
      <c r="AF173" s="215"/>
      <c r="AG173" s="215"/>
      <c r="AH173" s="215"/>
      <c r="AI173" s="214">
        <f t="shared" si="12"/>
        <v>0</v>
      </c>
      <c r="AJ173" s="214">
        <f t="shared" si="13"/>
        <v>0</v>
      </c>
      <c r="AK173" s="214">
        <f t="shared" si="14"/>
        <v>0</v>
      </c>
    </row>
    <row r="174" spans="1:37" ht="20.25" x14ac:dyDescent="0.2">
      <c r="A174" s="106"/>
      <c r="B174" s="106"/>
      <c r="C174" s="104"/>
      <c r="D174" s="143"/>
      <c r="E174" s="257"/>
      <c r="F174" s="263"/>
      <c r="G174" s="257"/>
      <c r="H174" s="257"/>
      <c r="I174" s="257"/>
      <c r="J174" s="257"/>
      <c r="K174" s="264"/>
      <c r="L174" s="256"/>
      <c r="M174" s="263"/>
      <c r="N174" s="263"/>
      <c r="O174" s="263"/>
      <c r="P174" s="257"/>
      <c r="Q174" s="257"/>
      <c r="R174" s="257"/>
      <c r="S174" s="257"/>
      <c r="T174" s="257"/>
      <c r="U174" s="290" t="str">
        <f>IF(OR(L174="FINT",L174="ENCO",L174=""),IF(ISNA(LOOKUP(S174,'€€€'!$H$7:$H$96,'€€€'!$I$7:$I$96)*T174),"",(LOOKUP(S174,'€€€'!$H$7:$H$96,'€€€'!$I$7:$I$96)*T174)),"")</f>
        <v/>
      </c>
      <c r="V174" s="256"/>
      <c r="W174" s="256"/>
      <c r="X174" s="290" t="str">
        <f>IF(OR(L174="FINT",L174="ENCO",L174=""),IF(ISNA(LOOKUP(V174,'€€€'!$H$7:$H$96,'€€€'!$I$7:$I$96)*W174),"",(LOOKUP(V174,'€€€'!$H$7:$H$96,'€€€'!$I$7:$I$96)*W174)),"")</f>
        <v/>
      </c>
      <c r="Y174" s="8"/>
      <c r="Z174" s="215"/>
      <c r="AA174" s="215"/>
      <c r="AB174" s="215"/>
      <c r="AC174" s="215"/>
      <c r="AD174" s="215"/>
      <c r="AE174" s="215"/>
      <c r="AF174" s="215"/>
      <c r="AG174" s="215"/>
      <c r="AH174" s="215"/>
      <c r="AI174" s="214">
        <f t="shared" si="12"/>
        <v>0</v>
      </c>
      <c r="AJ174" s="214">
        <f t="shared" si="13"/>
        <v>0</v>
      </c>
      <c r="AK174" s="214">
        <f t="shared" si="14"/>
        <v>0</v>
      </c>
    </row>
    <row r="175" spans="1:37" ht="20.25" x14ac:dyDescent="0.2">
      <c r="A175" s="105"/>
      <c r="B175" s="105"/>
      <c r="C175" s="104"/>
      <c r="D175" s="143"/>
      <c r="E175" s="257"/>
      <c r="F175" s="263"/>
      <c r="G175" s="257"/>
      <c r="H175" s="257"/>
      <c r="I175" s="257"/>
      <c r="J175" s="257"/>
      <c r="K175" s="264"/>
      <c r="L175" s="256"/>
      <c r="M175" s="263"/>
      <c r="N175" s="263"/>
      <c r="O175" s="263"/>
      <c r="P175" s="257"/>
      <c r="Q175" s="257"/>
      <c r="R175" s="257"/>
      <c r="S175" s="257"/>
      <c r="T175" s="257"/>
      <c r="U175" s="290" t="str">
        <f>IF(OR(L175="FINT",L175="ENCO",L175=""),IF(ISNA(LOOKUP(S175,'€€€'!$H$7:$H$96,'€€€'!$I$7:$I$96)*T175),"",(LOOKUP(S175,'€€€'!$H$7:$H$96,'€€€'!$I$7:$I$96)*T175)),"")</f>
        <v/>
      </c>
      <c r="V175" s="256"/>
      <c r="W175" s="256"/>
      <c r="X175" s="290" t="str">
        <f>IF(OR(L175="FINT",L175="ENCO",L175=""),IF(ISNA(LOOKUP(V175,'€€€'!$H$7:$H$96,'€€€'!$I$7:$I$96)*W175),"",(LOOKUP(V175,'€€€'!$H$7:$H$96,'€€€'!$I$7:$I$96)*W175)),"")</f>
        <v/>
      </c>
      <c r="Y175" s="47"/>
      <c r="Z175" s="215"/>
      <c r="AA175" s="215"/>
      <c r="AB175" s="215"/>
      <c r="AC175" s="215"/>
      <c r="AD175" s="215"/>
      <c r="AE175" s="215"/>
      <c r="AF175" s="215"/>
      <c r="AG175" s="215"/>
      <c r="AH175" s="215"/>
      <c r="AI175" s="214">
        <f t="shared" si="12"/>
        <v>0</v>
      </c>
      <c r="AJ175" s="214">
        <f t="shared" si="13"/>
        <v>0</v>
      </c>
      <c r="AK175" s="214">
        <f t="shared" si="14"/>
        <v>0</v>
      </c>
    </row>
    <row r="176" spans="1:37" ht="20.25" x14ac:dyDescent="0.2">
      <c r="A176" s="105"/>
      <c r="B176" s="105"/>
      <c r="C176" s="104"/>
      <c r="D176" s="143"/>
      <c r="E176" s="257"/>
      <c r="F176" s="263"/>
      <c r="G176" s="257"/>
      <c r="H176" s="257"/>
      <c r="I176" s="257"/>
      <c r="J176" s="257"/>
      <c r="K176" s="264"/>
      <c r="L176" s="256"/>
      <c r="M176" s="263"/>
      <c r="N176" s="263"/>
      <c r="O176" s="263"/>
      <c r="P176" s="257"/>
      <c r="Q176" s="257"/>
      <c r="R176" s="257"/>
      <c r="S176" s="257"/>
      <c r="T176" s="257"/>
      <c r="U176" s="290" t="str">
        <f>IF(OR(L176="FINT",L176="ENCO",L176=""),IF(ISNA(LOOKUP(S176,'€€€'!$H$7:$H$96,'€€€'!$I$7:$I$96)*T176),"",(LOOKUP(S176,'€€€'!$H$7:$H$96,'€€€'!$I$7:$I$96)*T176)),"")</f>
        <v/>
      </c>
      <c r="V176" s="256"/>
      <c r="W176" s="256"/>
      <c r="X176" s="290" t="str">
        <f>IF(OR(L176="FINT",L176="ENCO",L176=""),IF(ISNA(LOOKUP(V176,'€€€'!$H$7:$H$96,'€€€'!$I$7:$I$96)*W176),"",(LOOKUP(V176,'€€€'!$H$7:$H$96,'€€€'!$I$7:$I$96)*W176)),"")</f>
        <v/>
      </c>
      <c r="Y176" s="47"/>
      <c r="Z176" s="215"/>
      <c r="AA176" s="215"/>
      <c r="AB176" s="215"/>
      <c r="AC176" s="215"/>
      <c r="AD176" s="215"/>
      <c r="AE176" s="215"/>
      <c r="AF176" s="215"/>
      <c r="AG176" s="215"/>
      <c r="AH176" s="215"/>
      <c r="AI176" s="214">
        <f t="shared" si="12"/>
        <v>0</v>
      </c>
      <c r="AJ176" s="214">
        <f t="shared" si="13"/>
        <v>0</v>
      </c>
      <c r="AK176" s="214">
        <f t="shared" si="14"/>
        <v>0</v>
      </c>
    </row>
    <row r="177" spans="1:37" ht="20.25" x14ac:dyDescent="0.2">
      <c r="A177" s="105"/>
      <c r="B177" s="105"/>
      <c r="C177" s="104"/>
      <c r="D177" s="143"/>
      <c r="E177" s="257"/>
      <c r="F177" s="263"/>
      <c r="G177" s="257"/>
      <c r="H177" s="257"/>
      <c r="I177" s="257"/>
      <c r="J177" s="257"/>
      <c r="K177" s="264"/>
      <c r="L177" s="256"/>
      <c r="M177" s="263"/>
      <c r="N177" s="263"/>
      <c r="O177" s="263"/>
      <c r="P177" s="257"/>
      <c r="Q177" s="257"/>
      <c r="R177" s="257"/>
      <c r="S177" s="257"/>
      <c r="T177" s="257"/>
      <c r="U177" s="290" t="str">
        <f>IF(OR(L177="FINT",L177="ENCO",L177=""),IF(ISNA(LOOKUP(S177,'€€€'!$H$7:$H$96,'€€€'!$I$7:$I$96)*T177),"",(LOOKUP(S177,'€€€'!$H$7:$H$96,'€€€'!$I$7:$I$96)*T177)),"")</f>
        <v/>
      </c>
      <c r="V177" s="256"/>
      <c r="W177" s="256"/>
      <c r="X177" s="290" t="str">
        <f>IF(OR(L177="FINT",L177="ENCO",L177=""),IF(ISNA(LOOKUP(V177,'€€€'!$H$7:$H$96,'€€€'!$I$7:$I$96)*W177),"",(LOOKUP(V177,'€€€'!$H$7:$H$96,'€€€'!$I$7:$I$96)*W177)),"")</f>
        <v/>
      </c>
      <c r="Y177" s="47"/>
      <c r="Z177" s="215"/>
      <c r="AA177" s="215"/>
      <c r="AB177" s="215"/>
      <c r="AC177" s="215"/>
      <c r="AD177" s="215"/>
      <c r="AE177" s="215"/>
      <c r="AF177" s="215"/>
      <c r="AG177" s="215"/>
      <c r="AH177" s="215"/>
      <c r="AI177" s="214">
        <f t="shared" si="12"/>
        <v>0</v>
      </c>
      <c r="AJ177" s="214">
        <f t="shared" si="13"/>
        <v>0</v>
      </c>
      <c r="AK177" s="214">
        <f t="shared" si="14"/>
        <v>0</v>
      </c>
    </row>
    <row r="178" spans="1:37" ht="20.25" x14ac:dyDescent="0.2">
      <c r="A178" s="105"/>
      <c r="B178" s="105"/>
      <c r="C178" s="104"/>
      <c r="D178" s="143"/>
      <c r="E178" s="257"/>
      <c r="F178" s="263"/>
      <c r="G178" s="257"/>
      <c r="H178" s="257"/>
      <c r="I178" s="257"/>
      <c r="J178" s="257"/>
      <c r="K178" s="264"/>
      <c r="L178" s="256"/>
      <c r="M178" s="263"/>
      <c r="N178" s="263"/>
      <c r="O178" s="263"/>
      <c r="P178" s="257"/>
      <c r="Q178" s="257"/>
      <c r="R178" s="257"/>
      <c r="S178" s="257"/>
      <c r="T178" s="257"/>
      <c r="U178" s="290" t="str">
        <f>IF(OR(L178="FINT",L178="ENCO",L178=""),IF(ISNA(LOOKUP(S178,'€€€'!$H$7:$H$96,'€€€'!$I$7:$I$96)*T178),"",(LOOKUP(S178,'€€€'!$H$7:$H$96,'€€€'!$I$7:$I$96)*T178)),"")</f>
        <v/>
      </c>
      <c r="V178" s="256"/>
      <c r="W178" s="256"/>
      <c r="X178" s="290" t="str">
        <f>IF(OR(L178="FINT",L178="ENCO",L178=""),IF(ISNA(LOOKUP(V178,'€€€'!$H$7:$H$96,'€€€'!$I$7:$I$96)*W178),"",(LOOKUP(V178,'€€€'!$H$7:$H$96,'€€€'!$I$7:$I$96)*W178)),"")</f>
        <v/>
      </c>
      <c r="Y178" s="47"/>
      <c r="Z178" s="215"/>
      <c r="AA178" s="215"/>
      <c r="AB178" s="215"/>
      <c r="AC178" s="215"/>
      <c r="AD178" s="215"/>
      <c r="AE178" s="215"/>
      <c r="AF178" s="215"/>
      <c r="AG178" s="215"/>
      <c r="AH178" s="215"/>
      <c r="AI178" s="214">
        <f t="shared" si="12"/>
        <v>0</v>
      </c>
      <c r="AJ178" s="214">
        <f t="shared" si="13"/>
        <v>0</v>
      </c>
      <c r="AK178" s="214">
        <f t="shared" si="14"/>
        <v>0</v>
      </c>
    </row>
    <row r="179" spans="1:37" ht="20.25" x14ac:dyDescent="0.2">
      <c r="A179" s="105"/>
      <c r="B179" s="105"/>
      <c r="C179" s="104"/>
      <c r="D179" s="168"/>
      <c r="E179" s="257"/>
      <c r="F179" s="263"/>
      <c r="G179" s="257"/>
      <c r="H179" s="257"/>
      <c r="I179" s="257"/>
      <c r="J179" s="257"/>
      <c r="K179" s="264"/>
      <c r="L179" s="256"/>
      <c r="M179" s="263"/>
      <c r="N179" s="263"/>
      <c r="O179" s="263"/>
      <c r="P179" s="257"/>
      <c r="Q179" s="257"/>
      <c r="R179" s="257"/>
      <c r="S179" s="257"/>
      <c r="T179" s="257"/>
      <c r="U179" s="290" t="str">
        <f>IF(OR(L179="FINT",L179="ENCO",L179=""),IF(ISNA(LOOKUP(S179,'€€€'!$H$7:$H$96,'€€€'!$I$7:$I$96)*T179),"",(LOOKUP(S179,'€€€'!$H$7:$H$96,'€€€'!$I$7:$I$96)*T179)),"")</f>
        <v/>
      </c>
      <c r="V179" s="256"/>
      <c r="W179" s="256"/>
      <c r="X179" s="290" t="str">
        <f>IF(OR(L179="FINT",L179="ENCO",L179=""),IF(ISNA(LOOKUP(V179,'€€€'!$H$7:$H$96,'€€€'!$I$7:$I$96)*W179),"",(LOOKUP(V179,'€€€'!$H$7:$H$96,'€€€'!$I$7:$I$96)*W179)),"")</f>
        <v/>
      </c>
      <c r="Y179" s="47"/>
      <c r="Z179" s="215"/>
      <c r="AA179" s="215"/>
      <c r="AB179" s="215"/>
      <c r="AC179" s="215"/>
      <c r="AD179" s="215"/>
      <c r="AE179" s="215"/>
      <c r="AF179" s="215"/>
      <c r="AG179" s="215"/>
      <c r="AH179" s="215"/>
      <c r="AI179" s="214">
        <f t="shared" si="12"/>
        <v>0</v>
      </c>
      <c r="AJ179" s="214">
        <f t="shared" si="13"/>
        <v>0</v>
      </c>
      <c r="AK179" s="214">
        <f t="shared" si="14"/>
        <v>0</v>
      </c>
    </row>
    <row r="180" spans="1:37" ht="20.25" x14ac:dyDescent="0.2">
      <c r="A180" s="105"/>
      <c r="B180" s="105"/>
      <c r="C180" s="104"/>
      <c r="D180" s="143"/>
      <c r="E180" s="257"/>
      <c r="F180" s="263"/>
      <c r="G180" s="257"/>
      <c r="H180" s="257"/>
      <c r="I180" s="257"/>
      <c r="J180" s="257"/>
      <c r="K180" s="264"/>
      <c r="L180" s="256"/>
      <c r="M180" s="263"/>
      <c r="N180" s="263"/>
      <c r="O180" s="263"/>
      <c r="P180" s="257"/>
      <c r="Q180" s="257"/>
      <c r="R180" s="257"/>
      <c r="S180" s="257"/>
      <c r="T180" s="257"/>
      <c r="U180" s="290" t="str">
        <f>IF(OR(L180="FINT",L180="ENCO",L180=""),IF(ISNA(LOOKUP(S180,'€€€'!$H$7:$H$96,'€€€'!$I$7:$I$96)*T180),"",(LOOKUP(S180,'€€€'!$H$7:$H$96,'€€€'!$I$7:$I$96)*T180)),"")</f>
        <v/>
      </c>
      <c r="V180" s="256"/>
      <c r="W180" s="256"/>
      <c r="X180" s="290" t="str">
        <f>IF(OR(L180="FINT",L180="ENCO",L180=""),IF(ISNA(LOOKUP(V180,'€€€'!$H$7:$H$96,'€€€'!$I$7:$I$96)*W180),"",(LOOKUP(V180,'€€€'!$H$7:$H$96,'€€€'!$I$7:$I$96)*W180)),"")</f>
        <v/>
      </c>
      <c r="Y180" s="47"/>
      <c r="Z180" s="215"/>
      <c r="AA180" s="215"/>
      <c r="AB180" s="215"/>
      <c r="AC180" s="215"/>
      <c r="AD180" s="215"/>
      <c r="AE180" s="215"/>
      <c r="AF180" s="215"/>
      <c r="AG180" s="215"/>
      <c r="AH180" s="215"/>
      <c r="AI180" s="214">
        <f t="shared" si="12"/>
        <v>0</v>
      </c>
      <c r="AJ180" s="214">
        <f t="shared" si="13"/>
        <v>0</v>
      </c>
      <c r="AK180" s="214">
        <f t="shared" si="14"/>
        <v>0</v>
      </c>
    </row>
    <row r="181" spans="1:37" ht="20.25" x14ac:dyDescent="0.2">
      <c r="A181" s="105"/>
      <c r="B181" s="105"/>
      <c r="C181" s="104"/>
      <c r="D181" s="143"/>
      <c r="E181" s="257"/>
      <c r="F181" s="263"/>
      <c r="G181" s="257"/>
      <c r="H181" s="257"/>
      <c r="I181" s="257"/>
      <c r="J181" s="257"/>
      <c r="K181" s="264"/>
      <c r="L181" s="256"/>
      <c r="M181" s="263"/>
      <c r="N181" s="263"/>
      <c r="O181" s="263"/>
      <c r="P181" s="257"/>
      <c r="Q181" s="257"/>
      <c r="R181" s="257"/>
      <c r="S181" s="257"/>
      <c r="T181" s="257"/>
      <c r="U181" s="290" t="str">
        <f>IF(OR(L181="FINT",L181="ENCO",L181=""),IF(ISNA(LOOKUP(S181,'€€€'!$H$7:$H$96,'€€€'!$I$7:$I$96)*T181),"",(LOOKUP(S181,'€€€'!$H$7:$H$96,'€€€'!$I$7:$I$96)*T181)),"")</f>
        <v/>
      </c>
      <c r="V181" s="256"/>
      <c r="W181" s="256"/>
      <c r="X181" s="290" t="str">
        <f>IF(OR(L181="FINT",L181="ENCO",L181=""),IF(ISNA(LOOKUP(V181,'€€€'!$H$7:$H$96,'€€€'!$I$7:$I$96)*W181),"",(LOOKUP(V181,'€€€'!$H$7:$H$96,'€€€'!$I$7:$I$96)*W181)),"")</f>
        <v/>
      </c>
      <c r="Y181" s="47"/>
      <c r="Z181" s="215"/>
      <c r="AA181" s="215"/>
      <c r="AB181" s="215"/>
      <c r="AC181" s="215"/>
      <c r="AD181" s="215"/>
      <c r="AE181" s="215"/>
      <c r="AF181" s="215"/>
      <c r="AG181" s="215"/>
      <c r="AH181" s="215"/>
      <c r="AI181" s="214">
        <f t="shared" si="12"/>
        <v>0</v>
      </c>
      <c r="AJ181" s="214">
        <f t="shared" si="13"/>
        <v>0</v>
      </c>
      <c r="AK181" s="214">
        <f t="shared" si="14"/>
        <v>0</v>
      </c>
    </row>
    <row r="182" spans="1:37" ht="20.25" x14ac:dyDescent="0.2">
      <c r="A182" s="105"/>
      <c r="B182" s="105"/>
      <c r="C182" s="104"/>
      <c r="D182" s="143"/>
      <c r="E182" s="257"/>
      <c r="F182" s="263"/>
      <c r="G182" s="257"/>
      <c r="H182" s="257"/>
      <c r="I182" s="257"/>
      <c r="J182" s="257"/>
      <c r="K182" s="264"/>
      <c r="L182" s="256"/>
      <c r="M182" s="263"/>
      <c r="N182" s="263"/>
      <c r="O182" s="263"/>
      <c r="P182" s="257"/>
      <c r="Q182" s="257"/>
      <c r="R182" s="257"/>
      <c r="S182" s="257"/>
      <c r="T182" s="257"/>
      <c r="U182" s="290" t="str">
        <f>IF(OR(L182="FINT",L182="ENCO",L182=""),IF(ISNA(LOOKUP(S182,'€€€'!$H$7:$H$96,'€€€'!$I$7:$I$96)*T182),"",(LOOKUP(S182,'€€€'!$H$7:$H$96,'€€€'!$I$7:$I$96)*T182)),"")</f>
        <v/>
      </c>
      <c r="V182" s="256"/>
      <c r="W182" s="256"/>
      <c r="X182" s="290" t="str">
        <f>IF(OR(L182="FINT",L182="ENCO",L182=""),IF(ISNA(LOOKUP(V182,'€€€'!$H$7:$H$96,'€€€'!$I$7:$I$96)*W182),"",(LOOKUP(V182,'€€€'!$H$7:$H$96,'€€€'!$I$7:$I$96)*W182)),"")</f>
        <v/>
      </c>
      <c r="Y182" s="47"/>
      <c r="Z182" s="215"/>
      <c r="AA182" s="215"/>
      <c r="AB182" s="215"/>
      <c r="AC182" s="215"/>
      <c r="AD182" s="215"/>
      <c r="AE182" s="215"/>
      <c r="AF182" s="215"/>
      <c r="AG182" s="215"/>
      <c r="AH182" s="215"/>
      <c r="AI182" s="214">
        <f t="shared" si="12"/>
        <v>0</v>
      </c>
      <c r="AJ182" s="214">
        <f t="shared" si="13"/>
        <v>0</v>
      </c>
      <c r="AK182" s="214">
        <f t="shared" si="14"/>
        <v>0</v>
      </c>
    </row>
    <row r="183" spans="1:37" ht="20.25" x14ac:dyDescent="0.2">
      <c r="A183" s="105"/>
      <c r="B183" s="105"/>
      <c r="C183" s="104"/>
      <c r="D183" s="143"/>
      <c r="E183" s="257"/>
      <c r="F183" s="263"/>
      <c r="G183" s="257"/>
      <c r="H183" s="257"/>
      <c r="I183" s="257"/>
      <c r="J183" s="257"/>
      <c r="K183" s="264"/>
      <c r="L183" s="256"/>
      <c r="M183" s="263"/>
      <c r="N183" s="263"/>
      <c r="O183" s="263"/>
      <c r="P183" s="257"/>
      <c r="Q183" s="257"/>
      <c r="R183" s="257"/>
      <c r="S183" s="257"/>
      <c r="T183" s="257"/>
      <c r="U183" s="290" t="str">
        <f>IF(OR(L183="FINT",L183="ENCO",L183=""),IF(ISNA(LOOKUP(S183,'€€€'!$H$7:$H$96,'€€€'!$I$7:$I$96)*T183),"",(LOOKUP(S183,'€€€'!$H$7:$H$96,'€€€'!$I$7:$I$96)*T183)),"")</f>
        <v/>
      </c>
      <c r="V183" s="256"/>
      <c r="W183" s="256"/>
      <c r="X183" s="290" t="str">
        <f>IF(OR(L183="FINT",L183="ENCO",L183=""),IF(ISNA(LOOKUP(V183,'€€€'!$H$7:$H$96,'€€€'!$I$7:$I$96)*W183),"",(LOOKUP(V183,'€€€'!$H$7:$H$96,'€€€'!$I$7:$I$96)*W183)),"")</f>
        <v/>
      </c>
      <c r="Y183" s="47"/>
      <c r="Z183" s="215"/>
      <c r="AA183" s="215"/>
      <c r="AB183" s="215"/>
      <c r="AC183" s="215"/>
      <c r="AD183" s="215"/>
      <c r="AE183" s="215"/>
      <c r="AF183" s="215"/>
      <c r="AG183" s="215"/>
      <c r="AH183" s="215"/>
      <c r="AI183" s="214">
        <f t="shared" si="12"/>
        <v>0</v>
      </c>
      <c r="AJ183" s="214">
        <f t="shared" si="13"/>
        <v>0</v>
      </c>
      <c r="AK183" s="214">
        <f t="shared" si="14"/>
        <v>0</v>
      </c>
    </row>
    <row r="184" spans="1:37" ht="20.25" x14ac:dyDescent="0.2">
      <c r="A184" s="105"/>
      <c r="B184" s="105"/>
      <c r="C184" s="104"/>
      <c r="D184" s="143"/>
      <c r="E184" s="257"/>
      <c r="F184" s="263"/>
      <c r="G184" s="257"/>
      <c r="H184" s="257"/>
      <c r="I184" s="257"/>
      <c r="J184" s="257"/>
      <c r="K184" s="264"/>
      <c r="L184" s="256"/>
      <c r="M184" s="263"/>
      <c r="N184" s="263"/>
      <c r="O184" s="263"/>
      <c r="P184" s="257"/>
      <c r="Q184" s="257"/>
      <c r="R184" s="257"/>
      <c r="S184" s="257"/>
      <c r="T184" s="257"/>
      <c r="U184" s="290" t="str">
        <f>IF(OR(L184="FINT",L184="ENCO",L184=""),IF(ISNA(LOOKUP(S184,'€€€'!$H$7:$H$96,'€€€'!$I$7:$I$96)*T184),"",(LOOKUP(S184,'€€€'!$H$7:$H$96,'€€€'!$I$7:$I$96)*T184)),"")</f>
        <v/>
      </c>
      <c r="V184" s="256"/>
      <c r="W184" s="256"/>
      <c r="X184" s="290" t="str">
        <f>IF(OR(L184="FINT",L184="ENCO",L184=""),IF(ISNA(LOOKUP(V184,'€€€'!$H$7:$H$96,'€€€'!$I$7:$I$96)*W184),"",(LOOKUP(V184,'€€€'!$H$7:$H$96,'€€€'!$I$7:$I$96)*W184)),"")</f>
        <v/>
      </c>
      <c r="Y184" s="47"/>
      <c r="Z184" s="215"/>
      <c r="AA184" s="215"/>
      <c r="AB184" s="215"/>
      <c r="AC184" s="215"/>
      <c r="AD184" s="215"/>
      <c r="AE184" s="215"/>
      <c r="AF184" s="215"/>
      <c r="AG184" s="215"/>
      <c r="AH184" s="215"/>
      <c r="AI184" s="214">
        <f t="shared" si="12"/>
        <v>0</v>
      </c>
      <c r="AJ184" s="214">
        <f t="shared" si="13"/>
        <v>0</v>
      </c>
      <c r="AK184" s="214">
        <f t="shared" si="14"/>
        <v>0</v>
      </c>
    </row>
    <row r="185" spans="1:37" ht="20.25" x14ac:dyDescent="0.2">
      <c r="A185" s="105"/>
      <c r="B185" s="105"/>
      <c r="C185" s="104"/>
      <c r="D185" s="143"/>
      <c r="E185" s="257"/>
      <c r="F185" s="263"/>
      <c r="G185" s="257"/>
      <c r="H185" s="257"/>
      <c r="I185" s="257"/>
      <c r="J185" s="257"/>
      <c r="K185" s="264"/>
      <c r="L185" s="256"/>
      <c r="M185" s="263"/>
      <c r="N185" s="263"/>
      <c r="O185" s="263"/>
      <c r="P185" s="257"/>
      <c r="Q185" s="257"/>
      <c r="R185" s="257"/>
      <c r="S185" s="257"/>
      <c r="T185" s="257"/>
      <c r="U185" s="290" t="str">
        <f>IF(OR(L185="FINT",L185="ENCO",L185=""),IF(ISNA(LOOKUP(S185,'€€€'!$H$7:$H$96,'€€€'!$I$7:$I$96)*T185),"",(LOOKUP(S185,'€€€'!$H$7:$H$96,'€€€'!$I$7:$I$96)*T185)),"")</f>
        <v/>
      </c>
      <c r="V185" s="256"/>
      <c r="W185" s="256"/>
      <c r="X185" s="290" t="str">
        <f>IF(OR(L185="FINT",L185="ENCO",L185=""),IF(ISNA(LOOKUP(V185,'€€€'!$H$7:$H$96,'€€€'!$I$7:$I$96)*W185),"",(LOOKUP(V185,'€€€'!$H$7:$H$96,'€€€'!$I$7:$I$96)*W185)),"")</f>
        <v/>
      </c>
      <c r="Y185" s="47"/>
      <c r="Z185" s="215"/>
      <c r="AA185" s="215"/>
      <c r="AB185" s="215"/>
      <c r="AC185" s="215"/>
      <c r="AD185" s="215"/>
      <c r="AE185" s="215"/>
      <c r="AF185" s="215"/>
      <c r="AG185" s="215"/>
      <c r="AH185" s="215"/>
      <c r="AI185" s="214">
        <f t="shared" si="12"/>
        <v>0</v>
      </c>
      <c r="AJ185" s="214">
        <f t="shared" si="13"/>
        <v>0</v>
      </c>
      <c r="AK185" s="214">
        <f t="shared" si="14"/>
        <v>0</v>
      </c>
    </row>
    <row r="186" spans="1:37" ht="20.25" x14ac:dyDescent="0.2">
      <c r="A186" s="105"/>
      <c r="B186" s="105"/>
      <c r="C186" s="104"/>
      <c r="D186" s="143"/>
      <c r="E186" s="257"/>
      <c r="F186" s="263"/>
      <c r="G186" s="257"/>
      <c r="H186" s="257"/>
      <c r="I186" s="257"/>
      <c r="J186" s="257"/>
      <c r="K186" s="264"/>
      <c r="L186" s="256"/>
      <c r="M186" s="263"/>
      <c r="N186" s="263"/>
      <c r="O186" s="263"/>
      <c r="P186" s="257"/>
      <c r="Q186" s="257"/>
      <c r="R186" s="257"/>
      <c r="S186" s="257"/>
      <c r="T186" s="257"/>
      <c r="U186" s="290" t="str">
        <f>IF(OR(L186="FINT",L186="ENCO",L186=""),IF(ISNA(LOOKUP(S186,'€€€'!$H$7:$H$96,'€€€'!$I$7:$I$96)*T186),"",(LOOKUP(S186,'€€€'!$H$7:$H$96,'€€€'!$I$7:$I$96)*T186)),"")</f>
        <v/>
      </c>
      <c r="V186" s="256"/>
      <c r="W186" s="256"/>
      <c r="X186" s="290" t="str">
        <f>IF(OR(L186="FINT",L186="ENCO",L186=""),IF(ISNA(LOOKUP(V186,'€€€'!$H$7:$H$96,'€€€'!$I$7:$I$96)*W186),"",(LOOKUP(V186,'€€€'!$H$7:$H$96,'€€€'!$I$7:$I$96)*W186)),"")</f>
        <v/>
      </c>
      <c r="Y186" s="47"/>
      <c r="Z186" s="215"/>
      <c r="AA186" s="215"/>
      <c r="AB186" s="215"/>
      <c r="AC186" s="215"/>
      <c r="AD186" s="215"/>
      <c r="AE186" s="215"/>
      <c r="AF186" s="215"/>
      <c r="AG186" s="215"/>
      <c r="AH186" s="215"/>
      <c r="AI186" s="214">
        <f t="shared" si="12"/>
        <v>0</v>
      </c>
      <c r="AJ186" s="214">
        <f t="shared" si="13"/>
        <v>0</v>
      </c>
      <c r="AK186" s="214">
        <f t="shared" si="14"/>
        <v>0</v>
      </c>
    </row>
    <row r="187" spans="1:37" ht="20.25" x14ac:dyDescent="0.2">
      <c r="A187" s="105"/>
      <c r="B187" s="105"/>
      <c r="C187" s="104"/>
      <c r="D187" s="143"/>
      <c r="E187" s="257"/>
      <c r="F187" s="263"/>
      <c r="G187" s="257"/>
      <c r="H187" s="257"/>
      <c r="I187" s="257"/>
      <c r="J187" s="257"/>
      <c r="K187" s="264"/>
      <c r="L187" s="256"/>
      <c r="M187" s="263"/>
      <c r="N187" s="263"/>
      <c r="O187" s="263"/>
      <c r="P187" s="257"/>
      <c r="Q187" s="257"/>
      <c r="R187" s="257"/>
      <c r="S187" s="257"/>
      <c r="T187" s="257"/>
      <c r="U187" s="290" t="str">
        <f>IF(OR(L187="FINT",L187="ENCO",L187=""),IF(ISNA(LOOKUP(S187,'€€€'!$H$7:$H$96,'€€€'!$I$7:$I$96)*T187),"",(LOOKUP(S187,'€€€'!$H$7:$H$96,'€€€'!$I$7:$I$96)*T187)),"")</f>
        <v/>
      </c>
      <c r="V187" s="256"/>
      <c r="W187" s="256"/>
      <c r="X187" s="290" t="str">
        <f>IF(OR(L187="FINT",L187="ENCO",L187=""),IF(ISNA(LOOKUP(V187,'€€€'!$H$7:$H$96,'€€€'!$I$7:$I$96)*W187),"",(LOOKUP(V187,'€€€'!$H$7:$H$96,'€€€'!$I$7:$I$96)*W187)),"")</f>
        <v/>
      </c>
      <c r="Y187" s="47"/>
      <c r="Z187" s="215"/>
      <c r="AA187" s="215"/>
      <c r="AB187" s="215"/>
      <c r="AC187" s="215"/>
      <c r="AD187" s="215"/>
      <c r="AE187" s="215"/>
      <c r="AF187" s="215"/>
      <c r="AG187" s="215"/>
      <c r="AH187" s="215"/>
      <c r="AI187" s="214">
        <f t="shared" si="12"/>
        <v>0</v>
      </c>
      <c r="AJ187" s="214">
        <f t="shared" si="13"/>
        <v>0</v>
      </c>
      <c r="AK187" s="214">
        <f t="shared" si="14"/>
        <v>0</v>
      </c>
    </row>
    <row r="188" spans="1:37" ht="20.25" x14ac:dyDescent="0.2">
      <c r="A188" s="105"/>
      <c r="B188" s="105"/>
      <c r="C188" s="104"/>
      <c r="D188" s="143"/>
      <c r="E188" s="257"/>
      <c r="F188" s="263"/>
      <c r="G188" s="257"/>
      <c r="H188" s="257"/>
      <c r="I188" s="257"/>
      <c r="J188" s="257"/>
      <c r="K188" s="264"/>
      <c r="L188" s="256"/>
      <c r="M188" s="263"/>
      <c r="N188" s="263"/>
      <c r="O188" s="263"/>
      <c r="P188" s="257"/>
      <c r="Q188" s="257"/>
      <c r="R188" s="257"/>
      <c r="S188" s="257"/>
      <c r="T188" s="257"/>
      <c r="U188" s="290" t="str">
        <f>IF(OR(L188="FINT",L188="ENCO",L188=""),IF(ISNA(LOOKUP(S188,'€€€'!$H$7:$H$96,'€€€'!$I$7:$I$96)*T188),"",(LOOKUP(S188,'€€€'!$H$7:$H$96,'€€€'!$I$7:$I$96)*T188)),"")</f>
        <v/>
      </c>
      <c r="V188" s="256"/>
      <c r="W188" s="256"/>
      <c r="X188" s="290" t="str">
        <f>IF(OR(L188="FINT",L188="ENCO",L188=""),IF(ISNA(LOOKUP(V188,'€€€'!$H$7:$H$96,'€€€'!$I$7:$I$96)*W188),"",(LOOKUP(V188,'€€€'!$H$7:$H$96,'€€€'!$I$7:$I$96)*W188)),"")</f>
        <v/>
      </c>
      <c r="Y188" s="47"/>
      <c r="Z188" s="215"/>
      <c r="AA188" s="215"/>
      <c r="AB188" s="215"/>
      <c r="AC188" s="215"/>
      <c r="AD188" s="215"/>
      <c r="AE188" s="215"/>
      <c r="AF188" s="215"/>
      <c r="AG188" s="215"/>
      <c r="AH188" s="215"/>
      <c r="AI188" s="214">
        <f t="shared" si="12"/>
        <v>0</v>
      </c>
      <c r="AJ188" s="214">
        <f t="shared" si="13"/>
        <v>0</v>
      </c>
      <c r="AK188" s="214">
        <f t="shared" si="14"/>
        <v>0</v>
      </c>
    </row>
    <row r="189" spans="1:37" ht="20.25" x14ac:dyDescent="0.2">
      <c r="A189" s="105"/>
      <c r="B189" s="105"/>
      <c r="C189" s="104"/>
      <c r="D189" s="169"/>
      <c r="E189" s="257"/>
      <c r="F189" s="263"/>
      <c r="G189" s="257"/>
      <c r="H189" s="257"/>
      <c r="I189" s="257"/>
      <c r="J189" s="257"/>
      <c r="K189" s="264"/>
      <c r="L189" s="256"/>
      <c r="M189" s="263"/>
      <c r="N189" s="263"/>
      <c r="O189" s="263"/>
      <c r="P189" s="257"/>
      <c r="Q189" s="257"/>
      <c r="R189" s="257"/>
      <c r="S189" s="257"/>
      <c r="T189" s="257"/>
      <c r="U189" s="290" t="str">
        <f>IF(OR(L189="FINT",L189="ENCO",L189=""),IF(ISNA(LOOKUP(S189,'€€€'!$H$7:$H$96,'€€€'!$I$7:$I$96)*T189),"",(LOOKUP(S189,'€€€'!$H$7:$H$96,'€€€'!$I$7:$I$96)*T189)),"")</f>
        <v/>
      </c>
      <c r="V189" s="256"/>
      <c r="W189" s="256"/>
      <c r="X189" s="290" t="str">
        <f>IF(OR(L189="FINT",L189="ENCO",L189=""),IF(ISNA(LOOKUP(V189,'€€€'!$H$7:$H$96,'€€€'!$I$7:$I$96)*W189),"",(LOOKUP(V189,'€€€'!$H$7:$H$96,'€€€'!$I$7:$I$96)*W189)),"")</f>
        <v/>
      </c>
      <c r="Y189" s="47"/>
      <c r="Z189" s="215"/>
      <c r="AA189" s="215"/>
      <c r="AB189" s="215"/>
      <c r="AC189" s="215"/>
      <c r="AD189" s="215"/>
      <c r="AE189" s="215"/>
      <c r="AF189" s="215"/>
      <c r="AG189" s="215"/>
      <c r="AH189" s="215"/>
      <c r="AI189" s="214">
        <f t="shared" si="12"/>
        <v>0</v>
      </c>
      <c r="AJ189" s="214">
        <f t="shared" si="13"/>
        <v>0</v>
      </c>
      <c r="AK189" s="214">
        <f t="shared" si="14"/>
        <v>0</v>
      </c>
    </row>
    <row r="190" spans="1:37" ht="20.25" x14ac:dyDescent="0.2">
      <c r="A190" s="105"/>
      <c r="B190" s="105"/>
      <c r="C190" s="104"/>
      <c r="D190" s="143"/>
      <c r="E190" s="257"/>
      <c r="F190" s="263"/>
      <c r="G190" s="257"/>
      <c r="H190" s="257"/>
      <c r="I190" s="257"/>
      <c r="J190" s="257"/>
      <c r="K190" s="264"/>
      <c r="L190" s="256"/>
      <c r="M190" s="263"/>
      <c r="N190" s="263"/>
      <c r="O190" s="263"/>
      <c r="P190" s="257"/>
      <c r="Q190" s="257"/>
      <c r="R190" s="257"/>
      <c r="S190" s="257"/>
      <c r="T190" s="257"/>
      <c r="U190" s="290" t="str">
        <f>IF(OR(L190="FINT",L190="ENCO",L190=""),IF(ISNA(LOOKUP(S190,'€€€'!$H$7:$H$96,'€€€'!$I$7:$I$96)*T190),"",(LOOKUP(S190,'€€€'!$H$7:$H$96,'€€€'!$I$7:$I$96)*T190)),"")</f>
        <v/>
      </c>
      <c r="V190" s="256"/>
      <c r="W190" s="256"/>
      <c r="X190" s="290" t="str">
        <f>IF(OR(L190="FINT",L190="ENCO",L190=""),IF(ISNA(LOOKUP(V190,'€€€'!$H$7:$H$96,'€€€'!$I$7:$I$96)*W190),"",(LOOKUP(V190,'€€€'!$H$7:$H$96,'€€€'!$I$7:$I$96)*W190)),"")</f>
        <v/>
      </c>
      <c r="Y190" s="47"/>
      <c r="Z190" s="215"/>
      <c r="AA190" s="215"/>
      <c r="AB190" s="215"/>
      <c r="AC190" s="215"/>
      <c r="AD190" s="215"/>
      <c r="AE190" s="215"/>
      <c r="AF190" s="215"/>
      <c r="AG190" s="215"/>
      <c r="AH190" s="215"/>
      <c r="AI190" s="214">
        <f t="shared" si="12"/>
        <v>0</v>
      </c>
      <c r="AJ190" s="214">
        <f t="shared" si="13"/>
        <v>0</v>
      </c>
      <c r="AK190" s="214">
        <f t="shared" si="14"/>
        <v>0</v>
      </c>
    </row>
    <row r="191" spans="1:37" ht="20.25" x14ac:dyDescent="0.2">
      <c r="A191" s="105"/>
      <c r="B191" s="105"/>
      <c r="C191" s="104"/>
      <c r="D191" s="143"/>
      <c r="E191" s="257"/>
      <c r="F191" s="263"/>
      <c r="G191" s="257"/>
      <c r="H191" s="257"/>
      <c r="I191" s="257"/>
      <c r="J191" s="257"/>
      <c r="K191" s="264"/>
      <c r="L191" s="256"/>
      <c r="M191" s="263"/>
      <c r="N191" s="263"/>
      <c r="O191" s="263"/>
      <c r="P191" s="257"/>
      <c r="Q191" s="257"/>
      <c r="R191" s="257"/>
      <c r="S191" s="257"/>
      <c r="T191" s="257"/>
      <c r="U191" s="290" t="str">
        <f>IF(OR(L191="FINT",L191="ENCO",L191=""),IF(ISNA(LOOKUP(S191,'€€€'!$H$7:$H$96,'€€€'!$I$7:$I$96)*T191),"",(LOOKUP(S191,'€€€'!$H$7:$H$96,'€€€'!$I$7:$I$96)*T191)),"")</f>
        <v/>
      </c>
      <c r="V191" s="256"/>
      <c r="W191" s="256"/>
      <c r="X191" s="290" t="str">
        <f>IF(OR(L191="FINT",L191="ENCO",L191=""),IF(ISNA(LOOKUP(V191,'€€€'!$H$7:$H$96,'€€€'!$I$7:$I$96)*W191),"",(LOOKUP(V191,'€€€'!$H$7:$H$96,'€€€'!$I$7:$I$96)*W191)),"")</f>
        <v/>
      </c>
      <c r="Y191" s="47"/>
      <c r="Z191" s="215"/>
      <c r="AA191" s="215"/>
      <c r="AB191" s="215"/>
      <c r="AC191" s="215"/>
      <c r="AD191" s="215"/>
      <c r="AE191" s="215"/>
      <c r="AF191" s="215"/>
      <c r="AG191" s="215"/>
      <c r="AH191" s="215"/>
      <c r="AI191" s="214">
        <f t="shared" si="12"/>
        <v>0</v>
      </c>
      <c r="AJ191" s="214">
        <f t="shared" si="13"/>
        <v>0</v>
      </c>
      <c r="AK191" s="214">
        <f t="shared" si="14"/>
        <v>0</v>
      </c>
    </row>
    <row r="192" spans="1:37" ht="20.25" x14ac:dyDescent="0.2">
      <c r="A192" s="105"/>
      <c r="B192" s="105"/>
      <c r="C192" s="104"/>
      <c r="D192" s="143"/>
      <c r="E192" s="257"/>
      <c r="F192" s="263"/>
      <c r="G192" s="257"/>
      <c r="H192" s="257"/>
      <c r="I192" s="257"/>
      <c r="J192" s="257"/>
      <c r="K192" s="264"/>
      <c r="L192" s="256"/>
      <c r="M192" s="263"/>
      <c r="N192" s="263"/>
      <c r="O192" s="263"/>
      <c r="P192" s="257"/>
      <c r="Q192" s="257"/>
      <c r="R192" s="257"/>
      <c r="S192" s="257"/>
      <c r="T192" s="257"/>
      <c r="U192" s="290" t="str">
        <f>IF(OR(L192="FINT",L192="ENCO",L192=""),IF(ISNA(LOOKUP(S192,'€€€'!$H$7:$H$96,'€€€'!$I$7:$I$96)*T192),"",(LOOKUP(S192,'€€€'!$H$7:$H$96,'€€€'!$I$7:$I$96)*T192)),"")</f>
        <v/>
      </c>
      <c r="V192" s="256"/>
      <c r="W192" s="256"/>
      <c r="X192" s="290" t="str">
        <f>IF(OR(L192="FINT",L192="ENCO",L192=""),IF(ISNA(LOOKUP(V192,'€€€'!$H$7:$H$96,'€€€'!$I$7:$I$96)*W192),"",(LOOKUP(V192,'€€€'!$H$7:$H$96,'€€€'!$I$7:$I$96)*W192)),"")</f>
        <v/>
      </c>
      <c r="Y192" s="47"/>
      <c r="Z192" s="215"/>
      <c r="AA192" s="215"/>
      <c r="AB192" s="215"/>
      <c r="AC192" s="215"/>
      <c r="AD192" s="215"/>
      <c r="AE192" s="215"/>
      <c r="AF192" s="215"/>
      <c r="AG192" s="215"/>
      <c r="AH192" s="215"/>
      <c r="AI192" s="214">
        <f t="shared" si="12"/>
        <v>0</v>
      </c>
      <c r="AJ192" s="214">
        <f t="shared" si="13"/>
        <v>0</v>
      </c>
      <c r="AK192" s="214">
        <f t="shared" si="14"/>
        <v>0</v>
      </c>
    </row>
    <row r="193" spans="1:37" ht="20.25" x14ac:dyDescent="0.2">
      <c r="A193" s="105"/>
      <c r="B193" s="105"/>
      <c r="C193" s="104"/>
      <c r="D193" s="143"/>
      <c r="E193" s="257"/>
      <c r="F193" s="263"/>
      <c r="G193" s="257"/>
      <c r="H193" s="257"/>
      <c r="I193" s="257"/>
      <c r="J193" s="257"/>
      <c r="K193" s="264"/>
      <c r="L193" s="256"/>
      <c r="M193" s="263"/>
      <c r="N193" s="263"/>
      <c r="O193" s="263"/>
      <c r="P193" s="257"/>
      <c r="Q193" s="257"/>
      <c r="R193" s="257"/>
      <c r="S193" s="257"/>
      <c r="T193" s="257"/>
      <c r="U193" s="290" t="str">
        <f>IF(OR(L193="FINT",L193="ENCO",L193=""),IF(ISNA(LOOKUP(S193,'€€€'!$H$7:$H$96,'€€€'!$I$7:$I$96)*T193),"",(LOOKUP(S193,'€€€'!$H$7:$H$96,'€€€'!$I$7:$I$96)*T193)),"")</f>
        <v/>
      </c>
      <c r="V193" s="256"/>
      <c r="W193" s="256"/>
      <c r="X193" s="290" t="str">
        <f>IF(OR(L193="FINT",L193="ENCO",L193=""),IF(ISNA(LOOKUP(V193,'€€€'!$H$7:$H$96,'€€€'!$I$7:$I$96)*W193),"",(LOOKUP(V193,'€€€'!$H$7:$H$96,'€€€'!$I$7:$I$96)*W193)),"")</f>
        <v/>
      </c>
      <c r="Y193" s="47"/>
      <c r="Z193" s="215"/>
      <c r="AA193" s="215"/>
      <c r="AB193" s="215"/>
      <c r="AC193" s="215"/>
      <c r="AD193" s="215"/>
      <c r="AE193" s="215"/>
      <c r="AF193" s="215"/>
      <c r="AG193" s="215"/>
      <c r="AH193" s="215"/>
      <c r="AI193" s="214">
        <f t="shared" si="12"/>
        <v>0</v>
      </c>
      <c r="AJ193" s="214">
        <f t="shared" si="13"/>
        <v>0</v>
      </c>
      <c r="AK193" s="214">
        <f t="shared" si="14"/>
        <v>0</v>
      </c>
    </row>
    <row r="194" spans="1:37" ht="20.25" x14ac:dyDescent="0.2">
      <c r="A194" s="105"/>
      <c r="B194" s="105"/>
      <c r="C194" s="104"/>
      <c r="D194" s="143"/>
      <c r="E194" s="257"/>
      <c r="F194" s="263"/>
      <c r="G194" s="257"/>
      <c r="H194" s="257"/>
      <c r="I194" s="257"/>
      <c r="J194" s="257"/>
      <c r="K194" s="264"/>
      <c r="L194" s="256"/>
      <c r="M194" s="263"/>
      <c r="N194" s="263"/>
      <c r="O194" s="263"/>
      <c r="P194" s="257"/>
      <c r="Q194" s="257"/>
      <c r="R194" s="257"/>
      <c r="S194" s="257"/>
      <c r="T194" s="257"/>
      <c r="U194" s="290" t="str">
        <f>IF(OR(L194="FINT",L194="ENCO",L194=""),IF(ISNA(LOOKUP(S194,'€€€'!$H$7:$H$96,'€€€'!$I$7:$I$96)*T194),"",(LOOKUP(S194,'€€€'!$H$7:$H$96,'€€€'!$I$7:$I$96)*T194)),"")</f>
        <v/>
      </c>
      <c r="V194" s="256"/>
      <c r="W194" s="256"/>
      <c r="X194" s="290" t="str">
        <f>IF(OR(L194="FINT",L194="ENCO",L194=""),IF(ISNA(LOOKUP(V194,'€€€'!$H$7:$H$96,'€€€'!$I$7:$I$96)*W194),"",(LOOKUP(V194,'€€€'!$H$7:$H$96,'€€€'!$I$7:$I$96)*W194)),"")</f>
        <v/>
      </c>
      <c r="Y194" s="47"/>
      <c r="Z194" s="215"/>
      <c r="AA194" s="215"/>
      <c r="AB194" s="215"/>
      <c r="AC194" s="215"/>
      <c r="AD194" s="215"/>
      <c r="AE194" s="215"/>
      <c r="AF194" s="215"/>
      <c r="AG194" s="215"/>
      <c r="AH194" s="215"/>
      <c r="AI194" s="214">
        <f t="shared" si="12"/>
        <v>0</v>
      </c>
      <c r="AJ194" s="214">
        <f t="shared" si="13"/>
        <v>0</v>
      </c>
      <c r="AK194" s="214">
        <f t="shared" si="14"/>
        <v>0</v>
      </c>
    </row>
    <row r="195" spans="1:37" ht="20.25" x14ac:dyDescent="0.2">
      <c r="A195" s="105"/>
      <c r="B195" s="105"/>
      <c r="C195" s="104"/>
      <c r="D195" s="143"/>
      <c r="E195" s="257"/>
      <c r="F195" s="263"/>
      <c r="G195" s="257"/>
      <c r="H195" s="257"/>
      <c r="I195" s="257"/>
      <c r="J195" s="257"/>
      <c r="K195" s="264"/>
      <c r="L195" s="256"/>
      <c r="M195" s="263"/>
      <c r="N195" s="263"/>
      <c r="O195" s="263"/>
      <c r="P195" s="257"/>
      <c r="Q195" s="257"/>
      <c r="R195" s="257"/>
      <c r="S195" s="257"/>
      <c r="T195" s="257"/>
      <c r="U195" s="290" t="str">
        <f>IF(OR(L195="FINT",L195="ENCO",L195=""),IF(ISNA(LOOKUP(S195,'€€€'!$H$7:$H$96,'€€€'!$I$7:$I$96)*T195),"",(LOOKUP(S195,'€€€'!$H$7:$H$96,'€€€'!$I$7:$I$96)*T195)),"")</f>
        <v/>
      </c>
      <c r="V195" s="256"/>
      <c r="W195" s="256"/>
      <c r="X195" s="290" t="str">
        <f>IF(OR(L195="FINT",L195="ENCO",L195=""),IF(ISNA(LOOKUP(V195,'€€€'!$H$7:$H$96,'€€€'!$I$7:$I$96)*W195),"",(LOOKUP(V195,'€€€'!$H$7:$H$96,'€€€'!$I$7:$I$96)*W195)),"")</f>
        <v/>
      </c>
      <c r="Y195" s="47"/>
      <c r="Z195" s="215"/>
      <c r="AA195" s="215"/>
      <c r="AB195" s="215"/>
      <c r="AC195" s="215"/>
      <c r="AD195" s="215"/>
      <c r="AE195" s="215"/>
      <c r="AF195" s="215"/>
      <c r="AG195" s="215"/>
      <c r="AH195" s="215"/>
      <c r="AI195" s="214">
        <f t="shared" si="12"/>
        <v>0</v>
      </c>
      <c r="AJ195" s="214">
        <f t="shared" si="13"/>
        <v>0</v>
      </c>
      <c r="AK195" s="214">
        <f t="shared" si="14"/>
        <v>0</v>
      </c>
    </row>
    <row r="196" spans="1:37" ht="20.25" x14ac:dyDescent="0.2">
      <c r="A196" s="105"/>
      <c r="B196" s="105"/>
      <c r="C196" s="104"/>
      <c r="D196" s="143"/>
      <c r="E196" s="257"/>
      <c r="F196" s="263"/>
      <c r="G196" s="257"/>
      <c r="H196" s="257"/>
      <c r="I196" s="257"/>
      <c r="J196" s="257"/>
      <c r="K196" s="264"/>
      <c r="L196" s="256"/>
      <c r="M196" s="263"/>
      <c r="N196" s="263"/>
      <c r="O196" s="263"/>
      <c r="P196" s="257"/>
      <c r="Q196" s="257"/>
      <c r="R196" s="257"/>
      <c r="S196" s="257"/>
      <c r="T196" s="257"/>
      <c r="U196" s="290" t="str">
        <f>IF(OR(L196="FINT",L196="ENCO",L196=""),IF(ISNA(LOOKUP(S196,'€€€'!$H$7:$H$96,'€€€'!$I$7:$I$96)*T196),"",(LOOKUP(S196,'€€€'!$H$7:$H$96,'€€€'!$I$7:$I$96)*T196)),"")</f>
        <v/>
      </c>
      <c r="V196" s="256"/>
      <c r="W196" s="256"/>
      <c r="X196" s="290" t="str">
        <f>IF(OR(L196="FINT",L196="ENCO",L196=""),IF(ISNA(LOOKUP(V196,'€€€'!$H$7:$H$96,'€€€'!$I$7:$I$96)*W196),"",(LOOKUP(V196,'€€€'!$H$7:$H$96,'€€€'!$I$7:$I$96)*W196)),"")</f>
        <v/>
      </c>
      <c r="Y196" s="47"/>
      <c r="Z196" s="215"/>
      <c r="AA196" s="215"/>
      <c r="AB196" s="215"/>
      <c r="AC196" s="215"/>
      <c r="AD196" s="215"/>
      <c r="AE196" s="215"/>
      <c r="AF196" s="215"/>
      <c r="AG196" s="215"/>
      <c r="AH196" s="215"/>
      <c r="AI196" s="214">
        <f t="shared" si="12"/>
        <v>0</v>
      </c>
      <c r="AJ196" s="214">
        <f t="shared" si="13"/>
        <v>0</v>
      </c>
      <c r="AK196" s="214">
        <f t="shared" si="14"/>
        <v>0</v>
      </c>
    </row>
    <row r="197" spans="1:37" ht="20.25" x14ac:dyDescent="0.2">
      <c r="A197" s="105"/>
      <c r="B197" s="105"/>
      <c r="C197" s="104"/>
      <c r="D197" s="143"/>
      <c r="E197" s="257"/>
      <c r="F197" s="263"/>
      <c r="G197" s="257"/>
      <c r="H197" s="257"/>
      <c r="I197" s="257"/>
      <c r="J197" s="257"/>
      <c r="K197" s="264"/>
      <c r="L197" s="256"/>
      <c r="M197" s="263"/>
      <c r="N197" s="263"/>
      <c r="O197" s="263"/>
      <c r="P197" s="257"/>
      <c r="Q197" s="257"/>
      <c r="R197" s="257"/>
      <c r="S197" s="257"/>
      <c r="T197" s="257"/>
      <c r="U197" s="290" t="str">
        <f>IF(OR(L197="FINT",L197="ENCO",L197=""),IF(ISNA(LOOKUP(S197,'€€€'!$H$7:$H$96,'€€€'!$I$7:$I$96)*T197),"",(LOOKUP(S197,'€€€'!$H$7:$H$96,'€€€'!$I$7:$I$96)*T197)),"")</f>
        <v/>
      </c>
      <c r="V197" s="256"/>
      <c r="W197" s="256"/>
      <c r="X197" s="290" t="str">
        <f>IF(OR(L197="FINT",L197="ENCO",L197=""),IF(ISNA(LOOKUP(V197,'€€€'!$H$7:$H$96,'€€€'!$I$7:$I$96)*W197),"",(LOOKUP(V197,'€€€'!$H$7:$H$96,'€€€'!$I$7:$I$96)*W197)),"")</f>
        <v/>
      </c>
      <c r="Y197" s="47"/>
      <c r="Z197" s="215"/>
      <c r="AA197" s="215"/>
      <c r="AB197" s="215"/>
      <c r="AC197" s="215"/>
      <c r="AD197" s="215"/>
      <c r="AE197" s="215"/>
      <c r="AF197" s="215"/>
      <c r="AG197" s="215"/>
      <c r="AH197" s="215"/>
      <c r="AI197" s="214">
        <f t="shared" si="12"/>
        <v>0</v>
      </c>
      <c r="AJ197" s="214">
        <f t="shared" si="13"/>
        <v>0</v>
      </c>
      <c r="AK197" s="214">
        <f t="shared" si="14"/>
        <v>0</v>
      </c>
    </row>
    <row r="198" spans="1:37" ht="20.25" x14ac:dyDescent="0.2">
      <c r="A198" s="105"/>
      <c r="B198" s="105"/>
      <c r="C198" s="104"/>
      <c r="D198" s="170"/>
      <c r="E198" s="257"/>
      <c r="F198" s="263"/>
      <c r="G198" s="257"/>
      <c r="H198" s="257"/>
      <c r="I198" s="257"/>
      <c r="J198" s="257"/>
      <c r="K198" s="264"/>
      <c r="L198" s="256"/>
      <c r="M198" s="263"/>
      <c r="N198" s="263"/>
      <c r="O198" s="263"/>
      <c r="P198" s="257"/>
      <c r="Q198" s="264"/>
      <c r="R198" s="257"/>
      <c r="S198" s="257"/>
      <c r="T198" s="257"/>
      <c r="U198" s="290" t="str">
        <f>IF(OR(L198="FINT",L198="ENCO",L198=""),IF(ISNA(LOOKUP(S198,'€€€'!$H$7:$H$96,'€€€'!$I$7:$I$96)*T198),"",(LOOKUP(S198,'€€€'!$H$7:$H$96,'€€€'!$I$7:$I$96)*T198)),"")</f>
        <v/>
      </c>
      <c r="V198" s="256"/>
      <c r="W198" s="256"/>
      <c r="X198" s="290" t="str">
        <f>IF(OR(L198="FINT",L198="ENCO",L198=""),IF(ISNA(LOOKUP(V198,'€€€'!$H$7:$H$96,'€€€'!$I$7:$I$96)*W198),"",(LOOKUP(V198,'€€€'!$H$7:$H$96,'€€€'!$I$7:$I$96)*W198)),"")</f>
        <v/>
      </c>
      <c r="Y198" s="47"/>
      <c r="Z198" s="215"/>
      <c r="AA198" s="215"/>
      <c r="AB198" s="215"/>
      <c r="AC198" s="215"/>
      <c r="AD198" s="215"/>
      <c r="AE198" s="215"/>
      <c r="AF198" s="215"/>
      <c r="AG198" s="215"/>
      <c r="AH198" s="215"/>
      <c r="AI198" s="214">
        <f t="shared" si="12"/>
        <v>0</v>
      </c>
      <c r="AJ198" s="214">
        <f t="shared" si="13"/>
        <v>0</v>
      </c>
      <c r="AK198" s="214">
        <f t="shared" si="14"/>
        <v>0</v>
      </c>
    </row>
    <row r="199" spans="1:37" ht="20.25" x14ac:dyDescent="0.2">
      <c r="A199" s="105"/>
      <c r="B199" s="105"/>
      <c r="C199" s="104"/>
      <c r="D199" s="143"/>
      <c r="E199" s="257"/>
      <c r="F199" s="263"/>
      <c r="G199" s="257"/>
      <c r="H199" s="257"/>
      <c r="I199" s="257"/>
      <c r="J199" s="257"/>
      <c r="K199" s="264"/>
      <c r="L199" s="256"/>
      <c r="M199" s="263"/>
      <c r="N199" s="263"/>
      <c r="O199" s="263"/>
      <c r="P199" s="257"/>
      <c r="Q199" s="258"/>
      <c r="R199" s="257"/>
      <c r="S199" s="257"/>
      <c r="T199" s="257"/>
      <c r="U199" s="290" t="str">
        <f>IF(OR(L199="FINT",L199="ENCO",L199=""),IF(ISNA(LOOKUP(S199,'€€€'!$H$7:$H$96,'€€€'!$I$7:$I$96)*T199),"",(LOOKUP(S199,'€€€'!$H$7:$H$96,'€€€'!$I$7:$I$96)*T199)),"")</f>
        <v/>
      </c>
      <c r="V199" s="256"/>
      <c r="W199" s="256"/>
      <c r="X199" s="290" t="str">
        <f>IF(OR(L199="FINT",L199="ENCO",L199=""),IF(ISNA(LOOKUP(V199,'€€€'!$H$7:$H$96,'€€€'!$I$7:$I$96)*W199),"",(LOOKUP(V199,'€€€'!$H$7:$H$96,'€€€'!$I$7:$I$96)*W199)),"")</f>
        <v/>
      </c>
      <c r="Y199" s="47"/>
      <c r="Z199" s="215"/>
      <c r="AA199" s="215"/>
      <c r="AB199" s="215"/>
      <c r="AC199" s="215"/>
      <c r="AD199" s="215"/>
      <c r="AE199" s="215"/>
      <c r="AF199" s="215"/>
      <c r="AG199" s="215"/>
      <c r="AH199" s="215"/>
      <c r="AI199" s="214">
        <f t="shared" si="12"/>
        <v>0</v>
      </c>
      <c r="AJ199" s="214">
        <f t="shared" si="13"/>
        <v>0</v>
      </c>
      <c r="AK199" s="214">
        <f t="shared" si="14"/>
        <v>0</v>
      </c>
    </row>
    <row r="200" spans="1:37" ht="20.25" x14ac:dyDescent="0.2">
      <c r="A200" s="105"/>
      <c r="B200" s="105"/>
      <c r="C200" s="104"/>
      <c r="D200" s="143"/>
      <c r="E200" s="257"/>
      <c r="F200" s="263"/>
      <c r="G200" s="257"/>
      <c r="H200" s="257"/>
      <c r="I200" s="257"/>
      <c r="J200" s="257"/>
      <c r="K200" s="264"/>
      <c r="L200" s="256"/>
      <c r="M200" s="263"/>
      <c r="N200" s="263"/>
      <c r="O200" s="263"/>
      <c r="P200" s="257"/>
      <c r="Q200" s="257"/>
      <c r="R200" s="257"/>
      <c r="S200" s="257"/>
      <c r="T200" s="257"/>
      <c r="U200" s="290" t="str">
        <f>IF(OR(L200="FINT",L200="ENCO",L200=""),IF(ISNA(LOOKUP(S200,'€€€'!$H$7:$H$96,'€€€'!$I$7:$I$96)*T200),"",(LOOKUP(S200,'€€€'!$H$7:$H$96,'€€€'!$I$7:$I$96)*T200)),"")</f>
        <v/>
      </c>
      <c r="V200" s="256"/>
      <c r="W200" s="256"/>
      <c r="X200" s="290" t="str">
        <f>IF(OR(L200="FINT",L200="ENCO",L200=""),IF(ISNA(LOOKUP(V200,'€€€'!$H$7:$H$96,'€€€'!$I$7:$I$96)*W200),"",(LOOKUP(V200,'€€€'!$H$7:$H$96,'€€€'!$I$7:$I$96)*W200)),"")</f>
        <v/>
      </c>
      <c r="Y200" s="47"/>
      <c r="Z200" s="215"/>
      <c r="AA200" s="215"/>
      <c r="AB200" s="215"/>
      <c r="AC200" s="215"/>
      <c r="AD200" s="215"/>
      <c r="AE200" s="215"/>
      <c r="AF200" s="215"/>
      <c r="AG200" s="215"/>
      <c r="AH200" s="215"/>
      <c r="AI200" s="214">
        <f t="shared" si="12"/>
        <v>0</v>
      </c>
      <c r="AJ200" s="214">
        <f t="shared" si="13"/>
        <v>0</v>
      </c>
      <c r="AK200" s="214">
        <f t="shared" si="14"/>
        <v>0</v>
      </c>
    </row>
    <row r="201" spans="1:37" ht="20.25" x14ac:dyDescent="0.2">
      <c r="A201" s="105"/>
      <c r="B201" s="105"/>
      <c r="C201" s="104"/>
      <c r="D201" s="143"/>
      <c r="E201" s="257"/>
      <c r="F201" s="263"/>
      <c r="G201" s="257"/>
      <c r="H201" s="257"/>
      <c r="I201" s="257"/>
      <c r="J201" s="257"/>
      <c r="K201" s="264"/>
      <c r="L201" s="256"/>
      <c r="M201" s="263"/>
      <c r="N201" s="263"/>
      <c r="O201" s="263"/>
      <c r="P201" s="257"/>
      <c r="Q201" s="258"/>
      <c r="R201" s="257"/>
      <c r="S201" s="257"/>
      <c r="T201" s="257"/>
      <c r="U201" s="290" t="str">
        <f>IF(OR(L201="FINT",L201="ENCO",L201=""),IF(ISNA(LOOKUP(S201,'€€€'!$H$7:$H$96,'€€€'!$I$7:$I$96)*T201),"",(LOOKUP(S201,'€€€'!$H$7:$H$96,'€€€'!$I$7:$I$96)*T201)),"")</f>
        <v/>
      </c>
      <c r="V201" s="256"/>
      <c r="W201" s="256"/>
      <c r="X201" s="290" t="str">
        <f>IF(OR(L201="FINT",L201="ENCO",L201=""),IF(ISNA(LOOKUP(V201,'€€€'!$H$7:$H$96,'€€€'!$I$7:$I$96)*W201),"",(LOOKUP(V201,'€€€'!$H$7:$H$96,'€€€'!$I$7:$I$96)*W201)),"")</f>
        <v/>
      </c>
      <c r="Y201" s="47"/>
      <c r="Z201" s="215"/>
      <c r="AA201" s="215"/>
      <c r="AB201" s="215"/>
      <c r="AC201" s="215"/>
      <c r="AD201" s="215"/>
      <c r="AE201" s="215"/>
      <c r="AF201" s="215"/>
      <c r="AG201" s="215"/>
      <c r="AH201" s="215"/>
      <c r="AI201" s="214">
        <f t="shared" si="12"/>
        <v>0</v>
      </c>
      <c r="AJ201" s="214">
        <f t="shared" si="13"/>
        <v>0</v>
      </c>
      <c r="AK201" s="214">
        <f t="shared" si="14"/>
        <v>0</v>
      </c>
    </row>
    <row r="202" spans="1:37" ht="20.25" x14ac:dyDescent="0.2">
      <c r="A202" s="105"/>
      <c r="B202" s="105"/>
      <c r="C202" s="104"/>
      <c r="D202" s="143"/>
      <c r="E202" s="257"/>
      <c r="F202" s="263"/>
      <c r="G202" s="257"/>
      <c r="H202" s="257"/>
      <c r="I202" s="257"/>
      <c r="J202" s="257"/>
      <c r="K202" s="264"/>
      <c r="L202" s="256"/>
      <c r="M202" s="263"/>
      <c r="N202" s="263"/>
      <c r="O202" s="263"/>
      <c r="P202" s="257"/>
      <c r="Q202" s="258"/>
      <c r="R202" s="257"/>
      <c r="S202" s="257"/>
      <c r="T202" s="257"/>
      <c r="U202" s="290" t="str">
        <f>IF(OR(L202="FINT",L202="ENCO",L202=""),IF(ISNA(LOOKUP(S202,'€€€'!$H$7:$H$96,'€€€'!$I$7:$I$96)*T202),"",(LOOKUP(S202,'€€€'!$H$7:$H$96,'€€€'!$I$7:$I$96)*T202)),"")</f>
        <v/>
      </c>
      <c r="V202" s="256"/>
      <c r="W202" s="256"/>
      <c r="X202" s="290" t="str">
        <f>IF(OR(L202="FINT",L202="ENCO",L202=""),IF(ISNA(LOOKUP(V202,'€€€'!$H$7:$H$96,'€€€'!$I$7:$I$96)*W202),"",(LOOKUP(V202,'€€€'!$H$7:$H$96,'€€€'!$I$7:$I$96)*W202)),"")</f>
        <v/>
      </c>
      <c r="Y202" s="47"/>
      <c r="Z202" s="215"/>
      <c r="AA202" s="215"/>
      <c r="AB202" s="215"/>
      <c r="AC202" s="215"/>
      <c r="AD202" s="215"/>
      <c r="AE202" s="215"/>
      <c r="AF202" s="215"/>
      <c r="AG202" s="215"/>
      <c r="AH202" s="215"/>
      <c r="AI202" s="214">
        <f t="shared" si="12"/>
        <v>0</v>
      </c>
      <c r="AJ202" s="214">
        <f t="shared" si="13"/>
        <v>0</v>
      </c>
      <c r="AK202" s="214">
        <f t="shared" si="14"/>
        <v>0</v>
      </c>
    </row>
    <row r="203" spans="1:37" ht="20.25" x14ac:dyDescent="0.2">
      <c r="A203" s="105"/>
      <c r="B203" s="105"/>
      <c r="C203" s="104"/>
      <c r="D203" s="143"/>
      <c r="E203" s="257"/>
      <c r="F203" s="263"/>
      <c r="G203" s="257"/>
      <c r="H203" s="257"/>
      <c r="I203" s="257"/>
      <c r="J203" s="257"/>
      <c r="K203" s="264"/>
      <c r="L203" s="256"/>
      <c r="M203" s="263"/>
      <c r="N203" s="263"/>
      <c r="O203" s="263"/>
      <c r="P203" s="257"/>
      <c r="Q203" s="257"/>
      <c r="R203" s="257"/>
      <c r="S203" s="257"/>
      <c r="T203" s="257"/>
      <c r="U203" s="290" t="str">
        <f>IF(OR(L203="FINT",L203="ENCO",L203=""),IF(ISNA(LOOKUP(S203,'€€€'!$H$7:$H$96,'€€€'!$I$7:$I$96)*T203),"",(LOOKUP(S203,'€€€'!$H$7:$H$96,'€€€'!$I$7:$I$96)*T203)),"")</f>
        <v/>
      </c>
      <c r="V203" s="256"/>
      <c r="W203" s="256"/>
      <c r="X203" s="290" t="str">
        <f>IF(OR(L203="FINT",L203="ENCO",L203=""),IF(ISNA(LOOKUP(V203,'€€€'!$H$7:$H$96,'€€€'!$I$7:$I$96)*W203),"",(LOOKUP(V203,'€€€'!$H$7:$H$96,'€€€'!$I$7:$I$96)*W203)),"")</f>
        <v/>
      </c>
      <c r="Y203" s="47"/>
      <c r="Z203" s="215"/>
      <c r="AA203" s="215"/>
      <c r="AB203" s="215"/>
      <c r="AC203" s="215"/>
      <c r="AD203" s="215"/>
      <c r="AE203" s="215"/>
      <c r="AF203" s="215"/>
      <c r="AG203" s="215"/>
      <c r="AH203" s="215"/>
      <c r="AI203" s="214">
        <f t="shared" si="12"/>
        <v>0</v>
      </c>
      <c r="AJ203" s="214">
        <f t="shared" si="13"/>
        <v>0</v>
      </c>
      <c r="AK203" s="214">
        <f t="shared" si="14"/>
        <v>0</v>
      </c>
    </row>
    <row r="204" spans="1:37" ht="20.25" x14ac:dyDescent="0.2">
      <c r="A204" s="105"/>
      <c r="B204" s="105"/>
      <c r="C204" s="104"/>
      <c r="D204" s="143"/>
      <c r="E204" s="257"/>
      <c r="F204" s="263"/>
      <c r="G204" s="257"/>
      <c r="H204" s="257"/>
      <c r="I204" s="257"/>
      <c r="J204" s="257"/>
      <c r="K204" s="264"/>
      <c r="L204" s="256"/>
      <c r="M204" s="263"/>
      <c r="N204" s="263"/>
      <c r="O204" s="263"/>
      <c r="P204" s="257"/>
      <c r="Q204" s="257"/>
      <c r="R204" s="257"/>
      <c r="S204" s="257"/>
      <c r="T204" s="257"/>
      <c r="U204" s="290" t="str">
        <f>IF(OR(L204="FINT",L204="ENCO",L204=""),IF(ISNA(LOOKUP(S204,'€€€'!$H$7:$H$96,'€€€'!$I$7:$I$96)*T204),"",(LOOKUP(S204,'€€€'!$H$7:$H$96,'€€€'!$I$7:$I$96)*T204)),"")</f>
        <v/>
      </c>
      <c r="V204" s="256"/>
      <c r="W204" s="256"/>
      <c r="X204" s="290" t="str">
        <f>IF(OR(L204="FINT",L204="ENCO",L204=""),IF(ISNA(LOOKUP(V204,'€€€'!$H$7:$H$96,'€€€'!$I$7:$I$96)*W204),"",(LOOKUP(V204,'€€€'!$H$7:$H$96,'€€€'!$I$7:$I$96)*W204)),"")</f>
        <v/>
      </c>
      <c r="Y204" s="47"/>
      <c r="Z204" s="215"/>
      <c r="AA204" s="215"/>
      <c r="AB204" s="215"/>
      <c r="AC204" s="215"/>
      <c r="AD204" s="215"/>
      <c r="AE204" s="215"/>
      <c r="AF204" s="215"/>
      <c r="AG204" s="215"/>
      <c r="AH204" s="215"/>
      <c r="AI204" s="214">
        <f t="shared" si="12"/>
        <v>0</v>
      </c>
      <c r="AJ204" s="214">
        <f t="shared" si="13"/>
        <v>0</v>
      </c>
      <c r="AK204" s="214">
        <f t="shared" si="14"/>
        <v>0</v>
      </c>
    </row>
    <row r="205" spans="1:37" ht="20.25" x14ac:dyDescent="0.2">
      <c r="A205" s="105"/>
      <c r="B205" s="105"/>
      <c r="C205" s="104"/>
      <c r="D205" s="143"/>
      <c r="E205" s="257"/>
      <c r="F205" s="263"/>
      <c r="G205" s="257"/>
      <c r="H205" s="257"/>
      <c r="I205" s="257"/>
      <c r="J205" s="257"/>
      <c r="K205" s="264"/>
      <c r="L205" s="256"/>
      <c r="M205" s="263"/>
      <c r="N205" s="263"/>
      <c r="O205" s="263"/>
      <c r="P205" s="257"/>
      <c r="Q205" s="257"/>
      <c r="R205" s="257"/>
      <c r="S205" s="257"/>
      <c r="T205" s="257"/>
      <c r="U205" s="290" t="str">
        <f>IF(OR(L205="FINT",L205="ENCO",L205=""),IF(ISNA(LOOKUP(S205,'€€€'!$H$7:$H$96,'€€€'!$I$7:$I$96)*T205),"",(LOOKUP(S205,'€€€'!$H$7:$H$96,'€€€'!$I$7:$I$96)*T205)),"")</f>
        <v/>
      </c>
      <c r="V205" s="256"/>
      <c r="W205" s="256"/>
      <c r="X205" s="290" t="str">
        <f>IF(OR(L205="FINT",L205="ENCO",L205=""),IF(ISNA(LOOKUP(V205,'€€€'!$H$7:$H$96,'€€€'!$I$7:$I$96)*W205),"",(LOOKUP(V205,'€€€'!$H$7:$H$96,'€€€'!$I$7:$I$96)*W205)),"")</f>
        <v/>
      </c>
      <c r="Y205" s="47"/>
      <c r="Z205" s="215"/>
      <c r="AA205" s="215"/>
      <c r="AB205" s="215"/>
      <c r="AC205" s="215"/>
      <c r="AD205" s="215"/>
      <c r="AE205" s="215"/>
      <c r="AF205" s="215"/>
      <c r="AG205" s="215"/>
      <c r="AH205" s="215"/>
      <c r="AI205" s="214">
        <f t="shared" si="12"/>
        <v>0</v>
      </c>
      <c r="AJ205" s="214">
        <f t="shared" si="13"/>
        <v>0</v>
      </c>
      <c r="AK205" s="214">
        <f t="shared" si="14"/>
        <v>0</v>
      </c>
    </row>
    <row r="206" spans="1:37" ht="20.25" x14ac:dyDescent="0.2">
      <c r="A206" s="105"/>
      <c r="B206" s="105"/>
      <c r="C206" s="104"/>
      <c r="D206" s="143"/>
      <c r="E206" s="257"/>
      <c r="F206" s="263"/>
      <c r="G206" s="257"/>
      <c r="H206" s="257"/>
      <c r="I206" s="257"/>
      <c r="J206" s="257"/>
      <c r="K206" s="264"/>
      <c r="L206" s="256"/>
      <c r="M206" s="263"/>
      <c r="N206" s="263"/>
      <c r="O206" s="263"/>
      <c r="P206" s="257"/>
      <c r="Q206" s="257"/>
      <c r="R206" s="257"/>
      <c r="S206" s="257"/>
      <c r="T206" s="257"/>
      <c r="U206" s="290" t="str">
        <f>IF(OR(L206="FINT",L206="ENCO",L206=""),IF(ISNA(LOOKUP(S206,'€€€'!$H$7:$H$96,'€€€'!$I$7:$I$96)*T206),"",(LOOKUP(S206,'€€€'!$H$7:$H$96,'€€€'!$I$7:$I$96)*T206)),"")</f>
        <v/>
      </c>
      <c r="V206" s="256"/>
      <c r="W206" s="256"/>
      <c r="X206" s="290" t="str">
        <f>IF(OR(L206="FINT",L206="ENCO",L206=""),IF(ISNA(LOOKUP(V206,'€€€'!$H$7:$H$96,'€€€'!$I$7:$I$96)*W206),"",(LOOKUP(V206,'€€€'!$H$7:$H$96,'€€€'!$I$7:$I$96)*W206)),"")</f>
        <v/>
      </c>
      <c r="Y206" s="47"/>
      <c r="Z206" s="215"/>
      <c r="AA206" s="215"/>
      <c r="AB206" s="215"/>
      <c r="AC206" s="215"/>
      <c r="AD206" s="215"/>
      <c r="AE206" s="215"/>
      <c r="AF206" s="215"/>
      <c r="AG206" s="215"/>
      <c r="AH206" s="215"/>
      <c r="AI206" s="214">
        <f t="shared" ref="AI206:AI269" si="15">SUM(U206,X206)</f>
        <v>0</v>
      </c>
      <c r="AJ206" s="214">
        <f t="shared" ref="AJ206:AJ269" si="16">SUMIF(L206,"ENCO",AI206)</f>
        <v>0</v>
      </c>
      <c r="AK206" s="214">
        <f t="shared" ref="AK206:AK269" si="17">SUMIF(L206,"FINT",AI206)</f>
        <v>0</v>
      </c>
    </row>
    <row r="207" spans="1:37" ht="20.25" x14ac:dyDescent="0.2">
      <c r="A207" s="105"/>
      <c r="B207" s="105"/>
      <c r="C207" s="104"/>
      <c r="D207" s="143"/>
      <c r="E207" s="257"/>
      <c r="F207" s="263"/>
      <c r="G207" s="257"/>
      <c r="H207" s="257"/>
      <c r="I207" s="257"/>
      <c r="J207" s="257"/>
      <c r="K207" s="264"/>
      <c r="L207" s="256"/>
      <c r="M207" s="263"/>
      <c r="N207" s="263"/>
      <c r="O207" s="263"/>
      <c r="P207" s="257"/>
      <c r="Q207" s="257"/>
      <c r="R207" s="257"/>
      <c r="S207" s="257"/>
      <c r="T207" s="257"/>
      <c r="U207" s="290" t="str">
        <f>IF(OR(L207="FINT",L207="ENCO",L207=""),IF(ISNA(LOOKUP(S207,'€€€'!$H$7:$H$96,'€€€'!$I$7:$I$96)*T207),"",(LOOKUP(S207,'€€€'!$H$7:$H$96,'€€€'!$I$7:$I$96)*T207)),"")</f>
        <v/>
      </c>
      <c r="V207" s="256"/>
      <c r="W207" s="256"/>
      <c r="X207" s="290" t="str">
        <f>IF(OR(L207="FINT",L207="ENCO",L207=""),IF(ISNA(LOOKUP(V207,'€€€'!$H$7:$H$96,'€€€'!$I$7:$I$96)*W207),"",(LOOKUP(V207,'€€€'!$H$7:$H$96,'€€€'!$I$7:$I$96)*W207)),"")</f>
        <v/>
      </c>
      <c r="Y207" s="47"/>
      <c r="Z207" s="215"/>
      <c r="AA207" s="215"/>
      <c r="AB207" s="215"/>
      <c r="AC207" s="215"/>
      <c r="AD207" s="215"/>
      <c r="AE207" s="215"/>
      <c r="AF207" s="215"/>
      <c r="AG207" s="215"/>
      <c r="AH207" s="215"/>
      <c r="AI207" s="214">
        <f t="shared" si="15"/>
        <v>0</v>
      </c>
      <c r="AJ207" s="214">
        <f t="shared" si="16"/>
        <v>0</v>
      </c>
      <c r="AK207" s="214">
        <f t="shared" si="17"/>
        <v>0</v>
      </c>
    </row>
    <row r="208" spans="1:37" ht="20.25" x14ac:dyDescent="0.2">
      <c r="A208" s="105"/>
      <c r="B208" s="105"/>
      <c r="C208" s="104"/>
      <c r="D208" s="143"/>
      <c r="E208" s="257"/>
      <c r="F208" s="263"/>
      <c r="G208" s="257"/>
      <c r="H208" s="257"/>
      <c r="I208" s="257"/>
      <c r="J208" s="257"/>
      <c r="K208" s="264"/>
      <c r="L208" s="256"/>
      <c r="M208" s="263"/>
      <c r="N208" s="263"/>
      <c r="O208" s="263"/>
      <c r="P208" s="257"/>
      <c r="Q208" s="257"/>
      <c r="R208" s="257"/>
      <c r="S208" s="257"/>
      <c r="T208" s="257"/>
      <c r="U208" s="290" t="str">
        <f>IF(OR(L208="FINT",L208="ENCO",L208=""),IF(ISNA(LOOKUP(S208,'€€€'!$H$7:$H$96,'€€€'!$I$7:$I$96)*T208),"",(LOOKUP(S208,'€€€'!$H$7:$H$96,'€€€'!$I$7:$I$96)*T208)),"")</f>
        <v/>
      </c>
      <c r="V208" s="256"/>
      <c r="W208" s="256"/>
      <c r="X208" s="290" t="str">
        <f>IF(OR(L208="FINT",L208="ENCO",L208=""),IF(ISNA(LOOKUP(V208,'€€€'!$H$7:$H$96,'€€€'!$I$7:$I$96)*W208),"",(LOOKUP(V208,'€€€'!$H$7:$H$96,'€€€'!$I$7:$I$96)*W208)),"")</f>
        <v/>
      </c>
      <c r="Y208" s="47"/>
      <c r="Z208" s="215"/>
      <c r="AA208" s="215"/>
      <c r="AB208" s="215"/>
      <c r="AC208" s="215"/>
      <c r="AD208" s="215"/>
      <c r="AE208" s="215"/>
      <c r="AF208" s="215"/>
      <c r="AG208" s="215"/>
      <c r="AH208" s="215"/>
      <c r="AI208" s="214">
        <f t="shared" si="15"/>
        <v>0</v>
      </c>
      <c r="AJ208" s="214">
        <f t="shared" si="16"/>
        <v>0</v>
      </c>
      <c r="AK208" s="214">
        <f t="shared" si="17"/>
        <v>0</v>
      </c>
    </row>
    <row r="209" spans="1:37" ht="20.25" x14ac:dyDescent="0.2">
      <c r="A209" s="105"/>
      <c r="B209" s="105"/>
      <c r="C209" s="104"/>
      <c r="D209" s="143"/>
      <c r="E209" s="257"/>
      <c r="F209" s="263"/>
      <c r="G209" s="257"/>
      <c r="H209" s="257"/>
      <c r="I209" s="257"/>
      <c r="J209" s="257"/>
      <c r="K209" s="264"/>
      <c r="L209" s="256"/>
      <c r="M209" s="263"/>
      <c r="N209" s="263"/>
      <c r="O209" s="263"/>
      <c r="P209" s="257"/>
      <c r="Q209" s="257"/>
      <c r="R209" s="257"/>
      <c r="S209" s="257"/>
      <c r="T209" s="257"/>
      <c r="U209" s="290" t="str">
        <f>IF(OR(L209="FINT",L209="ENCO",L209=""),IF(ISNA(LOOKUP(S209,'€€€'!$H$7:$H$96,'€€€'!$I$7:$I$96)*T209),"",(LOOKUP(S209,'€€€'!$H$7:$H$96,'€€€'!$I$7:$I$96)*T209)),"")</f>
        <v/>
      </c>
      <c r="V209" s="256"/>
      <c r="W209" s="256"/>
      <c r="X209" s="290" t="str">
        <f>IF(OR(L209="FINT",L209="ENCO",L209=""),IF(ISNA(LOOKUP(V209,'€€€'!$H$7:$H$96,'€€€'!$I$7:$I$96)*W209),"",(LOOKUP(V209,'€€€'!$H$7:$H$96,'€€€'!$I$7:$I$96)*W209)),"")</f>
        <v/>
      </c>
      <c r="Y209" s="47"/>
      <c r="Z209" s="215"/>
      <c r="AA209" s="215"/>
      <c r="AB209" s="215"/>
      <c r="AC209" s="215"/>
      <c r="AD209" s="215"/>
      <c r="AE209" s="215"/>
      <c r="AF209" s="215"/>
      <c r="AG209" s="215"/>
      <c r="AH209" s="215"/>
      <c r="AI209" s="214">
        <f t="shared" si="15"/>
        <v>0</v>
      </c>
      <c r="AJ209" s="214">
        <f t="shared" si="16"/>
        <v>0</v>
      </c>
      <c r="AK209" s="214">
        <f t="shared" si="17"/>
        <v>0</v>
      </c>
    </row>
    <row r="210" spans="1:37" ht="20.25" x14ac:dyDescent="0.2">
      <c r="A210" s="105"/>
      <c r="B210" s="105"/>
      <c r="C210" s="104"/>
      <c r="D210" s="143"/>
      <c r="E210" s="257"/>
      <c r="F210" s="263"/>
      <c r="G210" s="257"/>
      <c r="H210" s="257"/>
      <c r="I210" s="257"/>
      <c r="J210" s="257"/>
      <c r="K210" s="264"/>
      <c r="L210" s="256"/>
      <c r="M210" s="263"/>
      <c r="N210" s="263"/>
      <c r="O210" s="263"/>
      <c r="P210" s="257"/>
      <c r="Q210" s="257"/>
      <c r="R210" s="257"/>
      <c r="S210" s="257"/>
      <c r="T210" s="257"/>
      <c r="U210" s="290" t="str">
        <f>IF(OR(L210="FINT",L210="ENCO",L210=""),IF(ISNA(LOOKUP(S210,'€€€'!$H$7:$H$96,'€€€'!$I$7:$I$96)*T210),"",(LOOKUP(S210,'€€€'!$H$7:$H$96,'€€€'!$I$7:$I$96)*T210)),"")</f>
        <v/>
      </c>
      <c r="V210" s="256"/>
      <c r="W210" s="256"/>
      <c r="X210" s="290" t="str">
        <f>IF(OR(L210="FINT",L210="ENCO",L210=""),IF(ISNA(LOOKUP(V210,'€€€'!$H$7:$H$96,'€€€'!$I$7:$I$96)*W210),"",(LOOKUP(V210,'€€€'!$H$7:$H$96,'€€€'!$I$7:$I$96)*W210)),"")</f>
        <v/>
      </c>
      <c r="Y210" s="47"/>
      <c r="Z210" s="215"/>
      <c r="AA210" s="215"/>
      <c r="AB210" s="215"/>
      <c r="AC210" s="215"/>
      <c r="AD210" s="215"/>
      <c r="AE210" s="215"/>
      <c r="AF210" s="215"/>
      <c r="AG210" s="215"/>
      <c r="AH210" s="215"/>
      <c r="AI210" s="214">
        <f t="shared" si="15"/>
        <v>0</v>
      </c>
      <c r="AJ210" s="214">
        <f t="shared" si="16"/>
        <v>0</v>
      </c>
      <c r="AK210" s="214">
        <f t="shared" si="17"/>
        <v>0</v>
      </c>
    </row>
    <row r="211" spans="1:37" ht="20.25" x14ac:dyDescent="0.2">
      <c r="A211" s="105"/>
      <c r="B211" s="105"/>
      <c r="C211" s="104"/>
      <c r="D211" s="143"/>
      <c r="E211" s="257"/>
      <c r="F211" s="263"/>
      <c r="G211" s="257"/>
      <c r="H211" s="257"/>
      <c r="I211" s="257"/>
      <c r="J211" s="257"/>
      <c r="K211" s="264"/>
      <c r="L211" s="256"/>
      <c r="M211" s="263"/>
      <c r="N211" s="263"/>
      <c r="O211" s="263"/>
      <c r="P211" s="257"/>
      <c r="Q211" s="257"/>
      <c r="R211" s="257"/>
      <c r="S211" s="257"/>
      <c r="T211" s="257"/>
      <c r="U211" s="290" t="str">
        <f>IF(OR(L211="FINT",L211="ENCO",L211=""),IF(ISNA(LOOKUP(S211,'€€€'!$H$7:$H$96,'€€€'!$I$7:$I$96)*T211),"",(LOOKUP(S211,'€€€'!$H$7:$H$96,'€€€'!$I$7:$I$96)*T211)),"")</f>
        <v/>
      </c>
      <c r="V211" s="256"/>
      <c r="W211" s="256"/>
      <c r="X211" s="290" t="str">
        <f>IF(OR(L211="FINT",L211="ENCO",L211=""),IF(ISNA(LOOKUP(V211,'€€€'!$H$7:$H$96,'€€€'!$I$7:$I$96)*W211),"",(LOOKUP(V211,'€€€'!$H$7:$H$96,'€€€'!$I$7:$I$96)*W211)),"")</f>
        <v/>
      </c>
      <c r="Y211" s="47"/>
      <c r="Z211" s="215"/>
      <c r="AA211" s="215"/>
      <c r="AB211" s="215"/>
      <c r="AC211" s="215"/>
      <c r="AD211" s="215"/>
      <c r="AE211" s="215"/>
      <c r="AF211" s="215"/>
      <c r="AG211" s="215"/>
      <c r="AH211" s="215"/>
      <c r="AI211" s="214">
        <f t="shared" si="15"/>
        <v>0</v>
      </c>
      <c r="AJ211" s="214">
        <f t="shared" si="16"/>
        <v>0</v>
      </c>
      <c r="AK211" s="214">
        <f t="shared" si="17"/>
        <v>0</v>
      </c>
    </row>
    <row r="212" spans="1:37" ht="20.25" x14ac:dyDescent="0.2">
      <c r="A212" s="105"/>
      <c r="B212" s="105"/>
      <c r="C212" s="104"/>
      <c r="D212" s="143"/>
      <c r="E212" s="257"/>
      <c r="F212" s="263"/>
      <c r="G212" s="257"/>
      <c r="H212" s="257"/>
      <c r="I212" s="257"/>
      <c r="J212" s="257"/>
      <c r="K212" s="264"/>
      <c r="L212" s="256"/>
      <c r="M212" s="263"/>
      <c r="N212" s="263"/>
      <c r="O212" s="263"/>
      <c r="P212" s="257"/>
      <c r="Q212" s="257"/>
      <c r="R212" s="257"/>
      <c r="S212" s="257"/>
      <c r="T212" s="257"/>
      <c r="U212" s="290" t="str">
        <f>IF(OR(L212="FINT",L212="ENCO",L212=""),IF(ISNA(LOOKUP(S212,'€€€'!$H$7:$H$96,'€€€'!$I$7:$I$96)*T212),"",(LOOKUP(S212,'€€€'!$H$7:$H$96,'€€€'!$I$7:$I$96)*T212)),"")</f>
        <v/>
      </c>
      <c r="V212" s="256"/>
      <c r="W212" s="256"/>
      <c r="X212" s="290" t="str">
        <f>IF(OR(L212="FINT",L212="ENCO",L212=""),IF(ISNA(LOOKUP(V212,'€€€'!$H$7:$H$96,'€€€'!$I$7:$I$96)*W212),"",(LOOKUP(V212,'€€€'!$H$7:$H$96,'€€€'!$I$7:$I$96)*W212)),"")</f>
        <v/>
      </c>
      <c r="Y212" s="47"/>
      <c r="Z212" s="215"/>
      <c r="AA212" s="215"/>
      <c r="AB212" s="215"/>
      <c r="AC212" s="215"/>
      <c r="AD212" s="215"/>
      <c r="AE212" s="215"/>
      <c r="AF212" s="215"/>
      <c r="AG212" s="215"/>
      <c r="AH212" s="215"/>
      <c r="AI212" s="214">
        <f t="shared" si="15"/>
        <v>0</v>
      </c>
      <c r="AJ212" s="214">
        <f t="shared" si="16"/>
        <v>0</v>
      </c>
      <c r="AK212" s="214">
        <f t="shared" si="17"/>
        <v>0</v>
      </c>
    </row>
    <row r="213" spans="1:37" ht="20.25" x14ac:dyDescent="0.2">
      <c r="A213" s="105"/>
      <c r="B213" s="105"/>
      <c r="C213" s="104"/>
      <c r="D213" s="143"/>
      <c r="E213" s="257"/>
      <c r="F213" s="263"/>
      <c r="G213" s="257"/>
      <c r="H213" s="257"/>
      <c r="I213" s="257"/>
      <c r="J213" s="257"/>
      <c r="K213" s="264"/>
      <c r="L213" s="256"/>
      <c r="M213" s="263"/>
      <c r="N213" s="263"/>
      <c r="O213" s="263"/>
      <c r="P213" s="257"/>
      <c r="Q213" s="257"/>
      <c r="R213" s="257"/>
      <c r="S213" s="257"/>
      <c r="T213" s="257"/>
      <c r="U213" s="290" t="str">
        <f>IF(OR(L213="FINT",L213="ENCO",L213=""),IF(ISNA(LOOKUP(S213,'€€€'!$H$7:$H$96,'€€€'!$I$7:$I$96)*T213),"",(LOOKUP(S213,'€€€'!$H$7:$H$96,'€€€'!$I$7:$I$96)*T213)),"")</f>
        <v/>
      </c>
      <c r="V213" s="256"/>
      <c r="W213" s="256"/>
      <c r="X213" s="290" t="str">
        <f>IF(OR(L213="FINT",L213="ENCO",L213=""),IF(ISNA(LOOKUP(V213,'€€€'!$H$7:$H$96,'€€€'!$I$7:$I$96)*W213),"",(LOOKUP(V213,'€€€'!$H$7:$H$96,'€€€'!$I$7:$I$96)*W213)),"")</f>
        <v/>
      </c>
      <c r="Y213" s="47"/>
      <c r="Z213" s="215"/>
      <c r="AA213" s="215"/>
      <c r="AB213" s="215"/>
      <c r="AC213" s="215"/>
      <c r="AD213" s="215"/>
      <c r="AE213" s="215"/>
      <c r="AF213" s="215"/>
      <c r="AG213" s="215"/>
      <c r="AH213" s="215"/>
      <c r="AI213" s="214">
        <f t="shared" si="15"/>
        <v>0</v>
      </c>
      <c r="AJ213" s="214">
        <f t="shared" si="16"/>
        <v>0</v>
      </c>
      <c r="AK213" s="214">
        <f t="shared" si="17"/>
        <v>0</v>
      </c>
    </row>
    <row r="214" spans="1:37" ht="20.25" x14ac:dyDescent="0.2">
      <c r="A214" s="105"/>
      <c r="B214" s="105"/>
      <c r="C214" s="104"/>
      <c r="D214" s="143"/>
      <c r="E214" s="257"/>
      <c r="F214" s="263"/>
      <c r="G214" s="257"/>
      <c r="H214" s="257"/>
      <c r="I214" s="257"/>
      <c r="J214" s="257"/>
      <c r="K214" s="264"/>
      <c r="L214" s="256"/>
      <c r="M214" s="263"/>
      <c r="N214" s="263"/>
      <c r="O214" s="263"/>
      <c r="P214" s="257"/>
      <c r="Q214" s="257"/>
      <c r="R214" s="257"/>
      <c r="S214" s="257"/>
      <c r="T214" s="257"/>
      <c r="U214" s="290" t="str">
        <f>IF(OR(L214="FINT",L214="ENCO",L214=""),IF(ISNA(LOOKUP(S214,'€€€'!$H$7:$H$96,'€€€'!$I$7:$I$96)*T214),"",(LOOKUP(S214,'€€€'!$H$7:$H$96,'€€€'!$I$7:$I$96)*T214)),"")</f>
        <v/>
      </c>
      <c r="V214" s="256"/>
      <c r="W214" s="256"/>
      <c r="X214" s="290" t="str">
        <f>IF(OR(L214="FINT",L214="ENCO",L214=""),IF(ISNA(LOOKUP(V214,'€€€'!$H$7:$H$96,'€€€'!$I$7:$I$96)*W214),"",(LOOKUP(V214,'€€€'!$H$7:$H$96,'€€€'!$I$7:$I$96)*W214)),"")</f>
        <v/>
      </c>
      <c r="Y214" s="47"/>
      <c r="Z214" s="215"/>
      <c r="AA214" s="215"/>
      <c r="AB214" s="215"/>
      <c r="AC214" s="215"/>
      <c r="AD214" s="215"/>
      <c r="AE214" s="215"/>
      <c r="AF214" s="215"/>
      <c r="AG214" s="215"/>
      <c r="AH214" s="215"/>
      <c r="AI214" s="214">
        <f t="shared" si="15"/>
        <v>0</v>
      </c>
      <c r="AJ214" s="214">
        <f t="shared" si="16"/>
        <v>0</v>
      </c>
      <c r="AK214" s="214">
        <f t="shared" si="17"/>
        <v>0</v>
      </c>
    </row>
    <row r="215" spans="1:37" ht="20.25" x14ac:dyDescent="0.2">
      <c r="A215" s="105"/>
      <c r="B215" s="105"/>
      <c r="C215" s="104"/>
      <c r="D215" s="143"/>
      <c r="E215" s="257"/>
      <c r="F215" s="263"/>
      <c r="G215" s="257"/>
      <c r="H215" s="257"/>
      <c r="I215" s="257"/>
      <c r="J215" s="257"/>
      <c r="K215" s="264"/>
      <c r="L215" s="256"/>
      <c r="M215" s="263"/>
      <c r="N215" s="263"/>
      <c r="O215" s="263"/>
      <c r="P215" s="257"/>
      <c r="Q215" s="257"/>
      <c r="R215" s="257"/>
      <c r="S215" s="257"/>
      <c r="T215" s="257"/>
      <c r="U215" s="290" t="str">
        <f>IF(OR(L215="FINT",L215="ENCO",L215=""),IF(ISNA(LOOKUP(S215,'€€€'!$H$7:$H$96,'€€€'!$I$7:$I$96)*T215),"",(LOOKUP(S215,'€€€'!$H$7:$H$96,'€€€'!$I$7:$I$96)*T215)),"")</f>
        <v/>
      </c>
      <c r="V215" s="256"/>
      <c r="W215" s="256"/>
      <c r="X215" s="290" t="str">
        <f>IF(OR(L215="FINT",L215="ENCO",L215=""),IF(ISNA(LOOKUP(V215,'€€€'!$H$7:$H$96,'€€€'!$I$7:$I$96)*W215),"",(LOOKUP(V215,'€€€'!$H$7:$H$96,'€€€'!$I$7:$I$96)*W215)),"")</f>
        <v/>
      </c>
      <c r="Y215" s="47"/>
      <c r="Z215" s="215"/>
      <c r="AA215" s="215"/>
      <c r="AB215" s="215"/>
      <c r="AC215" s="215"/>
      <c r="AD215" s="215"/>
      <c r="AE215" s="215"/>
      <c r="AF215" s="215"/>
      <c r="AG215" s="215"/>
      <c r="AH215" s="215"/>
      <c r="AI215" s="214">
        <f t="shared" si="15"/>
        <v>0</v>
      </c>
      <c r="AJ215" s="214">
        <f t="shared" si="16"/>
        <v>0</v>
      </c>
      <c r="AK215" s="214">
        <f t="shared" si="17"/>
        <v>0</v>
      </c>
    </row>
    <row r="216" spans="1:37" ht="20.25" x14ac:dyDescent="0.2">
      <c r="A216" s="105"/>
      <c r="B216" s="105"/>
      <c r="C216" s="104"/>
      <c r="D216" s="143"/>
      <c r="E216" s="257"/>
      <c r="F216" s="263"/>
      <c r="G216" s="257"/>
      <c r="H216" s="257"/>
      <c r="I216" s="257"/>
      <c r="J216" s="257"/>
      <c r="K216" s="264"/>
      <c r="L216" s="256"/>
      <c r="M216" s="263"/>
      <c r="N216" s="263"/>
      <c r="O216" s="263"/>
      <c r="P216" s="257"/>
      <c r="Q216" s="257"/>
      <c r="R216" s="257"/>
      <c r="S216" s="257"/>
      <c r="T216" s="257"/>
      <c r="U216" s="290" t="str">
        <f>IF(OR(L216="FINT",L216="ENCO",L216=""),IF(ISNA(LOOKUP(S216,'€€€'!$H$7:$H$96,'€€€'!$I$7:$I$96)*T216),"",(LOOKUP(S216,'€€€'!$H$7:$H$96,'€€€'!$I$7:$I$96)*T216)),"")</f>
        <v/>
      </c>
      <c r="V216" s="256"/>
      <c r="W216" s="256"/>
      <c r="X216" s="290" t="str">
        <f>IF(OR(L216="FINT",L216="ENCO",L216=""),IF(ISNA(LOOKUP(V216,'€€€'!$H$7:$H$96,'€€€'!$I$7:$I$96)*W216),"",(LOOKUP(V216,'€€€'!$H$7:$H$96,'€€€'!$I$7:$I$96)*W216)),"")</f>
        <v/>
      </c>
      <c r="Y216" s="47"/>
      <c r="Z216" s="215"/>
      <c r="AA216" s="215"/>
      <c r="AB216" s="215"/>
      <c r="AC216" s="215"/>
      <c r="AD216" s="215"/>
      <c r="AE216" s="215"/>
      <c r="AF216" s="215"/>
      <c r="AG216" s="215"/>
      <c r="AH216" s="215"/>
      <c r="AI216" s="214">
        <f t="shared" si="15"/>
        <v>0</v>
      </c>
      <c r="AJ216" s="214">
        <f t="shared" si="16"/>
        <v>0</v>
      </c>
      <c r="AK216" s="214">
        <f t="shared" si="17"/>
        <v>0</v>
      </c>
    </row>
    <row r="217" spans="1:37" ht="20.25" x14ac:dyDescent="0.2">
      <c r="A217" s="105"/>
      <c r="B217" s="105"/>
      <c r="C217" s="104"/>
      <c r="D217" s="143"/>
      <c r="E217" s="257"/>
      <c r="F217" s="263"/>
      <c r="G217" s="257"/>
      <c r="H217" s="257"/>
      <c r="I217" s="257"/>
      <c r="J217" s="257"/>
      <c r="K217" s="264"/>
      <c r="L217" s="256"/>
      <c r="M217" s="263"/>
      <c r="N217" s="263"/>
      <c r="O217" s="263"/>
      <c r="P217" s="257"/>
      <c r="Q217" s="257"/>
      <c r="R217" s="257"/>
      <c r="S217" s="257"/>
      <c r="T217" s="257"/>
      <c r="U217" s="290" t="str">
        <f>IF(OR(L217="FINT",L217="ENCO",L217=""),IF(ISNA(LOOKUP(S217,'€€€'!$H$7:$H$96,'€€€'!$I$7:$I$96)*T217),"",(LOOKUP(S217,'€€€'!$H$7:$H$96,'€€€'!$I$7:$I$96)*T217)),"")</f>
        <v/>
      </c>
      <c r="V217" s="256"/>
      <c r="W217" s="256"/>
      <c r="X217" s="290" t="str">
        <f>IF(OR(L217="FINT",L217="ENCO",L217=""),IF(ISNA(LOOKUP(V217,'€€€'!$H$7:$H$96,'€€€'!$I$7:$I$96)*W217),"",(LOOKUP(V217,'€€€'!$H$7:$H$96,'€€€'!$I$7:$I$96)*W217)),"")</f>
        <v/>
      </c>
      <c r="Y217" s="47"/>
      <c r="Z217" s="215"/>
      <c r="AA217" s="215"/>
      <c r="AB217" s="215"/>
      <c r="AC217" s="215"/>
      <c r="AD217" s="215"/>
      <c r="AE217" s="215"/>
      <c r="AF217" s="215"/>
      <c r="AG217" s="215"/>
      <c r="AH217" s="215"/>
      <c r="AI217" s="214">
        <f t="shared" si="15"/>
        <v>0</v>
      </c>
      <c r="AJ217" s="214">
        <f t="shared" si="16"/>
        <v>0</v>
      </c>
      <c r="AK217" s="214">
        <f t="shared" si="17"/>
        <v>0</v>
      </c>
    </row>
    <row r="218" spans="1:37" ht="20.25" x14ac:dyDescent="0.2">
      <c r="A218" s="105"/>
      <c r="B218" s="105"/>
      <c r="C218" s="104"/>
      <c r="D218" s="143"/>
      <c r="E218" s="257"/>
      <c r="F218" s="263"/>
      <c r="G218" s="257"/>
      <c r="H218" s="257"/>
      <c r="I218" s="257"/>
      <c r="J218" s="257"/>
      <c r="K218" s="264"/>
      <c r="L218" s="256"/>
      <c r="M218" s="263"/>
      <c r="N218" s="263"/>
      <c r="O218" s="263"/>
      <c r="P218" s="257"/>
      <c r="Q218" s="257"/>
      <c r="R218" s="257"/>
      <c r="S218" s="257"/>
      <c r="T218" s="257"/>
      <c r="U218" s="290" t="str">
        <f>IF(OR(L218="FINT",L218="ENCO",L218=""),IF(ISNA(LOOKUP(S218,'€€€'!$H$7:$H$96,'€€€'!$I$7:$I$96)*T218),"",(LOOKUP(S218,'€€€'!$H$7:$H$96,'€€€'!$I$7:$I$96)*T218)),"")</f>
        <v/>
      </c>
      <c r="V218" s="256"/>
      <c r="W218" s="256"/>
      <c r="X218" s="290" t="str">
        <f>IF(OR(L218="FINT",L218="ENCO",L218=""),IF(ISNA(LOOKUP(V218,'€€€'!$H$7:$H$96,'€€€'!$I$7:$I$96)*W218),"",(LOOKUP(V218,'€€€'!$H$7:$H$96,'€€€'!$I$7:$I$96)*W218)),"")</f>
        <v/>
      </c>
      <c r="Y218" s="47"/>
      <c r="Z218" s="215"/>
      <c r="AA218" s="215"/>
      <c r="AB218" s="215"/>
      <c r="AC218" s="215"/>
      <c r="AD218" s="215"/>
      <c r="AE218" s="215"/>
      <c r="AF218" s="215"/>
      <c r="AG218" s="215"/>
      <c r="AH218" s="215"/>
      <c r="AI218" s="214">
        <f t="shared" si="15"/>
        <v>0</v>
      </c>
      <c r="AJ218" s="214">
        <f t="shared" si="16"/>
        <v>0</v>
      </c>
      <c r="AK218" s="214">
        <f t="shared" si="17"/>
        <v>0</v>
      </c>
    </row>
    <row r="219" spans="1:37" ht="20.25" x14ac:dyDescent="0.2">
      <c r="A219" s="105"/>
      <c r="B219" s="105"/>
      <c r="C219" s="104"/>
      <c r="D219" s="143"/>
      <c r="E219" s="257"/>
      <c r="F219" s="263"/>
      <c r="G219" s="257"/>
      <c r="H219" s="257"/>
      <c r="I219" s="257"/>
      <c r="J219" s="257"/>
      <c r="K219" s="264"/>
      <c r="L219" s="256"/>
      <c r="M219" s="263"/>
      <c r="N219" s="263"/>
      <c r="O219" s="263"/>
      <c r="P219" s="257"/>
      <c r="Q219" s="257"/>
      <c r="R219" s="257"/>
      <c r="S219" s="257"/>
      <c r="T219" s="257"/>
      <c r="U219" s="290" t="str">
        <f>IF(OR(L219="FINT",L219="ENCO",L219=""),IF(ISNA(LOOKUP(S219,'€€€'!$H$7:$H$96,'€€€'!$I$7:$I$96)*T219),"",(LOOKUP(S219,'€€€'!$H$7:$H$96,'€€€'!$I$7:$I$96)*T219)),"")</f>
        <v/>
      </c>
      <c r="V219" s="256"/>
      <c r="W219" s="256"/>
      <c r="X219" s="290" t="str">
        <f>IF(OR(L219="FINT",L219="ENCO",L219=""),IF(ISNA(LOOKUP(V219,'€€€'!$H$7:$H$96,'€€€'!$I$7:$I$96)*W219),"",(LOOKUP(V219,'€€€'!$H$7:$H$96,'€€€'!$I$7:$I$96)*W219)),"")</f>
        <v/>
      </c>
      <c r="Y219" s="47"/>
      <c r="Z219" s="215"/>
      <c r="AA219" s="215"/>
      <c r="AB219" s="215"/>
      <c r="AC219" s="215"/>
      <c r="AD219" s="215"/>
      <c r="AE219" s="215"/>
      <c r="AF219" s="215"/>
      <c r="AG219" s="215"/>
      <c r="AH219" s="215"/>
      <c r="AI219" s="214">
        <f t="shared" si="15"/>
        <v>0</v>
      </c>
      <c r="AJ219" s="214">
        <f t="shared" si="16"/>
        <v>0</v>
      </c>
      <c r="AK219" s="214">
        <f t="shared" si="17"/>
        <v>0</v>
      </c>
    </row>
    <row r="220" spans="1:37" ht="20.25" x14ac:dyDescent="0.2">
      <c r="A220" s="105"/>
      <c r="B220" s="105"/>
      <c r="C220" s="104"/>
      <c r="D220" s="143"/>
      <c r="E220" s="257"/>
      <c r="F220" s="263"/>
      <c r="G220" s="257"/>
      <c r="H220" s="257"/>
      <c r="I220" s="257"/>
      <c r="J220" s="257"/>
      <c r="K220" s="264"/>
      <c r="L220" s="256"/>
      <c r="M220" s="263"/>
      <c r="N220" s="263"/>
      <c r="O220" s="263"/>
      <c r="P220" s="257"/>
      <c r="Q220" s="257"/>
      <c r="R220" s="257"/>
      <c r="S220" s="257"/>
      <c r="T220" s="257"/>
      <c r="U220" s="290" t="str">
        <f>IF(OR(L220="FINT",L220="ENCO",L220=""),IF(ISNA(LOOKUP(S220,'€€€'!$H$7:$H$96,'€€€'!$I$7:$I$96)*T220),"",(LOOKUP(S220,'€€€'!$H$7:$H$96,'€€€'!$I$7:$I$96)*T220)),"")</f>
        <v/>
      </c>
      <c r="V220" s="256"/>
      <c r="W220" s="256"/>
      <c r="X220" s="290" t="str">
        <f>IF(OR(L220="FINT",L220="ENCO",L220=""),IF(ISNA(LOOKUP(V220,'€€€'!$H$7:$H$96,'€€€'!$I$7:$I$96)*W220),"",(LOOKUP(V220,'€€€'!$H$7:$H$96,'€€€'!$I$7:$I$96)*W220)),"")</f>
        <v/>
      </c>
      <c r="Y220" s="47"/>
      <c r="Z220" s="215"/>
      <c r="AA220" s="215"/>
      <c r="AB220" s="215"/>
      <c r="AC220" s="215"/>
      <c r="AD220" s="215"/>
      <c r="AE220" s="215"/>
      <c r="AF220" s="215"/>
      <c r="AG220" s="215"/>
      <c r="AH220" s="215"/>
      <c r="AI220" s="214">
        <f t="shared" si="15"/>
        <v>0</v>
      </c>
      <c r="AJ220" s="214">
        <f t="shared" si="16"/>
        <v>0</v>
      </c>
      <c r="AK220" s="214">
        <f t="shared" si="17"/>
        <v>0</v>
      </c>
    </row>
    <row r="221" spans="1:37" ht="20.25" x14ac:dyDescent="0.2">
      <c r="A221" s="105"/>
      <c r="B221" s="105"/>
      <c r="C221" s="104"/>
      <c r="D221" s="143"/>
      <c r="E221" s="257"/>
      <c r="F221" s="263"/>
      <c r="G221" s="257"/>
      <c r="H221" s="257"/>
      <c r="I221" s="257"/>
      <c r="J221" s="257"/>
      <c r="K221" s="264"/>
      <c r="L221" s="256"/>
      <c r="M221" s="263"/>
      <c r="N221" s="263"/>
      <c r="O221" s="263"/>
      <c r="P221" s="257"/>
      <c r="Q221" s="257"/>
      <c r="R221" s="257"/>
      <c r="S221" s="257"/>
      <c r="T221" s="257"/>
      <c r="U221" s="290" t="str">
        <f>IF(OR(L221="FINT",L221="ENCO",L221=""),IF(ISNA(LOOKUP(S221,'€€€'!$H$7:$H$96,'€€€'!$I$7:$I$96)*T221),"",(LOOKUP(S221,'€€€'!$H$7:$H$96,'€€€'!$I$7:$I$96)*T221)),"")</f>
        <v/>
      </c>
      <c r="V221" s="256"/>
      <c r="W221" s="256"/>
      <c r="X221" s="290" t="str">
        <f>IF(OR(L221="FINT",L221="ENCO",L221=""),IF(ISNA(LOOKUP(V221,'€€€'!$H$7:$H$96,'€€€'!$I$7:$I$96)*W221),"",(LOOKUP(V221,'€€€'!$H$7:$H$96,'€€€'!$I$7:$I$96)*W221)),"")</f>
        <v/>
      </c>
      <c r="Y221" s="47"/>
      <c r="Z221" s="215"/>
      <c r="AA221" s="215"/>
      <c r="AB221" s="215"/>
      <c r="AC221" s="215"/>
      <c r="AD221" s="215"/>
      <c r="AE221" s="215"/>
      <c r="AF221" s="215"/>
      <c r="AG221" s="215"/>
      <c r="AH221" s="215"/>
      <c r="AI221" s="214">
        <f t="shared" si="15"/>
        <v>0</v>
      </c>
      <c r="AJ221" s="214">
        <f t="shared" si="16"/>
        <v>0</v>
      </c>
      <c r="AK221" s="214">
        <f t="shared" si="17"/>
        <v>0</v>
      </c>
    </row>
    <row r="222" spans="1:37" ht="20.25" x14ac:dyDescent="0.2">
      <c r="A222" s="105"/>
      <c r="B222" s="105"/>
      <c r="C222" s="104"/>
      <c r="D222" s="171"/>
      <c r="E222" s="257"/>
      <c r="F222" s="263"/>
      <c r="G222" s="257"/>
      <c r="H222" s="257"/>
      <c r="I222" s="257"/>
      <c r="J222" s="257"/>
      <c r="K222" s="264"/>
      <c r="L222" s="256"/>
      <c r="M222" s="263"/>
      <c r="N222" s="263"/>
      <c r="O222" s="263"/>
      <c r="P222" s="257"/>
      <c r="Q222" s="257"/>
      <c r="R222" s="257"/>
      <c r="S222" s="257"/>
      <c r="T222" s="257"/>
      <c r="U222" s="290" t="str">
        <f>IF(OR(L222="FINT",L222="ENCO",L222=""),IF(ISNA(LOOKUP(S222,'€€€'!$H$7:$H$96,'€€€'!$I$7:$I$96)*T222),"",(LOOKUP(S222,'€€€'!$H$7:$H$96,'€€€'!$I$7:$I$96)*T222)),"")</f>
        <v/>
      </c>
      <c r="V222" s="256"/>
      <c r="W222" s="256"/>
      <c r="X222" s="290" t="str">
        <f>IF(OR(L222="FINT",L222="ENCO",L222=""),IF(ISNA(LOOKUP(V222,'€€€'!$H$7:$H$96,'€€€'!$I$7:$I$96)*W222),"",(LOOKUP(V222,'€€€'!$H$7:$H$96,'€€€'!$I$7:$I$96)*W222)),"")</f>
        <v/>
      </c>
      <c r="Y222" s="47"/>
      <c r="Z222" s="215"/>
      <c r="AA222" s="215"/>
      <c r="AB222" s="215"/>
      <c r="AC222" s="215"/>
      <c r="AD222" s="215"/>
      <c r="AE222" s="215"/>
      <c r="AF222" s="215"/>
      <c r="AG222" s="215"/>
      <c r="AH222" s="215"/>
      <c r="AI222" s="214">
        <f t="shared" si="15"/>
        <v>0</v>
      </c>
      <c r="AJ222" s="214">
        <f t="shared" si="16"/>
        <v>0</v>
      </c>
      <c r="AK222" s="214">
        <f t="shared" si="17"/>
        <v>0</v>
      </c>
    </row>
    <row r="223" spans="1:37" ht="20.25" x14ac:dyDescent="0.2">
      <c r="A223" s="103"/>
      <c r="B223" s="103"/>
      <c r="C223" s="104"/>
      <c r="D223" s="143"/>
      <c r="E223" s="257"/>
      <c r="F223" s="263"/>
      <c r="G223" s="257"/>
      <c r="H223" s="257"/>
      <c r="I223" s="257"/>
      <c r="J223" s="257"/>
      <c r="K223" s="264"/>
      <c r="L223" s="256"/>
      <c r="M223" s="263"/>
      <c r="N223" s="263"/>
      <c r="O223" s="263"/>
      <c r="P223" s="257"/>
      <c r="Q223" s="257"/>
      <c r="R223" s="257"/>
      <c r="S223" s="257"/>
      <c r="T223" s="257"/>
      <c r="U223" s="290" t="str">
        <f>IF(OR(L223="FINT",L223="ENCO",L223=""),IF(ISNA(LOOKUP(S223,'€€€'!$H$7:$H$96,'€€€'!$I$7:$I$96)*T223),"",(LOOKUP(S223,'€€€'!$H$7:$H$96,'€€€'!$I$7:$I$96)*T223)),"")</f>
        <v/>
      </c>
      <c r="V223" s="256"/>
      <c r="W223" s="256"/>
      <c r="X223" s="290" t="str">
        <f>IF(OR(L223="FINT",L223="ENCO",L223=""),IF(ISNA(LOOKUP(V223,'€€€'!$H$7:$H$96,'€€€'!$I$7:$I$96)*W223),"",(LOOKUP(V223,'€€€'!$H$7:$H$96,'€€€'!$I$7:$I$96)*W223)),"")</f>
        <v/>
      </c>
      <c r="Y223" s="47"/>
      <c r="Z223" s="215"/>
      <c r="AA223" s="215"/>
      <c r="AB223" s="215"/>
      <c r="AC223" s="215"/>
      <c r="AD223" s="215"/>
      <c r="AE223" s="215"/>
      <c r="AF223" s="215"/>
      <c r="AG223" s="215"/>
      <c r="AH223" s="215"/>
      <c r="AI223" s="214">
        <f t="shared" si="15"/>
        <v>0</v>
      </c>
      <c r="AJ223" s="214">
        <f t="shared" si="16"/>
        <v>0</v>
      </c>
      <c r="AK223" s="214">
        <f t="shared" si="17"/>
        <v>0</v>
      </c>
    </row>
    <row r="224" spans="1:37" ht="20.25" x14ac:dyDescent="0.2">
      <c r="A224" s="103"/>
      <c r="B224" s="103"/>
      <c r="C224" s="104"/>
      <c r="D224" s="143"/>
      <c r="E224" s="257"/>
      <c r="F224" s="263"/>
      <c r="G224" s="257"/>
      <c r="H224" s="257"/>
      <c r="I224" s="257"/>
      <c r="J224" s="257"/>
      <c r="K224" s="264"/>
      <c r="L224" s="256"/>
      <c r="M224" s="263"/>
      <c r="N224" s="263"/>
      <c r="O224" s="263"/>
      <c r="P224" s="257"/>
      <c r="Q224" s="257"/>
      <c r="R224" s="257"/>
      <c r="S224" s="257"/>
      <c r="T224" s="257"/>
      <c r="U224" s="290" t="str">
        <f>IF(OR(L224="FINT",L224="ENCO",L224=""),IF(ISNA(LOOKUP(S224,'€€€'!$H$7:$H$96,'€€€'!$I$7:$I$96)*T224),"",(LOOKUP(S224,'€€€'!$H$7:$H$96,'€€€'!$I$7:$I$96)*T224)),"")</f>
        <v/>
      </c>
      <c r="V224" s="256"/>
      <c r="W224" s="256"/>
      <c r="X224" s="290" t="str">
        <f>IF(OR(L224="FINT",L224="ENCO",L224=""),IF(ISNA(LOOKUP(V224,'€€€'!$H$7:$H$96,'€€€'!$I$7:$I$96)*W224),"",(LOOKUP(V224,'€€€'!$H$7:$H$96,'€€€'!$I$7:$I$96)*W224)),"")</f>
        <v/>
      </c>
      <c r="Y224" s="47"/>
      <c r="Z224" s="215"/>
      <c r="AA224" s="215"/>
      <c r="AB224" s="215"/>
      <c r="AC224" s="215"/>
      <c r="AD224" s="215"/>
      <c r="AE224" s="215"/>
      <c r="AF224" s="215"/>
      <c r="AG224" s="215"/>
      <c r="AH224" s="215"/>
      <c r="AI224" s="214">
        <f t="shared" si="15"/>
        <v>0</v>
      </c>
      <c r="AJ224" s="214">
        <f t="shared" si="16"/>
        <v>0</v>
      </c>
      <c r="AK224" s="214">
        <f t="shared" si="17"/>
        <v>0</v>
      </c>
    </row>
    <row r="225" spans="1:37" ht="20.25" x14ac:dyDescent="0.2">
      <c r="A225" s="103"/>
      <c r="B225" s="103"/>
      <c r="C225" s="104"/>
      <c r="D225" s="143"/>
      <c r="E225" s="257"/>
      <c r="F225" s="263"/>
      <c r="G225" s="257"/>
      <c r="H225" s="257"/>
      <c r="I225" s="257"/>
      <c r="J225" s="257"/>
      <c r="K225" s="264"/>
      <c r="L225" s="256"/>
      <c r="M225" s="263"/>
      <c r="N225" s="263"/>
      <c r="O225" s="263"/>
      <c r="P225" s="257"/>
      <c r="Q225" s="257"/>
      <c r="R225" s="257"/>
      <c r="S225" s="257"/>
      <c r="T225" s="257"/>
      <c r="U225" s="290" t="str">
        <f>IF(OR(L225="FINT",L225="ENCO",L225=""),IF(ISNA(LOOKUP(S225,'€€€'!$H$7:$H$96,'€€€'!$I$7:$I$96)*T225),"",(LOOKUP(S225,'€€€'!$H$7:$H$96,'€€€'!$I$7:$I$96)*T225)),"")</f>
        <v/>
      </c>
      <c r="V225" s="256"/>
      <c r="W225" s="256"/>
      <c r="X225" s="290" t="str">
        <f>IF(OR(L225="FINT",L225="ENCO",L225=""),IF(ISNA(LOOKUP(V225,'€€€'!$H$7:$H$96,'€€€'!$I$7:$I$96)*W225),"",(LOOKUP(V225,'€€€'!$H$7:$H$96,'€€€'!$I$7:$I$96)*W225)),"")</f>
        <v/>
      </c>
      <c r="Y225" s="47"/>
      <c r="Z225" s="215"/>
      <c r="AA225" s="215"/>
      <c r="AB225" s="215"/>
      <c r="AC225" s="215"/>
      <c r="AD225" s="215"/>
      <c r="AE225" s="215"/>
      <c r="AF225" s="215"/>
      <c r="AG225" s="215"/>
      <c r="AH225" s="215"/>
      <c r="AI225" s="214">
        <f t="shared" si="15"/>
        <v>0</v>
      </c>
      <c r="AJ225" s="214">
        <f t="shared" si="16"/>
        <v>0</v>
      </c>
      <c r="AK225" s="214">
        <f t="shared" si="17"/>
        <v>0</v>
      </c>
    </row>
    <row r="226" spans="1:37" ht="20.25" x14ac:dyDescent="0.2">
      <c r="A226" s="103"/>
      <c r="B226" s="103"/>
      <c r="C226" s="104"/>
      <c r="D226" s="143"/>
      <c r="E226" s="257"/>
      <c r="F226" s="263"/>
      <c r="G226" s="257"/>
      <c r="H226" s="257"/>
      <c r="I226" s="257"/>
      <c r="J226" s="257"/>
      <c r="K226" s="264"/>
      <c r="L226" s="256"/>
      <c r="M226" s="263"/>
      <c r="N226" s="263"/>
      <c r="O226" s="263"/>
      <c r="P226" s="257"/>
      <c r="Q226" s="257"/>
      <c r="R226" s="257"/>
      <c r="S226" s="257"/>
      <c r="T226" s="257"/>
      <c r="U226" s="290" t="str">
        <f>IF(OR(L226="FINT",L226="ENCO",L226=""),IF(ISNA(LOOKUP(S226,'€€€'!$H$7:$H$96,'€€€'!$I$7:$I$96)*T226),"",(LOOKUP(S226,'€€€'!$H$7:$H$96,'€€€'!$I$7:$I$96)*T226)),"")</f>
        <v/>
      </c>
      <c r="V226" s="256"/>
      <c r="W226" s="256"/>
      <c r="X226" s="290" t="str">
        <f>IF(OR(L226="FINT",L226="ENCO",L226=""),IF(ISNA(LOOKUP(V226,'€€€'!$H$7:$H$96,'€€€'!$I$7:$I$96)*W226),"",(LOOKUP(V226,'€€€'!$H$7:$H$96,'€€€'!$I$7:$I$96)*W226)),"")</f>
        <v/>
      </c>
      <c r="Y226" s="47"/>
      <c r="Z226" s="215"/>
      <c r="AA226" s="215"/>
      <c r="AB226" s="215"/>
      <c r="AC226" s="215"/>
      <c r="AD226" s="215"/>
      <c r="AE226" s="215"/>
      <c r="AF226" s="215"/>
      <c r="AG226" s="215"/>
      <c r="AH226" s="215"/>
      <c r="AI226" s="214">
        <f t="shared" si="15"/>
        <v>0</v>
      </c>
      <c r="AJ226" s="214">
        <f t="shared" si="16"/>
        <v>0</v>
      </c>
      <c r="AK226" s="214">
        <f t="shared" si="17"/>
        <v>0</v>
      </c>
    </row>
    <row r="227" spans="1:37" ht="20.25" x14ac:dyDescent="0.2">
      <c r="A227" s="103"/>
      <c r="B227" s="103"/>
      <c r="C227" s="104"/>
      <c r="D227" s="143"/>
      <c r="E227" s="257"/>
      <c r="F227" s="263"/>
      <c r="G227" s="257"/>
      <c r="H227" s="257"/>
      <c r="I227" s="257"/>
      <c r="J227" s="257"/>
      <c r="K227" s="264"/>
      <c r="L227" s="256"/>
      <c r="M227" s="263"/>
      <c r="N227" s="263"/>
      <c r="O227" s="263"/>
      <c r="P227" s="257"/>
      <c r="Q227" s="257"/>
      <c r="R227" s="257"/>
      <c r="S227" s="257"/>
      <c r="T227" s="257"/>
      <c r="U227" s="290" t="str">
        <f>IF(OR(L227="FINT",L227="ENCO",L227=""),IF(ISNA(LOOKUP(S227,'€€€'!$H$7:$H$96,'€€€'!$I$7:$I$96)*T227),"",(LOOKUP(S227,'€€€'!$H$7:$H$96,'€€€'!$I$7:$I$96)*T227)),"")</f>
        <v/>
      </c>
      <c r="V227" s="256"/>
      <c r="W227" s="256"/>
      <c r="X227" s="290" t="str">
        <f>IF(OR(L227="FINT",L227="ENCO",L227=""),IF(ISNA(LOOKUP(V227,'€€€'!$H$7:$H$96,'€€€'!$I$7:$I$96)*W227),"",(LOOKUP(V227,'€€€'!$H$7:$H$96,'€€€'!$I$7:$I$96)*W227)),"")</f>
        <v/>
      </c>
      <c r="Y227" s="47"/>
      <c r="Z227" s="215"/>
      <c r="AA227" s="215"/>
      <c r="AB227" s="215"/>
      <c r="AC227" s="215"/>
      <c r="AD227" s="215"/>
      <c r="AE227" s="215"/>
      <c r="AF227" s="215"/>
      <c r="AG227" s="215"/>
      <c r="AH227" s="215"/>
      <c r="AI227" s="214">
        <f t="shared" si="15"/>
        <v>0</v>
      </c>
      <c r="AJ227" s="214">
        <f t="shared" si="16"/>
        <v>0</v>
      </c>
      <c r="AK227" s="214">
        <f t="shared" si="17"/>
        <v>0</v>
      </c>
    </row>
    <row r="228" spans="1:37" ht="20.25" x14ac:dyDescent="0.2">
      <c r="A228" s="103"/>
      <c r="B228" s="103"/>
      <c r="C228" s="104"/>
      <c r="D228" s="143"/>
      <c r="E228" s="257"/>
      <c r="F228" s="263"/>
      <c r="G228" s="257"/>
      <c r="H228" s="257"/>
      <c r="I228" s="257"/>
      <c r="J228" s="257"/>
      <c r="K228" s="264"/>
      <c r="L228" s="256"/>
      <c r="M228" s="263"/>
      <c r="N228" s="263"/>
      <c r="O228" s="263"/>
      <c r="P228" s="257"/>
      <c r="Q228" s="257"/>
      <c r="R228" s="257"/>
      <c r="S228" s="257"/>
      <c r="T228" s="257"/>
      <c r="U228" s="290" t="str">
        <f>IF(OR(L228="FINT",L228="ENCO",L228=""),IF(ISNA(LOOKUP(S228,'€€€'!$H$7:$H$96,'€€€'!$I$7:$I$96)*T228),"",(LOOKUP(S228,'€€€'!$H$7:$H$96,'€€€'!$I$7:$I$96)*T228)),"")</f>
        <v/>
      </c>
      <c r="V228" s="256"/>
      <c r="W228" s="256"/>
      <c r="X228" s="290" t="str">
        <f>IF(OR(L228="FINT",L228="ENCO",L228=""),IF(ISNA(LOOKUP(V228,'€€€'!$H$7:$H$96,'€€€'!$I$7:$I$96)*W228),"",(LOOKUP(V228,'€€€'!$H$7:$H$96,'€€€'!$I$7:$I$96)*W228)),"")</f>
        <v/>
      </c>
      <c r="Y228" s="47"/>
      <c r="Z228" s="215"/>
      <c r="AA228" s="215"/>
      <c r="AB228" s="215"/>
      <c r="AC228" s="215"/>
      <c r="AD228" s="215"/>
      <c r="AE228" s="215"/>
      <c r="AF228" s="215"/>
      <c r="AG228" s="215"/>
      <c r="AH228" s="215"/>
      <c r="AI228" s="214">
        <f t="shared" si="15"/>
        <v>0</v>
      </c>
      <c r="AJ228" s="214">
        <f t="shared" si="16"/>
        <v>0</v>
      </c>
      <c r="AK228" s="214">
        <f t="shared" si="17"/>
        <v>0</v>
      </c>
    </row>
    <row r="229" spans="1:37" ht="20.25" x14ac:dyDescent="0.2">
      <c r="A229" s="103"/>
      <c r="B229" s="103"/>
      <c r="C229" s="104"/>
      <c r="D229" s="143"/>
      <c r="E229" s="257"/>
      <c r="F229" s="263"/>
      <c r="G229" s="257"/>
      <c r="H229" s="257"/>
      <c r="I229" s="257"/>
      <c r="J229" s="257"/>
      <c r="K229" s="264"/>
      <c r="L229" s="256"/>
      <c r="M229" s="263"/>
      <c r="N229" s="263"/>
      <c r="O229" s="263"/>
      <c r="P229" s="257"/>
      <c r="Q229" s="257"/>
      <c r="R229" s="257"/>
      <c r="S229" s="257"/>
      <c r="T229" s="257"/>
      <c r="U229" s="290" t="str">
        <f>IF(OR(L229="FINT",L229="ENCO",L229=""),IF(ISNA(LOOKUP(S229,'€€€'!$H$7:$H$96,'€€€'!$I$7:$I$96)*T229),"",(LOOKUP(S229,'€€€'!$H$7:$H$96,'€€€'!$I$7:$I$96)*T229)),"")</f>
        <v/>
      </c>
      <c r="V229" s="256"/>
      <c r="W229" s="256"/>
      <c r="X229" s="290" t="str">
        <f>IF(OR(L229="FINT",L229="ENCO",L229=""),IF(ISNA(LOOKUP(V229,'€€€'!$H$7:$H$96,'€€€'!$I$7:$I$96)*W229),"",(LOOKUP(V229,'€€€'!$H$7:$H$96,'€€€'!$I$7:$I$96)*W229)),"")</f>
        <v/>
      </c>
      <c r="Y229" s="47"/>
      <c r="Z229" s="215"/>
      <c r="AA229" s="215"/>
      <c r="AB229" s="215"/>
      <c r="AC229" s="215"/>
      <c r="AD229" s="215"/>
      <c r="AE229" s="215"/>
      <c r="AF229" s="215"/>
      <c r="AG229" s="215"/>
      <c r="AH229" s="215"/>
      <c r="AI229" s="214">
        <f t="shared" si="15"/>
        <v>0</v>
      </c>
      <c r="AJ229" s="214">
        <f t="shared" si="16"/>
        <v>0</v>
      </c>
      <c r="AK229" s="214">
        <f t="shared" si="17"/>
        <v>0</v>
      </c>
    </row>
    <row r="230" spans="1:37" ht="20.25" x14ac:dyDescent="0.2">
      <c r="A230" s="103"/>
      <c r="B230" s="103"/>
      <c r="C230" s="104"/>
      <c r="D230" s="143"/>
      <c r="E230" s="257"/>
      <c r="F230" s="263"/>
      <c r="G230" s="257"/>
      <c r="H230" s="257"/>
      <c r="I230" s="257"/>
      <c r="J230" s="257"/>
      <c r="K230" s="264"/>
      <c r="L230" s="256"/>
      <c r="M230" s="263"/>
      <c r="N230" s="263"/>
      <c r="O230" s="263"/>
      <c r="P230" s="257"/>
      <c r="Q230" s="257"/>
      <c r="R230" s="257"/>
      <c r="S230" s="257"/>
      <c r="T230" s="257"/>
      <c r="U230" s="290" t="str">
        <f>IF(OR(L230="FINT",L230="ENCO",L230=""),IF(ISNA(LOOKUP(S230,'€€€'!$H$7:$H$96,'€€€'!$I$7:$I$96)*T230),"",(LOOKUP(S230,'€€€'!$H$7:$H$96,'€€€'!$I$7:$I$96)*T230)),"")</f>
        <v/>
      </c>
      <c r="V230" s="256"/>
      <c r="W230" s="256"/>
      <c r="X230" s="290" t="str">
        <f>IF(OR(L230="FINT",L230="ENCO",L230=""),IF(ISNA(LOOKUP(V230,'€€€'!$H$7:$H$96,'€€€'!$I$7:$I$96)*W230),"",(LOOKUP(V230,'€€€'!$H$7:$H$96,'€€€'!$I$7:$I$96)*W230)),"")</f>
        <v/>
      </c>
      <c r="Y230" s="47"/>
      <c r="Z230" s="215"/>
      <c r="AA230" s="215"/>
      <c r="AB230" s="215"/>
      <c r="AC230" s="215"/>
      <c r="AD230" s="215"/>
      <c r="AE230" s="215"/>
      <c r="AF230" s="215"/>
      <c r="AG230" s="215"/>
      <c r="AH230" s="215"/>
      <c r="AI230" s="214">
        <f t="shared" si="15"/>
        <v>0</v>
      </c>
      <c r="AJ230" s="214">
        <f t="shared" si="16"/>
        <v>0</v>
      </c>
      <c r="AK230" s="214">
        <f t="shared" si="17"/>
        <v>0</v>
      </c>
    </row>
    <row r="231" spans="1:37" ht="20.25" x14ac:dyDescent="0.2">
      <c r="A231" s="103"/>
      <c r="B231" s="103"/>
      <c r="C231" s="104"/>
      <c r="D231" s="143"/>
      <c r="E231" s="257"/>
      <c r="F231" s="263"/>
      <c r="G231" s="257"/>
      <c r="H231" s="257"/>
      <c r="I231" s="257"/>
      <c r="J231" s="257"/>
      <c r="K231" s="264"/>
      <c r="L231" s="256"/>
      <c r="M231" s="263"/>
      <c r="N231" s="263"/>
      <c r="O231" s="263"/>
      <c r="P231" s="257"/>
      <c r="Q231" s="257"/>
      <c r="R231" s="257"/>
      <c r="S231" s="257"/>
      <c r="T231" s="257"/>
      <c r="U231" s="290" t="str">
        <f>IF(OR(L231="FINT",L231="ENCO",L231=""),IF(ISNA(LOOKUP(S231,'€€€'!$H$7:$H$96,'€€€'!$I$7:$I$96)*T231),"",(LOOKUP(S231,'€€€'!$H$7:$H$96,'€€€'!$I$7:$I$96)*T231)),"")</f>
        <v/>
      </c>
      <c r="V231" s="256"/>
      <c r="W231" s="256"/>
      <c r="X231" s="290" t="str">
        <f>IF(OR(L231="FINT",L231="ENCO",L231=""),IF(ISNA(LOOKUP(V231,'€€€'!$H$7:$H$96,'€€€'!$I$7:$I$96)*W231),"",(LOOKUP(V231,'€€€'!$H$7:$H$96,'€€€'!$I$7:$I$96)*W231)),"")</f>
        <v/>
      </c>
      <c r="Y231" s="47"/>
      <c r="Z231" s="215"/>
      <c r="AA231" s="215"/>
      <c r="AB231" s="215"/>
      <c r="AC231" s="215"/>
      <c r="AD231" s="215"/>
      <c r="AE231" s="215"/>
      <c r="AF231" s="215"/>
      <c r="AG231" s="215"/>
      <c r="AH231" s="215"/>
      <c r="AI231" s="214">
        <f t="shared" si="15"/>
        <v>0</v>
      </c>
      <c r="AJ231" s="214">
        <f t="shared" si="16"/>
        <v>0</v>
      </c>
      <c r="AK231" s="214">
        <f t="shared" si="17"/>
        <v>0</v>
      </c>
    </row>
    <row r="232" spans="1:37" ht="20.25" x14ac:dyDescent="0.2">
      <c r="A232" s="103"/>
      <c r="B232" s="103"/>
      <c r="C232" s="104"/>
      <c r="D232" s="143"/>
      <c r="E232" s="257"/>
      <c r="F232" s="263"/>
      <c r="G232" s="257"/>
      <c r="H232" s="257"/>
      <c r="I232" s="257"/>
      <c r="J232" s="257"/>
      <c r="K232" s="264"/>
      <c r="L232" s="256"/>
      <c r="M232" s="263"/>
      <c r="N232" s="263"/>
      <c r="O232" s="263"/>
      <c r="P232" s="257"/>
      <c r="Q232" s="257"/>
      <c r="R232" s="257"/>
      <c r="S232" s="257"/>
      <c r="T232" s="257"/>
      <c r="U232" s="290" t="str">
        <f>IF(OR(L232="FINT",L232="ENCO",L232=""),IF(ISNA(LOOKUP(S232,'€€€'!$H$7:$H$96,'€€€'!$I$7:$I$96)*T232),"",(LOOKUP(S232,'€€€'!$H$7:$H$96,'€€€'!$I$7:$I$96)*T232)),"")</f>
        <v/>
      </c>
      <c r="V232" s="256"/>
      <c r="W232" s="256"/>
      <c r="X232" s="290" t="str">
        <f>IF(OR(L232="FINT",L232="ENCO",L232=""),IF(ISNA(LOOKUP(V232,'€€€'!$H$7:$H$96,'€€€'!$I$7:$I$96)*W232),"",(LOOKUP(V232,'€€€'!$H$7:$H$96,'€€€'!$I$7:$I$96)*W232)),"")</f>
        <v/>
      </c>
      <c r="Y232" s="47"/>
      <c r="Z232" s="215"/>
      <c r="AA232" s="215"/>
      <c r="AB232" s="215"/>
      <c r="AC232" s="215"/>
      <c r="AD232" s="215"/>
      <c r="AE232" s="215"/>
      <c r="AF232" s="215"/>
      <c r="AG232" s="215"/>
      <c r="AH232" s="215"/>
      <c r="AI232" s="214">
        <f t="shared" si="15"/>
        <v>0</v>
      </c>
      <c r="AJ232" s="214">
        <f t="shared" si="16"/>
        <v>0</v>
      </c>
      <c r="AK232" s="214">
        <f t="shared" si="17"/>
        <v>0</v>
      </c>
    </row>
    <row r="233" spans="1:37" ht="20.25" x14ac:dyDescent="0.2">
      <c r="A233" s="103"/>
      <c r="B233" s="103"/>
      <c r="C233" s="104"/>
      <c r="D233" s="143"/>
      <c r="E233" s="257"/>
      <c r="F233" s="263"/>
      <c r="G233" s="257"/>
      <c r="H233" s="257"/>
      <c r="I233" s="257"/>
      <c r="J233" s="257"/>
      <c r="K233" s="264"/>
      <c r="L233" s="256"/>
      <c r="M233" s="263"/>
      <c r="N233" s="263"/>
      <c r="O233" s="263"/>
      <c r="P233" s="257"/>
      <c r="Q233" s="257"/>
      <c r="R233" s="257"/>
      <c r="S233" s="257"/>
      <c r="T233" s="257"/>
      <c r="U233" s="290" t="str">
        <f>IF(OR(L233="FINT",L233="ENCO",L233=""),IF(ISNA(LOOKUP(S233,'€€€'!$H$7:$H$96,'€€€'!$I$7:$I$96)*T233),"",(LOOKUP(S233,'€€€'!$H$7:$H$96,'€€€'!$I$7:$I$96)*T233)),"")</f>
        <v/>
      </c>
      <c r="V233" s="256"/>
      <c r="W233" s="256"/>
      <c r="X233" s="290" t="str">
        <f>IF(OR(L233="FINT",L233="ENCO",L233=""),IF(ISNA(LOOKUP(V233,'€€€'!$H$7:$H$96,'€€€'!$I$7:$I$96)*W233),"",(LOOKUP(V233,'€€€'!$H$7:$H$96,'€€€'!$I$7:$I$96)*W233)),"")</f>
        <v/>
      </c>
      <c r="Y233" s="47"/>
      <c r="Z233" s="215"/>
      <c r="AA233" s="215"/>
      <c r="AB233" s="215"/>
      <c r="AC233" s="215"/>
      <c r="AD233" s="215"/>
      <c r="AE233" s="215"/>
      <c r="AF233" s="215"/>
      <c r="AG233" s="215"/>
      <c r="AH233" s="215"/>
      <c r="AI233" s="214">
        <f t="shared" si="15"/>
        <v>0</v>
      </c>
      <c r="AJ233" s="214">
        <f t="shared" si="16"/>
        <v>0</v>
      </c>
      <c r="AK233" s="214">
        <f t="shared" si="17"/>
        <v>0</v>
      </c>
    </row>
    <row r="234" spans="1:37" ht="20.25" x14ac:dyDescent="0.2">
      <c r="A234" s="103"/>
      <c r="B234" s="103"/>
      <c r="C234" s="104"/>
      <c r="D234" s="143"/>
      <c r="E234" s="257"/>
      <c r="F234" s="263"/>
      <c r="G234" s="257"/>
      <c r="H234" s="257"/>
      <c r="I234" s="257"/>
      <c r="J234" s="257"/>
      <c r="K234" s="264"/>
      <c r="L234" s="256"/>
      <c r="M234" s="263"/>
      <c r="N234" s="263"/>
      <c r="O234" s="263"/>
      <c r="P234" s="257"/>
      <c r="Q234" s="257"/>
      <c r="R234" s="257"/>
      <c r="S234" s="257"/>
      <c r="T234" s="257"/>
      <c r="U234" s="290" t="str">
        <f>IF(OR(L234="FINT",L234="ENCO",L234=""),IF(ISNA(LOOKUP(S234,'€€€'!$H$7:$H$96,'€€€'!$I$7:$I$96)*T234),"",(LOOKUP(S234,'€€€'!$H$7:$H$96,'€€€'!$I$7:$I$96)*T234)),"")</f>
        <v/>
      </c>
      <c r="V234" s="256"/>
      <c r="W234" s="256"/>
      <c r="X234" s="290" t="str">
        <f>IF(OR(L234="FINT",L234="ENCO",L234=""),IF(ISNA(LOOKUP(V234,'€€€'!$H$7:$H$96,'€€€'!$I$7:$I$96)*W234),"",(LOOKUP(V234,'€€€'!$H$7:$H$96,'€€€'!$I$7:$I$96)*W234)),"")</f>
        <v/>
      </c>
      <c r="Y234" s="47"/>
      <c r="Z234" s="215"/>
      <c r="AA234" s="215"/>
      <c r="AB234" s="215"/>
      <c r="AC234" s="215"/>
      <c r="AD234" s="215"/>
      <c r="AE234" s="215"/>
      <c r="AF234" s="215"/>
      <c r="AG234" s="215"/>
      <c r="AH234" s="215"/>
      <c r="AI234" s="214">
        <f t="shared" si="15"/>
        <v>0</v>
      </c>
      <c r="AJ234" s="214">
        <f t="shared" si="16"/>
        <v>0</v>
      </c>
      <c r="AK234" s="214">
        <f t="shared" si="17"/>
        <v>0</v>
      </c>
    </row>
    <row r="235" spans="1:37" ht="20.25" x14ac:dyDescent="0.2">
      <c r="A235" s="103"/>
      <c r="B235" s="103"/>
      <c r="C235" s="104"/>
      <c r="D235" s="143"/>
      <c r="E235" s="257"/>
      <c r="F235" s="263"/>
      <c r="G235" s="257"/>
      <c r="H235" s="257"/>
      <c r="I235" s="257"/>
      <c r="J235" s="257"/>
      <c r="K235" s="264"/>
      <c r="L235" s="256"/>
      <c r="M235" s="263"/>
      <c r="N235" s="263"/>
      <c r="O235" s="263"/>
      <c r="P235" s="257"/>
      <c r="Q235" s="257"/>
      <c r="R235" s="257"/>
      <c r="S235" s="257"/>
      <c r="T235" s="257"/>
      <c r="U235" s="290" t="str">
        <f>IF(OR(L235="FINT",L235="ENCO",L235=""),IF(ISNA(LOOKUP(S235,'€€€'!$H$7:$H$96,'€€€'!$I$7:$I$96)*T235),"",(LOOKUP(S235,'€€€'!$H$7:$H$96,'€€€'!$I$7:$I$96)*T235)),"")</f>
        <v/>
      </c>
      <c r="V235" s="256"/>
      <c r="W235" s="256"/>
      <c r="X235" s="290" t="str">
        <f>IF(OR(L235="FINT",L235="ENCO",L235=""),IF(ISNA(LOOKUP(V235,'€€€'!$H$7:$H$96,'€€€'!$I$7:$I$96)*W235),"",(LOOKUP(V235,'€€€'!$H$7:$H$96,'€€€'!$I$7:$I$96)*W235)),"")</f>
        <v/>
      </c>
      <c r="Y235" s="47"/>
      <c r="Z235" s="215"/>
      <c r="AA235" s="215"/>
      <c r="AB235" s="215"/>
      <c r="AC235" s="215"/>
      <c r="AD235" s="215"/>
      <c r="AE235" s="215"/>
      <c r="AF235" s="215"/>
      <c r="AG235" s="215"/>
      <c r="AH235" s="215"/>
      <c r="AI235" s="214">
        <f t="shared" si="15"/>
        <v>0</v>
      </c>
      <c r="AJ235" s="214">
        <f t="shared" si="16"/>
        <v>0</v>
      </c>
      <c r="AK235" s="214">
        <f t="shared" si="17"/>
        <v>0</v>
      </c>
    </row>
    <row r="236" spans="1:37" ht="20.25" x14ac:dyDescent="0.2">
      <c r="A236" s="105"/>
      <c r="B236" s="105"/>
      <c r="C236" s="104"/>
      <c r="D236" s="143"/>
      <c r="E236" s="257"/>
      <c r="F236" s="263"/>
      <c r="G236" s="257"/>
      <c r="H236" s="257"/>
      <c r="I236" s="257"/>
      <c r="J236" s="257"/>
      <c r="K236" s="264"/>
      <c r="L236" s="256"/>
      <c r="M236" s="263"/>
      <c r="N236" s="263"/>
      <c r="O236" s="263"/>
      <c r="P236" s="257"/>
      <c r="Q236" s="257"/>
      <c r="R236" s="257"/>
      <c r="S236" s="257"/>
      <c r="T236" s="257"/>
      <c r="U236" s="290" t="str">
        <f>IF(OR(L236="FINT",L236="ENCO",L236=""),IF(ISNA(LOOKUP(S236,'€€€'!$H$7:$H$96,'€€€'!$I$7:$I$96)*T236),"",(LOOKUP(S236,'€€€'!$H$7:$H$96,'€€€'!$I$7:$I$96)*T236)),"")</f>
        <v/>
      </c>
      <c r="V236" s="256"/>
      <c r="W236" s="256"/>
      <c r="X236" s="290" t="str">
        <f>IF(OR(L236="FINT",L236="ENCO",L236=""),IF(ISNA(LOOKUP(V236,'€€€'!$H$7:$H$96,'€€€'!$I$7:$I$96)*W236),"",(LOOKUP(V236,'€€€'!$H$7:$H$96,'€€€'!$I$7:$I$96)*W236)),"")</f>
        <v/>
      </c>
      <c r="Y236" s="47"/>
      <c r="Z236" s="215"/>
      <c r="AA236" s="215"/>
      <c r="AB236" s="215"/>
      <c r="AC236" s="215"/>
      <c r="AD236" s="215"/>
      <c r="AE236" s="215"/>
      <c r="AF236" s="215"/>
      <c r="AG236" s="215"/>
      <c r="AH236" s="215"/>
      <c r="AI236" s="214">
        <f t="shared" si="15"/>
        <v>0</v>
      </c>
      <c r="AJ236" s="214">
        <f t="shared" si="16"/>
        <v>0</v>
      </c>
      <c r="AK236" s="214">
        <f t="shared" si="17"/>
        <v>0</v>
      </c>
    </row>
    <row r="237" spans="1:37" ht="20.25" x14ac:dyDescent="0.2">
      <c r="A237" s="105"/>
      <c r="B237" s="105"/>
      <c r="C237" s="104"/>
      <c r="D237" s="143"/>
      <c r="E237" s="257"/>
      <c r="F237" s="263"/>
      <c r="G237" s="257"/>
      <c r="H237" s="257"/>
      <c r="I237" s="257"/>
      <c r="J237" s="257"/>
      <c r="K237" s="264"/>
      <c r="L237" s="256"/>
      <c r="M237" s="263"/>
      <c r="N237" s="263"/>
      <c r="O237" s="263"/>
      <c r="P237" s="257"/>
      <c r="Q237" s="257"/>
      <c r="R237" s="257"/>
      <c r="S237" s="257"/>
      <c r="T237" s="257"/>
      <c r="U237" s="290" t="str">
        <f>IF(OR(L237="FINT",L237="ENCO",L237=""),IF(ISNA(LOOKUP(S237,'€€€'!$H$7:$H$96,'€€€'!$I$7:$I$96)*T237),"",(LOOKUP(S237,'€€€'!$H$7:$H$96,'€€€'!$I$7:$I$96)*T237)),"")</f>
        <v/>
      </c>
      <c r="V237" s="256"/>
      <c r="W237" s="256"/>
      <c r="X237" s="290" t="str">
        <f>IF(OR(L237="FINT",L237="ENCO",L237=""),IF(ISNA(LOOKUP(V237,'€€€'!$H$7:$H$96,'€€€'!$I$7:$I$96)*W237),"",(LOOKUP(V237,'€€€'!$H$7:$H$96,'€€€'!$I$7:$I$96)*W237)),"")</f>
        <v/>
      </c>
      <c r="Y237" s="47"/>
      <c r="Z237" s="215"/>
      <c r="AA237" s="215"/>
      <c r="AB237" s="215"/>
      <c r="AC237" s="215"/>
      <c r="AD237" s="215"/>
      <c r="AE237" s="215"/>
      <c r="AF237" s="215"/>
      <c r="AG237" s="215"/>
      <c r="AH237" s="215"/>
      <c r="AI237" s="214">
        <f t="shared" si="15"/>
        <v>0</v>
      </c>
      <c r="AJ237" s="214">
        <f t="shared" si="16"/>
        <v>0</v>
      </c>
      <c r="AK237" s="214">
        <f t="shared" si="17"/>
        <v>0</v>
      </c>
    </row>
    <row r="238" spans="1:37" ht="20.25" x14ac:dyDescent="0.2">
      <c r="A238" s="105"/>
      <c r="B238" s="105"/>
      <c r="C238" s="104"/>
      <c r="D238" s="143"/>
      <c r="E238" s="257"/>
      <c r="F238" s="263"/>
      <c r="G238" s="257"/>
      <c r="H238" s="257"/>
      <c r="I238" s="257"/>
      <c r="J238" s="257"/>
      <c r="K238" s="264"/>
      <c r="L238" s="256"/>
      <c r="M238" s="263"/>
      <c r="N238" s="263"/>
      <c r="O238" s="263"/>
      <c r="P238" s="257"/>
      <c r="Q238" s="257"/>
      <c r="R238" s="257"/>
      <c r="S238" s="257"/>
      <c r="T238" s="257"/>
      <c r="U238" s="290" t="str">
        <f>IF(OR(L238="FINT",L238="ENCO",L238=""),IF(ISNA(LOOKUP(S238,'€€€'!$H$7:$H$96,'€€€'!$I$7:$I$96)*T238),"",(LOOKUP(S238,'€€€'!$H$7:$H$96,'€€€'!$I$7:$I$96)*T238)),"")</f>
        <v/>
      </c>
      <c r="V238" s="256"/>
      <c r="W238" s="256"/>
      <c r="X238" s="290" t="str">
        <f>IF(OR(L238="FINT",L238="ENCO",L238=""),IF(ISNA(LOOKUP(V238,'€€€'!$H$7:$H$96,'€€€'!$I$7:$I$96)*W238),"",(LOOKUP(V238,'€€€'!$H$7:$H$96,'€€€'!$I$7:$I$96)*W238)),"")</f>
        <v/>
      </c>
      <c r="Y238" s="47"/>
      <c r="Z238" s="215"/>
      <c r="AA238" s="215"/>
      <c r="AB238" s="215"/>
      <c r="AC238" s="215"/>
      <c r="AD238" s="215"/>
      <c r="AE238" s="215"/>
      <c r="AF238" s="215"/>
      <c r="AG238" s="215"/>
      <c r="AH238" s="215"/>
      <c r="AI238" s="214">
        <f t="shared" si="15"/>
        <v>0</v>
      </c>
      <c r="AJ238" s="214">
        <f t="shared" si="16"/>
        <v>0</v>
      </c>
      <c r="AK238" s="214">
        <f t="shared" si="17"/>
        <v>0</v>
      </c>
    </row>
    <row r="239" spans="1:37" ht="20.25" x14ac:dyDescent="0.2">
      <c r="A239" s="105"/>
      <c r="B239" s="105"/>
      <c r="C239" s="104"/>
      <c r="D239" s="143"/>
      <c r="E239" s="257"/>
      <c r="F239" s="263"/>
      <c r="G239" s="257"/>
      <c r="H239" s="257"/>
      <c r="I239" s="264"/>
      <c r="J239" s="257"/>
      <c r="K239" s="264"/>
      <c r="L239" s="256"/>
      <c r="M239" s="263"/>
      <c r="N239" s="263"/>
      <c r="O239" s="263"/>
      <c r="P239" s="257"/>
      <c r="Q239" s="257"/>
      <c r="R239" s="257"/>
      <c r="S239" s="257"/>
      <c r="T239" s="257"/>
      <c r="U239" s="290" t="str">
        <f>IF(OR(L239="FINT",L239="ENCO",L239=""),IF(ISNA(LOOKUP(S239,'€€€'!$H$7:$H$96,'€€€'!$I$7:$I$96)*T239),"",(LOOKUP(S239,'€€€'!$H$7:$H$96,'€€€'!$I$7:$I$96)*T239)),"")</f>
        <v/>
      </c>
      <c r="V239" s="256"/>
      <c r="W239" s="256"/>
      <c r="X239" s="290" t="str">
        <f>IF(OR(L239="FINT",L239="ENCO",L239=""),IF(ISNA(LOOKUP(V239,'€€€'!$H$7:$H$96,'€€€'!$I$7:$I$96)*W239),"",(LOOKUP(V239,'€€€'!$H$7:$H$96,'€€€'!$I$7:$I$96)*W239)),"")</f>
        <v/>
      </c>
      <c r="Y239" s="47"/>
      <c r="Z239" s="215"/>
      <c r="AA239" s="215"/>
      <c r="AB239" s="215"/>
      <c r="AC239" s="215"/>
      <c r="AD239" s="215"/>
      <c r="AE239" s="215"/>
      <c r="AF239" s="215"/>
      <c r="AG239" s="215"/>
      <c r="AH239" s="215"/>
      <c r="AI239" s="214">
        <f t="shared" si="15"/>
        <v>0</v>
      </c>
      <c r="AJ239" s="214">
        <f t="shared" si="16"/>
        <v>0</v>
      </c>
      <c r="AK239" s="214">
        <f t="shared" si="17"/>
        <v>0</v>
      </c>
    </row>
    <row r="240" spans="1:37" ht="20.25" x14ac:dyDescent="0.2">
      <c r="A240" s="105"/>
      <c r="B240" s="105"/>
      <c r="C240" s="104"/>
      <c r="D240" s="143"/>
      <c r="E240" s="257"/>
      <c r="F240" s="263"/>
      <c r="G240" s="257"/>
      <c r="H240" s="257"/>
      <c r="I240" s="264"/>
      <c r="J240" s="257"/>
      <c r="K240" s="264"/>
      <c r="L240" s="256"/>
      <c r="M240" s="263"/>
      <c r="N240" s="263"/>
      <c r="O240" s="263"/>
      <c r="P240" s="257"/>
      <c r="Q240" s="257"/>
      <c r="R240" s="257"/>
      <c r="S240" s="257"/>
      <c r="T240" s="257"/>
      <c r="U240" s="290" t="str">
        <f>IF(OR(L240="FINT",L240="ENCO",L240=""),IF(ISNA(LOOKUP(S240,'€€€'!$H$7:$H$96,'€€€'!$I$7:$I$96)*T240),"",(LOOKUP(S240,'€€€'!$H$7:$H$96,'€€€'!$I$7:$I$96)*T240)),"")</f>
        <v/>
      </c>
      <c r="V240" s="256"/>
      <c r="W240" s="256"/>
      <c r="X240" s="290" t="str">
        <f>IF(OR(L240="FINT",L240="ENCO",L240=""),IF(ISNA(LOOKUP(V240,'€€€'!$H$7:$H$96,'€€€'!$I$7:$I$96)*W240),"",(LOOKUP(V240,'€€€'!$H$7:$H$96,'€€€'!$I$7:$I$96)*W240)),"")</f>
        <v/>
      </c>
      <c r="Y240" s="47"/>
      <c r="Z240" s="215"/>
      <c r="AA240" s="215"/>
      <c r="AB240" s="215"/>
      <c r="AC240" s="215"/>
      <c r="AD240" s="215"/>
      <c r="AE240" s="215"/>
      <c r="AF240" s="215"/>
      <c r="AG240" s="215"/>
      <c r="AH240" s="215"/>
      <c r="AI240" s="214">
        <f t="shared" si="15"/>
        <v>0</v>
      </c>
      <c r="AJ240" s="214">
        <f t="shared" si="16"/>
        <v>0</v>
      </c>
      <c r="AK240" s="214">
        <f t="shared" si="17"/>
        <v>0</v>
      </c>
    </row>
    <row r="241" spans="1:37" ht="20.25" x14ac:dyDescent="0.2">
      <c r="A241" s="105"/>
      <c r="B241" s="105"/>
      <c r="C241" s="104"/>
      <c r="D241" s="143"/>
      <c r="E241" s="257"/>
      <c r="F241" s="263"/>
      <c r="G241" s="257"/>
      <c r="H241" s="257"/>
      <c r="I241" s="257"/>
      <c r="J241" s="264"/>
      <c r="K241" s="264"/>
      <c r="L241" s="256"/>
      <c r="M241" s="263"/>
      <c r="N241" s="263"/>
      <c r="O241" s="263"/>
      <c r="P241" s="257"/>
      <c r="Q241" s="257"/>
      <c r="R241" s="257"/>
      <c r="S241" s="257"/>
      <c r="T241" s="257"/>
      <c r="U241" s="290" t="str">
        <f>IF(OR(L241="FINT",L241="ENCO",L241=""),IF(ISNA(LOOKUP(S241,'€€€'!$H$7:$H$96,'€€€'!$I$7:$I$96)*T241),"",(LOOKUP(S241,'€€€'!$H$7:$H$96,'€€€'!$I$7:$I$96)*T241)),"")</f>
        <v/>
      </c>
      <c r="V241" s="256"/>
      <c r="W241" s="256"/>
      <c r="X241" s="290" t="str">
        <f>IF(OR(L241="FINT",L241="ENCO",L241=""),IF(ISNA(LOOKUP(V241,'€€€'!$H$7:$H$96,'€€€'!$I$7:$I$96)*W241),"",(LOOKUP(V241,'€€€'!$H$7:$H$96,'€€€'!$I$7:$I$96)*W241)),"")</f>
        <v/>
      </c>
      <c r="Y241" s="47"/>
      <c r="Z241" s="215"/>
      <c r="AA241" s="215"/>
      <c r="AB241" s="215"/>
      <c r="AC241" s="215"/>
      <c r="AD241" s="215"/>
      <c r="AE241" s="215"/>
      <c r="AF241" s="215"/>
      <c r="AG241" s="215"/>
      <c r="AH241" s="215"/>
      <c r="AI241" s="214">
        <f t="shared" si="15"/>
        <v>0</v>
      </c>
      <c r="AJ241" s="214">
        <f t="shared" si="16"/>
        <v>0</v>
      </c>
      <c r="AK241" s="214">
        <f t="shared" si="17"/>
        <v>0</v>
      </c>
    </row>
    <row r="242" spans="1:37" ht="20.25" x14ac:dyDescent="0.2">
      <c r="A242" s="103"/>
      <c r="B242" s="103"/>
      <c r="C242" s="104"/>
      <c r="D242" s="143"/>
      <c r="E242" s="257"/>
      <c r="F242" s="263"/>
      <c r="G242" s="257"/>
      <c r="H242" s="257"/>
      <c r="I242" s="257"/>
      <c r="J242" s="264"/>
      <c r="K242" s="264"/>
      <c r="L242" s="256"/>
      <c r="M242" s="263"/>
      <c r="N242" s="263"/>
      <c r="O242" s="263"/>
      <c r="P242" s="257"/>
      <c r="Q242" s="257"/>
      <c r="R242" s="257"/>
      <c r="S242" s="257"/>
      <c r="T242" s="257"/>
      <c r="U242" s="290" t="str">
        <f>IF(OR(L242="FINT",L242="ENCO",L242=""),IF(ISNA(LOOKUP(S242,'€€€'!$H$7:$H$96,'€€€'!$I$7:$I$96)*T242),"",(LOOKUP(S242,'€€€'!$H$7:$H$96,'€€€'!$I$7:$I$96)*T242)),"")</f>
        <v/>
      </c>
      <c r="V242" s="256"/>
      <c r="W242" s="256"/>
      <c r="X242" s="290" t="str">
        <f>IF(OR(L242="FINT",L242="ENCO",L242=""),IF(ISNA(LOOKUP(V242,'€€€'!$H$7:$H$96,'€€€'!$I$7:$I$96)*W242),"",(LOOKUP(V242,'€€€'!$H$7:$H$96,'€€€'!$I$7:$I$96)*W242)),"")</f>
        <v/>
      </c>
      <c r="Y242" s="47"/>
      <c r="Z242" s="215"/>
      <c r="AA242" s="215"/>
      <c r="AB242" s="215"/>
      <c r="AC242" s="215"/>
      <c r="AD242" s="215"/>
      <c r="AE242" s="215"/>
      <c r="AF242" s="215"/>
      <c r="AG242" s="215"/>
      <c r="AH242" s="215"/>
      <c r="AI242" s="214">
        <f t="shared" si="15"/>
        <v>0</v>
      </c>
      <c r="AJ242" s="214">
        <f t="shared" si="16"/>
        <v>0</v>
      </c>
      <c r="AK242" s="214">
        <f t="shared" si="17"/>
        <v>0</v>
      </c>
    </row>
    <row r="243" spans="1:37" ht="20.25" x14ac:dyDescent="0.2">
      <c r="A243" s="103"/>
      <c r="B243" s="103"/>
      <c r="C243" s="104"/>
      <c r="D243" s="143"/>
      <c r="E243" s="257"/>
      <c r="F243" s="263"/>
      <c r="G243" s="257"/>
      <c r="H243" s="257"/>
      <c r="I243" s="257"/>
      <c r="J243" s="257"/>
      <c r="K243" s="264"/>
      <c r="L243" s="256"/>
      <c r="M243" s="263"/>
      <c r="N243" s="263"/>
      <c r="O243" s="263"/>
      <c r="P243" s="257"/>
      <c r="Q243" s="257"/>
      <c r="R243" s="257"/>
      <c r="S243" s="257"/>
      <c r="T243" s="257"/>
      <c r="U243" s="290" t="str">
        <f>IF(OR(L243="FINT",L243="ENCO",L243=""),IF(ISNA(LOOKUP(S243,'€€€'!$H$7:$H$96,'€€€'!$I$7:$I$96)*T243),"",(LOOKUP(S243,'€€€'!$H$7:$H$96,'€€€'!$I$7:$I$96)*T243)),"")</f>
        <v/>
      </c>
      <c r="V243" s="256"/>
      <c r="W243" s="256"/>
      <c r="X243" s="290" t="str">
        <f>IF(OR(L243="FINT",L243="ENCO",L243=""),IF(ISNA(LOOKUP(V243,'€€€'!$H$7:$H$96,'€€€'!$I$7:$I$96)*W243),"",(LOOKUP(V243,'€€€'!$H$7:$H$96,'€€€'!$I$7:$I$96)*W243)),"")</f>
        <v/>
      </c>
      <c r="Y243" s="47"/>
      <c r="Z243" s="215"/>
      <c r="AA243" s="215"/>
      <c r="AB243" s="215"/>
      <c r="AC243" s="215"/>
      <c r="AD243" s="215"/>
      <c r="AE243" s="215"/>
      <c r="AF243" s="215"/>
      <c r="AG243" s="215"/>
      <c r="AH243" s="215"/>
      <c r="AI243" s="214">
        <f t="shared" si="15"/>
        <v>0</v>
      </c>
      <c r="AJ243" s="214">
        <f t="shared" si="16"/>
        <v>0</v>
      </c>
      <c r="AK243" s="214">
        <f t="shared" si="17"/>
        <v>0</v>
      </c>
    </row>
    <row r="244" spans="1:37" ht="20.25" x14ac:dyDescent="0.2">
      <c r="A244" s="103"/>
      <c r="B244" s="103"/>
      <c r="C244" s="104"/>
      <c r="D244" s="143"/>
      <c r="E244" s="257"/>
      <c r="F244" s="263"/>
      <c r="G244" s="257"/>
      <c r="H244" s="257"/>
      <c r="I244" s="257"/>
      <c r="J244" s="257"/>
      <c r="K244" s="264"/>
      <c r="L244" s="256"/>
      <c r="M244" s="263"/>
      <c r="N244" s="263"/>
      <c r="O244" s="263"/>
      <c r="P244" s="257"/>
      <c r="Q244" s="257"/>
      <c r="R244" s="257"/>
      <c r="S244" s="257"/>
      <c r="T244" s="257"/>
      <c r="U244" s="290" t="str">
        <f>IF(OR(L244="FINT",L244="ENCO",L244=""),IF(ISNA(LOOKUP(S244,'€€€'!$H$7:$H$96,'€€€'!$I$7:$I$96)*T244),"",(LOOKUP(S244,'€€€'!$H$7:$H$96,'€€€'!$I$7:$I$96)*T244)),"")</f>
        <v/>
      </c>
      <c r="V244" s="256"/>
      <c r="W244" s="256"/>
      <c r="X244" s="290" t="str">
        <f>IF(OR(L244="FINT",L244="ENCO",L244=""),IF(ISNA(LOOKUP(V244,'€€€'!$H$7:$H$96,'€€€'!$I$7:$I$96)*W244),"",(LOOKUP(V244,'€€€'!$H$7:$H$96,'€€€'!$I$7:$I$96)*W244)),"")</f>
        <v/>
      </c>
      <c r="Y244" s="47"/>
      <c r="Z244" s="215"/>
      <c r="AA244" s="215"/>
      <c r="AB244" s="215"/>
      <c r="AC244" s="215"/>
      <c r="AD244" s="215"/>
      <c r="AE244" s="215"/>
      <c r="AF244" s="215"/>
      <c r="AG244" s="215"/>
      <c r="AH244" s="215"/>
      <c r="AI244" s="214">
        <f t="shared" si="15"/>
        <v>0</v>
      </c>
      <c r="AJ244" s="214">
        <f t="shared" si="16"/>
        <v>0</v>
      </c>
      <c r="AK244" s="214">
        <f t="shared" si="17"/>
        <v>0</v>
      </c>
    </row>
    <row r="245" spans="1:37" ht="20.25" x14ac:dyDescent="0.2">
      <c r="A245" s="103"/>
      <c r="B245" s="103"/>
      <c r="C245" s="104"/>
      <c r="D245" s="143"/>
      <c r="E245" s="257"/>
      <c r="F245" s="263"/>
      <c r="G245" s="257"/>
      <c r="H245" s="257"/>
      <c r="I245" s="257"/>
      <c r="J245" s="257"/>
      <c r="K245" s="264"/>
      <c r="L245" s="256"/>
      <c r="M245" s="263"/>
      <c r="N245" s="263"/>
      <c r="O245" s="263"/>
      <c r="P245" s="257"/>
      <c r="Q245" s="257"/>
      <c r="R245" s="257"/>
      <c r="S245" s="257"/>
      <c r="T245" s="257"/>
      <c r="U245" s="290" t="str">
        <f>IF(OR(L245="FINT",L245="ENCO",L245=""),IF(ISNA(LOOKUP(S245,'€€€'!$H$7:$H$96,'€€€'!$I$7:$I$96)*T245),"",(LOOKUP(S245,'€€€'!$H$7:$H$96,'€€€'!$I$7:$I$96)*T245)),"")</f>
        <v/>
      </c>
      <c r="V245" s="256"/>
      <c r="W245" s="256"/>
      <c r="X245" s="290" t="str">
        <f>IF(OR(L245="FINT",L245="ENCO",L245=""),IF(ISNA(LOOKUP(V245,'€€€'!$H$7:$H$96,'€€€'!$I$7:$I$96)*W245),"",(LOOKUP(V245,'€€€'!$H$7:$H$96,'€€€'!$I$7:$I$96)*W245)),"")</f>
        <v/>
      </c>
      <c r="Y245" s="47"/>
      <c r="Z245" s="215"/>
      <c r="AA245" s="215"/>
      <c r="AB245" s="215"/>
      <c r="AC245" s="215"/>
      <c r="AD245" s="215"/>
      <c r="AE245" s="215"/>
      <c r="AF245" s="215"/>
      <c r="AG245" s="215"/>
      <c r="AH245" s="215"/>
      <c r="AI245" s="214">
        <f t="shared" si="15"/>
        <v>0</v>
      </c>
      <c r="AJ245" s="214">
        <f t="shared" si="16"/>
        <v>0</v>
      </c>
      <c r="AK245" s="214">
        <f t="shared" si="17"/>
        <v>0</v>
      </c>
    </row>
    <row r="246" spans="1:37" ht="20.25" x14ac:dyDescent="0.2">
      <c r="A246" s="103"/>
      <c r="B246" s="103"/>
      <c r="C246" s="104"/>
      <c r="D246" s="143"/>
      <c r="E246" s="257"/>
      <c r="F246" s="263"/>
      <c r="G246" s="257"/>
      <c r="H246" s="257"/>
      <c r="I246" s="257"/>
      <c r="J246" s="257"/>
      <c r="K246" s="264"/>
      <c r="L246" s="256"/>
      <c r="M246" s="263"/>
      <c r="N246" s="263"/>
      <c r="O246" s="263"/>
      <c r="P246" s="257"/>
      <c r="Q246" s="257"/>
      <c r="R246" s="257"/>
      <c r="S246" s="257"/>
      <c r="T246" s="257"/>
      <c r="U246" s="290" t="str">
        <f>IF(OR(L246="FINT",L246="ENCO",L246=""),IF(ISNA(LOOKUP(S246,'€€€'!$H$7:$H$96,'€€€'!$I$7:$I$96)*T246),"",(LOOKUP(S246,'€€€'!$H$7:$H$96,'€€€'!$I$7:$I$96)*T246)),"")</f>
        <v/>
      </c>
      <c r="V246" s="256"/>
      <c r="W246" s="256"/>
      <c r="X246" s="290" t="str">
        <f>IF(OR(L246="FINT",L246="ENCO",L246=""),IF(ISNA(LOOKUP(V246,'€€€'!$H$7:$H$96,'€€€'!$I$7:$I$96)*W246),"",(LOOKUP(V246,'€€€'!$H$7:$H$96,'€€€'!$I$7:$I$96)*W246)),"")</f>
        <v/>
      </c>
      <c r="Y246" s="47"/>
      <c r="Z246" s="215"/>
      <c r="AA246" s="215"/>
      <c r="AB246" s="215"/>
      <c r="AC246" s="215"/>
      <c r="AD246" s="215"/>
      <c r="AE246" s="215"/>
      <c r="AF246" s="215"/>
      <c r="AG246" s="215"/>
      <c r="AH246" s="215"/>
      <c r="AI246" s="214">
        <f t="shared" si="15"/>
        <v>0</v>
      </c>
      <c r="AJ246" s="214">
        <f t="shared" si="16"/>
        <v>0</v>
      </c>
      <c r="AK246" s="214">
        <f t="shared" si="17"/>
        <v>0</v>
      </c>
    </row>
    <row r="247" spans="1:37" ht="20.25" x14ac:dyDescent="0.2">
      <c r="A247" s="103"/>
      <c r="B247" s="103"/>
      <c r="C247" s="104"/>
      <c r="D247" s="143"/>
      <c r="E247" s="257"/>
      <c r="F247" s="263"/>
      <c r="G247" s="257"/>
      <c r="H247" s="257"/>
      <c r="I247" s="257"/>
      <c r="J247" s="257"/>
      <c r="K247" s="264"/>
      <c r="L247" s="256"/>
      <c r="M247" s="263"/>
      <c r="N247" s="263"/>
      <c r="O247" s="263"/>
      <c r="P247" s="257"/>
      <c r="Q247" s="257"/>
      <c r="R247" s="257"/>
      <c r="S247" s="257"/>
      <c r="T247" s="257"/>
      <c r="U247" s="290" t="str">
        <f>IF(OR(L247="FINT",L247="ENCO",L247=""),IF(ISNA(LOOKUP(S247,'€€€'!$H$7:$H$96,'€€€'!$I$7:$I$96)*T247),"",(LOOKUP(S247,'€€€'!$H$7:$H$96,'€€€'!$I$7:$I$96)*T247)),"")</f>
        <v/>
      </c>
      <c r="V247" s="256"/>
      <c r="W247" s="256"/>
      <c r="X247" s="290" t="str">
        <f>IF(OR(L247="FINT",L247="ENCO",L247=""),IF(ISNA(LOOKUP(V247,'€€€'!$H$7:$H$96,'€€€'!$I$7:$I$96)*W247),"",(LOOKUP(V247,'€€€'!$H$7:$H$96,'€€€'!$I$7:$I$96)*W247)),"")</f>
        <v/>
      </c>
      <c r="Y247" s="47"/>
      <c r="Z247" s="215"/>
      <c r="AA247" s="215"/>
      <c r="AB247" s="215"/>
      <c r="AC247" s="215"/>
      <c r="AD247" s="215"/>
      <c r="AE247" s="215"/>
      <c r="AF247" s="215"/>
      <c r="AG247" s="215"/>
      <c r="AH247" s="215"/>
      <c r="AI247" s="214">
        <f t="shared" si="15"/>
        <v>0</v>
      </c>
      <c r="AJ247" s="214">
        <f t="shared" si="16"/>
        <v>0</v>
      </c>
      <c r="AK247" s="214">
        <f t="shared" si="17"/>
        <v>0</v>
      </c>
    </row>
    <row r="248" spans="1:37" ht="20.25" x14ac:dyDescent="0.2">
      <c r="A248" s="103"/>
      <c r="B248" s="103"/>
      <c r="C248" s="104"/>
      <c r="D248" s="143"/>
      <c r="E248" s="257"/>
      <c r="F248" s="263"/>
      <c r="G248" s="257"/>
      <c r="H248" s="257"/>
      <c r="I248" s="257"/>
      <c r="J248" s="257"/>
      <c r="K248" s="264"/>
      <c r="L248" s="256"/>
      <c r="M248" s="263"/>
      <c r="N248" s="263"/>
      <c r="O248" s="263"/>
      <c r="P248" s="257"/>
      <c r="Q248" s="257"/>
      <c r="R248" s="257"/>
      <c r="S248" s="257"/>
      <c r="T248" s="257"/>
      <c r="U248" s="290" t="str">
        <f>IF(OR(L248="FINT",L248="ENCO",L248=""),IF(ISNA(LOOKUP(S248,'€€€'!$H$7:$H$96,'€€€'!$I$7:$I$96)*T248),"",(LOOKUP(S248,'€€€'!$H$7:$H$96,'€€€'!$I$7:$I$96)*T248)),"")</f>
        <v/>
      </c>
      <c r="V248" s="256"/>
      <c r="W248" s="256"/>
      <c r="X248" s="290" t="str">
        <f>IF(OR(L248="FINT",L248="ENCO",L248=""),IF(ISNA(LOOKUP(V248,'€€€'!$H$7:$H$96,'€€€'!$I$7:$I$96)*W248),"",(LOOKUP(V248,'€€€'!$H$7:$H$96,'€€€'!$I$7:$I$96)*W248)),"")</f>
        <v/>
      </c>
      <c r="Y248" s="47"/>
      <c r="Z248" s="215"/>
      <c r="AA248" s="215"/>
      <c r="AB248" s="215"/>
      <c r="AC248" s="215"/>
      <c r="AD248" s="215"/>
      <c r="AE248" s="215"/>
      <c r="AF248" s="215"/>
      <c r="AG248" s="215"/>
      <c r="AH248" s="215"/>
      <c r="AI248" s="214">
        <f t="shared" si="15"/>
        <v>0</v>
      </c>
      <c r="AJ248" s="214">
        <f t="shared" si="16"/>
        <v>0</v>
      </c>
      <c r="AK248" s="214">
        <f t="shared" si="17"/>
        <v>0</v>
      </c>
    </row>
    <row r="249" spans="1:37" ht="20.25" x14ac:dyDescent="0.2">
      <c r="A249" s="103"/>
      <c r="B249" s="103"/>
      <c r="C249" s="104"/>
      <c r="D249" s="143"/>
      <c r="E249" s="257"/>
      <c r="F249" s="263"/>
      <c r="G249" s="257"/>
      <c r="H249" s="257"/>
      <c r="I249" s="257"/>
      <c r="J249" s="257"/>
      <c r="K249" s="264"/>
      <c r="L249" s="256"/>
      <c r="M249" s="263"/>
      <c r="N249" s="263"/>
      <c r="O249" s="263"/>
      <c r="P249" s="257"/>
      <c r="Q249" s="257"/>
      <c r="R249" s="257"/>
      <c r="S249" s="257"/>
      <c r="T249" s="257"/>
      <c r="U249" s="290" t="str">
        <f>IF(OR(L249="FINT",L249="ENCO",L249=""),IF(ISNA(LOOKUP(S249,'€€€'!$H$7:$H$96,'€€€'!$I$7:$I$96)*T249),"",(LOOKUP(S249,'€€€'!$H$7:$H$96,'€€€'!$I$7:$I$96)*T249)),"")</f>
        <v/>
      </c>
      <c r="V249" s="256"/>
      <c r="W249" s="256"/>
      <c r="X249" s="290" t="str">
        <f>IF(OR(L249="FINT",L249="ENCO",L249=""),IF(ISNA(LOOKUP(V249,'€€€'!$H$7:$H$96,'€€€'!$I$7:$I$96)*W249),"",(LOOKUP(V249,'€€€'!$H$7:$H$96,'€€€'!$I$7:$I$96)*W249)),"")</f>
        <v/>
      </c>
      <c r="Y249" s="47"/>
      <c r="Z249" s="215"/>
      <c r="AA249" s="215"/>
      <c r="AB249" s="215"/>
      <c r="AC249" s="215"/>
      <c r="AD249" s="215"/>
      <c r="AE249" s="215"/>
      <c r="AF249" s="215"/>
      <c r="AG249" s="215"/>
      <c r="AH249" s="215"/>
      <c r="AI249" s="214">
        <f t="shared" si="15"/>
        <v>0</v>
      </c>
      <c r="AJ249" s="214">
        <f t="shared" si="16"/>
        <v>0</v>
      </c>
      <c r="AK249" s="214">
        <f t="shared" si="17"/>
        <v>0</v>
      </c>
    </row>
    <row r="250" spans="1:37" ht="20.25" x14ac:dyDescent="0.2">
      <c r="A250" s="103"/>
      <c r="B250" s="103"/>
      <c r="C250" s="104"/>
      <c r="D250" s="143"/>
      <c r="E250" s="257"/>
      <c r="F250" s="263"/>
      <c r="G250" s="257"/>
      <c r="H250" s="257"/>
      <c r="I250" s="257"/>
      <c r="J250" s="257"/>
      <c r="K250" s="264"/>
      <c r="L250" s="256"/>
      <c r="M250" s="263"/>
      <c r="N250" s="263"/>
      <c r="O250" s="263"/>
      <c r="P250" s="257"/>
      <c r="Q250" s="257"/>
      <c r="R250" s="257"/>
      <c r="S250" s="257"/>
      <c r="T250" s="257"/>
      <c r="U250" s="290" t="str">
        <f>IF(OR(L250="FINT",L250="ENCO",L250=""),IF(ISNA(LOOKUP(S250,'€€€'!$H$7:$H$96,'€€€'!$I$7:$I$96)*T250),"",(LOOKUP(S250,'€€€'!$H$7:$H$96,'€€€'!$I$7:$I$96)*T250)),"")</f>
        <v/>
      </c>
      <c r="V250" s="256"/>
      <c r="W250" s="256"/>
      <c r="X250" s="290" t="str">
        <f>IF(OR(L250="FINT",L250="ENCO",L250=""),IF(ISNA(LOOKUP(V250,'€€€'!$H$7:$H$96,'€€€'!$I$7:$I$96)*W250),"",(LOOKUP(V250,'€€€'!$H$7:$H$96,'€€€'!$I$7:$I$96)*W250)),"")</f>
        <v/>
      </c>
      <c r="Y250" s="47"/>
      <c r="Z250" s="215"/>
      <c r="AA250" s="215"/>
      <c r="AB250" s="215"/>
      <c r="AC250" s="215"/>
      <c r="AD250" s="215"/>
      <c r="AE250" s="215"/>
      <c r="AF250" s="215"/>
      <c r="AG250" s="215"/>
      <c r="AH250" s="215"/>
      <c r="AI250" s="214">
        <f t="shared" si="15"/>
        <v>0</v>
      </c>
      <c r="AJ250" s="214">
        <f t="shared" si="16"/>
        <v>0</v>
      </c>
      <c r="AK250" s="214">
        <f t="shared" si="17"/>
        <v>0</v>
      </c>
    </row>
    <row r="251" spans="1:37" ht="20.25" x14ac:dyDescent="0.2">
      <c r="A251" s="103"/>
      <c r="B251" s="103"/>
      <c r="C251" s="104"/>
      <c r="D251" s="143"/>
      <c r="E251" s="257"/>
      <c r="F251" s="263"/>
      <c r="G251" s="257"/>
      <c r="H251" s="257"/>
      <c r="I251" s="257"/>
      <c r="J251" s="257"/>
      <c r="K251" s="264"/>
      <c r="L251" s="256"/>
      <c r="M251" s="263"/>
      <c r="N251" s="263"/>
      <c r="O251" s="263"/>
      <c r="P251" s="257"/>
      <c r="Q251" s="257"/>
      <c r="R251" s="257"/>
      <c r="S251" s="257"/>
      <c r="T251" s="257"/>
      <c r="U251" s="290" t="str">
        <f>IF(OR(L251="FINT",L251="ENCO",L251=""),IF(ISNA(LOOKUP(S251,'€€€'!$H$7:$H$96,'€€€'!$I$7:$I$96)*T251),"",(LOOKUP(S251,'€€€'!$H$7:$H$96,'€€€'!$I$7:$I$96)*T251)),"")</f>
        <v/>
      </c>
      <c r="V251" s="256"/>
      <c r="W251" s="256"/>
      <c r="X251" s="290" t="str">
        <f>IF(OR(L251="FINT",L251="ENCO",L251=""),IF(ISNA(LOOKUP(V251,'€€€'!$H$7:$H$96,'€€€'!$I$7:$I$96)*W251),"",(LOOKUP(V251,'€€€'!$H$7:$H$96,'€€€'!$I$7:$I$96)*W251)),"")</f>
        <v/>
      </c>
      <c r="Y251" s="47"/>
      <c r="Z251" s="215"/>
      <c r="AA251" s="215"/>
      <c r="AB251" s="215"/>
      <c r="AC251" s="215"/>
      <c r="AD251" s="215"/>
      <c r="AE251" s="215"/>
      <c r="AF251" s="215"/>
      <c r="AG251" s="215"/>
      <c r="AH251" s="215"/>
      <c r="AI251" s="214">
        <f t="shared" si="15"/>
        <v>0</v>
      </c>
      <c r="AJ251" s="214">
        <f t="shared" si="16"/>
        <v>0</v>
      </c>
      <c r="AK251" s="214">
        <f t="shared" si="17"/>
        <v>0</v>
      </c>
    </row>
    <row r="252" spans="1:37" ht="20.25" x14ac:dyDescent="0.2">
      <c r="A252" s="103"/>
      <c r="B252" s="103"/>
      <c r="C252" s="104"/>
      <c r="D252" s="143"/>
      <c r="E252" s="257"/>
      <c r="F252" s="263"/>
      <c r="G252" s="257"/>
      <c r="H252" s="257"/>
      <c r="I252" s="257"/>
      <c r="J252" s="257"/>
      <c r="K252" s="264"/>
      <c r="L252" s="256"/>
      <c r="M252" s="263"/>
      <c r="N252" s="263"/>
      <c r="O252" s="263"/>
      <c r="P252" s="257"/>
      <c r="Q252" s="257"/>
      <c r="R252" s="257"/>
      <c r="S252" s="257"/>
      <c r="T252" s="257"/>
      <c r="U252" s="290" t="str">
        <f>IF(OR(L252="FINT",L252="ENCO",L252=""),IF(ISNA(LOOKUP(S252,'€€€'!$H$7:$H$96,'€€€'!$I$7:$I$96)*T252),"",(LOOKUP(S252,'€€€'!$H$7:$H$96,'€€€'!$I$7:$I$96)*T252)),"")</f>
        <v/>
      </c>
      <c r="V252" s="256"/>
      <c r="W252" s="256"/>
      <c r="X252" s="290" t="str">
        <f>IF(OR(L252="FINT",L252="ENCO",L252=""),IF(ISNA(LOOKUP(V252,'€€€'!$H$7:$H$96,'€€€'!$I$7:$I$96)*W252),"",(LOOKUP(V252,'€€€'!$H$7:$H$96,'€€€'!$I$7:$I$96)*W252)),"")</f>
        <v/>
      </c>
      <c r="Y252" s="47"/>
      <c r="Z252" s="215"/>
      <c r="AA252" s="215"/>
      <c r="AB252" s="215"/>
      <c r="AC252" s="215"/>
      <c r="AD252" s="215"/>
      <c r="AE252" s="215"/>
      <c r="AF252" s="215"/>
      <c r="AG252" s="215"/>
      <c r="AH252" s="215"/>
      <c r="AI252" s="214">
        <f t="shared" si="15"/>
        <v>0</v>
      </c>
      <c r="AJ252" s="214">
        <f t="shared" si="16"/>
        <v>0</v>
      </c>
      <c r="AK252" s="214">
        <f t="shared" si="17"/>
        <v>0</v>
      </c>
    </row>
    <row r="253" spans="1:37" ht="20.25" x14ac:dyDescent="0.2">
      <c r="A253" s="103"/>
      <c r="B253" s="103"/>
      <c r="C253" s="104"/>
      <c r="D253" s="143"/>
      <c r="E253" s="257"/>
      <c r="F253" s="263"/>
      <c r="G253" s="257"/>
      <c r="H253" s="257"/>
      <c r="I253" s="257"/>
      <c r="J253" s="257"/>
      <c r="K253" s="264"/>
      <c r="L253" s="256"/>
      <c r="M253" s="263"/>
      <c r="N253" s="263"/>
      <c r="O253" s="263"/>
      <c r="P253" s="257"/>
      <c r="Q253" s="257"/>
      <c r="R253" s="257"/>
      <c r="S253" s="257"/>
      <c r="T253" s="257"/>
      <c r="U253" s="290" t="str">
        <f>IF(OR(L253="FINT",L253="ENCO",L253=""),IF(ISNA(LOOKUP(S253,'€€€'!$H$7:$H$96,'€€€'!$I$7:$I$96)*T253),"",(LOOKUP(S253,'€€€'!$H$7:$H$96,'€€€'!$I$7:$I$96)*T253)),"")</f>
        <v/>
      </c>
      <c r="V253" s="256"/>
      <c r="W253" s="256"/>
      <c r="X253" s="290" t="str">
        <f>IF(OR(L253="FINT",L253="ENCO",L253=""),IF(ISNA(LOOKUP(V253,'€€€'!$H$7:$H$96,'€€€'!$I$7:$I$96)*W253),"",(LOOKUP(V253,'€€€'!$H$7:$H$96,'€€€'!$I$7:$I$96)*W253)),"")</f>
        <v/>
      </c>
      <c r="Y253" s="47"/>
      <c r="Z253" s="215"/>
      <c r="AA253" s="215"/>
      <c r="AB253" s="215"/>
      <c r="AC253" s="215"/>
      <c r="AD253" s="215"/>
      <c r="AE253" s="215"/>
      <c r="AF253" s="215"/>
      <c r="AG253" s="215"/>
      <c r="AH253" s="215"/>
      <c r="AI253" s="214">
        <f t="shared" si="15"/>
        <v>0</v>
      </c>
      <c r="AJ253" s="214">
        <f t="shared" si="16"/>
        <v>0</v>
      </c>
      <c r="AK253" s="214">
        <f t="shared" si="17"/>
        <v>0</v>
      </c>
    </row>
    <row r="254" spans="1:37" ht="20.25" x14ac:dyDescent="0.2">
      <c r="A254" s="103"/>
      <c r="B254" s="103"/>
      <c r="C254" s="104"/>
      <c r="D254" s="143"/>
      <c r="E254" s="257"/>
      <c r="F254" s="263"/>
      <c r="G254" s="257"/>
      <c r="H254" s="257"/>
      <c r="I254" s="257"/>
      <c r="J254" s="257"/>
      <c r="K254" s="264"/>
      <c r="L254" s="256"/>
      <c r="M254" s="263"/>
      <c r="N254" s="263"/>
      <c r="O254" s="263"/>
      <c r="P254" s="257"/>
      <c r="Q254" s="257"/>
      <c r="R254" s="257"/>
      <c r="S254" s="257"/>
      <c r="T254" s="257"/>
      <c r="U254" s="290" t="str">
        <f>IF(OR(L254="FINT",L254="ENCO",L254=""),IF(ISNA(LOOKUP(S254,'€€€'!$H$7:$H$96,'€€€'!$I$7:$I$96)*T254),"",(LOOKUP(S254,'€€€'!$H$7:$H$96,'€€€'!$I$7:$I$96)*T254)),"")</f>
        <v/>
      </c>
      <c r="V254" s="256"/>
      <c r="W254" s="256"/>
      <c r="X254" s="290" t="str">
        <f>IF(OR(L254="FINT",L254="ENCO",L254=""),IF(ISNA(LOOKUP(V254,'€€€'!$H$7:$H$96,'€€€'!$I$7:$I$96)*W254),"",(LOOKUP(V254,'€€€'!$H$7:$H$96,'€€€'!$I$7:$I$96)*W254)),"")</f>
        <v/>
      </c>
      <c r="Y254" s="47"/>
      <c r="Z254" s="215"/>
      <c r="AA254" s="215"/>
      <c r="AB254" s="215"/>
      <c r="AC254" s="215"/>
      <c r="AD254" s="215"/>
      <c r="AE254" s="215"/>
      <c r="AF254" s="215"/>
      <c r="AG254" s="215"/>
      <c r="AH254" s="215"/>
      <c r="AI254" s="214">
        <f t="shared" si="15"/>
        <v>0</v>
      </c>
      <c r="AJ254" s="214">
        <f t="shared" si="16"/>
        <v>0</v>
      </c>
      <c r="AK254" s="214">
        <f t="shared" si="17"/>
        <v>0</v>
      </c>
    </row>
    <row r="255" spans="1:37" ht="20.25" x14ac:dyDescent="0.2">
      <c r="A255" s="103"/>
      <c r="B255" s="103"/>
      <c r="C255" s="104"/>
      <c r="D255" s="143"/>
      <c r="E255" s="257"/>
      <c r="F255" s="263"/>
      <c r="G255" s="257"/>
      <c r="H255" s="257"/>
      <c r="I255" s="257"/>
      <c r="J255" s="257"/>
      <c r="K255" s="264"/>
      <c r="L255" s="256"/>
      <c r="M255" s="263"/>
      <c r="N255" s="263"/>
      <c r="O255" s="263"/>
      <c r="P255" s="257"/>
      <c r="Q255" s="257"/>
      <c r="R255" s="257"/>
      <c r="S255" s="257"/>
      <c r="T255" s="257"/>
      <c r="U255" s="290" t="str">
        <f>IF(OR(L255="FINT",L255="ENCO",L255=""),IF(ISNA(LOOKUP(S255,'€€€'!$H$7:$H$96,'€€€'!$I$7:$I$96)*T255),"",(LOOKUP(S255,'€€€'!$H$7:$H$96,'€€€'!$I$7:$I$96)*T255)),"")</f>
        <v/>
      </c>
      <c r="V255" s="256"/>
      <c r="W255" s="256"/>
      <c r="X255" s="290" t="str">
        <f>IF(OR(L255="FINT",L255="ENCO",L255=""),IF(ISNA(LOOKUP(V255,'€€€'!$H$7:$H$96,'€€€'!$I$7:$I$96)*W255),"",(LOOKUP(V255,'€€€'!$H$7:$H$96,'€€€'!$I$7:$I$96)*W255)),"")</f>
        <v/>
      </c>
      <c r="Y255" s="47"/>
      <c r="Z255" s="215"/>
      <c r="AA255" s="215"/>
      <c r="AB255" s="215"/>
      <c r="AC255" s="215"/>
      <c r="AD255" s="215"/>
      <c r="AE255" s="215"/>
      <c r="AF255" s="215"/>
      <c r="AG255" s="215"/>
      <c r="AH255" s="215"/>
      <c r="AI255" s="214">
        <f t="shared" si="15"/>
        <v>0</v>
      </c>
      <c r="AJ255" s="214">
        <f t="shared" si="16"/>
        <v>0</v>
      </c>
      <c r="AK255" s="214">
        <f t="shared" si="17"/>
        <v>0</v>
      </c>
    </row>
    <row r="256" spans="1:37" ht="20.25" x14ac:dyDescent="0.2">
      <c r="A256" s="103"/>
      <c r="B256" s="103"/>
      <c r="C256" s="104"/>
      <c r="D256" s="143"/>
      <c r="E256" s="257"/>
      <c r="F256" s="263"/>
      <c r="G256" s="257"/>
      <c r="H256" s="257"/>
      <c r="I256" s="257"/>
      <c r="J256" s="257"/>
      <c r="K256" s="264"/>
      <c r="L256" s="256"/>
      <c r="M256" s="263"/>
      <c r="N256" s="263"/>
      <c r="O256" s="263"/>
      <c r="P256" s="257"/>
      <c r="Q256" s="257"/>
      <c r="R256" s="257"/>
      <c r="S256" s="257"/>
      <c r="T256" s="257"/>
      <c r="U256" s="290" t="str">
        <f>IF(OR(L256="FINT",L256="ENCO",L256=""),IF(ISNA(LOOKUP(S256,'€€€'!$H$7:$H$96,'€€€'!$I$7:$I$96)*T256),"",(LOOKUP(S256,'€€€'!$H$7:$H$96,'€€€'!$I$7:$I$96)*T256)),"")</f>
        <v/>
      </c>
      <c r="V256" s="256"/>
      <c r="W256" s="256"/>
      <c r="X256" s="290" t="str">
        <f>IF(OR(L256="FINT",L256="ENCO",L256=""),IF(ISNA(LOOKUP(V256,'€€€'!$H$7:$H$96,'€€€'!$I$7:$I$96)*W256),"",(LOOKUP(V256,'€€€'!$H$7:$H$96,'€€€'!$I$7:$I$96)*W256)),"")</f>
        <v/>
      </c>
      <c r="Y256" s="47"/>
      <c r="Z256" s="215"/>
      <c r="AA256" s="215"/>
      <c r="AB256" s="215"/>
      <c r="AC256" s="215"/>
      <c r="AD256" s="215"/>
      <c r="AE256" s="215"/>
      <c r="AF256" s="215"/>
      <c r="AG256" s="215"/>
      <c r="AH256" s="215"/>
      <c r="AI256" s="214">
        <f t="shared" si="15"/>
        <v>0</v>
      </c>
      <c r="AJ256" s="214">
        <f t="shared" si="16"/>
        <v>0</v>
      </c>
      <c r="AK256" s="214">
        <f t="shared" si="17"/>
        <v>0</v>
      </c>
    </row>
    <row r="257" spans="1:37" ht="20.25" x14ac:dyDescent="0.2">
      <c r="A257" s="103"/>
      <c r="B257" s="103"/>
      <c r="C257" s="104"/>
      <c r="D257" s="143"/>
      <c r="E257" s="257"/>
      <c r="F257" s="263"/>
      <c r="G257" s="257"/>
      <c r="H257" s="257"/>
      <c r="I257" s="257"/>
      <c r="J257" s="257"/>
      <c r="K257" s="264"/>
      <c r="L257" s="256"/>
      <c r="M257" s="263"/>
      <c r="N257" s="263"/>
      <c r="O257" s="263"/>
      <c r="P257" s="257"/>
      <c r="Q257" s="257"/>
      <c r="R257" s="257"/>
      <c r="S257" s="257"/>
      <c r="T257" s="257"/>
      <c r="U257" s="290" t="str">
        <f>IF(OR(L257="FINT",L257="ENCO",L257=""),IF(ISNA(LOOKUP(S257,'€€€'!$H$7:$H$96,'€€€'!$I$7:$I$96)*T257),"",(LOOKUP(S257,'€€€'!$H$7:$H$96,'€€€'!$I$7:$I$96)*T257)),"")</f>
        <v/>
      </c>
      <c r="V257" s="256"/>
      <c r="W257" s="256"/>
      <c r="X257" s="290" t="str">
        <f>IF(OR(L257="FINT",L257="ENCO",L257=""),IF(ISNA(LOOKUP(V257,'€€€'!$H$7:$H$96,'€€€'!$I$7:$I$96)*W257),"",(LOOKUP(V257,'€€€'!$H$7:$H$96,'€€€'!$I$7:$I$96)*W257)),"")</f>
        <v/>
      </c>
      <c r="Y257" s="47"/>
      <c r="Z257" s="215"/>
      <c r="AA257" s="215"/>
      <c r="AB257" s="215"/>
      <c r="AC257" s="215"/>
      <c r="AD257" s="215"/>
      <c r="AE257" s="215"/>
      <c r="AF257" s="215"/>
      <c r="AG257" s="215"/>
      <c r="AH257" s="215"/>
      <c r="AI257" s="214">
        <f t="shared" si="15"/>
        <v>0</v>
      </c>
      <c r="AJ257" s="214">
        <f t="shared" si="16"/>
        <v>0</v>
      </c>
      <c r="AK257" s="214">
        <f t="shared" si="17"/>
        <v>0</v>
      </c>
    </row>
    <row r="258" spans="1:37" ht="20.25" x14ac:dyDescent="0.2">
      <c r="A258" s="103"/>
      <c r="B258" s="103"/>
      <c r="C258" s="104"/>
      <c r="D258" s="143"/>
      <c r="E258" s="257"/>
      <c r="F258" s="263"/>
      <c r="G258" s="257"/>
      <c r="H258" s="257"/>
      <c r="I258" s="257"/>
      <c r="J258" s="257"/>
      <c r="K258" s="264"/>
      <c r="L258" s="256"/>
      <c r="M258" s="263"/>
      <c r="N258" s="263"/>
      <c r="O258" s="263"/>
      <c r="P258" s="257"/>
      <c r="Q258" s="257"/>
      <c r="R258" s="257"/>
      <c r="S258" s="257"/>
      <c r="T258" s="257"/>
      <c r="U258" s="290" t="str">
        <f>IF(OR(L258="FINT",L258="ENCO",L258=""),IF(ISNA(LOOKUP(S258,'€€€'!$H$7:$H$96,'€€€'!$I$7:$I$96)*T258),"",(LOOKUP(S258,'€€€'!$H$7:$H$96,'€€€'!$I$7:$I$96)*T258)),"")</f>
        <v/>
      </c>
      <c r="V258" s="256"/>
      <c r="W258" s="256"/>
      <c r="X258" s="290" t="str">
        <f>IF(OR(L258="FINT",L258="ENCO",L258=""),IF(ISNA(LOOKUP(V258,'€€€'!$H$7:$H$96,'€€€'!$I$7:$I$96)*W258),"",(LOOKUP(V258,'€€€'!$H$7:$H$96,'€€€'!$I$7:$I$96)*W258)),"")</f>
        <v/>
      </c>
      <c r="Y258" s="47"/>
      <c r="Z258" s="215"/>
      <c r="AA258" s="215"/>
      <c r="AB258" s="215"/>
      <c r="AC258" s="215"/>
      <c r="AD258" s="215"/>
      <c r="AE258" s="215"/>
      <c r="AF258" s="215"/>
      <c r="AG258" s="215"/>
      <c r="AH258" s="215"/>
      <c r="AI258" s="214">
        <f t="shared" si="15"/>
        <v>0</v>
      </c>
      <c r="AJ258" s="214">
        <f t="shared" si="16"/>
        <v>0</v>
      </c>
      <c r="AK258" s="214">
        <f t="shared" si="17"/>
        <v>0</v>
      </c>
    </row>
    <row r="259" spans="1:37" ht="20.25" x14ac:dyDescent="0.2">
      <c r="A259" s="103"/>
      <c r="B259" s="103"/>
      <c r="C259" s="104"/>
      <c r="D259" s="143"/>
      <c r="E259" s="257"/>
      <c r="F259" s="263"/>
      <c r="G259" s="257"/>
      <c r="H259" s="257"/>
      <c r="I259" s="257"/>
      <c r="J259" s="257"/>
      <c r="K259" s="264"/>
      <c r="L259" s="256"/>
      <c r="M259" s="263"/>
      <c r="N259" s="263"/>
      <c r="O259" s="263"/>
      <c r="P259" s="257"/>
      <c r="Q259" s="257"/>
      <c r="R259" s="257"/>
      <c r="S259" s="257"/>
      <c r="T259" s="257"/>
      <c r="U259" s="290" t="str">
        <f>IF(OR(L259="FINT",L259="ENCO",L259=""),IF(ISNA(LOOKUP(S259,'€€€'!$H$7:$H$96,'€€€'!$I$7:$I$96)*T259),"",(LOOKUP(S259,'€€€'!$H$7:$H$96,'€€€'!$I$7:$I$96)*T259)),"")</f>
        <v/>
      </c>
      <c r="V259" s="256"/>
      <c r="W259" s="256"/>
      <c r="X259" s="290" t="str">
        <f>IF(OR(L259="FINT",L259="ENCO",L259=""),IF(ISNA(LOOKUP(V259,'€€€'!$H$7:$H$96,'€€€'!$I$7:$I$96)*W259),"",(LOOKUP(V259,'€€€'!$H$7:$H$96,'€€€'!$I$7:$I$96)*W259)),"")</f>
        <v/>
      </c>
      <c r="Y259" s="47"/>
      <c r="Z259" s="215"/>
      <c r="AA259" s="215"/>
      <c r="AB259" s="215"/>
      <c r="AC259" s="215"/>
      <c r="AD259" s="215"/>
      <c r="AE259" s="215"/>
      <c r="AF259" s="215"/>
      <c r="AG259" s="215"/>
      <c r="AH259" s="215"/>
      <c r="AI259" s="214">
        <f t="shared" si="15"/>
        <v>0</v>
      </c>
      <c r="AJ259" s="214">
        <f t="shared" si="16"/>
        <v>0</v>
      </c>
      <c r="AK259" s="214">
        <f t="shared" si="17"/>
        <v>0</v>
      </c>
    </row>
    <row r="260" spans="1:37" ht="20.25" x14ac:dyDescent="0.2">
      <c r="A260" s="103"/>
      <c r="B260" s="103"/>
      <c r="C260" s="104"/>
      <c r="D260" s="143"/>
      <c r="E260" s="257"/>
      <c r="F260" s="263"/>
      <c r="G260" s="257"/>
      <c r="H260" s="257"/>
      <c r="I260" s="257"/>
      <c r="J260" s="257"/>
      <c r="K260" s="264"/>
      <c r="L260" s="256"/>
      <c r="M260" s="263"/>
      <c r="N260" s="263"/>
      <c r="O260" s="263"/>
      <c r="P260" s="257"/>
      <c r="Q260" s="257"/>
      <c r="R260" s="257"/>
      <c r="S260" s="257"/>
      <c r="T260" s="257"/>
      <c r="U260" s="290" t="str">
        <f>IF(OR(L260="FINT",L260="ENCO",L260=""),IF(ISNA(LOOKUP(S260,'€€€'!$H$7:$H$96,'€€€'!$I$7:$I$96)*T260),"",(LOOKUP(S260,'€€€'!$H$7:$H$96,'€€€'!$I$7:$I$96)*T260)),"")</f>
        <v/>
      </c>
      <c r="V260" s="256"/>
      <c r="W260" s="256"/>
      <c r="X260" s="290" t="str">
        <f>IF(OR(L260="FINT",L260="ENCO",L260=""),IF(ISNA(LOOKUP(V260,'€€€'!$H$7:$H$96,'€€€'!$I$7:$I$96)*W260),"",(LOOKUP(V260,'€€€'!$H$7:$H$96,'€€€'!$I$7:$I$96)*W260)),"")</f>
        <v/>
      </c>
      <c r="Y260" s="47"/>
      <c r="Z260" s="215"/>
      <c r="AA260" s="215"/>
      <c r="AB260" s="215"/>
      <c r="AC260" s="215"/>
      <c r="AD260" s="215"/>
      <c r="AE260" s="215"/>
      <c r="AF260" s="215"/>
      <c r="AG260" s="215"/>
      <c r="AH260" s="215"/>
      <c r="AI260" s="214">
        <f t="shared" si="15"/>
        <v>0</v>
      </c>
      <c r="AJ260" s="214">
        <f t="shared" si="16"/>
        <v>0</v>
      </c>
      <c r="AK260" s="214">
        <f t="shared" si="17"/>
        <v>0</v>
      </c>
    </row>
    <row r="261" spans="1:37" ht="20.25" x14ac:dyDescent="0.2">
      <c r="A261" s="103"/>
      <c r="B261" s="103"/>
      <c r="C261" s="104"/>
      <c r="D261" s="143"/>
      <c r="E261" s="257"/>
      <c r="F261" s="263"/>
      <c r="G261" s="257"/>
      <c r="H261" s="257"/>
      <c r="I261" s="257"/>
      <c r="J261" s="257"/>
      <c r="K261" s="264"/>
      <c r="L261" s="256"/>
      <c r="M261" s="263"/>
      <c r="N261" s="263"/>
      <c r="O261" s="263"/>
      <c r="P261" s="257"/>
      <c r="Q261" s="257"/>
      <c r="R261" s="257"/>
      <c r="S261" s="257"/>
      <c r="T261" s="257"/>
      <c r="U261" s="290" t="str">
        <f>IF(OR(L261="FINT",L261="ENCO",L261=""),IF(ISNA(LOOKUP(S261,'€€€'!$H$7:$H$96,'€€€'!$I$7:$I$96)*T261),"",(LOOKUP(S261,'€€€'!$H$7:$H$96,'€€€'!$I$7:$I$96)*T261)),"")</f>
        <v/>
      </c>
      <c r="V261" s="256"/>
      <c r="W261" s="256"/>
      <c r="X261" s="290" t="str">
        <f>IF(OR(L261="FINT",L261="ENCO",L261=""),IF(ISNA(LOOKUP(V261,'€€€'!$H$7:$H$96,'€€€'!$I$7:$I$96)*W261),"",(LOOKUP(V261,'€€€'!$H$7:$H$96,'€€€'!$I$7:$I$96)*W261)),"")</f>
        <v/>
      </c>
      <c r="Y261" s="47"/>
      <c r="Z261" s="215"/>
      <c r="AA261" s="215"/>
      <c r="AB261" s="215"/>
      <c r="AC261" s="215"/>
      <c r="AD261" s="215"/>
      <c r="AE261" s="215"/>
      <c r="AF261" s="215"/>
      <c r="AG261" s="215"/>
      <c r="AH261" s="215"/>
      <c r="AI261" s="214">
        <f t="shared" si="15"/>
        <v>0</v>
      </c>
      <c r="AJ261" s="214">
        <f t="shared" si="16"/>
        <v>0</v>
      </c>
      <c r="AK261" s="214">
        <f t="shared" si="17"/>
        <v>0</v>
      </c>
    </row>
    <row r="262" spans="1:37" ht="20.25" x14ac:dyDescent="0.2">
      <c r="A262" s="103"/>
      <c r="B262" s="103"/>
      <c r="C262" s="104"/>
      <c r="D262" s="143"/>
      <c r="E262" s="257"/>
      <c r="F262" s="263"/>
      <c r="G262" s="257"/>
      <c r="H262" s="257"/>
      <c r="I262" s="257"/>
      <c r="J262" s="257"/>
      <c r="K262" s="264"/>
      <c r="L262" s="256"/>
      <c r="M262" s="263"/>
      <c r="N262" s="263"/>
      <c r="O262" s="263"/>
      <c r="P262" s="257"/>
      <c r="Q262" s="257"/>
      <c r="R262" s="257"/>
      <c r="S262" s="257"/>
      <c r="T262" s="257"/>
      <c r="U262" s="290" t="str">
        <f>IF(OR(L262="FINT",L262="ENCO",L262=""),IF(ISNA(LOOKUP(S262,'€€€'!$H$7:$H$96,'€€€'!$I$7:$I$96)*T262),"",(LOOKUP(S262,'€€€'!$H$7:$H$96,'€€€'!$I$7:$I$96)*T262)),"")</f>
        <v/>
      </c>
      <c r="V262" s="256"/>
      <c r="W262" s="256"/>
      <c r="X262" s="290" t="str">
        <f>IF(OR(L262="FINT",L262="ENCO",L262=""),IF(ISNA(LOOKUP(V262,'€€€'!$H$7:$H$96,'€€€'!$I$7:$I$96)*W262),"",(LOOKUP(V262,'€€€'!$H$7:$H$96,'€€€'!$I$7:$I$96)*W262)),"")</f>
        <v/>
      </c>
      <c r="Y262" s="47"/>
      <c r="Z262" s="215"/>
      <c r="AA262" s="215"/>
      <c r="AB262" s="215"/>
      <c r="AC262" s="215"/>
      <c r="AD262" s="215"/>
      <c r="AE262" s="215"/>
      <c r="AF262" s="215"/>
      <c r="AG262" s="215"/>
      <c r="AH262" s="215"/>
      <c r="AI262" s="214">
        <f t="shared" si="15"/>
        <v>0</v>
      </c>
      <c r="AJ262" s="214">
        <f t="shared" si="16"/>
        <v>0</v>
      </c>
      <c r="AK262" s="214">
        <f t="shared" si="17"/>
        <v>0</v>
      </c>
    </row>
    <row r="263" spans="1:37" ht="20.25" x14ac:dyDescent="0.2">
      <c r="A263" s="103"/>
      <c r="B263" s="103"/>
      <c r="C263" s="104"/>
      <c r="D263" s="143"/>
      <c r="E263" s="257"/>
      <c r="F263" s="263"/>
      <c r="G263" s="257"/>
      <c r="H263" s="257"/>
      <c r="I263" s="257"/>
      <c r="J263" s="257"/>
      <c r="K263" s="264"/>
      <c r="L263" s="256"/>
      <c r="M263" s="263"/>
      <c r="N263" s="263"/>
      <c r="O263" s="263"/>
      <c r="P263" s="257"/>
      <c r="Q263" s="257"/>
      <c r="R263" s="257"/>
      <c r="S263" s="257"/>
      <c r="T263" s="257"/>
      <c r="U263" s="290" t="str">
        <f>IF(OR(L263="FINT",L263="ENCO",L263=""),IF(ISNA(LOOKUP(S263,'€€€'!$H$7:$H$96,'€€€'!$I$7:$I$96)*T263),"",(LOOKUP(S263,'€€€'!$H$7:$H$96,'€€€'!$I$7:$I$96)*T263)),"")</f>
        <v/>
      </c>
      <c r="V263" s="256"/>
      <c r="W263" s="256"/>
      <c r="X263" s="290" t="str">
        <f>IF(OR(L263="FINT",L263="ENCO",L263=""),IF(ISNA(LOOKUP(V263,'€€€'!$H$7:$H$96,'€€€'!$I$7:$I$96)*W263),"",(LOOKUP(V263,'€€€'!$H$7:$H$96,'€€€'!$I$7:$I$96)*W263)),"")</f>
        <v/>
      </c>
      <c r="Y263" s="47"/>
      <c r="Z263" s="215"/>
      <c r="AA263" s="215"/>
      <c r="AB263" s="215"/>
      <c r="AC263" s="215"/>
      <c r="AD263" s="215"/>
      <c r="AE263" s="215"/>
      <c r="AF263" s="215"/>
      <c r="AG263" s="215"/>
      <c r="AH263" s="215"/>
      <c r="AI263" s="214">
        <f t="shared" si="15"/>
        <v>0</v>
      </c>
      <c r="AJ263" s="214">
        <f t="shared" si="16"/>
        <v>0</v>
      </c>
      <c r="AK263" s="214">
        <f t="shared" si="17"/>
        <v>0</v>
      </c>
    </row>
    <row r="264" spans="1:37" ht="20.25" x14ac:dyDescent="0.2">
      <c r="A264" s="103"/>
      <c r="B264" s="103"/>
      <c r="C264" s="104"/>
      <c r="D264" s="143"/>
      <c r="E264" s="257"/>
      <c r="F264" s="263"/>
      <c r="G264" s="257"/>
      <c r="H264" s="257"/>
      <c r="I264" s="257"/>
      <c r="J264" s="257"/>
      <c r="K264" s="264"/>
      <c r="L264" s="256"/>
      <c r="M264" s="263"/>
      <c r="N264" s="263"/>
      <c r="O264" s="263"/>
      <c r="P264" s="257"/>
      <c r="Q264" s="257"/>
      <c r="R264" s="257"/>
      <c r="S264" s="257"/>
      <c r="T264" s="257"/>
      <c r="U264" s="290" t="str">
        <f>IF(OR(L264="FINT",L264="ENCO",L264=""),IF(ISNA(LOOKUP(S264,'€€€'!$H$7:$H$96,'€€€'!$I$7:$I$96)*T264),"",(LOOKUP(S264,'€€€'!$H$7:$H$96,'€€€'!$I$7:$I$96)*T264)),"")</f>
        <v/>
      </c>
      <c r="V264" s="256"/>
      <c r="W264" s="256"/>
      <c r="X264" s="290" t="str">
        <f>IF(OR(L264="FINT",L264="ENCO",L264=""),IF(ISNA(LOOKUP(V264,'€€€'!$H$7:$H$96,'€€€'!$I$7:$I$96)*W264),"",(LOOKUP(V264,'€€€'!$H$7:$H$96,'€€€'!$I$7:$I$96)*W264)),"")</f>
        <v/>
      </c>
      <c r="Y264" s="47"/>
      <c r="Z264" s="215"/>
      <c r="AA264" s="215"/>
      <c r="AB264" s="215"/>
      <c r="AC264" s="215"/>
      <c r="AD264" s="215"/>
      <c r="AE264" s="215"/>
      <c r="AF264" s="215"/>
      <c r="AG264" s="215"/>
      <c r="AH264" s="215"/>
      <c r="AI264" s="214">
        <f t="shared" si="15"/>
        <v>0</v>
      </c>
      <c r="AJ264" s="214">
        <f t="shared" si="16"/>
        <v>0</v>
      </c>
      <c r="AK264" s="214">
        <f t="shared" si="17"/>
        <v>0</v>
      </c>
    </row>
    <row r="265" spans="1:37" ht="20.25" x14ac:dyDescent="0.2">
      <c r="A265" s="103"/>
      <c r="B265" s="103"/>
      <c r="C265" s="104"/>
      <c r="D265" s="143"/>
      <c r="E265" s="257"/>
      <c r="F265" s="263"/>
      <c r="G265" s="257"/>
      <c r="H265" s="257"/>
      <c r="I265" s="257"/>
      <c r="J265" s="257"/>
      <c r="K265" s="264"/>
      <c r="L265" s="256"/>
      <c r="M265" s="263"/>
      <c r="N265" s="263"/>
      <c r="O265" s="263"/>
      <c r="P265" s="257"/>
      <c r="Q265" s="257"/>
      <c r="R265" s="257"/>
      <c r="S265" s="257"/>
      <c r="T265" s="257"/>
      <c r="U265" s="290" t="str">
        <f>IF(OR(L265="FINT",L265="ENCO",L265=""),IF(ISNA(LOOKUP(S265,'€€€'!$H$7:$H$96,'€€€'!$I$7:$I$96)*T265),"",(LOOKUP(S265,'€€€'!$H$7:$H$96,'€€€'!$I$7:$I$96)*T265)),"")</f>
        <v/>
      </c>
      <c r="V265" s="256"/>
      <c r="W265" s="256"/>
      <c r="X265" s="290" t="str">
        <f>IF(OR(L265="FINT",L265="ENCO",L265=""),IF(ISNA(LOOKUP(V265,'€€€'!$H$7:$H$96,'€€€'!$I$7:$I$96)*W265),"",(LOOKUP(V265,'€€€'!$H$7:$H$96,'€€€'!$I$7:$I$96)*W265)),"")</f>
        <v/>
      </c>
      <c r="Y265" s="47"/>
      <c r="Z265" s="215"/>
      <c r="AA265" s="215"/>
      <c r="AB265" s="215"/>
      <c r="AC265" s="215"/>
      <c r="AD265" s="215"/>
      <c r="AE265" s="215"/>
      <c r="AF265" s="215"/>
      <c r="AG265" s="215"/>
      <c r="AH265" s="215"/>
      <c r="AI265" s="214">
        <f t="shared" si="15"/>
        <v>0</v>
      </c>
      <c r="AJ265" s="214">
        <f t="shared" si="16"/>
        <v>0</v>
      </c>
      <c r="AK265" s="214">
        <f t="shared" si="17"/>
        <v>0</v>
      </c>
    </row>
    <row r="266" spans="1:37" ht="20.25" x14ac:dyDescent="0.2">
      <c r="A266" s="103"/>
      <c r="B266" s="103"/>
      <c r="C266" s="104"/>
      <c r="D266" s="143"/>
      <c r="E266" s="257"/>
      <c r="F266" s="263"/>
      <c r="G266" s="257"/>
      <c r="H266" s="257"/>
      <c r="I266" s="257"/>
      <c r="J266" s="257"/>
      <c r="K266" s="264"/>
      <c r="L266" s="256"/>
      <c r="M266" s="263"/>
      <c r="N266" s="263"/>
      <c r="O266" s="263"/>
      <c r="P266" s="257"/>
      <c r="Q266" s="257"/>
      <c r="R266" s="257"/>
      <c r="S266" s="257"/>
      <c r="T266" s="257"/>
      <c r="U266" s="290" t="str">
        <f>IF(OR(L266="FINT",L266="ENCO",L266=""),IF(ISNA(LOOKUP(S266,'€€€'!$H$7:$H$96,'€€€'!$I$7:$I$96)*T266),"",(LOOKUP(S266,'€€€'!$H$7:$H$96,'€€€'!$I$7:$I$96)*T266)),"")</f>
        <v/>
      </c>
      <c r="V266" s="256"/>
      <c r="W266" s="256"/>
      <c r="X266" s="290" t="str">
        <f>IF(OR(L266="FINT",L266="ENCO",L266=""),IF(ISNA(LOOKUP(V266,'€€€'!$H$7:$H$96,'€€€'!$I$7:$I$96)*W266),"",(LOOKUP(V266,'€€€'!$H$7:$H$96,'€€€'!$I$7:$I$96)*W266)),"")</f>
        <v/>
      </c>
      <c r="Y266" s="47"/>
      <c r="Z266" s="215"/>
      <c r="AA266" s="215"/>
      <c r="AB266" s="215"/>
      <c r="AC266" s="215"/>
      <c r="AD266" s="215"/>
      <c r="AE266" s="215"/>
      <c r="AF266" s="215"/>
      <c r="AG266" s="215"/>
      <c r="AH266" s="215"/>
      <c r="AI266" s="214">
        <f t="shared" si="15"/>
        <v>0</v>
      </c>
      <c r="AJ266" s="214">
        <f t="shared" si="16"/>
        <v>0</v>
      </c>
      <c r="AK266" s="214">
        <f t="shared" si="17"/>
        <v>0</v>
      </c>
    </row>
    <row r="267" spans="1:37" ht="20.25" x14ac:dyDescent="0.2">
      <c r="A267" s="103"/>
      <c r="B267" s="103"/>
      <c r="C267" s="104"/>
      <c r="D267" s="143"/>
      <c r="E267" s="257"/>
      <c r="F267" s="263"/>
      <c r="G267" s="257"/>
      <c r="H267" s="257"/>
      <c r="I267" s="257"/>
      <c r="J267" s="257"/>
      <c r="K267" s="264"/>
      <c r="L267" s="256"/>
      <c r="M267" s="263"/>
      <c r="N267" s="263"/>
      <c r="O267" s="263"/>
      <c r="P267" s="257"/>
      <c r="Q267" s="257"/>
      <c r="R267" s="257"/>
      <c r="S267" s="257"/>
      <c r="T267" s="257"/>
      <c r="U267" s="290" t="str">
        <f>IF(OR(L267="FINT",L267="ENCO",L267=""),IF(ISNA(LOOKUP(S267,'€€€'!$H$7:$H$96,'€€€'!$I$7:$I$96)*T267),"",(LOOKUP(S267,'€€€'!$H$7:$H$96,'€€€'!$I$7:$I$96)*T267)),"")</f>
        <v/>
      </c>
      <c r="V267" s="256"/>
      <c r="W267" s="256"/>
      <c r="X267" s="290" t="str">
        <f>IF(OR(L267="FINT",L267="ENCO",L267=""),IF(ISNA(LOOKUP(V267,'€€€'!$H$7:$H$96,'€€€'!$I$7:$I$96)*W267),"",(LOOKUP(V267,'€€€'!$H$7:$H$96,'€€€'!$I$7:$I$96)*W267)),"")</f>
        <v/>
      </c>
      <c r="Y267" s="47"/>
      <c r="Z267" s="215"/>
      <c r="AA267" s="215"/>
      <c r="AB267" s="215"/>
      <c r="AC267" s="215"/>
      <c r="AD267" s="215"/>
      <c r="AE267" s="215"/>
      <c r="AF267" s="215"/>
      <c r="AG267" s="215"/>
      <c r="AH267" s="215"/>
      <c r="AI267" s="214">
        <f t="shared" si="15"/>
        <v>0</v>
      </c>
      <c r="AJ267" s="214">
        <f t="shared" si="16"/>
        <v>0</v>
      </c>
      <c r="AK267" s="214">
        <f t="shared" si="17"/>
        <v>0</v>
      </c>
    </row>
    <row r="268" spans="1:37" ht="20.25" x14ac:dyDescent="0.2">
      <c r="A268" s="103"/>
      <c r="B268" s="103"/>
      <c r="C268" s="104"/>
      <c r="D268" s="143"/>
      <c r="E268" s="257"/>
      <c r="F268" s="263"/>
      <c r="G268" s="257"/>
      <c r="H268" s="257"/>
      <c r="I268" s="257"/>
      <c r="J268" s="257"/>
      <c r="K268" s="264"/>
      <c r="L268" s="256"/>
      <c r="M268" s="263"/>
      <c r="N268" s="263"/>
      <c r="O268" s="263"/>
      <c r="P268" s="257"/>
      <c r="Q268" s="257"/>
      <c r="R268" s="257"/>
      <c r="S268" s="257"/>
      <c r="T268" s="257"/>
      <c r="U268" s="290" t="str">
        <f>IF(OR(L268="FINT",L268="ENCO",L268=""),IF(ISNA(LOOKUP(S268,'€€€'!$H$7:$H$96,'€€€'!$I$7:$I$96)*T268),"",(LOOKUP(S268,'€€€'!$H$7:$H$96,'€€€'!$I$7:$I$96)*T268)),"")</f>
        <v/>
      </c>
      <c r="V268" s="256"/>
      <c r="W268" s="256"/>
      <c r="X268" s="290" t="str">
        <f>IF(OR(L268="FINT",L268="ENCO",L268=""),IF(ISNA(LOOKUP(V268,'€€€'!$H$7:$H$96,'€€€'!$I$7:$I$96)*W268),"",(LOOKUP(V268,'€€€'!$H$7:$H$96,'€€€'!$I$7:$I$96)*W268)),"")</f>
        <v/>
      </c>
      <c r="Y268" s="47"/>
      <c r="Z268" s="215"/>
      <c r="AA268" s="215"/>
      <c r="AB268" s="215"/>
      <c r="AC268" s="215"/>
      <c r="AD268" s="215"/>
      <c r="AE268" s="215"/>
      <c r="AF268" s="215"/>
      <c r="AG268" s="215"/>
      <c r="AH268" s="215"/>
      <c r="AI268" s="214">
        <f t="shared" si="15"/>
        <v>0</v>
      </c>
      <c r="AJ268" s="214">
        <f t="shared" si="16"/>
        <v>0</v>
      </c>
      <c r="AK268" s="214">
        <f t="shared" si="17"/>
        <v>0</v>
      </c>
    </row>
    <row r="269" spans="1:37" ht="20.25" x14ac:dyDescent="0.2">
      <c r="A269" s="103"/>
      <c r="B269" s="103"/>
      <c r="C269" s="104"/>
      <c r="D269" s="143"/>
      <c r="E269" s="257"/>
      <c r="F269" s="263"/>
      <c r="G269" s="257"/>
      <c r="H269" s="257"/>
      <c r="I269" s="257"/>
      <c r="J269" s="257"/>
      <c r="K269" s="264"/>
      <c r="L269" s="256"/>
      <c r="M269" s="263"/>
      <c r="N269" s="263"/>
      <c r="O269" s="263"/>
      <c r="P269" s="257"/>
      <c r="Q269" s="257"/>
      <c r="R269" s="257"/>
      <c r="S269" s="257"/>
      <c r="T269" s="257"/>
      <c r="U269" s="290" t="str">
        <f>IF(OR(L269="FINT",L269="ENCO",L269=""),IF(ISNA(LOOKUP(S269,'€€€'!$H$7:$H$96,'€€€'!$I$7:$I$96)*T269),"",(LOOKUP(S269,'€€€'!$H$7:$H$96,'€€€'!$I$7:$I$96)*T269)),"")</f>
        <v/>
      </c>
      <c r="V269" s="256"/>
      <c r="W269" s="256"/>
      <c r="X269" s="290" t="str">
        <f>IF(OR(L269="FINT",L269="ENCO",L269=""),IF(ISNA(LOOKUP(V269,'€€€'!$H$7:$H$96,'€€€'!$I$7:$I$96)*W269),"",(LOOKUP(V269,'€€€'!$H$7:$H$96,'€€€'!$I$7:$I$96)*W269)),"")</f>
        <v/>
      </c>
      <c r="Y269" s="47"/>
      <c r="Z269" s="215"/>
      <c r="AA269" s="215"/>
      <c r="AB269" s="215"/>
      <c r="AC269" s="215"/>
      <c r="AD269" s="215"/>
      <c r="AE269" s="215"/>
      <c r="AF269" s="215"/>
      <c r="AG269" s="215"/>
      <c r="AH269" s="215"/>
      <c r="AI269" s="214">
        <f t="shared" si="15"/>
        <v>0</v>
      </c>
      <c r="AJ269" s="214">
        <f t="shared" si="16"/>
        <v>0</v>
      </c>
      <c r="AK269" s="214">
        <f t="shared" si="17"/>
        <v>0</v>
      </c>
    </row>
    <row r="270" spans="1:37" ht="20.25" x14ac:dyDescent="0.2">
      <c r="A270" s="103"/>
      <c r="B270" s="103"/>
      <c r="C270" s="104"/>
      <c r="D270" s="143"/>
      <c r="E270" s="257"/>
      <c r="F270" s="263"/>
      <c r="G270" s="257"/>
      <c r="H270" s="257"/>
      <c r="I270" s="257"/>
      <c r="J270" s="257"/>
      <c r="K270" s="264"/>
      <c r="L270" s="256"/>
      <c r="M270" s="263"/>
      <c r="N270" s="263"/>
      <c r="O270" s="263"/>
      <c r="P270" s="257"/>
      <c r="Q270" s="257"/>
      <c r="R270" s="257"/>
      <c r="S270" s="257"/>
      <c r="T270" s="257"/>
      <c r="U270" s="290" t="str">
        <f>IF(OR(L270="FINT",L270="ENCO",L270=""),IF(ISNA(LOOKUP(S270,'€€€'!$H$7:$H$96,'€€€'!$I$7:$I$96)*T270),"",(LOOKUP(S270,'€€€'!$H$7:$H$96,'€€€'!$I$7:$I$96)*T270)),"")</f>
        <v/>
      </c>
      <c r="V270" s="256"/>
      <c r="W270" s="256"/>
      <c r="X270" s="290" t="str">
        <f>IF(OR(L270="FINT",L270="ENCO",L270=""),IF(ISNA(LOOKUP(V270,'€€€'!$H$7:$H$96,'€€€'!$I$7:$I$96)*W270),"",(LOOKUP(V270,'€€€'!$H$7:$H$96,'€€€'!$I$7:$I$96)*W270)),"")</f>
        <v/>
      </c>
      <c r="Y270" s="47"/>
      <c r="Z270" s="215"/>
      <c r="AA270" s="215"/>
      <c r="AB270" s="215"/>
      <c r="AC270" s="215"/>
      <c r="AD270" s="215"/>
      <c r="AE270" s="215"/>
      <c r="AF270" s="215"/>
      <c r="AG270" s="215"/>
      <c r="AH270" s="215"/>
      <c r="AI270" s="214">
        <f t="shared" ref="AI270:AI333" si="18">SUM(U270,X270)</f>
        <v>0</v>
      </c>
      <c r="AJ270" s="214">
        <f t="shared" ref="AJ270:AJ333" si="19">SUMIF(L270,"ENCO",AI270)</f>
        <v>0</v>
      </c>
      <c r="AK270" s="214">
        <f t="shared" ref="AK270:AK333" si="20">SUMIF(L270,"FINT",AI270)</f>
        <v>0</v>
      </c>
    </row>
    <row r="271" spans="1:37" ht="20.25" x14ac:dyDescent="0.2">
      <c r="A271" s="103"/>
      <c r="B271" s="103"/>
      <c r="C271" s="104"/>
      <c r="D271" s="143"/>
      <c r="E271" s="257"/>
      <c r="F271" s="263"/>
      <c r="G271" s="257"/>
      <c r="H271" s="257"/>
      <c r="I271" s="257"/>
      <c r="J271" s="257"/>
      <c r="K271" s="264"/>
      <c r="L271" s="256"/>
      <c r="M271" s="263"/>
      <c r="N271" s="263"/>
      <c r="O271" s="263"/>
      <c r="P271" s="257"/>
      <c r="Q271" s="257"/>
      <c r="R271" s="257"/>
      <c r="S271" s="257"/>
      <c r="T271" s="257"/>
      <c r="U271" s="290" t="str">
        <f>IF(OR(L271="FINT",L271="ENCO",L271=""),IF(ISNA(LOOKUP(S271,'€€€'!$H$7:$H$96,'€€€'!$I$7:$I$96)*T271),"",(LOOKUP(S271,'€€€'!$H$7:$H$96,'€€€'!$I$7:$I$96)*T271)),"")</f>
        <v/>
      </c>
      <c r="V271" s="256"/>
      <c r="W271" s="256"/>
      <c r="X271" s="290" t="str">
        <f>IF(OR(L271="FINT",L271="ENCO",L271=""),IF(ISNA(LOOKUP(V271,'€€€'!$H$7:$H$96,'€€€'!$I$7:$I$96)*W271),"",(LOOKUP(V271,'€€€'!$H$7:$H$96,'€€€'!$I$7:$I$96)*W271)),"")</f>
        <v/>
      </c>
      <c r="Y271" s="47"/>
      <c r="Z271" s="215"/>
      <c r="AA271" s="215"/>
      <c r="AB271" s="215"/>
      <c r="AC271" s="215"/>
      <c r="AD271" s="215"/>
      <c r="AE271" s="215"/>
      <c r="AF271" s="215"/>
      <c r="AG271" s="215"/>
      <c r="AH271" s="215"/>
      <c r="AI271" s="214">
        <f t="shared" si="18"/>
        <v>0</v>
      </c>
      <c r="AJ271" s="214">
        <f t="shared" si="19"/>
        <v>0</v>
      </c>
      <c r="AK271" s="214">
        <f t="shared" si="20"/>
        <v>0</v>
      </c>
    </row>
    <row r="272" spans="1:37" ht="20.25" x14ac:dyDescent="0.2">
      <c r="A272" s="103"/>
      <c r="B272" s="103"/>
      <c r="C272" s="104"/>
      <c r="D272" s="143"/>
      <c r="E272" s="257"/>
      <c r="F272" s="263"/>
      <c r="G272" s="257"/>
      <c r="H272" s="257"/>
      <c r="I272" s="257"/>
      <c r="J272" s="257"/>
      <c r="K272" s="264"/>
      <c r="L272" s="256"/>
      <c r="M272" s="263"/>
      <c r="N272" s="263"/>
      <c r="O272" s="263"/>
      <c r="P272" s="257"/>
      <c r="Q272" s="257"/>
      <c r="R272" s="257"/>
      <c r="S272" s="257"/>
      <c r="T272" s="257"/>
      <c r="U272" s="290" t="str">
        <f>IF(OR(L272="FINT",L272="ENCO",L272=""),IF(ISNA(LOOKUP(S272,'€€€'!$H$7:$H$96,'€€€'!$I$7:$I$96)*T272),"",(LOOKUP(S272,'€€€'!$H$7:$H$96,'€€€'!$I$7:$I$96)*T272)),"")</f>
        <v/>
      </c>
      <c r="V272" s="256"/>
      <c r="W272" s="256"/>
      <c r="X272" s="290" t="str">
        <f>IF(OR(L272="FINT",L272="ENCO",L272=""),IF(ISNA(LOOKUP(V272,'€€€'!$H$7:$H$96,'€€€'!$I$7:$I$96)*W272),"",(LOOKUP(V272,'€€€'!$H$7:$H$96,'€€€'!$I$7:$I$96)*W272)),"")</f>
        <v/>
      </c>
      <c r="Y272" s="47"/>
      <c r="Z272" s="215"/>
      <c r="AA272" s="215"/>
      <c r="AB272" s="215"/>
      <c r="AC272" s="215"/>
      <c r="AD272" s="215"/>
      <c r="AE272" s="215"/>
      <c r="AF272" s="215"/>
      <c r="AG272" s="215"/>
      <c r="AH272" s="215"/>
      <c r="AI272" s="214">
        <f t="shared" si="18"/>
        <v>0</v>
      </c>
      <c r="AJ272" s="214">
        <f t="shared" si="19"/>
        <v>0</v>
      </c>
      <c r="AK272" s="214">
        <f t="shared" si="20"/>
        <v>0</v>
      </c>
    </row>
    <row r="273" spans="1:37" ht="20.25" x14ac:dyDescent="0.2">
      <c r="A273" s="103"/>
      <c r="B273" s="103"/>
      <c r="C273" s="104"/>
      <c r="D273" s="143"/>
      <c r="E273" s="257"/>
      <c r="F273" s="263"/>
      <c r="G273" s="257"/>
      <c r="H273" s="257"/>
      <c r="I273" s="257"/>
      <c r="J273" s="257"/>
      <c r="K273" s="264"/>
      <c r="L273" s="256"/>
      <c r="M273" s="263"/>
      <c r="N273" s="263"/>
      <c r="O273" s="263"/>
      <c r="P273" s="257"/>
      <c r="Q273" s="257"/>
      <c r="R273" s="257"/>
      <c r="S273" s="257"/>
      <c r="T273" s="257"/>
      <c r="U273" s="290" t="str">
        <f>IF(OR(L273="FINT",L273="ENCO",L273=""),IF(ISNA(LOOKUP(S273,'€€€'!$H$7:$H$96,'€€€'!$I$7:$I$96)*T273),"",(LOOKUP(S273,'€€€'!$H$7:$H$96,'€€€'!$I$7:$I$96)*T273)),"")</f>
        <v/>
      </c>
      <c r="V273" s="256"/>
      <c r="W273" s="256"/>
      <c r="X273" s="290" t="str">
        <f>IF(OR(L273="FINT",L273="ENCO",L273=""),IF(ISNA(LOOKUP(V273,'€€€'!$H$7:$H$96,'€€€'!$I$7:$I$96)*W273),"",(LOOKUP(V273,'€€€'!$H$7:$H$96,'€€€'!$I$7:$I$96)*W273)),"")</f>
        <v/>
      </c>
      <c r="Y273" s="47"/>
      <c r="Z273" s="215"/>
      <c r="AA273" s="215"/>
      <c r="AB273" s="215"/>
      <c r="AC273" s="215"/>
      <c r="AD273" s="215"/>
      <c r="AE273" s="215"/>
      <c r="AF273" s="215"/>
      <c r="AG273" s="215"/>
      <c r="AH273" s="215"/>
      <c r="AI273" s="214">
        <f t="shared" si="18"/>
        <v>0</v>
      </c>
      <c r="AJ273" s="214">
        <f t="shared" si="19"/>
        <v>0</v>
      </c>
      <c r="AK273" s="214">
        <f t="shared" si="20"/>
        <v>0</v>
      </c>
    </row>
    <row r="274" spans="1:37" ht="20.25" x14ac:dyDescent="0.2">
      <c r="A274" s="103"/>
      <c r="B274" s="103"/>
      <c r="C274" s="104"/>
      <c r="D274" s="143"/>
      <c r="E274" s="257"/>
      <c r="F274" s="263"/>
      <c r="G274" s="257"/>
      <c r="H274" s="257"/>
      <c r="I274" s="257"/>
      <c r="J274" s="257"/>
      <c r="K274" s="264"/>
      <c r="L274" s="256"/>
      <c r="M274" s="263"/>
      <c r="N274" s="263"/>
      <c r="O274" s="263"/>
      <c r="P274" s="257"/>
      <c r="Q274" s="257"/>
      <c r="R274" s="257"/>
      <c r="S274" s="257"/>
      <c r="T274" s="257"/>
      <c r="U274" s="290" t="str">
        <f>IF(OR(L274="FINT",L274="ENCO",L274=""),IF(ISNA(LOOKUP(S274,'€€€'!$H$7:$H$96,'€€€'!$I$7:$I$96)*T274),"",(LOOKUP(S274,'€€€'!$H$7:$H$96,'€€€'!$I$7:$I$96)*T274)),"")</f>
        <v/>
      </c>
      <c r="V274" s="256"/>
      <c r="W274" s="256"/>
      <c r="X274" s="290" t="str">
        <f>IF(OR(L274="FINT",L274="ENCO",L274=""),IF(ISNA(LOOKUP(V274,'€€€'!$H$7:$H$96,'€€€'!$I$7:$I$96)*W274),"",(LOOKUP(V274,'€€€'!$H$7:$H$96,'€€€'!$I$7:$I$96)*W274)),"")</f>
        <v/>
      </c>
      <c r="Y274" s="47"/>
      <c r="Z274" s="215"/>
      <c r="AA274" s="215"/>
      <c r="AB274" s="215"/>
      <c r="AC274" s="215"/>
      <c r="AD274" s="215"/>
      <c r="AE274" s="215"/>
      <c r="AF274" s="215"/>
      <c r="AG274" s="215"/>
      <c r="AH274" s="215"/>
      <c r="AI274" s="214">
        <f t="shared" si="18"/>
        <v>0</v>
      </c>
      <c r="AJ274" s="214">
        <f t="shared" si="19"/>
        <v>0</v>
      </c>
      <c r="AK274" s="214">
        <f t="shared" si="20"/>
        <v>0</v>
      </c>
    </row>
    <row r="275" spans="1:37" ht="20.25" x14ac:dyDescent="0.2">
      <c r="A275" s="103"/>
      <c r="B275" s="103"/>
      <c r="C275" s="104"/>
      <c r="D275" s="143"/>
      <c r="E275" s="257"/>
      <c r="F275" s="263"/>
      <c r="G275" s="257"/>
      <c r="H275" s="257"/>
      <c r="I275" s="257"/>
      <c r="J275" s="257"/>
      <c r="K275" s="264"/>
      <c r="L275" s="256"/>
      <c r="M275" s="263"/>
      <c r="N275" s="263"/>
      <c r="O275" s="263"/>
      <c r="P275" s="257"/>
      <c r="Q275" s="257"/>
      <c r="R275" s="257"/>
      <c r="S275" s="257"/>
      <c r="T275" s="257"/>
      <c r="U275" s="290" t="str">
        <f>IF(OR(L275="FINT",L275="ENCO",L275=""),IF(ISNA(LOOKUP(S275,'€€€'!$H$7:$H$96,'€€€'!$I$7:$I$96)*T275),"",(LOOKUP(S275,'€€€'!$H$7:$H$96,'€€€'!$I$7:$I$96)*T275)),"")</f>
        <v/>
      </c>
      <c r="V275" s="256"/>
      <c r="W275" s="256"/>
      <c r="X275" s="290" t="str">
        <f>IF(OR(L275="FINT",L275="ENCO",L275=""),IF(ISNA(LOOKUP(V275,'€€€'!$H$7:$H$96,'€€€'!$I$7:$I$96)*W275),"",(LOOKUP(V275,'€€€'!$H$7:$H$96,'€€€'!$I$7:$I$96)*W275)),"")</f>
        <v/>
      </c>
      <c r="Y275" s="47"/>
      <c r="Z275" s="215"/>
      <c r="AA275" s="215"/>
      <c r="AB275" s="215"/>
      <c r="AC275" s="215"/>
      <c r="AD275" s="215"/>
      <c r="AE275" s="215"/>
      <c r="AF275" s="215"/>
      <c r="AG275" s="215"/>
      <c r="AH275" s="215"/>
      <c r="AI275" s="214">
        <f t="shared" si="18"/>
        <v>0</v>
      </c>
      <c r="AJ275" s="214">
        <f t="shared" si="19"/>
        <v>0</v>
      </c>
      <c r="AK275" s="214">
        <f t="shared" si="20"/>
        <v>0</v>
      </c>
    </row>
    <row r="276" spans="1:37" ht="20.25" x14ac:dyDescent="0.2">
      <c r="A276" s="103"/>
      <c r="B276" s="103"/>
      <c r="C276" s="104"/>
      <c r="D276" s="143"/>
      <c r="E276" s="257"/>
      <c r="F276" s="263"/>
      <c r="G276" s="257"/>
      <c r="H276" s="257"/>
      <c r="I276" s="257"/>
      <c r="J276" s="257"/>
      <c r="K276" s="264"/>
      <c r="L276" s="256"/>
      <c r="M276" s="263"/>
      <c r="N276" s="263"/>
      <c r="O276" s="263"/>
      <c r="P276" s="257"/>
      <c r="Q276" s="257"/>
      <c r="R276" s="257"/>
      <c r="S276" s="257"/>
      <c r="T276" s="257"/>
      <c r="U276" s="290" t="str">
        <f>IF(OR(L276="FINT",L276="ENCO",L276=""),IF(ISNA(LOOKUP(S276,'€€€'!$H$7:$H$96,'€€€'!$I$7:$I$96)*T276),"",(LOOKUP(S276,'€€€'!$H$7:$H$96,'€€€'!$I$7:$I$96)*T276)),"")</f>
        <v/>
      </c>
      <c r="V276" s="256"/>
      <c r="W276" s="256"/>
      <c r="X276" s="290" t="str">
        <f>IF(OR(L276="FINT",L276="ENCO",L276=""),IF(ISNA(LOOKUP(V276,'€€€'!$H$7:$H$96,'€€€'!$I$7:$I$96)*W276),"",(LOOKUP(V276,'€€€'!$H$7:$H$96,'€€€'!$I$7:$I$96)*W276)),"")</f>
        <v/>
      </c>
      <c r="Y276" s="47"/>
      <c r="Z276" s="215"/>
      <c r="AA276" s="215"/>
      <c r="AB276" s="215"/>
      <c r="AC276" s="215"/>
      <c r="AD276" s="215"/>
      <c r="AE276" s="215"/>
      <c r="AF276" s="215"/>
      <c r="AG276" s="215"/>
      <c r="AH276" s="215"/>
      <c r="AI276" s="214">
        <f t="shared" si="18"/>
        <v>0</v>
      </c>
      <c r="AJ276" s="214">
        <f t="shared" si="19"/>
        <v>0</v>
      </c>
      <c r="AK276" s="214">
        <f t="shared" si="20"/>
        <v>0</v>
      </c>
    </row>
    <row r="277" spans="1:37" ht="20.25" x14ac:dyDescent="0.2">
      <c r="A277" s="103"/>
      <c r="B277" s="103"/>
      <c r="C277" s="104"/>
      <c r="D277" s="143"/>
      <c r="E277" s="257"/>
      <c r="F277" s="263"/>
      <c r="G277" s="257"/>
      <c r="H277" s="257"/>
      <c r="I277" s="257"/>
      <c r="J277" s="257"/>
      <c r="K277" s="264"/>
      <c r="L277" s="256"/>
      <c r="M277" s="263"/>
      <c r="N277" s="263"/>
      <c r="O277" s="263"/>
      <c r="P277" s="257"/>
      <c r="Q277" s="257"/>
      <c r="R277" s="257"/>
      <c r="S277" s="257"/>
      <c r="T277" s="257"/>
      <c r="U277" s="290" t="str">
        <f>IF(OR(L277="FINT",L277="ENCO",L277=""),IF(ISNA(LOOKUP(S277,'€€€'!$H$7:$H$96,'€€€'!$I$7:$I$96)*T277),"",(LOOKUP(S277,'€€€'!$H$7:$H$96,'€€€'!$I$7:$I$96)*T277)),"")</f>
        <v/>
      </c>
      <c r="V277" s="256"/>
      <c r="W277" s="256"/>
      <c r="X277" s="290" t="str">
        <f>IF(OR(L277="FINT",L277="ENCO",L277=""),IF(ISNA(LOOKUP(V277,'€€€'!$H$7:$H$96,'€€€'!$I$7:$I$96)*W277),"",(LOOKUP(V277,'€€€'!$H$7:$H$96,'€€€'!$I$7:$I$96)*W277)),"")</f>
        <v/>
      </c>
      <c r="Y277" s="47"/>
      <c r="Z277" s="215"/>
      <c r="AA277" s="215"/>
      <c r="AB277" s="215"/>
      <c r="AC277" s="215"/>
      <c r="AD277" s="215"/>
      <c r="AE277" s="215"/>
      <c r="AF277" s="215"/>
      <c r="AG277" s="215"/>
      <c r="AH277" s="215"/>
      <c r="AI277" s="214">
        <f t="shared" si="18"/>
        <v>0</v>
      </c>
      <c r="AJ277" s="214">
        <f t="shared" si="19"/>
        <v>0</v>
      </c>
      <c r="AK277" s="214">
        <f t="shared" si="20"/>
        <v>0</v>
      </c>
    </row>
    <row r="278" spans="1:37" ht="20.25" x14ac:dyDescent="0.2">
      <c r="A278" s="103"/>
      <c r="B278" s="103"/>
      <c r="C278" s="104"/>
      <c r="D278" s="143"/>
      <c r="E278" s="257"/>
      <c r="F278" s="263"/>
      <c r="G278" s="257"/>
      <c r="H278" s="257"/>
      <c r="I278" s="257"/>
      <c r="J278" s="257"/>
      <c r="K278" s="264"/>
      <c r="L278" s="256"/>
      <c r="M278" s="263"/>
      <c r="N278" s="263"/>
      <c r="O278" s="263"/>
      <c r="P278" s="257"/>
      <c r="Q278" s="257"/>
      <c r="R278" s="257"/>
      <c r="S278" s="257"/>
      <c r="T278" s="257"/>
      <c r="U278" s="290" t="str">
        <f>IF(OR(L278="FINT",L278="ENCO",L278=""),IF(ISNA(LOOKUP(S278,'€€€'!$H$7:$H$96,'€€€'!$I$7:$I$96)*T278),"",(LOOKUP(S278,'€€€'!$H$7:$H$96,'€€€'!$I$7:$I$96)*T278)),"")</f>
        <v/>
      </c>
      <c r="V278" s="256"/>
      <c r="W278" s="256"/>
      <c r="X278" s="290" t="str">
        <f>IF(OR(L278="FINT",L278="ENCO",L278=""),IF(ISNA(LOOKUP(V278,'€€€'!$H$7:$H$96,'€€€'!$I$7:$I$96)*W278),"",(LOOKUP(V278,'€€€'!$H$7:$H$96,'€€€'!$I$7:$I$96)*W278)),"")</f>
        <v/>
      </c>
      <c r="Y278" s="47"/>
      <c r="Z278" s="215"/>
      <c r="AA278" s="215"/>
      <c r="AB278" s="215"/>
      <c r="AC278" s="215"/>
      <c r="AD278" s="215"/>
      <c r="AE278" s="215"/>
      <c r="AF278" s="215"/>
      <c r="AG278" s="215"/>
      <c r="AH278" s="215"/>
      <c r="AI278" s="214">
        <f t="shared" si="18"/>
        <v>0</v>
      </c>
      <c r="AJ278" s="214">
        <f t="shared" si="19"/>
        <v>0</v>
      </c>
      <c r="AK278" s="214">
        <f t="shared" si="20"/>
        <v>0</v>
      </c>
    </row>
    <row r="279" spans="1:37" ht="20.25" x14ac:dyDescent="0.2">
      <c r="A279" s="103"/>
      <c r="B279" s="103"/>
      <c r="C279" s="104"/>
      <c r="D279" s="143"/>
      <c r="E279" s="257"/>
      <c r="F279" s="263"/>
      <c r="G279" s="257"/>
      <c r="H279" s="257"/>
      <c r="I279" s="257"/>
      <c r="J279" s="257"/>
      <c r="K279" s="264"/>
      <c r="L279" s="256"/>
      <c r="M279" s="263"/>
      <c r="N279" s="263"/>
      <c r="O279" s="263"/>
      <c r="P279" s="257"/>
      <c r="Q279" s="257"/>
      <c r="R279" s="257"/>
      <c r="S279" s="257"/>
      <c r="T279" s="257"/>
      <c r="U279" s="290" t="str">
        <f>IF(OR(L279="FINT",L279="ENCO",L279=""),IF(ISNA(LOOKUP(S279,'€€€'!$H$7:$H$96,'€€€'!$I$7:$I$96)*T279),"",(LOOKUP(S279,'€€€'!$H$7:$H$96,'€€€'!$I$7:$I$96)*T279)),"")</f>
        <v/>
      </c>
      <c r="V279" s="256"/>
      <c r="W279" s="256"/>
      <c r="X279" s="290" t="str">
        <f>IF(OR(L279="FINT",L279="ENCO",L279=""),IF(ISNA(LOOKUP(V279,'€€€'!$H$7:$H$96,'€€€'!$I$7:$I$96)*W279),"",(LOOKUP(V279,'€€€'!$H$7:$H$96,'€€€'!$I$7:$I$96)*W279)),"")</f>
        <v/>
      </c>
      <c r="Y279" s="47"/>
      <c r="Z279" s="215"/>
      <c r="AA279" s="215"/>
      <c r="AB279" s="215"/>
      <c r="AC279" s="215"/>
      <c r="AD279" s="215"/>
      <c r="AE279" s="215"/>
      <c r="AF279" s="215"/>
      <c r="AG279" s="215"/>
      <c r="AH279" s="215"/>
      <c r="AI279" s="214">
        <f t="shared" si="18"/>
        <v>0</v>
      </c>
      <c r="AJ279" s="214">
        <f t="shared" si="19"/>
        <v>0</v>
      </c>
      <c r="AK279" s="214">
        <f t="shared" si="20"/>
        <v>0</v>
      </c>
    </row>
    <row r="280" spans="1:37" ht="20.25" x14ac:dyDescent="0.2">
      <c r="A280" s="103"/>
      <c r="B280" s="103"/>
      <c r="C280" s="104"/>
      <c r="D280" s="143"/>
      <c r="E280" s="257"/>
      <c r="F280" s="263"/>
      <c r="G280" s="257"/>
      <c r="H280" s="257"/>
      <c r="I280" s="257"/>
      <c r="J280" s="257"/>
      <c r="K280" s="264"/>
      <c r="L280" s="256"/>
      <c r="M280" s="263"/>
      <c r="N280" s="263"/>
      <c r="O280" s="263"/>
      <c r="P280" s="257"/>
      <c r="Q280" s="257"/>
      <c r="R280" s="257"/>
      <c r="S280" s="257"/>
      <c r="T280" s="257"/>
      <c r="U280" s="290" t="str">
        <f>IF(OR(L280="FINT",L280="ENCO",L280=""),IF(ISNA(LOOKUP(S280,'€€€'!$H$7:$H$96,'€€€'!$I$7:$I$96)*T280),"",(LOOKUP(S280,'€€€'!$H$7:$H$96,'€€€'!$I$7:$I$96)*T280)),"")</f>
        <v/>
      </c>
      <c r="V280" s="256"/>
      <c r="W280" s="256"/>
      <c r="X280" s="290" t="str">
        <f>IF(OR(L280="FINT",L280="ENCO",L280=""),IF(ISNA(LOOKUP(V280,'€€€'!$H$7:$H$96,'€€€'!$I$7:$I$96)*W280),"",(LOOKUP(V280,'€€€'!$H$7:$H$96,'€€€'!$I$7:$I$96)*W280)),"")</f>
        <v/>
      </c>
      <c r="Y280" s="47"/>
      <c r="Z280" s="215"/>
      <c r="AA280" s="215"/>
      <c r="AB280" s="215"/>
      <c r="AC280" s="215"/>
      <c r="AD280" s="215"/>
      <c r="AE280" s="215"/>
      <c r="AF280" s="215"/>
      <c r="AG280" s="215"/>
      <c r="AH280" s="215"/>
      <c r="AI280" s="214">
        <f t="shared" si="18"/>
        <v>0</v>
      </c>
      <c r="AJ280" s="214">
        <f t="shared" si="19"/>
        <v>0</v>
      </c>
      <c r="AK280" s="214">
        <f t="shared" si="20"/>
        <v>0</v>
      </c>
    </row>
    <row r="281" spans="1:37" ht="20.25" x14ac:dyDescent="0.2">
      <c r="A281" s="103"/>
      <c r="B281" s="103"/>
      <c r="C281" s="104"/>
      <c r="D281" s="143"/>
      <c r="E281" s="257"/>
      <c r="F281" s="263"/>
      <c r="G281" s="257"/>
      <c r="H281" s="257"/>
      <c r="I281" s="257"/>
      <c r="J281" s="257"/>
      <c r="K281" s="264"/>
      <c r="L281" s="256"/>
      <c r="M281" s="263"/>
      <c r="N281" s="263"/>
      <c r="O281" s="263"/>
      <c r="P281" s="257"/>
      <c r="Q281" s="257"/>
      <c r="R281" s="257"/>
      <c r="S281" s="257"/>
      <c r="T281" s="257"/>
      <c r="U281" s="290" t="str">
        <f>IF(OR(L281="FINT",L281="ENCO",L281=""),IF(ISNA(LOOKUP(S281,'€€€'!$H$7:$H$96,'€€€'!$I$7:$I$96)*T281),"",(LOOKUP(S281,'€€€'!$H$7:$H$96,'€€€'!$I$7:$I$96)*T281)),"")</f>
        <v/>
      </c>
      <c r="V281" s="256"/>
      <c r="W281" s="256"/>
      <c r="X281" s="290" t="str">
        <f>IF(OR(L281="FINT",L281="ENCO",L281=""),IF(ISNA(LOOKUP(V281,'€€€'!$H$7:$H$96,'€€€'!$I$7:$I$96)*W281),"",(LOOKUP(V281,'€€€'!$H$7:$H$96,'€€€'!$I$7:$I$96)*W281)),"")</f>
        <v/>
      </c>
      <c r="Y281" s="47"/>
      <c r="Z281" s="215"/>
      <c r="AA281" s="215"/>
      <c r="AB281" s="215"/>
      <c r="AC281" s="215"/>
      <c r="AD281" s="215"/>
      <c r="AE281" s="215"/>
      <c r="AF281" s="215"/>
      <c r="AG281" s="215"/>
      <c r="AH281" s="215"/>
      <c r="AI281" s="214">
        <f t="shared" si="18"/>
        <v>0</v>
      </c>
      <c r="AJ281" s="214">
        <f t="shared" si="19"/>
        <v>0</v>
      </c>
      <c r="AK281" s="214">
        <f t="shared" si="20"/>
        <v>0</v>
      </c>
    </row>
    <row r="282" spans="1:37" ht="20.25" x14ac:dyDescent="0.2">
      <c r="A282" s="103"/>
      <c r="B282" s="103"/>
      <c r="C282" s="104"/>
      <c r="D282" s="143"/>
      <c r="E282" s="257"/>
      <c r="F282" s="263"/>
      <c r="G282" s="257"/>
      <c r="H282" s="257"/>
      <c r="I282" s="257"/>
      <c r="J282" s="257"/>
      <c r="K282" s="264"/>
      <c r="L282" s="256"/>
      <c r="M282" s="263"/>
      <c r="N282" s="263"/>
      <c r="O282" s="263"/>
      <c r="P282" s="257"/>
      <c r="Q282" s="257"/>
      <c r="R282" s="257"/>
      <c r="S282" s="257"/>
      <c r="T282" s="257"/>
      <c r="U282" s="290" t="str">
        <f>IF(OR(L282="FINT",L282="ENCO",L282=""),IF(ISNA(LOOKUP(S282,'€€€'!$H$7:$H$96,'€€€'!$I$7:$I$96)*T282),"",(LOOKUP(S282,'€€€'!$H$7:$H$96,'€€€'!$I$7:$I$96)*T282)),"")</f>
        <v/>
      </c>
      <c r="V282" s="256"/>
      <c r="W282" s="256"/>
      <c r="X282" s="290" t="str">
        <f>IF(OR(L282="FINT",L282="ENCO",L282=""),IF(ISNA(LOOKUP(V282,'€€€'!$H$7:$H$96,'€€€'!$I$7:$I$96)*W282),"",(LOOKUP(V282,'€€€'!$H$7:$H$96,'€€€'!$I$7:$I$96)*W282)),"")</f>
        <v/>
      </c>
      <c r="Y282" s="47"/>
      <c r="Z282" s="215"/>
      <c r="AA282" s="215"/>
      <c r="AB282" s="215"/>
      <c r="AC282" s="215"/>
      <c r="AD282" s="215"/>
      <c r="AE282" s="215"/>
      <c r="AF282" s="215"/>
      <c r="AG282" s="215"/>
      <c r="AH282" s="215"/>
      <c r="AI282" s="214">
        <f t="shared" si="18"/>
        <v>0</v>
      </c>
      <c r="AJ282" s="214">
        <f t="shared" si="19"/>
        <v>0</v>
      </c>
      <c r="AK282" s="214">
        <f t="shared" si="20"/>
        <v>0</v>
      </c>
    </row>
    <row r="283" spans="1:37" ht="20.25" x14ac:dyDescent="0.2">
      <c r="A283" s="103"/>
      <c r="B283" s="103"/>
      <c r="C283" s="104"/>
      <c r="D283" s="143"/>
      <c r="E283" s="257"/>
      <c r="F283" s="263"/>
      <c r="G283" s="257"/>
      <c r="H283" s="257"/>
      <c r="I283" s="257"/>
      <c r="J283" s="257"/>
      <c r="K283" s="264"/>
      <c r="L283" s="256"/>
      <c r="M283" s="263"/>
      <c r="N283" s="263"/>
      <c r="O283" s="263"/>
      <c r="P283" s="257"/>
      <c r="Q283" s="257"/>
      <c r="R283" s="257"/>
      <c r="S283" s="257"/>
      <c r="T283" s="257"/>
      <c r="U283" s="290" t="str">
        <f>IF(OR(L283="FINT",L283="ENCO",L283=""),IF(ISNA(LOOKUP(S283,'€€€'!$H$7:$H$96,'€€€'!$I$7:$I$96)*T283),"",(LOOKUP(S283,'€€€'!$H$7:$H$96,'€€€'!$I$7:$I$96)*T283)),"")</f>
        <v/>
      </c>
      <c r="V283" s="256"/>
      <c r="W283" s="256"/>
      <c r="X283" s="290" t="str">
        <f>IF(OR(L283="FINT",L283="ENCO",L283=""),IF(ISNA(LOOKUP(V283,'€€€'!$H$7:$H$96,'€€€'!$I$7:$I$96)*W283),"",(LOOKUP(V283,'€€€'!$H$7:$H$96,'€€€'!$I$7:$I$96)*W283)),"")</f>
        <v/>
      </c>
      <c r="Y283" s="47"/>
      <c r="Z283" s="215"/>
      <c r="AA283" s="215"/>
      <c r="AB283" s="215"/>
      <c r="AC283" s="215"/>
      <c r="AD283" s="215"/>
      <c r="AE283" s="215"/>
      <c r="AF283" s="215"/>
      <c r="AG283" s="215"/>
      <c r="AH283" s="215"/>
      <c r="AI283" s="214">
        <f t="shared" si="18"/>
        <v>0</v>
      </c>
      <c r="AJ283" s="214">
        <f t="shared" si="19"/>
        <v>0</v>
      </c>
      <c r="AK283" s="214">
        <f t="shared" si="20"/>
        <v>0</v>
      </c>
    </row>
    <row r="284" spans="1:37" ht="20.25" x14ac:dyDescent="0.2">
      <c r="A284" s="103"/>
      <c r="B284" s="103"/>
      <c r="C284" s="104"/>
      <c r="D284" s="143"/>
      <c r="E284" s="257"/>
      <c r="F284" s="263"/>
      <c r="G284" s="257"/>
      <c r="H284" s="257"/>
      <c r="I284" s="257"/>
      <c r="J284" s="257"/>
      <c r="K284" s="264"/>
      <c r="L284" s="256"/>
      <c r="M284" s="263"/>
      <c r="N284" s="263"/>
      <c r="O284" s="263"/>
      <c r="P284" s="257"/>
      <c r="Q284" s="257"/>
      <c r="R284" s="257"/>
      <c r="S284" s="257"/>
      <c r="T284" s="257"/>
      <c r="U284" s="290" t="str">
        <f>IF(OR(L284="FINT",L284="ENCO",L284=""),IF(ISNA(LOOKUP(S284,'€€€'!$H$7:$H$96,'€€€'!$I$7:$I$96)*T284),"",(LOOKUP(S284,'€€€'!$H$7:$H$96,'€€€'!$I$7:$I$96)*T284)),"")</f>
        <v/>
      </c>
      <c r="V284" s="256"/>
      <c r="W284" s="256"/>
      <c r="X284" s="290" t="str">
        <f>IF(OR(L284="FINT",L284="ENCO",L284=""),IF(ISNA(LOOKUP(V284,'€€€'!$H$7:$H$96,'€€€'!$I$7:$I$96)*W284),"",(LOOKUP(V284,'€€€'!$H$7:$H$96,'€€€'!$I$7:$I$96)*W284)),"")</f>
        <v/>
      </c>
      <c r="Y284" s="47"/>
      <c r="Z284" s="215"/>
      <c r="AA284" s="215"/>
      <c r="AB284" s="215"/>
      <c r="AC284" s="215"/>
      <c r="AD284" s="215"/>
      <c r="AE284" s="215"/>
      <c r="AF284" s="215"/>
      <c r="AG284" s="215"/>
      <c r="AH284" s="215"/>
      <c r="AI284" s="214">
        <f t="shared" si="18"/>
        <v>0</v>
      </c>
      <c r="AJ284" s="214">
        <f t="shared" si="19"/>
        <v>0</v>
      </c>
      <c r="AK284" s="214">
        <f t="shared" si="20"/>
        <v>0</v>
      </c>
    </row>
    <row r="285" spans="1:37" ht="20.25" x14ac:dyDescent="0.2">
      <c r="A285" s="103"/>
      <c r="B285" s="103"/>
      <c r="C285" s="104"/>
      <c r="D285" s="143"/>
      <c r="E285" s="257"/>
      <c r="F285" s="263"/>
      <c r="G285" s="257"/>
      <c r="H285" s="257"/>
      <c r="I285" s="257"/>
      <c r="J285" s="257"/>
      <c r="K285" s="264"/>
      <c r="L285" s="256"/>
      <c r="M285" s="263"/>
      <c r="N285" s="263"/>
      <c r="O285" s="263"/>
      <c r="P285" s="257"/>
      <c r="Q285" s="257"/>
      <c r="R285" s="257"/>
      <c r="S285" s="257"/>
      <c r="T285" s="257"/>
      <c r="U285" s="290" t="str">
        <f>IF(OR(L285="FINT",L285="ENCO",L285=""),IF(ISNA(LOOKUP(S285,'€€€'!$H$7:$H$96,'€€€'!$I$7:$I$96)*T285),"",(LOOKUP(S285,'€€€'!$H$7:$H$96,'€€€'!$I$7:$I$96)*T285)),"")</f>
        <v/>
      </c>
      <c r="V285" s="256"/>
      <c r="W285" s="256"/>
      <c r="X285" s="290" t="str">
        <f>IF(OR(L285="FINT",L285="ENCO",L285=""),IF(ISNA(LOOKUP(V285,'€€€'!$H$7:$H$96,'€€€'!$I$7:$I$96)*W285),"",(LOOKUP(V285,'€€€'!$H$7:$H$96,'€€€'!$I$7:$I$96)*W285)),"")</f>
        <v/>
      </c>
      <c r="Y285" s="47"/>
      <c r="Z285" s="215"/>
      <c r="AA285" s="215"/>
      <c r="AB285" s="215"/>
      <c r="AC285" s="215"/>
      <c r="AD285" s="215"/>
      <c r="AE285" s="215"/>
      <c r="AF285" s="215"/>
      <c r="AG285" s="215"/>
      <c r="AH285" s="215"/>
      <c r="AI285" s="214">
        <f t="shared" si="18"/>
        <v>0</v>
      </c>
      <c r="AJ285" s="214">
        <f t="shared" si="19"/>
        <v>0</v>
      </c>
      <c r="AK285" s="214">
        <f t="shared" si="20"/>
        <v>0</v>
      </c>
    </row>
    <row r="286" spans="1:37" ht="20.25" x14ac:dyDescent="0.2">
      <c r="A286" s="103"/>
      <c r="B286" s="103"/>
      <c r="C286" s="104"/>
      <c r="D286" s="143"/>
      <c r="E286" s="257"/>
      <c r="F286" s="263"/>
      <c r="G286" s="257"/>
      <c r="H286" s="257"/>
      <c r="I286" s="257"/>
      <c r="J286" s="257"/>
      <c r="K286" s="264"/>
      <c r="L286" s="256"/>
      <c r="M286" s="263"/>
      <c r="N286" s="263"/>
      <c r="O286" s="263"/>
      <c r="P286" s="257"/>
      <c r="Q286" s="257"/>
      <c r="R286" s="257"/>
      <c r="S286" s="257"/>
      <c r="T286" s="257"/>
      <c r="U286" s="290" t="str">
        <f>IF(OR(L286="FINT",L286="ENCO",L286=""),IF(ISNA(LOOKUP(S286,'€€€'!$H$7:$H$96,'€€€'!$I$7:$I$96)*T286),"",(LOOKUP(S286,'€€€'!$H$7:$H$96,'€€€'!$I$7:$I$96)*T286)),"")</f>
        <v/>
      </c>
      <c r="V286" s="256"/>
      <c r="W286" s="256"/>
      <c r="X286" s="290" t="str">
        <f>IF(OR(L286="FINT",L286="ENCO",L286=""),IF(ISNA(LOOKUP(V286,'€€€'!$H$7:$H$96,'€€€'!$I$7:$I$96)*W286),"",(LOOKUP(V286,'€€€'!$H$7:$H$96,'€€€'!$I$7:$I$96)*W286)),"")</f>
        <v/>
      </c>
      <c r="Y286" s="47"/>
      <c r="Z286" s="215"/>
      <c r="AA286" s="215"/>
      <c r="AB286" s="215"/>
      <c r="AC286" s="215"/>
      <c r="AD286" s="215"/>
      <c r="AE286" s="215"/>
      <c r="AF286" s="215"/>
      <c r="AG286" s="215"/>
      <c r="AH286" s="215"/>
      <c r="AI286" s="214">
        <f t="shared" si="18"/>
        <v>0</v>
      </c>
      <c r="AJ286" s="214">
        <f t="shared" si="19"/>
        <v>0</v>
      </c>
      <c r="AK286" s="214">
        <f t="shared" si="20"/>
        <v>0</v>
      </c>
    </row>
    <row r="287" spans="1:37" ht="20.25" x14ac:dyDescent="0.2">
      <c r="A287" s="103"/>
      <c r="B287" s="103"/>
      <c r="C287" s="104"/>
      <c r="D287" s="143"/>
      <c r="E287" s="257"/>
      <c r="F287" s="263"/>
      <c r="G287" s="257"/>
      <c r="H287" s="257"/>
      <c r="I287" s="257"/>
      <c r="J287" s="257"/>
      <c r="K287" s="264"/>
      <c r="L287" s="256"/>
      <c r="M287" s="263"/>
      <c r="N287" s="263"/>
      <c r="O287" s="263"/>
      <c r="P287" s="257"/>
      <c r="Q287" s="257"/>
      <c r="R287" s="257"/>
      <c r="S287" s="257"/>
      <c r="T287" s="257"/>
      <c r="U287" s="290" t="str">
        <f>IF(OR(L287="FINT",L287="ENCO",L287=""),IF(ISNA(LOOKUP(S287,'€€€'!$H$7:$H$96,'€€€'!$I$7:$I$96)*T287),"",(LOOKUP(S287,'€€€'!$H$7:$H$96,'€€€'!$I$7:$I$96)*T287)),"")</f>
        <v/>
      </c>
      <c r="V287" s="256"/>
      <c r="W287" s="256"/>
      <c r="X287" s="290" t="str">
        <f>IF(OR(L287="FINT",L287="ENCO",L287=""),IF(ISNA(LOOKUP(V287,'€€€'!$H$7:$H$96,'€€€'!$I$7:$I$96)*W287),"",(LOOKUP(V287,'€€€'!$H$7:$H$96,'€€€'!$I$7:$I$96)*W287)),"")</f>
        <v/>
      </c>
      <c r="Y287" s="47"/>
      <c r="Z287" s="215"/>
      <c r="AA287" s="215"/>
      <c r="AB287" s="215"/>
      <c r="AC287" s="215"/>
      <c r="AD287" s="215"/>
      <c r="AE287" s="215"/>
      <c r="AF287" s="215"/>
      <c r="AG287" s="215"/>
      <c r="AH287" s="215"/>
      <c r="AI287" s="214">
        <f t="shared" si="18"/>
        <v>0</v>
      </c>
      <c r="AJ287" s="214">
        <f t="shared" si="19"/>
        <v>0</v>
      </c>
      <c r="AK287" s="214">
        <f t="shared" si="20"/>
        <v>0</v>
      </c>
    </row>
    <row r="288" spans="1:37" ht="20.25" x14ac:dyDescent="0.2">
      <c r="A288" s="103"/>
      <c r="B288" s="103"/>
      <c r="C288" s="104"/>
      <c r="D288" s="143"/>
      <c r="E288" s="257"/>
      <c r="F288" s="263"/>
      <c r="G288" s="257"/>
      <c r="H288" s="257"/>
      <c r="I288" s="257"/>
      <c r="J288" s="257"/>
      <c r="K288" s="264"/>
      <c r="L288" s="256"/>
      <c r="M288" s="263"/>
      <c r="N288" s="263"/>
      <c r="O288" s="263"/>
      <c r="P288" s="257"/>
      <c r="Q288" s="257"/>
      <c r="R288" s="257"/>
      <c r="S288" s="257"/>
      <c r="T288" s="257"/>
      <c r="U288" s="290" t="str">
        <f>IF(OR(L288="FINT",L288="ENCO",L288=""),IF(ISNA(LOOKUP(S288,'€€€'!$H$7:$H$96,'€€€'!$I$7:$I$96)*T288),"",(LOOKUP(S288,'€€€'!$H$7:$H$96,'€€€'!$I$7:$I$96)*T288)),"")</f>
        <v/>
      </c>
      <c r="V288" s="256"/>
      <c r="W288" s="256"/>
      <c r="X288" s="290" t="str">
        <f>IF(OR(L288="FINT",L288="ENCO",L288=""),IF(ISNA(LOOKUP(V288,'€€€'!$H$7:$H$96,'€€€'!$I$7:$I$96)*W288),"",(LOOKUP(V288,'€€€'!$H$7:$H$96,'€€€'!$I$7:$I$96)*W288)),"")</f>
        <v/>
      </c>
      <c r="Y288" s="47"/>
      <c r="Z288" s="215"/>
      <c r="AA288" s="215"/>
      <c r="AB288" s="215"/>
      <c r="AC288" s="215"/>
      <c r="AD288" s="215"/>
      <c r="AE288" s="215"/>
      <c r="AF288" s="215"/>
      <c r="AG288" s="215"/>
      <c r="AH288" s="215"/>
      <c r="AI288" s="214">
        <f t="shared" si="18"/>
        <v>0</v>
      </c>
      <c r="AJ288" s="214">
        <f t="shared" si="19"/>
        <v>0</v>
      </c>
      <c r="AK288" s="214">
        <f t="shared" si="20"/>
        <v>0</v>
      </c>
    </row>
    <row r="289" spans="1:37" ht="20.25" x14ac:dyDescent="0.2">
      <c r="A289" s="103"/>
      <c r="B289" s="103"/>
      <c r="C289" s="104"/>
      <c r="D289" s="143"/>
      <c r="E289" s="257"/>
      <c r="F289" s="263"/>
      <c r="G289" s="257"/>
      <c r="H289" s="257"/>
      <c r="I289" s="257"/>
      <c r="J289" s="257"/>
      <c r="K289" s="264"/>
      <c r="L289" s="256"/>
      <c r="M289" s="263"/>
      <c r="N289" s="263"/>
      <c r="O289" s="263"/>
      <c r="P289" s="257"/>
      <c r="Q289" s="257"/>
      <c r="R289" s="257"/>
      <c r="S289" s="258"/>
      <c r="T289" s="258"/>
      <c r="U289" s="290" t="str">
        <f>IF(OR(L289="FINT",L289="ENCO",L289=""),IF(ISNA(LOOKUP(S289,'€€€'!$H$7:$H$96,'€€€'!$I$7:$I$96)*T289),"",(LOOKUP(S289,'€€€'!$H$7:$H$96,'€€€'!$I$7:$I$96)*T289)),"")</f>
        <v/>
      </c>
      <c r="V289" s="256"/>
      <c r="W289" s="256"/>
      <c r="X289" s="290" t="str">
        <f>IF(OR(L289="FINT",L289="ENCO",L289=""),IF(ISNA(LOOKUP(V289,'€€€'!$H$7:$H$96,'€€€'!$I$7:$I$96)*W289),"",(LOOKUP(V289,'€€€'!$H$7:$H$96,'€€€'!$I$7:$I$96)*W289)),"")</f>
        <v/>
      </c>
      <c r="Y289" s="47"/>
      <c r="Z289" s="215"/>
      <c r="AA289" s="215"/>
      <c r="AB289" s="215"/>
      <c r="AC289" s="215"/>
      <c r="AD289" s="215"/>
      <c r="AE289" s="215"/>
      <c r="AF289" s="215"/>
      <c r="AG289" s="215"/>
      <c r="AH289" s="215"/>
      <c r="AI289" s="214">
        <f t="shared" si="18"/>
        <v>0</v>
      </c>
      <c r="AJ289" s="214">
        <f t="shared" si="19"/>
        <v>0</v>
      </c>
      <c r="AK289" s="214">
        <f t="shared" si="20"/>
        <v>0</v>
      </c>
    </row>
    <row r="290" spans="1:37" ht="20.25" x14ac:dyDescent="0.2">
      <c r="A290" s="103"/>
      <c r="B290" s="103"/>
      <c r="C290" s="104"/>
      <c r="D290" s="143"/>
      <c r="E290" s="257"/>
      <c r="F290" s="263"/>
      <c r="G290" s="257"/>
      <c r="H290" s="257"/>
      <c r="I290" s="257"/>
      <c r="J290" s="257"/>
      <c r="K290" s="264"/>
      <c r="L290" s="256"/>
      <c r="M290" s="263"/>
      <c r="N290" s="263"/>
      <c r="O290" s="263"/>
      <c r="P290" s="257"/>
      <c r="Q290" s="257"/>
      <c r="R290" s="257"/>
      <c r="S290" s="257"/>
      <c r="T290" s="257"/>
      <c r="U290" s="290" t="str">
        <f>IF(OR(L290="FINT",L290="ENCO",L290=""),IF(ISNA(LOOKUP(S290,'€€€'!$H$7:$H$96,'€€€'!$I$7:$I$96)*T290),"",(LOOKUP(S290,'€€€'!$H$7:$H$96,'€€€'!$I$7:$I$96)*T290)),"")</f>
        <v/>
      </c>
      <c r="V290" s="256"/>
      <c r="W290" s="256"/>
      <c r="X290" s="290" t="str">
        <f>IF(OR(L290="FINT",L290="ENCO",L290=""),IF(ISNA(LOOKUP(V290,'€€€'!$H$7:$H$96,'€€€'!$I$7:$I$96)*W290),"",(LOOKUP(V290,'€€€'!$H$7:$H$96,'€€€'!$I$7:$I$96)*W290)),"")</f>
        <v/>
      </c>
      <c r="Y290" s="47"/>
      <c r="Z290" s="215"/>
      <c r="AA290" s="215"/>
      <c r="AB290" s="215"/>
      <c r="AC290" s="215"/>
      <c r="AD290" s="215"/>
      <c r="AE290" s="215"/>
      <c r="AF290" s="215"/>
      <c r="AG290" s="215"/>
      <c r="AH290" s="215"/>
      <c r="AI290" s="214">
        <f t="shared" si="18"/>
        <v>0</v>
      </c>
      <c r="AJ290" s="214">
        <f t="shared" si="19"/>
        <v>0</v>
      </c>
      <c r="AK290" s="214">
        <f t="shared" si="20"/>
        <v>0</v>
      </c>
    </row>
    <row r="291" spans="1:37" ht="20.25" x14ac:dyDescent="0.2">
      <c r="A291" s="103"/>
      <c r="B291" s="103"/>
      <c r="C291" s="104"/>
      <c r="D291" s="143"/>
      <c r="E291" s="257"/>
      <c r="F291" s="263"/>
      <c r="G291" s="257"/>
      <c r="H291" s="257"/>
      <c r="I291" s="257"/>
      <c r="J291" s="257"/>
      <c r="K291" s="264"/>
      <c r="L291" s="256"/>
      <c r="M291" s="263"/>
      <c r="N291" s="263"/>
      <c r="O291" s="263"/>
      <c r="P291" s="257"/>
      <c r="Q291" s="258"/>
      <c r="R291" s="257"/>
      <c r="S291" s="257"/>
      <c r="T291" s="257"/>
      <c r="U291" s="290" t="str">
        <f>IF(OR(L291="FINT",L291="ENCO",L291=""),IF(ISNA(LOOKUP(S291,'€€€'!$H$7:$H$96,'€€€'!$I$7:$I$96)*T291),"",(LOOKUP(S291,'€€€'!$H$7:$H$96,'€€€'!$I$7:$I$96)*T291)),"")</f>
        <v/>
      </c>
      <c r="V291" s="256"/>
      <c r="W291" s="256"/>
      <c r="X291" s="290" t="str">
        <f>IF(OR(L291="FINT",L291="ENCO",L291=""),IF(ISNA(LOOKUP(V291,'€€€'!$H$7:$H$96,'€€€'!$I$7:$I$96)*W291),"",(LOOKUP(V291,'€€€'!$H$7:$H$96,'€€€'!$I$7:$I$96)*W291)),"")</f>
        <v/>
      </c>
      <c r="Y291" s="47"/>
      <c r="Z291" s="215"/>
      <c r="AA291" s="215"/>
      <c r="AB291" s="215"/>
      <c r="AC291" s="215"/>
      <c r="AD291" s="215"/>
      <c r="AE291" s="215"/>
      <c r="AF291" s="215"/>
      <c r="AG291" s="215"/>
      <c r="AH291" s="215"/>
      <c r="AI291" s="214">
        <f t="shared" si="18"/>
        <v>0</v>
      </c>
      <c r="AJ291" s="214">
        <f t="shared" si="19"/>
        <v>0</v>
      </c>
      <c r="AK291" s="214">
        <f t="shared" si="20"/>
        <v>0</v>
      </c>
    </row>
    <row r="292" spans="1:37" ht="20.25" x14ac:dyDescent="0.2">
      <c r="A292" s="103"/>
      <c r="B292" s="103"/>
      <c r="C292" s="104"/>
      <c r="D292" s="143"/>
      <c r="E292" s="257"/>
      <c r="F292" s="263"/>
      <c r="G292" s="257"/>
      <c r="H292" s="257"/>
      <c r="I292" s="257"/>
      <c r="J292" s="257"/>
      <c r="K292" s="264"/>
      <c r="L292" s="256"/>
      <c r="M292" s="263"/>
      <c r="N292" s="263"/>
      <c r="O292" s="263"/>
      <c r="P292" s="257"/>
      <c r="Q292" s="258"/>
      <c r="R292" s="257"/>
      <c r="S292" s="257"/>
      <c r="T292" s="257"/>
      <c r="U292" s="290" t="str">
        <f>IF(OR(L292="FINT",L292="ENCO",L292=""),IF(ISNA(LOOKUP(S292,'€€€'!$H$7:$H$96,'€€€'!$I$7:$I$96)*T292),"",(LOOKUP(S292,'€€€'!$H$7:$H$96,'€€€'!$I$7:$I$96)*T292)),"")</f>
        <v/>
      </c>
      <c r="V292" s="256"/>
      <c r="W292" s="256"/>
      <c r="X292" s="290" t="str">
        <f>IF(OR(L292="FINT",L292="ENCO",L292=""),IF(ISNA(LOOKUP(V292,'€€€'!$H$7:$H$96,'€€€'!$I$7:$I$96)*W292),"",(LOOKUP(V292,'€€€'!$H$7:$H$96,'€€€'!$I$7:$I$96)*W292)),"")</f>
        <v/>
      </c>
      <c r="Y292" s="47"/>
      <c r="Z292" s="215"/>
      <c r="AA292" s="215"/>
      <c r="AB292" s="215"/>
      <c r="AC292" s="215"/>
      <c r="AD292" s="215"/>
      <c r="AE292" s="215"/>
      <c r="AF292" s="215"/>
      <c r="AG292" s="215"/>
      <c r="AH292" s="215"/>
      <c r="AI292" s="214">
        <f t="shared" si="18"/>
        <v>0</v>
      </c>
      <c r="AJ292" s="214">
        <f t="shared" si="19"/>
        <v>0</v>
      </c>
      <c r="AK292" s="214">
        <f t="shared" si="20"/>
        <v>0</v>
      </c>
    </row>
    <row r="293" spans="1:37" ht="20.25" x14ac:dyDescent="0.2">
      <c r="A293" s="103"/>
      <c r="B293" s="103"/>
      <c r="C293" s="104"/>
      <c r="D293" s="143"/>
      <c r="E293" s="257"/>
      <c r="F293" s="263"/>
      <c r="G293" s="257"/>
      <c r="H293" s="257"/>
      <c r="I293" s="257"/>
      <c r="J293" s="257"/>
      <c r="K293" s="264"/>
      <c r="L293" s="256"/>
      <c r="M293" s="263"/>
      <c r="N293" s="263"/>
      <c r="O293" s="263"/>
      <c r="P293" s="257"/>
      <c r="Q293" s="258"/>
      <c r="R293" s="257"/>
      <c r="S293" s="257"/>
      <c r="T293" s="257"/>
      <c r="U293" s="290" t="str">
        <f>IF(OR(L293="FINT",L293="ENCO",L293=""),IF(ISNA(LOOKUP(S293,'€€€'!$H$7:$H$96,'€€€'!$I$7:$I$96)*T293),"",(LOOKUP(S293,'€€€'!$H$7:$H$96,'€€€'!$I$7:$I$96)*T293)),"")</f>
        <v/>
      </c>
      <c r="V293" s="256"/>
      <c r="W293" s="256"/>
      <c r="X293" s="290" t="str">
        <f>IF(OR(L293="FINT",L293="ENCO",L293=""),IF(ISNA(LOOKUP(V293,'€€€'!$H$7:$H$96,'€€€'!$I$7:$I$96)*W293),"",(LOOKUP(V293,'€€€'!$H$7:$H$96,'€€€'!$I$7:$I$96)*W293)),"")</f>
        <v/>
      </c>
      <c r="Y293" s="47"/>
      <c r="Z293" s="215"/>
      <c r="AA293" s="215"/>
      <c r="AB293" s="215"/>
      <c r="AC293" s="215"/>
      <c r="AD293" s="215"/>
      <c r="AE293" s="215"/>
      <c r="AF293" s="215"/>
      <c r="AG293" s="215"/>
      <c r="AH293" s="215"/>
      <c r="AI293" s="214">
        <f t="shared" si="18"/>
        <v>0</v>
      </c>
      <c r="AJ293" s="214">
        <f t="shared" si="19"/>
        <v>0</v>
      </c>
      <c r="AK293" s="214">
        <f t="shared" si="20"/>
        <v>0</v>
      </c>
    </row>
    <row r="294" spans="1:37" ht="20.25" x14ac:dyDescent="0.2">
      <c r="A294" s="103"/>
      <c r="B294" s="103"/>
      <c r="C294" s="104"/>
      <c r="D294" s="143"/>
      <c r="E294" s="257"/>
      <c r="F294" s="263"/>
      <c r="G294" s="257"/>
      <c r="H294" s="257"/>
      <c r="I294" s="257"/>
      <c r="J294" s="257"/>
      <c r="K294" s="264"/>
      <c r="L294" s="256"/>
      <c r="M294" s="263"/>
      <c r="N294" s="263"/>
      <c r="O294" s="263"/>
      <c r="P294" s="257"/>
      <c r="Q294" s="258"/>
      <c r="R294" s="257"/>
      <c r="S294" s="257"/>
      <c r="T294" s="257"/>
      <c r="U294" s="290" t="str">
        <f>IF(OR(L294="FINT",L294="ENCO",L294=""),IF(ISNA(LOOKUP(S294,'€€€'!$H$7:$H$96,'€€€'!$I$7:$I$96)*T294),"",(LOOKUP(S294,'€€€'!$H$7:$H$96,'€€€'!$I$7:$I$96)*T294)),"")</f>
        <v/>
      </c>
      <c r="V294" s="256"/>
      <c r="W294" s="256"/>
      <c r="X294" s="290" t="str">
        <f>IF(OR(L294="FINT",L294="ENCO",L294=""),IF(ISNA(LOOKUP(V294,'€€€'!$H$7:$H$96,'€€€'!$I$7:$I$96)*W294),"",(LOOKUP(V294,'€€€'!$H$7:$H$96,'€€€'!$I$7:$I$96)*W294)),"")</f>
        <v/>
      </c>
      <c r="Y294" s="47"/>
      <c r="Z294" s="215"/>
      <c r="AA294" s="215"/>
      <c r="AB294" s="215"/>
      <c r="AC294" s="215"/>
      <c r="AD294" s="215"/>
      <c r="AE294" s="215"/>
      <c r="AF294" s="215"/>
      <c r="AG294" s="215"/>
      <c r="AH294" s="215"/>
      <c r="AI294" s="214">
        <f t="shared" si="18"/>
        <v>0</v>
      </c>
      <c r="AJ294" s="214">
        <f t="shared" si="19"/>
        <v>0</v>
      </c>
      <c r="AK294" s="214">
        <f t="shared" si="20"/>
        <v>0</v>
      </c>
    </row>
    <row r="295" spans="1:37" ht="20.25" x14ac:dyDescent="0.2">
      <c r="A295" s="103"/>
      <c r="B295" s="103"/>
      <c r="C295" s="104"/>
      <c r="D295" s="143"/>
      <c r="E295" s="257"/>
      <c r="F295" s="263"/>
      <c r="G295" s="257"/>
      <c r="H295" s="257"/>
      <c r="I295" s="257"/>
      <c r="J295" s="257"/>
      <c r="K295" s="264"/>
      <c r="L295" s="256"/>
      <c r="M295" s="263"/>
      <c r="N295" s="263"/>
      <c r="O295" s="263"/>
      <c r="P295" s="257"/>
      <c r="Q295" s="257"/>
      <c r="R295" s="257"/>
      <c r="S295" s="257"/>
      <c r="T295" s="257"/>
      <c r="U295" s="290" t="str">
        <f>IF(OR(L295="FINT",L295="ENCO",L295=""),IF(ISNA(LOOKUP(S295,'€€€'!$H$7:$H$96,'€€€'!$I$7:$I$96)*T295),"",(LOOKUP(S295,'€€€'!$H$7:$H$96,'€€€'!$I$7:$I$96)*T295)),"")</f>
        <v/>
      </c>
      <c r="V295" s="256"/>
      <c r="W295" s="256"/>
      <c r="X295" s="290" t="str">
        <f>IF(OR(L295="FINT",L295="ENCO",L295=""),IF(ISNA(LOOKUP(V295,'€€€'!$H$7:$H$96,'€€€'!$I$7:$I$96)*W295),"",(LOOKUP(V295,'€€€'!$H$7:$H$96,'€€€'!$I$7:$I$96)*W295)),"")</f>
        <v/>
      </c>
      <c r="Y295" s="47"/>
      <c r="Z295" s="215"/>
      <c r="AA295" s="215"/>
      <c r="AB295" s="215"/>
      <c r="AC295" s="215"/>
      <c r="AD295" s="215"/>
      <c r="AE295" s="215"/>
      <c r="AF295" s="215"/>
      <c r="AG295" s="215"/>
      <c r="AH295" s="215"/>
      <c r="AI295" s="214">
        <f t="shared" si="18"/>
        <v>0</v>
      </c>
      <c r="AJ295" s="214">
        <f t="shared" si="19"/>
        <v>0</v>
      </c>
      <c r="AK295" s="214">
        <f t="shared" si="20"/>
        <v>0</v>
      </c>
    </row>
    <row r="296" spans="1:37" ht="20.25" x14ac:dyDescent="0.2">
      <c r="A296" s="103"/>
      <c r="B296" s="103"/>
      <c r="C296" s="104"/>
      <c r="D296" s="143"/>
      <c r="E296" s="257"/>
      <c r="F296" s="263"/>
      <c r="G296" s="257"/>
      <c r="H296" s="257"/>
      <c r="I296" s="257"/>
      <c r="J296" s="257"/>
      <c r="K296" s="264"/>
      <c r="L296" s="256"/>
      <c r="M296" s="263"/>
      <c r="N296" s="263"/>
      <c r="O296" s="263"/>
      <c r="P296" s="257"/>
      <c r="Q296" s="257"/>
      <c r="R296" s="257"/>
      <c r="S296" s="257"/>
      <c r="T296" s="257"/>
      <c r="U296" s="290" t="str">
        <f>IF(OR(L296="FINT",L296="ENCO",L296=""),IF(ISNA(LOOKUP(S296,'€€€'!$H$7:$H$96,'€€€'!$I$7:$I$96)*T296),"",(LOOKUP(S296,'€€€'!$H$7:$H$96,'€€€'!$I$7:$I$96)*T296)),"")</f>
        <v/>
      </c>
      <c r="V296" s="256"/>
      <c r="W296" s="256"/>
      <c r="X296" s="290" t="str">
        <f>IF(OR(L296="FINT",L296="ENCO",L296=""),IF(ISNA(LOOKUP(V296,'€€€'!$H$7:$H$96,'€€€'!$I$7:$I$96)*W296),"",(LOOKUP(V296,'€€€'!$H$7:$H$96,'€€€'!$I$7:$I$96)*W296)),"")</f>
        <v/>
      </c>
      <c r="Y296" s="47"/>
      <c r="Z296" s="215"/>
      <c r="AA296" s="215"/>
      <c r="AB296" s="215"/>
      <c r="AC296" s="215"/>
      <c r="AD296" s="215"/>
      <c r="AE296" s="215"/>
      <c r="AF296" s="215"/>
      <c r="AG296" s="215"/>
      <c r="AH296" s="215"/>
      <c r="AI296" s="214">
        <f t="shared" si="18"/>
        <v>0</v>
      </c>
      <c r="AJ296" s="214">
        <f t="shared" si="19"/>
        <v>0</v>
      </c>
      <c r="AK296" s="214">
        <f t="shared" si="20"/>
        <v>0</v>
      </c>
    </row>
    <row r="297" spans="1:37" ht="20.25" x14ac:dyDescent="0.2">
      <c r="A297" s="103"/>
      <c r="B297" s="103"/>
      <c r="C297" s="104"/>
      <c r="D297" s="143"/>
      <c r="E297" s="257"/>
      <c r="F297" s="263"/>
      <c r="G297" s="257"/>
      <c r="H297" s="257"/>
      <c r="I297" s="257"/>
      <c r="J297" s="257"/>
      <c r="K297" s="264"/>
      <c r="L297" s="256"/>
      <c r="M297" s="263"/>
      <c r="N297" s="263"/>
      <c r="O297" s="263"/>
      <c r="P297" s="257"/>
      <c r="Q297" s="257"/>
      <c r="R297" s="257"/>
      <c r="S297" s="257"/>
      <c r="T297" s="257"/>
      <c r="U297" s="290" t="str">
        <f>IF(OR(L297="FINT",L297="ENCO",L297=""),IF(ISNA(LOOKUP(S297,'€€€'!$H$7:$H$96,'€€€'!$I$7:$I$96)*T297),"",(LOOKUP(S297,'€€€'!$H$7:$H$96,'€€€'!$I$7:$I$96)*T297)),"")</f>
        <v/>
      </c>
      <c r="V297" s="256"/>
      <c r="W297" s="256"/>
      <c r="X297" s="290" t="str">
        <f>IF(OR(L297="FINT",L297="ENCO",L297=""),IF(ISNA(LOOKUP(V297,'€€€'!$H$7:$H$96,'€€€'!$I$7:$I$96)*W297),"",(LOOKUP(V297,'€€€'!$H$7:$H$96,'€€€'!$I$7:$I$96)*W297)),"")</f>
        <v/>
      </c>
      <c r="Y297" s="47"/>
      <c r="Z297" s="215"/>
      <c r="AA297" s="215"/>
      <c r="AB297" s="215"/>
      <c r="AC297" s="215"/>
      <c r="AD297" s="215"/>
      <c r="AE297" s="215"/>
      <c r="AF297" s="215"/>
      <c r="AG297" s="215"/>
      <c r="AH297" s="215"/>
      <c r="AI297" s="214">
        <f t="shared" si="18"/>
        <v>0</v>
      </c>
      <c r="AJ297" s="214">
        <f t="shared" si="19"/>
        <v>0</v>
      </c>
      <c r="AK297" s="214">
        <f t="shared" si="20"/>
        <v>0</v>
      </c>
    </row>
    <row r="298" spans="1:37" ht="20.25" x14ac:dyDescent="0.2">
      <c r="A298" s="103"/>
      <c r="B298" s="103"/>
      <c r="C298" s="104"/>
      <c r="D298" s="143"/>
      <c r="E298" s="257"/>
      <c r="F298" s="263"/>
      <c r="G298" s="257"/>
      <c r="H298" s="257"/>
      <c r="I298" s="257"/>
      <c r="J298" s="257"/>
      <c r="K298" s="264"/>
      <c r="L298" s="256"/>
      <c r="M298" s="263"/>
      <c r="N298" s="263"/>
      <c r="O298" s="263"/>
      <c r="P298" s="257"/>
      <c r="Q298" s="257"/>
      <c r="R298" s="257"/>
      <c r="S298" s="257"/>
      <c r="T298" s="257"/>
      <c r="U298" s="290" t="str">
        <f>IF(OR(L298="FINT",L298="ENCO",L298=""),IF(ISNA(LOOKUP(S298,'€€€'!$H$7:$H$96,'€€€'!$I$7:$I$96)*T298),"",(LOOKUP(S298,'€€€'!$H$7:$H$96,'€€€'!$I$7:$I$96)*T298)),"")</f>
        <v/>
      </c>
      <c r="V298" s="256"/>
      <c r="W298" s="256"/>
      <c r="X298" s="290" t="str">
        <f>IF(OR(L298="FINT",L298="ENCO",L298=""),IF(ISNA(LOOKUP(V298,'€€€'!$H$7:$H$96,'€€€'!$I$7:$I$96)*W298),"",(LOOKUP(V298,'€€€'!$H$7:$H$96,'€€€'!$I$7:$I$96)*W298)),"")</f>
        <v/>
      </c>
      <c r="Y298" s="47"/>
      <c r="Z298" s="215"/>
      <c r="AA298" s="215"/>
      <c r="AB298" s="215"/>
      <c r="AC298" s="215"/>
      <c r="AD298" s="215"/>
      <c r="AE298" s="215"/>
      <c r="AF298" s="215"/>
      <c r="AG298" s="215"/>
      <c r="AH298" s="215"/>
      <c r="AI298" s="214">
        <f t="shared" si="18"/>
        <v>0</v>
      </c>
      <c r="AJ298" s="214">
        <f t="shared" si="19"/>
        <v>0</v>
      </c>
      <c r="AK298" s="214">
        <f t="shared" si="20"/>
        <v>0</v>
      </c>
    </row>
    <row r="299" spans="1:37" ht="20.25" x14ac:dyDescent="0.2">
      <c r="A299" s="103"/>
      <c r="B299" s="103"/>
      <c r="C299" s="115"/>
      <c r="D299" s="143"/>
      <c r="E299" s="257"/>
      <c r="F299" s="263"/>
      <c r="G299" s="257"/>
      <c r="H299" s="257"/>
      <c r="I299" s="257"/>
      <c r="J299" s="257"/>
      <c r="K299" s="264"/>
      <c r="L299" s="256"/>
      <c r="M299" s="263"/>
      <c r="N299" s="263"/>
      <c r="O299" s="263"/>
      <c r="P299" s="257"/>
      <c r="Q299" s="257"/>
      <c r="R299" s="257"/>
      <c r="S299" s="257"/>
      <c r="T299" s="257"/>
      <c r="U299" s="290" t="str">
        <f>IF(OR(L299="FINT",L299="ENCO",L299=""),IF(ISNA(LOOKUP(S299,'€€€'!$H$7:$H$96,'€€€'!$I$7:$I$96)*T299),"",(LOOKUP(S299,'€€€'!$H$7:$H$96,'€€€'!$I$7:$I$96)*T299)),"")</f>
        <v/>
      </c>
      <c r="V299" s="256"/>
      <c r="W299" s="256"/>
      <c r="X299" s="290" t="str">
        <f>IF(OR(L299="FINT",L299="ENCO",L299=""),IF(ISNA(LOOKUP(V299,'€€€'!$H$7:$H$96,'€€€'!$I$7:$I$96)*W299),"",(LOOKUP(V299,'€€€'!$H$7:$H$96,'€€€'!$I$7:$I$96)*W299)),"")</f>
        <v/>
      </c>
      <c r="Y299" s="47"/>
      <c r="Z299" s="215"/>
      <c r="AA299" s="215"/>
      <c r="AB299" s="215"/>
      <c r="AC299" s="215"/>
      <c r="AD299" s="215"/>
      <c r="AE299" s="215"/>
      <c r="AF299" s="215"/>
      <c r="AG299" s="215"/>
      <c r="AH299" s="215"/>
      <c r="AI299" s="214">
        <f t="shared" si="18"/>
        <v>0</v>
      </c>
      <c r="AJ299" s="214">
        <f t="shared" si="19"/>
        <v>0</v>
      </c>
      <c r="AK299" s="214">
        <f t="shared" si="20"/>
        <v>0</v>
      </c>
    </row>
    <row r="300" spans="1:37" ht="20.25" x14ac:dyDescent="0.2">
      <c r="A300" s="103"/>
      <c r="B300" s="103"/>
      <c r="C300" s="115"/>
      <c r="D300" s="143"/>
      <c r="E300" s="257"/>
      <c r="F300" s="263"/>
      <c r="G300" s="257"/>
      <c r="H300" s="257"/>
      <c r="I300" s="257"/>
      <c r="J300" s="257"/>
      <c r="K300" s="264"/>
      <c r="L300" s="256"/>
      <c r="M300" s="263"/>
      <c r="N300" s="263"/>
      <c r="O300" s="263"/>
      <c r="P300" s="257"/>
      <c r="Q300" s="257"/>
      <c r="R300" s="257"/>
      <c r="S300" s="257"/>
      <c r="T300" s="257"/>
      <c r="U300" s="290" t="str">
        <f>IF(OR(L300="FINT",L300="ENCO",L300=""),IF(ISNA(LOOKUP(S300,'€€€'!$H$7:$H$96,'€€€'!$I$7:$I$96)*T300),"",(LOOKUP(S300,'€€€'!$H$7:$H$96,'€€€'!$I$7:$I$96)*T300)),"")</f>
        <v/>
      </c>
      <c r="V300" s="256"/>
      <c r="W300" s="256"/>
      <c r="X300" s="290" t="str">
        <f>IF(OR(L300="FINT",L300="ENCO",L300=""),IF(ISNA(LOOKUP(V300,'€€€'!$H$7:$H$96,'€€€'!$I$7:$I$96)*W300),"",(LOOKUP(V300,'€€€'!$H$7:$H$96,'€€€'!$I$7:$I$96)*W300)),"")</f>
        <v/>
      </c>
      <c r="Y300" s="47"/>
      <c r="Z300" s="215"/>
      <c r="AA300" s="215"/>
      <c r="AB300" s="215"/>
      <c r="AC300" s="215"/>
      <c r="AD300" s="215"/>
      <c r="AE300" s="215"/>
      <c r="AF300" s="215"/>
      <c r="AG300" s="215"/>
      <c r="AH300" s="215"/>
      <c r="AI300" s="214">
        <f t="shared" si="18"/>
        <v>0</v>
      </c>
      <c r="AJ300" s="214">
        <f t="shared" si="19"/>
        <v>0</v>
      </c>
      <c r="AK300" s="214">
        <f t="shared" si="20"/>
        <v>0</v>
      </c>
    </row>
    <row r="301" spans="1:37" ht="20.25" x14ac:dyDescent="0.2">
      <c r="A301" s="103"/>
      <c r="B301" s="103"/>
      <c r="C301" s="115"/>
      <c r="D301" s="143"/>
      <c r="E301" s="257"/>
      <c r="F301" s="263"/>
      <c r="G301" s="257"/>
      <c r="H301" s="257"/>
      <c r="I301" s="257"/>
      <c r="J301" s="257"/>
      <c r="K301" s="264"/>
      <c r="L301" s="256"/>
      <c r="M301" s="263"/>
      <c r="N301" s="263"/>
      <c r="O301" s="263"/>
      <c r="P301" s="257"/>
      <c r="Q301" s="257"/>
      <c r="R301" s="257"/>
      <c r="S301" s="257"/>
      <c r="T301" s="257"/>
      <c r="U301" s="290" t="str">
        <f>IF(OR(L301="FINT",L301="ENCO",L301=""),IF(ISNA(LOOKUP(S301,'€€€'!$H$7:$H$96,'€€€'!$I$7:$I$96)*T301),"",(LOOKUP(S301,'€€€'!$H$7:$H$96,'€€€'!$I$7:$I$96)*T301)),"")</f>
        <v/>
      </c>
      <c r="V301" s="256"/>
      <c r="W301" s="256"/>
      <c r="X301" s="290" t="str">
        <f>IF(OR(L301="FINT",L301="ENCO",L301=""),IF(ISNA(LOOKUP(V301,'€€€'!$H$7:$H$96,'€€€'!$I$7:$I$96)*W301),"",(LOOKUP(V301,'€€€'!$H$7:$H$96,'€€€'!$I$7:$I$96)*W301)),"")</f>
        <v/>
      </c>
      <c r="Y301" s="47"/>
      <c r="Z301" s="215"/>
      <c r="AA301" s="215"/>
      <c r="AB301" s="215"/>
      <c r="AC301" s="215"/>
      <c r="AD301" s="215"/>
      <c r="AE301" s="215"/>
      <c r="AF301" s="215"/>
      <c r="AG301" s="215"/>
      <c r="AH301" s="215"/>
      <c r="AI301" s="214">
        <f t="shared" si="18"/>
        <v>0</v>
      </c>
      <c r="AJ301" s="214">
        <f t="shared" si="19"/>
        <v>0</v>
      </c>
      <c r="AK301" s="214">
        <f t="shared" si="20"/>
        <v>0</v>
      </c>
    </row>
    <row r="302" spans="1:37" ht="20.25" x14ac:dyDescent="0.2">
      <c r="A302" s="103"/>
      <c r="B302" s="103"/>
      <c r="C302" s="115"/>
      <c r="D302" s="143"/>
      <c r="E302" s="257"/>
      <c r="F302" s="263"/>
      <c r="G302" s="257"/>
      <c r="H302" s="257"/>
      <c r="I302" s="257"/>
      <c r="J302" s="257"/>
      <c r="K302" s="264"/>
      <c r="L302" s="256"/>
      <c r="M302" s="263"/>
      <c r="N302" s="263"/>
      <c r="O302" s="263"/>
      <c r="P302" s="257"/>
      <c r="Q302" s="257"/>
      <c r="R302" s="257"/>
      <c r="S302" s="257"/>
      <c r="T302" s="257"/>
      <c r="U302" s="290" t="str">
        <f>IF(OR(L302="FINT",L302="ENCO",L302=""),IF(ISNA(LOOKUP(S302,'€€€'!$H$7:$H$96,'€€€'!$I$7:$I$96)*T302),"",(LOOKUP(S302,'€€€'!$H$7:$H$96,'€€€'!$I$7:$I$96)*T302)),"")</f>
        <v/>
      </c>
      <c r="V302" s="256"/>
      <c r="W302" s="256"/>
      <c r="X302" s="290" t="str">
        <f>IF(OR(L302="FINT",L302="ENCO",L302=""),IF(ISNA(LOOKUP(V302,'€€€'!$H$7:$H$96,'€€€'!$I$7:$I$96)*W302),"",(LOOKUP(V302,'€€€'!$H$7:$H$96,'€€€'!$I$7:$I$96)*W302)),"")</f>
        <v/>
      </c>
      <c r="Y302" s="47"/>
      <c r="Z302" s="215"/>
      <c r="AA302" s="215"/>
      <c r="AB302" s="215"/>
      <c r="AC302" s="215"/>
      <c r="AD302" s="215"/>
      <c r="AE302" s="215"/>
      <c r="AF302" s="215"/>
      <c r="AG302" s="215"/>
      <c r="AH302" s="215"/>
      <c r="AI302" s="214">
        <f t="shared" si="18"/>
        <v>0</v>
      </c>
      <c r="AJ302" s="214">
        <f t="shared" si="19"/>
        <v>0</v>
      </c>
      <c r="AK302" s="214">
        <f t="shared" si="20"/>
        <v>0</v>
      </c>
    </row>
    <row r="303" spans="1:37" ht="20.25" x14ac:dyDescent="0.2">
      <c r="A303" s="103"/>
      <c r="B303" s="103"/>
      <c r="C303" s="115"/>
      <c r="D303" s="143"/>
      <c r="E303" s="257"/>
      <c r="F303" s="263"/>
      <c r="G303" s="257"/>
      <c r="H303" s="257"/>
      <c r="I303" s="257"/>
      <c r="J303" s="257"/>
      <c r="K303" s="264"/>
      <c r="L303" s="256"/>
      <c r="M303" s="263"/>
      <c r="N303" s="263"/>
      <c r="O303" s="263"/>
      <c r="P303" s="257"/>
      <c r="Q303" s="257"/>
      <c r="R303" s="257"/>
      <c r="S303" s="257"/>
      <c r="T303" s="257"/>
      <c r="U303" s="290" t="str">
        <f>IF(OR(L303="FINT",L303="ENCO",L303=""),IF(ISNA(LOOKUP(S303,'€€€'!$H$7:$H$96,'€€€'!$I$7:$I$96)*T303),"",(LOOKUP(S303,'€€€'!$H$7:$H$96,'€€€'!$I$7:$I$96)*T303)),"")</f>
        <v/>
      </c>
      <c r="V303" s="256"/>
      <c r="W303" s="256"/>
      <c r="X303" s="290" t="str">
        <f>IF(OR(L303="FINT",L303="ENCO",L303=""),IF(ISNA(LOOKUP(V303,'€€€'!$H$7:$H$96,'€€€'!$I$7:$I$96)*W303),"",(LOOKUP(V303,'€€€'!$H$7:$H$96,'€€€'!$I$7:$I$96)*W303)),"")</f>
        <v/>
      </c>
      <c r="Y303" s="47"/>
      <c r="Z303" s="215"/>
      <c r="AA303" s="215"/>
      <c r="AB303" s="215"/>
      <c r="AC303" s="215"/>
      <c r="AD303" s="215"/>
      <c r="AE303" s="215"/>
      <c r="AF303" s="215"/>
      <c r="AG303" s="215"/>
      <c r="AH303" s="215"/>
      <c r="AI303" s="214">
        <f t="shared" si="18"/>
        <v>0</v>
      </c>
      <c r="AJ303" s="214">
        <f t="shared" si="19"/>
        <v>0</v>
      </c>
      <c r="AK303" s="214">
        <f t="shared" si="20"/>
        <v>0</v>
      </c>
    </row>
    <row r="304" spans="1:37" ht="20.25" x14ac:dyDescent="0.2">
      <c r="A304" s="103"/>
      <c r="B304" s="103"/>
      <c r="C304" s="115"/>
      <c r="D304" s="168"/>
      <c r="E304" s="257"/>
      <c r="F304" s="263"/>
      <c r="G304" s="257"/>
      <c r="H304" s="257"/>
      <c r="I304" s="257"/>
      <c r="J304" s="257"/>
      <c r="K304" s="264"/>
      <c r="L304" s="256"/>
      <c r="M304" s="263"/>
      <c r="N304" s="263"/>
      <c r="O304" s="263"/>
      <c r="P304" s="257"/>
      <c r="Q304" s="257"/>
      <c r="R304" s="257"/>
      <c r="S304" s="257"/>
      <c r="T304" s="257"/>
      <c r="U304" s="290" t="str">
        <f>IF(OR(L304="FINT",L304="ENCO",L304=""),IF(ISNA(LOOKUP(S304,'€€€'!$H$7:$H$96,'€€€'!$I$7:$I$96)*T304),"",(LOOKUP(S304,'€€€'!$H$7:$H$96,'€€€'!$I$7:$I$96)*T304)),"")</f>
        <v/>
      </c>
      <c r="V304" s="256"/>
      <c r="W304" s="256"/>
      <c r="X304" s="290" t="str">
        <f>IF(OR(L304="FINT",L304="ENCO",L304=""),IF(ISNA(LOOKUP(V304,'€€€'!$H$7:$H$96,'€€€'!$I$7:$I$96)*W304),"",(LOOKUP(V304,'€€€'!$H$7:$H$96,'€€€'!$I$7:$I$96)*W304)),"")</f>
        <v/>
      </c>
      <c r="Y304" s="47"/>
      <c r="Z304" s="215"/>
      <c r="AA304" s="215"/>
      <c r="AB304" s="215"/>
      <c r="AC304" s="215"/>
      <c r="AD304" s="215"/>
      <c r="AE304" s="215"/>
      <c r="AF304" s="215"/>
      <c r="AG304" s="215"/>
      <c r="AH304" s="215"/>
      <c r="AI304" s="214">
        <f t="shared" si="18"/>
        <v>0</v>
      </c>
      <c r="AJ304" s="214">
        <f t="shared" si="19"/>
        <v>0</v>
      </c>
      <c r="AK304" s="214">
        <f t="shared" si="20"/>
        <v>0</v>
      </c>
    </row>
    <row r="305" spans="1:37" ht="20.25" x14ac:dyDescent="0.2">
      <c r="A305" s="103"/>
      <c r="B305" s="103"/>
      <c r="C305" s="115"/>
      <c r="D305" s="143"/>
      <c r="E305" s="257"/>
      <c r="F305" s="263"/>
      <c r="G305" s="257"/>
      <c r="H305" s="257"/>
      <c r="I305" s="257"/>
      <c r="J305" s="257"/>
      <c r="K305" s="264"/>
      <c r="L305" s="256"/>
      <c r="M305" s="263"/>
      <c r="N305" s="263"/>
      <c r="O305" s="263"/>
      <c r="P305" s="257"/>
      <c r="Q305" s="257"/>
      <c r="R305" s="257"/>
      <c r="S305" s="257"/>
      <c r="T305" s="257"/>
      <c r="U305" s="290" t="str">
        <f>IF(OR(L305="FINT",L305="ENCO",L305=""),IF(ISNA(LOOKUP(S305,'€€€'!$H$7:$H$96,'€€€'!$I$7:$I$96)*T305),"",(LOOKUP(S305,'€€€'!$H$7:$H$96,'€€€'!$I$7:$I$96)*T305)),"")</f>
        <v/>
      </c>
      <c r="V305" s="256"/>
      <c r="W305" s="256"/>
      <c r="X305" s="290" t="str">
        <f>IF(OR(L305="FINT",L305="ENCO",L305=""),IF(ISNA(LOOKUP(V305,'€€€'!$H$7:$H$96,'€€€'!$I$7:$I$96)*W305),"",(LOOKUP(V305,'€€€'!$H$7:$H$96,'€€€'!$I$7:$I$96)*W305)),"")</f>
        <v/>
      </c>
      <c r="Y305" s="47"/>
      <c r="Z305" s="215"/>
      <c r="AA305" s="215"/>
      <c r="AB305" s="215"/>
      <c r="AC305" s="215"/>
      <c r="AD305" s="215"/>
      <c r="AE305" s="215"/>
      <c r="AF305" s="215"/>
      <c r="AG305" s="215"/>
      <c r="AH305" s="215"/>
      <c r="AI305" s="214">
        <f t="shared" si="18"/>
        <v>0</v>
      </c>
      <c r="AJ305" s="214">
        <f t="shared" si="19"/>
        <v>0</v>
      </c>
      <c r="AK305" s="214">
        <f t="shared" si="20"/>
        <v>0</v>
      </c>
    </row>
    <row r="306" spans="1:37" ht="20.25" x14ac:dyDescent="0.2">
      <c r="A306" s="103"/>
      <c r="B306" s="103"/>
      <c r="C306" s="115"/>
      <c r="D306" s="143"/>
      <c r="E306" s="257"/>
      <c r="F306" s="263"/>
      <c r="G306" s="257"/>
      <c r="H306" s="257"/>
      <c r="I306" s="257"/>
      <c r="J306" s="257"/>
      <c r="K306" s="264"/>
      <c r="L306" s="256"/>
      <c r="M306" s="263"/>
      <c r="N306" s="263"/>
      <c r="O306" s="263"/>
      <c r="P306" s="257"/>
      <c r="Q306" s="257"/>
      <c r="R306" s="257"/>
      <c r="S306" s="257"/>
      <c r="T306" s="257"/>
      <c r="U306" s="290" t="str">
        <f>IF(OR(L306="FINT",L306="ENCO",L306=""),IF(ISNA(LOOKUP(S306,'€€€'!$H$7:$H$96,'€€€'!$I$7:$I$96)*T306),"",(LOOKUP(S306,'€€€'!$H$7:$H$96,'€€€'!$I$7:$I$96)*T306)),"")</f>
        <v/>
      </c>
      <c r="V306" s="256"/>
      <c r="W306" s="256"/>
      <c r="X306" s="290" t="str">
        <f>IF(OR(L306="FINT",L306="ENCO",L306=""),IF(ISNA(LOOKUP(V306,'€€€'!$H$7:$H$96,'€€€'!$I$7:$I$96)*W306),"",(LOOKUP(V306,'€€€'!$H$7:$H$96,'€€€'!$I$7:$I$96)*W306)),"")</f>
        <v/>
      </c>
      <c r="Y306" s="47"/>
      <c r="Z306" s="215"/>
      <c r="AA306" s="215"/>
      <c r="AB306" s="215"/>
      <c r="AC306" s="215"/>
      <c r="AD306" s="215"/>
      <c r="AE306" s="215"/>
      <c r="AF306" s="215"/>
      <c r="AG306" s="215"/>
      <c r="AH306" s="215"/>
      <c r="AI306" s="214">
        <f t="shared" si="18"/>
        <v>0</v>
      </c>
      <c r="AJ306" s="214">
        <f t="shared" si="19"/>
        <v>0</v>
      </c>
      <c r="AK306" s="214">
        <f t="shared" si="20"/>
        <v>0</v>
      </c>
    </row>
    <row r="307" spans="1:37" ht="20.25" x14ac:dyDescent="0.2">
      <c r="A307" s="103"/>
      <c r="B307" s="103"/>
      <c r="C307" s="115"/>
      <c r="D307" s="143"/>
      <c r="E307" s="257"/>
      <c r="F307" s="263"/>
      <c r="G307" s="257"/>
      <c r="H307" s="257"/>
      <c r="I307" s="257"/>
      <c r="J307" s="257"/>
      <c r="K307" s="264"/>
      <c r="L307" s="256"/>
      <c r="M307" s="263"/>
      <c r="N307" s="263"/>
      <c r="O307" s="263"/>
      <c r="P307" s="257"/>
      <c r="Q307" s="257"/>
      <c r="R307" s="257"/>
      <c r="S307" s="257"/>
      <c r="T307" s="257"/>
      <c r="U307" s="290" t="str">
        <f>IF(OR(L307="FINT",L307="ENCO",L307=""),IF(ISNA(LOOKUP(S307,'€€€'!$H$7:$H$96,'€€€'!$I$7:$I$96)*T307),"",(LOOKUP(S307,'€€€'!$H$7:$H$96,'€€€'!$I$7:$I$96)*T307)),"")</f>
        <v/>
      </c>
      <c r="V307" s="256"/>
      <c r="W307" s="256"/>
      <c r="X307" s="290" t="str">
        <f>IF(OR(L307="FINT",L307="ENCO",L307=""),IF(ISNA(LOOKUP(V307,'€€€'!$H$7:$H$96,'€€€'!$I$7:$I$96)*W307),"",(LOOKUP(V307,'€€€'!$H$7:$H$96,'€€€'!$I$7:$I$96)*W307)),"")</f>
        <v/>
      </c>
      <c r="Y307" s="47"/>
      <c r="Z307" s="215"/>
      <c r="AA307" s="215"/>
      <c r="AB307" s="215"/>
      <c r="AC307" s="215"/>
      <c r="AD307" s="215"/>
      <c r="AE307" s="215"/>
      <c r="AF307" s="215"/>
      <c r="AG307" s="215"/>
      <c r="AH307" s="215"/>
      <c r="AI307" s="214">
        <f t="shared" si="18"/>
        <v>0</v>
      </c>
      <c r="AJ307" s="214">
        <f t="shared" si="19"/>
        <v>0</v>
      </c>
      <c r="AK307" s="214">
        <f t="shared" si="20"/>
        <v>0</v>
      </c>
    </row>
    <row r="308" spans="1:37" ht="20.25" x14ac:dyDescent="0.2">
      <c r="A308" s="103"/>
      <c r="B308" s="103"/>
      <c r="C308" s="115"/>
      <c r="D308" s="143"/>
      <c r="E308" s="257"/>
      <c r="F308" s="263"/>
      <c r="G308" s="257"/>
      <c r="H308" s="257"/>
      <c r="I308" s="257"/>
      <c r="J308" s="257"/>
      <c r="K308" s="264"/>
      <c r="L308" s="256"/>
      <c r="M308" s="263"/>
      <c r="N308" s="263"/>
      <c r="O308" s="263"/>
      <c r="P308" s="257"/>
      <c r="Q308" s="257"/>
      <c r="R308" s="257"/>
      <c r="S308" s="257"/>
      <c r="T308" s="257"/>
      <c r="U308" s="290" t="str">
        <f>IF(OR(L308="FINT",L308="ENCO",L308=""),IF(ISNA(LOOKUP(S308,'€€€'!$H$7:$H$96,'€€€'!$I$7:$I$96)*T308),"",(LOOKUP(S308,'€€€'!$H$7:$H$96,'€€€'!$I$7:$I$96)*T308)),"")</f>
        <v/>
      </c>
      <c r="V308" s="256"/>
      <c r="W308" s="256"/>
      <c r="X308" s="290" t="str">
        <f>IF(OR(L308="FINT",L308="ENCO",L308=""),IF(ISNA(LOOKUP(V308,'€€€'!$H$7:$H$96,'€€€'!$I$7:$I$96)*W308),"",(LOOKUP(V308,'€€€'!$H$7:$H$96,'€€€'!$I$7:$I$96)*W308)),"")</f>
        <v/>
      </c>
      <c r="Y308" s="47"/>
      <c r="Z308" s="215"/>
      <c r="AA308" s="215"/>
      <c r="AB308" s="215"/>
      <c r="AC308" s="215"/>
      <c r="AD308" s="215"/>
      <c r="AE308" s="215"/>
      <c r="AF308" s="215"/>
      <c r="AG308" s="215"/>
      <c r="AH308" s="215"/>
      <c r="AI308" s="214">
        <f t="shared" si="18"/>
        <v>0</v>
      </c>
      <c r="AJ308" s="214">
        <f t="shared" si="19"/>
        <v>0</v>
      </c>
      <c r="AK308" s="214">
        <f t="shared" si="20"/>
        <v>0</v>
      </c>
    </row>
    <row r="309" spans="1:37" ht="20.25" x14ac:dyDescent="0.2">
      <c r="A309" s="103"/>
      <c r="B309" s="103"/>
      <c r="C309" s="115"/>
      <c r="D309" s="143"/>
      <c r="E309" s="257"/>
      <c r="F309" s="265"/>
      <c r="G309" s="257"/>
      <c r="H309" s="257"/>
      <c r="I309" s="257"/>
      <c r="J309" s="257"/>
      <c r="K309" s="264"/>
      <c r="L309" s="256"/>
      <c r="M309" s="263"/>
      <c r="N309" s="263"/>
      <c r="O309" s="263"/>
      <c r="P309" s="257"/>
      <c r="Q309" s="257"/>
      <c r="R309" s="257"/>
      <c r="S309" s="257"/>
      <c r="T309" s="257"/>
      <c r="U309" s="290" t="str">
        <f>IF(OR(L309="FINT",L309="ENCO",L309=""),IF(ISNA(LOOKUP(S309,'€€€'!$H$7:$H$96,'€€€'!$I$7:$I$96)*T309),"",(LOOKUP(S309,'€€€'!$H$7:$H$96,'€€€'!$I$7:$I$96)*T309)),"")</f>
        <v/>
      </c>
      <c r="V309" s="256"/>
      <c r="W309" s="256"/>
      <c r="X309" s="290" t="str">
        <f>IF(OR(L309="FINT",L309="ENCO",L309=""),IF(ISNA(LOOKUP(V309,'€€€'!$H$7:$H$96,'€€€'!$I$7:$I$96)*W309),"",(LOOKUP(V309,'€€€'!$H$7:$H$96,'€€€'!$I$7:$I$96)*W309)),"")</f>
        <v/>
      </c>
      <c r="Y309" s="47"/>
      <c r="Z309" s="215"/>
      <c r="AA309" s="215"/>
      <c r="AB309" s="215"/>
      <c r="AC309" s="215"/>
      <c r="AD309" s="215"/>
      <c r="AE309" s="215"/>
      <c r="AF309" s="215"/>
      <c r="AG309" s="215"/>
      <c r="AH309" s="215"/>
      <c r="AI309" s="214">
        <f t="shared" si="18"/>
        <v>0</v>
      </c>
      <c r="AJ309" s="214">
        <f t="shared" si="19"/>
        <v>0</v>
      </c>
      <c r="AK309" s="214">
        <f t="shared" si="20"/>
        <v>0</v>
      </c>
    </row>
    <row r="310" spans="1:37" ht="20.25" x14ac:dyDescent="0.2">
      <c r="A310" s="103"/>
      <c r="B310" s="103"/>
      <c r="C310" s="115"/>
      <c r="D310" s="143"/>
      <c r="E310" s="257"/>
      <c r="F310" s="263"/>
      <c r="G310" s="257"/>
      <c r="H310" s="257"/>
      <c r="I310" s="257"/>
      <c r="J310" s="257"/>
      <c r="K310" s="264"/>
      <c r="L310" s="256"/>
      <c r="M310" s="263"/>
      <c r="N310" s="263"/>
      <c r="O310" s="263"/>
      <c r="P310" s="257"/>
      <c r="Q310" s="257"/>
      <c r="R310" s="257"/>
      <c r="S310" s="257"/>
      <c r="T310" s="257"/>
      <c r="U310" s="290" t="str">
        <f>IF(OR(L310="FINT",L310="ENCO",L310=""),IF(ISNA(LOOKUP(S310,'€€€'!$H$7:$H$96,'€€€'!$I$7:$I$96)*T310),"",(LOOKUP(S310,'€€€'!$H$7:$H$96,'€€€'!$I$7:$I$96)*T310)),"")</f>
        <v/>
      </c>
      <c r="V310" s="256"/>
      <c r="W310" s="256"/>
      <c r="X310" s="290" t="str">
        <f>IF(OR(L310="FINT",L310="ENCO",L310=""),IF(ISNA(LOOKUP(V310,'€€€'!$H$7:$H$96,'€€€'!$I$7:$I$96)*W310),"",(LOOKUP(V310,'€€€'!$H$7:$H$96,'€€€'!$I$7:$I$96)*W310)),"")</f>
        <v/>
      </c>
      <c r="Y310" s="47"/>
      <c r="Z310" s="215"/>
      <c r="AA310" s="215"/>
      <c r="AB310" s="215"/>
      <c r="AC310" s="215"/>
      <c r="AD310" s="215"/>
      <c r="AE310" s="215"/>
      <c r="AF310" s="215"/>
      <c r="AG310" s="215"/>
      <c r="AH310" s="215"/>
      <c r="AI310" s="214">
        <f t="shared" si="18"/>
        <v>0</v>
      </c>
      <c r="AJ310" s="214">
        <f t="shared" si="19"/>
        <v>0</v>
      </c>
      <c r="AK310" s="214">
        <f t="shared" si="20"/>
        <v>0</v>
      </c>
    </row>
    <row r="311" spans="1:37" ht="20.25" x14ac:dyDescent="0.2">
      <c r="A311" s="103"/>
      <c r="B311" s="103"/>
      <c r="C311" s="115"/>
      <c r="D311" s="143"/>
      <c r="E311" s="257"/>
      <c r="F311" s="263"/>
      <c r="G311" s="257"/>
      <c r="H311" s="257"/>
      <c r="I311" s="257"/>
      <c r="J311" s="257"/>
      <c r="K311" s="264"/>
      <c r="L311" s="256"/>
      <c r="M311" s="263"/>
      <c r="N311" s="263"/>
      <c r="O311" s="263"/>
      <c r="P311" s="257"/>
      <c r="Q311" s="257"/>
      <c r="R311" s="257"/>
      <c r="S311" s="257"/>
      <c r="T311" s="257"/>
      <c r="U311" s="290" t="str">
        <f>IF(OR(L311="FINT",L311="ENCO",L311=""),IF(ISNA(LOOKUP(S311,'€€€'!$H$7:$H$96,'€€€'!$I$7:$I$96)*T311),"",(LOOKUP(S311,'€€€'!$H$7:$H$96,'€€€'!$I$7:$I$96)*T311)),"")</f>
        <v/>
      </c>
      <c r="V311" s="256"/>
      <c r="W311" s="256"/>
      <c r="X311" s="290" t="str">
        <f>IF(OR(L311="FINT",L311="ENCO",L311=""),IF(ISNA(LOOKUP(V311,'€€€'!$H$7:$H$96,'€€€'!$I$7:$I$96)*W311),"",(LOOKUP(V311,'€€€'!$H$7:$H$96,'€€€'!$I$7:$I$96)*W311)),"")</f>
        <v/>
      </c>
      <c r="Y311" s="47"/>
      <c r="Z311" s="215"/>
      <c r="AA311" s="215"/>
      <c r="AB311" s="215"/>
      <c r="AC311" s="215"/>
      <c r="AD311" s="215"/>
      <c r="AE311" s="215"/>
      <c r="AF311" s="215"/>
      <c r="AG311" s="215"/>
      <c r="AH311" s="215"/>
      <c r="AI311" s="214">
        <f t="shared" si="18"/>
        <v>0</v>
      </c>
      <c r="AJ311" s="214">
        <f t="shared" si="19"/>
        <v>0</v>
      </c>
      <c r="AK311" s="214">
        <f t="shared" si="20"/>
        <v>0</v>
      </c>
    </row>
    <row r="312" spans="1:37" ht="20.25" x14ac:dyDescent="0.2">
      <c r="A312" s="103"/>
      <c r="B312" s="103"/>
      <c r="C312" s="115"/>
      <c r="D312" s="143"/>
      <c r="E312" s="257"/>
      <c r="F312" s="263"/>
      <c r="G312" s="257"/>
      <c r="H312" s="257"/>
      <c r="I312" s="257"/>
      <c r="J312" s="257"/>
      <c r="K312" s="264"/>
      <c r="L312" s="256"/>
      <c r="M312" s="263"/>
      <c r="N312" s="263"/>
      <c r="O312" s="263"/>
      <c r="P312" s="257"/>
      <c r="Q312" s="264"/>
      <c r="R312" s="257"/>
      <c r="S312" s="257"/>
      <c r="T312" s="257"/>
      <c r="U312" s="290" t="str">
        <f>IF(OR(L312="FINT",L312="ENCO",L312=""),IF(ISNA(LOOKUP(S312,'€€€'!$H$7:$H$96,'€€€'!$I$7:$I$96)*T312),"",(LOOKUP(S312,'€€€'!$H$7:$H$96,'€€€'!$I$7:$I$96)*T312)),"")</f>
        <v/>
      </c>
      <c r="V312" s="256"/>
      <c r="W312" s="256"/>
      <c r="X312" s="290" t="str">
        <f>IF(OR(L312="FINT",L312="ENCO",L312=""),IF(ISNA(LOOKUP(V312,'€€€'!$H$7:$H$96,'€€€'!$I$7:$I$96)*W312),"",(LOOKUP(V312,'€€€'!$H$7:$H$96,'€€€'!$I$7:$I$96)*W312)),"")</f>
        <v/>
      </c>
      <c r="Y312" s="47"/>
      <c r="Z312" s="215"/>
      <c r="AA312" s="215"/>
      <c r="AB312" s="215"/>
      <c r="AC312" s="215"/>
      <c r="AD312" s="215"/>
      <c r="AE312" s="215"/>
      <c r="AF312" s="215"/>
      <c r="AG312" s="215"/>
      <c r="AH312" s="215"/>
      <c r="AI312" s="214">
        <f t="shared" si="18"/>
        <v>0</v>
      </c>
      <c r="AJ312" s="214">
        <f t="shared" si="19"/>
        <v>0</v>
      </c>
      <c r="AK312" s="214">
        <f t="shared" si="20"/>
        <v>0</v>
      </c>
    </row>
    <row r="313" spans="1:37" ht="20.25" x14ac:dyDescent="0.2">
      <c r="A313" s="103"/>
      <c r="B313" s="103"/>
      <c r="C313" s="115"/>
      <c r="D313" s="143"/>
      <c r="E313" s="257"/>
      <c r="F313" s="263"/>
      <c r="G313" s="257"/>
      <c r="H313" s="257"/>
      <c r="I313" s="257"/>
      <c r="J313" s="257"/>
      <c r="K313" s="264"/>
      <c r="L313" s="256"/>
      <c r="M313" s="263"/>
      <c r="N313" s="263"/>
      <c r="O313" s="263"/>
      <c r="P313" s="257"/>
      <c r="Q313" s="258"/>
      <c r="R313" s="257"/>
      <c r="S313" s="257"/>
      <c r="T313" s="257"/>
      <c r="U313" s="290" t="str">
        <f>IF(OR(L313="FINT",L313="ENCO",L313=""),IF(ISNA(LOOKUP(S313,'€€€'!$H$7:$H$96,'€€€'!$I$7:$I$96)*T313),"",(LOOKUP(S313,'€€€'!$H$7:$H$96,'€€€'!$I$7:$I$96)*T313)),"")</f>
        <v/>
      </c>
      <c r="V313" s="256"/>
      <c r="W313" s="256"/>
      <c r="X313" s="290" t="str">
        <f>IF(OR(L313="FINT",L313="ENCO",L313=""),IF(ISNA(LOOKUP(V313,'€€€'!$H$7:$H$96,'€€€'!$I$7:$I$96)*W313),"",(LOOKUP(V313,'€€€'!$H$7:$H$96,'€€€'!$I$7:$I$96)*W313)),"")</f>
        <v/>
      </c>
      <c r="Y313" s="47"/>
      <c r="Z313" s="215"/>
      <c r="AA313" s="215"/>
      <c r="AB313" s="215"/>
      <c r="AC313" s="215"/>
      <c r="AD313" s="215"/>
      <c r="AE313" s="215"/>
      <c r="AF313" s="215"/>
      <c r="AG313" s="215"/>
      <c r="AH313" s="215"/>
      <c r="AI313" s="214">
        <f t="shared" si="18"/>
        <v>0</v>
      </c>
      <c r="AJ313" s="214">
        <f t="shared" si="19"/>
        <v>0</v>
      </c>
      <c r="AK313" s="214">
        <f t="shared" si="20"/>
        <v>0</v>
      </c>
    </row>
    <row r="314" spans="1:37" ht="20.25" x14ac:dyDescent="0.2">
      <c r="A314" s="103"/>
      <c r="B314" s="103"/>
      <c r="C314" s="115"/>
      <c r="D314" s="143"/>
      <c r="E314" s="257"/>
      <c r="F314" s="263"/>
      <c r="G314" s="257"/>
      <c r="H314" s="257"/>
      <c r="I314" s="257"/>
      <c r="J314" s="257"/>
      <c r="K314" s="264"/>
      <c r="L314" s="256"/>
      <c r="M314" s="263"/>
      <c r="N314" s="263"/>
      <c r="O314" s="263"/>
      <c r="P314" s="270"/>
      <c r="Q314" s="257"/>
      <c r="R314" s="257"/>
      <c r="S314" s="257"/>
      <c r="T314" s="257"/>
      <c r="U314" s="290" t="str">
        <f>IF(OR(L314="FINT",L314="ENCO",L314=""),IF(ISNA(LOOKUP(S314,'€€€'!$H$7:$H$96,'€€€'!$I$7:$I$96)*T314),"",(LOOKUP(S314,'€€€'!$H$7:$H$96,'€€€'!$I$7:$I$96)*T314)),"")</f>
        <v/>
      </c>
      <c r="V314" s="256"/>
      <c r="W314" s="256"/>
      <c r="X314" s="290" t="str">
        <f>IF(OR(L314="FINT",L314="ENCO",L314=""),IF(ISNA(LOOKUP(V314,'€€€'!$H$7:$H$96,'€€€'!$I$7:$I$96)*W314),"",(LOOKUP(V314,'€€€'!$H$7:$H$96,'€€€'!$I$7:$I$96)*W314)),"")</f>
        <v/>
      </c>
      <c r="Y314" s="47"/>
      <c r="Z314" s="215"/>
      <c r="AA314" s="215"/>
      <c r="AB314" s="215"/>
      <c r="AC314" s="215"/>
      <c r="AD314" s="215"/>
      <c r="AE314" s="215"/>
      <c r="AF314" s="215"/>
      <c r="AG314" s="215"/>
      <c r="AH314" s="215"/>
      <c r="AI314" s="214">
        <f t="shared" si="18"/>
        <v>0</v>
      </c>
      <c r="AJ314" s="214">
        <f t="shared" si="19"/>
        <v>0</v>
      </c>
      <c r="AK314" s="214">
        <f t="shared" si="20"/>
        <v>0</v>
      </c>
    </row>
    <row r="315" spans="1:37" ht="20.25" x14ac:dyDescent="0.2">
      <c r="A315" s="103"/>
      <c r="B315" s="103"/>
      <c r="C315" s="115"/>
      <c r="D315" s="143"/>
      <c r="E315" s="257"/>
      <c r="F315" s="263"/>
      <c r="G315" s="257"/>
      <c r="H315" s="257"/>
      <c r="I315" s="257"/>
      <c r="J315" s="257"/>
      <c r="K315" s="264"/>
      <c r="L315" s="256"/>
      <c r="M315" s="263"/>
      <c r="N315" s="263"/>
      <c r="O315" s="263"/>
      <c r="P315" s="257"/>
      <c r="Q315" s="258"/>
      <c r="R315" s="257"/>
      <c r="S315" s="257"/>
      <c r="T315" s="257"/>
      <c r="U315" s="290" t="str">
        <f>IF(OR(L315="FINT",L315="ENCO",L315=""),IF(ISNA(LOOKUP(S315,'€€€'!$H$7:$H$96,'€€€'!$I$7:$I$96)*T315),"",(LOOKUP(S315,'€€€'!$H$7:$H$96,'€€€'!$I$7:$I$96)*T315)),"")</f>
        <v/>
      </c>
      <c r="V315" s="256"/>
      <c r="W315" s="256"/>
      <c r="X315" s="290" t="str">
        <f>IF(OR(L315="FINT",L315="ENCO",L315=""),IF(ISNA(LOOKUP(V315,'€€€'!$H$7:$H$96,'€€€'!$I$7:$I$96)*W315),"",(LOOKUP(V315,'€€€'!$H$7:$H$96,'€€€'!$I$7:$I$96)*W315)),"")</f>
        <v/>
      </c>
      <c r="Y315" s="47"/>
      <c r="Z315" s="215"/>
      <c r="AA315" s="215"/>
      <c r="AB315" s="215"/>
      <c r="AC315" s="215"/>
      <c r="AD315" s="215"/>
      <c r="AE315" s="215"/>
      <c r="AF315" s="215"/>
      <c r="AG315" s="215"/>
      <c r="AH315" s="215"/>
      <c r="AI315" s="214">
        <f t="shared" si="18"/>
        <v>0</v>
      </c>
      <c r="AJ315" s="214">
        <f t="shared" si="19"/>
        <v>0</v>
      </c>
      <c r="AK315" s="214">
        <f t="shared" si="20"/>
        <v>0</v>
      </c>
    </row>
    <row r="316" spans="1:37" ht="20.25" x14ac:dyDescent="0.2">
      <c r="A316" s="103"/>
      <c r="B316" s="103"/>
      <c r="C316" s="115"/>
      <c r="D316" s="259"/>
      <c r="E316" s="257"/>
      <c r="F316" s="263"/>
      <c r="G316" s="257"/>
      <c r="H316" s="257"/>
      <c r="I316" s="257"/>
      <c r="J316" s="257"/>
      <c r="K316" s="264"/>
      <c r="L316" s="256"/>
      <c r="M316" s="263"/>
      <c r="N316" s="263"/>
      <c r="O316" s="263"/>
      <c r="P316" s="257"/>
      <c r="Q316" s="258"/>
      <c r="R316" s="257"/>
      <c r="S316" s="257"/>
      <c r="T316" s="257"/>
      <c r="U316" s="290" t="str">
        <f>IF(OR(L316="FINT",L316="ENCO",L316=""),IF(ISNA(LOOKUP(S316,'€€€'!$H$7:$H$96,'€€€'!$I$7:$I$96)*T316),"",(LOOKUP(S316,'€€€'!$H$7:$H$96,'€€€'!$I$7:$I$96)*T316)),"")</f>
        <v/>
      </c>
      <c r="V316" s="256"/>
      <c r="W316" s="256"/>
      <c r="X316" s="290" t="str">
        <f>IF(OR(L316="FINT",L316="ENCO",L316=""),IF(ISNA(LOOKUP(V316,'€€€'!$H$7:$H$96,'€€€'!$I$7:$I$96)*W316),"",(LOOKUP(V316,'€€€'!$H$7:$H$96,'€€€'!$I$7:$I$96)*W316)),"")</f>
        <v/>
      </c>
      <c r="Y316" s="47"/>
      <c r="Z316" s="215"/>
      <c r="AA316" s="215"/>
      <c r="AB316" s="215"/>
      <c r="AC316" s="215"/>
      <c r="AD316" s="215"/>
      <c r="AE316" s="215"/>
      <c r="AF316" s="215"/>
      <c r="AG316" s="215"/>
      <c r="AH316" s="215"/>
      <c r="AI316" s="214">
        <f t="shared" si="18"/>
        <v>0</v>
      </c>
      <c r="AJ316" s="214">
        <f t="shared" si="19"/>
        <v>0</v>
      </c>
      <c r="AK316" s="214">
        <f t="shared" si="20"/>
        <v>0</v>
      </c>
    </row>
    <row r="317" spans="1:37" ht="20.25" x14ac:dyDescent="0.2">
      <c r="A317" s="103"/>
      <c r="B317" s="103"/>
      <c r="C317" s="115"/>
      <c r="D317" s="143"/>
      <c r="E317" s="257"/>
      <c r="F317" s="263"/>
      <c r="G317" s="257"/>
      <c r="H317" s="257"/>
      <c r="I317" s="257"/>
      <c r="J317" s="257"/>
      <c r="K317" s="264"/>
      <c r="L317" s="256"/>
      <c r="M317" s="263"/>
      <c r="N317" s="263"/>
      <c r="O317" s="263"/>
      <c r="P317" s="257"/>
      <c r="Q317" s="257"/>
      <c r="R317" s="257"/>
      <c r="S317" s="257"/>
      <c r="T317" s="257"/>
      <c r="U317" s="290" t="str">
        <f>IF(OR(L317="FINT",L317="ENCO",L317=""),IF(ISNA(LOOKUP(S317,'€€€'!$H$7:$H$96,'€€€'!$I$7:$I$96)*T317),"",(LOOKUP(S317,'€€€'!$H$7:$H$96,'€€€'!$I$7:$I$96)*T317)),"")</f>
        <v/>
      </c>
      <c r="V317" s="256"/>
      <c r="W317" s="256"/>
      <c r="X317" s="290" t="str">
        <f>IF(OR(L317="FINT",L317="ENCO",L317=""),IF(ISNA(LOOKUP(V317,'€€€'!$H$7:$H$96,'€€€'!$I$7:$I$96)*W317),"",(LOOKUP(V317,'€€€'!$H$7:$H$96,'€€€'!$I$7:$I$96)*W317)),"")</f>
        <v/>
      </c>
      <c r="Y317" s="47"/>
      <c r="Z317" s="215"/>
      <c r="AA317" s="215"/>
      <c r="AB317" s="215"/>
      <c r="AC317" s="215"/>
      <c r="AD317" s="215"/>
      <c r="AE317" s="215"/>
      <c r="AF317" s="215"/>
      <c r="AG317" s="215"/>
      <c r="AH317" s="215"/>
      <c r="AI317" s="214">
        <f t="shared" si="18"/>
        <v>0</v>
      </c>
      <c r="AJ317" s="214">
        <f t="shared" si="19"/>
        <v>0</v>
      </c>
      <c r="AK317" s="214">
        <f t="shared" si="20"/>
        <v>0</v>
      </c>
    </row>
    <row r="318" spans="1:37" ht="20.25" x14ac:dyDescent="0.2">
      <c r="A318" s="103"/>
      <c r="B318" s="103"/>
      <c r="C318" s="115"/>
      <c r="D318" s="143"/>
      <c r="E318" s="257"/>
      <c r="F318" s="263"/>
      <c r="G318" s="257"/>
      <c r="H318" s="257"/>
      <c r="I318" s="257"/>
      <c r="J318" s="257"/>
      <c r="K318" s="264"/>
      <c r="L318" s="256"/>
      <c r="M318" s="263"/>
      <c r="N318" s="263"/>
      <c r="O318" s="263"/>
      <c r="P318" s="257"/>
      <c r="Q318" s="257"/>
      <c r="R318" s="257"/>
      <c r="S318" s="257"/>
      <c r="T318" s="257"/>
      <c r="U318" s="290" t="str">
        <f>IF(OR(L318="FINT",L318="ENCO",L318=""),IF(ISNA(LOOKUP(S318,'€€€'!$H$7:$H$96,'€€€'!$I$7:$I$96)*T318),"",(LOOKUP(S318,'€€€'!$H$7:$H$96,'€€€'!$I$7:$I$96)*T318)),"")</f>
        <v/>
      </c>
      <c r="V318" s="256"/>
      <c r="W318" s="256"/>
      <c r="X318" s="290" t="str">
        <f>IF(OR(L318="FINT",L318="ENCO",L318=""),IF(ISNA(LOOKUP(V318,'€€€'!$H$7:$H$96,'€€€'!$I$7:$I$96)*W318),"",(LOOKUP(V318,'€€€'!$H$7:$H$96,'€€€'!$I$7:$I$96)*W318)),"")</f>
        <v/>
      </c>
      <c r="Y318" s="47"/>
      <c r="Z318" s="215"/>
      <c r="AA318" s="215"/>
      <c r="AB318" s="215"/>
      <c r="AC318" s="215"/>
      <c r="AD318" s="215"/>
      <c r="AE318" s="215"/>
      <c r="AF318" s="215"/>
      <c r="AG318" s="215"/>
      <c r="AH318" s="215"/>
      <c r="AI318" s="214">
        <f t="shared" si="18"/>
        <v>0</v>
      </c>
      <c r="AJ318" s="214">
        <f t="shared" si="19"/>
        <v>0</v>
      </c>
      <c r="AK318" s="214">
        <f t="shared" si="20"/>
        <v>0</v>
      </c>
    </row>
    <row r="319" spans="1:37" ht="20.25" x14ac:dyDescent="0.2">
      <c r="A319" s="103"/>
      <c r="B319" s="103"/>
      <c r="C319" s="115"/>
      <c r="D319" s="143"/>
      <c r="E319" s="257"/>
      <c r="F319" s="263"/>
      <c r="G319" s="257"/>
      <c r="H319" s="257"/>
      <c r="I319" s="257"/>
      <c r="J319" s="257"/>
      <c r="K319" s="264"/>
      <c r="L319" s="256"/>
      <c r="M319" s="263"/>
      <c r="N319" s="263"/>
      <c r="O319" s="263"/>
      <c r="P319" s="257"/>
      <c r="Q319" s="264"/>
      <c r="R319" s="257"/>
      <c r="S319" s="257"/>
      <c r="T319" s="257"/>
      <c r="U319" s="290" t="str">
        <f>IF(OR(L319="FINT",L319="ENCO",L319=""),IF(ISNA(LOOKUP(S319,'€€€'!$H$7:$H$96,'€€€'!$I$7:$I$96)*T319),"",(LOOKUP(S319,'€€€'!$H$7:$H$96,'€€€'!$I$7:$I$96)*T319)),"")</f>
        <v/>
      </c>
      <c r="V319" s="256"/>
      <c r="W319" s="256"/>
      <c r="X319" s="290" t="str">
        <f>IF(OR(L319="FINT",L319="ENCO",L319=""),IF(ISNA(LOOKUP(V319,'€€€'!$H$7:$H$96,'€€€'!$I$7:$I$96)*W319),"",(LOOKUP(V319,'€€€'!$H$7:$H$96,'€€€'!$I$7:$I$96)*W319)),"")</f>
        <v/>
      </c>
      <c r="Y319" s="47"/>
      <c r="Z319" s="215"/>
      <c r="AA319" s="215"/>
      <c r="AB319" s="215"/>
      <c r="AC319" s="215"/>
      <c r="AD319" s="215"/>
      <c r="AE319" s="215"/>
      <c r="AF319" s="215"/>
      <c r="AG319" s="215"/>
      <c r="AH319" s="215"/>
      <c r="AI319" s="214">
        <f t="shared" si="18"/>
        <v>0</v>
      </c>
      <c r="AJ319" s="214">
        <f t="shared" si="19"/>
        <v>0</v>
      </c>
      <c r="AK319" s="214">
        <f t="shared" si="20"/>
        <v>0</v>
      </c>
    </row>
    <row r="320" spans="1:37" ht="20.25" x14ac:dyDescent="0.2">
      <c r="A320" s="103"/>
      <c r="B320" s="103"/>
      <c r="C320" s="115"/>
      <c r="D320" s="143"/>
      <c r="E320" s="257"/>
      <c r="F320" s="263"/>
      <c r="G320" s="257"/>
      <c r="H320" s="257"/>
      <c r="I320" s="257"/>
      <c r="J320" s="257"/>
      <c r="K320" s="264"/>
      <c r="L320" s="256"/>
      <c r="M320" s="263"/>
      <c r="N320" s="263"/>
      <c r="O320" s="263"/>
      <c r="P320" s="257"/>
      <c r="Q320" s="257"/>
      <c r="R320" s="257"/>
      <c r="S320" s="257"/>
      <c r="T320" s="257"/>
      <c r="U320" s="290" t="str">
        <f>IF(OR(L320="FINT",L320="ENCO",L320=""),IF(ISNA(LOOKUP(S320,'€€€'!$H$7:$H$96,'€€€'!$I$7:$I$96)*T320),"",(LOOKUP(S320,'€€€'!$H$7:$H$96,'€€€'!$I$7:$I$96)*T320)),"")</f>
        <v/>
      </c>
      <c r="V320" s="256"/>
      <c r="W320" s="256"/>
      <c r="X320" s="290" t="str">
        <f>IF(OR(L320="FINT",L320="ENCO",L320=""),IF(ISNA(LOOKUP(V320,'€€€'!$H$7:$H$96,'€€€'!$I$7:$I$96)*W320),"",(LOOKUP(V320,'€€€'!$H$7:$H$96,'€€€'!$I$7:$I$96)*W320)),"")</f>
        <v/>
      </c>
      <c r="Y320" s="47"/>
      <c r="Z320" s="215"/>
      <c r="AA320" s="215"/>
      <c r="AB320" s="215"/>
      <c r="AC320" s="215"/>
      <c r="AD320" s="215"/>
      <c r="AE320" s="215"/>
      <c r="AF320" s="215"/>
      <c r="AG320" s="215"/>
      <c r="AH320" s="215"/>
      <c r="AI320" s="214">
        <f t="shared" si="18"/>
        <v>0</v>
      </c>
      <c r="AJ320" s="214">
        <f t="shared" si="19"/>
        <v>0</v>
      </c>
      <c r="AK320" s="214">
        <f t="shared" si="20"/>
        <v>0</v>
      </c>
    </row>
    <row r="321" spans="1:37" ht="20.25" x14ac:dyDescent="0.2">
      <c r="A321" s="103"/>
      <c r="B321" s="103"/>
      <c r="C321" s="115"/>
      <c r="D321" s="143"/>
      <c r="E321" s="257"/>
      <c r="F321" s="263"/>
      <c r="G321" s="257"/>
      <c r="H321" s="257"/>
      <c r="I321" s="257"/>
      <c r="J321" s="257"/>
      <c r="K321" s="264"/>
      <c r="L321" s="256"/>
      <c r="M321" s="263"/>
      <c r="N321" s="263"/>
      <c r="O321" s="263"/>
      <c r="P321" s="257"/>
      <c r="Q321" s="257"/>
      <c r="R321" s="257"/>
      <c r="S321" s="257"/>
      <c r="T321" s="257"/>
      <c r="U321" s="290" t="str">
        <f>IF(OR(L321="FINT",L321="ENCO",L321=""),IF(ISNA(LOOKUP(S321,'€€€'!$H$7:$H$96,'€€€'!$I$7:$I$96)*T321),"",(LOOKUP(S321,'€€€'!$H$7:$H$96,'€€€'!$I$7:$I$96)*T321)),"")</f>
        <v/>
      </c>
      <c r="V321" s="256"/>
      <c r="W321" s="256"/>
      <c r="X321" s="290" t="str">
        <f>IF(OR(L321="FINT",L321="ENCO",L321=""),IF(ISNA(LOOKUP(V321,'€€€'!$H$7:$H$96,'€€€'!$I$7:$I$96)*W321),"",(LOOKUP(V321,'€€€'!$H$7:$H$96,'€€€'!$I$7:$I$96)*W321)),"")</f>
        <v/>
      </c>
      <c r="Y321" s="47"/>
      <c r="Z321" s="215"/>
      <c r="AA321" s="215"/>
      <c r="AB321" s="215"/>
      <c r="AC321" s="215"/>
      <c r="AD321" s="215"/>
      <c r="AE321" s="215"/>
      <c r="AF321" s="215"/>
      <c r="AG321" s="215"/>
      <c r="AH321" s="215"/>
      <c r="AI321" s="214">
        <f t="shared" si="18"/>
        <v>0</v>
      </c>
      <c r="AJ321" s="214">
        <f t="shared" si="19"/>
        <v>0</v>
      </c>
      <c r="AK321" s="214">
        <f t="shared" si="20"/>
        <v>0</v>
      </c>
    </row>
    <row r="322" spans="1:37" ht="20.25" x14ac:dyDescent="0.2">
      <c r="A322" s="103"/>
      <c r="B322" s="103"/>
      <c r="C322" s="115"/>
      <c r="D322" s="143"/>
      <c r="E322" s="257"/>
      <c r="F322" s="263"/>
      <c r="G322" s="257"/>
      <c r="H322" s="257"/>
      <c r="I322" s="257"/>
      <c r="J322" s="257"/>
      <c r="K322" s="264"/>
      <c r="L322" s="256"/>
      <c r="M322" s="263"/>
      <c r="N322" s="263"/>
      <c r="O322" s="263"/>
      <c r="P322" s="257"/>
      <c r="Q322" s="257"/>
      <c r="R322" s="257"/>
      <c r="S322" s="257"/>
      <c r="T322" s="257"/>
      <c r="U322" s="290" t="str">
        <f>IF(OR(L322="FINT",L322="ENCO",L322=""),IF(ISNA(LOOKUP(S322,'€€€'!$H$7:$H$96,'€€€'!$I$7:$I$96)*T322),"",(LOOKUP(S322,'€€€'!$H$7:$H$96,'€€€'!$I$7:$I$96)*T322)),"")</f>
        <v/>
      </c>
      <c r="V322" s="256"/>
      <c r="W322" s="256"/>
      <c r="X322" s="290" t="str">
        <f>IF(OR(L322="FINT",L322="ENCO",L322=""),IF(ISNA(LOOKUP(V322,'€€€'!$H$7:$H$96,'€€€'!$I$7:$I$96)*W322),"",(LOOKUP(V322,'€€€'!$H$7:$H$96,'€€€'!$I$7:$I$96)*W322)),"")</f>
        <v/>
      </c>
      <c r="Y322" s="47"/>
      <c r="Z322" s="215"/>
      <c r="AA322" s="215"/>
      <c r="AB322" s="215"/>
      <c r="AC322" s="215"/>
      <c r="AD322" s="215"/>
      <c r="AE322" s="215"/>
      <c r="AF322" s="215"/>
      <c r="AG322" s="215"/>
      <c r="AH322" s="215"/>
      <c r="AI322" s="214">
        <f t="shared" si="18"/>
        <v>0</v>
      </c>
      <c r="AJ322" s="214">
        <f t="shared" si="19"/>
        <v>0</v>
      </c>
      <c r="AK322" s="214">
        <f t="shared" si="20"/>
        <v>0</v>
      </c>
    </row>
    <row r="323" spans="1:37" ht="20.25" x14ac:dyDescent="0.2">
      <c r="A323" s="103"/>
      <c r="B323" s="103"/>
      <c r="C323" s="115"/>
      <c r="D323" s="260"/>
      <c r="E323" s="257"/>
      <c r="F323" s="263"/>
      <c r="G323" s="257"/>
      <c r="H323" s="257"/>
      <c r="I323" s="257"/>
      <c r="J323" s="257"/>
      <c r="K323" s="264"/>
      <c r="L323" s="256"/>
      <c r="M323" s="263"/>
      <c r="N323" s="263"/>
      <c r="O323" s="263"/>
      <c r="P323" s="257"/>
      <c r="Q323" s="264"/>
      <c r="R323" s="257"/>
      <c r="S323" s="257"/>
      <c r="T323" s="257"/>
      <c r="U323" s="290" t="str">
        <f>IF(OR(L323="FINT",L323="ENCO",L323=""),IF(ISNA(LOOKUP(S323,'€€€'!$H$7:$H$96,'€€€'!$I$7:$I$96)*T323),"",(LOOKUP(S323,'€€€'!$H$7:$H$96,'€€€'!$I$7:$I$96)*T323)),"")</f>
        <v/>
      </c>
      <c r="V323" s="256"/>
      <c r="W323" s="256"/>
      <c r="X323" s="290" t="str">
        <f>IF(OR(L323="FINT",L323="ENCO",L323=""),IF(ISNA(LOOKUP(V323,'€€€'!$H$7:$H$96,'€€€'!$I$7:$I$96)*W323),"",(LOOKUP(V323,'€€€'!$H$7:$H$96,'€€€'!$I$7:$I$96)*W323)),"")</f>
        <v/>
      </c>
      <c r="Y323" s="47"/>
      <c r="Z323" s="215"/>
      <c r="AA323" s="215"/>
      <c r="AB323" s="215"/>
      <c r="AC323" s="215"/>
      <c r="AD323" s="215"/>
      <c r="AE323" s="215"/>
      <c r="AF323" s="215"/>
      <c r="AG323" s="215"/>
      <c r="AH323" s="215"/>
      <c r="AI323" s="214">
        <f t="shared" si="18"/>
        <v>0</v>
      </c>
      <c r="AJ323" s="214">
        <f t="shared" si="19"/>
        <v>0</v>
      </c>
      <c r="AK323" s="214">
        <f t="shared" si="20"/>
        <v>0</v>
      </c>
    </row>
    <row r="324" spans="1:37" ht="20.25" x14ac:dyDescent="0.2">
      <c r="A324" s="103"/>
      <c r="B324" s="103"/>
      <c r="C324" s="115"/>
      <c r="D324" s="143"/>
      <c r="E324" s="257"/>
      <c r="F324" s="263"/>
      <c r="G324" s="257"/>
      <c r="H324" s="257"/>
      <c r="I324" s="257"/>
      <c r="J324" s="257"/>
      <c r="K324" s="264"/>
      <c r="L324" s="256"/>
      <c r="M324" s="263"/>
      <c r="N324" s="263"/>
      <c r="O324" s="263"/>
      <c r="P324" s="257"/>
      <c r="Q324" s="257"/>
      <c r="R324" s="257"/>
      <c r="S324" s="257"/>
      <c r="T324" s="257"/>
      <c r="U324" s="290" t="str">
        <f>IF(OR(L324="FINT",L324="ENCO",L324=""),IF(ISNA(LOOKUP(S324,'€€€'!$H$7:$H$96,'€€€'!$I$7:$I$96)*T324),"",(LOOKUP(S324,'€€€'!$H$7:$H$96,'€€€'!$I$7:$I$96)*T324)),"")</f>
        <v/>
      </c>
      <c r="V324" s="256"/>
      <c r="W324" s="256"/>
      <c r="X324" s="290" t="str">
        <f>IF(OR(L324="FINT",L324="ENCO",L324=""),IF(ISNA(LOOKUP(V324,'€€€'!$H$7:$H$96,'€€€'!$I$7:$I$96)*W324),"",(LOOKUP(V324,'€€€'!$H$7:$H$96,'€€€'!$I$7:$I$96)*W324)),"")</f>
        <v/>
      </c>
      <c r="Y324" s="47"/>
      <c r="Z324" s="215"/>
      <c r="AA324" s="215"/>
      <c r="AB324" s="215"/>
      <c r="AC324" s="215"/>
      <c r="AD324" s="215"/>
      <c r="AE324" s="215"/>
      <c r="AF324" s="215"/>
      <c r="AG324" s="215"/>
      <c r="AH324" s="215"/>
      <c r="AI324" s="214">
        <f t="shared" si="18"/>
        <v>0</v>
      </c>
      <c r="AJ324" s="214">
        <f t="shared" si="19"/>
        <v>0</v>
      </c>
      <c r="AK324" s="214">
        <f t="shared" si="20"/>
        <v>0</v>
      </c>
    </row>
    <row r="325" spans="1:37" ht="20.25" x14ac:dyDescent="0.2">
      <c r="A325" s="103"/>
      <c r="B325" s="103"/>
      <c r="C325" s="115"/>
      <c r="D325" s="143"/>
      <c r="E325" s="257"/>
      <c r="F325" s="263"/>
      <c r="G325" s="257"/>
      <c r="H325" s="257"/>
      <c r="I325" s="257"/>
      <c r="J325" s="257"/>
      <c r="K325" s="264"/>
      <c r="L325" s="256"/>
      <c r="M325" s="263"/>
      <c r="N325" s="263"/>
      <c r="O325" s="263"/>
      <c r="P325" s="257"/>
      <c r="Q325" s="257"/>
      <c r="R325" s="257"/>
      <c r="S325" s="257"/>
      <c r="T325" s="257"/>
      <c r="U325" s="290" t="str">
        <f>IF(OR(L325="FINT",L325="ENCO",L325=""),IF(ISNA(LOOKUP(S325,'€€€'!$H$7:$H$96,'€€€'!$I$7:$I$96)*T325),"",(LOOKUP(S325,'€€€'!$H$7:$H$96,'€€€'!$I$7:$I$96)*T325)),"")</f>
        <v/>
      </c>
      <c r="V325" s="256"/>
      <c r="W325" s="256"/>
      <c r="X325" s="290" t="str">
        <f>IF(OR(L325="FINT",L325="ENCO",L325=""),IF(ISNA(LOOKUP(V325,'€€€'!$H$7:$H$96,'€€€'!$I$7:$I$96)*W325),"",(LOOKUP(V325,'€€€'!$H$7:$H$96,'€€€'!$I$7:$I$96)*W325)),"")</f>
        <v/>
      </c>
      <c r="Y325" s="47"/>
      <c r="Z325" s="215"/>
      <c r="AA325" s="215"/>
      <c r="AB325" s="215"/>
      <c r="AC325" s="215"/>
      <c r="AD325" s="215"/>
      <c r="AE325" s="215"/>
      <c r="AF325" s="215"/>
      <c r="AG325" s="215"/>
      <c r="AH325" s="215"/>
      <c r="AI325" s="214">
        <f t="shared" si="18"/>
        <v>0</v>
      </c>
      <c r="AJ325" s="214">
        <f t="shared" si="19"/>
        <v>0</v>
      </c>
      <c r="AK325" s="214">
        <f t="shared" si="20"/>
        <v>0</v>
      </c>
    </row>
    <row r="326" spans="1:37" ht="20.25" x14ac:dyDescent="0.2">
      <c r="A326" s="103"/>
      <c r="B326" s="103"/>
      <c r="C326" s="115"/>
      <c r="D326" s="143"/>
      <c r="E326" s="257"/>
      <c r="F326" s="263"/>
      <c r="G326" s="257"/>
      <c r="H326" s="257"/>
      <c r="I326" s="257"/>
      <c r="J326" s="257"/>
      <c r="K326" s="264"/>
      <c r="L326" s="256"/>
      <c r="M326" s="263"/>
      <c r="N326" s="263"/>
      <c r="O326" s="263"/>
      <c r="P326" s="257"/>
      <c r="Q326" s="257"/>
      <c r="R326" s="257"/>
      <c r="S326" s="257"/>
      <c r="T326" s="257"/>
      <c r="U326" s="290" t="str">
        <f>IF(OR(L326="FINT",L326="ENCO",L326=""),IF(ISNA(LOOKUP(S326,'€€€'!$H$7:$H$96,'€€€'!$I$7:$I$96)*T326),"",(LOOKUP(S326,'€€€'!$H$7:$H$96,'€€€'!$I$7:$I$96)*T326)),"")</f>
        <v/>
      </c>
      <c r="V326" s="256"/>
      <c r="W326" s="256"/>
      <c r="X326" s="290" t="str">
        <f>IF(OR(L326="FINT",L326="ENCO",L326=""),IF(ISNA(LOOKUP(V326,'€€€'!$H$7:$H$96,'€€€'!$I$7:$I$96)*W326),"",(LOOKUP(V326,'€€€'!$H$7:$H$96,'€€€'!$I$7:$I$96)*W326)),"")</f>
        <v/>
      </c>
      <c r="Y326" s="47"/>
      <c r="Z326" s="215"/>
      <c r="AA326" s="215"/>
      <c r="AB326" s="215"/>
      <c r="AC326" s="215"/>
      <c r="AD326" s="215"/>
      <c r="AE326" s="215"/>
      <c r="AF326" s="215"/>
      <c r="AG326" s="215"/>
      <c r="AH326" s="215"/>
      <c r="AI326" s="214">
        <f t="shared" si="18"/>
        <v>0</v>
      </c>
      <c r="AJ326" s="214">
        <f t="shared" si="19"/>
        <v>0</v>
      </c>
      <c r="AK326" s="214">
        <f t="shared" si="20"/>
        <v>0</v>
      </c>
    </row>
    <row r="327" spans="1:37" ht="20.25" x14ac:dyDescent="0.2">
      <c r="A327" s="103"/>
      <c r="B327" s="103"/>
      <c r="C327" s="115"/>
      <c r="D327" s="143"/>
      <c r="E327" s="257"/>
      <c r="F327" s="263"/>
      <c r="G327" s="257"/>
      <c r="H327" s="257"/>
      <c r="I327" s="257"/>
      <c r="J327" s="257"/>
      <c r="K327" s="264"/>
      <c r="L327" s="256"/>
      <c r="M327" s="263"/>
      <c r="N327" s="263"/>
      <c r="O327" s="263"/>
      <c r="P327" s="257"/>
      <c r="Q327" s="257"/>
      <c r="R327" s="257"/>
      <c r="S327" s="257"/>
      <c r="T327" s="257"/>
      <c r="U327" s="290" t="str">
        <f>IF(OR(L327="FINT",L327="ENCO",L327=""),IF(ISNA(LOOKUP(S327,'€€€'!$H$7:$H$96,'€€€'!$I$7:$I$96)*T327),"",(LOOKUP(S327,'€€€'!$H$7:$H$96,'€€€'!$I$7:$I$96)*T327)),"")</f>
        <v/>
      </c>
      <c r="V327" s="256"/>
      <c r="W327" s="256"/>
      <c r="X327" s="290" t="str">
        <f>IF(OR(L327="FINT",L327="ENCO",L327=""),IF(ISNA(LOOKUP(V327,'€€€'!$H$7:$H$96,'€€€'!$I$7:$I$96)*W327),"",(LOOKUP(V327,'€€€'!$H$7:$H$96,'€€€'!$I$7:$I$96)*W327)),"")</f>
        <v/>
      </c>
      <c r="Y327" s="47"/>
      <c r="Z327" s="215"/>
      <c r="AA327" s="215"/>
      <c r="AB327" s="215"/>
      <c r="AC327" s="215"/>
      <c r="AD327" s="215"/>
      <c r="AE327" s="215"/>
      <c r="AF327" s="215"/>
      <c r="AG327" s="215"/>
      <c r="AH327" s="215"/>
      <c r="AI327" s="214">
        <f t="shared" si="18"/>
        <v>0</v>
      </c>
      <c r="AJ327" s="214">
        <f t="shared" si="19"/>
        <v>0</v>
      </c>
      <c r="AK327" s="214">
        <f t="shared" si="20"/>
        <v>0</v>
      </c>
    </row>
    <row r="328" spans="1:37" ht="20.25" x14ac:dyDescent="0.2">
      <c r="A328" s="103"/>
      <c r="B328" s="103"/>
      <c r="C328" s="115"/>
      <c r="D328" s="143"/>
      <c r="E328" s="257"/>
      <c r="F328" s="263"/>
      <c r="G328" s="257"/>
      <c r="H328" s="257"/>
      <c r="I328" s="257"/>
      <c r="J328" s="257"/>
      <c r="K328" s="264"/>
      <c r="L328" s="256"/>
      <c r="M328" s="263"/>
      <c r="N328" s="263"/>
      <c r="O328" s="263"/>
      <c r="P328" s="257"/>
      <c r="Q328" s="257"/>
      <c r="R328" s="257"/>
      <c r="S328" s="257"/>
      <c r="T328" s="257"/>
      <c r="U328" s="290" t="str">
        <f>IF(OR(L328="FINT",L328="ENCO",L328=""),IF(ISNA(LOOKUP(S328,'€€€'!$H$7:$H$96,'€€€'!$I$7:$I$96)*T328),"",(LOOKUP(S328,'€€€'!$H$7:$H$96,'€€€'!$I$7:$I$96)*T328)),"")</f>
        <v/>
      </c>
      <c r="V328" s="256"/>
      <c r="W328" s="256"/>
      <c r="X328" s="290" t="str">
        <f>IF(OR(L328="FINT",L328="ENCO",L328=""),IF(ISNA(LOOKUP(V328,'€€€'!$H$7:$H$96,'€€€'!$I$7:$I$96)*W328),"",(LOOKUP(V328,'€€€'!$H$7:$H$96,'€€€'!$I$7:$I$96)*W328)),"")</f>
        <v/>
      </c>
      <c r="Y328" s="47"/>
      <c r="Z328" s="215"/>
      <c r="AA328" s="215"/>
      <c r="AB328" s="215"/>
      <c r="AC328" s="215"/>
      <c r="AD328" s="215"/>
      <c r="AE328" s="215"/>
      <c r="AF328" s="215"/>
      <c r="AG328" s="215"/>
      <c r="AH328" s="215"/>
      <c r="AI328" s="214">
        <f t="shared" si="18"/>
        <v>0</v>
      </c>
      <c r="AJ328" s="214">
        <f t="shared" si="19"/>
        <v>0</v>
      </c>
      <c r="AK328" s="214">
        <f t="shared" si="20"/>
        <v>0</v>
      </c>
    </row>
    <row r="329" spans="1:37" ht="20.25" x14ac:dyDescent="0.2">
      <c r="A329" s="103"/>
      <c r="B329" s="103"/>
      <c r="C329" s="115"/>
      <c r="D329" s="143"/>
      <c r="E329" s="257"/>
      <c r="F329" s="263"/>
      <c r="G329" s="257"/>
      <c r="H329" s="257"/>
      <c r="I329" s="257"/>
      <c r="J329" s="257"/>
      <c r="K329" s="264"/>
      <c r="L329" s="256"/>
      <c r="M329" s="263"/>
      <c r="N329" s="263"/>
      <c r="O329" s="263"/>
      <c r="P329" s="257"/>
      <c r="Q329" s="257"/>
      <c r="R329" s="257"/>
      <c r="S329" s="257"/>
      <c r="T329" s="257"/>
      <c r="U329" s="290" t="str">
        <f>IF(OR(L329="FINT",L329="ENCO",L329=""),IF(ISNA(LOOKUP(S329,'€€€'!$H$7:$H$96,'€€€'!$I$7:$I$96)*T329),"",(LOOKUP(S329,'€€€'!$H$7:$H$96,'€€€'!$I$7:$I$96)*T329)),"")</f>
        <v/>
      </c>
      <c r="V329" s="256"/>
      <c r="W329" s="256"/>
      <c r="X329" s="290" t="str">
        <f>IF(OR(L329="FINT",L329="ENCO",L329=""),IF(ISNA(LOOKUP(V329,'€€€'!$H$7:$H$96,'€€€'!$I$7:$I$96)*W329),"",(LOOKUP(V329,'€€€'!$H$7:$H$96,'€€€'!$I$7:$I$96)*W329)),"")</f>
        <v/>
      </c>
      <c r="Y329" s="47"/>
      <c r="Z329" s="215"/>
      <c r="AA329" s="215"/>
      <c r="AB329" s="215"/>
      <c r="AC329" s="215"/>
      <c r="AD329" s="215"/>
      <c r="AE329" s="215"/>
      <c r="AF329" s="215"/>
      <c r="AG329" s="215"/>
      <c r="AH329" s="215"/>
      <c r="AI329" s="214">
        <f t="shared" si="18"/>
        <v>0</v>
      </c>
      <c r="AJ329" s="214">
        <f t="shared" si="19"/>
        <v>0</v>
      </c>
      <c r="AK329" s="214">
        <f t="shared" si="20"/>
        <v>0</v>
      </c>
    </row>
    <row r="330" spans="1:37" ht="20.25" x14ac:dyDescent="0.2">
      <c r="A330" s="103"/>
      <c r="B330" s="103"/>
      <c r="C330" s="115"/>
      <c r="D330" s="261"/>
      <c r="E330" s="257"/>
      <c r="F330" s="263"/>
      <c r="G330" s="257"/>
      <c r="H330" s="257"/>
      <c r="I330" s="257"/>
      <c r="J330" s="257"/>
      <c r="K330" s="264"/>
      <c r="L330" s="256"/>
      <c r="M330" s="263"/>
      <c r="N330" s="263"/>
      <c r="O330" s="263"/>
      <c r="P330" s="257"/>
      <c r="Q330" s="257"/>
      <c r="R330" s="257"/>
      <c r="S330" s="257"/>
      <c r="T330" s="257"/>
      <c r="U330" s="290" t="str">
        <f>IF(OR(L330="FINT",L330="ENCO",L330=""),IF(ISNA(LOOKUP(S330,'€€€'!$H$7:$H$96,'€€€'!$I$7:$I$96)*T330),"",(LOOKUP(S330,'€€€'!$H$7:$H$96,'€€€'!$I$7:$I$96)*T330)),"")</f>
        <v/>
      </c>
      <c r="V330" s="256"/>
      <c r="W330" s="256"/>
      <c r="X330" s="290" t="str">
        <f>IF(OR(L330="FINT",L330="ENCO",L330=""),IF(ISNA(LOOKUP(V330,'€€€'!$H$7:$H$96,'€€€'!$I$7:$I$96)*W330),"",(LOOKUP(V330,'€€€'!$H$7:$H$96,'€€€'!$I$7:$I$96)*W330)),"")</f>
        <v/>
      </c>
      <c r="Y330" s="47"/>
      <c r="Z330" s="215"/>
      <c r="AA330" s="215"/>
      <c r="AB330" s="215"/>
      <c r="AC330" s="215"/>
      <c r="AD330" s="215"/>
      <c r="AE330" s="215"/>
      <c r="AF330" s="215"/>
      <c r="AG330" s="215"/>
      <c r="AH330" s="215"/>
      <c r="AI330" s="214">
        <f t="shared" si="18"/>
        <v>0</v>
      </c>
      <c r="AJ330" s="214">
        <f t="shared" si="19"/>
        <v>0</v>
      </c>
      <c r="AK330" s="214">
        <f t="shared" si="20"/>
        <v>0</v>
      </c>
    </row>
    <row r="331" spans="1:37" ht="20.25" x14ac:dyDescent="0.2">
      <c r="A331" s="103"/>
      <c r="B331" s="103"/>
      <c r="C331" s="115"/>
      <c r="D331" s="261"/>
      <c r="E331" s="257"/>
      <c r="F331" s="263"/>
      <c r="G331" s="257"/>
      <c r="H331" s="257"/>
      <c r="I331" s="257"/>
      <c r="J331" s="257"/>
      <c r="K331" s="264"/>
      <c r="L331" s="256"/>
      <c r="M331" s="263"/>
      <c r="N331" s="263"/>
      <c r="O331" s="263"/>
      <c r="P331" s="257"/>
      <c r="Q331" s="257"/>
      <c r="R331" s="257"/>
      <c r="S331" s="257"/>
      <c r="T331" s="257"/>
      <c r="U331" s="290" t="str">
        <f>IF(OR(L331="FINT",L331="ENCO",L331=""),IF(ISNA(LOOKUP(S331,'€€€'!$H$7:$H$96,'€€€'!$I$7:$I$96)*T331),"",(LOOKUP(S331,'€€€'!$H$7:$H$96,'€€€'!$I$7:$I$96)*T331)),"")</f>
        <v/>
      </c>
      <c r="V331" s="256"/>
      <c r="W331" s="256"/>
      <c r="X331" s="290" t="str">
        <f>IF(OR(L331="FINT",L331="ENCO",L331=""),IF(ISNA(LOOKUP(V331,'€€€'!$H$7:$H$96,'€€€'!$I$7:$I$96)*W331),"",(LOOKUP(V331,'€€€'!$H$7:$H$96,'€€€'!$I$7:$I$96)*W331)),"")</f>
        <v/>
      </c>
      <c r="Y331" s="47"/>
      <c r="Z331" s="215"/>
      <c r="AA331" s="215"/>
      <c r="AB331" s="215"/>
      <c r="AC331" s="215"/>
      <c r="AD331" s="215"/>
      <c r="AE331" s="215"/>
      <c r="AF331" s="215"/>
      <c r="AG331" s="215"/>
      <c r="AH331" s="215"/>
      <c r="AI331" s="214">
        <f t="shared" si="18"/>
        <v>0</v>
      </c>
      <c r="AJ331" s="214">
        <f t="shared" si="19"/>
        <v>0</v>
      </c>
      <c r="AK331" s="214">
        <f t="shared" si="20"/>
        <v>0</v>
      </c>
    </row>
    <row r="332" spans="1:37" ht="20.25" x14ac:dyDescent="0.2">
      <c r="A332" s="103"/>
      <c r="B332" s="103"/>
      <c r="C332" s="115"/>
      <c r="D332" s="143"/>
      <c r="E332" s="257"/>
      <c r="F332" s="263"/>
      <c r="G332" s="257"/>
      <c r="H332" s="257"/>
      <c r="I332" s="257"/>
      <c r="J332" s="257"/>
      <c r="K332" s="264"/>
      <c r="L332" s="256"/>
      <c r="M332" s="263"/>
      <c r="N332" s="263"/>
      <c r="O332" s="263"/>
      <c r="P332" s="257"/>
      <c r="Q332" s="257"/>
      <c r="R332" s="257"/>
      <c r="S332" s="257"/>
      <c r="T332" s="257"/>
      <c r="U332" s="290" t="str">
        <f>IF(OR(L332="FINT",L332="ENCO",L332=""),IF(ISNA(LOOKUP(S332,'€€€'!$H$7:$H$96,'€€€'!$I$7:$I$96)*T332),"",(LOOKUP(S332,'€€€'!$H$7:$H$96,'€€€'!$I$7:$I$96)*T332)),"")</f>
        <v/>
      </c>
      <c r="V332" s="256"/>
      <c r="W332" s="256"/>
      <c r="X332" s="290" t="str">
        <f>IF(OR(L332="FINT",L332="ENCO",L332=""),IF(ISNA(LOOKUP(V332,'€€€'!$H$7:$H$96,'€€€'!$I$7:$I$96)*W332),"",(LOOKUP(V332,'€€€'!$H$7:$H$96,'€€€'!$I$7:$I$96)*W332)),"")</f>
        <v/>
      </c>
      <c r="Y332" s="47"/>
      <c r="Z332" s="215"/>
      <c r="AA332" s="215"/>
      <c r="AB332" s="215"/>
      <c r="AC332" s="215"/>
      <c r="AD332" s="215"/>
      <c r="AE332" s="215"/>
      <c r="AF332" s="215"/>
      <c r="AG332" s="215"/>
      <c r="AH332" s="215"/>
      <c r="AI332" s="214">
        <f t="shared" si="18"/>
        <v>0</v>
      </c>
      <c r="AJ332" s="214">
        <f t="shared" si="19"/>
        <v>0</v>
      </c>
      <c r="AK332" s="214">
        <f t="shared" si="20"/>
        <v>0</v>
      </c>
    </row>
    <row r="333" spans="1:37" ht="20.25" x14ac:dyDescent="0.2">
      <c r="A333" s="103"/>
      <c r="B333" s="103"/>
      <c r="C333" s="115"/>
      <c r="D333" s="143"/>
      <c r="E333" s="257"/>
      <c r="F333" s="263"/>
      <c r="G333" s="257"/>
      <c r="H333" s="257"/>
      <c r="I333" s="257"/>
      <c r="J333" s="257"/>
      <c r="K333" s="264"/>
      <c r="L333" s="256"/>
      <c r="M333" s="263"/>
      <c r="N333" s="263"/>
      <c r="O333" s="263"/>
      <c r="P333" s="257"/>
      <c r="Q333" s="257"/>
      <c r="R333" s="257"/>
      <c r="S333" s="257"/>
      <c r="T333" s="257"/>
      <c r="U333" s="290" t="str">
        <f>IF(OR(L333="FINT",L333="ENCO",L333=""),IF(ISNA(LOOKUP(S333,'€€€'!$H$7:$H$96,'€€€'!$I$7:$I$96)*T333),"",(LOOKUP(S333,'€€€'!$H$7:$H$96,'€€€'!$I$7:$I$96)*T333)),"")</f>
        <v/>
      </c>
      <c r="V333" s="256"/>
      <c r="W333" s="256"/>
      <c r="X333" s="290" t="str">
        <f>IF(OR(L333="FINT",L333="ENCO",L333=""),IF(ISNA(LOOKUP(V333,'€€€'!$H$7:$H$96,'€€€'!$I$7:$I$96)*W333),"",(LOOKUP(V333,'€€€'!$H$7:$H$96,'€€€'!$I$7:$I$96)*W333)),"")</f>
        <v/>
      </c>
      <c r="Y333" s="47"/>
      <c r="Z333" s="215"/>
      <c r="AA333" s="215"/>
      <c r="AB333" s="215"/>
      <c r="AC333" s="215"/>
      <c r="AD333" s="215"/>
      <c r="AE333" s="215"/>
      <c r="AF333" s="215"/>
      <c r="AG333" s="215"/>
      <c r="AH333" s="215"/>
      <c r="AI333" s="214">
        <f t="shared" si="18"/>
        <v>0</v>
      </c>
      <c r="AJ333" s="214">
        <f t="shared" si="19"/>
        <v>0</v>
      </c>
      <c r="AK333" s="214">
        <f t="shared" si="20"/>
        <v>0</v>
      </c>
    </row>
    <row r="334" spans="1:37" ht="20.25" x14ac:dyDescent="0.2">
      <c r="A334" s="103"/>
      <c r="B334" s="103"/>
      <c r="C334" s="115"/>
      <c r="D334" s="143"/>
      <c r="E334" s="257"/>
      <c r="F334" s="263"/>
      <c r="G334" s="257"/>
      <c r="H334" s="257"/>
      <c r="I334" s="257"/>
      <c r="J334" s="257"/>
      <c r="K334" s="264"/>
      <c r="L334" s="256"/>
      <c r="M334" s="263"/>
      <c r="N334" s="263"/>
      <c r="O334" s="263"/>
      <c r="P334" s="257"/>
      <c r="Q334" s="257"/>
      <c r="R334" s="257"/>
      <c r="S334" s="257"/>
      <c r="T334" s="257"/>
      <c r="U334" s="290" t="str">
        <f>IF(OR(L334="FINT",L334="ENCO",L334=""),IF(ISNA(LOOKUP(S334,'€€€'!$H$7:$H$96,'€€€'!$I$7:$I$96)*T334),"",(LOOKUP(S334,'€€€'!$H$7:$H$96,'€€€'!$I$7:$I$96)*T334)),"")</f>
        <v/>
      </c>
      <c r="V334" s="256"/>
      <c r="W334" s="256"/>
      <c r="X334" s="290" t="str">
        <f>IF(OR(L334="FINT",L334="ENCO",L334=""),IF(ISNA(LOOKUP(V334,'€€€'!$H$7:$H$96,'€€€'!$I$7:$I$96)*W334),"",(LOOKUP(V334,'€€€'!$H$7:$H$96,'€€€'!$I$7:$I$96)*W334)),"")</f>
        <v/>
      </c>
      <c r="Y334" s="47"/>
      <c r="Z334" s="215"/>
      <c r="AA334" s="215"/>
      <c r="AB334" s="215"/>
      <c r="AC334" s="215"/>
      <c r="AD334" s="215"/>
      <c r="AE334" s="215"/>
      <c r="AF334" s="215"/>
      <c r="AG334" s="215"/>
      <c r="AH334" s="215"/>
      <c r="AI334" s="214">
        <f t="shared" ref="AI334:AI397" si="21">SUM(U334,X334)</f>
        <v>0</v>
      </c>
      <c r="AJ334" s="214">
        <f t="shared" ref="AJ334:AJ397" si="22">SUMIF(L334,"ENCO",AI334)</f>
        <v>0</v>
      </c>
      <c r="AK334" s="214">
        <f t="shared" ref="AK334:AK397" si="23">SUMIF(L334,"FINT",AI334)</f>
        <v>0</v>
      </c>
    </row>
    <row r="335" spans="1:37" ht="20.25" x14ac:dyDescent="0.2">
      <c r="A335" s="103"/>
      <c r="B335" s="103"/>
      <c r="C335" s="115"/>
      <c r="D335" s="143"/>
      <c r="E335" s="257"/>
      <c r="F335" s="263"/>
      <c r="G335" s="257"/>
      <c r="H335" s="257"/>
      <c r="I335" s="257"/>
      <c r="J335" s="257"/>
      <c r="K335" s="264"/>
      <c r="L335" s="256"/>
      <c r="M335" s="263"/>
      <c r="N335" s="263"/>
      <c r="O335" s="263"/>
      <c r="P335" s="257"/>
      <c r="Q335" s="257"/>
      <c r="R335" s="257"/>
      <c r="S335" s="257"/>
      <c r="T335" s="257"/>
      <c r="U335" s="290" t="str">
        <f>IF(OR(L335="FINT",L335="ENCO",L335=""),IF(ISNA(LOOKUP(S335,'€€€'!$H$7:$H$96,'€€€'!$I$7:$I$96)*T335),"",(LOOKUP(S335,'€€€'!$H$7:$H$96,'€€€'!$I$7:$I$96)*T335)),"")</f>
        <v/>
      </c>
      <c r="V335" s="256"/>
      <c r="W335" s="256"/>
      <c r="X335" s="290" t="str">
        <f>IF(OR(L335="FINT",L335="ENCO",L335=""),IF(ISNA(LOOKUP(V335,'€€€'!$H$7:$H$96,'€€€'!$I$7:$I$96)*W335),"",(LOOKUP(V335,'€€€'!$H$7:$H$96,'€€€'!$I$7:$I$96)*W335)),"")</f>
        <v/>
      </c>
      <c r="Y335" s="47"/>
      <c r="Z335" s="215"/>
      <c r="AA335" s="215"/>
      <c r="AB335" s="215"/>
      <c r="AC335" s="215"/>
      <c r="AD335" s="215"/>
      <c r="AE335" s="215"/>
      <c r="AF335" s="215"/>
      <c r="AG335" s="215"/>
      <c r="AH335" s="215"/>
      <c r="AI335" s="214">
        <f t="shared" si="21"/>
        <v>0</v>
      </c>
      <c r="AJ335" s="214">
        <f t="shared" si="22"/>
        <v>0</v>
      </c>
      <c r="AK335" s="214">
        <f t="shared" si="23"/>
        <v>0</v>
      </c>
    </row>
    <row r="336" spans="1:37" ht="20.25" x14ac:dyDescent="0.2">
      <c r="A336" s="103"/>
      <c r="B336" s="103"/>
      <c r="C336" s="115"/>
      <c r="D336" s="143"/>
      <c r="E336" s="257"/>
      <c r="F336" s="263"/>
      <c r="G336" s="257"/>
      <c r="H336" s="257"/>
      <c r="I336" s="257"/>
      <c r="J336" s="257"/>
      <c r="K336" s="264"/>
      <c r="L336" s="256"/>
      <c r="M336" s="263"/>
      <c r="N336" s="263"/>
      <c r="O336" s="263"/>
      <c r="P336" s="257"/>
      <c r="Q336" s="257"/>
      <c r="R336" s="257"/>
      <c r="S336" s="257"/>
      <c r="T336" s="257"/>
      <c r="U336" s="290" t="str">
        <f>IF(OR(L336="FINT",L336="ENCO",L336=""),IF(ISNA(LOOKUP(S336,'€€€'!$H$7:$H$96,'€€€'!$I$7:$I$96)*T336),"",(LOOKUP(S336,'€€€'!$H$7:$H$96,'€€€'!$I$7:$I$96)*T336)),"")</f>
        <v/>
      </c>
      <c r="V336" s="256"/>
      <c r="W336" s="256"/>
      <c r="X336" s="290" t="str">
        <f>IF(OR(L336="FINT",L336="ENCO",L336=""),IF(ISNA(LOOKUP(V336,'€€€'!$H$7:$H$96,'€€€'!$I$7:$I$96)*W336),"",(LOOKUP(V336,'€€€'!$H$7:$H$96,'€€€'!$I$7:$I$96)*W336)),"")</f>
        <v/>
      </c>
      <c r="Y336" s="47"/>
      <c r="Z336" s="215"/>
      <c r="AA336" s="215"/>
      <c r="AB336" s="215"/>
      <c r="AC336" s="215"/>
      <c r="AD336" s="215"/>
      <c r="AE336" s="215"/>
      <c r="AF336" s="215"/>
      <c r="AG336" s="215"/>
      <c r="AH336" s="215"/>
      <c r="AI336" s="214">
        <f t="shared" si="21"/>
        <v>0</v>
      </c>
      <c r="AJ336" s="214">
        <f t="shared" si="22"/>
        <v>0</v>
      </c>
      <c r="AK336" s="214">
        <f t="shared" si="23"/>
        <v>0</v>
      </c>
    </row>
    <row r="337" spans="1:37" ht="20.25" x14ac:dyDescent="0.2">
      <c r="A337" s="103"/>
      <c r="B337" s="103"/>
      <c r="C337" s="115"/>
      <c r="D337" s="143"/>
      <c r="E337" s="257"/>
      <c r="F337" s="263"/>
      <c r="G337" s="257"/>
      <c r="H337" s="257"/>
      <c r="I337" s="257"/>
      <c r="J337" s="257"/>
      <c r="K337" s="264"/>
      <c r="L337" s="256"/>
      <c r="M337" s="263"/>
      <c r="N337" s="263"/>
      <c r="O337" s="263"/>
      <c r="P337" s="257"/>
      <c r="Q337" s="257"/>
      <c r="R337" s="257"/>
      <c r="S337" s="257"/>
      <c r="T337" s="257"/>
      <c r="U337" s="290" t="str">
        <f>IF(OR(L337="FINT",L337="ENCO",L337=""),IF(ISNA(LOOKUP(S337,'€€€'!$H$7:$H$96,'€€€'!$I$7:$I$96)*T337),"",(LOOKUP(S337,'€€€'!$H$7:$H$96,'€€€'!$I$7:$I$96)*T337)),"")</f>
        <v/>
      </c>
      <c r="V337" s="256"/>
      <c r="W337" s="256"/>
      <c r="X337" s="290" t="str">
        <f>IF(OR(L337="FINT",L337="ENCO",L337=""),IF(ISNA(LOOKUP(V337,'€€€'!$H$7:$H$96,'€€€'!$I$7:$I$96)*W337),"",(LOOKUP(V337,'€€€'!$H$7:$H$96,'€€€'!$I$7:$I$96)*W337)),"")</f>
        <v/>
      </c>
      <c r="Y337" s="47"/>
      <c r="Z337" s="215"/>
      <c r="AA337" s="215"/>
      <c r="AB337" s="215"/>
      <c r="AC337" s="215"/>
      <c r="AD337" s="215"/>
      <c r="AE337" s="215"/>
      <c r="AF337" s="215"/>
      <c r="AG337" s="215"/>
      <c r="AH337" s="215"/>
      <c r="AI337" s="214">
        <f t="shared" si="21"/>
        <v>0</v>
      </c>
      <c r="AJ337" s="214">
        <f t="shared" si="22"/>
        <v>0</v>
      </c>
      <c r="AK337" s="214">
        <f t="shared" si="23"/>
        <v>0</v>
      </c>
    </row>
    <row r="338" spans="1:37" ht="20.25" x14ac:dyDescent="0.2">
      <c r="A338" s="103"/>
      <c r="B338" s="103"/>
      <c r="C338" s="115"/>
      <c r="D338" s="143"/>
      <c r="E338" s="257"/>
      <c r="F338" s="263"/>
      <c r="G338" s="257"/>
      <c r="H338" s="257"/>
      <c r="I338" s="257"/>
      <c r="J338" s="257"/>
      <c r="K338" s="264"/>
      <c r="L338" s="256"/>
      <c r="M338" s="263"/>
      <c r="N338" s="263"/>
      <c r="O338" s="263"/>
      <c r="P338" s="257"/>
      <c r="Q338" s="257"/>
      <c r="R338" s="257"/>
      <c r="S338" s="257"/>
      <c r="T338" s="257"/>
      <c r="U338" s="290" t="str">
        <f>IF(OR(L338="FINT",L338="ENCO",L338=""),IF(ISNA(LOOKUP(S338,'€€€'!$H$7:$H$96,'€€€'!$I$7:$I$96)*T338),"",(LOOKUP(S338,'€€€'!$H$7:$H$96,'€€€'!$I$7:$I$96)*T338)),"")</f>
        <v/>
      </c>
      <c r="V338" s="256"/>
      <c r="W338" s="256"/>
      <c r="X338" s="290" t="str">
        <f>IF(OR(L338="FINT",L338="ENCO",L338=""),IF(ISNA(LOOKUP(V338,'€€€'!$H$7:$H$96,'€€€'!$I$7:$I$96)*W338),"",(LOOKUP(V338,'€€€'!$H$7:$H$96,'€€€'!$I$7:$I$96)*W338)),"")</f>
        <v/>
      </c>
      <c r="Y338" s="47"/>
      <c r="Z338" s="215"/>
      <c r="AA338" s="215"/>
      <c r="AB338" s="215"/>
      <c r="AC338" s="215"/>
      <c r="AD338" s="215"/>
      <c r="AE338" s="215"/>
      <c r="AF338" s="215"/>
      <c r="AG338" s="215"/>
      <c r="AH338" s="215"/>
      <c r="AI338" s="214">
        <f t="shared" si="21"/>
        <v>0</v>
      </c>
      <c r="AJ338" s="214">
        <f t="shared" si="22"/>
        <v>0</v>
      </c>
      <c r="AK338" s="214">
        <f t="shared" si="23"/>
        <v>0</v>
      </c>
    </row>
    <row r="339" spans="1:37" ht="20.25" x14ac:dyDescent="0.2">
      <c r="A339" s="103"/>
      <c r="B339" s="103"/>
      <c r="C339" s="115"/>
      <c r="D339" s="143"/>
      <c r="E339" s="257"/>
      <c r="F339" s="263"/>
      <c r="G339" s="257"/>
      <c r="H339" s="257"/>
      <c r="I339" s="257"/>
      <c r="J339" s="257"/>
      <c r="K339" s="264"/>
      <c r="L339" s="256"/>
      <c r="M339" s="263"/>
      <c r="N339" s="263"/>
      <c r="O339" s="263"/>
      <c r="P339" s="257"/>
      <c r="Q339" s="257"/>
      <c r="R339" s="257"/>
      <c r="S339" s="257"/>
      <c r="T339" s="257"/>
      <c r="U339" s="290" t="str">
        <f>IF(OR(L339="FINT",L339="ENCO",L339=""),IF(ISNA(LOOKUP(S339,'€€€'!$H$7:$H$96,'€€€'!$I$7:$I$96)*T339),"",(LOOKUP(S339,'€€€'!$H$7:$H$96,'€€€'!$I$7:$I$96)*T339)),"")</f>
        <v/>
      </c>
      <c r="V339" s="256"/>
      <c r="W339" s="256"/>
      <c r="X339" s="290" t="str">
        <f>IF(OR(L339="FINT",L339="ENCO",L339=""),IF(ISNA(LOOKUP(V339,'€€€'!$H$7:$H$96,'€€€'!$I$7:$I$96)*W339),"",(LOOKUP(V339,'€€€'!$H$7:$H$96,'€€€'!$I$7:$I$96)*W339)),"")</f>
        <v/>
      </c>
      <c r="Y339" s="47"/>
      <c r="Z339" s="215"/>
      <c r="AA339" s="215"/>
      <c r="AB339" s="215"/>
      <c r="AC339" s="215"/>
      <c r="AD339" s="215"/>
      <c r="AE339" s="215"/>
      <c r="AF339" s="215"/>
      <c r="AG339" s="215"/>
      <c r="AH339" s="215"/>
      <c r="AI339" s="214">
        <f t="shared" si="21"/>
        <v>0</v>
      </c>
      <c r="AJ339" s="214">
        <f t="shared" si="22"/>
        <v>0</v>
      </c>
      <c r="AK339" s="214">
        <f t="shared" si="23"/>
        <v>0</v>
      </c>
    </row>
    <row r="340" spans="1:37" ht="20.25" x14ac:dyDescent="0.2">
      <c r="A340" s="103"/>
      <c r="B340" s="103"/>
      <c r="C340" s="115"/>
      <c r="D340" s="143"/>
      <c r="E340" s="257"/>
      <c r="F340" s="263"/>
      <c r="G340" s="257"/>
      <c r="H340" s="257"/>
      <c r="I340" s="257"/>
      <c r="J340" s="257"/>
      <c r="K340" s="264"/>
      <c r="L340" s="256"/>
      <c r="M340" s="263"/>
      <c r="N340" s="263"/>
      <c r="O340" s="263"/>
      <c r="P340" s="257"/>
      <c r="Q340" s="257"/>
      <c r="R340" s="257"/>
      <c r="S340" s="257"/>
      <c r="T340" s="257"/>
      <c r="U340" s="290" t="str">
        <f>IF(OR(L340="FINT",L340="ENCO",L340=""),IF(ISNA(LOOKUP(S340,'€€€'!$H$7:$H$96,'€€€'!$I$7:$I$96)*T340),"",(LOOKUP(S340,'€€€'!$H$7:$H$96,'€€€'!$I$7:$I$96)*T340)),"")</f>
        <v/>
      </c>
      <c r="V340" s="256"/>
      <c r="W340" s="256"/>
      <c r="X340" s="290" t="str">
        <f>IF(OR(L340="FINT",L340="ENCO",L340=""),IF(ISNA(LOOKUP(V340,'€€€'!$H$7:$H$96,'€€€'!$I$7:$I$96)*W340),"",(LOOKUP(V340,'€€€'!$H$7:$H$96,'€€€'!$I$7:$I$96)*W340)),"")</f>
        <v/>
      </c>
      <c r="Y340" s="47"/>
      <c r="Z340" s="215"/>
      <c r="AA340" s="215"/>
      <c r="AB340" s="215"/>
      <c r="AC340" s="215"/>
      <c r="AD340" s="215"/>
      <c r="AE340" s="215"/>
      <c r="AF340" s="215"/>
      <c r="AG340" s="215"/>
      <c r="AH340" s="215"/>
      <c r="AI340" s="214">
        <f t="shared" si="21"/>
        <v>0</v>
      </c>
      <c r="AJ340" s="214">
        <f t="shared" si="22"/>
        <v>0</v>
      </c>
      <c r="AK340" s="214">
        <f t="shared" si="23"/>
        <v>0</v>
      </c>
    </row>
    <row r="341" spans="1:37" ht="20.25" x14ac:dyDescent="0.2">
      <c r="A341" s="103"/>
      <c r="B341" s="103"/>
      <c r="C341" s="115"/>
      <c r="D341" s="143"/>
      <c r="E341" s="257"/>
      <c r="F341" s="263"/>
      <c r="G341" s="257"/>
      <c r="H341" s="257"/>
      <c r="I341" s="257"/>
      <c r="J341" s="257"/>
      <c r="K341" s="264"/>
      <c r="L341" s="256"/>
      <c r="M341" s="263"/>
      <c r="N341" s="263"/>
      <c r="O341" s="263"/>
      <c r="P341" s="257"/>
      <c r="Q341" s="257"/>
      <c r="R341" s="257"/>
      <c r="S341" s="257"/>
      <c r="T341" s="257"/>
      <c r="U341" s="290" t="str">
        <f>IF(OR(L341="FINT",L341="ENCO",L341=""),IF(ISNA(LOOKUP(S341,'€€€'!$H$7:$H$96,'€€€'!$I$7:$I$96)*T341),"",(LOOKUP(S341,'€€€'!$H$7:$H$96,'€€€'!$I$7:$I$96)*T341)),"")</f>
        <v/>
      </c>
      <c r="V341" s="256"/>
      <c r="W341" s="256"/>
      <c r="X341" s="290" t="str">
        <f>IF(OR(L341="FINT",L341="ENCO",L341=""),IF(ISNA(LOOKUP(V341,'€€€'!$H$7:$H$96,'€€€'!$I$7:$I$96)*W341),"",(LOOKUP(V341,'€€€'!$H$7:$H$96,'€€€'!$I$7:$I$96)*W341)),"")</f>
        <v/>
      </c>
      <c r="Y341" s="47"/>
      <c r="Z341" s="215"/>
      <c r="AA341" s="215"/>
      <c r="AB341" s="215"/>
      <c r="AC341" s="215"/>
      <c r="AD341" s="215"/>
      <c r="AE341" s="215"/>
      <c r="AF341" s="215"/>
      <c r="AG341" s="215"/>
      <c r="AH341" s="215"/>
      <c r="AI341" s="214">
        <f t="shared" si="21"/>
        <v>0</v>
      </c>
      <c r="AJ341" s="214">
        <f t="shared" si="22"/>
        <v>0</v>
      </c>
      <c r="AK341" s="214">
        <f t="shared" si="23"/>
        <v>0</v>
      </c>
    </row>
    <row r="342" spans="1:37" ht="20.25" x14ac:dyDescent="0.2">
      <c r="A342" s="103"/>
      <c r="B342" s="103"/>
      <c r="C342" s="115"/>
      <c r="D342" s="143"/>
      <c r="E342" s="257"/>
      <c r="F342" s="263"/>
      <c r="G342" s="257"/>
      <c r="H342" s="257"/>
      <c r="I342" s="257"/>
      <c r="J342" s="257"/>
      <c r="K342" s="264"/>
      <c r="L342" s="256"/>
      <c r="M342" s="263"/>
      <c r="N342" s="263"/>
      <c r="O342" s="263"/>
      <c r="P342" s="257"/>
      <c r="Q342" s="257"/>
      <c r="R342" s="257"/>
      <c r="S342" s="257"/>
      <c r="T342" s="257"/>
      <c r="U342" s="290" t="str">
        <f>IF(OR(L342="FINT",L342="ENCO",L342=""),IF(ISNA(LOOKUP(S342,'€€€'!$H$7:$H$96,'€€€'!$I$7:$I$96)*T342),"",(LOOKUP(S342,'€€€'!$H$7:$H$96,'€€€'!$I$7:$I$96)*T342)),"")</f>
        <v/>
      </c>
      <c r="V342" s="256"/>
      <c r="W342" s="256"/>
      <c r="X342" s="290" t="str">
        <f>IF(OR(L342="FINT",L342="ENCO",L342=""),IF(ISNA(LOOKUP(V342,'€€€'!$H$7:$H$96,'€€€'!$I$7:$I$96)*W342),"",(LOOKUP(V342,'€€€'!$H$7:$H$96,'€€€'!$I$7:$I$96)*W342)),"")</f>
        <v/>
      </c>
      <c r="Y342" s="47"/>
      <c r="Z342" s="215"/>
      <c r="AA342" s="215"/>
      <c r="AB342" s="215"/>
      <c r="AC342" s="215"/>
      <c r="AD342" s="215"/>
      <c r="AE342" s="215"/>
      <c r="AF342" s="215"/>
      <c r="AG342" s="215"/>
      <c r="AH342" s="215"/>
      <c r="AI342" s="214">
        <f t="shared" si="21"/>
        <v>0</v>
      </c>
      <c r="AJ342" s="214">
        <f t="shared" si="22"/>
        <v>0</v>
      </c>
      <c r="AK342" s="214">
        <f t="shared" si="23"/>
        <v>0</v>
      </c>
    </row>
    <row r="343" spans="1:37" ht="20.25" x14ac:dyDescent="0.2">
      <c r="A343" s="103"/>
      <c r="B343" s="103"/>
      <c r="C343" s="115"/>
      <c r="D343" s="143"/>
      <c r="E343" s="257"/>
      <c r="F343" s="263"/>
      <c r="G343" s="257"/>
      <c r="H343" s="257"/>
      <c r="I343" s="257"/>
      <c r="J343" s="257"/>
      <c r="K343" s="264"/>
      <c r="L343" s="256"/>
      <c r="M343" s="263"/>
      <c r="N343" s="263"/>
      <c r="O343" s="263"/>
      <c r="P343" s="257"/>
      <c r="Q343" s="257"/>
      <c r="R343" s="257"/>
      <c r="S343" s="257"/>
      <c r="T343" s="257"/>
      <c r="U343" s="290" t="str">
        <f>IF(OR(L343="FINT",L343="ENCO",L343=""),IF(ISNA(LOOKUP(S343,'€€€'!$H$7:$H$96,'€€€'!$I$7:$I$96)*T343),"",(LOOKUP(S343,'€€€'!$H$7:$H$96,'€€€'!$I$7:$I$96)*T343)),"")</f>
        <v/>
      </c>
      <c r="V343" s="256"/>
      <c r="W343" s="256"/>
      <c r="X343" s="290" t="str">
        <f>IF(OR(L343="FINT",L343="ENCO",L343=""),IF(ISNA(LOOKUP(V343,'€€€'!$H$7:$H$96,'€€€'!$I$7:$I$96)*W343),"",(LOOKUP(V343,'€€€'!$H$7:$H$96,'€€€'!$I$7:$I$96)*W343)),"")</f>
        <v/>
      </c>
      <c r="Y343" s="254"/>
      <c r="Z343" s="215"/>
      <c r="AA343" s="215"/>
      <c r="AB343" s="215"/>
      <c r="AC343" s="215"/>
      <c r="AD343" s="215"/>
      <c r="AE343" s="215"/>
      <c r="AF343" s="215"/>
      <c r="AG343" s="215"/>
      <c r="AH343" s="215"/>
      <c r="AI343" s="214">
        <f t="shared" si="21"/>
        <v>0</v>
      </c>
      <c r="AJ343" s="214">
        <f t="shared" si="22"/>
        <v>0</v>
      </c>
      <c r="AK343" s="214">
        <f t="shared" si="23"/>
        <v>0</v>
      </c>
    </row>
    <row r="344" spans="1:37" ht="20.25" x14ac:dyDescent="0.3">
      <c r="A344" s="103"/>
      <c r="B344" s="103"/>
      <c r="C344" s="147"/>
      <c r="D344" s="143"/>
      <c r="E344" s="257"/>
      <c r="F344" s="263"/>
      <c r="G344" s="257"/>
      <c r="H344" s="257"/>
      <c r="I344" s="257"/>
      <c r="J344" s="257"/>
      <c r="K344" s="264"/>
      <c r="L344" s="256"/>
      <c r="M344" s="263"/>
      <c r="N344" s="263"/>
      <c r="O344" s="263"/>
      <c r="P344" s="257"/>
      <c r="Q344" s="257"/>
      <c r="R344" s="257"/>
      <c r="S344" s="257"/>
      <c r="T344" s="257"/>
      <c r="U344" s="290" t="str">
        <f>IF(OR(L344="FINT",L344="ENCO",L344=""),IF(ISNA(LOOKUP(S344,'€€€'!$H$7:$H$96,'€€€'!$I$7:$I$96)*T344),"",(LOOKUP(S344,'€€€'!$H$7:$H$96,'€€€'!$I$7:$I$96)*T344)),"")</f>
        <v/>
      </c>
      <c r="V344" s="256"/>
      <c r="W344" s="256"/>
      <c r="X344" s="290" t="str">
        <f>IF(OR(L344="FINT",L344="ENCO",L344=""),IF(ISNA(LOOKUP(V344,'€€€'!$H$7:$H$96,'€€€'!$I$7:$I$96)*W344),"",(LOOKUP(V344,'€€€'!$H$7:$H$96,'€€€'!$I$7:$I$96)*W344)),"")</f>
        <v/>
      </c>
      <c r="Y344" s="255"/>
      <c r="Z344" s="215"/>
      <c r="AA344" s="215"/>
      <c r="AB344" s="215"/>
      <c r="AC344" s="217"/>
      <c r="AD344" s="217"/>
      <c r="AE344" s="217"/>
      <c r="AF344" s="217"/>
      <c r="AG344" s="217"/>
      <c r="AH344" s="217"/>
      <c r="AI344" s="214">
        <f t="shared" si="21"/>
        <v>0</v>
      </c>
      <c r="AJ344" s="214">
        <f t="shared" si="22"/>
        <v>0</v>
      </c>
      <c r="AK344" s="214">
        <f t="shared" si="23"/>
        <v>0</v>
      </c>
    </row>
    <row r="345" spans="1:37" ht="20.25" x14ac:dyDescent="0.2">
      <c r="A345" s="103"/>
      <c r="B345" s="103"/>
      <c r="C345" s="115"/>
      <c r="D345" s="143"/>
      <c r="E345" s="257"/>
      <c r="F345" s="263"/>
      <c r="G345" s="257"/>
      <c r="H345" s="257"/>
      <c r="I345" s="257"/>
      <c r="J345" s="257"/>
      <c r="K345" s="264"/>
      <c r="L345" s="256"/>
      <c r="M345" s="263"/>
      <c r="N345" s="263"/>
      <c r="O345" s="263"/>
      <c r="P345" s="257"/>
      <c r="Q345" s="257"/>
      <c r="R345" s="257"/>
      <c r="S345" s="257"/>
      <c r="T345" s="257"/>
      <c r="U345" s="290" t="str">
        <f>IF(OR(L345="FINT",L345="ENCO",L345=""),IF(ISNA(LOOKUP(S345,'€€€'!$H$7:$H$96,'€€€'!$I$7:$I$96)*T345),"",(LOOKUP(S345,'€€€'!$H$7:$H$96,'€€€'!$I$7:$I$96)*T345)),"")</f>
        <v/>
      </c>
      <c r="V345" s="256"/>
      <c r="W345" s="256"/>
      <c r="X345" s="290" t="str">
        <f>IF(OR(L345="FINT",L345="ENCO",L345=""),IF(ISNA(LOOKUP(V345,'€€€'!$H$7:$H$96,'€€€'!$I$7:$I$96)*W345),"",(LOOKUP(V345,'€€€'!$H$7:$H$96,'€€€'!$I$7:$I$96)*W345)),"")</f>
        <v/>
      </c>
      <c r="Y345" s="47"/>
      <c r="Z345" s="215"/>
      <c r="AA345" s="215"/>
      <c r="AB345" s="215"/>
      <c r="AC345" s="215"/>
      <c r="AD345" s="215"/>
      <c r="AE345" s="215"/>
      <c r="AF345" s="215"/>
      <c r="AG345" s="215"/>
      <c r="AH345" s="215"/>
      <c r="AI345" s="214">
        <f t="shared" si="21"/>
        <v>0</v>
      </c>
      <c r="AJ345" s="214">
        <f t="shared" si="22"/>
        <v>0</v>
      </c>
      <c r="AK345" s="214">
        <f t="shared" si="23"/>
        <v>0</v>
      </c>
    </row>
    <row r="346" spans="1:37" ht="20.25" x14ac:dyDescent="0.2">
      <c r="A346" s="103"/>
      <c r="B346" s="103"/>
      <c r="C346" s="115"/>
      <c r="D346" s="143"/>
      <c r="E346" s="257"/>
      <c r="F346" s="263"/>
      <c r="G346" s="257"/>
      <c r="H346" s="257"/>
      <c r="I346" s="257"/>
      <c r="J346" s="257"/>
      <c r="K346" s="264"/>
      <c r="L346" s="256"/>
      <c r="M346" s="263"/>
      <c r="N346" s="263"/>
      <c r="O346" s="263"/>
      <c r="P346" s="257"/>
      <c r="Q346" s="257"/>
      <c r="R346" s="257"/>
      <c r="S346" s="257"/>
      <c r="T346" s="257"/>
      <c r="U346" s="290" t="str">
        <f>IF(OR(L346="FINT",L346="ENCO",L346=""),IF(ISNA(LOOKUP(S346,'€€€'!$H$7:$H$96,'€€€'!$I$7:$I$96)*T346),"",(LOOKUP(S346,'€€€'!$H$7:$H$96,'€€€'!$I$7:$I$96)*T346)),"")</f>
        <v/>
      </c>
      <c r="V346" s="256"/>
      <c r="W346" s="256"/>
      <c r="X346" s="290" t="str">
        <f>IF(OR(L346="FINT",L346="ENCO",L346=""),IF(ISNA(LOOKUP(V346,'€€€'!$H$7:$H$96,'€€€'!$I$7:$I$96)*W346),"",(LOOKUP(V346,'€€€'!$H$7:$H$96,'€€€'!$I$7:$I$96)*W346)),"")</f>
        <v/>
      </c>
      <c r="Y346" s="47"/>
      <c r="Z346" s="215"/>
      <c r="AA346" s="215"/>
      <c r="AB346" s="215"/>
      <c r="AC346" s="215"/>
      <c r="AD346" s="215"/>
      <c r="AE346" s="215"/>
      <c r="AF346" s="215"/>
      <c r="AG346" s="215"/>
      <c r="AH346" s="215"/>
      <c r="AI346" s="214">
        <f t="shared" si="21"/>
        <v>0</v>
      </c>
      <c r="AJ346" s="214">
        <f t="shared" si="22"/>
        <v>0</v>
      </c>
      <c r="AK346" s="214">
        <f t="shared" si="23"/>
        <v>0</v>
      </c>
    </row>
    <row r="347" spans="1:37" ht="20.25" x14ac:dyDescent="0.2">
      <c r="A347" s="103"/>
      <c r="B347" s="103"/>
      <c r="C347" s="115"/>
      <c r="D347" s="143"/>
      <c r="E347" s="257"/>
      <c r="F347" s="263"/>
      <c r="G347" s="257"/>
      <c r="H347" s="257"/>
      <c r="I347" s="257"/>
      <c r="J347" s="257"/>
      <c r="K347" s="264"/>
      <c r="L347" s="256"/>
      <c r="M347" s="263"/>
      <c r="N347" s="263"/>
      <c r="O347" s="263"/>
      <c r="P347" s="257"/>
      <c r="Q347" s="257"/>
      <c r="R347" s="257"/>
      <c r="S347" s="257"/>
      <c r="T347" s="257"/>
      <c r="U347" s="290" t="str">
        <f>IF(OR(L347="FINT",L347="ENCO",L347=""),IF(ISNA(LOOKUP(S347,'€€€'!$H$7:$H$96,'€€€'!$I$7:$I$96)*T347),"",(LOOKUP(S347,'€€€'!$H$7:$H$96,'€€€'!$I$7:$I$96)*T347)),"")</f>
        <v/>
      </c>
      <c r="V347" s="256"/>
      <c r="W347" s="256"/>
      <c r="X347" s="290" t="str">
        <f>IF(OR(L347="FINT",L347="ENCO",L347=""),IF(ISNA(LOOKUP(V347,'€€€'!$H$7:$H$96,'€€€'!$I$7:$I$96)*W347),"",(LOOKUP(V347,'€€€'!$H$7:$H$96,'€€€'!$I$7:$I$96)*W347)),"")</f>
        <v/>
      </c>
      <c r="Y347" s="47"/>
      <c r="Z347" s="215"/>
      <c r="AA347" s="215"/>
      <c r="AB347" s="215"/>
      <c r="AC347" s="215"/>
      <c r="AD347" s="215"/>
      <c r="AE347" s="215"/>
      <c r="AF347" s="215"/>
      <c r="AG347" s="215"/>
      <c r="AH347" s="215"/>
      <c r="AI347" s="214">
        <f t="shared" si="21"/>
        <v>0</v>
      </c>
      <c r="AJ347" s="214">
        <f t="shared" si="22"/>
        <v>0</v>
      </c>
      <c r="AK347" s="214">
        <f t="shared" si="23"/>
        <v>0</v>
      </c>
    </row>
    <row r="348" spans="1:37" ht="20.25" x14ac:dyDescent="0.2">
      <c r="A348" s="103"/>
      <c r="B348" s="103"/>
      <c r="C348" s="115"/>
      <c r="D348" s="143"/>
      <c r="E348" s="257"/>
      <c r="F348" s="263"/>
      <c r="G348" s="257"/>
      <c r="H348" s="257"/>
      <c r="I348" s="257"/>
      <c r="J348" s="257"/>
      <c r="K348" s="264"/>
      <c r="L348" s="256"/>
      <c r="M348" s="263"/>
      <c r="N348" s="263"/>
      <c r="O348" s="263"/>
      <c r="P348" s="257"/>
      <c r="Q348" s="257"/>
      <c r="R348" s="257"/>
      <c r="S348" s="257"/>
      <c r="T348" s="257"/>
      <c r="U348" s="290" t="str">
        <f>IF(OR(L348="FINT",L348="ENCO",L348=""),IF(ISNA(LOOKUP(S348,'€€€'!$H$7:$H$96,'€€€'!$I$7:$I$96)*T348),"",(LOOKUP(S348,'€€€'!$H$7:$H$96,'€€€'!$I$7:$I$96)*T348)),"")</f>
        <v/>
      </c>
      <c r="V348" s="256"/>
      <c r="W348" s="256"/>
      <c r="X348" s="290" t="str">
        <f>IF(OR(L348="FINT",L348="ENCO",L348=""),IF(ISNA(LOOKUP(V348,'€€€'!$H$7:$H$96,'€€€'!$I$7:$I$96)*W348),"",(LOOKUP(V348,'€€€'!$H$7:$H$96,'€€€'!$I$7:$I$96)*W348)),"")</f>
        <v/>
      </c>
      <c r="Y348" s="47"/>
      <c r="Z348" s="215"/>
      <c r="AA348" s="215"/>
      <c r="AB348" s="215"/>
      <c r="AC348" s="215"/>
      <c r="AD348" s="215"/>
      <c r="AE348" s="215"/>
      <c r="AF348" s="215"/>
      <c r="AG348" s="215"/>
      <c r="AH348" s="215"/>
      <c r="AI348" s="214">
        <f t="shared" si="21"/>
        <v>0</v>
      </c>
      <c r="AJ348" s="214">
        <f t="shared" si="22"/>
        <v>0</v>
      </c>
      <c r="AK348" s="214">
        <f t="shared" si="23"/>
        <v>0</v>
      </c>
    </row>
    <row r="349" spans="1:37" ht="20.25" x14ac:dyDescent="0.2">
      <c r="A349" s="103"/>
      <c r="B349" s="103"/>
      <c r="C349" s="115"/>
      <c r="D349" s="143"/>
      <c r="E349" s="257"/>
      <c r="F349" s="263"/>
      <c r="G349" s="257"/>
      <c r="H349" s="257"/>
      <c r="I349" s="257"/>
      <c r="J349" s="257"/>
      <c r="K349" s="264"/>
      <c r="L349" s="256"/>
      <c r="M349" s="263"/>
      <c r="N349" s="263"/>
      <c r="O349" s="263"/>
      <c r="P349" s="257"/>
      <c r="Q349" s="257"/>
      <c r="R349" s="257"/>
      <c r="S349" s="257"/>
      <c r="T349" s="257"/>
      <c r="U349" s="290" t="str">
        <f>IF(OR(L349="FINT",L349="ENCO",L349=""),IF(ISNA(LOOKUP(S349,'€€€'!$H$7:$H$96,'€€€'!$I$7:$I$96)*T349),"",(LOOKUP(S349,'€€€'!$H$7:$H$96,'€€€'!$I$7:$I$96)*T349)),"")</f>
        <v/>
      </c>
      <c r="V349" s="256"/>
      <c r="W349" s="256"/>
      <c r="X349" s="290" t="str">
        <f>IF(OR(L349="FINT",L349="ENCO",L349=""),IF(ISNA(LOOKUP(V349,'€€€'!$H$7:$H$96,'€€€'!$I$7:$I$96)*W349),"",(LOOKUP(V349,'€€€'!$H$7:$H$96,'€€€'!$I$7:$I$96)*W349)),"")</f>
        <v/>
      </c>
      <c r="Y349" s="47"/>
      <c r="Z349" s="215"/>
      <c r="AA349" s="215"/>
      <c r="AB349" s="215"/>
      <c r="AC349" s="215"/>
      <c r="AD349" s="215"/>
      <c r="AE349" s="215"/>
      <c r="AF349" s="215"/>
      <c r="AG349" s="215"/>
      <c r="AH349" s="215"/>
      <c r="AI349" s="214">
        <f t="shared" si="21"/>
        <v>0</v>
      </c>
      <c r="AJ349" s="214">
        <f t="shared" si="22"/>
        <v>0</v>
      </c>
      <c r="AK349" s="214">
        <f t="shared" si="23"/>
        <v>0</v>
      </c>
    </row>
    <row r="350" spans="1:37" ht="20.25" x14ac:dyDescent="0.2">
      <c r="A350" s="103"/>
      <c r="B350" s="103"/>
      <c r="C350" s="115"/>
      <c r="D350" s="143"/>
      <c r="E350" s="257"/>
      <c r="F350" s="263"/>
      <c r="G350" s="257"/>
      <c r="H350" s="257"/>
      <c r="I350" s="257"/>
      <c r="J350" s="257"/>
      <c r="K350" s="264"/>
      <c r="L350" s="256"/>
      <c r="M350" s="263"/>
      <c r="N350" s="263"/>
      <c r="O350" s="263"/>
      <c r="P350" s="257"/>
      <c r="Q350" s="257"/>
      <c r="R350" s="257"/>
      <c r="S350" s="257"/>
      <c r="T350" s="257"/>
      <c r="U350" s="290" t="str">
        <f>IF(OR(L350="FINT",L350="ENCO",L350=""),IF(ISNA(LOOKUP(S350,'€€€'!$H$7:$H$96,'€€€'!$I$7:$I$96)*T350),"",(LOOKUP(S350,'€€€'!$H$7:$H$96,'€€€'!$I$7:$I$96)*T350)),"")</f>
        <v/>
      </c>
      <c r="V350" s="256"/>
      <c r="W350" s="256"/>
      <c r="X350" s="290" t="str">
        <f>IF(OR(L350="FINT",L350="ENCO",L350=""),IF(ISNA(LOOKUP(V350,'€€€'!$H$7:$H$96,'€€€'!$I$7:$I$96)*W350),"",(LOOKUP(V350,'€€€'!$H$7:$H$96,'€€€'!$I$7:$I$96)*W350)),"")</f>
        <v/>
      </c>
      <c r="Y350" s="47"/>
      <c r="Z350" s="215"/>
      <c r="AA350" s="215"/>
      <c r="AB350" s="215"/>
      <c r="AC350" s="215"/>
      <c r="AD350" s="215"/>
      <c r="AE350" s="215"/>
      <c r="AF350" s="215"/>
      <c r="AG350" s="215"/>
      <c r="AH350" s="215"/>
      <c r="AI350" s="214">
        <f t="shared" si="21"/>
        <v>0</v>
      </c>
      <c r="AJ350" s="214">
        <f t="shared" si="22"/>
        <v>0</v>
      </c>
      <c r="AK350" s="214">
        <f t="shared" si="23"/>
        <v>0</v>
      </c>
    </row>
    <row r="351" spans="1:37" ht="20.25" x14ac:dyDescent="0.2">
      <c r="A351" s="103"/>
      <c r="B351" s="103"/>
      <c r="C351" s="115"/>
      <c r="D351" s="143"/>
      <c r="E351" s="257"/>
      <c r="F351" s="263"/>
      <c r="G351" s="257"/>
      <c r="H351" s="257"/>
      <c r="I351" s="257"/>
      <c r="J351" s="257"/>
      <c r="K351" s="264"/>
      <c r="L351" s="256"/>
      <c r="M351" s="263"/>
      <c r="N351" s="263"/>
      <c r="O351" s="263"/>
      <c r="P351" s="257"/>
      <c r="Q351" s="257"/>
      <c r="R351" s="257"/>
      <c r="S351" s="257"/>
      <c r="T351" s="257"/>
      <c r="U351" s="290" t="str">
        <f>IF(OR(L351="FINT",L351="ENCO",L351=""),IF(ISNA(LOOKUP(S351,'€€€'!$H$7:$H$96,'€€€'!$I$7:$I$96)*T351),"",(LOOKUP(S351,'€€€'!$H$7:$H$96,'€€€'!$I$7:$I$96)*T351)),"")</f>
        <v/>
      </c>
      <c r="V351" s="256"/>
      <c r="W351" s="256"/>
      <c r="X351" s="290" t="str">
        <f>IF(OR(L351="FINT",L351="ENCO",L351=""),IF(ISNA(LOOKUP(V351,'€€€'!$H$7:$H$96,'€€€'!$I$7:$I$96)*W351),"",(LOOKUP(V351,'€€€'!$H$7:$H$96,'€€€'!$I$7:$I$96)*W351)),"")</f>
        <v/>
      </c>
      <c r="Y351" s="47"/>
      <c r="Z351" s="215"/>
      <c r="AA351" s="215"/>
      <c r="AB351" s="215"/>
      <c r="AC351" s="215"/>
      <c r="AD351" s="215"/>
      <c r="AE351" s="215"/>
      <c r="AF351" s="215"/>
      <c r="AG351" s="215"/>
      <c r="AH351" s="215"/>
      <c r="AI351" s="214">
        <f t="shared" si="21"/>
        <v>0</v>
      </c>
      <c r="AJ351" s="214">
        <f t="shared" si="22"/>
        <v>0</v>
      </c>
      <c r="AK351" s="214">
        <f t="shared" si="23"/>
        <v>0</v>
      </c>
    </row>
    <row r="352" spans="1:37" ht="20.25" x14ac:dyDescent="0.2">
      <c r="A352" s="103"/>
      <c r="B352" s="103"/>
      <c r="C352" s="115"/>
      <c r="D352" s="143"/>
      <c r="E352" s="257"/>
      <c r="F352" s="263"/>
      <c r="G352" s="257"/>
      <c r="H352" s="257"/>
      <c r="I352" s="257"/>
      <c r="J352" s="257"/>
      <c r="K352" s="264"/>
      <c r="L352" s="256"/>
      <c r="M352" s="263"/>
      <c r="N352" s="263"/>
      <c r="O352" s="263"/>
      <c r="P352" s="257"/>
      <c r="Q352" s="257"/>
      <c r="R352" s="257"/>
      <c r="S352" s="257"/>
      <c r="T352" s="257"/>
      <c r="U352" s="290" t="str">
        <f>IF(OR(L352="FINT",L352="ENCO",L352=""),IF(ISNA(LOOKUP(S352,'€€€'!$H$7:$H$96,'€€€'!$I$7:$I$96)*T352),"",(LOOKUP(S352,'€€€'!$H$7:$H$96,'€€€'!$I$7:$I$96)*T352)),"")</f>
        <v/>
      </c>
      <c r="V352" s="256"/>
      <c r="W352" s="256"/>
      <c r="X352" s="290" t="str">
        <f>IF(OR(L352="FINT",L352="ENCO",L352=""),IF(ISNA(LOOKUP(V352,'€€€'!$H$7:$H$96,'€€€'!$I$7:$I$96)*W352),"",(LOOKUP(V352,'€€€'!$H$7:$H$96,'€€€'!$I$7:$I$96)*W352)),"")</f>
        <v/>
      </c>
      <c r="Y352" s="47"/>
      <c r="Z352" s="215"/>
      <c r="AA352" s="215"/>
      <c r="AB352" s="215"/>
      <c r="AC352" s="215"/>
      <c r="AD352" s="215"/>
      <c r="AE352" s="215"/>
      <c r="AF352" s="215"/>
      <c r="AG352" s="215"/>
      <c r="AH352" s="215"/>
      <c r="AI352" s="214">
        <f t="shared" si="21"/>
        <v>0</v>
      </c>
      <c r="AJ352" s="214">
        <f t="shared" si="22"/>
        <v>0</v>
      </c>
      <c r="AK352" s="214">
        <f t="shared" si="23"/>
        <v>0</v>
      </c>
    </row>
    <row r="353" spans="1:37" ht="20.25" x14ac:dyDescent="0.2">
      <c r="A353" s="103"/>
      <c r="B353" s="103"/>
      <c r="C353" s="115"/>
      <c r="D353" s="143"/>
      <c r="E353" s="257"/>
      <c r="F353" s="263"/>
      <c r="G353" s="257"/>
      <c r="H353" s="257"/>
      <c r="I353" s="257"/>
      <c r="J353" s="257"/>
      <c r="K353" s="264"/>
      <c r="L353" s="256"/>
      <c r="M353" s="263"/>
      <c r="N353" s="263"/>
      <c r="O353" s="263"/>
      <c r="P353" s="257"/>
      <c r="Q353" s="257"/>
      <c r="R353" s="257"/>
      <c r="S353" s="257"/>
      <c r="T353" s="257"/>
      <c r="U353" s="290" t="str">
        <f>IF(OR(L353="FINT",L353="ENCO",L353=""),IF(ISNA(LOOKUP(S353,'€€€'!$H$7:$H$96,'€€€'!$I$7:$I$96)*T353),"",(LOOKUP(S353,'€€€'!$H$7:$H$96,'€€€'!$I$7:$I$96)*T353)),"")</f>
        <v/>
      </c>
      <c r="V353" s="256"/>
      <c r="W353" s="256"/>
      <c r="X353" s="290" t="str">
        <f>IF(OR(L353="FINT",L353="ENCO",L353=""),IF(ISNA(LOOKUP(V353,'€€€'!$H$7:$H$96,'€€€'!$I$7:$I$96)*W353),"",(LOOKUP(V353,'€€€'!$H$7:$H$96,'€€€'!$I$7:$I$96)*W353)),"")</f>
        <v/>
      </c>
      <c r="Y353" s="47"/>
      <c r="Z353" s="215"/>
      <c r="AA353" s="215"/>
      <c r="AB353" s="215"/>
      <c r="AC353" s="215"/>
      <c r="AD353" s="215"/>
      <c r="AE353" s="215"/>
      <c r="AF353" s="215"/>
      <c r="AG353" s="215"/>
      <c r="AH353" s="215"/>
      <c r="AI353" s="214">
        <f t="shared" si="21"/>
        <v>0</v>
      </c>
      <c r="AJ353" s="214">
        <f t="shared" si="22"/>
        <v>0</v>
      </c>
      <c r="AK353" s="214">
        <f t="shared" si="23"/>
        <v>0</v>
      </c>
    </row>
    <row r="354" spans="1:37" ht="20.25" x14ac:dyDescent="0.2">
      <c r="A354" s="103"/>
      <c r="B354" s="103"/>
      <c r="C354" s="115"/>
      <c r="D354" s="143"/>
      <c r="E354" s="257"/>
      <c r="F354" s="263"/>
      <c r="G354" s="257"/>
      <c r="H354" s="257"/>
      <c r="I354" s="257"/>
      <c r="J354" s="257"/>
      <c r="K354" s="264"/>
      <c r="L354" s="256"/>
      <c r="M354" s="263"/>
      <c r="N354" s="263"/>
      <c r="O354" s="263"/>
      <c r="P354" s="257"/>
      <c r="Q354" s="257"/>
      <c r="R354" s="257"/>
      <c r="S354" s="257"/>
      <c r="T354" s="257"/>
      <c r="U354" s="290" t="str">
        <f>IF(OR(L354="FINT",L354="ENCO",L354=""),IF(ISNA(LOOKUP(S354,'€€€'!$H$7:$H$96,'€€€'!$I$7:$I$96)*T354),"",(LOOKUP(S354,'€€€'!$H$7:$H$96,'€€€'!$I$7:$I$96)*T354)),"")</f>
        <v/>
      </c>
      <c r="V354" s="256"/>
      <c r="W354" s="256"/>
      <c r="X354" s="290" t="str">
        <f>IF(OR(L354="FINT",L354="ENCO",L354=""),IF(ISNA(LOOKUP(V354,'€€€'!$H$7:$H$96,'€€€'!$I$7:$I$96)*W354),"",(LOOKUP(V354,'€€€'!$H$7:$H$96,'€€€'!$I$7:$I$96)*W354)),"")</f>
        <v/>
      </c>
      <c r="Y354" s="47"/>
      <c r="Z354" s="215"/>
      <c r="AA354" s="215"/>
      <c r="AB354" s="215"/>
      <c r="AC354" s="215"/>
      <c r="AD354" s="215"/>
      <c r="AE354" s="215"/>
      <c r="AF354" s="215"/>
      <c r="AG354" s="215"/>
      <c r="AH354" s="215"/>
      <c r="AI354" s="214">
        <f t="shared" si="21"/>
        <v>0</v>
      </c>
      <c r="AJ354" s="214">
        <f t="shared" si="22"/>
        <v>0</v>
      </c>
      <c r="AK354" s="214">
        <f t="shared" si="23"/>
        <v>0</v>
      </c>
    </row>
    <row r="355" spans="1:37" ht="20.25" x14ac:dyDescent="0.2">
      <c r="A355" s="103"/>
      <c r="B355" s="103"/>
      <c r="C355" s="115"/>
      <c r="D355" s="143"/>
      <c r="E355" s="257"/>
      <c r="F355" s="263"/>
      <c r="G355" s="257"/>
      <c r="H355" s="257"/>
      <c r="I355" s="257"/>
      <c r="J355" s="257"/>
      <c r="K355" s="264"/>
      <c r="L355" s="256"/>
      <c r="M355" s="263"/>
      <c r="N355" s="263"/>
      <c r="O355" s="263"/>
      <c r="P355" s="257"/>
      <c r="Q355" s="257"/>
      <c r="R355" s="257"/>
      <c r="S355" s="257"/>
      <c r="T355" s="257"/>
      <c r="U355" s="290" t="str">
        <f>IF(OR(L355="FINT",L355="ENCO",L355=""),IF(ISNA(LOOKUP(S355,'€€€'!$H$7:$H$96,'€€€'!$I$7:$I$96)*T355),"",(LOOKUP(S355,'€€€'!$H$7:$H$96,'€€€'!$I$7:$I$96)*T355)),"")</f>
        <v/>
      </c>
      <c r="V355" s="256"/>
      <c r="W355" s="256"/>
      <c r="X355" s="290" t="str">
        <f>IF(OR(L355="FINT",L355="ENCO",L355=""),IF(ISNA(LOOKUP(V355,'€€€'!$H$7:$H$96,'€€€'!$I$7:$I$96)*W355),"",(LOOKUP(V355,'€€€'!$H$7:$H$96,'€€€'!$I$7:$I$96)*W355)),"")</f>
        <v/>
      </c>
      <c r="Y355" s="47"/>
      <c r="Z355" s="215"/>
      <c r="AA355" s="215"/>
      <c r="AB355" s="215"/>
      <c r="AC355" s="215"/>
      <c r="AD355" s="215"/>
      <c r="AE355" s="215"/>
      <c r="AF355" s="215"/>
      <c r="AG355" s="215"/>
      <c r="AH355" s="215"/>
      <c r="AI355" s="214">
        <f t="shared" si="21"/>
        <v>0</v>
      </c>
      <c r="AJ355" s="214">
        <f t="shared" si="22"/>
        <v>0</v>
      </c>
      <c r="AK355" s="214">
        <f t="shared" si="23"/>
        <v>0</v>
      </c>
    </row>
    <row r="356" spans="1:37" ht="20.25" x14ac:dyDescent="0.2">
      <c r="A356" s="103"/>
      <c r="B356" s="103"/>
      <c r="C356" s="115"/>
      <c r="D356" s="143"/>
      <c r="E356" s="257"/>
      <c r="F356" s="263"/>
      <c r="G356" s="257"/>
      <c r="H356" s="257"/>
      <c r="I356" s="257"/>
      <c r="J356" s="257"/>
      <c r="K356" s="264"/>
      <c r="L356" s="256"/>
      <c r="M356" s="263"/>
      <c r="N356" s="263"/>
      <c r="O356" s="263"/>
      <c r="P356" s="270"/>
      <c r="Q356" s="257"/>
      <c r="R356" s="257"/>
      <c r="S356" s="257"/>
      <c r="T356" s="257"/>
      <c r="U356" s="290" t="str">
        <f>IF(OR(L356="FINT",L356="ENCO",L356=""),IF(ISNA(LOOKUP(S356,'€€€'!$H$7:$H$96,'€€€'!$I$7:$I$96)*T356),"",(LOOKUP(S356,'€€€'!$H$7:$H$96,'€€€'!$I$7:$I$96)*T356)),"")</f>
        <v/>
      </c>
      <c r="V356" s="256"/>
      <c r="W356" s="256"/>
      <c r="X356" s="290" t="str">
        <f>IF(OR(L356="FINT",L356="ENCO",L356=""),IF(ISNA(LOOKUP(V356,'€€€'!$H$7:$H$96,'€€€'!$I$7:$I$96)*W356),"",(LOOKUP(V356,'€€€'!$H$7:$H$96,'€€€'!$I$7:$I$96)*W356)),"")</f>
        <v/>
      </c>
      <c r="Y356" s="47"/>
      <c r="Z356" s="215"/>
      <c r="AA356" s="215"/>
      <c r="AB356" s="215"/>
      <c r="AC356" s="215"/>
      <c r="AD356" s="215"/>
      <c r="AE356" s="215"/>
      <c r="AF356" s="215"/>
      <c r="AG356" s="215"/>
      <c r="AH356" s="215"/>
      <c r="AI356" s="214">
        <f t="shared" si="21"/>
        <v>0</v>
      </c>
      <c r="AJ356" s="214">
        <f t="shared" si="22"/>
        <v>0</v>
      </c>
      <c r="AK356" s="214">
        <f t="shared" si="23"/>
        <v>0</v>
      </c>
    </row>
    <row r="357" spans="1:37" ht="20.25" x14ac:dyDescent="0.2">
      <c r="A357" s="103"/>
      <c r="B357" s="103"/>
      <c r="C357" s="115"/>
      <c r="D357" s="143"/>
      <c r="E357" s="257"/>
      <c r="F357" s="263"/>
      <c r="G357" s="257"/>
      <c r="H357" s="257"/>
      <c r="I357" s="257"/>
      <c r="J357" s="257"/>
      <c r="K357" s="264"/>
      <c r="L357" s="256"/>
      <c r="M357" s="263"/>
      <c r="N357" s="263"/>
      <c r="O357" s="263"/>
      <c r="P357" s="257"/>
      <c r="Q357" s="257"/>
      <c r="R357" s="257"/>
      <c r="S357" s="257"/>
      <c r="T357" s="257"/>
      <c r="U357" s="290" t="str">
        <f>IF(OR(L357="FINT",L357="ENCO",L357=""),IF(ISNA(LOOKUP(S357,'€€€'!$H$7:$H$96,'€€€'!$I$7:$I$96)*T357),"",(LOOKUP(S357,'€€€'!$H$7:$H$96,'€€€'!$I$7:$I$96)*T357)),"")</f>
        <v/>
      </c>
      <c r="V357" s="256"/>
      <c r="W357" s="256"/>
      <c r="X357" s="290" t="str">
        <f>IF(OR(L357="FINT",L357="ENCO",L357=""),IF(ISNA(LOOKUP(V357,'€€€'!$H$7:$H$96,'€€€'!$I$7:$I$96)*W357),"",(LOOKUP(V357,'€€€'!$H$7:$H$96,'€€€'!$I$7:$I$96)*W357)),"")</f>
        <v/>
      </c>
      <c r="Y357" s="47"/>
      <c r="Z357" s="215"/>
      <c r="AA357" s="215"/>
      <c r="AB357" s="215"/>
      <c r="AC357" s="215"/>
      <c r="AD357" s="215"/>
      <c r="AE357" s="215"/>
      <c r="AF357" s="215"/>
      <c r="AG357" s="215"/>
      <c r="AH357" s="215"/>
      <c r="AI357" s="214">
        <f t="shared" si="21"/>
        <v>0</v>
      </c>
      <c r="AJ357" s="214">
        <f t="shared" si="22"/>
        <v>0</v>
      </c>
      <c r="AK357" s="214">
        <f t="shared" si="23"/>
        <v>0</v>
      </c>
    </row>
    <row r="358" spans="1:37" ht="20.25" x14ac:dyDescent="0.2">
      <c r="A358" s="103"/>
      <c r="B358" s="103"/>
      <c r="C358" s="115"/>
      <c r="D358" s="143"/>
      <c r="E358" s="257"/>
      <c r="F358" s="263"/>
      <c r="G358" s="257"/>
      <c r="H358" s="257"/>
      <c r="I358" s="257"/>
      <c r="J358" s="257"/>
      <c r="K358" s="264"/>
      <c r="L358" s="256"/>
      <c r="M358" s="263"/>
      <c r="N358" s="263"/>
      <c r="O358" s="263"/>
      <c r="P358" s="257"/>
      <c r="Q358" s="257"/>
      <c r="R358" s="257"/>
      <c r="S358" s="257"/>
      <c r="T358" s="257"/>
      <c r="U358" s="290" t="str">
        <f>IF(OR(L358="FINT",L358="ENCO",L358=""),IF(ISNA(LOOKUP(S358,'€€€'!$H$7:$H$96,'€€€'!$I$7:$I$96)*T358),"",(LOOKUP(S358,'€€€'!$H$7:$H$96,'€€€'!$I$7:$I$96)*T358)),"")</f>
        <v/>
      </c>
      <c r="V358" s="256"/>
      <c r="W358" s="256"/>
      <c r="X358" s="290" t="str">
        <f>IF(OR(L358="FINT",L358="ENCO",L358=""),IF(ISNA(LOOKUP(V358,'€€€'!$H$7:$H$96,'€€€'!$I$7:$I$96)*W358),"",(LOOKUP(V358,'€€€'!$H$7:$H$96,'€€€'!$I$7:$I$96)*W358)),"")</f>
        <v/>
      </c>
      <c r="Y358" s="47"/>
      <c r="Z358" s="215"/>
      <c r="AA358" s="215"/>
      <c r="AB358" s="215"/>
      <c r="AC358" s="215"/>
      <c r="AD358" s="215"/>
      <c r="AE358" s="215"/>
      <c r="AF358" s="215"/>
      <c r="AG358" s="215"/>
      <c r="AH358" s="215"/>
      <c r="AI358" s="214">
        <f t="shared" si="21"/>
        <v>0</v>
      </c>
      <c r="AJ358" s="214">
        <f t="shared" si="22"/>
        <v>0</v>
      </c>
      <c r="AK358" s="214">
        <f t="shared" si="23"/>
        <v>0</v>
      </c>
    </row>
    <row r="359" spans="1:37" ht="20.25" x14ac:dyDescent="0.2">
      <c r="A359" s="103"/>
      <c r="B359" s="103"/>
      <c r="C359" s="115"/>
      <c r="D359" s="143"/>
      <c r="E359" s="257"/>
      <c r="F359" s="263"/>
      <c r="G359" s="257"/>
      <c r="H359" s="257"/>
      <c r="I359" s="257"/>
      <c r="J359" s="257"/>
      <c r="K359" s="264"/>
      <c r="L359" s="256"/>
      <c r="M359" s="263"/>
      <c r="N359" s="263"/>
      <c r="O359" s="263"/>
      <c r="P359" s="257"/>
      <c r="Q359" s="257"/>
      <c r="R359" s="257"/>
      <c r="S359" s="257"/>
      <c r="T359" s="257"/>
      <c r="U359" s="290" t="str">
        <f>IF(OR(L359="FINT",L359="ENCO",L359=""),IF(ISNA(LOOKUP(S359,'€€€'!$H$7:$H$96,'€€€'!$I$7:$I$96)*T359),"",(LOOKUP(S359,'€€€'!$H$7:$H$96,'€€€'!$I$7:$I$96)*T359)),"")</f>
        <v/>
      </c>
      <c r="V359" s="256"/>
      <c r="W359" s="256"/>
      <c r="X359" s="290" t="str">
        <f>IF(OR(L359="FINT",L359="ENCO",L359=""),IF(ISNA(LOOKUP(V359,'€€€'!$H$7:$H$96,'€€€'!$I$7:$I$96)*W359),"",(LOOKUP(V359,'€€€'!$H$7:$H$96,'€€€'!$I$7:$I$96)*W359)),"")</f>
        <v/>
      </c>
      <c r="Y359" s="47"/>
      <c r="Z359" s="215"/>
      <c r="AA359" s="215"/>
      <c r="AB359" s="215"/>
      <c r="AC359" s="215"/>
      <c r="AD359" s="215"/>
      <c r="AE359" s="215"/>
      <c r="AF359" s="215"/>
      <c r="AG359" s="215"/>
      <c r="AH359" s="215"/>
      <c r="AI359" s="214">
        <f t="shared" si="21"/>
        <v>0</v>
      </c>
      <c r="AJ359" s="214">
        <f t="shared" si="22"/>
        <v>0</v>
      </c>
      <c r="AK359" s="214">
        <f t="shared" si="23"/>
        <v>0</v>
      </c>
    </row>
    <row r="360" spans="1:37" ht="20.25" x14ac:dyDescent="0.2">
      <c r="A360" s="11"/>
      <c r="B360" s="11"/>
      <c r="C360" s="115"/>
      <c r="D360" s="143"/>
      <c r="E360" s="257"/>
      <c r="F360" s="263"/>
      <c r="G360" s="257"/>
      <c r="H360" s="257"/>
      <c r="I360" s="257"/>
      <c r="J360" s="257"/>
      <c r="K360" s="264"/>
      <c r="L360" s="256"/>
      <c r="M360" s="263"/>
      <c r="N360" s="263"/>
      <c r="O360" s="263"/>
      <c r="P360" s="257"/>
      <c r="Q360" s="257"/>
      <c r="R360" s="257"/>
      <c r="S360" s="257"/>
      <c r="T360" s="257"/>
      <c r="U360" s="290" t="str">
        <f>IF(OR(L360="FINT",L360="ENCO",L360=""),IF(ISNA(LOOKUP(S360,'€€€'!$H$7:$H$96,'€€€'!$I$7:$I$96)*T360),"",(LOOKUP(S360,'€€€'!$H$7:$H$96,'€€€'!$I$7:$I$96)*T360)),"")</f>
        <v/>
      </c>
      <c r="V360" s="256"/>
      <c r="W360" s="256"/>
      <c r="X360" s="290" t="str">
        <f>IF(OR(L360="FINT",L360="ENCO",L360=""),IF(ISNA(LOOKUP(V360,'€€€'!$H$7:$H$96,'€€€'!$I$7:$I$96)*W360),"",(LOOKUP(V360,'€€€'!$H$7:$H$96,'€€€'!$I$7:$I$96)*W360)),"")</f>
        <v/>
      </c>
      <c r="Y360" s="7"/>
      <c r="Z360" s="215"/>
      <c r="AA360" s="215"/>
      <c r="AB360" s="215"/>
      <c r="AC360" s="215"/>
      <c r="AD360" s="215"/>
      <c r="AE360" s="215"/>
      <c r="AF360" s="215"/>
      <c r="AG360" s="215"/>
      <c r="AH360" s="215"/>
      <c r="AI360" s="214">
        <f t="shared" si="21"/>
        <v>0</v>
      </c>
      <c r="AJ360" s="214">
        <f t="shared" si="22"/>
        <v>0</v>
      </c>
      <c r="AK360" s="214">
        <f t="shared" si="23"/>
        <v>0</v>
      </c>
    </row>
    <row r="361" spans="1:37" ht="20.25" x14ac:dyDescent="0.2">
      <c r="A361" s="11"/>
      <c r="B361" s="11"/>
      <c r="C361" s="115"/>
      <c r="D361" s="143"/>
      <c r="E361" s="257"/>
      <c r="F361" s="263"/>
      <c r="G361" s="257"/>
      <c r="H361" s="257"/>
      <c r="I361" s="257"/>
      <c r="J361" s="257"/>
      <c r="K361" s="264"/>
      <c r="L361" s="256"/>
      <c r="M361" s="263"/>
      <c r="N361" s="263"/>
      <c r="O361" s="263"/>
      <c r="P361" s="257"/>
      <c r="Q361" s="257"/>
      <c r="R361" s="257"/>
      <c r="S361" s="257"/>
      <c r="T361" s="257"/>
      <c r="U361" s="290" t="str">
        <f>IF(OR(L361="FINT",L361="ENCO",L361=""),IF(ISNA(LOOKUP(S361,'€€€'!$H$7:$H$96,'€€€'!$I$7:$I$96)*T361),"",(LOOKUP(S361,'€€€'!$H$7:$H$96,'€€€'!$I$7:$I$96)*T361)),"")</f>
        <v/>
      </c>
      <c r="V361" s="256"/>
      <c r="W361" s="256"/>
      <c r="X361" s="290" t="str">
        <f>IF(OR(L361="FINT",L361="ENCO",L361=""),IF(ISNA(LOOKUP(V361,'€€€'!$H$7:$H$96,'€€€'!$I$7:$I$96)*W361),"",(LOOKUP(V361,'€€€'!$H$7:$H$96,'€€€'!$I$7:$I$96)*W361)),"")</f>
        <v/>
      </c>
      <c r="Y361" s="7"/>
      <c r="Z361" s="215"/>
      <c r="AA361" s="215"/>
      <c r="AB361" s="215"/>
      <c r="AC361" s="215"/>
      <c r="AD361" s="215"/>
      <c r="AE361" s="215"/>
      <c r="AF361" s="215"/>
      <c r="AG361" s="215"/>
      <c r="AH361" s="215"/>
      <c r="AI361" s="214">
        <f t="shared" si="21"/>
        <v>0</v>
      </c>
      <c r="AJ361" s="214">
        <f t="shared" si="22"/>
        <v>0</v>
      </c>
      <c r="AK361" s="214">
        <f t="shared" si="23"/>
        <v>0</v>
      </c>
    </row>
    <row r="362" spans="1:37" ht="20.25" x14ac:dyDescent="0.2">
      <c r="A362" s="11"/>
      <c r="B362" s="11"/>
      <c r="C362" s="115"/>
      <c r="D362" s="143"/>
      <c r="E362" s="257"/>
      <c r="F362" s="263"/>
      <c r="G362" s="257"/>
      <c r="H362" s="257"/>
      <c r="I362" s="257"/>
      <c r="J362" s="257"/>
      <c r="K362" s="264"/>
      <c r="L362" s="256"/>
      <c r="M362" s="263"/>
      <c r="N362" s="263"/>
      <c r="O362" s="263"/>
      <c r="P362" s="257"/>
      <c r="Q362" s="257"/>
      <c r="R362" s="257"/>
      <c r="S362" s="257"/>
      <c r="T362" s="257"/>
      <c r="U362" s="290" t="str">
        <f>IF(OR(L362="FINT",L362="ENCO",L362=""),IF(ISNA(LOOKUP(S362,'€€€'!$H$7:$H$96,'€€€'!$I$7:$I$96)*T362),"",(LOOKUP(S362,'€€€'!$H$7:$H$96,'€€€'!$I$7:$I$96)*T362)),"")</f>
        <v/>
      </c>
      <c r="V362" s="256"/>
      <c r="W362" s="256"/>
      <c r="X362" s="290" t="str">
        <f>IF(OR(L362="FINT",L362="ENCO",L362=""),IF(ISNA(LOOKUP(V362,'€€€'!$H$7:$H$96,'€€€'!$I$7:$I$96)*W362),"",(LOOKUP(V362,'€€€'!$H$7:$H$96,'€€€'!$I$7:$I$96)*W362)),"")</f>
        <v/>
      </c>
      <c r="Y362" s="7"/>
      <c r="Z362" s="215"/>
      <c r="AA362" s="215"/>
      <c r="AB362" s="215"/>
      <c r="AC362" s="215"/>
      <c r="AD362" s="215"/>
      <c r="AE362" s="215"/>
      <c r="AF362" s="215"/>
      <c r="AG362" s="215"/>
      <c r="AH362" s="215"/>
      <c r="AI362" s="214">
        <f t="shared" si="21"/>
        <v>0</v>
      </c>
      <c r="AJ362" s="214">
        <f t="shared" si="22"/>
        <v>0</v>
      </c>
      <c r="AK362" s="214">
        <f t="shared" si="23"/>
        <v>0</v>
      </c>
    </row>
    <row r="363" spans="1:37" ht="20.25" x14ac:dyDescent="0.2">
      <c r="A363" s="11"/>
      <c r="B363" s="11"/>
      <c r="C363" s="115"/>
      <c r="D363" s="143"/>
      <c r="E363" s="257"/>
      <c r="F363" s="263"/>
      <c r="G363" s="257"/>
      <c r="H363" s="257"/>
      <c r="I363" s="257"/>
      <c r="J363" s="257"/>
      <c r="K363" s="264"/>
      <c r="L363" s="256"/>
      <c r="M363" s="263"/>
      <c r="N363" s="263"/>
      <c r="O363" s="263"/>
      <c r="P363" s="257"/>
      <c r="Q363" s="257"/>
      <c r="R363" s="257"/>
      <c r="S363" s="257"/>
      <c r="T363" s="257"/>
      <c r="U363" s="290" t="str">
        <f>IF(OR(L363="FINT",L363="ENCO",L363=""),IF(ISNA(LOOKUP(S363,'€€€'!$H$7:$H$96,'€€€'!$I$7:$I$96)*T363),"",(LOOKUP(S363,'€€€'!$H$7:$H$96,'€€€'!$I$7:$I$96)*T363)),"")</f>
        <v/>
      </c>
      <c r="V363" s="256"/>
      <c r="W363" s="256"/>
      <c r="X363" s="290" t="str">
        <f>IF(OR(L363="FINT",L363="ENCO",L363=""),IF(ISNA(LOOKUP(V363,'€€€'!$H$7:$H$96,'€€€'!$I$7:$I$96)*W363),"",(LOOKUP(V363,'€€€'!$H$7:$H$96,'€€€'!$I$7:$I$96)*W363)),"")</f>
        <v/>
      </c>
      <c r="Y363" s="7"/>
      <c r="Z363" s="215"/>
      <c r="AA363" s="215"/>
      <c r="AB363" s="215"/>
      <c r="AC363" s="215"/>
      <c r="AD363" s="215"/>
      <c r="AE363" s="215"/>
      <c r="AF363" s="215"/>
      <c r="AG363" s="215"/>
      <c r="AH363" s="215"/>
      <c r="AI363" s="214">
        <f t="shared" si="21"/>
        <v>0</v>
      </c>
      <c r="AJ363" s="214">
        <f t="shared" si="22"/>
        <v>0</v>
      </c>
      <c r="AK363" s="214">
        <f t="shared" si="23"/>
        <v>0</v>
      </c>
    </row>
    <row r="364" spans="1:37" ht="20.25" x14ac:dyDescent="0.2">
      <c r="A364" s="11"/>
      <c r="B364" s="11"/>
      <c r="C364" s="115"/>
      <c r="D364" s="143"/>
      <c r="E364" s="257"/>
      <c r="F364" s="263"/>
      <c r="G364" s="257"/>
      <c r="H364" s="257"/>
      <c r="I364" s="257"/>
      <c r="J364" s="257"/>
      <c r="K364" s="264"/>
      <c r="L364" s="256"/>
      <c r="M364" s="263"/>
      <c r="N364" s="263"/>
      <c r="O364" s="263"/>
      <c r="P364" s="257"/>
      <c r="Q364" s="257"/>
      <c r="R364" s="257"/>
      <c r="S364" s="257"/>
      <c r="T364" s="257"/>
      <c r="U364" s="290" t="str">
        <f>IF(OR(L364="FINT",L364="ENCO",L364=""),IF(ISNA(LOOKUP(S364,'€€€'!$H$7:$H$96,'€€€'!$I$7:$I$96)*T364),"",(LOOKUP(S364,'€€€'!$H$7:$H$96,'€€€'!$I$7:$I$96)*T364)),"")</f>
        <v/>
      </c>
      <c r="V364" s="256"/>
      <c r="W364" s="256"/>
      <c r="X364" s="290" t="str">
        <f>IF(OR(L364="FINT",L364="ENCO",L364=""),IF(ISNA(LOOKUP(V364,'€€€'!$H$7:$H$96,'€€€'!$I$7:$I$96)*W364),"",(LOOKUP(V364,'€€€'!$H$7:$H$96,'€€€'!$I$7:$I$96)*W364)),"")</f>
        <v/>
      </c>
      <c r="Y364" s="7"/>
      <c r="Z364" s="215"/>
      <c r="AA364" s="215"/>
      <c r="AB364" s="215"/>
      <c r="AC364" s="215"/>
      <c r="AD364" s="215"/>
      <c r="AE364" s="215"/>
      <c r="AF364" s="215"/>
      <c r="AG364" s="215"/>
      <c r="AH364" s="215"/>
      <c r="AI364" s="214">
        <f t="shared" si="21"/>
        <v>0</v>
      </c>
      <c r="AJ364" s="214">
        <f t="shared" si="22"/>
        <v>0</v>
      </c>
      <c r="AK364" s="214">
        <f t="shared" si="23"/>
        <v>0</v>
      </c>
    </row>
    <row r="365" spans="1:37" ht="20.25" x14ac:dyDescent="0.2">
      <c r="A365" s="11"/>
      <c r="B365" s="11"/>
      <c r="C365" s="115"/>
      <c r="D365" s="143"/>
      <c r="E365" s="257"/>
      <c r="F365" s="263"/>
      <c r="G365" s="257"/>
      <c r="H365" s="257"/>
      <c r="I365" s="257"/>
      <c r="J365" s="257"/>
      <c r="K365" s="264"/>
      <c r="L365" s="256"/>
      <c r="M365" s="263"/>
      <c r="N365" s="263"/>
      <c r="O365" s="263"/>
      <c r="P365" s="257"/>
      <c r="Q365" s="257"/>
      <c r="R365" s="257"/>
      <c r="S365" s="257"/>
      <c r="T365" s="257"/>
      <c r="U365" s="290" t="str">
        <f>IF(OR(L365="FINT",L365="ENCO",L365=""),IF(ISNA(LOOKUP(S365,'€€€'!$H$7:$H$96,'€€€'!$I$7:$I$96)*T365),"",(LOOKUP(S365,'€€€'!$H$7:$H$96,'€€€'!$I$7:$I$96)*T365)),"")</f>
        <v/>
      </c>
      <c r="V365" s="256"/>
      <c r="W365" s="256"/>
      <c r="X365" s="290" t="str">
        <f>IF(OR(L365="FINT",L365="ENCO",L365=""),IF(ISNA(LOOKUP(V365,'€€€'!$H$7:$H$96,'€€€'!$I$7:$I$96)*W365),"",(LOOKUP(V365,'€€€'!$H$7:$H$96,'€€€'!$I$7:$I$96)*W365)),"")</f>
        <v/>
      </c>
      <c r="Y365" s="7"/>
      <c r="Z365" s="215"/>
      <c r="AA365" s="215"/>
      <c r="AB365" s="215"/>
      <c r="AC365" s="215"/>
      <c r="AD365" s="215"/>
      <c r="AE365" s="215"/>
      <c r="AF365" s="215"/>
      <c r="AG365" s="215"/>
      <c r="AH365" s="215"/>
      <c r="AI365" s="214">
        <f t="shared" si="21"/>
        <v>0</v>
      </c>
      <c r="AJ365" s="214">
        <f t="shared" si="22"/>
        <v>0</v>
      </c>
      <c r="AK365" s="214">
        <f t="shared" si="23"/>
        <v>0</v>
      </c>
    </row>
    <row r="366" spans="1:37" ht="20.25" x14ac:dyDescent="0.2">
      <c r="A366" s="11"/>
      <c r="B366" s="11"/>
      <c r="C366" s="115"/>
      <c r="D366" s="143"/>
      <c r="E366" s="257"/>
      <c r="F366" s="263"/>
      <c r="G366" s="257"/>
      <c r="H366" s="257"/>
      <c r="I366" s="257"/>
      <c r="J366" s="257"/>
      <c r="K366" s="264"/>
      <c r="L366" s="256"/>
      <c r="M366" s="263"/>
      <c r="N366" s="263"/>
      <c r="O366" s="263"/>
      <c r="P366" s="257"/>
      <c r="Q366" s="257"/>
      <c r="R366" s="257"/>
      <c r="S366" s="257"/>
      <c r="T366" s="257"/>
      <c r="U366" s="290" t="str">
        <f>IF(OR(L366="FINT",L366="ENCO",L366=""),IF(ISNA(LOOKUP(S366,'€€€'!$H$7:$H$96,'€€€'!$I$7:$I$96)*T366),"",(LOOKUP(S366,'€€€'!$H$7:$H$96,'€€€'!$I$7:$I$96)*T366)),"")</f>
        <v/>
      </c>
      <c r="V366" s="256"/>
      <c r="W366" s="256"/>
      <c r="X366" s="290" t="str">
        <f>IF(OR(L366="FINT",L366="ENCO",L366=""),IF(ISNA(LOOKUP(V366,'€€€'!$H$7:$H$96,'€€€'!$I$7:$I$96)*W366),"",(LOOKUP(V366,'€€€'!$H$7:$H$96,'€€€'!$I$7:$I$96)*W366)),"")</f>
        <v/>
      </c>
      <c r="Y366" s="7"/>
      <c r="Z366" s="215"/>
      <c r="AA366" s="215"/>
      <c r="AB366" s="215"/>
      <c r="AC366" s="215"/>
      <c r="AD366" s="215"/>
      <c r="AE366" s="215"/>
      <c r="AF366" s="215"/>
      <c r="AG366" s="215"/>
      <c r="AH366" s="215"/>
      <c r="AI366" s="214">
        <f t="shared" si="21"/>
        <v>0</v>
      </c>
      <c r="AJ366" s="214">
        <f t="shared" si="22"/>
        <v>0</v>
      </c>
      <c r="AK366" s="214">
        <f t="shared" si="23"/>
        <v>0</v>
      </c>
    </row>
    <row r="367" spans="1:37" ht="20.25" x14ac:dyDescent="0.2">
      <c r="A367" s="11"/>
      <c r="B367" s="11"/>
      <c r="C367" s="115"/>
      <c r="D367" s="143"/>
      <c r="E367" s="257"/>
      <c r="F367" s="263"/>
      <c r="G367" s="257"/>
      <c r="H367" s="257"/>
      <c r="I367" s="257"/>
      <c r="J367" s="257"/>
      <c r="K367" s="264"/>
      <c r="L367" s="256"/>
      <c r="M367" s="263"/>
      <c r="N367" s="263"/>
      <c r="O367" s="263"/>
      <c r="P367" s="257"/>
      <c r="Q367" s="257"/>
      <c r="R367" s="257"/>
      <c r="S367" s="257"/>
      <c r="T367" s="257"/>
      <c r="U367" s="290" t="str">
        <f>IF(OR(L367="FINT",L367="ENCO",L367=""),IF(ISNA(LOOKUP(S367,'€€€'!$H$7:$H$96,'€€€'!$I$7:$I$96)*T367),"",(LOOKUP(S367,'€€€'!$H$7:$H$96,'€€€'!$I$7:$I$96)*T367)),"")</f>
        <v/>
      </c>
      <c r="V367" s="256"/>
      <c r="W367" s="256"/>
      <c r="X367" s="290" t="str">
        <f>IF(OR(L367="FINT",L367="ENCO",L367=""),IF(ISNA(LOOKUP(V367,'€€€'!$H$7:$H$96,'€€€'!$I$7:$I$96)*W367),"",(LOOKUP(V367,'€€€'!$H$7:$H$96,'€€€'!$I$7:$I$96)*W367)),"")</f>
        <v/>
      </c>
      <c r="Y367" s="7"/>
      <c r="Z367" s="215"/>
      <c r="AA367" s="215"/>
      <c r="AB367" s="215"/>
      <c r="AC367" s="215"/>
      <c r="AD367" s="215"/>
      <c r="AE367" s="215"/>
      <c r="AF367" s="215"/>
      <c r="AG367" s="215"/>
      <c r="AH367" s="215"/>
      <c r="AI367" s="214">
        <f t="shared" si="21"/>
        <v>0</v>
      </c>
      <c r="AJ367" s="214">
        <f t="shared" si="22"/>
        <v>0</v>
      </c>
      <c r="AK367" s="214">
        <f t="shared" si="23"/>
        <v>0</v>
      </c>
    </row>
    <row r="368" spans="1:37" ht="20.25" x14ac:dyDescent="0.2">
      <c r="A368" s="11"/>
      <c r="B368" s="11"/>
      <c r="C368" s="115"/>
      <c r="D368" s="143"/>
      <c r="E368" s="257"/>
      <c r="F368" s="263"/>
      <c r="G368" s="257"/>
      <c r="H368" s="257"/>
      <c r="I368" s="257"/>
      <c r="J368" s="257"/>
      <c r="K368" s="264"/>
      <c r="L368" s="256"/>
      <c r="M368" s="263"/>
      <c r="N368" s="263"/>
      <c r="O368" s="263"/>
      <c r="P368" s="257"/>
      <c r="Q368" s="257"/>
      <c r="R368" s="257"/>
      <c r="S368" s="257"/>
      <c r="T368" s="257"/>
      <c r="U368" s="290" t="str">
        <f>IF(OR(L368="FINT",L368="ENCO",L368=""),IF(ISNA(LOOKUP(S368,'€€€'!$H$7:$H$96,'€€€'!$I$7:$I$96)*T368),"",(LOOKUP(S368,'€€€'!$H$7:$H$96,'€€€'!$I$7:$I$96)*T368)),"")</f>
        <v/>
      </c>
      <c r="V368" s="256"/>
      <c r="W368" s="256"/>
      <c r="X368" s="290" t="str">
        <f>IF(OR(L368="FINT",L368="ENCO",L368=""),IF(ISNA(LOOKUP(V368,'€€€'!$H$7:$H$96,'€€€'!$I$7:$I$96)*W368),"",(LOOKUP(V368,'€€€'!$H$7:$H$96,'€€€'!$I$7:$I$96)*W368)),"")</f>
        <v/>
      </c>
      <c r="Y368" s="7"/>
      <c r="Z368" s="215"/>
      <c r="AA368" s="215"/>
      <c r="AB368" s="215"/>
      <c r="AC368" s="215"/>
      <c r="AD368" s="215"/>
      <c r="AE368" s="215"/>
      <c r="AF368" s="215"/>
      <c r="AG368" s="215"/>
      <c r="AH368" s="215"/>
      <c r="AI368" s="214">
        <f t="shared" si="21"/>
        <v>0</v>
      </c>
      <c r="AJ368" s="214">
        <f t="shared" si="22"/>
        <v>0</v>
      </c>
      <c r="AK368" s="214">
        <f t="shared" si="23"/>
        <v>0</v>
      </c>
    </row>
    <row r="369" spans="1:37" ht="20.25" x14ac:dyDescent="0.2">
      <c r="A369" s="11"/>
      <c r="B369" s="11"/>
      <c r="C369" s="115"/>
      <c r="D369" s="143"/>
      <c r="E369" s="257"/>
      <c r="F369" s="263"/>
      <c r="G369" s="257"/>
      <c r="H369" s="257"/>
      <c r="I369" s="257"/>
      <c r="J369" s="257"/>
      <c r="K369" s="264"/>
      <c r="L369" s="256"/>
      <c r="M369" s="263"/>
      <c r="N369" s="263"/>
      <c r="O369" s="263"/>
      <c r="P369" s="257"/>
      <c r="Q369" s="257"/>
      <c r="R369" s="257"/>
      <c r="S369" s="257"/>
      <c r="T369" s="257"/>
      <c r="U369" s="290" t="str">
        <f>IF(OR(L369="FINT",L369="ENCO",L369=""),IF(ISNA(LOOKUP(S369,'€€€'!$H$7:$H$96,'€€€'!$I$7:$I$96)*T369),"",(LOOKUP(S369,'€€€'!$H$7:$H$96,'€€€'!$I$7:$I$96)*T369)),"")</f>
        <v/>
      </c>
      <c r="V369" s="256"/>
      <c r="W369" s="256"/>
      <c r="X369" s="290" t="str">
        <f>IF(OR(L369="FINT",L369="ENCO",L369=""),IF(ISNA(LOOKUP(V369,'€€€'!$H$7:$H$96,'€€€'!$I$7:$I$96)*W369),"",(LOOKUP(V369,'€€€'!$H$7:$H$96,'€€€'!$I$7:$I$96)*W369)),"")</f>
        <v/>
      </c>
      <c r="Y369" s="7"/>
      <c r="Z369" s="215"/>
      <c r="AA369" s="215"/>
      <c r="AB369" s="215"/>
      <c r="AC369" s="215"/>
      <c r="AD369" s="215"/>
      <c r="AE369" s="215"/>
      <c r="AF369" s="215"/>
      <c r="AG369" s="215"/>
      <c r="AH369" s="215"/>
      <c r="AI369" s="214">
        <f t="shared" si="21"/>
        <v>0</v>
      </c>
      <c r="AJ369" s="214">
        <f t="shared" si="22"/>
        <v>0</v>
      </c>
      <c r="AK369" s="214">
        <f t="shared" si="23"/>
        <v>0</v>
      </c>
    </row>
    <row r="370" spans="1:37" ht="20.25" x14ac:dyDescent="0.2">
      <c r="A370" s="11"/>
      <c r="B370" s="11"/>
      <c r="C370" s="115"/>
      <c r="D370" s="143"/>
      <c r="E370" s="257"/>
      <c r="F370" s="263"/>
      <c r="G370" s="257"/>
      <c r="H370" s="257"/>
      <c r="I370" s="257"/>
      <c r="J370" s="257"/>
      <c r="K370" s="264"/>
      <c r="L370" s="256"/>
      <c r="M370" s="263"/>
      <c r="N370" s="263"/>
      <c r="O370" s="263"/>
      <c r="P370" s="257"/>
      <c r="Q370" s="257"/>
      <c r="R370" s="257"/>
      <c r="S370" s="257"/>
      <c r="T370" s="257"/>
      <c r="U370" s="290" t="str">
        <f>IF(OR(L370="FINT",L370="ENCO",L370=""),IF(ISNA(LOOKUP(S370,'€€€'!$H$7:$H$96,'€€€'!$I$7:$I$96)*T370),"",(LOOKUP(S370,'€€€'!$H$7:$H$96,'€€€'!$I$7:$I$96)*T370)),"")</f>
        <v/>
      </c>
      <c r="V370" s="256"/>
      <c r="W370" s="256"/>
      <c r="X370" s="290" t="str">
        <f>IF(OR(L370="FINT",L370="ENCO",L370=""),IF(ISNA(LOOKUP(V370,'€€€'!$H$7:$H$96,'€€€'!$I$7:$I$96)*W370),"",(LOOKUP(V370,'€€€'!$H$7:$H$96,'€€€'!$I$7:$I$96)*W370)),"")</f>
        <v/>
      </c>
      <c r="Y370" s="7"/>
      <c r="Z370" s="215"/>
      <c r="AA370" s="215"/>
      <c r="AB370" s="215"/>
      <c r="AC370" s="215"/>
      <c r="AD370" s="215"/>
      <c r="AE370" s="215"/>
      <c r="AF370" s="215"/>
      <c r="AG370" s="215"/>
      <c r="AH370" s="215"/>
      <c r="AI370" s="214">
        <f t="shared" si="21"/>
        <v>0</v>
      </c>
      <c r="AJ370" s="214">
        <f t="shared" si="22"/>
        <v>0</v>
      </c>
      <c r="AK370" s="214">
        <f t="shared" si="23"/>
        <v>0</v>
      </c>
    </row>
    <row r="371" spans="1:37" ht="20.25" x14ac:dyDescent="0.2">
      <c r="A371" s="11"/>
      <c r="B371" s="11"/>
      <c r="C371" s="115"/>
      <c r="D371" s="143"/>
      <c r="E371" s="257"/>
      <c r="F371" s="263"/>
      <c r="G371" s="257"/>
      <c r="H371" s="257"/>
      <c r="I371" s="257"/>
      <c r="J371" s="257"/>
      <c r="K371" s="264"/>
      <c r="L371" s="256"/>
      <c r="M371" s="263"/>
      <c r="N371" s="263"/>
      <c r="O371" s="263"/>
      <c r="P371" s="257"/>
      <c r="Q371" s="257"/>
      <c r="R371" s="257"/>
      <c r="S371" s="257"/>
      <c r="T371" s="257"/>
      <c r="U371" s="290" t="str">
        <f>IF(OR(L371="FINT",L371="ENCO",L371=""),IF(ISNA(LOOKUP(S371,'€€€'!$H$7:$H$96,'€€€'!$I$7:$I$96)*T371),"",(LOOKUP(S371,'€€€'!$H$7:$H$96,'€€€'!$I$7:$I$96)*T371)),"")</f>
        <v/>
      </c>
      <c r="V371" s="256"/>
      <c r="W371" s="256"/>
      <c r="X371" s="290" t="str">
        <f>IF(OR(L371="FINT",L371="ENCO",L371=""),IF(ISNA(LOOKUP(V371,'€€€'!$H$7:$H$96,'€€€'!$I$7:$I$96)*W371),"",(LOOKUP(V371,'€€€'!$H$7:$H$96,'€€€'!$I$7:$I$96)*W371)),"")</f>
        <v/>
      </c>
      <c r="Y371" s="7"/>
      <c r="Z371" s="215"/>
      <c r="AA371" s="215"/>
      <c r="AB371" s="215"/>
      <c r="AC371" s="215"/>
      <c r="AD371" s="215"/>
      <c r="AE371" s="215"/>
      <c r="AF371" s="215"/>
      <c r="AG371" s="215"/>
      <c r="AH371" s="215"/>
      <c r="AI371" s="214">
        <f t="shared" si="21"/>
        <v>0</v>
      </c>
      <c r="AJ371" s="214">
        <f t="shared" si="22"/>
        <v>0</v>
      </c>
      <c r="AK371" s="214">
        <f t="shared" si="23"/>
        <v>0</v>
      </c>
    </row>
    <row r="372" spans="1:37" ht="20.25" x14ac:dyDescent="0.2">
      <c r="A372" s="11"/>
      <c r="B372" s="11"/>
      <c r="C372" s="115"/>
      <c r="D372" s="143"/>
      <c r="E372" s="257"/>
      <c r="F372" s="263"/>
      <c r="G372" s="257"/>
      <c r="H372" s="257"/>
      <c r="I372" s="257"/>
      <c r="J372" s="257"/>
      <c r="K372" s="264"/>
      <c r="L372" s="256"/>
      <c r="M372" s="263"/>
      <c r="N372" s="263"/>
      <c r="O372" s="263"/>
      <c r="P372" s="257"/>
      <c r="Q372" s="257"/>
      <c r="R372" s="257"/>
      <c r="S372" s="257"/>
      <c r="T372" s="257"/>
      <c r="U372" s="290" t="str">
        <f>IF(OR(L372="FINT",L372="ENCO",L372=""),IF(ISNA(LOOKUP(S372,'€€€'!$H$7:$H$96,'€€€'!$I$7:$I$96)*T372),"",(LOOKUP(S372,'€€€'!$H$7:$H$96,'€€€'!$I$7:$I$96)*T372)),"")</f>
        <v/>
      </c>
      <c r="V372" s="256"/>
      <c r="W372" s="256"/>
      <c r="X372" s="290" t="str">
        <f>IF(OR(L372="FINT",L372="ENCO",L372=""),IF(ISNA(LOOKUP(V372,'€€€'!$H$7:$H$96,'€€€'!$I$7:$I$96)*W372),"",(LOOKUP(V372,'€€€'!$H$7:$H$96,'€€€'!$I$7:$I$96)*W372)),"")</f>
        <v/>
      </c>
      <c r="Y372" s="7"/>
      <c r="Z372" s="215"/>
      <c r="AA372" s="215"/>
      <c r="AB372" s="215"/>
      <c r="AC372" s="215"/>
      <c r="AD372" s="215"/>
      <c r="AE372" s="215"/>
      <c r="AF372" s="215"/>
      <c r="AG372" s="215"/>
      <c r="AH372" s="215"/>
      <c r="AI372" s="214">
        <f t="shared" si="21"/>
        <v>0</v>
      </c>
      <c r="AJ372" s="214">
        <f t="shared" si="22"/>
        <v>0</v>
      </c>
      <c r="AK372" s="214">
        <f t="shared" si="23"/>
        <v>0</v>
      </c>
    </row>
    <row r="373" spans="1:37" ht="20.25" x14ac:dyDescent="0.2">
      <c r="A373" s="11"/>
      <c r="B373" s="11"/>
      <c r="C373" s="115"/>
      <c r="D373" s="143"/>
      <c r="E373" s="257"/>
      <c r="F373" s="263"/>
      <c r="G373" s="257"/>
      <c r="H373" s="257"/>
      <c r="I373" s="257"/>
      <c r="J373" s="257"/>
      <c r="K373" s="264"/>
      <c r="L373" s="256"/>
      <c r="M373" s="263"/>
      <c r="N373" s="263"/>
      <c r="O373" s="263"/>
      <c r="P373" s="257"/>
      <c r="Q373" s="257"/>
      <c r="R373" s="257"/>
      <c r="S373" s="257"/>
      <c r="T373" s="257"/>
      <c r="U373" s="290" t="str">
        <f>IF(OR(L373="FINT",L373="ENCO",L373=""),IF(ISNA(LOOKUP(S373,'€€€'!$H$7:$H$96,'€€€'!$I$7:$I$96)*T373),"",(LOOKUP(S373,'€€€'!$H$7:$H$96,'€€€'!$I$7:$I$96)*T373)),"")</f>
        <v/>
      </c>
      <c r="V373" s="256"/>
      <c r="W373" s="256"/>
      <c r="X373" s="290" t="str">
        <f>IF(OR(L373="FINT",L373="ENCO",L373=""),IF(ISNA(LOOKUP(V373,'€€€'!$H$7:$H$96,'€€€'!$I$7:$I$96)*W373),"",(LOOKUP(V373,'€€€'!$H$7:$H$96,'€€€'!$I$7:$I$96)*W373)),"")</f>
        <v/>
      </c>
      <c r="Y373" s="7"/>
      <c r="Z373" s="215"/>
      <c r="AA373" s="215"/>
      <c r="AB373" s="215"/>
      <c r="AC373" s="215"/>
      <c r="AD373" s="215"/>
      <c r="AE373" s="215"/>
      <c r="AF373" s="215"/>
      <c r="AG373" s="215"/>
      <c r="AH373" s="215"/>
      <c r="AI373" s="214">
        <f t="shared" si="21"/>
        <v>0</v>
      </c>
      <c r="AJ373" s="214">
        <f t="shared" si="22"/>
        <v>0</v>
      </c>
      <c r="AK373" s="214">
        <f t="shared" si="23"/>
        <v>0</v>
      </c>
    </row>
    <row r="374" spans="1:37" ht="20.25" x14ac:dyDescent="0.2">
      <c r="A374" s="11"/>
      <c r="B374" s="11"/>
      <c r="C374" s="115"/>
      <c r="D374" s="143"/>
      <c r="E374" s="257"/>
      <c r="F374" s="263"/>
      <c r="G374" s="257"/>
      <c r="H374" s="257"/>
      <c r="I374" s="257"/>
      <c r="J374" s="257"/>
      <c r="K374" s="264"/>
      <c r="L374" s="256"/>
      <c r="M374" s="263"/>
      <c r="N374" s="263"/>
      <c r="O374" s="263"/>
      <c r="P374" s="257"/>
      <c r="Q374" s="257"/>
      <c r="R374" s="257"/>
      <c r="S374" s="257"/>
      <c r="T374" s="257"/>
      <c r="U374" s="290" t="str">
        <f>IF(OR(L374="FINT",L374="ENCO",L374=""),IF(ISNA(LOOKUP(S374,'€€€'!$H$7:$H$96,'€€€'!$I$7:$I$96)*T374),"",(LOOKUP(S374,'€€€'!$H$7:$H$96,'€€€'!$I$7:$I$96)*T374)),"")</f>
        <v/>
      </c>
      <c r="V374" s="256"/>
      <c r="W374" s="256"/>
      <c r="X374" s="290" t="str">
        <f>IF(OR(L374="FINT",L374="ENCO",L374=""),IF(ISNA(LOOKUP(V374,'€€€'!$H$7:$H$96,'€€€'!$I$7:$I$96)*W374),"",(LOOKUP(V374,'€€€'!$H$7:$H$96,'€€€'!$I$7:$I$96)*W374)),"")</f>
        <v/>
      </c>
      <c r="Y374" s="7"/>
      <c r="Z374" s="215"/>
      <c r="AA374" s="215"/>
      <c r="AB374" s="215"/>
      <c r="AC374" s="215"/>
      <c r="AD374" s="215"/>
      <c r="AE374" s="215"/>
      <c r="AF374" s="215"/>
      <c r="AG374" s="215"/>
      <c r="AH374" s="215"/>
      <c r="AI374" s="214">
        <f t="shared" si="21"/>
        <v>0</v>
      </c>
      <c r="AJ374" s="214">
        <f t="shared" si="22"/>
        <v>0</v>
      </c>
      <c r="AK374" s="214">
        <f t="shared" si="23"/>
        <v>0</v>
      </c>
    </row>
    <row r="375" spans="1:37" ht="20.25" x14ac:dyDescent="0.2">
      <c r="A375" s="11"/>
      <c r="B375" s="11"/>
      <c r="C375" s="115"/>
      <c r="D375" s="143"/>
      <c r="E375" s="257"/>
      <c r="F375" s="263"/>
      <c r="G375" s="257"/>
      <c r="H375" s="257"/>
      <c r="I375" s="257"/>
      <c r="J375" s="257"/>
      <c r="K375" s="264"/>
      <c r="L375" s="256"/>
      <c r="M375" s="263"/>
      <c r="N375" s="263"/>
      <c r="O375" s="263"/>
      <c r="P375" s="257"/>
      <c r="Q375" s="257"/>
      <c r="R375" s="257"/>
      <c r="S375" s="257"/>
      <c r="T375" s="257"/>
      <c r="U375" s="290" t="str">
        <f>IF(OR(L375="FINT",L375="ENCO",L375=""),IF(ISNA(LOOKUP(S375,'€€€'!$H$7:$H$96,'€€€'!$I$7:$I$96)*T375),"",(LOOKUP(S375,'€€€'!$H$7:$H$96,'€€€'!$I$7:$I$96)*T375)),"")</f>
        <v/>
      </c>
      <c r="V375" s="256"/>
      <c r="W375" s="256"/>
      <c r="X375" s="290" t="str">
        <f>IF(OR(L375="FINT",L375="ENCO",L375=""),IF(ISNA(LOOKUP(V375,'€€€'!$H$7:$H$96,'€€€'!$I$7:$I$96)*W375),"",(LOOKUP(V375,'€€€'!$H$7:$H$96,'€€€'!$I$7:$I$96)*W375)),"")</f>
        <v/>
      </c>
      <c r="Y375" s="7"/>
      <c r="Z375" s="215"/>
      <c r="AA375" s="215"/>
      <c r="AB375" s="215"/>
      <c r="AC375" s="215"/>
      <c r="AD375" s="215"/>
      <c r="AE375" s="215"/>
      <c r="AF375" s="215"/>
      <c r="AG375" s="215"/>
      <c r="AH375" s="215"/>
      <c r="AI375" s="214">
        <f t="shared" si="21"/>
        <v>0</v>
      </c>
      <c r="AJ375" s="214">
        <f t="shared" si="22"/>
        <v>0</v>
      </c>
      <c r="AK375" s="214">
        <f t="shared" si="23"/>
        <v>0</v>
      </c>
    </row>
    <row r="376" spans="1:37" ht="20.25" x14ac:dyDescent="0.2">
      <c r="A376" s="11"/>
      <c r="B376" s="11"/>
      <c r="C376" s="115"/>
      <c r="D376" s="143"/>
      <c r="E376" s="257"/>
      <c r="F376" s="263"/>
      <c r="G376" s="257"/>
      <c r="H376" s="257"/>
      <c r="I376" s="257"/>
      <c r="J376" s="257"/>
      <c r="K376" s="264"/>
      <c r="L376" s="256"/>
      <c r="M376" s="263"/>
      <c r="N376" s="263"/>
      <c r="O376" s="263"/>
      <c r="P376" s="257"/>
      <c r="Q376" s="257"/>
      <c r="R376" s="257"/>
      <c r="S376" s="257"/>
      <c r="T376" s="257"/>
      <c r="U376" s="290" t="str">
        <f>IF(OR(L376="FINT",L376="ENCO",L376=""),IF(ISNA(LOOKUP(S376,'€€€'!$H$7:$H$96,'€€€'!$I$7:$I$96)*T376),"",(LOOKUP(S376,'€€€'!$H$7:$H$96,'€€€'!$I$7:$I$96)*T376)),"")</f>
        <v/>
      </c>
      <c r="V376" s="256"/>
      <c r="W376" s="256"/>
      <c r="X376" s="290" t="str">
        <f>IF(OR(L376="FINT",L376="ENCO",L376=""),IF(ISNA(LOOKUP(V376,'€€€'!$H$7:$H$96,'€€€'!$I$7:$I$96)*W376),"",(LOOKUP(V376,'€€€'!$H$7:$H$96,'€€€'!$I$7:$I$96)*W376)),"")</f>
        <v/>
      </c>
      <c r="Y376" s="7"/>
      <c r="Z376" s="215"/>
      <c r="AA376" s="215"/>
      <c r="AB376" s="215"/>
      <c r="AC376" s="215"/>
      <c r="AD376" s="215"/>
      <c r="AE376" s="215"/>
      <c r="AF376" s="215"/>
      <c r="AG376" s="215"/>
      <c r="AH376" s="215"/>
      <c r="AI376" s="214">
        <f t="shared" si="21"/>
        <v>0</v>
      </c>
      <c r="AJ376" s="214">
        <f t="shared" si="22"/>
        <v>0</v>
      </c>
      <c r="AK376" s="214">
        <f t="shared" si="23"/>
        <v>0</v>
      </c>
    </row>
    <row r="377" spans="1:37" ht="20.25" x14ac:dyDescent="0.2">
      <c r="A377" s="11"/>
      <c r="B377" s="11"/>
      <c r="C377" s="115"/>
      <c r="D377" s="143"/>
      <c r="E377" s="257"/>
      <c r="F377" s="263"/>
      <c r="G377" s="257"/>
      <c r="H377" s="257"/>
      <c r="I377" s="257"/>
      <c r="J377" s="257"/>
      <c r="K377" s="264"/>
      <c r="L377" s="256"/>
      <c r="M377" s="263"/>
      <c r="N377" s="263"/>
      <c r="O377" s="263"/>
      <c r="P377" s="257"/>
      <c r="Q377" s="257"/>
      <c r="R377" s="257"/>
      <c r="S377" s="257"/>
      <c r="T377" s="257"/>
      <c r="U377" s="290" t="str">
        <f>IF(OR(L377="FINT",L377="ENCO",L377=""),IF(ISNA(LOOKUP(S377,'€€€'!$H$7:$H$96,'€€€'!$I$7:$I$96)*T377),"",(LOOKUP(S377,'€€€'!$H$7:$H$96,'€€€'!$I$7:$I$96)*T377)),"")</f>
        <v/>
      </c>
      <c r="V377" s="256"/>
      <c r="W377" s="256"/>
      <c r="X377" s="290" t="str">
        <f>IF(OR(L377="FINT",L377="ENCO",L377=""),IF(ISNA(LOOKUP(V377,'€€€'!$H$7:$H$96,'€€€'!$I$7:$I$96)*W377),"",(LOOKUP(V377,'€€€'!$H$7:$H$96,'€€€'!$I$7:$I$96)*W377)),"")</f>
        <v/>
      </c>
      <c r="Y377" s="7"/>
      <c r="Z377" s="215"/>
      <c r="AA377" s="215"/>
      <c r="AB377" s="215"/>
      <c r="AC377" s="215"/>
      <c r="AD377" s="215"/>
      <c r="AE377" s="215"/>
      <c r="AF377" s="215"/>
      <c r="AG377" s="215"/>
      <c r="AH377" s="215"/>
      <c r="AI377" s="214">
        <f t="shared" si="21"/>
        <v>0</v>
      </c>
      <c r="AJ377" s="214">
        <f t="shared" si="22"/>
        <v>0</v>
      </c>
      <c r="AK377" s="214">
        <f t="shared" si="23"/>
        <v>0</v>
      </c>
    </row>
    <row r="378" spans="1:37" ht="20.25" x14ac:dyDescent="0.2">
      <c r="A378" s="11"/>
      <c r="B378" s="11"/>
      <c r="C378" s="115"/>
      <c r="D378" s="143"/>
      <c r="E378" s="257"/>
      <c r="F378" s="263"/>
      <c r="G378" s="257"/>
      <c r="H378" s="257"/>
      <c r="I378" s="257"/>
      <c r="J378" s="257"/>
      <c r="K378" s="264"/>
      <c r="L378" s="256"/>
      <c r="M378" s="263"/>
      <c r="N378" s="263"/>
      <c r="O378" s="263"/>
      <c r="P378" s="257"/>
      <c r="Q378" s="257"/>
      <c r="R378" s="257"/>
      <c r="S378" s="257"/>
      <c r="T378" s="257"/>
      <c r="U378" s="290" t="str">
        <f>IF(OR(L378="FINT",L378="ENCO",L378=""),IF(ISNA(LOOKUP(S378,'€€€'!$H$7:$H$96,'€€€'!$I$7:$I$96)*T378),"",(LOOKUP(S378,'€€€'!$H$7:$H$96,'€€€'!$I$7:$I$96)*T378)),"")</f>
        <v/>
      </c>
      <c r="V378" s="256"/>
      <c r="W378" s="256"/>
      <c r="X378" s="290" t="str">
        <f>IF(OR(L378="FINT",L378="ENCO",L378=""),IF(ISNA(LOOKUP(V378,'€€€'!$H$7:$H$96,'€€€'!$I$7:$I$96)*W378),"",(LOOKUP(V378,'€€€'!$H$7:$H$96,'€€€'!$I$7:$I$96)*W378)),"")</f>
        <v/>
      </c>
      <c r="Y378" s="7"/>
      <c r="Z378" s="215"/>
      <c r="AA378" s="215"/>
      <c r="AB378" s="215"/>
      <c r="AC378" s="215"/>
      <c r="AD378" s="215"/>
      <c r="AE378" s="215"/>
      <c r="AF378" s="215"/>
      <c r="AG378" s="215"/>
      <c r="AH378" s="215"/>
      <c r="AI378" s="214">
        <f t="shared" si="21"/>
        <v>0</v>
      </c>
      <c r="AJ378" s="214">
        <f t="shared" si="22"/>
        <v>0</v>
      </c>
      <c r="AK378" s="214">
        <f t="shared" si="23"/>
        <v>0</v>
      </c>
    </row>
    <row r="379" spans="1:37" ht="20.25" x14ac:dyDescent="0.2">
      <c r="A379" s="11"/>
      <c r="B379" s="11"/>
      <c r="C379" s="115"/>
      <c r="D379" s="143"/>
      <c r="E379" s="257"/>
      <c r="F379" s="263"/>
      <c r="G379" s="257"/>
      <c r="H379" s="257"/>
      <c r="I379" s="266"/>
      <c r="J379" s="257"/>
      <c r="K379" s="264"/>
      <c r="L379" s="256"/>
      <c r="M379" s="263"/>
      <c r="N379" s="263"/>
      <c r="O379" s="263"/>
      <c r="P379" s="257"/>
      <c r="Q379" s="257"/>
      <c r="R379" s="257"/>
      <c r="S379" s="257"/>
      <c r="T379" s="257"/>
      <c r="U379" s="290" t="str">
        <f>IF(OR(L379="FINT",L379="ENCO",L379=""),IF(ISNA(LOOKUP(S379,'€€€'!$H$7:$H$96,'€€€'!$I$7:$I$96)*T379),"",(LOOKUP(S379,'€€€'!$H$7:$H$96,'€€€'!$I$7:$I$96)*T379)),"")</f>
        <v/>
      </c>
      <c r="V379" s="256"/>
      <c r="W379" s="256"/>
      <c r="X379" s="290" t="str">
        <f>IF(OR(L379="FINT",L379="ENCO",L379=""),IF(ISNA(LOOKUP(V379,'€€€'!$H$7:$H$96,'€€€'!$I$7:$I$96)*W379),"",(LOOKUP(V379,'€€€'!$H$7:$H$96,'€€€'!$I$7:$I$96)*W379)),"")</f>
        <v/>
      </c>
      <c r="Y379" s="7"/>
      <c r="Z379" s="215"/>
      <c r="AA379" s="215"/>
      <c r="AB379" s="215"/>
      <c r="AC379" s="215"/>
      <c r="AD379" s="215"/>
      <c r="AE379" s="215"/>
      <c r="AF379" s="215"/>
      <c r="AG379" s="215"/>
      <c r="AH379" s="215"/>
      <c r="AI379" s="214">
        <f t="shared" si="21"/>
        <v>0</v>
      </c>
      <c r="AJ379" s="214">
        <f t="shared" si="22"/>
        <v>0</v>
      </c>
      <c r="AK379" s="214">
        <f t="shared" si="23"/>
        <v>0</v>
      </c>
    </row>
    <row r="380" spans="1:37" ht="20.25" x14ac:dyDescent="0.2">
      <c r="A380" s="11"/>
      <c r="B380" s="11"/>
      <c r="C380" s="115"/>
      <c r="D380" s="143"/>
      <c r="E380" s="257"/>
      <c r="F380" s="263"/>
      <c r="G380" s="257"/>
      <c r="H380" s="257"/>
      <c r="I380" s="266"/>
      <c r="J380" s="257"/>
      <c r="K380" s="264"/>
      <c r="L380" s="256"/>
      <c r="M380" s="263"/>
      <c r="N380" s="263"/>
      <c r="O380" s="263"/>
      <c r="P380" s="257"/>
      <c r="Q380" s="257"/>
      <c r="R380" s="257"/>
      <c r="S380" s="257"/>
      <c r="T380" s="257"/>
      <c r="U380" s="290" t="str">
        <f>IF(OR(L380="FINT",L380="ENCO",L380=""),IF(ISNA(LOOKUP(S380,'€€€'!$H$7:$H$96,'€€€'!$I$7:$I$96)*T380),"",(LOOKUP(S380,'€€€'!$H$7:$H$96,'€€€'!$I$7:$I$96)*T380)),"")</f>
        <v/>
      </c>
      <c r="V380" s="256"/>
      <c r="W380" s="256"/>
      <c r="X380" s="290" t="str">
        <f>IF(OR(L380="FINT",L380="ENCO",L380=""),IF(ISNA(LOOKUP(V380,'€€€'!$H$7:$H$96,'€€€'!$I$7:$I$96)*W380),"",(LOOKUP(V380,'€€€'!$H$7:$H$96,'€€€'!$I$7:$I$96)*W380)),"")</f>
        <v/>
      </c>
      <c r="Y380" s="7"/>
      <c r="Z380" s="215"/>
      <c r="AA380" s="215"/>
      <c r="AB380" s="215"/>
      <c r="AC380" s="215"/>
      <c r="AD380" s="215"/>
      <c r="AE380" s="215"/>
      <c r="AF380" s="215"/>
      <c r="AG380" s="215"/>
      <c r="AH380" s="215"/>
      <c r="AI380" s="214">
        <f t="shared" si="21"/>
        <v>0</v>
      </c>
      <c r="AJ380" s="214">
        <f t="shared" si="22"/>
        <v>0</v>
      </c>
      <c r="AK380" s="214">
        <f t="shared" si="23"/>
        <v>0</v>
      </c>
    </row>
    <row r="381" spans="1:37" ht="20.25" x14ac:dyDescent="0.2">
      <c r="A381" s="11"/>
      <c r="B381" s="11"/>
      <c r="C381" s="115"/>
      <c r="D381" s="143"/>
      <c r="E381" s="257"/>
      <c r="F381" s="263"/>
      <c r="G381" s="257"/>
      <c r="H381" s="257"/>
      <c r="I381" s="266"/>
      <c r="J381" s="257"/>
      <c r="K381" s="264"/>
      <c r="L381" s="256"/>
      <c r="M381" s="263"/>
      <c r="N381" s="263"/>
      <c r="O381" s="263"/>
      <c r="P381" s="257"/>
      <c r="Q381" s="257"/>
      <c r="R381" s="257"/>
      <c r="S381" s="257"/>
      <c r="T381" s="257"/>
      <c r="U381" s="290" t="str">
        <f>IF(OR(L381="FINT",L381="ENCO",L381=""),IF(ISNA(LOOKUP(S381,'€€€'!$H$7:$H$96,'€€€'!$I$7:$I$96)*T381),"",(LOOKUP(S381,'€€€'!$H$7:$H$96,'€€€'!$I$7:$I$96)*T381)),"")</f>
        <v/>
      </c>
      <c r="V381" s="256"/>
      <c r="W381" s="256"/>
      <c r="X381" s="290" t="str">
        <f>IF(OR(L381="FINT",L381="ENCO",L381=""),IF(ISNA(LOOKUP(V381,'€€€'!$H$7:$H$96,'€€€'!$I$7:$I$96)*W381),"",(LOOKUP(V381,'€€€'!$H$7:$H$96,'€€€'!$I$7:$I$96)*W381)),"")</f>
        <v/>
      </c>
      <c r="Y381" s="7"/>
      <c r="Z381" s="215"/>
      <c r="AA381" s="215"/>
      <c r="AB381" s="215"/>
      <c r="AC381" s="215"/>
      <c r="AD381" s="215"/>
      <c r="AE381" s="215"/>
      <c r="AF381" s="215"/>
      <c r="AG381" s="215"/>
      <c r="AH381" s="215"/>
      <c r="AI381" s="214">
        <f t="shared" si="21"/>
        <v>0</v>
      </c>
      <c r="AJ381" s="214">
        <f t="shared" si="22"/>
        <v>0</v>
      </c>
      <c r="AK381" s="214">
        <f t="shared" si="23"/>
        <v>0</v>
      </c>
    </row>
    <row r="382" spans="1:37" ht="20.25" x14ac:dyDescent="0.2">
      <c r="A382" s="11"/>
      <c r="B382" s="11"/>
      <c r="C382" s="115"/>
      <c r="D382" s="143"/>
      <c r="E382" s="257"/>
      <c r="F382" s="263"/>
      <c r="G382" s="257"/>
      <c r="H382" s="257"/>
      <c r="I382" s="266"/>
      <c r="J382" s="257"/>
      <c r="K382" s="264"/>
      <c r="L382" s="256"/>
      <c r="M382" s="263"/>
      <c r="N382" s="263"/>
      <c r="O382" s="263"/>
      <c r="P382" s="257"/>
      <c r="Q382" s="257"/>
      <c r="R382" s="257"/>
      <c r="S382" s="257"/>
      <c r="T382" s="257"/>
      <c r="U382" s="290" t="str">
        <f>IF(OR(L382="FINT",L382="ENCO",L382=""),IF(ISNA(LOOKUP(S382,'€€€'!$H$7:$H$96,'€€€'!$I$7:$I$96)*T382),"",(LOOKUP(S382,'€€€'!$H$7:$H$96,'€€€'!$I$7:$I$96)*T382)),"")</f>
        <v/>
      </c>
      <c r="V382" s="256"/>
      <c r="W382" s="256"/>
      <c r="X382" s="290" t="str">
        <f>IF(OR(L382="FINT",L382="ENCO",L382=""),IF(ISNA(LOOKUP(V382,'€€€'!$H$7:$H$96,'€€€'!$I$7:$I$96)*W382),"",(LOOKUP(V382,'€€€'!$H$7:$H$96,'€€€'!$I$7:$I$96)*W382)),"")</f>
        <v/>
      </c>
      <c r="Y382" s="7"/>
      <c r="Z382" s="215"/>
      <c r="AA382" s="215"/>
      <c r="AB382" s="215"/>
      <c r="AC382" s="215"/>
      <c r="AD382" s="215"/>
      <c r="AE382" s="215"/>
      <c r="AF382" s="215"/>
      <c r="AG382" s="215"/>
      <c r="AH382" s="215"/>
      <c r="AI382" s="214">
        <f t="shared" si="21"/>
        <v>0</v>
      </c>
      <c r="AJ382" s="214">
        <f t="shared" si="22"/>
        <v>0</v>
      </c>
      <c r="AK382" s="214">
        <f t="shared" si="23"/>
        <v>0</v>
      </c>
    </row>
    <row r="383" spans="1:37" ht="20.25" x14ac:dyDescent="0.2">
      <c r="A383" s="11"/>
      <c r="B383" s="11"/>
      <c r="C383" s="115"/>
      <c r="D383" s="143"/>
      <c r="E383" s="257"/>
      <c r="F383" s="263"/>
      <c r="G383" s="257"/>
      <c r="H383" s="257"/>
      <c r="I383" s="266"/>
      <c r="J383" s="257"/>
      <c r="K383" s="264"/>
      <c r="L383" s="256"/>
      <c r="M383" s="263"/>
      <c r="N383" s="263"/>
      <c r="O383" s="263"/>
      <c r="P383" s="257"/>
      <c r="Q383" s="257"/>
      <c r="R383" s="257"/>
      <c r="S383" s="257"/>
      <c r="T383" s="257"/>
      <c r="U383" s="290" t="str">
        <f>IF(OR(L383="FINT",L383="ENCO",L383=""),IF(ISNA(LOOKUP(S383,'€€€'!$H$7:$H$96,'€€€'!$I$7:$I$96)*T383),"",(LOOKUP(S383,'€€€'!$H$7:$H$96,'€€€'!$I$7:$I$96)*T383)),"")</f>
        <v/>
      </c>
      <c r="V383" s="256"/>
      <c r="W383" s="256"/>
      <c r="X383" s="290" t="str">
        <f>IF(OR(L383="FINT",L383="ENCO",L383=""),IF(ISNA(LOOKUP(V383,'€€€'!$H$7:$H$96,'€€€'!$I$7:$I$96)*W383),"",(LOOKUP(V383,'€€€'!$H$7:$H$96,'€€€'!$I$7:$I$96)*W383)),"")</f>
        <v/>
      </c>
      <c r="Y383" s="7"/>
      <c r="Z383" s="215"/>
      <c r="AA383" s="215"/>
      <c r="AB383" s="215"/>
      <c r="AC383" s="215"/>
      <c r="AD383" s="215"/>
      <c r="AE383" s="215"/>
      <c r="AF383" s="215"/>
      <c r="AG383" s="215"/>
      <c r="AH383" s="215"/>
      <c r="AI383" s="214">
        <f t="shared" si="21"/>
        <v>0</v>
      </c>
      <c r="AJ383" s="214">
        <f t="shared" si="22"/>
        <v>0</v>
      </c>
      <c r="AK383" s="214">
        <f t="shared" si="23"/>
        <v>0</v>
      </c>
    </row>
    <row r="384" spans="1:37" ht="20.25" x14ac:dyDescent="0.2">
      <c r="A384" s="11"/>
      <c r="B384" s="11"/>
      <c r="C384" s="115"/>
      <c r="D384" s="143"/>
      <c r="E384" s="257"/>
      <c r="F384" s="263"/>
      <c r="G384" s="257"/>
      <c r="H384" s="257"/>
      <c r="I384" s="266"/>
      <c r="J384" s="257"/>
      <c r="K384" s="264"/>
      <c r="L384" s="256"/>
      <c r="M384" s="263"/>
      <c r="N384" s="263"/>
      <c r="O384" s="263"/>
      <c r="P384" s="257"/>
      <c r="Q384" s="257"/>
      <c r="R384" s="257"/>
      <c r="S384" s="257"/>
      <c r="T384" s="257"/>
      <c r="U384" s="290" t="str">
        <f>IF(OR(L384="FINT",L384="ENCO",L384=""),IF(ISNA(LOOKUP(S384,'€€€'!$H$7:$H$96,'€€€'!$I$7:$I$96)*T384),"",(LOOKUP(S384,'€€€'!$H$7:$H$96,'€€€'!$I$7:$I$96)*T384)),"")</f>
        <v/>
      </c>
      <c r="V384" s="256"/>
      <c r="W384" s="256"/>
      <c r="X384" s="290" t="str">
        <f>IF(OR(L384="FINT",L384="ENCO",L384=""),IF(ISNA(LOOKUP(V384,'€€€'!$H$7:$H$96,'€€€'!$I$7:$I$96)*W384),"",(LOOKUP(V384,'€€€'!$H$7:$H$96,'€€€'!$I$7:$I$96)*W384)),"")</f>
        <v/>
      </c>
      <c r="Y384" s="7"/>
      <c r="Z384" s="215"/>
      <c r="AA384" s="215"/>
      <c r="AB384" s="215"/>
      <c r="AC384" s="215"/>
      <c r="AD384" s="215"/>
      <c r="AE384" s="215"/>
      <c r="AF384" s="215"/>
      <c r="AG384" s="215"/>
      <c r="AH384" s="215"/>
      <c r="AI384" s="214">
        <f t="shared" si="21"/>
        <v>0</v>
      </c>
      <c r="AJ384" s="214">
        <f t="shared" si="22"/>
        <v>0</v>
      </c>
      <c r="AK384" s="214">
        <f t="shared" si="23"/>
        <v>0</v>
      </c>
    </row>
    <row r="385" spans="1:37" ht="20.25" x14ac:dyDescent="0.2">
      <c r="A385" s="11"/>
      <c r="B385" s="11"/>
      <c r="C385" s="115"/>
      <c r="D385" s="143"/>
      <c r="E385" s="257"/>
      <c r="F385" s="263"/>
      <c r="G385" s="257"/>
      <c r="H385" s="257"/>
      <c r="I385" s="266"/>
      <c r="J385" s="257"/>
      <c r="K385" s="264"/>
      <c r="L385" s="256"/>
      <c r="M385" s="263"/>
      <c r="N385" s="263"/>
      <c r="O385" s="263"/>
      <c r="P385" s="257"/>
      <c r="Q385" s="257"/>
      <c r="R385" s="257"/>
      <c r="S385" s="257"/>
      <c r="T385" s="257"/>
      <c r="U385" s="290" t="str">
        <f>IF(OR(L385="FINT",L385="ENCO",L385=""),IF(ISNA(LOOKUP(S385,'€€€'!$H$7:$H$96,'€€€'!$I$7:$I$96)*T385),"",(LOOKUP(S385,'€€€'!$H$7:$H$96,'€€€'!$I$7:$I$96)*T385)),"")</f>
        <v/>
      </c>
      <c r="V385" s="256"/>
      <c r="W385" s="256"/>
      <c r="X385" s="290" t="str">
        <f>IF(OR(L385="FINT",L385="ENCO",L385=""),IF(ISNA(LOOKUP(V385,'€€€'!$H$7:$H$96,'€€€'!$I$7:$I$96)*W385),"",(LOOKUP(V385,'€€€'!$H$7:$H$96,'€€€'!$I$7:$I$96)*W385)),"")</f>
        <v/>
      </c>
      <c r="Y385" s="7"/>
      <c r="Z385" s="215"/>
      <c r="AA385" s="215"/>
      <c r="AB385" s="215"/>
      <c r="AC385" s="215"/>
      <c r="AD385" s="215"/>
      <c r="AE385" s="215"/>
      <c r="AF385" s="215"/>
      <c r="AG385" s="215"/>
      <c r="AH385" s="215"/>
      <c r="AI385" s="214">
        <f t="shared" si="21"/>
        <v>0</v>
      </c>
      <c r="AJ385" s="214">
        <f t="shared" si="22"/>
        <v>0</v>
      </c>
      <c r="AK385" s="214">
        <f t="shared" si="23"/>
        <v>0</v>
      </c>
    </row>
    <row r="386" spans="1:37" ht="20.25" x14ac:dyDescent="0.2">
      <c r="A386" s="11"/>
      <c r="B386" s="11"/>
      <c r="C386" s="115"/>
      <c r="D386" s="143"/>
      <c r="E386" s="257"/>
      <c r="F386" s="263"/>
      <c r="G386" s="257"/>
      <c r="H386" s="257"/>
      <c r="I386" s="257"/>
      <c r="J386" s="257"/>
      <c r="K386" s="264"/>
      <c r="L386" s="256"/>
      <c r="M386" s="263"/>
      <c r="N386" s="263"/>
      <c r="O386" s="263"/>
      <c r="P386" s="257"/>
      <c r="Q386" s="257"/>
      <c r="R386" s="257"/>
      <c r="S386" s="257"/>
      <c r="T386" s="257"/>
      <c r="U386" s="290" t="str">
        <f>IF(OR(L386="FINT",L386="ENCO",L386=""),IF(ISNA(LOOKUP(S386,'€€€'!$H$7:$H$96,'€€€'!$I$7:$I$96)*T386),"",(LOOKUP(S386,'€€€'!$H$7:$H$96,'€€€'!$I$7:$I$96)*T386)),"")</f>
        <v/>
      </c>
      <c r="V386" s="256"/>
      <c r="W386" s="256"/>
      <c r="X386" s="290" t="str">
        <f>IF(OR(L386="FINT",L386="ENCO",L386=""),IF(ISNA(LOOKUP(V386,'€€€'!$H$7:$H$96,'€€€'!$I$7:$I$96)*W386),"",(LOOKUP(V386,'€€€'!$H$7:$H$96,'€€€'!$I$7:$I$96)*W386)),"")</f>
        <v/>
      </c>
      <c r="Y386" s="7"/>
      <c r="Z386" s="215"/>
      <c r="AA386" s="215"/>
      <c r="AB386" s="215"/>
      <c r="AC386" s="215"/>
      <c r="AD386" s="215"/>
      <c r="AE386" s="215"/>
      <c r="AF386" s="215"/>
      <c r="AG386" s="215"/>
      <c r="AH386" s="215"/>
      <c r="AI386" s="214">
        <f t="shared" si="21"/>
        <v>0</v>
      </c>
      <c r="AJ386" s="214">
        <f t="shared" si="22"/>
        <v>0</v>
      </c>
      <c r="AK386" s="214">
        <f t="shared" si="23"/>
        <v>0</v>
      </c>
    </row>
    <row r="387" spans="1:37" ht="20.25" x14ac:dyDescent="0.2">
      <c r="A387" s="11"/>
      <c r="B387" s="11"/>
      <c r="C387" s="115"/>
      <c r="D387" s="143"/>
      <c r="E387" s="257"/>
      <c r="F387" s="263"/>
      <c r="G387" s="257"/>
      <c r="H387" s="257"/>
      <c r="I387" s="257"/>
      <c r="J387" s="257"/>
      <c r="K387" s="264"/>
      <c r="L387" s="256"/>
      <c r="M387" s="263"/>
      <c r="N387" s="263"/>
      <c r="O387" s="263"/>
      <c r="P387" s="257"/>
      <c r="Q387" s="257"/>
      <c r="R387" s="257"/>
      <c r="S387" s="257"/>
      <c r="T387" s="257"/>
      <c r="U387" s="290" t="str">
        <f>IF(OR(L387="FINT",L387="ENCO",L387=""),IF(ISNA(LOOKUP(S387,'€€€'!$H$7:$H$96,'€€€'!$I$7:$I$96)*T387),"",(LOOKUP(S387,'€€€'!$H$7:$H$96,'€€€'!$I$7:$I$96)*T387)),"")</f>
        <v/>
      </c>
      <c r="V387" s="256"/>
      <c r="W387" s="256"/>
      <c r="X387" s="290" t="str">
        <f>IF(OR(L387="FINT",L387="ENCO",L387=""),IF(ISNA(LOOKUP(V387,'€€€'!$H$7:$H$96,'€€€'!$I$7:$I$96)*W387),"",(LOOKUP(V387,'€€€'!$H$7:$H$96,'€€€'!$I$7:$I$96)*W387)),"")</f>
        <v/>
      </c>
      <c r="Y387" s="7"/>
      <c r="Z387" s="215"/>
      <c r="AA387" s="215"/>
      <c r="AB387" s="215"/>
      <c r="AC387" s="215"/>
      <c r="AD387" s="215"/>
      <c r="AE387" s="215"/>
      <c r="AF387" s="215"/>
      <c r="AG387" s="215"/>
      <c r="AH387" s="215"/>
      <c r="AI387" s="214">
        <f t="shared" si="21"/>
        <v>0</v>
      </c>
      <c r="AJ387" s="214">
        <f t="shared" si="22"/>
        <v>0</v>
      </c>
      <c r="AK387" s="214">
        <f t="shared" si="23"/>
        <v>0</v>
      </c>
    </row>
    <row r="388" spans="1:37" ht="20.25" x14ac:dyDescent="0.2">
      <c r="A388" s="11"/>
      <c r="B388" s="11"/>
      <c r="C388" s="115"/>
      <c r="D388" s="143"/>
      <c r="E388" s="257"/>
      <c r="F388" s="263"/>
      <c r="G388" s="257"/>
      <c r="H388" s="257"/>
      <c r="I388" s="257"/>
      <c r="J388" s="257"/>
      <c r="K388" s="264"/>
      <c r="L388" s="256"/>
      <c r="M388" s="263"/>
      <c r="N388" s="263"/>
      <c r="O388" s="263"/>
      <c r="P388" s="257"/>
      <c r="Q388" s="257"/>
      <c r="R388" s="257"/>
      <c r="S388" s="257"/>
      <c r="T388" s="257"/>
      <c r="U388" s="290" t="str">
        <f>IF(OR(L388="FINT",L388="ENCO",L388=""),IF(ISNA(LOOKUP(S388,'€€€'!$H$7:$H$96,'€€€'!$I$7:$I$96)*T388),"",(LOOKUP(S388,'€€€'!$H$7:$H$96,'€€€'!$I$7:$I$96)*T388)),"")</f>
        <v/>
      </c>
      <c r="V388" s="256"/>
      <c r="W388" s="256"/>
      <c r="X388" s="290" t="str">
        <f>IF(OR(L388="FINT",L388="ENCO",L388=""),IF(ISNA(LOOKUP(V388,'€€€'!$H$7:$H$96,'€€€'!$I$7:$I$96)*W388),"",(LOOKUP(V388,'€€€'!$H$7:$H$96,'€€€'!$I$7:$I$96)*W388)),"")</f>
        <v/>
      </c>
      <c r="Y388" s="7"/>
      <c r="Z388" s="215"/>
      <c r="AA388" s="215"/>
      <c r="AB388" s="215"/>
      <c r="AC388" s="215"/>
      <c r="AD388" s="215"/>
      <c r="AE388" s="215"/>
      <c r="AF388" s="215"/>
      <c r="AG388" s="215"/>
      <c r="AH388" s="215"/>
      <c r="AI388" s="214">
        <f t="shared" si="21"/>
        <v>0</v>
      </c>
      <c r="AJ388" s="214">
        <f t="shared" si="22"/>
        <v>0</v>
      </c>
      <c r="AK388" s="214">
        <f t="shared" si="23"/>
        <v>0</v>
      </c>
    </row>
    <row r="389" spans="1:37" ht="20.25" x14ac:dyDescent="0.2">
      <c r="A389" s="11"/>
      <c r="B389" s="11"/>
      <c r="C389" s="115"/>
      <c r="D389" s="143"/>
      <c r="E389" s="257"/>
      <c r="F389" s="263"/>
      <c r="G389" s="257"/>
      <c r="H389" s="257"/>
      <c r="I389" s="257"/>
      <c r="J389" s="257"/>
      <c r="K389" s="264"/>
      <c r="L389" s="256"/>
      <c r="M389" s="263"/>
      <c r="N389" s="263"/>
      <c r="O389" s="263"/>
      <c r="P389" s="257"/>
      <c r="Q389" s="257"/>
      <c r="R389" s="257"/>
      <c r="S389" s="257"/>
      <c r="T389" s="257"/>
      <c r="U389" s="290" t="str">
        <f>IF(OR(L389="FINT",L389="ENCO",L389=""),IF(ISNA(LOOKUP(S389,'€€€'!$H$7:$H$96,'€€€'!$I$7:$I$96)*T389),"",(LOOKUP(S389,'€€€'!$H$7:$H$96,'€€€'!$I$7:$I$96)*T389)),"")</f>
        <v/>
      </c>
      <c r="V389" s="256"/>
      <c r="W389" s="256"/>
      <c r="X389" s="290" t="str">
        <f>IF(OR(L389="FINT",L389="ENCO",L389=""),IF(ISNA(LOOKUP(V389,'€€€'!$H$7:$H$96,'€€€'!$I$7:$I$96)*W389),"",(LOOKUP(V389,'€€€'!$H$7:$H$96,'€€€'!$I$7:$I$96)*W389)),"")</f>
        <v/>
      </c>
      <c r="Y389" s="7"/>
      <c r="Z389" s="215"/>
      <c r="AA389" s="215"/>
      <c r="AB389" s="215"/>
      <c r="AC389" s="215"/>
      <c r="AD389" s="215"/>
      <c r="AE389" s="215"/>
      <c r="AF389" s="215"/>
      <c r="AG389" s="215"/>
      <c r="AH389" s="215"/>
      <c r="AI389" s="214">
        <f t="shared" si="21"/>
        <v>0</v>
      </c>
      <c r="AJ389" s="214">
        <f t="shared" si="22"/>
        <v>0</v>
      </c>
      <c r="AK389" s="214">
        <f t="shared" si="23"/>
        <v>0</v>
      </c>
    </row>
    <row r="390" spans="1:37" ht="20.25" x14ac:dyDescent="0.2">
      <c r="A390" s="11"/>
      <c r="B390" s="11"/>
      <c r="C390" s="115"/>
      <c r="D390" s="143"/>
      <c r="E390" s="257"/>
      <c r="F390" s="263"/>
      <c r="G390" s="257"/>
      <c r="H390" s="257"/>
      <c r="I390" s="257"/>
      <c r="J390" s="257"/>
      <c r="K390" s="264"/>
      <c r="L390" s="256"/>
      <c r="M390" s="263"/>
      <c r="N390" s="263"/>
      <c r="O390" s="263"/>
      <c r="P390" s="257"/>
      <c r="Q390" s="257"/>
      <c r="R390" s="257"/>
      <c r="S390" s="257"/>
      <c r="T390" s="257"/>
      <c r="U390" s="290" t="str">
        <f>IF(OR(L390="FINT",L390="ENCO",L390=""),IF(ISNA(LOOKUP(S390,'€€€'!$H$7:$H$96,'€€€'!$I$7:$I$96)*T390),"",(LOOKUP(S390,'€€€'!$H$7:$H$96,'€€€'!$I$7:$I$96)*T390)),"")</f>
        <v/>
      </c>
      <c r="V390" s="256"/>
      <c r="W390" s="256"/>
      <c r="X390" s="290" t="str">
        <f>IF(OR(L390="FINT",L390="ENCO",L390=""),IF(ISNA(LOOKUP(V390,'€€€'!$H$7:$H$96,'€€€'!$I$7:$I$96)*W390),"",(LOOKUP(V390,'€€€'!$H$7:$H$96,'€€€'!$I$7:$I$96)*W390)),"")</f>
        <v/>
      </c>
      <c r="Y390" s="7"/>
      <c r="Z390" s="215"/>
      <c r="AA390" s="215"/>
      <c r="AB390" s="215"/>
      <c r="AC390" s="215"/>
      <c r="AD390" s="215"/>
      <c r="AE390" s="215"/>
      <c r="AF390" s="215"/>
      <c r="AG390" s="215"/>
      <c r="AH390" s="215"/>
      <c r="AI390" s="214">
        <f t="shared" si="21"/>
        <v>0</v>
      </c>
      <c r="AJ390" s="214">
        <f t="shared" si="22"/>
        <v>0</v>
      </c>
      <c r="AK390" s="214">
        <f t="shared" si="23"/>
        <v>0</v>
      </c>
    </row>
    <row r="391" spans="1:37" ht="20.25" x14ac:dyDescent="0.2">
      <c r="A391" s="11"/>
      <c r="B391" s="11"/>
      <c r="C391" s="115"/>
      <c r="D391" s="143"/>
      <c r="E391" s="257"/>
      <c r="F391" s="263"/>
      <c r="G391" s="257"/>
      <c r="H391" s="257"/>
      <c r="I391" s="257"/>
      <c r="J391" s="257"/>
      <c r="K391" s="264"/>
      <c r="L391" s="256"/>
      <c r="M391" s="263"/>
      <c r="N391" s="263"/>
      <c r="O391" s="263"/>
      <c r="P391" s="257"/>
      <c r="Q391" s="257"/>
      <c r="R391" s="257"/>
      <c r="S391" s="257"/>
      <c r="T391" s="257"/>
      <c r="U391" s="290" t="str">
        <f>IF(OR(L391="FINT",L391="ENCO",L391=""),IF(ISNA(LOOKUP(S391,'€€€'!$H$7:$H$96,'€€€'!$I$7:$I$96)*T391),"",(LOOKUP(S391,'€€€'!$H$7:$H$96,'€€€'!$I$7:$I$96)*T391)),"")</f>
        <v/>
      </c>
      <c r="V391" s="256"/>
      <c r="W391" s="256"/>
      <c r="X391" s="290" t="str">
        <f>IF(OR(L391="FINT",L391="ENCO",L391=""),IF(ISNA(LOOKUP(V391,'€€€'!$H$7:$H$96,'€€€'!$I$7:$I$96)*W391),"",(LOOKUP(V391,'€€€'!$H$7:$H$96,'€€€'!$I$7:$I$96)*W391)),"")</f>
        <v/>
      </c>
      <c r="Y391" s="7"/>
      <c r="Z391" s="215"/>
      <c r="AA391" s="215"/>
      <c r="AB391" s="215"/>
      <c r="AC391" s="215"/>
      <c r="AD391" s="215"/>
      <c r="AE391" s="215"/>
      <c r="AF391" s="215"/>
      <c r="AG391" s="215"/>
      <c r="AH391" s="215"/>
      <c r="AI391" s="214">
        <f t="shared" si="21"/>
        <v>0</v>
      </c>
      <c r="AJ391" s="214">
        <f t="shared" si="22"/>
        <v>0</v>
      </c>
      <c r="AK391" s="214">
        <f t="shared" si="23"/>
        <v>0</v>
      </c>
    </row>
    <row r="392" spans="1:37" ht="20.25" x14ac:dyDescent="0.2">
      <c r="A392" s="11"/>
      <c r="B392" s="11"/>
      <c r="C392" s="115"/>
      <c r="D392" s="143"/>
      <c r="E392" s="257"/>
      <c r="F392" s="263"/>
      <c r="G392" s="257"/>
      <c r="H392" s="257"/>
      <c r="I392" s="257"/>
      <c r="J392" s="257"/>
      <c r="K392" s="264"/>
      <c r="L392" s="256"/>
      <c r="M392" s="263"/>
      <c r="N392" s="263"/>
      <c r="O392" s="263"/>
      <c r="P392" s="257"/>
      <c r="Q392" s="257"/>
      <c r="R392" s="257"/>
      <c r="S392" s="257"/>
      <c r="T392" s="257"/>
      <c r="U392" s="290" t="str">
        <f>IF(OR(L392="FINT",L392="ENCO",L392=""),IF(ISNA(LOOKUP(S392,'€€€'!$H$7:$H$96,'€€€'!$I$7:$I$96)*T392),"",(LOOKUP(S392,'€€€'!$H$7:$H$96,'€€€'!$I$7:$I$96)*T392)),"")</f>
        <v/>
      </c>
      <c r="V392" s="256"/>
      <c r="W392" s="256"/>
      <c r="X392" s="290" t="str">
        <f>IF(OR(L392="FINT",L392="ENCO",L392=""),IF(ISNA(LOOKUP(V392,'€€€'!$H$7:$H$96,'€€€'!$I$7:$I$96)*W392),"",(LOOKUP(V392,'€€€'!$H$7:$H$96,'€€€'!$I$7:$I$96)*W392)),"")</f>
        <v/>
      </c>
      <c r="Y392" s="7"/>
      <c r="Z392" s="215"/>
      <c r="AA392" s="215"/>
      <c r="AB392" s="215"/>
      <c r="AC392" s="215"/>
      <c r="AD392" s="215"/>
      <c r="AE392" s="215"/>
      <c r="AF392" s="215"/>
      <c r="AG392" s="215"/>
      <c r="AH392" s="215"/>
      <c r="AI392" s="214">
        <f t="shared" si="21"/>
        <v>0</v>
      </c>
      <c r="AJ392" s="214">
        <f t="shared" si="22"/>
        <v>0</v>
      </c>
      <c r="AK392" s="214">
        <f t="shared" si="23"/>
        <v>0</v>
      </c>
    </row>
    <row r="393" spans="1:37" ht="20.25" x14ac:dyDescent="0.2">
      <c r="A393" s="11"/>
      <c r="B393" s="11"/>
      <c r="C393" s="115"/>
      <c r="D393" s="143"/>
      <c r="E393" s="257"/>
      <c r="F393" s="263"/>
      <c r="G393" s="257"/>
      <c r="H393" s="257"/>
      <c r="I393" s="257"/>
      <c r="J393" s="257"/>
      <c r="K393" s="264"/>
      <c r="L393" s="256"/>
      <c r="M393" s="263"/>
      <c r="N393" s="263"/>
      <c r="O393" s="263"/>
      <c r="P393" s="257"/>
      <c r="Q393" s="257"/>
      <c r="R393" s="257"/>
      <c r="S393" s="257"/>
      <c r="T393" s="257"/>
      <c r="U393" s="290" t="str">
        <f>IF(OR(L393="FINT",L393="ENCO",L393=""),IF(ISNA(LOOKUP(S393,'€€€'!$H$7:$H$96,'€€€'!$I$7:$I$96)*T393),"",(LOOKUP(S393,'€€€'!$H$7:$H$96,'€€€'!$I$7:$I$96)*T393)),"")</f>
        <v/>
      </c>
      <c r="V393" s="256"/>
      <c r="W393" s="256"/>
      <c r="X393" s="290" t="str">
        <f>IF(OR(L393="FINT",L393="ENCO",L393=""),IF(ISNA(LOOKUP(V393,'€€€'!$H$7:$H$96,'€€€'!$I$7:$I$96)*W393),"",(LOOKUP(V393,'€€€'!$H$7:$H$96,'€€€'!$I$7:$I$96)*W393)),"")</f>
        <v/>
      </c>
      <c r="Y393" s="7"/>
      <c r="Z393" s="215"/>
      <c r="AA393" s="215"/>
      <c r="AB393" s="215"/>
      <c r="AC393" s="215"/>
      <c r="AD393" s="215"/>
      <c r="AE393" s="215"/>
      <c r="AF393" s="215"/>
      <c r="AG393" s="215"/>
      <c r="AH393" s="215"/>
      <c r="AI393" s="214">
        <f t="shared" si="21"/>
        <v>0</v>
      </c>
      <c r="AJ393" s="214">
        <f t="shared" si="22"/>
        <v>0</v>
      </c>
      <c r="AK393" s="214">
        <f t="shared" si="23"/>
        <v>0</v>
      </c>
    </row>
    <row r="394" spans="1:37" ht="20.25" x14ac:dyDescent="0.2">
      <c r="A394" s="11"/>
      <c r="B394" s="11"/>
      <c r="C394" s="115"/>
      <c r="D394" s="143"/>
      <c r="E394" s="257"/>
      <c r="F394" s="263"/>
      <c r="G394" s="257"/>
      <c r="H394" s="257"/>
      <c r="I394" s="257"/>
      <c r="J394" s="257"/>
      <c r="K394" s="264"/>
      <c r="L394" s="256"/>
      <c r="M394" s="263"/>
      <c r="N394" s="263"/>
      <c r="O394" s="263"/>
      <c r="P394" s="257"/>
      <c r="Q394" s="257"/>
      <c r="R394" s="257"/>
      <c r="S394" s="257"/>
      <c r="T394" s="257"/>
      <c r="U394" s="290" t="str">
        <f>IF(OR(L394="FINT",L394="ENCO",L394=""),IF(ISNA(LOOKUP(S394,'€€€'!$H$7:$H$96,'€€€'!$I$7:$I$96)*T394),"",(LOOKUP(S394,'€€€'!$H$7:$H$96,'€€€'!$I$7:$I$96)*T394)),"")</f>
        <v/>
      </c>
      <c r="V394" s="256"/>
      <c r="W394" s="256"/>
      <c r="X394" s="290" t="str">
        <f>IF(OR(L394="FINT",L394="ENCO",L394=""),IF(ISNA(LOOKUP(V394,'€€€'!$H$7:$H$96,'€€€'!$I$7:$I$96)*W394),"",(LOOKUP(V394,'€€€'!$H$7:$H$96,'€€€'!$I$7:$I$96)*W394)),"")</f>
        <v/>
      </c>
      <c r="Y394" s="7"/>
      <c r="Z394" s="215"/>
      <c r="AA394" s="215"/>
      <c r="AB394" s="215"/>
      <c r="AC394" s="215"/>
      <c r="AD394" s="215"/>
      <c r="AE394" s="215"/>
      <c r="AF394" s="215"/>
      <c r="AG394" s="215"/>
      <c r="AH394" s="215"/>
      <c r="AI394" s="214">
        <f t="shared" si="21"/>
        <v>0</v>
      </c>
      <c r="AJ394" s="214">
        <f t="shared" si="22"/>
        <v>0</v>
      </c>
      <c r="AK394" s="214">
        <f t="shared" si="23"/>
        <v>0</v>
      </c>
    </row>
    <row r="395" spans="1:37" ht="20.25" x14ac:dyDescent="0.2">
      <c r="A395" s="11"/>
      <c r="B395" s="11"/>
      <c r="C395" s="115"/>
      <c r="D395" s="143"/>
      <c r="E395" s="257"/>
      <c r="F395" s="263"/>
      <c r="G395" s="257"/>
      <c r="H395" s="257"/>
      <c r="I395" s="257"/>
      <c r="J395" s="257"/>
      <c r="K395" s="264"/>
      <c r="L395" s="256"/>
      <c r="M395" s="263"/>
      <c r="N395" s="263"/>
      <c r="O395" s="263"/>
      <c r="P395" s="257"/>
      <c r="Q395" s="257"/>
      <c r="R395" s="257"/>
      <c r="S395" s="257"/>
      <c r="T395" s="257"/>
      <c r="U395" s="290" t="str">
        <f>IF(OR(L395="FINT",L395="ENCO",L395=""),IF(ISNA(LOOKUP(S395,'€€€'!$H$7:$H$96,'€€€'!$I$7:$I$96)*T395),"",(LOOKUP(S395,'€€€'!$H$7:$H$96,'€€€'!$I$7:$I$96)*T395)),"")</f>
        <v/>
      </c>
      <c r="V395" s="256"/>
      <c r="W395" s="256"/>
      <c r="X395" s="290" t="str">
        <f>IF(OR(L395="FINT",L395="ENCO",L395=""),IF(ISNA(LOOKUP(V395,'€€€'!$H$7:$H$96,'€€€'!$I$7:$I$96)*W395),"",(LOOKUP(V395,'€€€'!$H$7:$H$96,'€€€'!$I$7:$I$96)*W395)),"")</f>
        <v/>
      </c>
      <c r="Y395" s="7"/>
      <c r="Z395" s="215"/>
      <c r="AA395" s="215"/>
      <c r="AB395" s="215"/>
      <c r="AC395" s="215"/>
      <c r="AD395" s="215"/>
      <c r="AE395" s="215"/>
      <c r="AF395" s="215"/>
      <c r="AG395" s="215"/>
      <c r="AH395" s="215"/>
      <c r="AI395" s="214">
        <f t="shared" si="21"/>
        <v>0</v>
      </c>
      <c r="AJ395" s="214">
        <f t="shared" si="22"/>
        <v>0</v>
      </c>
      <c r="AK395" s="214">
        <f t="shared" si="23"/>
        <v>0</v>
      </c>
    </row>
    <row r="396" spans="1:37" ht="20.25" x14ac:dyDescent="0.2">
      <c r="A396" s="11"/>
      <c r="B396" s="11"/>
      <c r="C396" s="115"/>
      <c r="D396" s="143"/>
      <c r="E396" s="257"/>
      <c r="F396" s="263"/>
      <c r="G396" s="257"/>
      <c r="H396" s="257"/>
      <c r="I396" s="257"/>
      <c r="J396" s="257"/>
      <c r="K396" s="264"/>
      <c r="L396" s="256"/>
      <c r="M396" s="263"/>
      <c r="N396" s="263"/>
      <c r="O396" s="263"/>
      <c r="P396" s="257"/>
      <c r="Q396" s="257"/>
      <c r="R396" s="257"/>
      <c r="S396" s="257"/>
      <c r="T396" s="257"/>
      <c r="U396" s="290" t="str">
        <f>IF(OR(L396="FINT",L396="ENCO",L396=""),IF(ISNA(LOOKUP(S396,'€€€'!$H$7:$H$96,'€€€'!$I$7:$I$96)*T396),"",(LOOKUP(S396,'€€€'!$H$7:$H$96,'€€€'!$I$7:$I$96)*T396)),"")</f>
        <v/>
      </c>
      <c r="V396" s="256"/>
      <c r="W396" s="256"/>
      <c r="X396" s="290" t="str">
        <f>IF(OR(L396="FINT",L396="ENCO",L396=""),IF(ISNA(LOOKUP(V396,'€€€'!$H$7:$H$96,'€€€'!$I$7:$I$96)*W396),"",(LOOKUP(V396,'€€€'!$H$7:$H$96,'€€€'!$I$7:$I$96)*W396)),"")</f>
        <v/>
      </c>
      <c r="Y396" s="7"/>
      <c r="Z396" s="215"/>
      <c r="AA396" s="215"/>
      <c r="AB396" s="215"/>
      <c r="AC396" s="215"/>
      <c r="AD396" s="215"/>
      <c r="AE396" s="215"/>
      <c r="AF396" s="215"/>
      <c r="AG396" s="215"/>
      <c r="AH396" s="215"/>
      <c r="AI396" s="214">
        <f t="shared" si="21"/>
        <v>0</v>
      </c>
      <c r="AJ396" s="214">
        <f t="shared" si="22"/>
        <v>0</v>
      </c>
      <c r="AK396" s="214">
        <f t="shared" si="23"/>
        <v>0</v>
      </c>
    </row>
    <row r="397" spans="1:37" ht="20.25" x14ac:dyDescent="0.2">
      <c r="A397" s="11"/>
      <c r="B397" s="11"/>
      <c r="C397" s="115"/>
      <c r="D397" s="143"/>
      <c r="E397" s="257"/>
      <c r="F397" s="263"/>
      <c r="G397" s="257"/>
      <c r="H397" s="257"/>
      <c r="I397" s="257"/>
      <c r="J397" s="257"/>
      <c r="K397" s="264"/>
      <c r="L397" s="256"/>
      <c r="M397" s="263"/>
      <c r="N397" s="263"/>
      <c r="O397" s="263"/>
      <c r="P397" s="257"/>
      <c r="Q397" s="257"/>
      <c r="R397" s="257"/>
      <c r="S397" s="257"/>
      <c r="T397" s="257"/>
      <c r="U397" s="290" t="str">
        <f>IF(OR(L397="FINT",L397="ENCO",L397=""),IF(ISNA(LOOKUP(S397,'€€€'!$H$7:$H$96,'€€€'!$I$7:$I$96)*T397),"",(LOOKUP(S397,'€€€'!$H$7:$H$96,'€€€'!$I$7:$I$96)*T397)),"")</f>
        <v/>
      </c>
      <c r="V397" s="256"/>
      <c r="W397" s="256"/>
      <c r="X397" s="290" t="str">
        <f>IF(OR(L397="FINT",L397="ENCO",L397=""),IF(ISNA(LOOKUP(V397,'€€€'!$H$7:$H$96,'€€€'!$I$7:$I$96)*W397),"",(LOOKUP(V397,'€€€'!$H$7:$H$96,'€€€'!$I$7:$I$96)*W397)),"")</f>
        <v/>
      </c>
      <c r="Y397" s="7"/>
      <c r="Z397" s="215"/>
      <c r="AA397" s="215"/>
      <c r="AB397" s="215"/>
      <c r="AC397" s="215"/>
      <c r="AD397" s="215"/>
      <c r="AE397" s="215"/>
      <c r="AF397" s="215"/>
      <c r="AG397" s="215"/>
      <c r="AH397" s="215"/>
      <c r="AI397" s="214">
        <f t="shared" si="21"/>
        <v>0</v>
      </c>
      <c r="AJ397" s="214">
        <f t="shared" si="22"/>
        <v>0</v>
      </c>
      <c r="AK397" s="214">
        <f t="shared" si="23"/>
        <v>0</v>
      </c>
    </row>
    <row r="398" spans="1:37" ht="20.25" x14ac:dyDescent="0.2">
      <c r="A398" s="11"/>
      <c r="B398" s="11"/>
      <c r="C398" s="115"/>
      <c r="D398" s="143"/>
      <c r="E398" s="257"/>
      <c r="F398" s="263"/>
      <c r="G398" s="257"/>
      <c r="H398" s="257"/>
      <c r="I398" s="257"/>
      <c r="J398" s="257"/>
      <c r="K398" s="264"/>
      <c r="L398" s="256"/>
      <c r="M398" s="263"/>
      <c r="N398" s="263"/>
      <c r="O398" s="263"/>
      <c r="P398" s="257"/>
      <c r="Q398" s="257"/>
      <c r="R398" s="257"/>
      <c r="S398" s="257"/>
      <c r="T398" s="257"/>
      <c r="U398" s="290" t="str">
        <f>IF(OR(L398="FINT",L398="ENCO",L398=""),IF(ISNA(LOOKUP(S398,'€€€'!$H$7:$H$96,'€€€'!$I$7:$I$96)*T398),"",(LOOKUP(S398,'€€€'!$H$7:$H$96,'€€€'!$I$7:$I$96)*T398)),"")</f>
        <v/>
      </c>
      <c r="V398" s="256"/>
      <c r="W398" s="256"/>
      <c r="X398" s="290" t="str">
        <f>IF(OR(L398="FINT",L398="ENCO",L398=""),IF(ISNA(LOOKUP(V398,'€€€'!$H$7:$H$96,'€€€'!$I$7:$I$96)*W398),"",(LOOKUP(V398,'€€€'!$H$7:$H$96,'€€€'!$I$7:$I$96)*W398)),"")</f>
        <v/>
      </c>
      <c r="Y398" s="7"/>
      <c r="Z398" s="215"/>
      <c r="AA398" s="215"/>
      <c r="AB398" s="215"/>
      <c r="AC398" s="215"/>
      <c r="AD398" s="215"/>
      <c r="AE398" s="215"/>
      <c r="AF398" s="215"/>
      <c r="AG398" s="215"/>
      <c r="AH398" s="215"/>
      <c r="AI398" s="214">
        <f t="shared" ref="AI398:AI461" si="24">SUM(U398,X398)</f>
        <v>0</v>
      </c>
      <c r="AJ398" s="214">
        <f t="shared" ref="AJ398:AJ461" si="25">SUMIF(L398,"ENCO",AI398)</f>
        <v>0</v>
      </c>
      <c r="AK398" s="214">
        <f t="shared" ref="AK398:AK461" si="26">SUMIF(L398,"FINT",AI398)</f>
        <v>0</v>
      </c>
    </row>
    <row r="399" spans="1:37" ht="20.25" x14ac:dyDescent="0.2">
      <c r="A399" s="11"/>
      <c r="B399" s="11"/>
      <c r="C399" s="115"/>
      <c r="D399" s="143"/>
      <c r="E399" s="257"/>
      <c r="F399" s="263"/>
      <c r="G399" s="257"/>
      <c r="H399" s="257"/>
      <c r="I399" s="257"/>
      <c r="J399" s="257"/>
      <c r="K399" s="264"/>
      <c r="L399" s="256"/>
      <c r="M399" s="263"/>
      <c r="N399" s="263"/>
      <c r="O399" s="263"/>
      <c r="P399" s="257"/>
      <c r="Q399" s="257"/>
      <c r="R399" s="257"/>
      <c r="S399" s="257"/>
      <c r="T399" s="257"/>
      <c r="U399" s="290" t="str">
        <f>IF(OR(L399="FINT",L399="ENCO",L399=""),IF(ISNA(LOOKUP(S399,'€€€'!$H$7:$H$96,'€€€'!$I$7:$I$96)*T399),"",(LOOKUP(S399,'€€€'!$H$7:$H$96,'€€€'!$I$7:$I$96)*T399)),"")</f>
        <v/>
      </c>
      <c r="V399" s="256"/>
      <c r="W399" s="256"/>
      <c r="X399" s="290" t="str">
        <f>IF(OR(L399="FINT",L399="ENCO",L399=""),IF(ISNA(LOOKUP(V399,'€€€'!$H$7:$H$96,'€€€'!$I$7:$I$96)*W399),"",(LOOKUP(V399,'€€€'!$H$7:$H$96,'€€€'!$I$7:$I$96)*W399)),"")</f>
        <v/>
      </c>
      <c r="Y399" s="7"/>
      <c r="Z399" s="215"/>
      <c r="AA399" s="215"/>
      <c r="AB399" s="215"/>
      <c r="AC399" s="215"/>
      <c r="AD399" s="215"/>
      <c r="AE399" s="215"/>
      <c r="AF399" s="215"/>
      <c r="AG399" s="215"/>
      <c r="AH399" s="215"/>
      <c r="AI399" s="214">
        <f t="shared" si="24"/>
        <v>0</v>
      </c>
      <c r="AJ399" s="214">
        <f t="shared" si="25"/>
        <v>0</v>
      </c>
      <c r="AK399" s="214">
        <f t="shared" si="26"/>
        <v>0</v>
      </c>
    </row>
    <row r="400" spans="1:37" ht="20.25" x14ac:dyDescent="0.2">
      <c r="A400" s="11"/>
      <c r="B400" s="11"/>
      <c r="C400" s="115"/>
      <c r="D400" s="143"/>
      <c r="E400" s="257"/>
      <c r="F400" s="263"/>
      <c r="G400" s="257"/>
      <c r="H400" s="257"/>
      <c r="I400" s="257"/>
      <c r="J400" s="257"/>
      <c r="K400" s="264"/>
      <c r="L400" s="256"/>
      <c r="M400" s="263"/>
      <c r="N400" s="263"/>
      <c r="O400" s="263"/>
      <c r="P400" s="257"/>
      <c r="Q400" s="257"/>
      <c r="R400" s="257"/>
      <c r="S400" s="257"/>
      <c r="T400" s="257"/>
      <c r="U400" s="290" t="str">
        <f>IF(OR(L400="FINT",L400="ENCO",L400=""),IF(ISNA(LOOKUP(S400,'€€€'!$H$7:$H$96,'€€€'!$I$7:$I$96)*T400),"",(LOOKUP(S400,'€€€'!$H$7:$H$96,'€€€'!$I$7:$I$96)*T400)),"")</f>
        <v/>
      </c>
      <c r="V400" s="256"/>
      <c r="W400" s="256"/>
      <c r="X400" s="290" t="str">
        <f>IF(OR(L400="FINT",L400="ENCO",L400=""),IF(ISNA(LOOKUP(V400,'€€€'!$H$7:$H$96,'€€€'!$I$7:$I$96)*W400),"",(LOOKUP(V400,'€€€'!$H$7:$H$96,'€€€'!$I$7:$I$96)*W400)),"")</f>
        <v/>
      </c>
      <c r="Y400" s="7"/>
      <c r="Z400" s="215"/>
      <c r="AA400" s="215"/>
      <c r="AB400" s="215"/>
      <c r="AC400" s="215"/>
      <c r="AD400" s="215"/>
      <c r="AE400" s="215"/>
      <c r="AF400" s="215"/>
      <c r="AG400" s="215"/>
      <c r="AH400" s="215"/>
      <c r="AI400" s="214">
        <f t="shared" si="24"/>
        <v>0</v>
      </c>
      <c r="AJ400" s="214">
        <f t="shared" si="25"/>
        <v>0</v>
      </c>
      <c r="AK400" s="214">
        <f t="shared" si="26"/>
        <v>0</v>
      </c>
    </row>
    <row r="401" spans="1:37" ht="20.25" x14ac:dyDescent="0.2">
      <c r="A401" s="11"/>
      <c r="B401" s="11"/>
      <c r="C401" s="115"/>
      <c r="D401" s="143"/>
      <c r="E401" s="257"/>
      <c r="F401" s="263"/>
      <c r="G401" s="257"/>
      <c r="H401" s="257"/>
      <c r="I401" s="257"/>
      <c r="J401" s="257"/>
      <c r="K401" s="264"/>
      <c r="L401" s="256"/>
      <c r="M401" s="263"/>
      <c r="N401" s="263"/>
      <c r="O401" s="263"/>
      <c r="P401" s="257"/>
      <c r="Q401" s="257"/>
      <c r="R401" s="257"/>
      <c r="S401" s="257"/>
      <c r="T401" s="257"/>
      <c r="U401" s="290" t="str">
        <f>IF(OR(L401="FINT",L401="ENCO",L401=""),IF(ISNA(LOOKUP(S401,'€€€'!$H$7:$H$96,'€€€'!$I$7:$I$96)*T401),"",(LOOKUP(S401,'€€€'!$H$7:$H$96,'€€€'!$I$7:$I$96)*T401)),"")</f>
        <v/>
      </c>
      <c r="V401" s="256"/>
      <c r="W401" s="256"/>
      <c r="X401" s="290" t="str">
        <f>IF(OR(L401="FINT",L401="ENCO",L401=""),IF(ISNA(LOOKUP(V401,'€€€'!$H$7:$H$96,'€€€'!$I$7:$I$96)*W401),"",(LOOKUP(V401,'€€€'!$H$7:$H$96,'€€€'!$I$7:$I$96)*W401)),"")</f>
        <v/>
      </c>
      <c r="Y401" s="7"/>
      <c r="Z401" s="215"/>
      <c r="AA401" s="215"/>
      <c r="AB401" s="215"/>
      <c r="AC401" s="215"/>
      <c r="AD401" s="215"/>
      <c r="AE401" s="215"/>
      <c r="AF401" s="215"/>
      <c r="AG401" s="215"/>
      <c r="AH401" s="215"/>
      <c r="AI401" s="214">
        <f t="shared" si="24"/>
        <v>0</v>
      </c>
      <c r="AJ401" s="214">
        <f t="shared" si="25"/>
        <v>0</v>
      </c>
      <c r="AK401" s="214">
        <f t="shared" si="26"/>
        <v>0</v>
      </c>
    </row>
    <row r="402" spans="1:37" ht="20.25" x14ac:dyDescent="0.2">
      <c r="A402" s="11"/>
      <c r="B402" s="11"/>
      <c r="C402" s="115"/>
      <c r="D402" s="143"/>
      <c r="E402" s="257"/>
      <c r="F402" s="263"/>
      <c r="G402" s="257"/>
      <c r="H402" s="257"/>
      <c r="I402" s="257"/>
      <c r="J402" s="257"/>
      <c r="K402" s="264"/>
      <c r="L402" s="256"/>
      <c r="M402" s="263"/>
      <c r="N402" s="263"/>
      <c r="O402" s="263"/>
      <c r="P402" s="257"/>
      <c r="Q402" s="257"/>
      <c r="R402" s="257"/>
      <c r="S402" s="257"/>
      <c r="T402" s="257"/>
      <c r="U402" s="290" t="str">
        <f>IF(OR(L402="FINT",L402="ENCO",L402=""),IF(ISNA(LOOKUP(S402,'€€€'!$H$7:$H$96,'€€€'!$I$7:$I$96)*T402),"",(LOOKUP(S402,'€€€'!$H$7:$H$96,'€€€'!$I$7:$I$96)*T402)),"")</f>
        <v/>
      </c>
      <c r="V402" s="256"/>
      <c r="W402" s="256"/>
      <c r="X402" s="290" t="str">
        <f>IF(OR(L402="FINT",L402="ENCO",L402=""),IF(ISNA(LOOKUP(V402,'€€€'!$H$7:$H$96,'€€€'!$I$7:$I$96)*W402),"",(LOOKUP(V402,'€€€'!$H$7:$H$96,'€€€'!$I$7:$I$96)*W402)),"")</f>
        <v/>
      </c>
      <c r="Y402" s="7"/>
      <c r="Z402" s="215"/>
      <c r="AA402" s="215"/>
      <c r="AB402" s="215"/>
      <c r="AC402" s="215"/>
      <c r="AD402" s="215"/>
      <c r="AE402" s="215"/>
      <c r="AF402" s="215"/>
      <c r="AG402" s="215"/>
      <c r="AH402" s="215"/>
      <c r="AI402" s="214">
        <f t="shared" si="24"/>
        <v>0</v>
      </c>
      <c r="AJ402" s="214">
        <f t="shared" si="25"/>
        <v>0</v>
      </c>
      <c r="AK402" s="214">
        <f t="shared" si="26"/>
        <v>0</v>
      </c>
    </row>
    <row r="403" spans="1:37" ht="20.25" x14ac:dyDescent="0.2">
      <c r="A403" s="11"/>
      <c r="B403" s="11"/>
      <c r="C403" s="115"/>
      <c r="D403" s="143"/>
      <c r="E403" s="257"/>
      <c r="F403" s="263"/>
      <c r="G403" s="257"/>
      <c r="H403" s="257"/>
      <c r="I403" s="257"/>
      <c r="J403" s="257"/>
      <c r="K403" s="264"/>
      <c r="L403" s="256"/>
      <c r="M403" s="263"/>
      <c r="N403" s="263"/>
      <c r="O403" s="263"/>
      <c r="P403" s="257"/>
      <c r="Q403" s="257"/>
      <c r="R403" s="257"/>
      <c r="S403" s="257"/>
      <c r="T403" s="257"/>
      <c r="U403" s="290" t="str">
        <f>IF(OR(L403="FINT",L403="ENCO",L403=""),IF(ISNA(LOOKUP(S403,'€€€'!$H$7:$H$96,'€€€'!$I$7:$I$96)*T403),"",(LOOKUP(S403,'€€€'!$H$7:$H$96,'€€€'!$I$7:$I$96)*T403)),"")</f>
        <v/>
      </c>
      <c r="V403" s="256"/>
      <c r="W403" s="256"/>
      <c r="X403" s="290" t="str">
        <f>IF(OR(L403="FINT",L403="ENCO",L403=""),IF(ISNA(LOOKUP(V403,'€€€'!$H$7:$H$96,'€€€'!$I$7:$I$96)*W403),"",(LOOKUP(V403,'€€€'!$H$7:$H$96,'€€€'!$I$7:$I$96)*W403)),"")</f>
        <v/>
      </c>
      <c r="Y403" s="7"/>
      <c r="Z403" s="215"/>
      <c r="AA403" s="215"/>
      <c r="AB403" s="215"/>
      <c r="AC403" s="215"/>
      <c r="AD403" s="215"/>
      <c r="AE403" s="215"/>
      <c r="AF403" s="215"/>
      <c r="AG403" s="215"/>
      <c r="AH403" s="215"/>
      <c r="AI403" s="214">
        <f t="shared" si="24"/>
        <v>0</v>
      </c>
      <c r="AJ403" s="214">
        <f t="shared" si="25"/>
        <v>0</v>
      </c>
      <c r="AK403" s="214">
        <f t="shared" si="26"/>
        <v>0</v>
      </c>
    </row>
    <row r="404" spans="1:37" ht="20.25" x14ac:dyDescent="0.2">
      <c r="A404" s="11"/>
      <c r="B404" s="11"/>
      <c r="C404" s="115"/>
      <c r="D404" s="143"/>
      <c r="E404" s="257"/>
      <c r="F404" s="263"/>
      <c r="G404" s="257"/>
      <c r="H404" s="257"/>
      <c r="I404" s="257"/>
      <c r="J404" s="257"/>
      <c r="K404" s="264"/>
      <c r="L404" s="256"/>
      <c r="M404" s="263"/>
      <c r="N404" s="263"/>
      <c r="O404" s="263"/>
      <c r="P404" s="257"/>
      <c r="Q404" s="257"/>
      <c r="R404" s="257"/>
      <c r="S404" s="257"/>
      <c r="T404" s="257"/>
      <c r="U404" s="290" t="str">
        <f>IF(OR(L404="FINT",L404="ENCO",L404=""),IF(ISNA(LOOKUP(S404,'€€€'!$H$7:$H$96,'€€€'!$I$7:$I$96)*T404),"",(LOOKUP(S404,'€€€'!$H$7:$H$96,'€€€'!$I$7:$I$96)*T404)),"")</f>
        <v/>
      </c>
      <c r="V404" s="256"/>
      <c r="W404" s="256"/>
      <c r="X404" s="290" t="str">
        <f>IF(OR(L404="FINT",L404="ENCO",L404=""),IF(ISNA(LOOKUP(V404,'€€€'!$H$7:$H$96,'€€€'!$I$7:$I$96)*W404),"",(LOOKUP(V404,'€€€'!$H$7:$H$96,'€€€'!$I$7:$I$96)*W404)),"")</f>
        <v/>
      </c>
      <c r="Y404" s="7"/>
      <c r="Z404" s="215"/>
      <c r="AA404" s="215"/>
      <c r="AB404" s="215"/>
      <c r="AC404" s="215"/>
      <c r="AD404" s="215"/>
      <c r="AE404" s="215"/>
      <c r="AF404" s="215"/>
      <c r="AG404" s="215"/>
      <c r="AH404" s="215"/>
      <c r="AI404" s="214">
        <f t="shared" si="24"/>
        <v>0</v>
      </c>
      <c r="AJ404" s="214">
        <f t="shared" si="25"/>
        <v>0</v>
      </c>
      <c r="AK404" s="214">
        <f t="shared" si="26"/>
        <v>0</v>
      </c>
    </row>
    <row r="405" spans="1:37" ht="20.25" x14ac:dyDescent="0.2">
      <c r="A405" s="11"/>
      <c r="B405" s="11"/>
      <c r="C405" s="115"/>
      <c r="D405" s="143"/>
      <c r="E405" s="257"/>
      <c r="F405" s="263"/>
      <c r="G405" s="257"/>
      <c r="H405" s="257"/>
      <c r="I405" s="257"/>
      <c r="J405" s="257"/>
      <c r="K405" s="264"/>
      <c r="L405" s="256"/>
      <c r="M405" s="263"/>
      <c r="N405" s="263"/>
      <c r="O405" s="263"/>
      <c r="P405" s="257"/>
      <c r="Q405" s="257"/>
      <c r="R405" s="257"/>
      <c r="S405" s="257"/>
      <c r="T405" s="257"/>
      <c r="U405" s="290" t="str">
        <f>IF(OR(L405="FINT",L405="ENCO",L405=""),IF(ISNA(LOOKUP(S405,'€€€'!$H$7:$H$96,'€€€'!$I$7:$I$96)*T405),"",(LOOKUP(S405,'€€€'!$H$7:$H$96,'€€€'!$I$7:$I$96)*T405)),"")</f>
        <v/>
      </c>
      <c r="V405" s="256"/>
      <c r="W405" s="256"/>
      <c r="X405" s="290" t="str">
        <f>IF(OR(L405="FINT",L405="ENCO",L405=""),IF(ISNA(LOOKUP(V405,'€€€'!$H$7:$H$96,'€€€'!$I$7:$I$96)*W405),"",(LOOKUP(V405,'€€€'!$H$7:$H$96,'€€€'!$I$7:$I$96)*W405)),"")</f>
        <v/>
      </c>
      <c r="Y405" s="7"/>
      <c r="Z405" s="215"/>
      <c r="AA405" s="215"/>
      <c r="AB405" s="215"/>
      <c r="AC405" s="215"/>
      <c r="AD405" s="215"/>
      <c r="AE405" s="215"/>
      <c r="AF405" s="215"/>
      <c r="AG405" s="215"/>
      <c r="AH405" s="215"/>
      <c r="AI405" s="214">
        <f t="shared" si="24"/>
        <v>0</v>
      </c>
      <c r="AJ405" s="214">
        <f t="shared" si="25"/>
        <v>0</v>
      </c>
      <c r="AK405" s="214">
        <f t="shared" si="26"/>
        <v>0</v>
      </c>
    </row>
    <row r="406" spans="1:37" ht="20.25" x14ac:dyDescent="0.2">
      <c r="A406" s="11"/>
      <c r="B406" s="11"/>
      <c r="C406" s="115"/>
      <c r="D406" s="143"/>
      <c r="E406" s="257"/>
      <c r="F406" s="263"/>
      <c r="G406" s="257"/>
      <c r="H406" s="257"/>
      <c r="I406" s="257"/>
      <c r="J406" s="257"/>
      <c r="K406" s="264"/>
      <c r="L406" s="256"/>
      <c r="M406" s="263"/>
      <c r="N406" s="263"/>
      <c r="O406" s="263"/>
      <c r="P406" s="257"/>
      <c r="Q406" s="257"/>
      <c r="R406" s="257"/>
      <c r="S406" s="257"/>
      <c r="T406" s="257"/>
      <c r="U406" s="290" t="str">
        <f>IF(OR(L406="FINT",L406="ENCO",L406=""),IF(ISNA(LOOKUP(S406,'€€€'!$H$7:$H$96,'€€€'!$I$7:$I$96)*T406),"",(LOOKUP(S406,'€€€'!$H$7:$H$96,'€€€'!$I$7:$I$96)*T406)),"")</f>
        <v/>
      </c>
      <c r="V406" s="256"/>
      <c r="W406" s="256"/>
      <c r="X406" s="290" t="str">
        <f>IF(OR(L406="FINT",L406="ENCO",L406=""),IF(ISNA(LOOKUP(V406,'€€€'!$H$7:$H$96,'€€€'!$I$7:$I$96)*W406),"",(LOOKUP(V406,'€€€'!$H$7:$H$96,'€€€'!$I$7:$I$96)*W406)),"")</f>
        <v/>
      </c>
      <c r="Y406" s="7"/>
      <c r="Z406" s="215"/>
      <c r="AA406" s="215"/>
      <c r="AB406" s="215"/>
      <c r="AC406" s="215"/>
      <c r="AD406" s="215"/>
      <c r="AE406" s="215"/>
      <c r="AF406" s="215"/>
      <c r="AG406" s="215"/>
      <c r="AH406" s="215"/>
      <c r="AI406" s="214">
        <f t="shared" si="24"/>
        <v>0</v>
      </c>
      <c r="AJ406" s="214">
        <f t="shared" si="25"/>
        <v>0</v>
      </c>
      <c r="AK406" s="214">
        <f t="shared" si="26"/>
        <v>0</v>
      </c>
    </row>
    <row r="407" spans="1:37" ht="20.25" x14ac:dyDescent="0.2">
      <c r="A407" s="11"/>
      <c r="B407" s="11"/>
      <c r="C407" s="115"/>
      <c r="D407" s="143"/>
      <c r="E407" s="257"/>
      <c r="F407" s="263"/>
      <c r="G407" s="257"/>
      <c r="H407" s="257"/>
      <c r="I407" s="257"/>
      <c r="J407" s="257"/>
      <c r="K407" s="264"/>
      <c r="L407" s="256"/>
      <c r="M407" s="263"/>
      <c r="N407" s="263"/>
      <c r="O407" s="263"/>
      <c r="P407" s="257"/>
      <c r="Q407" s="257"/>
      <c r="R407" s="257"/>
      <c r="S407" s="257"/>
      <c r="T407" s="257"/>
      <c r="U407" s="290" t="str">
        <f>IF(OR(L407="FINT",L407="ENCO",L407=""),IF(ISNA(LOOKUP(S407,'€€€'!$H$7:$H$96,'€€€'!$I$7:$I$96)*T407),"",(LOOKUP(S407,'€€€'!$H$7:$H$96,'€€€'!$I$7:$I$96)*T407)),"")</f>
        <v/>
      </c>
      <c r="V407" s="256"/>
      <c r="W407" s="256"/>
      <c r="X407" s="290" t="str">
        <f>IF(OR(L407="FINT",L407="ENCO",L407=""),IF(ISNA(LOOKUP(V407,'€€€'!$H$7:$H$96,'€€€'!$I$7:$I$96)*W407),"",(LOOKUP(V407,'€€€'!$H$7:$H$96,'€€€'!$I$7:$I$96)*W407)),"")</f>
        <v/>
      </c>
      <c r="Y407" s="7"/>
      <c r="Z407" s="215"/>
      <c r="AA407" s="215"/>
      <c r="AB407" s="215"/>
      <c r="AC407" s="215"/>
      <c r="AD407" s="215"/>
      <c r="AE407" s="215"/>
      <c r="AF407" s="215"/>
      <c r="AG407" s="215"/>
      <c r="AH407" s="215"/>
      <c r="AI407" s="214">
        <f t="shared" si="24"/>
        <v>0</v>
      </c>
      <c r="AJ407" s="214">
        <f t="shared" si="25"/>
        <v>0</v>
      </c>
      <c r="AK407" s="214">
        <f t="shared" si="26"/>
        <v>0</v>
      </c>
    </row>
    <row r="408" spans="1:37" ht="20.25" x14ac:dyDescent="0.2">
      <c r="A408" s="11"/>
      <c r="B408" s="11"/>
      <c r="C408" s="115"/>
      <c r="D408" s="143"/>
      <c r="E408" s="257"/>
      <c r="F408" s="263"/>
      <c r="G408" s="257"/>
      <c r="H408" s="257"/>
      <c r="I408" s="257"/>
      <c r="J408" s="257"/>
      <c r="K408" s="264"/>
      <c r="L408" s="256"/>
      <c r="M408" s="263"/>
      <c r="N408" s="263"/>
      <c r="O408" s="263"/>
      <c r="P408" s="257"/>
      <c r="Q408" s="257"/>
      <c r="R408" s="257"/>
      <c r="S408" s="257"/>
      <c r="T408" s="257"/>
      <c r="U408" s="290" t="str">
        <f>IF(OR(L408="FINT",L408="ENCO",L408=""),IF(ISNA(LOOKUP(S408,'€€€'!$H$7:$H$96,'€€€'!$I$7:$I$96)*T408),"",(LOOKUP(S408,'€€€'!$H$7:$H$96,'€€€'!$I$7:$I$96)*T408)),"")</f>
        <v/>
      </c>
      <c r="V408" s="256"/>
      <c r="W408" s="256"/>
      <c r="X408" s="290" t="str">
        <f>IF(OR(L408="FINT",L408="ENCO",L408=""),IF(ISNA(LOOKUP(V408,'€€€'!$H$7:$H$96,'€€€'!$I$7:$I$96)*W408),"",(LOOKUP(V408,'€€€'!$H$7:$H$96,'€€€'!$I$7:$I$96)*W408)),"")</f>
        <v/>
      </c>
      <c r="Y408" s="7"/>
      <c r="Z408" s="215"/>
      <c r="AA408" s="215"/>
      <c r="AB408" s="215"/>
      <c r="AC408" s="215"/>
      <c r="AD408" s="215"/>
      <c r="AE408" s="215"/>
      <c r="AF408" s="215"/>
      <c r="AG408" s="215"/>
      <c r="AH408" s="215"/>
      <c r="AI408" s="214">
        <f t="shared" si="24"/>
        <v>0</v>
      </c>
      <c r="AJ408" s="214">
        <f t="shared" si="25"/>
        <v>0</v>
      </c>
      <c r="AK408" s="214">
        <f t="shared" si="26"/>
        <v>0</v>
      </c>
    </row>
    <row r="409" spans="1:37" ht="20.25" x14ac:dyDescent="0.2">
      <c r="A409" s="11"/>
      <c r="B409" s="11"/>
      <c r="C409" s="115"/>
      <c r="D409" s="143"/>
      <c r="E409" s="257"/>
      <c r="F409" s="263"/>
      <c r="G409" s="257"/>
      <c r="H409" s="257"/>
      <c r="I409" s="257"/>
      <c r="J409" s="257"/>
      <c r="K409" s="264"/>
      <c r="L409" s="256"/>
      <c r="M409" s="263"/>
      <c r="N409" s="263"/>
      <c r="O409" s="263"/>
      <c r="P409" s="257"/>
      <c r="Q409" s="257"/>
      <c r="R409" s="257"/>
      <c r="S409" s="257"/>
      <c r="T409" s="257"/>
      <c r="U409" s="290" t="str">
        <f>IF(OR(L409="FINT",L409="ENCO",L409=""),IF(ISNA(LOOKUP(S409,'€€€'!$H$7:$H$96,'€€€'!$I$7:$I$96)*T409),"",(LOOKUP(S409,'€€€'!$H$7:$H$96,'€€€'!$I$7:$I$96)*T409)),"")</f>
        <v/>
      </c>
      <c r="V409" s="256"/>
      <c r="W409" s="256"/>
      <c r="X409" s="290" t="str">
        <f>IF(OR(L409="FINT",L409="ENCO",L409=""),IF(ISNA(LOOKUP(V409,'€€€'!$H$7:$H$96,'€€€'!$I$7:$I$96)*W409),"",(LOOKUP(V409,'€€€'!$H$7:$H$96,'€€€'!$I$7:$I$96)*W409)),"")</f>
        <v/>
      </c>
      <c r="Y409" s="7"/>
      <c r="Z409" s="215"/>
      <c r="AA409" s="215"/>
      <c r="AB409" s="215"/>
      <c r="AC409" s="215"/>
      <c r="AD409" s="215"/>
      <c r="AE409" s="215"/>
      <c r="AF409" s="215"/>
      <c r="AG409" s="215"/>
      <c r="AH409" s="215"/>
      <c r="AI409" s="214">
        <f t="shared" si="24"/>
        <v>0</v>
      </c>
      <c r="AJ409" s="214">
        <f t="shared" si="25"/>
        <v>0</v>
      </c>
      <c r="AK409" s="214">
        <f t="shared" si="26"/>
        <v>0</v>
      </c>
    </row>
    <row r="410" spans="1:37" ht="20.25" x14ac:dyDescent="0.2">
      <c r="A410" s="11"/>
      <c r="B410" s="11"/>
      <c r="C410" s="115"/>
      <c r="D410" s="143"/>
      <c r="E410" s="257"/>
      <c r="F410" s="263"/>
      <c r="G410" s="257"/>
      <c r="H410" s="257"/>
      <c r="I410" s="257"/>
      <c r="J410" s="257"/>
      <c r="K410" s="264"/>
      <c r="L410" s="256"/>
      <c r="M410" s="263"/>
      <c r="N410" s="263"/>
      <c r="O410" s="263"/>
      <c r="P410" s="257"/>
      <c r="Q410" s="257"/>
      <c r="R410" s="257"/>
      <c r="S410" s="257"/>
      <c r="T410" s="257"/>
      <c r="U410" s="290" t="str">
        <f>IF(OR(L410="FINT",L410="ENCO",L410=""),IF(ISNA(LOOKUP(S410,'€€€'!$H$7:$H$96,'€€€'!$I$7:$I$96)*T410),"",(LOOKUP(S410,'€€€'!$H$7:$H$96,'€€€'!$I$7:$I$96)*T410)),"")</f>
        <v/>
      </c>
      <c r="V410" s="256"/>
      <c r="W410" s="256"/>
      <c r="X410" s="290" t="str">
        <f>IF(OR(L410="FINT",L410="ENCO",L410=""),IF(ISNA(LOOKUP(V410,'€€€'!$H$7:$H$96,'€€€'!$I$7:$I$96)*W410),"",(LOOKUP(V410,'€€€'!$H$7:$H$96,'€€€'!$I$7:$I$96)*W410)),"")</f>
        <v/>
      </c>
      <c r="Y410" s="7"/>
      <c r="Z410" s="215"/>
      <c r="AA410" s="215"/>
      <c r="AB410" s="215"/>
      <c r="AC410" s="215"/>
      <c r="AD410" s="215"/>
      <c r="AE410" s="215"/>
      <c r="AF410" s="215"/>
      <c r="AG410" s="215"/>
      <c r="AH410" s="215"/>
      <c r="AI410" s="214">
        <f t="shared" si="24"/>
        <v>0</v>
      </c>
      <c r="AJ410" s="214">
        <f t="shared" si="25"/>
        <v>0</v>
      </c>
      <c r="AK410" s="214">
        <f t="shared" si="26"/>
        <v>0</v>
      </c>
    </row>
    <row r="411" spans="1:37" ht="20.25" x14ac:dyDescent="0.2">
      <c r="A411" s="11"/>
      <c r="B411" s="11"/>
      <c r="C411" s="115"/>
      <c r="D411" s="143"/>
      <c r="E411" s="257"/>
      <c r="F411" s="263"/>
      <c r="G411" s="257"/>
      <c r="H411" s="257"/>
      <c r="I411" s="257"/>
      <c r="J411" s="257"/>
      <c r="K411" s="264"/>
      <c r="L411" s="256"/>
      <c r="M411" s="263"/>
      <c r="N411" s="263"/>
      <c r="O411" s="263"/>
      <c r="P411" s="257"/>
      <c r="Q411" s="257"/>
      <c r="R411" s="257"/>
      <c r="S411" s="257"/>
      <c r="T411" s="257"/>
      <c r="U411" s="290" t="str">
        <f>IF(OR(L411="FINT",L411="ENCO",L411=""),IF(ISNA(LOOKUP(S411,'€€€'!$H$7:$H$96,'€€€'!$I$7:$I$96)*T411),"",(LOOKUP(S411,'€€€'!$H$7:$H$96,'€€€'!$I$7:$I$96)*T411)),"")</f>
        <v/>
      </c>
      <c r="V411" s="256"/>
      <c r="W411" s="256"/>
      <c r="X411" s="290" t="str">
        <f>IF(OR(L411="FINT",L411="ENCO",L411=""),IF(ISNA(LOOKUP(V411,'€€€'!$H$7:$H$96,'€€€'!$I$7:$I$96)*W411),"",(LOOKUP(V411,'€€€'!$H$7:$H$96,'€€€'!$I$7:$I$96)*W411)),"")</f>
        <v/>
      </c>
      <c r="Y411" s="7"/>
      <c r="Z411" s="215"/>
      <c r="AA411" s="215"/>
      <c r="AB411" s="215"/>
      <c r="AC411" s="215"/>
      <c r="AD411" s="215"/>
      <c r="AE411" s="215"/>
      <c r="AF411" s="215"/>
      <c r="AG411" s="215"/>
      <c r="AH411" s="215"/>
      <c r="AI411" s="214">
        <f t="shared" si="24"/>
        <v>0</v>
      </c>
      <c r="AJ411" s="214">
        <f t="shared" si="25"/>
        <v>0</v>
      </c>
      <c r="AK411" s="214">
        <f t="shared" si="26"/>
        <v>0</v>
      </c>
    </row>
    <row r="412" spans="1:37" ht="20.25" x14ac:dyDescent="0.2">
      <c r="A412" s="11"/>
      <c r="B412" s="11"/>
      <c r="C412" s="115"/>
      <c r="D412" s="143"/>
      <c r="E412" s="257"/>
      <c r="F412" s="263"/>
      <c r="G412" s="257"/>
      <c r="H412" s="257"/>
      <c r="I412" s="257"/>
      <c r="J412" s="257"/>
      <c r="K412" s="264"/>
      <c r="L412" s="256"/>
      <c r="M412" s="263"/>
      <c r="N412" s="263"/>
      <c r="O412" s="263"/>
      <c r="P412" s="257"/>
      <c r="Q412" s="257"/>
      <c r="R412" s="257"/>
      <c r="S412" s="257"/>
      <c r="T412" s="257"/>
      <c r="U412" s="290" t="str">
        <f>IF(OR(L412="FINT",L412="ENCO",L412=""),IF(ISNA(LOOKUP(S412,'€€€'!$H$7:$H$96,'€€€'!$I$7:$I$96)*T412),"",(LOOKUP(S412,'€€€'!$H$7:$H$96,'€€€'!$I$7:$I$96)*T412)),"")</f>
        <v/>
      </c>
      <c r="V412" s="256"/>
      <c r="W412" s="256"/>
      <c r="X412" s="290" t="str">
        <f>IF(OR(L412="FINT",L412="ENCO",L412=""),IF(ISNA(LOOKUP(V412,'€€€'!$H$7:$H$96,'€€€'!$I$7:$I$96)*W412),"",(LOOKUP(V412,'€€€'!$H$7:$H$96,'€€€'!$I$7:$I$96)*W412)),"")</f>
        <v/>
      </c>
      <c r="Y412" s="7"/>
      <c r="Z412" s="215"/>
      <c r="AA412" s="215"/>
      <c r="AB412" s="215"/>
      <c r="AC412" s="215"/>
      <c r="AD412" s="215"/>
      <c r="AE412" s="215"/>
      <c r="AF412" s="215"/>
      <c r="AG412" s="215"/>
      <c r="AH412" s="215"/>
      <c r="AI412" s="214">
        <f t="shared" si="24"/>
        <v>0</v>
      </c>
      <c r="AJ412" s="214">
        <f t="shared" si="25"/>
        <v>0</v>
      </c>
      <c r="AK412" s="214">
        <f t="shared" si="26"/>
        <v>0</v>
      </c>
    </row>
    <row r="413" spans="1:37" ht="20.25" x14ac:dyDescent="0.2">
      <c r="A413" s="11"/>
      <c r="B413" s="11"/>
      <c r="C413" s="115"/>
      <c r="D413" s="143"/>
      <c r="E413" s="257"/>
      <c r="F413" s="263"/>
      <c r="G413" s="257"/>
      <c r="H413" s="257"/>
      <c r="I413" s="257"/>
      <c r="J413" s="257"/>
      <c r="K413" s="264"/>
      <c r="L413" s="256"/>
      <c r="M413" s="263"/>
      <c r="N413" s="263"/>
      <c r="O413" s="263"/>
      <c r="P413" s="257"/>
      <c r="Q413" s="257"/>
      <c r="R413" s="257"/>
      <c r="S413" s="257"/>
      <c r="T413" s="257"/>
      <c r="U413" s="290" t="str">
        <f>IF(OR(L413="FINT",L413="ENCO",L413=""),IF(ISNA(LOOKUP(S413,'€€€'!$H$7:$H$96,'€€€'!$I$7:$I$96)*T413),"",(LOOKUP(S413,'€€€'!$H$7:$H$96,'€€€'!$I$7:$I$96)*T413)),"")</f>
        <v/>
      </c>
      <c r="V413" s="256"/>
      <c r="W413" s="256"/>
      <c r="X413" s="290" t="str">
        <f>IF(OR(L413="FINT",L413="ENCO",L413=""),IF(ISNA(LOOKUP(V413,'€€€'!$H$7:$H$96,'€€€'!$I$7:$I$96)*W413),"",(LOOKUP(V413,'€€€'!$H$7:$H$96,'€€€'!$I$7:$I$96)*W413)),"")</f>
        <v/>
      </c>
      <c r="Y413" s="7"/>
      <c r="Z413" s="215"/>
      <c r="AA413" s="215"/>
      <c r="AB413" s="215"/>
      <c r="AC413" s="215"/>
      <c r="AD413" s="215"/>
      <c r="AE413" s="215"/>
      <c r="AF413" s="215"/>
      <c r="AG413" s="215"/>
      <c r="AH413" s="215"/>
      <c r="AI413" s="214">
        <f t="shared" si="24"/>
        <v>0</v>
      </c>
      <c r="AJ413" s="214">
        <f t="shared" si="25"/>
        <v>0</v>
      </c>
      <c r="AK413" s="214">
        <f t="shared" si="26"/>
        <v>0</v>
      </c>
    </row>
    <row r="414" spans="1:37" ht="20.25" x14ac:dyDescent="0.3">
      <c r="A414" s="11"/>
      <c r="B414" s="11"/>
      <c r="C414" s="115"/>
      <c r="D414" s="143"/>
      <c r="E414" s="267"/>
      <c r="F414" s="268"/>
      <c r="G414" s="267"/>
      <c r="H414" s="267"/>
      <c r="I414" s="257"/>
      <c r="J414" s="257"/>
      <c r="K414" s="267"/>
      <c r="L414" s="256"/>
      <c r="M414" s="263"/>
      <c r="N414" s="263"/>
      <c r="O414" s="263"/>
      <c r="P414" s="257"/>
      <c r="Q414" s="257"/>
      <c r="R414" s="257"/>
      <c r="S414" s="257"/>
      <c r="T414" s="257"/>
      <c r="U414" s="290" t="str">
        <f>IF(OR(L414="FINT",L414="ENCO",L414=""),IF(ISNA(LOOKUP(S414,'€€€'!$H$7:$H$96,'€€€'!$I$7:$I$96)*T414),"",(LOOKUP(S414,'€€€'!$H$7:$H$96,'€€€'!$I$7:$I$96)*T414)),"")</f>
        <v/>
      </c>
      <c r="V414" s="256"/>
      <c r="W414" s="256"/>
      <c r="X414" s="290" t="str">
        <f>IF(OR(L414="FINT",L414="ENCO",L414=""),IF(ISNA(LOOKUP(V414,'€€€'!$H$7:$H$96,'€€€'!$I$7:$I$96)*W414),"",(LOOKUP(V414,'€€€'!$H$7:$H$96,'€€€'!$I$7:$I$96)*W414)),"")</f>
        <v/>
      </c>
      <c r="Y414" s="7"/>
      <c r="Z414" s="215"/>
      <c r="AA414" s="215"/>
      <c r="AB414" s="215"/>
      <c r="AC414" s="215"/>
      <c r="AD414" s="215"/>
      <c r="AE414" s="215"/>
      <c r="AF414" s="215"/>
      <c r="AG414" s="215"/>
      <c r="AH414" s="215"/>
      <c r="AI414" s="214">
        <f t="shared" si="24"/>
        <v>0</v>
      </c>
      <c r="AJ414" s="214">
        <f t="shared" si="25"/>
        <v>0</v>
      </c>
      <c r="AK414" s="214">
        <f t="shared" si="26"/>
        <v>0</v>
      </c>
    </row>
    <row r="415" spans="1:37" ht="20.25" x14ac:dyDescent="0.2">
      <c r="A415" s="11"/>
      <c r="B415" s="11"/>
      <c r="C415" s="115"/>
      <c r="D415" s="143"/>
      <c r="E415" s="257"/>
      <c r="F415" s="263"/>
      <c r="G415" s="257"/>
      <c r="H415" s="257"/>
      <c r="I415" s="257"/>
      <c r="J415" s="257"/>
      <c r="K415" s="264"/>
      <c r="L415" s="256"/>
      <c r="M415" s="263"/>
      <c r="N415" s="263"/>
      <c r="O415" s="263"/>
      <c r="P415" s="257"/>
      <c r="Q415" s="257"/>
      <c r="R415" s="257"/>
      <c r="S415" s="257"/>
      <c r="T415" s="257"/>
      <c r="U415" s="290" t="str">
        <f>IF(OR(L415="FINT",L415="ENCO",L415=""),IF(ISNA(LOOKUP(S415,'€€€'!$H$7:$H$96,'€€€'!$I$7:$I$96)*T415),"",(LOOKUP(S415,'€€€'!$H$7:$H$96,'€€€'!$I$7:$I$96)*T415)),"")</f>
        <v/>
      </c>
      <c r="V415" s="256"/>
      <c r="W415" s="256"/>
      <c r="X415" s="290" t="str">
        <f>IF(OR(L415="FINT",L415="ENCO",L415=""),IF(ISNA(LOOKUP(V415,'€€€'!$H$7:$H$96,'€€€'!$I$7:$I$96)*W415),"",(LOOKUP(V415,'€€€'!$H$7:$H$96,'€€€'!$I$7:$I$96)*W415)),"")</f>
        <v/>
      </c>
      <c r="Y415" s="7"/>
      <c r="Z415" s="215"/>
      <c r="AA415" s="215"/>
      <c r="AB415" s="215"/>
      <c r="AC415" s="215"/>
      <c r="AD415" s="215"/>
      <c r="AE415" s="215"/>
      <c r="AF415" s="215"/>
      <c r="AG415" s="215"/>
      <c r="AH415" s="215"/>
      <c r="AI415" s="214">
        <f t="shared" si="24"/>
        <v>0</v>
      </c>
      <c r="AJ415" s="214">
        <f t="shared" si="25"/>
        <v>0</v>
      </c>
      <c r="AK415" s="214">
        <f t="shared" si="26"/>
        <v>0</v>
      </c>
    </row>
    <row r="416" spans="1:37" ht="20.25" x14ac:dyDescent="0.2">
      <c r="A416" s="11"/>
      <c r="B416" s="11"/>
      <c r="C416" s="115"/>
      <c r="D416" s="143"/>
      <c r="E416" s="257"/>
      <c r="F416" s="263"/>
      <c r="G416" s="257"/>
      <c r="H416" s="257"/>
      <c r="I416" s="257"/>
      <c r="J416" s="257"/>
      <c r="K416" s="264"/>
      <c r="L416" s="256"/>
      <c r="M416" s="263"/>
      <c r="N416" s="263"/>
      <c r="O416" s="263"/>
      <c r="P416" s="257"/>
      <c r="Q416" s="257"/>
      <c r="R416" s="257"/>
      <c r="S416" s="257"/>
      <c r="T416" s="257"/>
      <c r="U416" s="290" t="str">
        <f>IF(OR(L416="FINT",L416="ENCO",L416=""),IF(ISNA(LOOKUP(S416,'€€€'!$H$7:$H$96,'€€€'!$I$7:$I$96)*T416),"",(LOOKUP(S416,'€€€'!$H$7:$H$96,'€€€'!$I$7:$I$96)*T416)),"")</f>
        <v/>
      </c>
      <c r="V416" s="256"/>
      <c r="W416" s="256"/>
      <c r="X416" s="290" t="str">
        <f>IF(OR(L416="FINT",L416="ENCO",L416=""),IF(ISNA(LOOKUP(V416,'€€€'!$H$7:$H$96,'€€€'!$I$7:$I$96)*W416),"",(LOOKUP(V416,'€€€'!$H$7:$H$96,'€€€'!$I$7:$I$96)*W416)),"")</f>
        <v/>
      </c>
      <c r="Y416" s="7"/>
      <c r="Z416" s="215"/>
      <c r="AA416" s="215"/>
      <c r="AB416" s="215"/>
      <c r="AC416" s="215"/>
      <c r="AD416" s="215"/>
      <c r="AE416" s="215"/>
      <c r="AF416" s="215"/>
      <c r="AG416" s="215"/>
      <c r="AH416" s="215"/>
      <c r="AI416" s="214">
        <f t="shared" si="24"/>
        <v>0</v>
      </c>
      <c r="AJ416" s="214">
        <f t="shared" si="25"/>
        <v>0</v>
      </c>
      <c r="AK416" s="214">
        <f t="shared" si="26"/>
        <v>0</v>
      </c>
    </row>
    <row r="417" spans="1:37" ht="20.25" x14ac:dyDescent="0.2">
      <c r="A417" s="11"/>
      <c r="B417" s="11"/>
      <c r="C417" s="115"/>
      <c r="D417" s="143"/>
      <c r="E417" s="257"/>
      <c r="F417" s="263"/>
      <c r="G417" s="257"/>
      <c r="H417" s="257"/>
      <c r="I417" s="257"/>
      <c r="J417" s="257"/>
      <c r="K417" s="264"/>
      <c r="L417" s="256"/>
      <c r="M417" s="263"/>
      <c r="N417" s="263"/>
      <c r="O417" s="263"/>
      <c r="P417" s="257"/>
      <c r="Q417" s="257"/>
      <c r="R417" s="257"/>
      <c r="S417" s="257"/>
      <c r="T417" s="257"/>
      <c r="U417" s="290" t="str">
        <f>IF(OR(L417="FINT",L417="ENCO",L417=""),IF(ISNA(LOOKUP(S417,'€€€'!$H$7:$H$96,'€€€'!$I$7:$I$96)*T417),"",(LOOKUP(S417,'€€€'!$H$7:$H$96,'€€€'!$I$7:$I$96)*T417)),"")</f>
        <v/>
      </c>
      <c r="V417" s="256"/>
      <c r="W417" s="256"/>
      <c r="X417" s="290" t="str">
        <f>IF(OR(L417="FINT",L417="ENCO",L417=""),IF(ISNA(LOOKUP(V417,'€€€'!$H$7:$H$96,'€€€'!$I$7:$I$96)*W417),"",(LOOKUP(V417,'€€€'!$H$7:$H$96,'€€€'!$I$7:$I$96)*W417)),"")</f>
        <v/>
      </c>
      <c r="Y417" s="7"/>
      <c r="Z417" s="215"/>
      <c r="AA417" s="215"/>
      <c r="AB417" s="215"/>
      <c r="AC417" s="215"/>
      <c r="AD417" s="215"/>
      <c r="AE417" s="215"/>
      <c r="AF417" s="215"/>
      <c r="AG417" s="215"/>
      <c r="AH417" s="215"/>
      <c r="AI417" s="214">
        <f t="shared" si="24"/>
        <v>0</v>
      </c>
      <c r="AJ417" s="214">
        <f t="shared" si="25"/>
        <v>0</v>
      </c>
      <c r="AK417" s="214">
        <f t="shared" si="26"/>
        <v>0</v>
      </c>
    </row>
    <row r="418" spans="1:37" ht="20.25" x14ac:dyDescent="0.2">
      <c r="A418" s="11"/>
      <c r="B418" s="11"/>
      <c r="C418" s="115"/>
      <c r="D418" s="143"/>
      <c r="E418" s="257"/>
      <c r="F418" s="263"/>
      <c r="G418" s="257"/>
      <c r="H418" s="257"/>
      <c r="I418" s="257"/>
      <c r="J418" s="257"/>
      <c r="K418" s="264"/>
      <c r="L418" s="256"/>
      <c r="M418" s="263"/>
      <c r="N418" s="263"/>
      <c r="O418" s="263"/>
      <c r="P418" s="257"/>
      <c r="Q418" s="257"/>
      <c r="R418" s="257"/>
      <c r="S418" s="257"/>
      <c r="T418" s="257"/>
      <c r="U418" s="290" t="str">
        <f>IF(OR(L418="FINT",L418="ENCO",L418=""),IF(ISNA(LOOKUP(S418,'€€€'!$H$7:$H$96,'€€€'!$I$7:$I$96)*T418),"",(LOOKUP(S418,'€€€'!$H$7:$H$96,'€€€'!$I$7:$I$96)*T418)),"")</f>
        <v/>
      </c>
      <c r="V418" s="256"/>
      <c r="W418" s="256"/>
      <c r="X418" s="290" t="str">
        <f>IF(OR(L418="FINT",L418="ENCO",L418=""),IF(ISNA(LOOKUP(V418,'€€€'!$H$7:$H$96,'€€€'!$I$7:$I$96)*W418),"",(LOOKUP(V418,'€€€'!$H$7:$H$96,'€€€'!$I$7:$I$96)*W418)),"")</f>
        <v/>
      </c>
      <c r="Y418" s="7"/>
      <c r="Z418" s="215"/>
      <c r="AA418" s="215"/>
      <c r="AB418" s="215"/>
      <c r="AC418" s="215"/>
      <c r="AD418" s="215"/>
      <c r="AE418" s="215"/>
      <c r="AF418" s="215"/>
      <c r="AG418" s="215"/>
      <c r="AH418" s="215"/>
      <c r="AI418" s="214">
        <f t="shared" si="24"/>
        <v>0</v>
      </c>
      <c r="AJ418" s="214">
        <f t="shared" si="25"/>
        <v>0</v>
      </c>
      <c r="AK418" s="214">
        <f t="shared" si="26"/>
        <v>0</v>
      </c>
    </row>
    <row r="419" spans="1:37" ht="20.25" x14ac:dyDescent="0.2">
      <c r="A419" s="11"/>
      <c r="B419" s="11"/>
      <c r="C419" s="115"/>
      <c r="D419" s="143"/>
      <c r="E419" s="257"/>
      <c r="F419" s="263"/>
      <c r="G419" s="257"/>
      <c r="H419" s="257"/>
      <c r="I419" s="257"/>
      <c r="J419" s="257"/>
      <c r="K419" s="264"/>
      <c r="L419" s="256"/>
      <c r="M419" s="263"/>
      <c r="N419" s="263"/>
      <c r="O419" s="263"/>
      <c r="P419" s="257"/>
      <c r="Q419" s="257"/>
      <c r="R419" s="257"/>
      <c r="S419" s="257"/>
      <c r="T419" s="257"/>
      <c r="U419" s="290" t="str">
        <f>IF(OR(L419="FINT",L419="ENCO",L419=""),IF(ISNA(LOOKUP(S419,'€€€'!$H$7:$H$96,'€€€'!$I$7:$I$96)*T419),"",(LOOKUP(S419,'€€€'!$H$7:$H$96,'€€€'!$I$7:$I$96)*T419)),"")</f>
        <v/>
      </c>
      <c r="V419" s="256"/>
      <c r="W419" s="256"/>
      <c r="X419" s="290" t="str">
        <f>IF(OR(L419="FINT",L419="ENCO",L419=""),IF(ISNA(LOOKUP(V419,'€€€'!$H$7:$H$96,'€€€'!$I$7:$I$96)*W419),"",(LOOKUP(V419,'€€€'!$H$7:$H$96,'€€€'!$I$7:$I$96)*W419)),"")</f>
        <v/>
      </c>
      <c r="Y419" s="7"/>
      <c r="Z419" s="215"/>
      <c r="AA419" s="215"/>
      <c r="AB419" s="215"/>
      <c r="AC419" s="215"/>
      <c r="AD419" s="215"/>
      <c r="AE419" s="215"/>
      <c r="AF419" s="215"/>
      <c r="AG419" s="215"/>
      <c r="AH419" s="215"/>
      <c r="AI419" s="214">
        <f t="shared" si="24"/>
        <v>0</v>
      </c>
      <c r="AJ419" s="214">
        <f t="shared" si="25"/>
        <v>0</v>
      </c>
      <c r="AK419" s="214">
        <f t="shared" si="26"/>
        <v>0</v>
      </c>
    </row>
    <row r="420" spans="1:37" ht="20.25" x14ac:dyDescent="0.2">
      <c r="A420" s="11"/>
      <c r="B420" s="11"/>
      <c r="C420" s="115"/>
      <c r="D420" s="143"/>
      <c r="E420" s="257"/>
      <c r="F420" s="263"/>
      <c r="G420" s="257"/>
      <c r="H420" s="257"/>
      <c r="I420" s="257"/>
      <c r="J420" s="257"/>
      <c r="K420" s="264"/>
      <c r="L420" s="256"/>
      <c r="M420" s="263"/>
      <c r="N420" s="263"/>
      <c r="O420" s="263"/>
      <c r="P420" s="257"/>
      <c r="Q420" s="257"/>
      <c r="R420" s="257"/>
      <c r="S420" s="257"/>
      <c r="T420" s="257"/>
      <c r="U420" s="290" t="str">
        <f>IF(OR(L420="FINT",L420="ENCO",L420=""),IF(ISNA(LOOKUP(S420,'€€€'!$H$7:$H$96,'€€€'!$I$7:$I$96)*T420),"",(LOOKUP(S420,'€€€'!$H$7:$H$96,'€€€'!$I$7:$I$96)*T420)),"")</f>
        <v/>
      </c>
      <c r="V420" s="256"/>
      <c r="W420" s="256"/>
      <c r="X420" s="290" t="str">
        <f>IF(OR(L420="FINT",L420="ENCO",L420=""),IF(ISNA(LOOKUP(V420,'€€€'!$H$7:$H$96,'€€€'!$I$7:$I$96)*W420),"",(LOOKUP(V420,'€€€'!$H$7:$H$96,'€€€'!$I$7:$I$96)*W420)),"")</f>
        <v/>
      </c>
      <c r="Y420" s="7"/>
      <c r="Z420" s="215"/>
      <c r="AA420" s="215"/>
      <c r="AB420" s="215"/>
      <c r="AC420" s="215"/>
      <c r="AD420" s="215"/>
      <c r="AE420" s="215"/>
      <c r="AF420" s="215"/>
      <c r="AG420" s="215"/>
      <c r="AH420" s="215"/>
      <c r="AI420" s="214">
        <f t="shared" si="24"/>
        <v>0</v>
      </c>
      <c r="AJ420" s="214">
        <f t="shared" si="25"/>
        <v>0</v>
      </c>
      <c r="AK420" s="214">
        <f t="shared" si="26"/>
        <v>0</v>
      </c>
    </row>
    <row r="421" spans="1:37" ht="20.25" x14ac:dyDescent="0.2">
      <c r="A421" s="11"/>
      <c r="B421" s="11"/>
      <c r="C421" s="115"/>
      <c r="D421" s="143"/>
      <c r="E421" s="257"/>
      <c r="F421" s="263"/>
      <c r="G421" s="257"/>
      <c r="H421" s="257"/>
      <c r="I421" s="257"/>
      <c r="J421" s="257"/>
      <c r="K421" s="264"/>
      <c r="L421" s="256"/>
      <c r="M421" s="263"/>
      <c r="N421" s="263"/>
      <c r="O421" s="263"/>
      <c r="P421" s="257"/>
      <c r="Q421" s="257"/>
      <c r="R421" s="257"/>
      <c r="S421" s="257"/>
      <c r="T421" s="257"/>
      <c r="U421" s="290" t="str">
        <f>IF(OR(L421="FINT",L421="ENCO",L421=""),IF(ISNA(LOOKUP(S421,'€€€'!$H$7:$H$96,'€€€'!$I$7:$I$96)*T421),"",(LOOKUP(S421,'€€€'!$H$7:$H$96,'€€€'!$I$7:$I$96)*T421)),"")</f>
        <v/>
      </c>
      <c r="V421" s="256"/>
      <c r="W421" s="256"/>
      <c r="X421" s="290" t="str">
        <f>IF(OR(L421="FINT",L421="ENCO",L421=""),IF(ISNA(LOOKUP(V421,'€€€'!$H$7:$H$96,'€€€'!$I$7:$I$96)*W421),"",(LOOKUP(V421,'€€€'!$H$7:$H$96,'€€€'!$I$7:$I$96)*W421)),"")</f>
        <v/>
      </c>
      <c r="Y421" s="7"/>
      <c r="Z421" s="215"/>
      <c r="AA421" s="215"/>
      <c r="AB421" s="215"/>
      <c r="AC421" s="215"/>
      <c r="AD421" s="215"/>
      <c r="AE421" s="215"/>
      <c r="AF421" s="215"/>
      <c r="AG421" s="215"/>
      <c r="AH421" s="215"/>
      <c r="AI421" s="214">
        <f t="shared" si="24"/>
        <v>0</v>
      </c>
      <c r="AJ421" s="214">
        <f t="shared" si="25"/>
        <v>0</v>
      </c>
      <c r="AK421" s="214">
        <f t="shared" si="26"/>
        <v>0</v>
      </c>
    </row>
    <row r="422" spans="1:37" ht="20.25" x14ac:dyDescent="0.2">
      <c r="A422" s="11"/>
      <c r="B422" s="11"/>
      <c r="C422" s="115"/>
      <c r="D422" s="143"/>
      <c r="E422" s="257"/>
      <c r="F422" s="263"/>
      <c r="G422" s="257"/>
      <c r="H422" s="257"/>
      <c r="I422" s="257"/>
      <c r="J422" s="257"/>
      <c r="K422" s="264"/>
      <c r="L422" s="256"/>
      <c r="M422" s="263"/>
      <c r="N422" s="263"/>
      <c r="O422" s="263"/>
      <c r="P422" s="257"/>
      <c r="Q422" s="257"/>
      <c r="R422" s="257"/>
      <c r="S422" s="257"/>
      <c r="T422" s="257"/>
      <c r="U422" s="290" t="str">
        <f>IF(OR(L422="FINT",L422="ENCO",L422=""),IF(ISNA(LOOKUP(S422,'€€€'!$H$7:$H$96,'€€€'!$I$7:$I$96)*T422),"",(LOOKUP(S422,'€€€'!$H$7:$H$96,'€€€'!$I$7:$I$96)*T422)),"")</f>
        <v/>
      </c>
      <c r="V422" s="256"/>
      <c r="W422" s="256"/>
      <c r="X422" s="290" t="str">
        <f>IF(OR(L422="FINT",L422="ENCO",L422=""),IF(ISNA(LOOKUP(V422,'€€€'!$H$7:$H$96,'€€€'!$I$7:$I$96)*W422),"",(LOOKUP(V422,'€€€'!$H$7:$H$96,'€€€'!$I$7:$I$96)*W422)),"")</f>
        <v/>
      </c>
      <c r="Y422" s="7"/>
      <c r="Z422" s="215"/>
      <c r="AA422" s="215"/>
      <c r="AB422" s="215"/>
      <c r="AC422" s="215"/>
      <c r="AD422" s="215"/>
      <c r="AE422" s="215"/>
      <c r="AF422" s="215"/>
      <c r="AG422" s="215"/>
      <c r="AH422" s="215"/>
      <c r="AI422" s="214">
        <f t="shared" si="24"/>
        <v>0</v>
      </c>
      <c r="AJ422" s="214">
        <f t="shared" si="25"/>
        <v>0</v>
      </c>
      <c r="AK422" s="214">
        <f t="shared" si="26"/>
        <v>0</v>
      </c>
    </row>
    <row r="423" spans="1:37" ht="20.25" x14ac:dyDescent="0.2">
      <c r="A423" s="11"/>
      <c r="B423" s="11"/>
      <c r="C423" s="115"/>
      <c r="D423" s="143"/>
      <c r="E423" s="257"/>
      <c r="F423" s="263"/>
      <c r="G423" s="257"/>
      <c r="H423" s="257"/>
      <c r="I423" s="257"/>
      <c r="J423" s="257"/>
      <c r="K423" s="264"/>
      <c r="L423" s="256"/>
      <c r="M423" s="263"/>
      <c r="N423" s="263"/>
      <c r="O423" s="263"/>
      <c r="P423" s="257"/>
      <c r="Q423" s="257"/>
      <c r="R423" s="257"/>
      <c r="S423" s="257"/>
      <c r="T423" s="257"/>
      <c r="U423" s="290" t="str">
        <f>IF(OR(L423="FINT",L423="ENCO",L423=""),IF(ISNA(LOOKUP(S423,'€€€'!$H$7:$H$96,'€€€'!$I$7:$I$96)*T423),"",(LOOKUP(S423,'€€€'!$H$7:$H$96,'€€€'!$I$7:$I$96)*T423)),"")</f>
        <v/>
      </c>
      <c r="V423" s="256"/>
      <c r="W423" s="256"/>
      <c r="X423" s="290" t="str">
        <f>IF(OR(L423="FINT",L423="ENCO",L423=""),IF(ISNA(LOOKUP(V423,'€€€'!$H$7:$H$96,'€€€'!$I$7:$I$96)*W423),"",(LOOKUP(V423,'€€€'!$H$7:$H$96,'€€€'!$I$7:$I$96)*W423)),"")</f>
        <v/>
      </c>
      <c r="Y423" s="7"/>
      <c r="Z423" s="215"/>
      <c r="AA423" s="215"/>
      <c r="AB423" s="215"/>
      <c r="AC423" s="215"/>
      <c r="AD423" s="215"/>
      <c r="AE423" s="215"/>
      <c r="AF423" s="215"/>
      <c r="AG423" s="215"/>
      <c r="AH423" s="215"/>
      <c r="AI423" s="214">
        <f t="shared" si="24"/>
        <v>0</v>
      </c>
      <c r="AJ423" s="214">
        <f t="shared" si="25"/>
        <v>0</v>
      </c>
      <c r="AK423" s="214">
        <f t="shared" si="26"/>
        <v>0</v>
      </c>
    </row>
    <row r="424" spans="1:37" ht="20.25" x14ac:dyDescent="0.2">
      <c r="A424" s="11"/>
      <c r="B424" s="11"/>
      <c r="C424" s="115"/>
      <c r="D424" s="143"/>
      <c r="E424" s="257"/>
      <c r="F424" s="263"/>
      <c r="G424" s="257"/>
      <c r="H424" s="257"/>
      <c r="I424" s="257"/>
      <c r="J424" s="257"/>
      <c r="K424" s="264"/>
      <c r="L424" s="256"/>
      <c r="M424" s="263"/>
      <c r="N424" s="263"/>
      <c r="O424" s="263"/>
      <c r="P424" s="257"/>
      <c r="Q424" s="257"/>
      <c r="R424" s="257"/>
      <c r="S424" s="257"/>
      <c r="T424" s="257"/>
      <c r="U424" s="290" t="str">
        <f>IF(OR(L424="FINT",L424="ENCO",L424=""),IF(ISNA(LOOKUP(S424,'€€€'!$H$7:$H$96,'€€€'!$I$7:$I$96)*T424),"",(LOOKUP(S424,'€€€'!$H$7:$H$96,'€€€'!$I$7:$I$96)*T424)),"")</f>
        <v/>
      </c>
      <c r="V424" s="256"/>
      <c r="W424" s="256"/>
      <c r="X424" s="290" t="str">
        <f>IF(OR(L424="FINT",L424="ENCO",L424=""),IF(ISNA(LOOKUP(V424,'€€€'!$H$7:$H$96,'€€€'!$I$7:$I$96)*W424),"",(LOOKUP(V424,'€€€'!$H$7:$H$96,'€€€'!$I$7:$I$96)*W424)),"")</f>
        <v/>
      </c>
      <c r="Y424" s="7"/>
      <c r="Z424" s="215"/>
      <c r="AA424" s="215"/>
      <c r="AB424" s="215"/>
      <c r="AC424" s="215"/>
      <c r="AD424" s="215"/>
      <c r="AE424" s="215"/>
      <c r="AF424" s="215"/>
      <c r="AG424" s="215"/>
      <c r="AH424" s="215"/>
      <c r="AI424" s="214">
        <f t="shared" si="24"/>
        <v>0</v>
      </c>
      <c r="AJ424" s="214">
        <f t="shared" si="25"/>
        <v>0</v>
      </c>
      <c r="AK424" s="214">
        <f t="shared" si="26"/>
        <v>0</v>
      </c>
    </row>
    <row r="425" spans="1:37" ht="20.25" x14ac:dyDescent="0.2">
      <c r="A425" s="11"/>
      <c r="B425" s="11"/>
      <c r="C425" s="115"/>
      <c r="D425" s="143"/>
      <c r="E425" s="257"/>
      <c r="F425" s="263"/>
      <c r="G425" s="257"/>
      <c r="H425" s="257"/>
      <c r="I425" s="257"/>
      <c r="J425" s="257"/>
      <c r="K425" s="264"/>
      <c r="L425" s="256"/>
      <c r="M425" s="263"/>
      <c r="N425" s="263"/>
      <c r="O425" s="263"/>
      <c r="P425" s="257"/>
      <c r="Q425" s="257"/>
      <c r="R425" s="257"/>
      <c r="S425" s="257"/>
      <c r="T425" s="257"/>
      <c r="U425" s="290" t="str">
        <f>IF(OR(L425="FINT",L425="ENCO",L425=""),IF(ISNA(LOOKUP(S425,'€€€'!$H$7:$H$96,'€€€'!$I$7:$I$96)*T425),"",(LOOKUP(S425,'€€€'!$H$7:$H$96,'€€€'!$I$7:$I$96)*T425)),"")</f>
        <v/>
      </c>
      <c r="V425" s="256"/>
      <c r="W425" s="256"/>
      <c r="X425" s="290" t="str">
        <f>IF(OR(L425="FINT",L425="ENCO",L425=""),IF(ISNA(LOOKUP(V425,'€€€'!$H$7:$H$96,'€€€'!$I$7:$I$96)*W425),"",(LOOKUP(V425,'€€€'!$H$7:$H$96,'€€€'!$I$7:$I$96)*W425)),"")</f>
        <v/>
      </c>
      <c r="Y425" s="7"/>
      <c r="Z425" s="215"/>
      <c r="AA425" s="215"/>
      <c r="AB425" s="215"/>
      <c r="AC425" s="215"/>
      <c r="AD425" s="215"/>
      <c r="AE425" s="215"/>
      <c r="AF425" s="215"/>
      <c r="AG425" s="215"/>
      <c r="AH425" s="215"/>
      <c r="AI425" s="214">
        <f t="shared" si="24"/>
        <v>0</v>
      </c>
      <c r="AJ425" s="214">
        <f t="shared" si="25"/>
        <v>0</v>
      </c>
      <c r="AK425" s="214">
        <f t="shared" si="26"/>
        <v>0</v>
      </c>
    </row>
    <row r="426" spans="1:37" ht="20.25" x14ac:dyDescent="0.2">
      <c r="A426" s="11"/>
      <c r="B426" s="11"/>
      <c r="C426" s="115"/>
      <c r="D426" s="143"/>
      <c r="E426" s="257"/>
      <c r="F426" s="263"/>
      <c r="G426" s="257"/>
      <c r="H426" s="257"/>
      <c r="I426" s="257"/>
      <c r="J426" s="257"/>
      <c r="K426" s="264"/>
      <c r="L426" s="256"/>
      <c r="M426" s="263"/>
      <c r="N426" s="263"/>
      <c r="O426" s="263"/>
      <c r="P426" s="257"/>
      <c r="Q426" s="257"/>
      <c r="R426" s="257"/>
      <c r="S426" s="257"/>
      <c r="T426" s="257"/>
      <c r="U426" s="290" t="str">
        <f>IF(OR(L426="FINT",L426="ENCO",L426=""),IF(ISNA(LOOKUP(S426,'€€€'!$H$7:$H$96,'€€€'!$I$7:$I$96)*T426),"",(LOOKUP(S426,'€€€'!$H$7:$H$96,'€€€'!$I$7:$I$96)*T426)),"")</f>
        <v/>
      </c>
      <c r="V426" s="256"/>
      <c r="W426" s="256"/>
      <c r="X426" s="290" t="str">
        <f>IF(OR(L426="FINT",L426="ENCO",L426=""),IF(ISNA(LOOKUP(V426,'€€€'!$H$7:$H$96,'€€€'!$I$7:$I$96)*W426),"",(LOOKUP(V426,'€€€'!$H$7:$H$96,'€€€'!$I$7:$I$96)*W426)),"")</f>
        <v/>
      </c>
      <c r="Y426" s="7"/>
      <c r="Z426" s="215"/>
      <c r="AA426" s="215"/>
      <c r="AB426" s="215"/>
      <c r="AC426" s="215"/>
      <c r="AD426" s="215"/>
      <c r="AE426" s="215"/>
      <c r="AF426" s="215"/>
      <c r="AG426" s="215"/>
      <c r="AH426" s="215"/>
      <c r="AI426" s="214">
        <f t="shared" si="24"/>
        <v>0</v>
      </c>
      <c r="AJ426" s="214">
        <f t="shared" si="25"/>
        <v>0</v>
      </c>
      <c r="AK426" s="214">
        <f t="shared" si="26"/>
        <v>0</v>
      </c>
    </row>
    <row r="427" spans="1:37" ht="20.25" x14ac:dyDescent="0.2">
      <c r="A427" s="11"/>
      <c r="B427" s="11"/>
      <c r="C427" s="115"/>
      <c r="D427" s="143"/>
      <c r="E427" s="257"/>
      <c r="F427" s="263"/>
      <c r="G427" s="257"/>
      <c r="H427" s="257"/>
      <c r="I427" s="257"/>
      <c r="J427" s="257"/>
      <c r="K427" s="264"/>
      <c r="L427" s="256"/>
      <c r="M427" s="263"/>
      <c r="N427" s="263"/>
      <c r="O427" s="263"/>
      <c r="P427" s="257"/>
      <c r="Q427" s="257"/>
      <c r="R427" s="257"/>
      <c r="S427" s="257"/>
      <c r="T427" s="257"/>
      <c r="U427" s="290" t="str">
        <f>IF(OR(L427="FINT",L427="ENCO",L427=""),IF(ISNA(LOOKUP(S427,'€€€'!$H$7:$H$96,'€€€'!$I$7:$I$96)*T427),"",(LOOKUP(S427,'€€€'!$H$7:$H$96,'€€€'!$I$7:$I$96)*T427)),"")</f>
        <v/>
      </c>
      <c r="V427" s="256"/>
      <c r="W427" s="256"/>
      <c r="X427" s="290" t="str">
        <f>IF(OR(L427="FINT",L427="ENCO",L427=""),IF(ISNA(LOOKUP(V427,'€€€'!$H$7:$H$96,'€€€'!$I$7:$I$96)*W427),"",(LOOKUP(V427,'€€€'!$H$7:$H$96,'€€€'!$I$7:$I$96)*W427)),"")</f>
        <v/>
      </c>
      <c r="Y427" s="7"/>
      <c r="Z427" s="215"/>
      <c r="AA427" s="215"/>
      <c r="AB427" s="215"/>
      <c r="AC427" s="215"/>
      <c r="AD427" s="215"/>
      <c r="AE427" s="215"/>
      <c r="AF427" s="215"/>
      <c r="AG427" s="215"/>
      <c r="AH427" s="215"/>
      <c r="AI427" s="214">
        <f t="shared" si="24"/>
        <v>0</v>
      </c>
      <c r="AJ427" s="214">
        <f t="shared" si="25"/>
        <v>0</v>
      </c>
      <c r="AK427" s="214">
        <f t="shared" si="26"/>
        <v>0</v>
      </c>
    </row>
    <row r="428" spans="1:37" ht="20.25" x14ac:dyDescent="0.2">
      <c r="A428" s="11"/>
      <c r="B428" s="11"/>
      <c r="C428" s="115"/>
      <c r="D428" s="143"/>
      <c r="E428" s="257"/>
      <c r="F428" s="263"/>
      <c r="G428" s="257"/>
      <c r="H428" s="257"/>
      <c r="I428" s="257"/>
      <c r="J428" s="257"/>
      <c r="K428" s="264"/>
      <c r="L428" s="256"/>
      <c r="M428" s="263"/>
      <c r="N428" s="263"/>
      <c r="O428" s="263"/>
      <c r="P428" s="257"/>
      <c r="Q428" s="257"/>
      <c r="R428" s="257"/>
      <c r="S428" s="257"/>
      <c r="T428" s="257"/>
      <c r="U428" s="290" t="str">
        <f>IF(OR(L428="FINT",L428="ENCO",L428=""),IF(ISNA(LOOKUP(S428,'€€€'!$H$7:$H$96,'€€€'!$I$7:$I$96)*T428),"",(LOOKUP(S428,'€€€'!$H$7:$H$96,'€€€'!$I$7:$I$96)*T428)),"")</f>
        <v/>
      </c>
      <c r="V428" s="256"/>
      <c r="W428" s="256"/>
      <c r="X428" s="290" t="str">
        <f>IF(OR(L428="FINT",L428="ENCO",L428=""),IF(ISNA(LOOKUP(V428,'€€€'!$H$7:$H$96,'€€€'!$I$7:$I$96)*W428),"",(LOOKUP(V428,'€€€'!$H$7:$H$96,'€€€'!$I$7:$I$96)*W428)),"")</f>
        <v/>
      </c>
      <c r="Y428" s="7"/>
      <c r="Z428" s="215"/>
      <c r="AA428" s="215"/>
      <c r="AB428" s="215"/>
      <c r="AC428" s="215"/>
      <c r="AD428" s="215"/>
      <c r="AE428" s="215"/>
      <c r="AF428" s="215"/>
      <c r="AG428" s="215"/>
      <c r="AH428" s="215"/>
      <c r="AI428" s="214">
        <f t="shared" si="24"/>
        <v>0</v>
      </c>
      <c r="AJ428" s="214">
        <f t="shared" si="25"/>
        <v>0</v>
      </c>
      <c r="AK428" s="214">
        <f t="shared" si="26"/>
        <v>0</v>
      </c>
    </row>
    <row r="429" spans="1:37" ht="20.25" x14ac:dyDescent="0.2">
      <c r="A429" s="11"/>
      <c r="B429" s="11"/>
      <c r="C429" s="115"/>
      <c r="D429" s="143"/>
      <c r="E429" s="257"/>
      <c r="F429" s="263"/>
      <c r="G429" s="257"/>
      <c r="H429" s="257"/>
      <c r="I429" s="257"/>
      <c r="J429" s="257"/>
      <c r="K429" s="264"/>
      <c r="L429" s="256"/>
      <c r="M429" s="263"/>
      <c r="N429" s="263"/>
      <c r="O429" s="263"/>
      <c r="P429" s="257"/>
      <c r="Q429" s="257"/>
      <c r="R429" s="257"/>
      <c r="S429" s="257"/>
      <c r="T429" s="257"/>
      <c r="U429" s="290" t="str">
        <f>IF(OR(L429="FINT",L429="ENCO",L429=""),IF(ISNA(LOOKUP(S429,'€€€'!$H$7:$H$96,'€€€'!$I$7:$I$96)*T429),"",(LOOKUP(S429,'€€€'!$H$7:$H$96,'€€€'!$I$7:$I$96)*T429)),"")</f>
        <v/>
      </c>
      <c r="V429" s="256"/>
      <c r="W429" s="256"/>
      <c r="X429" s="290" t="str">
        <f>IF(OR(L429="FINT",L429="ENCO",L429=""),IF(ISNA(LOOKUP(V429,'€€€'!$H$7:$H$96,'€€€'!$I$7:$I$96)*W429),"",(LOOKUP(V429,'€€€'!$H$7:$H$96,'€€€'!$I$7:$I$96)*W429)),"")</f>
        <v/>
      </c>
      <c r="Y429" s="7"/>
      <c r="Z429" s="215"/>
      <c r="AA429" s="215"/>
      <c r="AB429" s="215"/>
      <c r="AC429" s="215"/>
      <c r="AD429" s="215"/>
      <c r="AE429" s="215"/>
      <c r="AF429" s="215"/>
      <c r="AG429" s="215"/>
      <c r="AH429" s="215"/>
      <c r="AI429" s="214">
        <f t="shared" si="24"/>
        <v>0</v>
      </c>
      <c r="AJ429" s="214">
        <f t="shared" si="25"/>
        <v>0</v>
      </c>
      <c r="AK429" s="214">
        <f t="shared" si="26"/>
        <v>0</v>
      </c>
    </row>
    <row r="430" spans="1:37" ht="20.25" x14ac:dyDescent="0.2">
      <c r="A430" s="11"/>
      <c r="B430" s="11"/>
      <c r="C430" s="115"/>
      <c r="D430" s="143"/>
      <c r="E430" s="257"/>
      <c r="F430" s="263"/>
      <c r="G430" s="257"/>
      <c r="H430" s="257"/>
      <c r="I430" s="257"/>
      <c r="J430" s="257"/>
      <c r="K430" s="264"/>
      <c r="L430" s="256"/>
      <c r="M430" s="263"/>
      <c r="N430" s="263"/>
      <c r="O430" s="263"/>
      <c r="P430" s="257"/>
      <c r="Q430" s="257"/>
      <c r="R430" s="257"/>
      <c r="S430" s="257"/>
      <c r="T430" s="257"/>
      <c r="U430" s="290" t="str">
        <f>IF(OR(L430="FINT",L430="ENCO",L430=""),IF(ISNA(LOOKUP(S430,'€€€'!$H$7:$H$96,'€€€'!$I$7:$I$96)*T430),"",(LOOKUP(S430,'€€€'!$H$7:$H$96,'€€€'!$I$7:$I$96)*T430)),"")</f>
        <v/>
      </c>
      <c r="V430" s="256"/>
      <c r="W430" s="256"/>
      <c r="X430" s="290" t="str">
        <f>IF(OR(L430="FINT",L430="ENCO",L430=""),IF(ISNA(LOOKUP(V430,'€€€'!$H$7:$H$96,'€€€'!$I$7:$I$96)*W430),"",(LOOKUP(V430,'€€€'!$H$7:$H$96,'€€€'!$I$7:$I$96)*W430)),"")</f>
        <v/>
      </c>
      <c r="Y430" s="7"/>
      <c r="Z430" s="215"/>
      <c r="AA430" s="215"/>
      <c r="AB430" s="215"/>
      <c r="AC430" s="215"/>
      <c r="AD430" s="215"/>
      <c r="AE430" s="215"/>
      <c r="AF430" s="215"/>
      <c r="AG430" s="215"/>
      <c r="AH430" s="215"/>
      <c r="AI430" s="214">
        <f t="shared" si="24"/>
        <v>0</v>
      </c>
      <c r="AJ430" s="214">
        <f t="shared" si="25"/>
        <v>0</v>
      </c>
      <c r="AK430" s="214">
        <f t="shared" si="26"/>
        <v>0</v>
      </c>
    </row>
    <row r="431" spans="1:37" ht="20.25" x14ac:dyDescent="0.2">
      <c r="A431" s="11"/>
      <c r="B431" s="11"/>
      <c r="C431" s="115"/>
      <c r="D431" s="143"/>
      <c r="E431" s="257"/>
      <c r="F431" s="263"/>
      <c r="G431" s="257"/>
      <c r="H431" s="257"/>
      <c r="I431" s="257"/>
      <c r="J431" s="257"/>
      <c r="K431" s="264"/>
      <c r="L431" s="256"/>
      <c r="M431" s="263"/>
      <c r="N431" s="263"/>
      <c r="O431" s="263"/>
      <c r="P431" s="257"/>
      <c r="Q431" s="257"/>
      <c r="R431" s="257"/>
      <c r="S431" s="257"/>
      <c r="T431" s="257"/>
      <c r="U431" s="290" t="str">
        <f>IF(OR(L431="FINT",L431="ENCO",L431=""),IF(ISNA(LOOKUP(S431,'€€€'!$H$7:$H$96,'€€€'!$I$7:$I$96)*T431),"",(LOOKUP(S431,'€€€'!$H$7:$H$96,'€€€'!$I$7:$I$96)*T431)),"")</f>
        <v/>
      </c>
      <c r="V431" s="256"/>
      <c r="W431" s="256"/>
      <c r="X431" s="290" t="str">
        <f>IF(OR(L431="FINT",L431="ENCO",L431=""),IF(ISNA(LOOKUP(V431,'€€€'!$H$7:$H$96,'€€€'!$I$7:$I$96)*W431),"",(LOOKUP(V431,'€€€'!$H$7:$H$96,'€€€'!$I$7:$I$96)*W431)),"")</f>
        <v/>
      </c>
      <c r="Y431" s="7"/>
      <c r="Z431" s="215"/>
      <c r="AA431" s="215"/>
      <c r="AB431" s="215"/>
      <c r="AC431" s="215"/>
      <c r="AD431" s="215"/>
      <c r="AE431" s="215"/>
      <c r="AF431" s="215"/>
      <c r="AG431" s="215"/>
      <c r="AH431" s="215"/>
      <c r="AI431" s="214">
        <f t="shared" si="24"/>
        <v>0</v>
      </c>
      <c r="AJ431" s="214">
        <f t="shared" si="25"/>
        <v>0</v>
      </c>
      <c r="AK431" s="214">
        <f t="shared" si="26"/>
        <v>0</v>
      </c>
    </row>
    <row r="432" spans="1:37" ht="20.25" x14ac:dyDescent="0.2">
      <c r="A432" s="11"/>
      <c r="B432" s="11"/>
      <c r="C432" s="115"/>
      <c r="D432" s="143"/>
      <c r="E432" s="257"/>
      <c r="F432" s="263"/>
      <c r="G432" s="257"/>
      <c r="H432" s="257"/>
      <c r="I432" s="257"/>
      <c r="J432" s="257"/>
      <c r="K432" s="264"/>
      <c r="L432" s="256"/>
      <c r="M432" s="263"/>
      <c r="N432" s="263"/>
      <c r="O432" s="263"/>
      <c r="P432" s="257"/>
      <c r="Q432" s="257"/>
      <c r="R432" s="257"/>
      <c r="S432" s="257"/>
      <c r="T432" s="257"/>
      <c r="U432" s="290" t="str">
        <f>IF(OR(L432="FINT",L432="ENCO",L432=""),IF(ISNA(LOOKUP(S432,'€€€'!$H$7:$H$96,'€€€'!$I$7:$I$96)*T432),"",(LOOKUP(S432,'€€€'!$H$7:$H$96,'€€€'!$I$7:$I$96)*T432)),"")</f>
        <v/>
      </c>
      <c r="V432" s="256"/>
      <c r="W432" s="256"/>
      <c r="X432" s="290" t="str">
        <f>IF(OR(L432="FINT",L432="ENCO",L432=""),IF(ISNA(LOOKUP(V432,'€€€'!$H$7:$H$96,'€€€'!$I$7:$I$96)*W432),"",(LOOKUP(V432,'€€€'!$H$7:$H$96,'€€€'!$I$7:$I$96)*W432)),"")</f>
        <v/>
      </c>
      <c r="Y432" s="7"/>
      <c r="Z432" s="215"/>
      <c r="AA432" s="215"/>
      <c r="AB432" s="215"/>
      <c r="AC432" s="215"/>
      <c r="AD432" s="215"/>
      <c r="AE432" s="215"/>
      <c r="AF432" s="215"/>
      <c r="AG432" s="215"/>
      <c r="AH432" s="215"/>
      <c r="AI432" s="214">
        <f t="shared" si="24"/>
        <v>0</v>
      </c>
      <c r="AJ432" s="214">
        <f t="shared" si="25"/>
        <v>0</v>
      </c>
      <c r="AK432" s="214">
        <f t="shared" si="26"/>
        <v>0</v>
      </c>
    </row>
    <row r="433" spans="1:37" ht="20.25" x14ac:dyDescent="0.2">
      <c r="A433" s="11"/>
      <c r="B433" s="11"/>
      <c r="C433" s="115"/>
      <c r="D433" s="143"/>
      <c r="E433" s="257"/>
      <c r="F433" s="263"/>
      <c r="G433" s="257"/>
      <c r="H433" s="257"/>
      <c r="I433" s="257"/>
      <c r="J433" s="257"/>
      <c r="K433" s="264"/>
      <c r="L433" s="256"/>
      <c r="M433" s="263"/>
      <c r="N433" s="263"/>
      <c r="O433" s="263"/>
      <c r="P433" s="257"/>
      <c r="Q433" s="257"/>
      <c r="R433" s="257"/>
      <c r="S433" s="257"/>
      <c r="T433" s="257"/>
      <c r="U433" s="290" t="str">
        <f>IF(OR(L433="FINT",L433="ENCO",L433=""),IF(ISNA(LOOKUP(S433,'€€€'!$H$7:$H$96,'€€€'!$I$7:$I$96)*T433),"",(LOOKUP(S433,'€€€'!$H$7:$H$96,'€€€'!$I$7:$I$96)*T433)),"")</f>
        <v/>
      </c>
      <c r="V433" s="256"/>
      <c r="W433" s="256"/>
      <c r="X433" s="290" t="str">
        <f>IF(OR(L433="FINT",L433="ENCO",L433=""),IF(ISNA(LOOKUP(V433,'€€€'!$H$7:$H$96,'€€€'!$I$7:$I$96)*W433),"",(LOOKUP(V433,'€€€'!$H$7:$H$96,'€€€'!$I$7:$I$96)*W433)),"")</f>
        <v/>
      </c>
      <c r="Y433" s="7"/>
      <c r="Z433" s="215"/>
      <c r="AA433" s="215"/>
      <c r="AB433" s="215"/>
      <c r="AC433" s="215"/>
      <c r="AD433" s="215"/>
      <c r="AE433" s="215"/>
      <c r="AF433" s="215"/>
      <c r="AG433" s="215"/>
      <c r="AH433" s="215"/>
      <c r="AI433" s="214">
        <f t="shared" si="24"/>
        <v>0</v>
      </c>
      <c r="AJ433" s="214">
        <f t="shared" si="25"/>
        <v>0</v>
      </c>
      <c r="AK433" s="214">
        <f t="shared" si="26"/>
        <v>0</v>
      </c>
    </row>
    <row r="434" spans="1:37" ht="20.25" x14ac:dyDescent="0.2">
      <c r="A434" s="11"/>
      <c r="B434" s="11"/>
      <c r="C434" s="115"/>
      <c r="D434" s="143"/>
      <c r="E434" s="257"/>
      <c r="F434" s="263"/>
      <c r="G434" s="257"/>
      <c r="H434" s="257"/>
      <c r="I434" s="257"/>
      <c r="J434" s="257"/>
      <c r="K434" s="264"/>
      <c r="L434" s="256"/>
      <c r="M434" s="263"/>
      <c r="N434" s="263"/>
      <c r="O434" s="263"/>
      <c r="P434" s="257"/>
      <c r="Q434" s="257"/>
      <c r="R434" s="257"/>
      <c r="S434" s="257"/>
      <c r="T434" s="257"/>
      <c r="U434" s="290" t="str">
        <f>IF(OR(L434="FINT",L434="ENCO",L434=""),IF(ISNA(LOOKUP(S434,'€€€'!$H$7:$H$96,'€€€'!$I$7:$I$96)*T434),"",(LOOKUP(S434,'€€€'!$H$7:$H$96,'€€€'!$I$7:$I$96)*T434)),"")</f>
        <v/>
      </c>
      <c r="V434" s="256"/>
      <c r="W434" s="256"/>
      <c r="X434" s="290" t="str">
        <f>IF(OR(L434="FINT",L434="ENCO",L434=""),IF(ISNA(LOOKUP(V434,'€€€'!$H$7:$H$96,'€€€'!$I$7:$I$96)*W434),"",(LOOKUP(V434,'€€€'!$H$7:$H$96,'€€€'!$I$7:$I$96)*W434)),"")</f>
        <v/>
      </c>
      <c r="Y434" s="7"/>
      <c r="Z434" s="215"/>
      <c r="AA434" s="215"/>
      <c r="AB434" s="215"/>
      <c r="AC434" s="215"/>
      <c r="AD434" s="215"/>
      <c r="AE434" s="215"/>
      <c r="AF434" s="215"/>
      <c r="AG434" s="215"/>
      <c r="AH434" s="215"/>
      <c r="AI434" s="214">
        <f t="shared" si="24"/>
        <v>0</v>
      </c>
      <c r="AJ434" s="214">
        <f t="shared" si="25"/>
        <v>0</v>
      </c>
      <c r="AK434" s="214">
        <f t="shared" si="26"/>
        <v>0</v>
      </c>
    </row>
    <row r="435" spans="1:37" ht="20.25" x14ac:dyDescent="0.2">
      <c r="A435" s="11"/>
      <c r="B435" s="11"/>
      <c r="C435" s="115"/>
      <c r="D435" s="143"/>
      <c r="E435" s="257"/>
      <c r="F435" s="263"/>
      <c r="G435" s="257"/>
      <c r="H435" s="257"/>
      <c r="I435" s="264"/>
      <c r="J435" s="257"/>
      <c r="K435" s="264"/>
      <c r="L435" s="256"/>
      <c r="M435" s="263"/>
      <c r="N435" s="263"/>
      <c r="O435" s="263"/>
      <c r="P435" s="257"/>
      <c r="Q435" s="257"/>
      <c r="R435" s="257"/>
      <c r="S435" s="257"/>
      <c r="T435" s="257"/>
      <c r="U435" s="290" t="str">
        <f>IF(OR(L435="FINT",L435="ENCO",L435=""),IF(ISNA(LOOKUP(S435,'€€€'!$H$7:$H$96,'€€€'!$I$7:$I$96)*T435),"",(LOOKUP(S435,'€€€'!$H$7:$H$96,'€€€'!$I$7:$I$96)*T435)),"")</f>
        <v/>
      </c>
      <c r="V435" s="256"/>
      <c r="W435" s="256"/>
      <c r="X435" s="290" t="str">
        <f>IF(OR(L435="FINT",L435="ENCO",L435=""),IF(ISNA(LOOKUP(V435,'€€€'!$H$7:$H$96,'€€€'!$I$7:$I$96)*W435),"",(LOOKUP(V435,'€€€'!$H$7:$H$96,'€€€'!$I$7:$I$96)*W435)),"")</f>
        <v/>
      </c>
      <c r="Y435" s="7"/>
      <c r="Z435" s="215"/>
      <c r="AA435" s="215"/>
      <c r="AB435" s="215"/>
      <c r="AC435" s="215"/>
      <c r="AD435" s="215"/>
      <c r="AE435" s="215"/>
      <c r="AF435" s="215"/>
      <c r="AG435" s="215"/>
      <c r="AH435" s="215"/>
      <c r="AI435" s="214">
        <f t="shared" si="24"/>
        <v>0</v>
      </c>
      <c r="AJ435" s="214">
        <f t="shared" si="25"/>
        <v>0</v>
      </c>
      <c r="AK435" s="214">
        <f t="shared" si="26"/>
        <v>0</v>
      </c>
    </row>
    <row r="436" spans="1:37" ht="20.25" x14ac:dyDescent="0.2">
      <c r="A436" s="11"/>
      <c r="B436" s="11"/>
      <c r="C436" s="115"/>
      <c r="D436" s="143"/>
      <c r="E436" s="257"/>
      <c r="F436" s="263"/>
      <c r="G436" s="257"/>
      <c r="H436" s="257"/>
      <c r="I436" s="264"/>
      <c r="J436" s="257"/>
      <c r="K436" s="264"/>
      <c r="L436" s="256"/>
      <c r="M436" s="263"/>
      <c r="N436" s="263"/>
      <c r="O436" s="263"/>
      <c r="P436" s="257"/>
      <c r="Q436" s="257"/>
      <c r="R436" s="257"/>
      <c r="S436" s="257"/>
      <c r="T436" s="257"/>
      <c r="U436" s="290" t="str">
        <f>IF(OR(L436="FINT",L436="ENCO",L436=""),IF(ISNA(LOOKUP(S436,'€€€'!$H$7:$H$96,'€€€'!$I$7:$I$96)*T436),"",(LOOKUP(S436,'€€€'!$H$7:$H$96,'€€€'!$I$7:$I$96)*T436)),"")</f>
        <v/>
      </c>
      <c r="V436" s="256"/>
      <c r="W436" s="256"/>
      <c r="X436" s="290" t="str">
        <f>IF(OR(L436="FINT",L436="ENCO",L436=""),IF(ISNA(LOOKUP(V436,'€€€'!$H$7:$H$96,'€€€'!$I$7:$I$96)*W436),"",(LOOKUP(V436,'€€€'!$H$7:$H$96,'€€€'!$I$7:$I$96)*W436)),"")</f>
        <v/>
      </c>
      <c r="Y436" s="7"/>
      <c r="Z436" s="215"/>
      <c r="AA436" s="215"/>
      <c r="AB436" s="215"/>
      <c r="AC436" s="215"/>
      <c r="AD436" s="215"/>
      <c r="AE436" s="215"/>
      <c r="AF436" s="215"/>
      <c r="AG436" s="215"/>
      <c r="AH436" s="215"/>
      <c r="AI436" s="214">
        <f t="shared" si="24"/>
        <v>0</v>
      </c>
      <c r="AJ436" s="214">
        <f t="shared" si="25"/>
        <v>0</v>
      </c>
      <c r="AK436" s="214">
        <f t="shared" si="26"/>
        <v>0</v>
      </c>
    </row>
    <row r="437" spans="1:37" ht="20.25" x14ac:dyDescent="0.2">
      <c r="A437" s="11"/>
      <c r="B437" s="11"/>
      <c r="C437" s="115"/>
      <c r="D437" s="143"/>
      <c r="E437" s="257"/>
      <c r="F437" s="263"/>
      <c r="G437" s="257"/>
      <c r="H437" s="257"/>
      <c r="I437" s="257"/>
      <c r="J437" s="264"/>
      <c r="K437" s="264"/>
      <c r="L437" s="256"/>
      <c r="M437" s="263"/>
      <c r="N437" s="263"/>
      <c r="O437" s="263"/>
      <c r="P437" s="257"/>
      <c r="Q437" s="257"/>
      <c r="R437" s="257"/>
      <c r="S437" s="257"/>
      <c r="T437" s="257"/>
      <c r="U437" s="290" t="str">
        <f>IF(OR(L437="FINT",L437="ENCO",L437=""),IF(ISNA(LOOKUP(S437,'€€€'!$H$7:$H$96,'€€€'!$I$7:$I$96)*T437),"",(LOOKUP(S437,'€€€'!$H$7:$H$96,'€€€'!$I$7:$I$96)*T437)),"")</f>
        <v/>
      </c>
      <c r="V437" s="256"/>
      <c r="W437" s="256"/>
      <c r="X437" s="290" t="str">
        <f>IF(OR(L437="FINT",L437="ENCO",L437=""),IF(ISNA(LOOKUP(V437,'€€€'!$H$7:$H$96,'€€€'!$I$7:$I$96)*W437),"",(LOOKUP(V437,'€€€'!$H$7:$H$96,'€€€'!$I$7:$I$96)*W437)),"")</f>
        <v/>
      </c>
      <c r="Y437" s="7"/>
      <c r="Z437" s="215"/>
      <c r="AA437" s="215"/>
      <c r="AB437" s="215"/>
      <c r="AC437" s="215"/>
      <c r="AD437" s="215"/>
      <c r="AE437" s="215"/>
      <c r="AF437" s="215"/>
      <c r="AG437" s="215"/>
      <c r="AH437" s="215"/>
      <c r="AI437" s="214">
        <f t="shared" si="24"/>
        <v>0</v>
      </c>
      <c r="AJ437" s="214">
        <f t="shared" si="25"/>
        <v>0</v>
      </c>
      <c r="AK437" s="214">
        <f t="shared" si="26"/>
        <v>0</v>
      </c>
    </row>
    <row r="438" spans="1:37" ht="20.25" x14ac:dyDescent="0.2">
      <c r="A438" s="11"/>
      <c r="B438" s="11"/>
      <c r="C438" s="115"/>
      <c r="D438" s="143"/>
      <c r="E438" s="257"/>
      <c r="F438" s="263"/>
      <c r="G438" s="257"/>
      <c r="H438" s="257"/>
      <c r="I438" s="257"/>
      <c r="J438" s="264"/>
      <c r="K438" s="264"/>
      <c r="L438" s="256"/>
      <c r="M438" s="263"/>
      <c r="N438" s="263"/>
      <c r="O438" s="263"/>
      <c r="P438" s="257"/>
      <c r="Q438" s="257"/>
      <c r="R438" s="257"/>
      <c r="S438" s="257"/>
      <c r="T438" s="257"/>
      <c r="U438" s="290" t="str">
        <f>IF(OR(L438="FINT",L438="ENCO",L438=""),IF(ISNA(LOOKUP(S438,'€€€'!$H$7:$H$96,'€€€'!$I$7:$I$96)*T438),"",(LOOKUP(S438,'€€€'!$H$7:$H$96,'€€€'!$I$7:$I$96)*T438)),"")</f>
        <v/>
      </c>
      <c r="V438" s="256"/>
      <c r="W438" s="256"/>
      <c r="X438" s="290" t="str">
        <f>IF(OR(L438="FINT",L438="ENCO",L438=""),IF(ISNA(LOOKUP(V438,'€€€'!$H$7:$H$96,'€€€'!$I$7:$I$96)*W438),"",(LOOKUP(V438,'€€€'!$H$7:$H$96,'€€€'!$I$7:$I$96)*W438)),"")</f>
        <v/>
      </c>
      <c r="Y438" s="7"/>
      <c r="Z438" s="215"/>
      <c r="AA438" s="215"/>
      <c r="AB438" s="215"/>
      <c r="AC438" s="215"/>
      <c r="AD438" s="215"/>
      <c r="AE438" s="215"/>
      <c r="AF438" s="215"/>
      <c r="AG438" s="215"/>
      <c r="AH438" s="215"/>
      <c r="AI438" s="214">
        <f t="shared" si="24"/>
        <v>0</v>
      </c>
      <c r="AJ438" s="214">
        <f t="shared" si="25"/>
        <v>0</v>
      </c>
      <c r="AK438" s="214">
        <f t="shared" si="26"/>
        <v>0</v>
      </c>
    </row>
    <row r="439" spans="1:37" ht="20.25" x14ac:dyDescent="0.2">
      <c r="A439" s="11"/>
      <c r="B439" s="11"/>
      <c r="C439" s="115"/>
      <c r="D439" s="143"/>
      <c r="E439" s="257"/>
      <c r="F439" s="263"/>
      <c r="G439" s="257"/>
      <c r="H439" s="257"/>
      <c r="I439" s="257"/>
      <c r="J439" s="257"/>
      <c r="K439" s="264"/>
      <c r="L439" s="256"/>
      <c r="M439" s="263"/>
      <c r="N439" s="263"/>
      <c r="O439" s="263"/>
      <c r="P439" s="257"/>
      <c r="Q439" s="257"/>
      <c r="R439" s="257"/>
      <c r="S439" s="257"/>
      <c r="T439" s="257"/>
      <c r="U439" s="290" t="str">
        <f>IF(OR(L439="FINT",L439="ENCO",L439=""),IF(ISNA(LOOKUP(S439,'€€€'!$H$7:$H$96,'€€€'!$I$7:$I$96)*T439),"",(LOOKUP(S439,'€€€'!$H$7:$H$96,'€€€'!$I$7:$I$96)*T439)),"")</f>
        <v/>
      </c>
      <c r="V439" s="256"/>
      <c r="W439" s="256"/>
      <c r="X439" s="290" t="str">
        <f>IF(OR(L439="FINT",L439="ENCO",L439=""),IF(ISNA(LOOKUP(V439,'€€€'!$H$7:$H$96,'€€€'!$I$7:$I$96)*W439),"",(LOOKUP(V439,'€€€'!$H$7:$H$96,'€€€'!$I$7:$I$96)*W439)),"")</f>
        <v/>
      </c>
      <c r="Y439" s="7"/>
      <c r="Z439" s="215"/>
      <c r="AA439" s="215"/>
      <c r="AB439" s="215"/>
      <c r="AC439" s="215"/>
      <c r="AD439" s="215"/>
      <c r="AE439" s="215"/>
      <c r="AF439" s="215"/>
      <c r="AG439" s="215"/>
      <c r="AH439" s="215"/>
      <c r="AI439" s="214">
        <f t="shared" si="24"/>
        <v>0</v>
      </c>
      <c r="AJ439" s="214">
        <f t="shared" si="25"/>
        <v>0</v>
      </c>
      <c r="AK439" s="214">
        <f t="shared" si="26"/>
        <v>0</v>
      </c>
    </row>
    <row r="440" spans="1:37" ht="20.25" x14ac:dyDescent="0.2">
      <c r="A440" s="11"/>
      <c r="B440" s="11"/>
      <c r="C440" s="115"/>
      <c r="D440" s="143"/>
      <c r="E440" s="257"/>
      <c r="F440" s="263"/>
      <c r="G440" s="257"/>
      <c r="H440" s="257"/>
      <c r="I440" s="257"/>
      <c r="J440" s="257"/>
      <c r="K440" s="264"/>
      <c r="L440" s="256"/>
      <c r="M440" s="263"/>
      <c r="N440" s="263"/>
      <c r="O440" s="263"/>
      <c r="P440" s="257"/>
      <c r="Q440" s="257"/>
      <c r="R440" s="257"/>
      <c r="S440" s="257"/>
      <c r="T440" s="257"/>
      <c r="U440" s="290" t="str">
        <f>IF(OR(L440="FINT",L440="ENCO",L440=""),IF(ISNA(LOOKUP(S440,'€€€'!$H$7:$H$96,'€€€'!$I$7:$I$96)*T440),"",(LOOKUP(S440,'€€€'!$H$7:$H$96,'€€€'!$I$7:$I$96)*T440)),"")</f>
        <v/>
      </c>
      <c r="V440" s="256"/>
      <c r="W440" s="256"/>
      <c r="X440" s="290" t="str">
        <f>IF(OR(L440="FINT",L440="ENCO",L440=""),IF(ISNA(LOOKUP(V440,'€€€'!$H$7:$H$96,'€€€'!$I$7:$I$96)*W440),"",(LOOKUP(V440,'€€€'!$H$7:$H$96,'€€€'!$I$7:$I$96)*W440)),"")</f>
        <v/>
      </c>
      <c r="Y440" s="7"/>
      <c r="Z440" s="215"/>
      <c r="AA440" s="215"/>
      <c r="AB440" s="215"/>
      <c r="AC440" s="215"/>
      <c r="AD440" s="215"/>
      <c r="AE440" s="215"/>
      <c r="AF440" s="215"/>
      <c r="AG440" s="215"/>
      <c r="AH440" s="215"/>
      <c r="AI440" s="214">
        <f t="shared" si="24"/>
        <v>0</v>
      </c>
      <c r="AJ440" s="214">
        <f t="shared" si="25"/>
        <v>0</v>
      </c>
      <c r="AK440" s="214">
        <f t="shared" si="26"/>
        <v>0</v>
      </c>
    </row>
    <row r="441" spans="1:37" ht="20.25" x14ac:dyDescent="0.2">
      <c r="A441" s="11"/>
      <c r="B441" s="11"/>
      <c r="C441" s="115"/>
      <c r="D441" s="143"/>
      <c r="E441" s="257"/>
      <c r="F441" s="263"/>
      <c r="G441" s="257"/>
      <c r="H441" s="257"/>
      <c r="I441" s="257"/>
      <c r="J441" s="257"/>
      <c r="K441" s="264"/>
      <c r="L441" s="256"/>
      <c r="M441" s="263"/>
      <c r="N441" s="263"/>
      <c r="O441" s="263"/>
      <c r="P441" s="257"/>
      <c r="Q441" s="257"/>
      <c r="R441" s="257"/>
      <c r="S441" s="257"/>
      <c r="T441" s="257"/>
      <c r="U441" s="290" t="str">
        <f>IF(OR(L441="FINT",L441="ENCO",L441=""),IF(ISNA(LOOKUP(S441,'€€€'!$H$7:$H$96,'€€€'!$I$7:$I$96)*T441),"",(LOOKUP(S441,'€€€'!$H$7:$H$96,'€€€'!$I$7:$I$96)*T441)),"")</f>
        <v/>
      </c>
      <c r="V441" s="256"/>
      <c r="W441" s="256"/>
      <c r="X441" s="290" t="str">
        <f>IF(OR(L441="FINT",L441="ENCO",L441=""),IF(ISNA(LOOKUP(V441,'€€€'!$H$7:$H$96,'€€€'!$I$7:$I$96)*W441),"",(LOOKUP(V441,'€€€'!$H$7:$H$96,'€€€'!$I$7:$I$96)*W441)),"")</f>
        <v/>
      </c>
      <c r="Y441" s="7"/>
      <c r="Z441" s="215"/>
      <c r="AA441" s="215"/>
      <c r="AB441" s="215"/>
      <c r="AC441" s="215"/>
      <c r="AD441" s="215"/>
      <c r="AE441" s="215"/>
      <c r="AF441" s="215"/>
      <c r="AG441" s="215"/>
      <c r="AH441" s="215"/>
      <c r="AI441" s="214">
        <f t="shared" si="24"/>
        <v>0</v>
      </c>
      <c r="AJ441" s="214">
        <f t="shared" si="25"/>
        <v>0</v>
      </c>
      <c r="AK441" s="214">
        <f t="shared" si="26"/>
        <v>0</v>
      </c>
    </row>
    <row r="442" spans="1:37" ht="20.25" x14ac:dyDescent="0.2">
      <c r="A442" s="11"/>
      <c r="B442" s="11"/>
      <c r="C442" s="115"/>
      <c r="D442" s="143"/>
      <c r="E442" s="257"/>
      <c r="F442" s="263"/>
      <c r="G442" s="257"/>
      <c r="H442" s="257"/>
      <c r="I442" s="257"/>
      <c r="J442" s="257"/>
      <c r="K442" s="264"/>
      <c r="L442" s="256"/>
      <c r="M442" s="263"/>
      <c r="N442" s="263"/>
      <c r="O442" s="263"/>
      <c r="P442" s="257"/>
      <c r="Q442" s="257"/>
      <c r="R442" s="257"/>
      <c r="S442" s="257"/>
      <c r="T442" s="257"/>
      <c r="U442" s="290" t="str">
        <f>IF(OR(L442="FINT",L442="ENCO",L442=""),IF(ISNA(LOOKUP(S442,'€€€'!$H$7:$H$96,'€€€'!$I$7:$I$96)*T442),"",(LOOKUP(S442,'€€€'!$H$7:$H$96,'€€€'!$I$7:$I$96)*T442)),"")</f>
        <v/>
      </c>
      <c r="V442" s="256"/>
      <c r="W442" s="256"/>
      <c r="X442" s="290" t="str">
        <f>IF(OR(L442="FINT",L442="ENCO",L442=""),IF(ISNA(LOOKUP(V442,'€€€'!$H$7:$H$96,'€€€'!$I$7:$I$96)*W442),"",(LOOKUP(V442,'€€€'!$H$7:$H$96,'€€€'!$I$7:$I$96)*W442)),"")</f>
        <v/>
      </c>
      <c r="Y442" s="7"/>
      <c r="Z442" s="215"/>
      <c r="AA442" s="215"/>
      <c r="AB442" s="215"/>
      <c r="AC442" s="215"/>
      <c r="AD442" s="215"/>
      <c r="AE442" s="215"/>
      <c r="AF442" s="215"/>
      <c r="AG442" s="215"/>
      <c r="AH442" s="215"/>
      <c r="AI442" s="214">
        <f t="shared" si="24"/>
        <v>0</v>
      </c>
      <c r="AJ442" s="214">
        <f t="shared" si="25"/>
        <v>0</v>
      </c>
      <c r="AK442" s="214">
        <f t="shared" si="26"/>
        <v>0</v>
      </c>
    </row>
    <row r="443" spans="1:37" ht="20.25" x14ac:dyDescent="0.2">
      <c r="A443" s="11"/>
      <c r="B443" s="11"/>
      <c r="C443" s="115"/>
      <c r="D443" s="143"/>
      <c r="E443" s="257"/>
      <c r="F443" s="263"/>
      <c r="G443" s="257"/>
      <c r="H443" s="257"/>
      <c r="I443" s="257"/>
      <c r="J443" s="269"/>
      <c r="K443" s="264"/>
      <c r="L443" s="256"/>
      <c r="M443" s="263"/>
      <c r="N443" s="263"/>
      <c r="O443" s="263"/>
      <c r="P443" s="257"/>
      <c r="Q443" s="257"/>
      <c r="R443" s="257"/>
      <c r="S443" s="257"/>
      <c r="T443" s="257"/>
      <c r="U443" s="290" t="str">
        <f>IF(OR(L443="FINT",L443="ENCO",L443=""),IF(ISNA(LOOKUP(S443,'€€€'!$H$7:$H$96,'€€€'!$I$7:$I$96)*T443),"",(LOOKUP(S443,'€€€'!$H$7:$H$96,'€€€'!$I$7:$I$96)*T443)),"")</f>
        <v/>
      </c>
      <c r="V443" s="256"/>
      <c r="W443" s="256"/>
      <c r="X443" s="290" t="str">
        <f>IF(OR(L443="FINT",L443="ENCO",L443=""),IF(ISNA(LOOKUP(V443,'€€€'!$H$7:$H$96,'€€€'!$I$7:$I$96)*W443),"",(LOOKUP(V443,'€€€'!$H$7:$H$96,'€€€'!$I$7:$I$96)*W443)),"")</f>
        <v/>
      </c>
      <c r="Y443" s="7"/>
      <c r="Z443" s="215"/>
      <c r="AA443" s="215"/>
      <c r="AB443" s="215"/>
      <c r="AC443" s="215"/>
      <c r="AD443" s="215"/>
      <c r="AE443" s="215"/>
      <c r="AF443" s="215"/>
      <c r="AG443" s="215"/>
      <c r="AH443" s="215"/>
      <c r="AI443" s="214">
        <f t="shared" si="24"/>
        <v>0</v>
      </c>
      <c r="AJ443" s="214">
        <f t="shared" si="25"/>
        <v>0</v>
      </c>
      <c r="AK443" s="214">
        <f t="shared" si="26"/>
        <v>0</v>
      </c>
    </row>
    <row r="444" spans="1:37" ht="20.25" x14ac:dyDescent="0.2">
      <c r="A444" s="11"/>
      <c r="B444" s="11"/>
      <c r="C444" s="104"/>
      <c r="D444" s="143"/>
      <c r="E444" s="257"/>
      <c r="F444" s="263"/>
      <c r="G444" s="257"/>
      <c r="H444" s="257"/>
      <c r="I444" s="257"/>
      <c r="J444" s="269"/>
      <c r="K444" s="264"/>
      <c r="L444" s="256"/>
      <c r="M444" s="263"/>
      <c r="N444" s="263"/>
      <c r="O444" s="263"/>
      <c r="P444" s="257"/>
      <c r="Q444" s="257"/>
      <c r="R444" s="257"/>
      <c r="S444" s="257"/>
      <c r="T444" s="257"/>
      <c r="U444" s="290" t="str">
        <f>IF(OR(L444="FINT",L444="ENCO",L444=""),IF(ISNA(LOOKUP(S444,'€€€'!$H$7:$H$96,'€€€'!$I$7:$I$96)*T444),"",(LOOKUP(S444,'€€€'!$H$7:$H$96,'€€€'!$I$7:$I$96)*T444)),"")</f>
        <v/>
      </c>
      <c r="V444" s="256"/>
      <c r="W444" s="256"/>
      <c r="X444" s="290" t="str">
        <f>IF(OR(L444="FINT",L444="ENCO",L444=""),IF(ISNA(LOOKUP(V444,'€€€'!$H$7:$H$96,'€€€'!$I$7:$I$96)*W444),"",(LOOKUP(V444,'€€€'!$H$7:$H$96,'€€€'!$I$7:$I$96)*W444)),"")</f>
        <v/>
      </c>
      <c r="Y444" s="7"/>
      <c r="Z444" s="215"/>
      <c r="AA444" s="215"/>
      <c r="AB444" s="215"/>
      <c r="AC444" s="215"/>
      <c r="AD444" s="215"/>
      <c r="AE444" s="215"/>
      <c r="AF444" s="215"/>
      <c r="AG444" s="215"/>
      <c r="AH444" s="215"/>
      <c r="AI444" s="214">
        <f t="shared" si="24"/>
        <v>0</v>
      </c>
      <c r="AJ444" s="214">
        <f t="shared" si="25"/>
        <v>0</v>
      </c>
      <c r="AK444" s="214">
        <f t="shared" si="26"/>
        <v>0</v>
      </c>
    </row>
    <row r="445" spans="1:37" ht="20.25" x14ac:dyDescent="0.2">
      <c r="A445" s="11"/>
      <c r="B445" s="11"/>
      <c r="C445" s="104"/>
      <c r="D445" s="143"/>
      <c r="E445" s="257"/>
      <c r="F445" s="263"/>
      <c r="G445" s="257"/>
      <c r="H445" s="257"/>
      <c r="I445" s="257"/>
      <c r="J445" s="257"/>
      <c r="K445" s="264"/>
      <c r="L445" s="256"/>
      <c r="M445" s="263"/>
      <c r="N445" s="263"/>
      <c r="O445" s="263"/>
      <c r="P445" s="257"/>
      <c r="Q445" s="257"/>
      <c r="R445" s="257"/>
      <c r="S445" s="257"/>
      <c r="T445" s="257"/>
      <c r="U445" s="290" t="str">
        <f>IF(OR(L445="FINT",L445="ENCO",L445=""),IF(ISNA(LOOKUP(S445,'€€€'!$H$7:$H$96,'€€€'!$I$7:$I$96)*T445),"",(LOOKUP(S445,'€€€'!$H$7:$H$96,'€€€'!$I$7:$I$96)*T445)),"")</f>
        <v/>
      </c>
      <c r="V445" s="256"/>
      <c r="W445" s="256"/>
      <c r="X445" s="290" t="str">
        <f>IF(OR(L445="FINT",L445="ENCO",L445=""),IF(ISNA(LOOKUP(V445,'€€€'!$H$7:$H$96,'€€€'!$I$7:$I$96)*W445),"",(LOOKUP(V445,'€€€'!$H$7:$H$96,'€€€'!$I$7:$I$96)*W445)),"")</f>
        <v/>
      </c>
      <c r="Y445" s="7"/>
      <c r="Z445" s="215"/>
      <c r="AA445" s="215"/>
      <c r="AB445" s="215"/>
      <c r="AC445" s="215"/>
      <c r="AD445" s="215"/>
      <c r="AE445" s="215"/>
      <c r="AF445" s="215"/>
      <c r="AG445" s="215"/>
      <c r="AH445" s="215"/>
      <c r="AI445" s="214">
        <f t="shared" si="24"/>
        <v>0</v>
      </c>
      <c r="AJ445" s="214">
        <f t="shared" si="25"/>
        <v>0</v>
      </c>
      <c r="AK445" s="214">
        <f t="shared" si="26"/>
        <v>0</v>
      </c>
    </row>
    <row r="446" spans="1:37" ht="20.25" x14ac:dyDescent="0.2">
      <c r="A446" s="11"/>
      <c r="B446" s="11"/>
      <c r="C446" s="104"/>
      <c r="D446" s="143"/>
      <c r="E446" s="257"/>
      <c r="F446" s="263"/>
      <c r="G446" s="257"/>
      <c r="H446" s="257"/>
      <c r="I446" s="257"/>
      <c r="J446" s="257"/>
      <c r="K446" s="264"/>
      <c r="L446" s="256"/>
      <c r="M446" s="263"/>
      <c r="N446" s="263"/>
      <c r="O446" s="263"/>
      <c r="P446" s="257"/>
      <c r="Q446" s="257"/>
      <c r="R446" s="257"/>
      <c r="S446" s="257"/>
      <c r="T446" s="257"/>
      <c r="U446" s="290" t="str">
        <f>IF(OR(L446="FINT",L446="ENCO",L446=""),IF(ISNA(LOOKUP(S446,'€€€'!$H$7:$H$96,'€€€'!$I$7:$I$96)*T446),"",(LOOKUP(S446,'€€€'!$H$7:$H$96,'€€€'!$I$7:$I$96)*T446)),"")</f>
        <v/>
      </c>
      <c r="V446" s="256"/>
      <c r="W446" s="256"/>
      <c r="X446" s="290" t="str">
        <f>IF(OR(L446="FINT",L446="ENCO",L446=""),IF(ISNA(LOOKUP(V446,'€€€'!$H$7:$H$96,'€€€'!$I$7:$I$96)*W446),"",(LOOKUP(V446,'€€€'!$H$7:$H$96,'€€€'!$I$7:$I$96)*W446)),"")</f>
        <v/>
      </c>
      <c r="Y446" s="7"/>
      <c r="Z446" s="215"/>
      <c r="AA446" s="215"/>
      <c r="AB446" s="215"/>
      <c r="AC446" s="215"/>
      <c r="AD446" s="215"/>
      <c r="AE446" s="215"/>
      <c r="AF446" s="215"/>
      <c r="AG446" s="215"/>
      <c r="AH446" s="215"/>
      <c r="AI446" s="214">
        <f t="shared" si="24"/>
        <v>0</v>
      </c>
      <c r="AJ446" s="214">
        <f t="shared" si="25"/>
        <v>0</v>
      </c>
      <c r="AK446" s="214">
        <f t="shared" si="26"/>
        <v>0</v>
      </c>
    </row>
    <row r="447" spans="1:37" ht="20.25" x14ac:dyDescent="0.2">
      <c r="A447" s="11"/>
      <c r="B447" s="11"/>
      <c r="C447" s="104"/>
      <c r="D447" s="143"/>
      <c r="E447" s="257"/>
      <c r="F447" s="263"/>
      <c r="G447" s="257"/>
      <c r="H447" s="257"/>
      <c r="I447" s="257"/>
      <c r="J447" s="257"/>
      <c r="K447" s="264"/>
      <c r="L447" s="256"/>
      <c r="M447" s="263"/>
      <c r="N447" s="263"/>
      <c r="O447" s="263"/>
      <c r="P447" s="257"/>
      <c r="Q447" s="257"/>
      <c r="R447" s="257"/>
      <c r="S447" s="257"/>
      <c r="T447" s="257"/>
      <c r="U447" s="290" t="str">
        <f>IF(OR(L447="FINT",L447="ENCO",L447=""),IF(ISNA(LOOKUP(S447,'€€€'!$H$7:$H$96,'€€€'!$I$7:$I$96)*T447),"",(LOOKUP(S447,'€€€'!$H$7:$H$96,'€€€'!$I$7:$I$96)*T447)),"")</f>
        <v/>
      </c>
      <c r="V447" s="256"/>
      <c r="W447" s="256"/>
      <c r="X447" s="290" t="str">
        <f>IF(OR(L447="FINT",L447="ENCO",L447=""),IF(ISNA(LOOKUP(V447,'€€€'!$H$7:$H$96,'€€€'!$I$7:$I$96)*W447),"",(LOOKUP(V447,'€€€'!$H$7:$H$96,'€€€'!$I$7:$I$96)*W447)),"")</f>
        <v/>
      </c>
      <c r="Y447" s="7"/>
      <c r="Z447" s="215"/>
      <c r="AA447" s="215"/>
      <c r="AB447" s="215"/>
      <c r="AC447" s="215"/>
      <c r="AD447" s="215"/>
      <c r="AE447" s="215"/>
      <c r="AF447" s="215"/>
      <c r="AG447" s="215"/>
      <c r="AH447" s="215"/>
      <c r="AI447" s="214">
        <f t="shared" si="24"/>
        <v>0</v>
      </c>
      <c r="AJ447" s="214">
        <f t="shared" si="25"/>
        <v>0</v>
      </c>
      <c r="AK447" s="214">
        <f t="shared" si="26"/>
        <v>0</v>
      </c>
    </row>
    <row r="448" spans="1:37" ht="20.25" x14ac:dyDescent="0.2">
      <c r="A448" s="11"/>
      <c r="B448" s="11"/>
      <c r="C448" s="104"/>
      <c r="D448" s="143"/>
      <c r="E448" s="257"/>
      <c r="F448" s="263"/>
      <c r="G448" s="257"/>
      <c r="H448" s="257"/>
      <c r="I448" s="257"/>
      <c r="J448" s="257"/>
      <c r="K448" s="264"/>
      <c r="L448" s="256"/>
      <c r="M448" s="263"/>
      <c r="N448" s="263"/>
      <c r="O448" s="263"/>
      <c r="P448" s="257"/>
      <c r="Q448" s="257"/>
      <c r="R448" s="257"/>
      <c r="S448" s="257"/>
      <c r="T448" s="257"/>
      <c r="U448" s="290" t="str">
        <f>IF(OR(L448="FINT",L448="ENCO",L448=""),IF(ISNA(LOOKUP(S448,'€€€'!$H$7:$H$96,'€€€'!$I$7:$I$96)*T448),"",(LOOKUP(S448,'€€€'!$H$7:$H$96,'€€€'!$I$7:$I$96)*T448)),"")</f>
        <v/>
      </c>
      <c r="V448" s="256"/>
      <c r="W448" s="256"/>
      <c r="X448" s="290" t="str">
        <f>IF(OR(L448="FINT",L448="ENCO",L448=""),IF(ISNA(LOOKUP(V448,'€€€'!$H$7:$H$96,'€€€'!$I$7:$I$96)*W448),"",(LOOKUP(V448,'€€€'!$H$7:$H$96,'€€€'!$I$7:$I$96)*W448)),"")</f>
        <v/>
      </c>
      <c r="Y448" s="7"/>
      <c r="Z448" s="215"/>
      <c r="AA448" s="215"/>
      <c r="AB448" s="215"/>
      <c r="AC448" s="215"/>
      <c r="AD448" s="215"/>
      <c r="AE448" s="215"/>
      <c r="AF448" s="215"/>
      <c r="AG448" s="215"/>
      <c r="AH448" s="215"/>
      <c r="AI448" s="214">
        <f t="shared" si="24"/>
        <v>0</v>
      </c>
      <c r="AJ448" s="214">
        <f t="shared" si="25"/>
        <v>0</v>
      </c>
      <c r="AK448" s="214">
        <f t="shared" si="26"/>
        <v>0</v>
      </c>
    </row>
    <row r="449" spans="1:37" ht="20.25" x14ac:dyDescent="0.2">
      <c r="A449" s="11"/>
      <c r="B449" s="11"/>
      <c r="C449" s="104"/>
      <c r="D449" s="143"/>
      <c r="E449" s="257"/>
      <c r="F449" s="263"/>
      <c r="G449" s="257"/>
      <c r="H449" s="257"/>
      <c r="I449" s="257"/>
      <c r="J449" s="257"/>
      <c r="K449" s="264"/>
      <c r="L449" s="256"/>
      <c r="M449" s="263"/>
      <c r="N449" s="263"/>
      <c r="O449" s="263"/>
      <c r="P449" s="257"/>
      <c r="Q449" s="257"/>
      <c r="R449" s="257"/>
      <c r="S449" s="257"/>
      <c r="T449" s="257"/>
      <c r="U449" s="290" t="str">
        <f>IF(OR(L449="FINT",L449="ENCO",L449=""),IF(ISNA(LOOKUP(S449,'€€€'!$H$7:$H$96,'€€€'!$I$7:$I$96)*T449),"",(LOOKUP(S449,'€€€'!$H$7:$H$96,'€€€'!$I$7:$I$96)*T449)),"")</f>
        <v/>
      </c>
      <c r="V449" s="256"/>
      <c r="W449" s="256"/>
      <c r="X449" s="290" t="str">
        <f>IF(OR(L449="FINT",L449="ENCO",L449=""),IF(ISNA(LOOKUP(V449,'€€€'!$H$7:$H$96,'€€€'!$I$7:$I$96)*W449),"",(LOOKUP(V449,'€€€'!$H$7:$H$96,'€€€'!$I$7:$I$96)*W449)),"")</f>
        <v/>
      </c>
      <c r="Y449" s="7"/>
      <c r="Z449" s="215"/>
      <c r="AA449" s="215"/>
      <c r="AB449" s="215"/>
      <c r="AC449" s="215"/>
      <c r="AD449" s="215"/>
      <c r="AE449" s="215"/>
      <c r="AF449" s="215"/>
      <c r="AG449" s="215"/>
      <c r="AH449" s="215"/>
      <c r="AI449" s="214">
        <f t="shared" si="24"/>
        <v>0</v>
      </c>
      <c r="AJ449" s="214">
        <f t="shared" si="25"/>
        <v>0</v>
      </c>
      <c r="AK449" s="214">
        <f t="shared" si="26"/>
        <v>0</v>
      </c>
    </row>
    <row r="450" spans="1:37" ht="20.25" x14ac:dyDescent="0.2">
      <c r="A450" s="11"/>
      <c r="B450" s="11"/>
      <c r="C450" s="104"/>
      <c r="D450" s="143"/>
      <c r="E450" s="257"/>
      <c r="F450" s="263"/>
      <c r="G450" s="257"/>
      <c r="H450" s="257"/>
      <c r="I450" s="257"/>
      <c r="J450" s="257"/>
      <c r="K450" s="264"/>
      <c r="L450" s="256"/>
      <c r="M450" s="263"/>
      <c r="N450" s="263"/>
      <c r="O450" s="263"/>
      <c r="P450" s="257"/>
      <c r="Q450" s="257"/>
      <c r="R450" s="257"/>
      <c r="S450" s="257"/>
      <c r="T450" s="257"/>
      <c r="U450" s="290" t="str">
        <f>IF(OR(L450="FINT",L450="ENCO",L450=""),IF(ISNA(LOOKUP(S450,'€€€'!$H$7:$H$96,'€€€'!$I$7:$I$96)*T450),"",(LOOKUP(S450,'€€€'!$H$7:$H$96,'€€€'!$I$7:$I$96)*T450)),"")</f>
        <v/>
      </c>
      <c r="V450" s="256"/>
      <c r="W450" s="256"/>
      <c r="X450" s="290" t="str">
        <f>IF(OR(L450="FINT",L450="ENCO",L450=""),IF(ISNA(LOOKUP(V450,'€€€'!$H$7:$H$96,'€€€'!$I$7:$I$96)*W450),"",(LOOKUP(V450,'€€€'!$H$7:$H$96,'€€€'!$I$7:$I$96)*W450)),"")</f>
        <v/>
      </c>
      <c r="Y450" s="7"/>
      <c r="Z450" s="215"/>
      <c r="AA450" s="215"/>
      <c r="AB450" s="215"/>
      <c r="AC450" s="215"/>
      <c r="AD450" s="215"/>
      <c r="AE450" s="215"/>
      <c r="AF450" s="215"/>
      <c r="AG450" s="215"/>
      <c r="AH450" s="215"/>
      <c r="AI450" s="214">
        <f t="shared" si="24"/>
        <v>0</v>
      </c>
      <c r="AJ450" s="214">
        <f t="shared" si="25"/>
        <v>0</v>
      </c>
      <c r="AK450" s="214">
        <f t="shared" si="26"/>
        <v>0</v>
      </c>
    </row>
    <row r="451" spans="1:37" ht="20.25" x14ac:dyDescent="0.2">
      <c r="A451" s="11"/>
      <c r="B451" s="11"/>
      <c r="C451" s="104"/>
      <c r="D451" s="143"/>
      <c r="E451" s="257"/>
      <c r="F451" s="263"/>
      <c r="G451" s="257"/>
      <c r="H451" s="257"/>
      <c r="I451" s="257"/>
      <c r="J451" s="257"/>
      <c r="K451" s="264"/>
      <c r="L451" s="256"/>
      <c r="M451" s="263"/>
      <c r="N451" s="263"/>
      <c r="O451" s="263"/>
      <c r="P451" s="257"/>
      <c r="Q451" s="257"/>
      <c r="R451" s="257"/>
      <c r="S451" s="257"/>
      <c r="T451" s="257"/>
      <c r="U451" s="290" t="str">
        <f>IF(OR(L451="FINT",L451="ENCO",L451=""),IF(ISNA(LOOKUP(S451,'€€€'!$H$7:$H$96,'€€€'!$I$7:$I$96)*T451),"",(LOOKUP(S451,'€€€'!$H$7:$H$96,'€€€'!$I$7:$I$96)*T451)),"")</f>
        <v/>
      </c>
      <c r="V451" s="256"/>
      <c r="W451" s="256"/>
      <c r="X451" s="290" t="str">
        <f>IF(OR(L451="FINT",L451="ENCO",L451=""),IF(ISNA(LOOKUP(V451,'€€€'!$H$7:$H$96,'€€€'!$I$7:$I$96)*W451),"",(LOOKUP(V451,'€€€'!$H$7:$H$96,'€€€'!$I$7:$I$96)*W451)),"")</f>
        <v/>
      </c>
      <c r="Y451" s="7"/>
      <c r="Z451" s="215"/>
      <c r="AA451" s="215"/>
      <c r="AB451" s="215"/>
      <c r="AC451" s="215"/>
      <c r="AD451" s="215"/>
      <c r="AE451" s="215"/>
      <c r="AF451" s="215"/>
      <c r="AG451" s="215"/>
      <c r="AH451" s="215"/>
      <c r="AI451" s="214">
        <f t="shared" si="24"/>
        <v>0</v>
      </c>
      <c r="AJ451" s="214">
        <f t="shared" si="25"/>
        <v>0</v>
      </c>
      <c r="AK451" s="214">
        <f t="shared" si="26"/>
        <v>0</v>
      </c>
    </row>
    <row r="452" spans="1:37" ht="20.25" x14ac:dyDescent="0.2">
      <c r="A452" s="11"/>
      <c r="B452" s="11"/>
      <c r="C452" s="104"/>
      <c r="D452" s="143"/>
      <c r="E452" s="257"/>
      <c r="F452" s="263"/>
      <c r="G452" s="257"/>
      <c r="H452" s="257"/>
      <c r="I452" s="257"/>
      <c r="J452" s="257"/>
      <c r="K452" s="264"/>
      <c r="L452" s="256"/>
      <c r="M452" s="263"/>
      <c r="N452" s="263"/>
      <c r="O452" s="263"/>
      <c r="P452" s="257"/>
      <c r="Q452" s="257"/>
      <c r="R452" s="257"/>
      <c r="S452" s="257"/>
      <c r="T452" s="257"/>
      <c r="U452" s="290" t="str">
        <f>IF(OR(L452="FINT",L452="ENCO",L452=""),IF(ISNA(LOOKUP(S452,'€€€'!$H$7:$H$96,'€€€'!$I$7:$I$96)*T452),"",(LOOKUP(S452,'€€€'!$H$7:$H$96,'€€€'!$I$7:$I$96)*T452)),"")</f>
        <v/>
      </c>
      <c r="V452" s="256"/>
      <c r="W452" s="256"/>
      <c r="X452" s="290" t="str">
        <f>IF(OR(L452="FINT",L452="ENCO",L452=""),IF(ISNA(LOOKUP(V452,'€€€'!$H$7:$H$96,'€€€'!$I$7:$I$96)*W452),"",(LOOKUP(V452,'€€€'!$H$7:$H$96,'€€€'!$I$7:$I$96)*W452)),"")</f>
        <v/>
      </c>
      <c r="Y452" s="7"/>
      <c r="Z452" s="215"/>
      <c r="AA452" s="215"/>
      <c r="AB452" s="215"/>
      <c r="AC452" s="215"/>
      <c r="AD452" s="215"/>
      <c r="AE452" s="215"/>
      <c r="AF452" s="215"/>
      <c r="AG452" s="215"/>
      <c r="AH452" s="215"/>
      <c r="AI452" s="214">
        <f t="shared" si="24"/>
        <v>0</v>
      </c>
      <c r="AJ452" s="214">
        <f t="shared" si="25"/>
        <v>0</v>
      </c>
      <c r="AK452" s="214">
        <f t="shared" si="26"/>
        <v>0</v>
      </c>
    </row>
    <row r="453" spans="1:37" ht="20.25" x14ac:dyDescent="0.2">
      <c r="A453" s="11"/>
      <c r="B453" s="11"/>
      <c r="C453" s="104"/>
      <c r="D453" s="143"/>
      <c r="E453" s="257"/>
      <c r="F453" s="263"/>
      <c r="G453" s="257"/>
      <c r="H453" s="257"/>
      <c r="I453" s="257"/>
      <c r="J453" s="257"/>
      <c r="K453" s="264"/>
      <c r="L453" s="256"/>
      <c r="M453" s="263"/>
      <c r="N453" s="263"/>
      <c r="O453" s="263"/>
      <c r="P453" s="257"/>
      <c r="Q453" s="257"/>
      <c r="R453" s="257"/>
      <c r="S453" s="257"/>
      <c r="T453" s="257"/>
      <c r="U453" s="290" t="str">
        <f>IF(OR(L453="FINT",L453="ENCO",L453=""),IF(ISNA(LOOKUP(S453,'€€€'!$H$7:$H$96,'€€€'!$I$7:$I$96)*T453),"",(LOOKUP(S453,'€€€'!$H$7:$H$96,'€€€'!$I$7:$I$96)*T453)),"")</f>
        <v/>
      </c>
      <c r="V453" s="256"/>
      <c r="W453" s="256"/>
      <c r="X453" s="290" t="str">
        <f>IF(OR(L453="FINT",L453="ENCO",L453=""),IF(ISNA(LOOKUP(V453,'€€€'!$H$7:$H$96,'€€€'!$I$7:$I$96)*W453),"",(LOOKUP(V453,'€€€'!$H$7:$H$96,'€€€'!$I$7:$I$96)*W453)),"")</f>
        <v/>
      </c>
      <c r="Y453" s="7"/>
      <c r="Z453" s="215"/>
      <c r="AA453" s="215"/>
      <c r="AB453" s="215"/>
      <c r="AC453" s="215"/>
      <c r="AD453" s="215"/>
      <c r="AE453" s="215"/>
      <c r="AF453" s="215"/>
      <c r="AG453" s="215"/>
      <c r="AH453" s="215"/>
      <c r="AI453" s="214">
        <f t="shared" si="24"/>
        <v>0</v>
      </c>
      <c r="AJ453" s="214">
        <f t="shared" si="25"/>
        <v>0</v>
      </c>
      <c r="AK453" s="214">
        <f t="shared" si="26"/>
        <v>0</v>
      </c>
    </row>
    <row r="454" spans="1:37" ht="20.25" x14ac:dyDescent="0.2">
      <c r="A454" s="11"/>
      <c r="B454" s="11"/>
      <c r="C454" s="104"/>
      <c r="D454" s="143"/>
      <c r="E454" s="257"/>
      <c r="F454" s="263"/>
      <c r="G454" s="257"/>
      <c r="H454" s="257"/>
      <c r="I454" s="257"/>
      <c r="J454" s="257"/>
      <c r="K454" s="264"/>
      <c r="L454" s="256"/>
      <c r="M454" s="263"/>
      <c r="N454" s="263"/>
      <c r="O454" s="263"/>
      <c r="P454" s="257"/>
      <c r="Q454" s="257"/>
      <c r="R454" s="257"/>
      <c r="S454" s="257"/>
      <c r="T454" s="257"/>
      <c r="U454" s="290" t="str">
        <f>IF(OR(L454="FINT",L454="ENCO",L454=""),IF(ISNA(LOOKUP(S454,'€€€'!$H$7:$H$96,'€€€'!$I$7:$I$96)*T454),"",(LOOKUP(S454,'€€€'!$H$7:$H$96,'€€€'!$I$7:$I$96)*T454)),"")</f>
        <v/>
      </c>
      <c r="V454" s="256"/>
      <c r="W454" s="256"/>
      <c r="X454" s="290" t="str">
        <f>IF(OR(L454="FINT",L454="ENCO",L454=""),IF(ISNA(LOOKUP(V454,'€€€'!$H$7:$H$96,'€€€'!$I$7:$I$96)*W454),"",(LOOKUP(V454,'€€€'!$H$7:$H$96,'€€€'!$I$7:$I$96)*W454)),"")</f>
        <v/>
      </c>
      <c r="Y454" s="7"/>
      <c r="Z454" s="215"/>
      <c r="AA454" s="215"/>
      <c r="AB454" s="215"/>
      <c r="AC454" s="215"/>
      <c r="AD454" s="215"/>
      <c r="AE454" s="215"/>
      <c r="AF454" s="215"/>
      <c r="AG454" s="215"/>
      <c r="AH454" s="215"/>
      <c r="AI454" s="214">
        <f t="shared" si="24"/>
        <v>0</v>
      </c>
      <c r="AJ454" s="214">
        <f t="shared" si="25"/>
        <v>0</v>
      </c>
      <c r="AK454" s="214">
        <f t="shared" si="26"/>
        <v>0</v>
      </c>
    </row>
    <row r="455" spans="1:37" ht="20.25" x14ac:dyDescent="0.2">
      <c r="A455" s="11"/>
      <c r="B455" s="11"/>
      <c r="C455" s="104"/>
      <c r="D455" s="143"/>
      <c r="E455" s="257"/>
      <c r="F455" s="263"/>
      <c r="G455" s="257"/>
      <c r="H455" s="257"/>
      <c r="I455" s="257"/>
      <c r="J455" s="257"/>
      <c r="K455" s="264"/>
      <c r="L455" s="256"/>
      <c r="M455" s="263"/>
      <c r="N455" s="263"/>
      <c r="O455" s="263"/>
      <c r="P455" s="257"/>
      <c r="Q455" s="257"/>
      <c r="R455" s="257"/>
      <c r="S455" s="257"/>
      <c r="T455" s="257"/>
      <c r="U455" s="290" t="str">
        <f>IF(OR(L455="FINT",L455="ENCO",L455=""),IF(ISNA(LOOKUP(S455,'€€€'!$H$7:$H$96,'€€€'!$I$7:$I$96)*T455),"",(LOOKUP(S455,'€€€'!$H$7:$H$96,'€€€'!$I$7:$I$96)*T455)),"")</f>
        <v/>
      </c>
      <c r="V455" s="256"/>
      <c r="W455" s="256"/>
      <c r="X455" s="290" t="str">
        <f>IF(OR(L455="FINT",L455="ENCO",L455=""),IF(ISNA(LOOKUP(V455,'€€€'!$H$7:$H$96,'€€€'!$I$7:$I$96)*W455),"",(LOOKUP(V455,'€€€'!$H$7:$H$96,'€€€'!$I$7:$I$96)*W455)),"")</f>
        <v/>
      </c>
      <c r="Y455" s="7"/>
      <c r="Z455" s="215"/>
      <c r="AA455" s="215"/>
      <c r="AB455" s="215"/>
      <c r="AC455" s="215"/>
      <c r="AD455" s="215"/>
      <c r="AE455" s="215"/>
      <c r="AF455" s="215"/>
      <c r="AG455" s="215"/>
      <c r="AH455" s="215"/>
      <c r="AI455" s="214">
        <f t="shared" si="24"/>
        <v>0</v>
      </c>
      <c r="AJ455" s="214">
        <f t="shared" si="25"/>
        <v>0</v>
      </c>
      <c r="AK455" s="214">
        <f t="shared" si="26"/>
        <v>0</v>
      </c>
    </row>
    <row r="456" spans="1:37" ht="20.25" x14ac:dyDescent="0.2">
      <c r="A456" s="11"/>
      <c r="B456" s="11"/>
      <c r="C456" s="104"/>
      <c r="D456" s="143"/>
      <c r="E456" s="257"/>
      <c r="F456" s="263"/>
      <c r="G456" s="257"/>
      <c r="H456" s="257"/>
      <c r="I456" s="257"/>
      <c r="J456" s="257"/>
      <c r="K456" s="264"/>
      <c r="L456" s="256"/>
      <c r="M456" s="263"/>
      <c r="N456" s="263"/>
      <c r="O456" s="263"/>
      <c r="P456" s="257"/>
      <c r="Q456" s="257"/>
      <c r="R456" s="257"/>
      <c r="S456" s="257"/>
      <c r="T456" s="257"/>
      <c r="U456" s="290" t="str">
        <f>IF(OR(L456="FINT",L456="ENCO",L456=""),IF(ISNA(LOOKUP(S456,'€€€'!$H$7:$H$96,'€€€'!$I$7:$I$96)*T456),"",(LOOKUP(S456,'€€€'!$H$7:$H$96,'€€€'!$I$7:$I$96)*T456)),"")</f>
        <v/>
      </c>
      <c r="V456" s="256"/>
      <c r="W456" s="256"/>
      <c r="X456" s="290" t="str">
        <f>IF(OR(L456="FINT",L456="ENCO",L456=""),IF(ISNA(LOOKUP(V456,'€€€'!$H$7:$H$96,'€€€'!$I$7:$I$96)*W456),"",(LOOKUP(V456,'€€€'!$H$7:$H$96,'€€€'!$I$7:$I$96)*W456)),"")</f>
        <v/>
      </c>
      <c r="Y456" s="7"/>
      <c r="Z456" s="215"/>
      <c r="AA456" s="215"/>
      <c r="AB456" s="215"/>
      <c r="AC456" s="215"/>
      <c r="AD456" s="215"/>
      <c r="AE456" s="215"/>
      <c r="AF456" s="215"/>
      <c r="AG456" s="215"/>
      <c r="AH456" s="215"/>
      <c r="AI456" s="214">
        <f t="shared" si="24"/>
        <v>0</v>
      </c>
      <c r="AJ456" s="214">
        <f t="shared" si="25"/>
        <v>0</v>
      </c>
      <c r="AK456" s="214">
        <f t="shared" si="26"/>
        <v>0</v>
      </c>
    </row>
    <row r="457" spans="1:37" ht="20.25" x14ac:dyDescent="0.2">
      <c r="A457" s="11"/>
      <c r="B457" s="11"/>
      <c r="C457" s="104"/>
      <c r="D457" s="143"/>
      <c r="E457" s="257"/>
      <c r="F457" s="263"/>
      <c r="G457" s="257"/>
      <c r="H457" s="257"/>
      <c r="I457" s="257"/>
      <c r="J457" s="257"/>
      <c r="K457" s="264"/>
      <c r="L457" s="256"/>
      <c r="M457" s="263"/>
      <c r="N457" s="263"/>
      <c r="O457" s="263"/>
      <c r="P457" s="257"/>
      <c r="Q457" s="257"/>
      <c r="R457" s="257"/>
      <c r="S457" s="257"/>
      <c r="T457" s="257"/>
      <c r="U457" s="290" t="str">
        <f>IF(OR(L457="FINT",L457="ENCO",L457=""),IF(ISNA(LOOKUP(S457,'€€€'!$H$7:$H$96,'€€€'!$I$7:$I$96)*T457),"",(LOOKUP(S457,'€€€'!$H$7:$H$96,'€€€'!$I$7:$I$96)*T457)),"")</f>
        <v/>
      </c>
      <c r="V457" s="256"/>
      <c r="W457" s="256"/>
      <c r="X457" s="290" t="str">
        <f>IF(OR(L457="FINT",L457="ENCO",L457=""),IF(ISNA(LOOKUP(V457,'€€€'!$H$7:$H$96,'€€€'!$I$7:$I$96)*W457),"",(LOOKUP(V457,'€€€'!$H$7:$H$96,'€€€'!$I$7:$I$96)*W457)),"")</f>
        <v/>
      </c>
      <c r="Y457" s="7"/>
      <c r="Z457" s="215"/>
      <c r="AA457" s="215"/>
      <c r="AB457" s="215"/>
      <c r="AC457" s="215"/>
      <c r="AD457" s="215"/>
      <c r="AE457" s="215"/>
      <c r="AF457" s="215"/>
      <c r="AG457" s="215"/>
      <c r="AH457" s="215"/>
      <c r="AI457" s="214">
        <f t="shared" si="24"/>
        <v>0</v>
      </c>
      <c r="AJ457" s="214">
        <f t="shared" si="25"/>
        <v>0</v>
      </c>
      <c r="AK457" s="214">
        <f t="shared" si="26"/>
        <v>0</v>
      </c>
    </row>
    <row r="458" spans="1:37" ht="20.25" x14ac:dyDescent="0.2">
      <c r="A458" s="11"/>
      <c r="B458" s="11"/>
      <c r="C458" s="104"/>
      <c r="D458" s="143"/>
      <c r="E458" s="257"/>
      <c r="F458" s="263"/>
      <c r="G458" s="257"/>
      <c r="H458" s="257"/>
      <c r="I458" s="257"/>
      <c r="J458" s="257"/>
      <c r="K458" s="264"/>
      <c r="L458" s="256"/>
      <c r="M458" s="263"/>
      <c r="N458" s="263"/>
      <c r="O458" s="263"/>
      <c r="P458" s="257"/>
      <c r="Q458" s="257"/>
      <c r="R458" s="257"/>
      <c r="S458" s="257"/>
      <c r="T458" s="257"/>
      <c r="U458" s="290" t="str">
        <f>IF(OR(L458="FINT",L458="ENCO",L458=""),IF(ISNA(LOOKUP(S458,'€€€'!$H$7:$H$96,'€€€'!$I$7:$I$96)*T458),"",(LOOKUP(S458,'€€€'!$H$7:$H$96,'€€€'!$I$7:$I$96)*T458)),"")</f>
        <v/>
      </c>
      <c r="V458" s="256"/>
      <c r="W458" s="256"/>
      <c r="X458" s="290" t="str">
        <f>IF(OR(L458="FINT",L458="ENCO",L458=""),IF(ISNA(LOOKUP(V458,'€€€'!$H$7:$H$96,'€€€'!$I$7:$I$96)*W458),"",(LOOKUP(V458,'€€€'!$H$7:$H$96,'€€€'!$I$7:$I$96)*W458)),"")</f>
        <v/>
      </c>
      <c r="Y458" s="7"/>
      <c r="Z458" s="215"/>
      <c r="AA458" s="215"/>
      <c r="AB458" s="215"/>
      <c r="AC458" s="215"/>
      <c r="AD458" s="215"/>
      <c r="AE458" s="215"/>
      <c r="AF458" s="215"/>
      <c r="AG458" s="215"/>
      <c r="AH458" s="215"/>
      <c r="AI458" s="214">
        <f t="shared" si="24"/>
        <v>0</v>
      </c>
      <c r="AJ458" s="214">
        <f t="shared" si="25"/>
        <v>0</v>
      </c>
      <c r="AK458" s="214">
        <f t="shared" si="26"/>
        <v>0</v>
      </c>
    </row>
    <row r="459" spans="1:37" ht="20.25" x14ac:dyDescent="0.2">
      <c r="A459" s="11"/>
      <c r="B459" s="11"/>
      <c r="C459" s="104"/>
      <c r="D459" s="143"/>
      <c r="E459" s="257"/>
      <c r="F459" s="263"/>
      <c r="G459" s="257"/>
      <c r="H459" s="257"/>
      <c r="I459" s="257"/>
      <c r="J459" s="257"/>
      <c r="K459" s="264"/>
      <c r="L459" s="256"/>
      <c r="M459" s="263"/>
      <c r="N459" s="263"/>
      <c r="O459" s="263"/>
      <c r="P459" s="257"/>
      <c r="Q459" s="257"/>
      <c r="R459" s="257"/>
      <c r="S459" s="257"/>
      <c r="T459" s="257"/>
      <c r="U459" s="290" t="str">
        <f>IF(OR(L459="FINT",L459="ENCO",L459=""),IF(ISNA(LOOKUP(S459,'€€€'!$H$7:$H$96,'€€€'!$I$7:$I$96)*T459),"",(LOOKUP(S459,'€€€'!$H$7:$H$96,'€€€'!$I$7:$I$96)*T459)),"")</f>
        <v/>
      </c>
      <c r="V459" s="256"/>
      <c r="W459" s="256"/>
      <c r="X459" s="290" t="str">
        <f>IF(OR(L459="FINT",L459="ENCO",L459=""),IF(ISNA(LOOKUP(V459,'€€€'!$H$7:$H$96,'€€€'!$I$7:$I$96)*W459),"",(LOOKUP(V459,'€€€'!$H$7:$H$96,'€€€'!$I$7:$I$96)*W459)),"")</f>
        <v/>
      </c>
      <c r="Y459" s="7"/>
      <c r="Z459" s="215"/>
      <c r="AA459" s="215"/>
      <c r="AB459" s="215"/>
      <c r="AC459" s="215"/>
      <c r="AD459" s="215"/>
      <c r="AE459" s="215"/>
      <c r="AF459" s="215"/>
      <c r="AG459" s="215"/>
      <c r="AH459" s="215"/>
      <c r="AI459" s="214">
        <f t="shared" si="24"/>
        <v>0</v>
      </c>
      <c r="AJ459" s="214">
        <f t="shared" si="25"/>
        <v>0</v>
      </c>
      <c r="AK459" s="214">
        <f t="shared" si="26"/>
        <v>0</v>
      </c>
    </row>
    <row r="460" spans="1:37" ht="20.25" x14ac:dyDescent="0.2">
      <c r="A460" s="11"/>
      <c r="B460" s="11"/>
      <c r="C460" s="104"/>
      <c r="D460" s="143"/>
      <c r="E460" s="257"/>
      <c r="F460" s="263"/>
      <c r="G460" s="257"/>
      <c r="H460" s="257"/>
      <c r="I460" s="257"/>
      <c r="J460" s="257"/>
      <c r="K460" s="264"/>
      <c r="L460" s="256"/>
      <c r="M460" s="263"/>
      <c r="N460" s="263"/>
      <c r="O460" s="263"/>
      <c r="P460" s="257"/>
      <c r="Q460" s="257"/>
      <c r="R460" s="257"/>
      <c r="S460" s="257"/>
      <c r="T460" s="257"/>
      <c r="U460" s="290" t="str">
        <f>IF(OR(L460="FINT",L460="ENCO",L460=""),IF(ISNA(LOOKUP(S460,'€€€'!$H$7:$H$96,'€€€'!$I$7:$I$96)*T460),"",(LOOKUP(S460,'€€€'!$H$7:$H$96,'€€€'!$I$7:$I$96)*T460)),"")</f>
        <v/>
      </c>
      <c r="V460" s="256"/>
      <c r="W460" s="256"/>
      <c r="X460" s="290" t="str">
        <f>IF(OR(L460="FINT",L460="ENCO",L460=""),IF(ISNA(LOOKUP(V460,'€€€'!$H$7:$H$96,'€€€'!$I$7:$I$96)*W460),"",(LOOKUP(V460,'€€€'!$H$7:$H$96,'€€€'!$I$7:$I$96)*W460)),"")</f>
        <v/>
      </c>
      <c r="Y460" s="7"/>
      <c r="Z460" s="215"/>
      <c r="AA460" s="215"/>
      <c r="AB460" s="215"/>
      <c r="AC460" s="215"/>
      <c r="AD460" s="215"/>
      <c r="AE460" s="215"/>
      <c r="AF460" s="215"/>
      <c r="AG460" s="215"/>
      <c r="AH460" s="215"/>
      <c r="AI460" s="214">
        <f t="shared" si="24"/>
        <v>0</v>
      </c>
      <c r="AJ460" s="214">
        <f t="shared" si="25"/>
        <v>0</v>
      </c>
      <c r="AK460" s="214">
        <f t="shared" si="26"/>
        <v>0</v>
      </c>
    </row>
    <row r="461" spans="1:37" ht="20.25" x14ac:dyDescent="0.2">
      <c r="A461" s="11"/>
      <c r="B461" s="11"/>
      <c r="C461" s="104"/>
      <c r="D461" s="143"/>
      <c r="E461" s="257"/>
      <c r="F461" s="263"/>
      <c r="G461" s="257"/>
      <c r="H461" s="257"/>
      <c r="I461" s="257"/>
      <c r="J461" s="257"/>
      <c r="K461" s="264"/>
      <c r="L461" s="256"/>
      <c r="M461" s="263"/>
      <c r="N461" s="263"/>
      <c r="O461" s="263"/>
      <c r="P461" s="257"/>
      <c r="Q461" s="257"/>
      <c r="R461" s="257"/>
      <c r="S461" s="257"/>
      <c r="T461" s="257"/>
      <c r="U461" s="290" t="str">
        <f>IF(OR(L461="FINT",L461="ENCO",L461=""),IF(ISNA(LOOKUP(S461,'€€€'!$H$7:$H$96,'€€€'!$I$7:$I$96)*T461),"",(LOOKUP(S461,'€€€'!$H$7:$H$96,'€€€'!$I$7:$I$96)*T461)),"")</f>
        <v/>
      </c>
      <c r="V461" s="256"/>
      <c r="W461" s="256"/>
      <c r="X461" s="290" t="str">
        <f>IF(OR(L461="FINT",L461="ENCO",L461=""),IF(ISNA(LOOKUP(V461,'€€€'!$H$7:$H$96,'€€€'!$I$7:$I$96)*W461),"",(LOOKUP(V461,'€€€'!$H$7:$H$96,'€€€'!$I$7:$I$96)*W461)),"")</f>
        <v/>
      </c>
      <c r="Y461" s="7"/>
      <c r="Z461" s="215"/>
      <c r="AA461" s="215"/>
      <c r="AB461" s="215"/>
      <c r="AC461" s="215"/>
      <c r="AD461" s="215"/>
      <c r="AE461" s="215"/>
      <c r="AF461" s="215"/>
      <c r="AG461" s="215"/>
      <c r="AH461" s="215"/>
      <c r="AI461" s="214">
        <f t="shared" si="24"/>
        <v>0</v>
      </c>
      <c r="AJ461" s="214">
        <f t="shared" si="25"/>
        <v>0</v>
      </c>
      <c r="AK461" s="214">
        <f t="shared" si="26"/>
        <v>0</v>
      </c>
    </row>
    <row r="462" spans="1:37" ht="20.25" x14ac:dyDescent="0.2">
      <c r="A462" s="11"/>
      <c r="B462" s="11"/>
      <c r="C462" s="104"/>
      <c r="D462" s="143"/>
      <c r="E462" s="257"/>
      <c r="F462" s="263"/>
      <c r="G462" s="257"/>
      <c r="H462" s="257"/>
      <c r="I462" s="257"/>
      <c r="J462" s="257"/>
      <c r="K462" s="264"/>
      <c r="L462" s="256"/>
      <c r="M462" s="263"/>
      <c r="N462" s="263"/>
      <c r="O462" s="263"/>
      <c r="P462" s="257"/>
      <c r="Q462" s="257"/>
      <c r="R462" s="257"/>
      <c r="S462" s="257"/>
      <c r="T462" s="257"/>
      <c r="U462" s="290" t="str">
        <f>IF(OR(L462="FINT",L462="ENCO",L462=""),IF(ISNA(LOOKUP(S462,'€€€'!$H$7:$H$96,'€€€'!$I$7:$I$96)*T462),"",(LOOKUP(S462,'€€€'!$H$7:$H$96,'€€€'!$I$7:$I$96)*T462)),"")</f>
        <v/>
      </c>
      <c r="V462" s="256"/>
      <c r="W462" s="256"/>
      <c r="X462" s="290" t="str">
        <f>IF(OR(L462="FINT",L462="ENCO",L462=""),IF(ISNA(LOOKUP(V462,'€€€'!$H$7:$H$96,'€€€'!$I$7:$I$96)*W462),"",(LOOKUP(V462,'€€€'!$H$7:$H$96,'€€€'!$I$7:$I$96)*W462)),"")</f>
        <v/>
      </c>
      <c r="Y462" s="7"/>
      <c r="Z462" s="215"/>
      <c r="AA462" s="215"/>
      <c r="AB462" s="215"/>
      <c r="AC462" s="215"/>
      <c r="AD462" s="215"/>
      <c r="AE462" s="215"/>
      <c r="AF462" s="215"/>
      <c r="AG462" s="215"/>
      <c r="AH462" s="215"/>
      <c r="AI462" s="214">
        <f t="shared" ref="AI462:AI525" si="27">SUM(U462,X462)</f>
        <v>0</v>
      </c>
      <c r="AJ462" s="214">
        <f t="shared" ref="AJ462:AJ525" si="28">SUMIF(L462,"ENCO",AI462)</f>
        <v>0</v>
      </c>
      <c r="AK462" s="214">
        <f t="shared" ref="AK462:AK525" si="29">SUMIF(L462,"FINT",AI462)</f>
        <v>0</v>
      </c>
    </row>
    <row r="463" spans="1:37" ht="20.25" x14ac:dyDescent="0.2">
      <c r="A463" s="11"/>
      <c r="B463" s="11"/>
      <c r="C463" s="104"/>
      <c r="D463" s="143"/>
      <c r="E463" s="257"/>
      <c r="F463" s="263"/>
      <c r="G463" s="257"/>
      <c r="H463" s="257"/>
      <c r="I463" s="257"/>
      <c r="J463" s="257"/>
      <c r="K463" s="264"/>
      <c r="L463" s="256"/>
      <c r="M463" s="263"/>
      <c r="N463" s="263"/>
      <c r="O463" s="263"/>
      <c r="P463" s="257"/>
      <c r="Q463" s="257"/>
      <c r="R463" s="257"/>
      <c r="S463" s="257"/>
      <c r="T463" s="257"/>
      <c r="U463" s="290" t="str">
        <f>IF(OR(L463="FINT",L463="ENCO",L463=""),IF(ISNA(LOOKUP(S463,'€€€'!$H$7:$H$96,'€€€'!$I$7:$I$96)*T463),"",(LOOKUP(S463,'€€€'!$H$7:$H$96,'€€€'!$I$7:$I$96)*T463)),"")</f>
        <v/>
      </c>
      <c r="V463" s="256"/>
      <c r="W463" s="256"/>
      <c r="X463" s="290" t="str">
        <f>IF(OR(L463="FINT",L463="ENCO",L463=""),IF(ISNA(LOOKUP(V463,'€€€'!$H$7:$H$96,'€€€'!$I$7:$I$96)*W463),"",(LOOKUP(V463,'€€€'!$H$7:$H$96,'€€€'!$I$7:$I$96)*W463)),"")</f>
        <v/>
      </c>
      <c r="Y463" s="7"/>
      <c r="Z463" s="215"/>
      <c r="AA463" s="215"/>
      <c r="AB463" s="215"/>
      <c r="AC463" s="215"/>
      <c r="AD463" s="215"/>
      <c r="AE463" s="215"/>
      <c r="AF463" s="215"/>
      <c r="AG463" s="215"/>
      <c r="AH463" s="215"/>
      <c r="AI463" s="214">
        <f t="shared" si="27"/>
        <v>0</v>
      </c>
      <c r="AJ463" s="214">
        <f t="shared" si="28"/>
        <v>0</v>
      </c>
      <c r="AK463" s="214">
        <f t="shared" si="29"/>
        <v>0</v>
      </c>
    </row>
    <row r="464" spans="1:37" ht="20.25" x14ac:dyDescent="0.2">
      <c r="A464" s="11"/>
      <c r="B464" s="11"/>
      <c r="C464" s="104"/>
      <c r="D464" s="143"/>
      <c r="E464" s="257"/>
      <c r="F464" s="263"/>
      <c r="G464" s="257"/>
      <c r="H464" s="257"/>
      <c r="I464" s="257"/>
      <c r="J464" s="257"/>
      <c r="K464" s="264"/>
      <c r="L464" s="256"/>
      <c r="M464" s="263"/>
      <c r="N464" s="263"/>
      <c r="O464" s="263"/>
      <c r="P464" s="257"/>
      <c r="Q464" s="257"/>
      <c r="R464" s="257"/>
      <c r="S464" s="257"/>
      <c r="T464" s="257"/>
      <c r="U464" s="290" t="str">
        <f>IF(OR(L464="FINT",L464="ENCO",L464=""),IF(ISNA(LOOKUP(S464,'€€€'!$H$7:$H$96,'€€€'!$I$7:$I$96)*T464),"",(LOOKUP(S464,'€€€'!$H$7:$H$96,'€€€'!$I$7:$I$96)*T464)),"")</f>
        <v/>
      </c>
      <c r="V464" s="256"/>
      <c r="W464" s="256"/>
      <c r="X464" s="290" t="str">
        <f>IF(OR(L464="FINT",L464="ENCO",L464=""),IF(ISNA(LOOKUP(V464,'€€€'!$H$7:$H$96,'€€€'!$I$7:$I$96)*W464),"",(LOOKUP(V464,'€€€'!$H$7:$H$96,'€€€'!$I$7:$I$96)*W464)),"")</f>
        <v/>
      </c>
      <c r="Y464" s="7"/>
      <c r="Z464" s="215"/>
      <c r="AA464" s="215"/>
      <c r="AB464" s="215"/>
      <c r="AC464" s="215"/>
      <c r="AD464" s="215"/>
      <c r="AE464" s="215"/>
      <c r="AF464" s="215"/>
      <c r="AG464" s="215"/>
      <c r="AH464" s="215"/>
      <c r="AI464" s="214">
        <f t="shared" si="27"/>
        <v>0</v>
      </c>
      <c r="AJ464" s="214">
        <f t="shared" si="28"/>
        <v>0</v>
      </c>
      <c r="AK464" s="214">
        <f t="shared" si="29"/>
        <v>0</v>
      </c>
    </row>
    <row r="465" spans="1:37" ht="20.25" x14ac:dyDescent="0.2">
      <c r="A465" s="11"/>
      <c r="B465" s="11"/>
      <c r="C465" s="104"/>
      <c r="D465" s="143"/>
      <c r="E465" s="257"/>
      <c r="F465" s="263"/>
      <c r="G465" s="257"/>
      <c r="H465" s="257"/>
      <c r="I465" s="257"/>
      <c r="J465" s="257"/>
      <c r="K465" s="264"/>
      <c r="L465" s="256"/>
      <c r="M465" s="263"/>
      <c r="N465" s="263"/>
      <c r="O465" s="263"/>
      <c r="P465" s="257"/>
      <c r="Q465" s="257"/>
      <c r="R465" s="257"/>
      <c r="S465" s="257"/>
      <c r="T465" s="257"/>
      <c r="U465" s="290" t="str">
        <f>IF(OR(L465="FINT",L465="ENCO",L465=""),IF(ISNA(LOOKUP(S465,'€€€'!$H$7:$H$96,'€€€'!$I$7:$I$96)*T465),"",(LOOKUP(S465,'€€€'!$H$7:$H$96,'€€€'!$I$7:$I$96)*T465)),"")</f>
        <v/>
      </c>
      <c r="V465" s="256"/>
      <c r="W465" s="256"/>
      <c r="X465" s="290" t="str">
        <f>IF(OR(L465="FINT",L465="ENCO",L465=""),IF(ISNA(LOOKUP(V465,'€€€'!$H$7:$H$96,'€€€'!$I$7:$I$96)*W465),"",(LOOKUP(V465,'€€€'!$H$7:$H$96,'€€€'!$I$7:$I$96)*W465)),"")</f>
        <v/>
      </c>
      <c r="Y465" s="7"/>
      <c r="Z465" s="215"/>
      <c r="AA465" s="215"/>
      <c r="AB465" s="215"/>
      <c r="AC465" s="215"/>
      <c r="AD465" s="215"/>
      <c r="AE465" s="215"/>
      <c r="AF465" s="215"/>
      <c r="AG465" s="215"/>
      <c r="AH465" s="215"/>
      <c r="AI465" s="214">
        <f t="shared" si="27"/>
        <v>0</v>
      </c>
      <c r="AJ465" s="214">
        <f t="shared" si="28"/>
        <v>0</v>
      </c>
      <c r="AK465" s="214">
        <f t="shared" si="29"/>
        <v>0</v>
      </c>
    </row>
    <row r="466" spans="1:37" ht="20.25" x14ac:dyDescent="0.2">
      <c r="A466" s="11"/>
      <c r="B466" s="11"/>
      <c r="C466" s="104"/>
      <c r="D466" s="143"/>
      <c r="E466" s="257"/>
      <c r="F466" s="263"/>
      <c r="G466" s="257"/>
      <c r="H466" s="257"/>
      <c r="I466" s="257"/>
      <c r="J466" s="257"/>
      <c r="K466" s="264"/>
      <c r="L466" s="256"/>
      <c r="M466" s="263"/>
      <c r="N466" s="263"/>
      <c r="O466" s="263"/>
      <c r="P466" s="257"/>
      <c r="Q466" s="257"/>
      <c r="R466" s="257"/>
      <c r="S466" s="257"/>
      <c r="T466" s="257"/>
      <c r="U466" s="290" t="str">
        <f>IF(OR(L466="FINT",L466="ENCO",L466=""),IF(ISNA(LOOKUP(S466,'€€€'!$H$7:$H$96,'€€€'!$I$7:$I$96)*T466),"",(LOOKUP(S466,'€€€'!$H$7:$H$96,'€€€'!$I$7:$I$96)*T466)),"")</f>
        <v/>
      </c>
      <c r="V466" s="256"/>
      <c r="W466" s="256"/>
      <c r="X466" s="290" t="str">
        <f>IF(OR(L466="FINT",L466="ENCO",L466=""),IF(ISNA(LOOKUP(V466,'€€€'!$H$7:$H$96,'€€€'!$I$7:$I$96)*W466),"",(LOOKUP(V466,'€€€'!$H$7:$H$96,'€€€'!$I$7:$I$96)*W466)),"")</f>
        <v/>
      </c>
      <c r="Y466" s="7"/>
      <c r="Z466" s="215"/>
      <c r="AA466" s="215"/>
      <c r="AB466" s="215"/>
      <c r="AC466" s="215"/>
      <c r="AD466" s="215"/>
      <c r="AE466" s="215"/>
      <c r="AF466" s="215"/>
      <c r="AG466" s="215"/>
      <c r="AH466" s="215"/>
      <c r="AI466" s="214">
        <f t="shared" si="27"/>
        <v>0</v>
      </c>
      <c r="AJ466" s="214">
        <f t="shared" si="28"/>
        <v>0</v>
      </c>
      <c r="AK466" s="214">
        <f t="shared" si="29"/>
        <v>0</v>
      </c>
    </row>
    <row r="467" spans="1:37" ht="20.25" x14ac:dyDescent="0.2">
      <c r="A467" s="11"/>
      <c r="B467" s="11"/>
      <c r="C467" s="104"/>
      <c r="D467" s="143"/>
      <c r="E467" s="257"/>
      <c r="F467" s="263"/>
      <c r="G467" s="257"/>
      <c r="H467" s="257"/>
      <c r="I467" s="257"/>
      <c r="J467" s="257"/>
      <c r="K467" s="264"/>
      <c r="L467" s="256"/>
      <c r="M467" s="263"/>
      <c r="N467" s="263"/>
      <c r="O467" s="263"/>
      <c r="P467" s="257"/>
      <c r="Q467" s="257"/>
      <c r="R467" s="257"/>
      <c r="S467" s="257"/>
      <c r="T467" s="257"/>
      <c r="U467" s="290" t="str">
        <f>IF(OR(L467="FINT",L467="ENCO",L467=""),IF(ISNA(LOOKUP(S467,'€€€'!$H$7:$H$96,'€€€'!$I$7:$I$96)*T467),"",(LOOKUP(S467,'€€€'!$H$7:$H$96,'€€€'!$I$7:$I$96)*T467)),"")</f>
        <v/>
      </c>
      <c r="V467" s="256"/>
      <c r="W467" s="256"/>
      <c r="X467" s="290" t="str">
        <f>IF(OR(L467="FINT",L467="ENCO",L467=""),IF(ISNA(LOOKUP(V467,'€€€'!$H$7:$H$96,'€€€'!$I$7:$I$96)*W467),"",(LOOKUP(V467,'€€€'!$H$7:$H$96,'€€€'!$I$7:$I$96)*W467)),"")</f>
        <v/>
      </c>
      <c r="Y467" s="7"/>
      <c r="Z467" s="215"/>
      <c r="AA467" s="215"/>
      <c r="AB467" s="215"/>
      <c r="AC467" s="215"/>
      <c r="AD467" s="215"/>
      <c r="AE467" s="215"/>
      <c r="AF467" s="215"/>
      <c r="AG467" s="215"/>
      <c r="AH467" s="215"/>
      <c r="AI467" s="214">
        <f t="shared" si="27"/>
        <v>0</v>
      </c>
      <c r="AJ467" s="214">
        <f t="shared" si="28"/>
        <v>0</v>
      </c>
      <c r="AK467" s="214">
        <f t="shared" si="29"/>
        <v>0</v>
      </c>
    </row>
    <row r="468" spans="1:37" ht="20.25" x14ac:dyDescent="0.2">
      <c r="A468" s="11"/>
      <c r="B468" s="11"/>
      <c r="C468" s="104"/>
      <c r="D468" s="143"/>
      <c r="E468" s="257"/>
      <c r="F468" s="263"/>
      <c r="G468" s="257"/>
      <c r="H468" s="257"/>
      <c r="I468" s="257"/>
      <c r="J468" s="257"/>
      <c r="K468" s="264"/>
      <c r="L468" s="256"/>
      <c r="M468" s="263"/>
      <c r="N468" s="263"/>
      <c r="O468" s="263"/>
      <c r="P468" s="257"/>
      <c r="Q468" s="257"/>
      <c r="R468" s="257"/>
      <c r="S468" s="257"/>
      <c r="T468" s="257"/>
      <c r="U468" s="290" t="str">
        <f>IF(OR(L468="FINT",L468="ENCO",L468=""),IF(ISNA(LOOKUP(S468,'€€€'!$H$7:$H$96,'€€€'!$I$7:$I$96)*T468),"",(LOOKUP(S468,'€€€'!$H$7:$H$96,'€€€'!$I$7:$I$96)*T468)),"")</f>
        <v/>
      </c>
      <c r="V468" s="256"/>
      <c r="W468" s="256"/>
      <c r="X468" s="290" t="str">
        <f>IF(OR(L468="FINT",L468="ENCO",L468=""),IF(ISNA(LOOKUP(V468,'€€€'!$H$7:$H$96,'€€€'!$I$7:$I$96)*W468),"",(LOOKUP(V468,'€€€'!$H$7:$H$96,'€€€'!$I$7:$I$96)*W468)),"")</f>
        <v/>
      </c>
      <c r="Y468" s="7"/>
      <c r="Z468" s="215"/>
      <c r="AA468" s="215"/>
      <c r="AB468" s="215"/>
      <c r="AC468" s="215"/>
      <c r="AD468" s="215"/>
      <c r="AE468" s="215"/>
      <c r="AF468" s="215"/>
      <c r="AG468" s="215"/>
      <c r="AH468" s="215"/>
      <c r="AI468" s="214">
        <f t="shared" si="27"/>
        <v>0</v>
      </c>
      <c r="AJ468" s="214">
        <f t="shared" si="28"/>
        <v>0</v>
      </c>
      <c r="AK468" s="214">
        <f t="shared" si="29"/>
        <v>0</v>
      </c>
    </row>
    <row r="469" spans="1:37" ht="20.25" x14ac:dyDescent="0.2">
      <c r="A469" s="11"/>
      <c r="B469" s="11"/>
      <c r="C469" s="104"/>
      <c r="D469" s="143"/>
      <c r="E469" s="257"/>
      <c r="F469" s="263"/>
      <c r="G469" s="257"/>
      <c r="H469" s="257"/>
      <c r="I469" s="257"/>
      <c r="J469" s="257"/>
      <c r="K469" s="264"/>
      <c r="L469" s="256"/>
      <c r="M469" s="263"/>
      <c r="N469" s="263"/>
      <c r="O469" s="263"/>
      <c r="P469" s="257"/>
      <c r="Q469" s="257"/>
      <c r="R469" s="257"/>
      <c r="S469" s="257"/>
      <c r="T469" s="257"/>
      <c r="U469" s="290" t="str">
        <f>IF(OR(L469="FINT",L469="ENCO",L469=""),IF(ISNA(LOOKUP(S469,'€€€'!$H$7:$H$96,'€€€'!$I$7:$I$96)*T469),"",(LOOKUP(S469,'€€€'!$H$7:$H$96,'€€€'!$I$7:$I$96)*T469)),"")</f>
        <v/>
      </c>
      <c r="V469" s="256"/>
      <c r="W469" s="256"/>
      <c r="X469" s="290" t="str">
        <f>IF(OR(L469="FINT",L469="ENCO",L469=""),IF(ISNA(LOOKUP(V469,'€€€'!$H$7:$H$96,'€€€'!$I$7:$I$96)*W469),"",(LOOKUP(V469,'€€€'!$H$7:$H$96,'€€€'!$I$7:$I$96)*W469)),"")</f>
        <v/>
      </c>
      <c r="Y469" s="7"/>
      <c r="Z469" s="215"/>
      <c r="AA469" s="215"/>
      <c r="AB469" s="215"/>
      <c r="AC469" s="215"/>
      <c r="AD469" s="215"/>
      <c r="AE469" s="215"/>
      <c r="AF469" s="215"/>
      <c r="AG469" s="215"/>
      <c r="AH469" s="215"/>
      <c r="AI469" s="214">
        <f t="shared" si="27"/>
        <v>0</v>
      </c>
      <c r="AJ469" s="214">
        <f t="shared" si="28"/>
        <v>0</v>
      </c>
      <c r="AK469" s="214">
        <f t="shared" si="29"/>
        <v>0</v>
      </c>
    </row>
    <row r="470" spans="1:37" ht="20.25" x14ac:dyDescent="0.2">
      <c r="A470" s="11"/>
      <c r="B470" s="11"/>
      <c r="C470" s="104"/>
      <c r="D470" s="143"/>
      <c r="E470" s="257"/>
      <c r="F470" s="263"/>
      <c r="G470" s="257"/>
      <c r="H470" s="257"/>
      <c r="I470" s="257"/>
      <c r="J470" s="257"/>
      <c r="K470" s="264"/>
      <c r="L470" s="256"/>
      <c r="M470" s="263"/>
      <c r="N470" s="263"/>
      <c r="O470" s="263"/>
      <c r="P470" s="257"/>
      <c r="Q470" s="257"/>
      <c r="R470" s="257"/>
      <c r="S470" s="257"/>
      <c r="T470" s="257"/>
      <c r="U470" s="290" t="str">
        <f>IF(OR(L470="FINT",L470="ENCO",L470=""),IF(ISNA(LOOKUP(S470,'€€€'!$H$7:$H$96,'€€€'!$I$7:$I$96)*T470),"",(LOOKUP(S470,'€€€'!$H$7:$H$96,'€€€'!$I$7:$I$96)*T470)),"")</f>
        <v/>
      </c>
      <c r="V470" s="256"/>
      <c r="W470" s="256"/>
      <c r="X470" s="290" t="str">
        <f>IF(OR(L470="FINT",L470="ENCO",L470=""),IF(ISNA(LOOKUP(V470,'€€€'!$H$7:$H$96,'€€€'!$I$7:$I$96)*W470),"",(LOOKUP(V470,'€€€'!$H$7:$H$96,'€€€'!$I$7:$I$96)*W470)),"")</f>
        <v/>
      </c>
      <c r="Y470" s="7"/>
      <c r="Z470" s="215"/>
      <c r="AA470" s="215"/>
      <c r="AB470" s="215"/>
      <c r="AC470" s="215"/>
      <c r="AD470" s="215"/>
      <c r="AE470" s="215"/>
      <c r="AF470" s="215"/>
      <c r="AG470" s="215"/>
      <c r="AH470" s="215"/>
      <c r="AI470" s="214">
        <f t="shared" si="27"/>
        <v>0</v>
      </c>
      <c r="AJ470" s="214">
        <f t="shared" si="28"/>
        <v>0</v>
      </c>
      <c r="AK470" s="214">
        <f t="shared" si="29"/>
        <v>0</v>
      </c>
    </row>
    <row r="471" spans="1:37" ht="20.25" x14ac:dyDescent="0.2">
      <c r="A471" s="11"/>
      <c r="B471" s="11"/>
      <c r="C471" s="104"/>
      <c r="D471" s="143"/>
      <c r="E471" s="257"/>
      <c r="F471" s="263"/>
      <c r="G471" s="257"/>
      <c r="H471" s="257"/>
      <c r="I471" s="257"/>
      <c r="J471" s="257"/>
      <c r="K471" s="264"/>
      <c r="L471" s="256"/>
      <c r="M471" s="263"/>
      <c r="N471" s="263"/>
      <c r="O471" s="263"/>
      <c r="P471" s="257"/>
      <c r="Q471" s="257"/>
      <c r="R471" s="257"/>
      <c r="S471" s="257"/>
      <c r="T471" s="257"/>
      <c r="U471" s="290" t="str">
        <f>IF(OR(L471="FINT",L471="ENCO",L471=""),IF(ISNA(LOOKUP(S471,'€€€'!$H$7:$H$96,'€€€'!$I$7:$I$96)*T471),"",(LOOKUP(S471,'€€€'!$H$7:$H$96,'€€€'!$I$7:$I$96)*T471)),"")</f>
        <v/>
      </c>
      <c r="V471" s="256"/>
      <c r="W471" s="256"/>
      <c r="X471" s="290" t="str">
        <f>IF(OR(L471="FINT",L471="ENCO",L471=""),IF(ISNA(LOOKUP(V471,'€€€'!$H$7:$H$96,'€€€'!$I$7:$I$96)*W471),"",(LOOKUP(V471,'€€€'!$H$7:$H$96,'€€€'!$I$7:$I$96)*W471)),"")</f>
        <v/>
      </c>
      <c r="Y471" s="7"/>
      <c r="Z471" s="215"/>
      <c r="AA471" s="215"/>
      <c r="AB471" s="215"/>
      <c r="AC471" s="215"/>
      <c r="AD471" s="215"/>
      <c r="AE471" s="215"/>
      <c r="AF471" s="215"/>
      <c r="AG471" s="215"/>
      <c r="AH471" s="215"/>
      <c r="AI471" s="214">
        <f t="shared" si="27"/>
        <v>0</v>
      </c>
      <c r="AJ471" s="214">
        <f t="shared" si="28"/>
        <v>0</v>
      </c>
      <c r="AK471" s="214">
        <f t="shared" si="29"/>
        <v>0</v>
      </c>
    </row>
    <row r="472" spans="1:37" ht="20.25" x14ac:dyDescent="0.2">
      <c r="A472" s="11"/>
      <c r="B472" s="11"/>
      <c r="C472" s="104"/>
      <c r="D472" s="143"/>
      <c r="E472" s="257"/>
      <c r="F472" s="263"/>
      <c r="G472" s="257"/>
      <c r="H472" s="257"/>
      <c r="I472" s="257"/>
      <c r="J472" s="257"/>
      <c r="K472" s="264"/>
      <c r="L472" s="256"/>
      <c r="M472" s="263"/>
      <c r="N472" s="263"/>
      <c r="O472" s="263"/>
      <c r="P472" s="257"/>
      <c r="Q472" s="257"/>
      <c r="R472" s="257"/>
      <c r="S472" s="257"/>
      <c r="T472" s="257"/>
      <c r="U472" s="290" t="str">
        <f>IF(OR(L472="FINT",L472="ENCO",L472=""),IF(ISNA(LOOKUP(S472,'€€€'!$H$7:$H$96,'€€€'!$I$7:$I$96)*T472),"",(LOOKUP(S472,'€€€'!$H$7:$H$96,'€€€'!$I$7:$I$96)*T472)),"")</f>
        <v/>
      </c>
      <c r="V472" s="256"/>
      <c r="W472" s="256"/>
      <c r="X472" s="290" t="str">
        <f>IF(OR(L472="FINT",L472="ENCO",L472=""),IF(ISNA(LOOKUP(V472,'€€€'!$H$7:$H$96,'€€€'!$I$7:$I$96)*W472),"",(LOOKUP(V472,'€€€'!$H$7:$H$96,'€€€'!$I$7:$I$96)*W472)),"")</f>
        <v/>
      </c>
      <c r="Y472" s="7"/>
      <c r="Z472" s="215"/>
      <c r="AA472" s="215"/>
      <c r="AB472" s="215"/>
      <c r="AC472" s="215"/>
      <c r="AD472" s="215"/>
      <c r="AE472" s="215"/>
      <c r="AF472" s="215"/>
      <c r="AG472" s="215"/>
      <c r="AH472" s="215"/>
      <c r="AI472" s="214">
        <f t="shared" si="27"/>
        <v>0</v>
      </c>
      <c r="AJ472" s="214">
        <f t="shared" si="28"/>
        <v>0</v>
      </c>
      <c r="AK472" s="214">
        <f t="shared" si="29"/>
        <v>0</v>
      </c>
    </row>
    <row r="473" spans="1:37" ht="20.25" x14ac:dyDescent="0.2">
      <c r="A473" s="11"/>
      <c r="B473" s="11"/>
      <c r="C473" s="104"/>
      <c r="D473" s="143"/>
      <c r="E473" s="257"/>
      <c r="F473" s="263"/>
      <c r="G473" s="257"/>
      <c r="H473" s="257"/>
      <c r="I473" s="257"/>
      <c r="J473" s="257"/>
      <c r="K473" s="264"/>
      <c r="L473" s="256"/>
      <c r="M473" s="263"/>
      <c r="N473" s="263"/>
      <c r="O473" s="263"/>
      <c r="P473" s="257"/>
      <c r="Q473" s="257"/>
      <c r="R473" s="257"/>
      <c r="S473" s="257"/>
      <c r="T473" s="257"/>
      <c r="U473" s="290" t="str">
        <f>IF(OR(L473="FINT",L473="ENCO",L473=""),IF(ISNA(LOOKUP(S473,'€€€'!$H$7:$H$96,'€€€'!$I$7:$I$96)*T473),"",(LOOKUP(S473,'€€€'!$H$7:$H$96,'€€€'!$I$7:$I$96)*T473)),"")</f>
        <v/>
      </c>
      <c r="V473" s="256"/>
      <c r="W473" s="256"/>
      <c r="X473" s="290" t="str">
        <f>IF(OR(L473="FINT",L473="ENCO",L473=""),IF(ISNA(LOOKUP(V473,'€€€'!$H$7:$H$96,'€€€'!$I$7:$I$96)*W473),"",(LOOKUP(V473,'€€€'!$H$7:$H$96,'€€€'!$I$7:$I$96)*W473)),"")</f>
        <v/>
      </c>
      <c r="Y473" s="7"/>
      <c r="Z473" s="215"/>
      <c r="AA473" s="215"/>
      <c r="AB473" s="215"/>
      <c r="AC473" s="215"/>
      <c r="AD473" s="215"/>
      <c r="AE473" s="215"/>
      <c r="AF473" s="215"/>
      <c r="AG473" s="215"/>
      <c r="AH473" s="215"/>
      <c r="AI473" s="214">
        <f t="shared" si="27"/>
        <v>0</v>
      </c>
      <c r="AJ473" s="214">
        <f t="shared" si="28"/>
        <v>0</v>
      </c>
      <c r="AK473" s="214">
        <f t="shared" si="29"/>
        <v>0</v>
      </c>
    </row>
    <row r="474" spans="1:37" ht="20.25" x14ac:dyDescent="0.2">
      <c r="A474" s="11"/>
      <c r="B474" s="11"/>
      <c r="C474" s="104"/>
      <c r="D474" s="143"/>
      <c r="E474" s="257"/>
      <c r="F474" s="263"/>
      <c r="G474" s="257"/>
      <c r="H474" s="257"/>
      <c r="I474" s="257"/>
      <c r="J474" s="257"/>
      <c r="K474" s="264"/>
      <c r="L474" s="256"/>
      <c r="M474" s="263"/>
      <c r="N474" s="263"/>
      <c r="O474" s="263"/>
      <c r="P474" s="257"/>
      <c r="Q474" s="257"/>
      <c r="R474" s="257"/>
      <c r="S474" s="257"/>
      <c r="T474" s="257"/>
      <c r="U474" s="290" t="str">
        <f>IF(OR(L474="FINT",L474="ENCO",L474=""),IF(ISNA(LOOKUP(S474,'€€€'!$H$7:$H$96,'€€€'!$I$7:$I$96)*T474),"",(LOOKUP(S474,'€€€'!$H$7:$H$96,'€€€'!$I$7:$I$96)*T474)),"")</f>
        <v/>
      </c>
      <c r="V474" s="256"/>
      <c r="W474" s="256"/>
      <c r="X474" s="290" t="str">
        <f>IF(OR(L474="FINT",L474="ENCO",L474=""),IF(ISNA(LOOKUP(V474,'€€€'!$H$7:$H$96,'€€€'!$I$7:$I$96)*W474),"",(LOOKUP(V474,'€€€'!$H$7:$H$96,'€€€'!$I$7:$I$96)*W474)),"")</f>
        <v/>
      </c>
      <c r="Y474" s="7"/>
      <c r="Z474" s="215"/>
      <c r="AA474" s="215"/>
      <c r="AB474" s="215"/>
      <c r="AC474" s="215"/>
      <c r="AD474" s="215"/>
      <c r="AE474" s="215"/>
      <c r="AF474" s="215"/>
      <c r="AG474" s="215"/>
      <c r="AH474" s="215"/>
      <c r="AI474" s="214">
        <f t="shared" si="27"/>
        <v>0</v>
      </c>
      <c r="AJ474" s="214">
        <f t="shared" si="28"/>
        <v>0</v>
      </c>
      <c r="AK474" s="214">
        <f t="shared" si="29"/>
        <v>0</v>
      </c>
    </row>
    <row r="475" spans="1:37" ht="20.25" x14ac:dyDescent="0.2">
      <c r="A475" s="11"/>
      <c r="B475" s="11"/>
      <c r="C475" s="104"/>
      <c r="D475" s="143"/>
      <c r="E475" s="257"/>
      <c r="F475" s="263"/>
      <c r="G475" s="257"/>
      <c r="H475" s="257"/>
      <c r="I475" s="257"/>
      <c r="J475" s="257"/>
      <c r="K475" s="264"/>
      <c r="L475" s="256"/>
      <c r="M475" s="263"/>
      <c r="N475" s="263"/>
      <c r="O475" s="263"/>
      <c r="P475" s="257"/>
      <c r="Q475" s="257"/>
      <c r="R475" s="257"/>
      <c r="S475" s="257"/>
      <c r="T475" s="257"/>
      <c r="U475" s="290" t="str">
        <f>IF(OR(L475="FINT",L475="ENCO",L475=""),IF(ISNA(LOOKUP(S475,'€€€'!$H$7:$H$96,'€€€'!$I$7:$I$96)*T475),"",(LOOKUP(S475,'€€€'!$H$7:$H$96,'€€€'!$I$7:$I$96)*T475)),"")</f>
        <v/>
      </c>
      <c r="V475" s="256"/>
      <c r="W475" s="256"/>
      <c r="X475" s="290" t="str">
        <f>IF(OR(L475="FINT",L475="ENCO",L475=""),IF(ISNA(LOOKUP(V475,'€€€'!$H$7:$H$96,'€€€'!$I$7:$I$96)*W475),"",(LOOKUP(V475,'€€€'!$H$7:$H$96,'€€€'!$I$7:$I$96)*W475)),"")</f>
        <v/>
      </c>
      <c r="Y475" s="7"/>
      <c r="Z475" s="215"/>
      <c r="AA475" s="215"/>
      <c r="AB475" s="215"/>
      <c r="AC475" s="215"/>
      <c r="AD475" s="215"/>
      <c r="AE475" s="215"/>
      <c r="AF475" s="215"/>
      <c r="AG475" s="215"/>
      <c r="AH475" s="215"/>
      <c r="AI475" s="214">
        <f t="shared" si="27"/>
        <v>0</v>
      </c>
      <c r="AJ475" s="214">
        <f t="shared" si="28"/>
        <v>0</v>
      </c>
      <c r="AK475" s="214">
        <f t="shared" si="29"/>
        <v>0</v>
      </c>
    </row>
    <row r="476" spans="1:37" ht="20.25" x14ac:dyDescent="0.2">
      <c r="A476" s="11"/>
      <c r="B476" s="11"/>
      <c r="C476" s="104"/>
      <c r="D476" s="143"/>
      <c r="E476" s="257"/>
      <c r="F476" s="263"/>
      <c r="G476" s="257"/>
      <c r="H476" s="257"/>
      <c r="I476" s="257"/>
      <c r="J476" s="257"/>
      <c r="K476" s="264"/>
      <c r="L476" s="256"/>
      <c r="M476" s="263"/>
      <c r="N476" s="263"/>
      <c r="O476" s="263"/>
      <c r="P476" s="257"/>
      <c r="Q476" s="257"/>
      <c r="R476" s="257"/>
      <c r="S476" s="257"/>
      <c r="T476" s="257"/>
      <c r="U476" s="290" t="str">
        <f>IF(OR(L476="FINT",L476="ENCO",L476=""),IF(ISNA(LOOKUP(S476,'€€€'!$H$7:$H$96,'€€€'!$I$7:$I$96)*T476),"",(LOOKUP(S476,'€€€'!$H$7:$H$96,'€€€'!$I$7:$I$96)*T476)),"")</f>
        <v/>
      </c>
      <c r="V476" s="256"/>
      <c r="W476" s="256"/>
      <c r="X476" s="290" t="str">
        <f>IF(OR(L476="FINT",L476="ENCO",L476=""),IF(ISNA(LOOKUP(V476,'€€€'!$H$7:$H$96,'€€€'!$I$7:$I$96)*W476),"",(LOOKUP(V476,'€€€'!$H$7:$H$96,'€€€'!$I$7:$I$96)*W476)),"")</f>
        <v/>
      </c>
      <c r="Y476" s="7"/>
      <c r="Z476" s="215"/>
      <c r="AA476" s="215"/>
      <c r="AB476" s="215"/>
      <c r="AC476" s="215"/>
      <c r="AD476" s="215"/>
      <c r="AE476" s="215"/>
      <c r="AF476" s="215"/>
      <c r="AG476" s="215"/>
      <c r="AH476" s="215"/>
      <c r="AI476" s="214">
        <f t="shared" si="27"/>
        <v>0</v>
      </c>
      <c r="AJ476" s="214">
        <f t="shared" si="28"/>
        <v>0</v>
      </c>
      <c r="AK476" s="214">
        <f t="shared" si="29"/>
        <v>0</v>
      </c>
    </row>
    <row r="477" spans="1:37" ht="20.25" x14ac:dyDescent="0.2">
      <c r="A477" s="11"/>
      <c r="B477" s="11"/>
      <c r="C477" s="104"/>
      <c r="D477" s="143"/>
      <c r="E477" s="257"/>
      <c r="F477" s="263"/>
      <c r="G477" s="257"/>
      <c r="H477" s="257"/>
      <c r="I477" s="257"/>
      <c r="J477" s="257"/>
      <c r="K477" s="264"/>
      <c r="L477" s="256"/>
      <c r="M477" s="263"/>
      <c r="N477" s="263"/>
      <c r="O477" s="263"/>
      <c r="P477" s="257"/>
      <c r="Q477" s="257"/>
      <c r="R477" s="257"/>
      <c r="S477" s="257"/>
      <c r="T477" s="257"/>
      <c r="U477" s="290" t="str">
        <f>IF(OR(L477="FINT",L477="ENCO",L477=""),IF(ISNA(LOOKUP(S477,'€€€'!$H$7:$H$96,'€€€'!$I$7:$I$96)*T477),"",(LOOKUP(S477,'€€€'!$H$7:$H$96,'€€€'!$I$7:$I$96)*T477)),"")</f>
        <v/>
      </c>
      <c r="V477" s="256"/>
      <c r="W477" s="256"/>
      <c r="X477" s="290" t="str">
        <f>IF(OR(L477="FINT",L477="ENCO",L477=""),IF(ISNA(LOOKUP(V477,'€€€'!$H$7:$H$96,'€€€'!$I$7:$I$96)*W477),"",(LOOKUP(V477,'€€€'!$H$7:$H$96,'€€€'!$I$7:$I$96)*W477)),"")</f>
        <v/>
      </c>
      <c r="Y477" s="7"/>
      <c r="Z477" s="215"/>
      <c r="AA477" s="215"/>
      <c r="AB477" s="215"/>
      <c r="AC477" s="215"/>
      <c r="AD477" s="215"/>
      <c r="AE477" s="215"/>
      <c r="AF477" s="215"/>
      <c r="AG477" s="215"/>
      <c r="AH477" s="215"/>
      <c r="AI477" s="214">
        <f t="shared" si="27"/>
        <v>0</v>
      </c>
      <c r="AJ477" s="214">
        <f t="shared" si="28"/>
        <v>0</v>
      </c>
      <c r="AK477" s="214">
        <f t="shared" si="29"/>
        <v>0</v>
      </c>
    </row>
    <row r="478" spans="1:37" ht="20.25" x14ac:dyDescent="0.2">
      <c r="A478" s="11"/>
      <c r="B478" s="11"/>
      <c r="C478" s="104"/>
      <c r="D478" s="143"/>
      <c r="E478" s="257"/>
      <c r="F478" s="263"/>
      <c r="G478" s="257"/>
      <c r="H478" s="257"/>
      <c r="I478" s="257"/>
      <c r="J478" s="257"/>
      <c r="K478" s="264"/>
      <c r="L478" s="256"/>
      <c r="M478" s="263"/>
      <c r="N478" s="263"/>
      <c r="O478" s="263"/>
      <c r="P478" s="257"/>
      <c r="Q478" s="257"/>
      <c r="R478" s="257"/>
      <c r="S478" s="257"/>
      <c r="T478" s="257"/>
      <c r="U478" s="290" t="str">
        <f>IF(OR(L478="FINT",L478="ENCO",L478=""),IF(ISNA(LOOKUP(S478,'€€€'!$H$7:$H$96,'€€€'!$I$7:$I$96)*T478),"",(LOOKUP(S478,'€€€'!$H$7:$H$96,'€€€'!$I$7:$I$96)*T478)),"")</f>
        <v/>
      </c>
      <c r="V478" s="256"/>
      <c r="W478" s="256"/>
      <c r="X478" s="290" t="str">
        <f>IF(OR(L478="FINT",L478="ENCO",L478=""),IF(ISNA(LOOKUP(V478,'€€€'!$H$7:$H$96,'€€€'!$I$7:$I$96)*W478),"",(LOOKUP(V478,'€€€'!$H$7:$H$96,'€€€'!$I$7:$I$96)*W478)),"")</f>
        <v/>
      </c>
      <c r="Y478" s="7"/>
      <c r="Z478" s="215"/>
      <c r="AA478" s="215"/>
      <c r="AB478" s="215"/>
      <c r="AC478" s="215"/>
      <c r="AD478" s="215"/>
      <c r="AE478" s="215"/>
      <c r="AF478" s="215"/>
      <c r="AG478" s="215"/>
      <c r="AH478" s="215"/>
      <c r="AI478" s="214">
        <f t="shared" si="27"/>
        <v>0</v>
      </c>
      <c r="AJ478" s="214">
        <f t="shared" si="28"/>
        <v>0</v>
      </c>
      <c r="AK478" s="214">
        <f t="shared" si="29"/>
        <v>0</v>
      </c>
    </row>
    <row r="479" spans="1:37" ht="20.25" x14ac:dyDescent="0.2">
      <c r="A479" s="11"/>
      <c r="B479" s="11"/>
      <c r="C479" s="104"/>
      <c r="D479" s="143"/>
      <c r="E479" s="257"/>
      <c r="F479" s="263"/>
      <c r="G479" s="257"/>
      <c r="H479" s="257"/>
      <c r="I479" s="257"/>
      <c r="J479" s="257"/>
      <c r="K479" s="264"/>
      <c r="L479" s="256"/>
      <c r="M479" s="263"/>
      <c r="N479" s="263"/>
      <c r="O479" s="263"/>
      <c r="P479" s="257"/>
      <c r="Q479" s="257"/>
      <c r="R479" s="257"/>
      <c r="S479" s="257"/>
      <c r="T479" s="257"/>
      <c r="U479" s="290" t="str">
        <f>IF(OR(L479="FINT",L479="ENCO",L479=""),IF(ISNA(LOOKUP(S479,'€€€'!$H$7:$H$96,'€€€'!$I$7:$I$96)*T479),"",(LOOKUP(S479,'€€€'!$H$7:$H$96,'€€€'!$I$7:$I$96)*T479)),"")</f>
        <v/>
      </c>
      <c r="V479" s="256"/>
      <c r="W479" s="256"/>
      <c r="X479" s="290" t="str">
        <f>IF(OR(L479="FINT",L479="ENCO",L479=""),IF(ISNA(LOOKUP(V479,'€€€'!$H$7:$H$96,'€€€'!$I$7:$I$96)*W479),"",(LOOKUP(V479,'€€€'!$H$7:$H$96,'€€€'!$I$7:$I$96)*W479)),"")</f>
        <v/>
      </c>
      <c r="Y479" s="7"/>
      <c r="Z479" s="215"/>
      <c r="AA479" s="215"/>
      <c r="AB479" s="215"/>
      <c r="AC479" s="215"/>
      <c r="AD479" s="215"/>
      <c r="AE479" s="215"/>
      <c r="AF479" s="215"/>
      <c r="AG479" s="215"/>
      <c r="AH479" s="215"/>
      <c r="AI479" s="214">
        <f t="shared" si="27"/>
        <v>0</v>
      </c>
      <c r="AJ479" s="214">
        <f t="shared" si="28"/>
        <v>0</v>
      </c>
      <c r="AK479" s="214">
        <f t="shared" si="29"/>
        <v>0</v>
      </c>
    </row>
    <row r="480" spans="1:37" ht="20.25" x14ac:dyDescent="0.2">
      <c r="A480" s="11"/>
      <c r="B480" s="11"/>
      <c r="C480" s="104"/>
      <c r="D480" s="143"/>
      <c r="E480" s="257"/>
      <c r="F480" s="263"/>
      <c r="G480" s="257"/>
      <c r="H480" s="257"/>
      <c r="I480" s="257"/>
      <c r="J480" s="257"/>
      <c r="K480" s="264"/>
      <c r="L480" s="256"/>
      <c r="M480" s="263"/>
      <c r="N480" s="263"/>
      <c r="O480" s="263"/>
      <c r="P480" s="257"/>
      <c r="Q480" s="257"/>
      <c r="R480" s="257"/>
      <c r="S480" s="257"/>
      <c r="T480" s="257"/>
      <c r="U480" s="290" t="str">
        <f>IF(OR(L480="FINT",L480="ENCO",L480=""),IF(ISNA(LOOKUP(S480,'€€€'!$H$7:$H$96,'€€€'!$I$7:$I$96)*T480),"",(LOOKUP(S480,'€€€'!$H$7:$H$96,'€€€'!$I$7:$I$96)*T480)),"")</f>
        <v/>
      </c>
      <c r="V480" s="256"/>
      <c r="W480" s="256"/>
      <c r="X480" s="290" t="str">
        <f>IF(OR(L480="FINT",L480="ENCO",L480=""),IF(ISNA(LOOKUP(V480,'€€€'!$H$7:$H$96,'€€€'!$I$7:$I$96)*W480),"",(LOOKUP(V480,'€€€'!$H$7:$H$96,'€€€'!$I$7:$I$96)*W480)),"")</f>
        <v/>
      </c>
      <c r="Y480" s="7"/>
      <c r="Z480" s="215"/>
      <c r="AA480" s="215"/>
      <c r="AB480" s="215"/>
      <c r="AC480" s="215"/>
      <c r="AD480" s="215"/>
      <c r="AE480" s="215"/>
      <c r="AF480" s="215"/>
      <c r="AG480" s="215"/>
      <c r="AH480" s="215"/>
      <c r="AI480" s="214">
        <f t="shared" si="27"/>
        <v>0</v>
      </c>
      <c r="AJ480" s="214">
        <f t="shared" si="28"/>
        <v>0</v>
      </c>
      <c r="AK480" s="214">
        <f t="shared" si="29"/>
        <v>0</v>
      </c>
    </row>
    <row r="481" spans="1:37" ht="20.25" x14ac:dyDescent="0.2">
      <c r="A481" s="11"/>
      <c r="B481" s="11"/>
      <c r="C481" s="104"/>
      <c r="D481" s="143"/>
      <c r="E481" s="257"/>
      <c r="F481" s="263"/>
      <c r="G481" s="257"/>
      <c r="H481" s="257"/>
      <c r="I481" s="257"/>
      <c r="J481" s="257"/>
      <c r="K481" s="264"/>
      <c r="L481" s="256"/>
      <c r="M481" s="263"/>
      <c r="N481" s="263"/>
      <c r="O481" s="263"/>
      <c r="P481" s="257"/>
      <c r="Q481" s="257"/>
      <c r="R481" s="257"/>
      <c r="S481" s="257"/>
      <c r="T481" s="257"/>
      <c r="U481" s="290" t="str">
        <f>IF(OR(L481="FINT",L481="ENCO",L481=""),IF(ISNA(LOOKUP(S481,'€€€'!$H$7:$H$96,'€€€'!$I$7:$I$96)*T481),"",(LOOKUP(S481,'€€€'!$H$7:$H$96,'€€€'!$I$7:$I$96)*T481)),"")</f>
        <v/>
      </c>
      <c r="V481" s="256"/>
      <c r="W481" s="256"/>
      <c r="X481" s="290" t="str">
        <f>IF(OR(L481="FINT",L481="ENCO",L481=""),IF(ISNA(LOOKUP(V481,'€€€'!$H$7:$H$96,'€€€'!$I$7:$I$96)*W481),"",(LOOKUP(V481,'€€€'!$H$7:$H$96,'€€€'!$I$7:$I$96)*W481)),"")</f>
        <v/>
      </c>
      <c r="Y481" s="7"/>
      <c r="Z481" s="215"/>
      <c r="AA481" s="215"/>
      <c r="AB481" s="215"/>
      <c r="AC481" s="215"/>
      <c r="AD481" s="215"/>
      <c r="AE481" s="215"/>
      <c r="AF481" s="215"/>
      <c r="AG481" s="215"/>
      <c r="AH481" s="215"/>
      <c r="AI481" s="214">
        <f t="shared" si="27"/>
        <v>0</v>
      </c>
      <c r="AJ481" s="214">
        <f t="shared" si="28"/>
        <v>0</v>
      </c>
      <c r="AK481" s="214">
        <f t="shared" si="29"/>
        <v>0</v>
      </c>
    </row>
    <row r="482" spans="1:37" ht="20.25" x14ac:dyDescent="0.2">
      <c r="A482" s="11"/>
      <c r="B482" s="11"/>
      <c r="C482" s="104"/>
      <c r="D482" s="143"/>
      <c r="E482" s="257"/>
      <c r="F482" s="263"/>
      <c r="G482" s="257"/>
      <c r="H482" s="257"/>
      <c r="I482" s="257"/>
      <c r="J482" s="257"/>
      <c r="K482" s="264"/>
      <c r="L482" s="256"/>
      <c r="M482" s="263"/>
      <c r="N482" s="263"/>
      <c r="O482" s="263"/>
      <c r="P482" s="257"/>
      <c r="Q482" s="257"/>
      <c r="R482" s="257"/>
      <c r="S482" s="257"/>
      <c r="T482" s="257"/>
      <c r="U482" s="290" t="str">
        <f>IF(OR(L482="FINT",L482="ENCO",L482=""),IF(ISNA(LOOKUP(S482,'€€€'!$H$7:$H$96,'€€€'!$I$7:$I$96)*T482),"",(LOOKUP(S482,'€€€'!$H$7:$H$96,'€€€'!$I$7:$I$96)*T482)),"")</f>
        <v/>
      </c>
      <c r="V482" s="256"/>
      <c r="W482" s="256"/>
      <c r="X482" s="290" t="str">
        <f>IF(OR(L482="FINT",L482="ENCO",L482=""),IF(ISNA(LOOKUP(V482,'€€€'!$H$7:$H$96,'€€€'!$I$7:$I$96)*W482),"",(LOOKUP(V482,'€€€'!$H$7:$H$96,'€€€'!$I$7:$I$96)*W482)),"")</f>
        <v/>
      </c>
      <c r="Y482" s="7"/>
      <c r="Z482" s="215"/>
      <c r="AA482" s="215"/>
      <c r="AB482" s="215"/>
      <c r="AC482" s="215"/>
      <c r="AD482" s="215"/>
      <c r="AE482" s="215"/>
      <c r="AF482" s="215"/>
      <c r="AG482" s="215"/>
      <c r="AH482" s="215"/>
      <c r="AI482" s="214">
        <f t="shared" si="27"/>
        <v>0</v>
      </c>
      <c r="AJ482" s="214">
        <f t="shared" si="28"/>
        <v>0</v>
      </c>
      <c r="AK482" s="214">
        <f t="shared" si="29"/>
        <v>0</v>
      </c>
    </row>
    <row r="483" spans="1:37" ht="20.25" x14ac:dyDescent="0.2">
      <c r="A483" s="11"/>
      <c r="B483" s="11"/>
      <c r="C483" s="104"/>
      <c r="D483" s="143"/>
      <c r="E483" s="257"/>
      <c r="F483" s="263"/>
      <c r="G483" s="257"/>
      <c r="H483" s="257"/>
      <c r="I483" s="257"/>
      <c r="J483" s="257"/>
      <c r="K483" s="264"/>
      <c r="L483" s="256"/>
      <c r="M483" s="263"/>
      <c r="N483" s="263"/>
      <c r="O483" s="263"/>
      <c r="P483" s="257"/>
      <c r="Q483" s="257"/>
      <c r="R483" s="257"/>
      <c r="S483" s="257"/>
      <c r="T483" s="257"/>
      <c r="U483" s="290" t="str">
        <f>IF(OR(L483="FINT",L483="ENCO",L483=""),IF(ISNA(LOOKUP(S483,'€€€'!$H$7:$H$96,'€€€'!$I$7:$I$96)*T483),"",(LOOKUP(S483,'€€€'!$H$7:$H$96,'€€€'!$I$7:$I$96)*T483)),"")</f>
        <v/>
      </c>
      <c r="V483" s="256"/>
      <c r="W483" s="256"/>
      <c r="X483" s="290" t="str">
        <f>IF(OR(L483="FINT",L483="ENCO",L483=""),IF(ISNA(LOOKUP(V483,'€€€'!$H$7:$H$96,'€€€'!$I$7:$I$96)*W483),"",(LOOKUP(V483,'€€€'!$H$7:$H$96,'€€€'!$I$7:$I$96)*W483)),"")</f>
        <v/>
      </c>
      <c r="Y483" s="7"/>
      <c r="Z483" s="215"/>
      <c r="AA483" s="215"/>
      <c r="AB483" s="215"/>
      <c r="AC483" s="215"/>
      <c r="AD483" s="215"/>
      <c r="AE483" s="215"/>
      <c r="AF483" s="215"/>
      <c r="AG483" s="215"/>
      <c r="AH483" s="215"/>
      <c r="AI483" s="214">
        <f t="shared" si="27"/>
        <v>0</v>
      </c>
      <c r="AJ483" s="214">
        <f t="shared" si="28"/>
        <v>0</v>
      </c>
      <c r="AK483" s="214">
        <f t="shared" si="29"/>
        <v>0</v>
      </c>
    </row>
    <row r="484" spans="1:37" ht="20.25" x14ac:dyDescent="0.2">
      <c r="A484" s="11"/>
      <c r="B484" s="11"/>
      <c r="C484" s="104"/>
      <c r="D484" s="143"/>
      <c r="E484" s="257"/>
      <c r="F484" s="263"/>
      <c r="G484" s="257"/>
      <c r="H484" s="257"/>
      <c r="I484" s="257"/>
      <c r="J484" s="257"/>
      <c r="K484" s="264"/>
      <c r="L484" s="256"/>
      <c r="M484" s="263"/>
      <c r="N484" s="263"/>
      <c r="O484" s="263"/>
      <c r="P484" s="257"/>
      <c r="Q484" s="257"/>
      <c r="R484" s="257"/>
      <c r="S484" s="257"/>
      <c r="T484" s="257"/>
      <c r="U484" s="290" t="str">
        <f>IF(OR(L484="FINT",L484="ENCO",L484=""),IF(ISNA(LOOKUP(S484,'€€€'!$H$7:$H$96,'€€€'!$I$7:$I$96)*T484),"",(LOOKUP(S484,'€€€'!$H$7:$H$96,'€€€'!$I$7:$I$96)*T484)),"")</f>
        <v/>
      </c>
      <c r="V484" s="256"/>
      <c r="W484" s="256"/>
      <c r="X484" s="290" t="str">
        <f>IF(OR(L484="FINT",L484="ENCO",L484=""),IF(ISNA(LOOKUP(V484,'€€€'!$H$7:$H$96,'€€€'!$I$7:$I$96)*W484),"",(LOOKUP(V484,'€€€'!$H$7:$H$96,'€€€'!$I$7:$I$96)*W484)),"")</f>
        <v/>
      </c>
      <c r="Y484" s="7"/>
      <c r="Z484" s="215"/>
      <c r="AA484" s="215"/>
      <c r="AB484" s="215"/>
      <c r="AC484" s="215"/>
      <c r="AD484" s="215"/>
      <c r="AE484" s="215"/>
      <c r="AF484" s="215"/>
      <c r="AG484" s="215"/>
      <c r="AH484" s="215"/>
      <c r="AI484" s="214">
        <f t="shared" si="27"/>
        <v>0</v>
      </c>
      <c r="AJ484" s="214">
        <f t="shared" si="28"/>
        <v>0</v>
      </c>
      <c r="AK484" s="214">
        <f t="shared" si="29"/>
        <v>0</v>
      </c>
    </row>
    <row r="485" spans="1:37" ht="20.25" x14ac:dyDescent="0.2">
      <c r="A485" s="11"/>
      <c r="B485" s="11"/>
      <c r="C485" s="104"/>
      <c r="D485" s="143"/>
      <c r="E485" s="257"/>
      <c r="F485" s="263"/>
      <c r="G485" s="257"/>
      <c r="H485" s="257"/>
      <c r="I485" s="257"/>
      <c r="J485" s="257"/>
      <c r="K485" s="264"/>
      <c r="L485" s="256"/>
      <c r="M485" s="263"/>
      <c r="N485" s="263"/>
      <c r="O485" s="263"/>
      <c r="P485" s="257"/>
      <c r="Q485" s="257"/>
      <c r="R485" s="257"/>
      <c r="S485" s="257"/>
      <c r="T485" s="257"/>
      <c r="U485" s="290" t="str">
        <f>IF(OR(L485="FINT",L485="ENCO",L485=""),IF(ISNA(LOOKUP(S485,'€€€'!$H$7:$H$96,'€€€'!$I$7:$I$96)*T485),"",(LOOKUP(S485,'€€€'!$H$7:$H$96,'€€€'!$I$7:$I$96)*T485)),"")</f>
        <v/>
      </c>
      <c r="V485" s="256"/>
      <c r="W485" s="256"/>
      <c r="X485" s="290" t="str">
        <f>IF(OR(L485="FINT",L485="ENCO",L485=""),IF(ISNA(LOOKUP(V485,'€€€'!$H$7:$H$96,'€€€'!$I$7:$I$96)*W485),"",(LOOKUP(V485,'€€€'!$H$7:$H$96,'€€€'!$I$7:$I$96)*W485)),"")</f>
        <v/>
      </c>
      <c r="Y485" s="7"/>
      <c r="Z485" s="215"/>
      <c r="AA485" s="215"/>
      <c r="AB485" s="215"/>
      <c r="AC485" s="215"/>
      <c r="AD485" s="215"/>
      <c r="AE485" s="215"/>
      <c r="AF485" s="215"/>
      <c r="AG485" s="215"/>
      <c r="AH485" s="215"/>
      <c r="AI485" s="214">
        <f t="shared" si="27"/>
        <v>0</v>
      </c>
      <c r="AJ485" s="214">
        <f t="shared" si="28"/>
        <v>0</v>
      </c>
      <c r="AK485" s="214">
        <f t="shared" si="29"/>
        <v>0</v>
      </c>
    </row>
    <row r="486" spans="1:37" ht="20.25" x14ac:dyDescent="0.2">
      <c r="A486" s="11"/>
      <c r="B486" s="11"/>
      <c r="C486" s="104"/>
      <c r="D486" s="143"/>
      <c r="E486" s="257"/>
      <c r="F486" s="263"/>
      <c r="G486" s="257"/>
      <c r="H486" s="257"/>
      <c r="I486" s="257"/>
      <c r="J486" s="257"/>
      <c r="K486" s="264"/>
      <c r="L486" s="256"/>
      <c r="M486" s="263"/>
      <c r="N486" s="263"/>
      <c r="O486" s="263"/>
      <c r="P486" s="257"/>
      <c r="Q486" s="257"/>
      <c r="R486" s="257"/>
      <c r="S486" s="257"/>
      <c r="T486" s="257"/>
      <c r="U486" s="290" t="str">
        <f>IF(OR(L486="FINT",L486="ENCO",L486=""),IF(ISNA(LOOKUP(S486,'€€€'!$H$7:$H$96,'€€€'!$I$7:$I$96)*T486),"",(LOOKUP(S486,'€€€'!$H$7:$H$96,'€€€'!$I$7:$I$96)*T486)),"")</f>
        <v/>
      </c>
      <c r="V486" s="256"/>
      <c r="W486" s="256"/>
      <c r="X486" s="290" t="str">
        <f>IF(OR(L486="FINT",L486="ENCO",L486=""),IF(ISNA(LOOKUP(V486,'€€€'!$H$7:$H$96,'€€€'!$I$7:$I$96)*W486),"",(LOOKUP(V486,'€€€'!$H$7:$H$96,'€€€'!$I$7:$I$96)*W486)),"")</f>
        <v/>
      </c>
      <c r="Y486" s="7"/>
      <c r="Z486" s="215"/>
      <c r="AA486" s="215"/>
      <c r="AB486" s="215"/>
      <c r="AC486" s="215"/>
      <c r="AD486" s="215"/>
      <c r="AE486" s="215"/>
      <c r="AF486" s="215"/>
      <c r="AG486" s="215"/>
      <c r="AH486" s="215"/>
      <c r="AI486" s="214">
        <f t="shared" si="27"/>
        <v>0</v>
      </c>
      <c r="AJ486" s="214">
        <f t="shared" si="28"/>
        <v>0</v>
      </c>
      <c r="AK486" s="214">
        <f t="shared" si="29"/>
        <v>0</v>
      </c>
    </row>
    <row r="487" spans="1:37" ht="20.25" x14ac:dyDescent="0.2">
      <c r="A487" s="11"/>
      <c r="B487" s="11"/>
      <c r="C487" s="104"/>
      <c r="D487" s="143"/>
      <c r="E487" s="257"/>
      <c r="F487" s="263"/>
      <c r="G487" s="257"/>
      <c r="H487" s="257"/>
      <c r="I487" s="257"/>
      <c r="J487" s="257"/>
      <c r="K487" s="264"/>
      <c r="L487" s="256"/>
      <c r="M487" s="263"/>
      <c r="N487" s="263"/>
      <c r="O487" s="263"/>
      <c r="P487" s="257"/>
      <c r="Q487" s="257"/>
      <c r="R487" s="257"/>
      <c r="S487" s="257"/>
      <c r="T487" s="257"/>
      <c r="U487" s="290" t="str">
        <f>IF(OR(L487="FINT",L487="ENCO",L487=""),IF(ISNA(LOOKUP(S487,'€€€'!$H$7:$H$96,'€€€'!$I$7:$I$96)*T487),"",(LOOKUP(S487,'€€€'!$H$7:$H$96,'€€€'!$I$7:$I$96)*T487)),"")</f>
        <v/>
      </c>
      <c r="V487" s="256"/>
      <c r="W487" s="256"/>
      <c r="X487" s="290" t="str">
        <f>IF(OR(L487="FINT",L487="ENCO",L487=""),IF(ISNA(LOOKUP(V487,'€€€'!$H$7:$H$96,'€€€'!$I$7:$I$96)*W487),"",(LOOKUP(V487,'€€€'!$H$7:$H$96,'€€€'!$I$7:$I$96)*W487)),"")</f>
        <v/>
      </c>
      <c r="Y487" s="7"/>
      <c r="Z487" s="215"/>
      <c r="AA487" s="215"/>
      <c r="AB487" s="215"/>
      <c r="AC487" s="215"/>
      <c r="AD487" s="215"/>
      <c r="AE487" s="215"/>
      <c r="AF487" s="215"/>
      <c r="AG487" s="215"/>
      <c r="AH487" s="215"/>
      <c r="AI487" s="214">
        <f t="shared" si="27"/>
        <v>0</v>
      </c>
      <c r="AJ487" s="214">
        <f t="shared" si="28"/>
        <v>0</v>
      </c>
      <c r="AK487" s="214">
        <f t="shared" si="29"/>
        <v>0</v>
      </c>
    </row>
    <row r="488" spans="1:37" ht="20.25" x14ac:dyDescent="0.2">
      <c r="A488" s="11"/>
      <c r="B488" s="11"/>
      <c r="C488" s="104"/>
      <c r="D488" s="143"/>
      <c r="E488" s="257"/>
      <c r="F488" s="263"/>
      <c r="G488" s="257"/>
      <c r="H488" s="257"/>
      <c r="I488" s="257"/>
      <c r="J488" s="257"/>
      <c r="K488" s="264"/>
      <c r="L488" s="256"/>
      <c r="M488" s="263"/>
      <c r="N488" s="263"/>
      <c r="O488" s="263"/>
      <c r="P488" s="257"/>
      <c r="Q488" s="257"/>
      <c r="R488" s="257"/>
      <c r="S488" s="257"/>
      <c r="T488" s="257"/>
      <c r="U488" s="290" t="str">
        <f>IF(OR(L488="FINT",L488="ENCO",L488=""),IF(ISNA(LOOKUP(S488,'€€€'!$H$7:$H$96,'€€€'!$I$7:$I$96)*T488),"",(LOOKUP(S488,'€€€'!$H$7:$H$96,'€€€'!$I$7:$I$96)*T488)),"")</f>
        <v/>
      </c>
      <c r="V488" s="256"/>
      <c r="W488" s="256"/>
      <c r="X488" s="290" t="str">
        <f>IF(OR(L488="FINT",L488="ENCO",L488=""),IF(ISNA(LOOKUP(V488,'€€€'!$H$7:$H$96,'€€€'!$I$7:$I$96)*W488),"",(LOOKUP(V488,'€€€'!$H$7:$H$96,'€€€'!$I$7:$I$96)*W488)),"")</f>
        <v/>
      </c>
      <c r="Y488" s="7"/>
      <c r="Z488" s="215"/>
      <c r="AA488" s="215"/>
      <c r="AB488" s="215"/>
      <c r="AC488" s="215"/>
      <c r="AD488" s="215"/>
      <c r="AE488" s="215"/>
      <c r="AF488" s="215"/>
      <c r="AG488" s="215"/>
      <c r="AH488" s="215"/>
      <c r="AI488" s="214">
        <f t="shared" si="27"/>
        <v>0</v>
      </c>
      <c r="AJ488" s="214">
        <f t="shared" si="28"/>
        <v>0</v>
      </c>
      <c r="AK488" s="214">
        <f t="shared" si="29"/>
        <v>0</v>
      </c>
    </row>
    <row r="489" spans="1:37" ht="20.25" x14ac:dyDescent="0.2">
      <c r="A489" s="11"/>
      <c r="B489" s="11"/>
      <c r="C489" s="104"/>
      <c r="D489" s="143"/>
      <c r="E489" s="257"/>
      <c r="F489" s="263"/>
      <c r="G489" s="257"/>
      <c r="H489" s="257"/>
      <c r="I489" s="257"/>
      <c r="J489" s="257"/>
      <c r="K489" s="264"/>
      <c r="L489" s="256"/>
      <c r="M489" s="263"/>
      <c r="N489" s="263"/>
      <c r="O489" s="263"/>
      <c r="P489" s="257"/>
      <c r="Q489" s="257"/>
      <c r="R489" s="257"/>
      <c r="S489" s="257"/>
      <c r="T489" s="257"/>
      <c r="U489" s="290" t="str">
        <f>IF(OR(L489="FINT",L489="ENCO",L489=""),IF(ISNA(LOOKUP(S489,'€€€'!$H$7:$H$96,'€€€'!$I$7:$I$96)*T489),"",(LOOKUP(S489,'€€€'!$H$7:$H$96,'€€€'!$I$7:$I$96)*T489)),"")</f>
        <v/>
      </c>
      <c r="V489" s="256"/>
      <c r="W489" s="256"/>
      <c r="X489" s="290" t="str">
        <f>IF(OR(L489="FINT",L489="ENCO",L489=""),IF(ISNA(LOOKUP(V489,'€€€'!$H$7:$H$96,'€€€'!$I$7:$I$96)*W489),"",(LOOKUP(V489,'€€€'!$H$7:$H$96,'€€€'!$I$7:$I$96)*W489)),"")</f>
        <v/>
      </c>
      <c r="Y489" s="7"/>
      <c r="Z489" s="215"/>
      <c r="AA489" s="215"/>
      <c r="AB489" s="215"/>
      <c r="AC489" s="215"/>
      <c r="AD489" s="215"/>
      <c r="AE489" s="215"/>
      <c r="AF489" s="215"/>
      <c r="AG489" s="215"/>
      <c r="AH489" s="215"/>
      <c r="AI489" s="214">
        <f t="shared" si="27"/>
        <v>0</v>
      </c>
      <c r="AJ489" s="214">
        <f t="shared" si="28"/>
        <v>0</v>
      </c>
      <c r="AK489" s="214">
        <f t="shared" si="29"/>
        <v>0</v>
      </c>
    </row>
    <row r="490" spans="1:37" ht="20.25" x14ac:dyDescent="0.2">
      <c r="A490" s="11"/>
      <c r="B490" s="11"/>
      <c r="C490" s="104"/>
      <c r="D490" s="143"/>
      <c r="E490" s="257"/>
      <c r="F490" s="263"/>
      <c r="G490" s="257"/>
      <c r="H490" s="257"/>
      <c r="I490" s="257"/>
      <c r="J490" s="257"/>
      <c r="K490" s="264"/>
      <c r="L490" s="256"/>
      <c r="M490" s="263"/>
      <c r="N490" s="263"/>
      <c r="O490" s="263"/>
      <c r="P490" s="257"/>
      <c r="Q490" s="257"/>
      <c r="R490" s="257"/>
      <c r="S490" s="257"/>
      <c r="T490" s="257"/>
      <c r="U490" s="290" t="str">
        <f>IF(OR(L490="FINT",L490="ENCO",L490=""),IF(ISNA(LOOKUP(S490,'€€€'!$H$7:$H$96,'€€€'!$I$7:$I$96)*T490),"",(LOOKUP(S490,'€€€'!$H$7:$H$96,'€€€'!$I$7:$I$96)*T490)),"")</f>
        <v/>
      </c>
      <c r="V490" s="256"/>
      <c r="W490" s="256"/>
      <c r="X490" s="290" t="str">
        <f>IF(OR(L490="FINT",L490="ENCO",L490=""),IF(ISNA(LOOKUP(V490,'€€€'!$H$7:$H$96,'€€€'!$I$7:$I$96)*W490),"",(LOOKUP(V490,'€€€'!$H$7:$H$96,'€€€'!$I$7:$I$96)*W490)),"")</f>
        <v/>
      </c>
      <c r="Y490" s="7"/>
      <c r="Z490" s="215"/>
      <c r="AA490" s="215"/>
      <c r="AB490" s="215"/>
      <c r="AC490" s="215"/>
      <c r="AD490" s="215"/>
      <c r="AE490" s="215"/>
      <c r="AF490" s="215"/>
      <c r="AG490" s="215"/>
      <c r="AH490" s="215"/>
      <c r="AI490" s="214">
        <f t="shared" si="27"/>
        <v>0</v>
      </c>
      <c r="AJ490" s="214">
        <f t="shared" si="28"/>
        <v>0</v>
      </c>
      <c r="AK490" s="214">
        <f t="shared" si="29"/>
        <v>0</v>
      </c>
    </row>
    <row r="491" spans="1:37" ht="20.25" x14ac:dyDescent="0.2">
      <c r="A491" s="11"/>
      <c r="B491" s="11"/>
      <c r="C491" s="104"/>
      <c r="D491" s="143"/>
      <c r="E491" s="257"/>
      <c r="F491" s="263"/>
      <c r="G491" s="257"/>
      <c r="H491" s="257"/>
      <c r="I491" s="257"/>
      <c r="J491" s="257"/>
      <c r="K491" s="264"/>
      <c r="L491" s="256"/>
      <c r="M491" s="263"/>
      <c r="N491" s="263"/>
      <c r="O491" s="263"/>
      <c r="P491" s="257"/>
      <c r="Q491" s="257"/>
      <c r="R491" s="257"/>
      <c r="S491" s="257"/>
      <c r="T491" s="257"/>
      <c r="U491" s="290" t="str">
        <f>IF(OR(L491="FINT",L491="ENCO",L491=""),IF(ISNA(LOOKUP(S491,'€€€'!$H$7:$H$96,'€€€'!$I$7:$I$96)*T491),"",(LOOKUP(S491,'€€€'!$H$7:$H$96,'€€€'!$I$7:$I$96)*T491)),"")</f>
        <v/>
      </c>
      <c r="V491" s="256"/>
      <c r="W491" s="256"/>
      <c r="X491" s="290" t="str">
        <f>IF(OR(L491="FINT",L491="ENCO",L491=""),IF(ISNA(LOOKUP(V491,'€€€'!$H$7:$H$96,'€€€'!$I$7:$I$96)*W491),"",(LOOKUP(V491,'€€€'!$H$7:$H$96,'€€€'!$I$7:$I$96)*W491)),"")</f>
        <v/>
      </c>
      <c r="Y491" s="7"/>
      <c r="Z491" s="215"/>
      <c r="AA491" s="215"/>
      <c r="AB491" s="215"/>
      <c r="AC491" s="215"/>
      <c r="AD491" s="215"/>
      <c r="AE491" s="215"/>
      <c r="AF491" s="215"/>
      <c r="AG491" s="215"/>
      <c r="AH491" s="215"/>
      <c r="AI491" s="214">
        <f t="shared" si="27"/>
        <v>0</v>
      </c>
      <c r="AJ491" s="214">
        <f t="shared" si="28"/>
        <v>0</v>
      </c>
      <c r="AK491" s="214">
        <f t="shared" si="29"/>
        <v>0</v>
      </c>
    </row>
    <row r="492" spans="1:37" ht="20.25" x14ac:dyDescent="0.2">
      <c r="A492" s="11"/>
      <c r="B492" s="11"/>
      <c r="C492" s="104"/>
      <c r="D492" s="143"/>
      <c r="E492" s="257"/>
      <c r="F492" s="263"/>
      <c r="G492" s="257"/>
      <c r="H492" s="257"/>
      <c r="I492" s="257"/>
      <c r="J492" s="257"/>
      <c r="K492" s="264"/>
      <c r="L492" s="256"/>
      <c r="M492" s="263"/>
      <c r="N492" s="263"/>
      <c r="O492" s="263"/>
      <c r="P492" s="257"/>
      <c r="Q492" s="257"/>
      <c r="R492" s="257"/>
      <c r="S492" s="257"/>
      <c r="T492" s="257"/>
      <c r="U492" s="290" t="str">
        <f>IF(OR(L492="FINT",L492="ENCO",L492=""),IF(ISNA(LOOKUP(S492,'€€€'!$H$7:$H$96,'€€€'!$I$7:$I$96)*T492),"",(LOOKUP(S492,'€€€'!$H$7:$H$96,'€€€'!$I$7:$I$96)*T492)),"")</f>
        <v/>
      </c>
      <c r="V492" s="256"/>
      <c r="W492" s="256"/>
      <c r="X492" s="290" t="str">
        <f>IF(OR(L492="FINT",L492="ENCO",L492=""),IF(ISNA(LOOKUP(V492,'€€€'!$H$7:$H$96,'€€€'!$I$7:$I$96)*W492),"",(LOOKUP(V492,'€€€'!$H$7:$H$96,'€€€'!$I$7:$I$96)*W492)),"")</f>
        <v/>
      </c>
      <c r="Y492" s="7"/>
      <c r="Z492" s="215"/>
      <c r="AA492" s="215"/>
      <c r="AB492" s="215"/>
      <c r="AC492" s="215"/>
      <c r="AD492" s="215"/>
      <c r="AE492" s="215"/>
      <c r="AF492" s="215"/>
      <c r="AG492" s="215"/>
      <c r="AH492" s="215"/>
      <c r="AI492" s="214">
        <f t="shared" si="27"/>
        <v>0</v>
      </c>
      <c r="AJ492" s="214">
        <f t="shared" si="28"/>
        <v>0</v>
      </c>
      <c r="AK492" s="214">
        <f t="shared" si="29"/>
        <v>0</v>
      </c>
    </row>
    <row r="493" spans="1:37" ht="20.25" x14ac:dyDescent="0.2">
      <c r="A493" s="11"/>
      <c r="B493" s="11"/>
      <c r="C493" s="104"/>
      <c r="D493" s="143"/>
      <c r="E493" s="257"/>
      <c r="F493" s="263"/>
      <c r="G493" s="257"/>
      <c r="H493" s="257"/>
      <c r="I493" s="257"/>
      <c r="J493" s="257"/>
      <c r="K493" s="264"/>
      <c r="L493" s="256"/>
      <c r="M493" s="263"/>
      <c r="N493" s="263"/>
      <c r="O493" s="263"/>
      <c r="P493" s="257"/>
      <c r="Q493" s="257"/>
      <c r="R493" s="257"/>
      <c r="S493" s="257"/>
      <c r="T493" s="257"/>
      <c r="U493" s="290" t="str">
        <f>IF(OR(L493="FINT",L493="ENCO",L493=""),IF(ISNA(LOOKUP(S493,'€€€'!$H$7:$H$96,'€€€'!$I$7:$I$96)*T493),"",(LOOKUP(S493,'€€€'!$H$7:$H$96,'€€€'!$I$7:$I$96)*T493)),"")</f>
        <v/>
      </c>
      <c r="V493" s="256"/>
      <c r="W493" s="256"/>
      <c r="X493" s="290" t="str">
        <f>IF(OR(L493="FINT",L493="ENCO",L493=""),IF(ISNA(LOOKUP(V493,'€€€'!$H$7:$H$96,'€€€'!$I$7:$I$96)*W493),"",(LOOKUP(V493,'€€€'!$H$7:$H$96,'€€€'!$I$7:$I$96)*W493)),"")</f>
        <v/>
      </c>
      <c r="Y493" s="7"/>
      <c r="Z493" s="215"/>
      <c r="AA493" s="215"/>
      <c r="AB493" s="215"/>
      <c r="AC493" s="215"/>
      <c r="AD493" s="215"/>
      <c r="AE493" s="215"/>
      <c r="AF493" s="215"/>
      <c r="AG493" s="215"/>
      <c r="AH493" s="215"/>
      <c r="AI493" s="214">
        <f t="shared" si="27"/>
        <v>0</v>
      </c>
      <c r="AJ493" s="214">
        <f t="shared" si="28"/>
        <v>0</v>
      </c>
      <c r="AK493" s="214">
        <f t="shared" si="29"/>
        <v>0</v>
      </c>
    </row>
    <row r="494" spans="1:37" ht="20.25" x14ac:dyDescent="0.2">
      <c r="A494" s="11"/>
      <c r="B494" s="11"/>
      <c r="C494" s="104"/>
      <c r="D494" s="143"/>
      <c r="E494" s="257"/>
      <c r="F494" s="263"/>
      <c r="G494" s="257"/>
      <c r="H494" s="257"/>
      <c r="I494" s="257"/>
      <c r="J494" s="257"/>
      <c r="K494" s="264"/>
      <c r="L494" s="256"/>
      <c r="M494" s="263"/>
      <c r="N494" s="263"/>
      <c r="O494" s="263"/>
      <c r="P494" s="257"/>
      <c r="Q494" s="257"/>
      <c r="R494" s="257"/>
      <c r="S494" s="257"/>
      <c r="T494" s="257"/>
      <c r="U494" s="290" t="str">
        <f>IF(OR(L494="FINT",L494="ENCO",L494=""),IF(ISNA(LOOKUP(S494,'€€€'!$H$7:$H$96,'€€€'!$I$7:$I$96)*T494),"",(LOOKUP(S494,'€€€'!$H$7:$H$96,'€€€'!$I$7:$I$96)*T494)),"")</f>
        <v/>
      </c>
      <c r="V494" s="256"/>
      <c r="W494" s="256"/>
      <c r="X494" s="290" t="str">
        <f>IF(OR(L494="FINT",L494="ENCO",L494=""),IF(ISNA(LOOKUP(V494,'€€€'!$H$7:$H$96,'€€€'!$I$7:$I$96)*W494),"",(LOOKUP(V494,'€€€'!$H$7:$H$96,'€€€'!$I$7:$I$96)*W494)),"")</f>
        <v/>
      </c>
      <c r="Y494" s="7"/>
      <c r="Z494" s="215"/>
      <c r="AA494" s="215"/>
      <c r="AB494" s="215"/>
      <c r="AC494" s="215"/>
      <c r="AD494" s="215"/>
      <c r="AE494" s="215"/>
      <c r="AF494" s="215"/>
      <c r="AG494" s="215"/>
      <c r="AH494" s="215"/>
      <c r="AI494" s="214">
        <f t="shared" si="27"/>
        <v>0</v>
      </c>
      <c r="AJ494" s="214">
        <f t="shared" si="28"/>
        <v>0</v>
      </c>
      <c r="AK494" s="214">
        <f t="shared" si="29"/>
        <v>0</v>
      </c>
    </row>
    <row r="495" spans="1:37" ht="20.25" x14ac:dyDescent="0.2">
      <c r="A495" s="11"/>
      <c r="B495" s="11"/>
      <c r="C495" s="104"/>
      <c r="D495" s="143"/>
      <c r="E495" s="257"/>
      <c r="F495" s="263"/>
      <c r="G495" s="257"/>
      <c r="H495" s="257"/>
      <c r="I495" s="257"/>
      <c r="J495" s="257"/>
      <c r="K495" s="264"/>
      <c r="L495" s="256"/>
      <c r="M495" s="263"/>
      <c r="N495" s="263"/>
      <c r="O495" s="263"/>
      <c r="P495" s="257"/>
      <c r="Q495" s="257"/>
      <c r="R495" s="257"/>
      <c r="S495" s="257"/>
      <c r="T495" s="257"/>
      <c r="U495" s="290" t="str">
        <f>IF(OR(L495="FINT",L495="ENCO",L495=""),IF(ISNA(LOOKUP(S495,'€€€'!$H$7:$H$96,'€€€'!$I$7:$I$96)*T495),"",(LOOKUP(S495,'€€€'!$H$7:$H$96,'€€€'!$I$7:$I$96)*T495)),"")</f>
        <v/>
      </c>
      <c r="V495" s="256"/>
      <c r="W495" s="256"/>
      <c r="X495" s="290" t="str">
        <f>IF(OR(L495="FINT",L495="ENCO",L495=""),IF(ISNA(LOOKUP(V495,'€€€'!$H$7:$H$96,'€€€'!$I$7:$I$96)*W495),"",(LOOKUP(V495,'€€€'!$H$7:$H$96,'€€€'!$I$7:$I$96)*W495)),"")</f>
        <v/>
      </c>
      <c r="Y495" s="7"/>
      <c r="Z495" s="215"/>
      <c r="AA495" s="215"/>
      <c r="AB495" s="215"/>
      <c r="AC495" s="215"/>
      <c r="AD495" s="215"/>
      <c r="AE495" s="215"/>
      <c r="AF495" s="215"/>
      <c r="AG495" s="215"/>
      <c r="AH495" s="215"/>
      <c r="AI495" s="214">
        <f t="shared" si="27"/>
        <v>0</v>
      </c>
      <c r="AJ495" s="214">
        <f t="shared" si="28"/>
        <v>0</v>
      </c>
      <c r="AK495" s="214">
        <f t="shared" si="29"/>
        <v>0</v>
      </c>
    </row>
    <row r="496" spans="1:37" ht="20.25" x14ac:dyDescent="0.2">
      <c r="A496" s="11"/>
      <c r="B496" s="11"/>
      <c r="C496" s="104"/>
      <c r="D496" s="143"/>
      <c r="E496" s="257"/>
      <c r="F496" s="263"/>
      <c r="G496" s="257"/>
      <c r="H496" s="257"/>
      <c r="I496" s="257"/>
      <c r="J496" s="257"/>
      <c r="K496" s="264"/>
      <c r="L496" s="256"/>
      <c r="M496" s="263"/>
      <c r="N496" s="263"/>
      <c r="O496" s="263"/>
      <c r="P496" s="257"/>
      <c r="Q496" s="257"/>
      <c r="R496" s="257"/>
      <c r="S496" s="257"/>
      <c r="T496" s="257"/>
      <c r="U496" s="290" t="str">
        <f>IF(OR(L496="FINT",L496="ENCO",L496=""),IF(ISNA(LOOKUP(S496,'€€€'!$H$7:$H$96,'€€€'!$I$7:$I$96)*T496),"",(LOOKUP(S496,'€€€'!$H$7:$H$96,'€€€'!$I$7:$I$96)*T496)),"")</f>
        <v/>
      </c>
      <c r="V496" s="256"/>
      <c r="W496" s="256"/>
      <c r="X496" s="290" t="str">
        <f>IF(OR(L496="FINT",L496="ENCO",L496=""),IF(ISNA(LOOKUP(V496,'€€€'!$H$7:$H$96,'€€€'!$I$7:$I$96)*W496),"",(LOOKUP(V496,'€€€'!$H$7:$H$96,'€€€'!$I$7:$I$96)*W496)),"")</f>
        <v/>
      </c>
      <c r="Y496" s="7"/>
      <c r="Z496" s="215"/>
      <c r="AA496" s="215"/>
      <c r="AB496" s="215"/>
      <c r="AC496" s="215"/>
      <c r="AD496" s="215"/>
      <c r="AE496" s="215"/>
      <c r="AF496" s="215"/>
      <c r="AG496" s="215"/>
      <c r="AH496" s="215"/>
      <c r="AI496" s="214">
        <f t="shared" si="27"/>
        <v>0</v>
      </c>
      <c r="AJ496" s="214">
        <f t="shared" si="28"/>
        <v>0</v>
      </c>
      <c r="AK496" s="214">
        <f t="shared" si="29"/>
        <v>0</v>
      </c>
    </row>
    <row r="497" spans="1:37" ht="20.25" x14ac:dyDescent="0.2">
      <c r="A497" s="11"/>
      <c r="B497" s="11"/>
      <c r="C497" s="104"/>
      <c r="D497" s="143"/>
      <c r="E497" s="257"/>
      <c r="F497" s="263"/>
      <c r="G497" s="257"/>
      <c r="H497" s="257"/>
      <c r="I497" s="257"/>
      <c r="J497" s="257"/>
      <c r="K497" s="264"/>
      <c r="L497" s="256"/>
      <c r="M497" s="263"/>
      <c r="N497" s="263"/>
      <c r="O497" s="263"/>
      <c r="P497" s="257"/>
      <c r="Q497" s="257"/>
      <c r="R497" s="257"/>
      <c r="S497" s="257"/>
      <c r="T497" s="257"/>
      <c r="U497" s="290" t="str">
        <f>IF(OR(L497="FINT",L497="ENCO",L497=""),IF(ISNA(LOOKUP(S497,'€€€'!$H$7:$H$96,'€€€'!$I$7:$I$96)*T497),"",(LOOKUP(S497,'€€€'!$H$7:$H$96,'€€€'!$I$7:$I$96)*T497)),"")</f>
        <v/>
      </c>
      <c r="V497" s="256"/>
      <c r="W497" s="256"/>
      <c r="X497" s="290" t="str">
        <f>IF(OR(L497="FINT",L497="ENCO",L497=""),IF(ISNA(LOOKUP(V497,'€€€'!$H$7:$H$96,'€€€'!$I$7:$I$96)*W497),"",(LOOKUP(V497,'€€€'!$H$7:$H$96,'€€€'!$I$7:$I$96)*W497)),"")</f>
        <v/>
      </c>
      <c r="Y497" s="7"/>
      <c r="Z497" s="215"/>
      <c r="AA497" s="215"/>
      <c r="AB497" s="215"/>
      <c r="AC497" s="215"/>
      <c r="AD497" s="215"/>
      <c r="AE497" s="215"/>
      <c r="AF497" s="215"/>
      <c r="AG497" s="215"/>
      <c r="AH497" s="215"/>
      <c r="AI497" s="214">
        <f t="shared" si="27"/>
        <v>0</v>
      </c>
      <c r="AJ497" s="214">
        <f t="shared" si="28"/>
        <v>0</v>
      </c>
      <c r="AK497" s="214">
        <f t="shared" si="29"/>
        <v>0</v>
      </c>
    </row>
    <row r="498" spans="1:37" ht="20.25" x14ac:dyDescent="0.2">
      <c r="A498" s="11"/>
      <c r="B498" s="11"/>
      <c r="C498" s="104"/>
      <c r="D498" s="143"/>
      <c r="E498" s="257"/>
      <c r="F498" s="263"/>
      <c r="G498" s="257"/>
      <c r="H498" s="257"/>
      <c r="I498" s="257"/>
      <c r="J498" s="257"/>
      <c r="K498" s="264"/>
      <c r="L498" s="256"/>
      <c r="M498" s="263"/>
      <c r="N498" s="263"/>
      <c r="O498" s="263"/>
      <c r="P498" s="257"/>
      <c r="Q498" s="257"/>
      <c r="R498" s="257"/>
      <c r="S498" s="257"/>
      <c r="T498" s="257"/>
      <c r="U498" s="290" t="str">
        <f>IF(OR(L498="FINT",L498="ENCO",L498=""),IF(ISNA(LOOKUP(S498,'€€€'!$H$7:$H$96,'€€€'!$I$7:$I$96)*T498),"",(LOOKUP(S498,'€€€'!$H$7:$H$96,'€€€'!$I$7:$I$96)*T498)),"")</f>
        <v/>
      </c>
      <c r="V498" s="256"/>
      <c r="W498" s="256"/>
      <c r="X498" s="290" t="str">
        <f>IF(OR(L498="FINT",L498="ENCO",L498=""),IF(ISNA(LOOKUP(V498,'€€€'!$H$7:$H$96,'€€€'!$I$7:$I$96)*W498),"",(LOOKUP(V498,'€€€'!$H$7:$H$96,'€€€'!$I$7:$I$96)*W498)),"")</f>
        <v/>
      </c>
      <c r="Y498" s="7"/>
      <c r="Z498" s="215"/>
      <c r="AA498" s="215"/>
      <c r="AB498" s="215"/>
      <c r="AC498" s="215"/>
      <c r="AD498" s="215"/>
      <c r="AE498" s="215"/>
      <c r="AF498" s="215"/>
      <c r="AG498" s="215"/>
      <c r="AH498" s="215"/>
      <c r="AI498" s="214">
        <f t="shared" si="27"/>
        <v>0</v>
      </c>
      <c r="AJ498" s="214">
        <f t="shared" si="28"/>
        <v>0</v>
      </c>
      <c r="AK498" s="214">
        <f t="shared" si="29"/>
        <v>0</v>
      </c>
    </row>
    <row r="499" spans="1:37" ht="20.25" x14ac:dyDescent="0.2">
      <c r="A499" s="11"/>
      <c r="B499" s="11"/>
      <c r="C499" s="104"/>
      <c r="D499" s="143"/>
      <c r="E499" s="257"/>
      <c r="F499" s="263"/>
      <c r="G499" s="257"/>
      <c r="H499" s="257"/>
      <c r="I499" s="257"/>
      <c r="J499" s="257"/>
      <c r="K499" s="264"/>
      <c r="L499" s="256"/>
      <c r="M499" s="263"/>
      <c r="N499" s="263"/>
      <c r="O499" s="263"/>
      <c r="P499" s="257"/>
      <c r="Q499" s="257"/>
      <c r="R499" s="257"/>
      <c r="S499" s="257"/>
      <c r="T499" s="257"/>
      <c r="U499" s="290" t="str">
        <f>IF(OR(L499="FINT",L499="ENCO",L499=""),IF(ISNA(LOOKUP(S499,'€€€'!$H$7:$H$96,'€€€'!$I$7:$I$96)*T499),"",(LOOKUP(S499,'€€€'!$H$7:$H$96,'€€€'!$I$7:$I$96)*T499)),"")</f>
        <v/>
      </c>
      <c r="V499" s="256"/>
      <c r="W499" s="256"/>
      <c r="X499" s="290" t="str">
        <f>IF(OR(L499="FINT",L499="ENCO",L499=""),IF(ISNA(LOOKUP(V499,'€€€'!$H$7:$H$96,'€€€'!$I$7:$I$96)*W499),"",(LOOKUP(V499,'€€€'!$H$7:$H$96,'€€€'!$I$7:$I$96)*W499)),"")</f>
        <v/>
      </c>
      <c r="Y499" s="7"/>
      <c r="Z499" s="215"/>
      <c r="AA499" s="215"/>
      <c r="AB499" s="215"/>
      <c r="AC499" s="215"/>
      <c r="AD499" s="215"/>
      <c r="AE499" s="215"/>
      <c r="AF499" s="215"/>
      <c r="AG499" s="215"/>
      <c r="AH499" s="215"/>
      <c r="AI499" s="214">
        <f t="shared" si="27"/>
        <v>0</v>
      </c>
      <c r="AJ499" s="214">
        <f t="shared" si="28"/>
        <v>0</v>
      </c>
      <c r="AK499" s="214">
        <f t="shared" si="29"/>
        <v>0</v>
      </c>
    </row>
    <row r="500" spans="1:37" ht="20.25" x14ac:dyDescent="0.2">
      <c r="A500" s="1"/>
      <c r="B500" s="1"/>
      <c r="C500" s="90"/>
      <c r="D500" s="146"/>
      <c r="E500" s="257"/>
      <c r="F500" s="263"/>
      <c r="G500" s="257"/>
      <c r="H500" s="257"/>
      <c r="I500" s="257"/>
      <c r="J500" s="257"/>
      <c r="K500" s="264"/>
      <c r="L500" s="256"/>
      <c r="M500" s="263"/>
      <c r="N500" s="263"/>
      <c r="O500" s="263"/>
      <c r="P500" s="257"/>
      <c r="Q500" s="257"/>
      <c r="R500" s="257"/>
      <c r="S500" s="257"/>
      <c r="T500" s="257"/>
      <c r="U500" s="290" t="str">
        <f>IF(OR(L500="FINT",L500="ENCO",L500=""),IF(ISNA(LOOKUP(S500,'€€€'!$H$7:$H$96,'€€€'!$I$7:$I$96)*T500),"",(LOOKUP(S500,'€€€'!$H$7:$H$96,'€€€'!$I$7:$I$96)*T500)),"")</f>
        <v/>
      </c>
      <c r="V500" s="256"/>
      <c r="W500" s="256"/>
      <c r="X500" s="290" t="str">
        <f>IF(OR(L500="FINT",L500="ENCO",L500=""),IF(ISNA(LOOKUP(V500,'€€€'!$H$7:$H$96,'€€€'!$I$7:$I$96)*W500),"",(LOOKUP(V500,'€€€'!$H$7:$H$96,'€€€'!$I$7:$I$96)*W500)),"")</f>
        <v/>
      </c>
      <c r="Y500" s="7"/>
      <c r="Z500" s="215"/>
      <c r="AA500" s="215"/>
      <c r="AB500" s="215"/>
      <c r="AC500" s="215"/>
      <c r="AD500" s="215"/>
      <c r="AE500" s="215"/>
      <c r="AF500" s="215"/>
      <c r="AG500" s="215"/>
      <c r="AH500" s="215"/>
      <c r="AI500" s="214">
        <f t="shared" si="27"/>
        <v>0</v>
      </c>
      <c r="AJ500" s="214">
        <f t="shared" si="28"/>
        <v>0</v>
      </c>
      <c r="AK500" s="214">
        <f t="shared" si="29"/>
        <v>0</v>
      </c>
    </row>
    <row r="501" spans="1:37" ht="20.25" x14ac:dyDescent="0.2">
      <c r="A501" s="1"/>
      <c r="B501" s="1"/>
      <c r="C501" s="90"/>
      <c r="D501" s="146"/>
      <c r="E501" s="257"/>
      <c r="F501" s="263"/>
      <c r="G501" s="257"/>
      <c r="H501" s="257"/>
      <c r="I501" s="257"/>
      <c r="J501" s="257"/>
      <c r="K501" s="264"/>
      <c r="L501" s="256"/>
      <c r="M501" s="263"/>
      <c r="N501" s="263"/>
      <c r="O501" s="263"/>
      <c r="P501" s="257"/>
      <c r="Q501" s="257"/>
      <c r="R501" s="257"/>
      <c r="S501" s="257"/>
      <c r="T501" s="257"/>
      <c r="U501" s="290" t="str">
        <f>IF(OR(L501="FINT",L501="ENCO",L501=""),IF(ISNA(LOOKUP(S501,'€€€'!$H$7:$H$96,'€€€'!$I$7:$I$96)*T501),"",(LOOKUP(S501,'€€€'!$H$7:$H$96,'€€€'!$I$7:$I$96)*T501)),"")</f>
        <v/>
      </c>
      <c r="V501" s="256"/>
      <c r="W501" s="256"/>
      <c r="X501" s="290" t="str">
        <f>IF(OR(L501="FINT",L501="ENCO",L501=""),IF(ISNA(LOOKUP(V501,'€€€'!$H$7:$H$96,'€€€'!$I$7:$I$96)*W501),"",(LOOKUP(V501,'€€€'!$H$7:$H$96,'€€€'!$I$7:$I$96)*W501)),"")</f>
        <v/>
      </c>
      <c r="Y501" s="7"/>
      <c r="Z501" s="215"/>
      <c r="AA501" s="215"/>
      <c r="AB501" s="215"/>
      <c r="AC501" s="215"/>
      <c r="AD501" s="215"/>
      <c r="AE501" s="215"/>
      <c r="AF501" s="215"/>
      <c r="AG501" s="215"/>
      <c r="AH501" s="215"/>
      <c r="AI501" s="214">
        <f t="shared" si="27"/>
        <v>0</v>
      </c>
      <c r="AJ501" s="214">
        <f t="shared" si="28"/>
        <v>0</v>
      </c>
      <c r="AK501" s="214">
        <f t="shared" si="29"/>
        <v>0</v>
      </c>
    </row>
    <row r="502" spans="1:37" ht="20.25" x14ac:dyDescent="0.2">
      <c r="A502" s="1"/>
      <c r="B502" s="1"/>
      <c r="C502" s="90"/>
      <c r="D502" s="146"/>
      <c r="E502" s="257"/>
      <c r="F502" s="263"/>
      <c r="G502" s="257"/>
      <c r="H502" s="257"/>
      <c r="I502" s="257"/>
      <c r="J502" s="257"/>
      <c r="K502" s="264"/>
      <c r="L502" s="256"/>
      <c r="M502" s="263"/>
      <c r="N502" s="263"/>
      <c r="O502" s="263"/>
      <c r="P502" s="257"/>
      <c r="Q502" s="257"/>
      <c r="R502" s="257"/>
      <c r="S502" s="257"/>
      <c r="T502" s="257"/>
      <c r="U502" s="290" t="str">
        <f>IF(OR(L502="FINT",L502="ENCO",L502=""),IF(ISNA(LOOKUP(S502,'€€€'!$H$7:$H$96,'€€€'!$I$7:$I$96)*T502),"",(LOOKUP(S502,'€€€'!$H$7:$H$96,'€€€'!$I$7:$I$96)*T502)),"")</f>
        <v/>
      </c>
      <c r="V502" s="256"/>
      <c r="W502" s="256"/>
      <c r="X502" s="290" t="str">
        <f>IF(OR(L502="FINT",L502="ENCO",L502=""),IF(ISNA(LOOKUP(V502,'€€€'!$H$7:$H$96,'€€€'!$I$7:$I$96)*W502),"",(LOOKUP(V502,'€€€'!$H$7:$H$96,'€€€'!$I$7:$I$96)*W502)),"")</f>
        <v/>
      </c>
      <c r="Y502" s="7"/>
      <c r="Z502" s="215"/>
      <c r="AA502" s="215"/>
      <c r="AB502" s="215"/>
      <c r="AC502" s="215"/>
      <c r="AD502" s="215"/>
      <c r="AE502" s="215"/>
      <c r="AF502" s="215"/>
      <c r="AG502" s="215"/>
      <c r="AH502" s="215"/>
      <c r="AI502" s="214">
        <f t="shared" si="27"/>
        <v>0</v>
      </c>
      <c r="AJ502" s="214">
        <f t="shared" si="28"/>
        <v>0</v>
      </c>
      <c r="AK502" s="214">
        <f t="shared" si="29"/>
        <v>0</v>
      </c>
    </row>
    <row r="503" spans="1:37" ht="20.25" x14ac:dyDescent="0.2">
      <c r="A503" s="1"/>
      <c r="B503" s="1"/>
      <c r="C503" s="90"/>
      <c r="D503" s="146"/>
      <c r="E503" s="257"/>
      <c r="F503" s="263"/>
      <c r="G503" s="257"/>
      <c r="H503" s="257"/>
      <c r="I503" s="257"/>
      <c r="J503" s="257"/>
      <c r="K503" s="264"/>
      <c r="L503" s="256"/>
      <c r="M503" s="263"/>
      <c r="N503" s="263"/>
      <c r="O503" s="263"/>
      <c r="P503" s="257"/>
      <c r="Q503" s="257"/>
      <c r="R503" s="257"/>
      <c r="S503" s="257"/>
      <c r="T503" s="257"/>
      <c r="U503" s="290" t="str">
        <f>IF(OR(L503="FINT",L503="ENCO",L503=""),IF(ISNA(LOOKUP(S503,'€€€'!$H$7:$H$96,'€€€'!$I$7:$I$96)*T503),"",(LOOKUP(S503,'€€€'!$H$7:$H$96,'€€€'!$I$7:$I$96)*T503)),"")</f>
        <v/>
      </c>
      <c r="V503" s="256"/>
      <c r="W503" s="256"/>
      <c r="X503" s="290" t="str">
        <f>IF(OR(L503="FINT",L503="ENCO",L503=""),IF(ISNA(LOOKUP(V503,'€€€'!$H$7:$H$96,'€€€'!$I$7:$I$96)*W503),"",(LOOKUP(V503,'€€€'!$H$7:$H$96,'€€€'!$I$7:$I$96)*W503)),"")</f>
        <v/>
      </c>
      <c r="Y503" s="7"/>
      <c r="Z503" s="215"/>
      <c r="AA503" s="215"/>
      <c r="AB503" s="215"/>
      <c r="AC503" s="215"/>
      <c r="AD503" s="215"/>
      <c r="AE503" s="215"/>
      <c r="AF503" s="215"/>
      <c r="AG503" s="215"/>
      <c r="AH503" s="215"/>
      <c r="AI503" s="214">
        <f t="shared" si="27"/>
        <v>0</v>
      </c>
      <c r="AJ503" s="214">
        <f t="shared" si="28"/>
        <v>0</v>
      </c>
      <c r="AK503" s="214">
        <f t="shared" si="29"/>
        <v>0</v>
      </c>
    </row>
    <row r="504" spans="1:37" ht="20.25" x14ac:dyDescent="0.2">
      <c r="A504" s="1"/>
      <c r="B504" s="1"/>
      <c r="C504" s="90"/>
      <c r="D504" s="146"/>
      <c r="E504" s="257"/>
      <c r="F504" s="263"/>
      <c r="G504" s="257"/>
      <c r="H504" s="257"/>
      <c r="I504" s="257"/>
      <c r="J504" s="257"/>
      <c r="K504" s="257"/>
      <c r="L504" s="256"/>
      <c r="M504" s="263"/>
      <c r="N504" s="263"/>
      <c r="O504" s="263"/>
      <c r="P504" s="257"/>
      <c r="Q504" s="257"/>
      <c r="R504" s="257"/>
      <c r="S504" s="257"/>
      <c r="T504" s="257"/>
      <c r="U504" s="290" t="str">
        <f>IF(OR(L504="FINT",L504="ENCO",L504=""),IF(ISNA(LOOKUP(S504,'€€€'!$H$7:$H$96,'€€€'!$I$7:$I$96)*T504),"",(LOOKUP(S504,'€€€'!$H$7:$H$96,'€€€'!$I$7:$I$96)*T504)),"")</f>
        <v/>
      </c>
      <c r="V504" s="256"/>
      <c r="W504" s="256"/>
      <c r="X504" s="290" t="str">
        <f>IF(OR(L504="FINT",L504="ENCO",L504=""),IF(ISNA(LOOKUP(V504,'€€€'!$H$7:$H$96,'€€€'!$I$7:$I$96)*W504),"",(LOOKUP(V504,'€€€'!$H$7:$H$96,'€€€'!$I$7:$I$96)*W504)),"")</f>
        <v/>
      </c>
      <c r="Y504" s="7"/>
      <c r="Z504" s="215"/>
      <c r="AA504" s="215"/>
      <c r="AB504" s="215"/>
      <c r="AC504" s="215"/>
      <c r="AD504" s="215"/>
      <c r="AE504" s="215"/>
      <c r="AF504" s="215"/>
      <c r="AG504" s="215"/>
      <c r="AH504" s="215"/>
      <c r="AI504" s="214">
        <f t="shared" si="27"/>
        <v>0</v>
      </c>
      <c r="AJ504" s="214">
        <f t="shared" si="28"/>
        <v>0</v>
      </c>
      <c r="AK504" s="214">
        <f t="shared" si="29"/>
        <v>0</v>
      </c>
    </row>
    <row r="505" spans="1:37" ht="20.25" x14ac:dyDescent="0.2">
      <c r="A505" s="1"/>
      <c r="B505" s="1"/>
      <c r="C505" s="90"/>
      <c r="D505" s="146"/>
      <c r="E505" s="257"/>
      <c r="F505" s="263"/>
      <c r="G505" s="257"/>
      <c r="H505" s="257"/>
      <c r="I505" s="257"/>
      <c r="J505" s="257"/>
      <c r="K505" s="257"/>
      <c r="L505" s="256"/>
      <c r="M505" s="263"/>
      <c r="N505" s="263"/>
      <c r="O505" s="263"/>
      <c r="P505" s="257"/>
      <c r="Q505" s="257"/>
      <c r="R505" s="257"/>
      <c r="S505" s="257"/>
      <c r="T505" s="257"/>
      <c r="U505" s="290" t="str">
        <f>IF(OR(L505="FINT",L505="ENCO",L505=""),IF(ISNA(LOOKUP(S505,'€€€'!$H$7:$H$96,'€€€'!$I$7:$I$96)*T505),"",(LOOKUP(S505,'€€€'!$H$7:$H$96,'€€€'!$I$7:$I$96)*T505)),"")</f>
        <v/>
      </c>
      <c r="V505" s="256"/>
      <c r="W505" s="256"/>
      <c r="X505" s="290" t="str">
        <f>IF(OR(L505="FINT",L505="ENCO",L505=""),IF(ISNA(LOOKUP(V505,'€€€'!$H$7:$H$96,'€€€'!$I$7:$I$96)*W505),"",(LOOKUP(V505,'€€€'!$H$7:$H$96,'€€€'!$I$7:$I$96)*W505)),"")</f>
        <v/>
      </c>
      <c r="Y505" s="7"/>
      <c r="Z505" s="215"/>
      <c r="AA505" s="215"/>
      <c r="AB505" s="215"/>
      <c r="AC505" s="215"/>
      <c r="AD505" s="215"/>
      <c r="AE505" s="215"/>
      <c r="AF505" s="215"/>
      <c r="AG505" s="215"/>
      <c r="AH505" s="215"/>
      <c r="AI505" s="214">
        <f t="shared" si="27"/>
        <v>0</v>
      </c>
      <c r="AJ505" s="214">
        <f t="shared" si="28"/>
        <v>0</v>
      </c>
      <c r="AK505" s="214">
        <f t="shared" si="29"/>
        <v>0</v>
      </c>
    </row>
    <row r="506" spans="1:37" ht="20.25" x14ac:dyDescent="0.2">
      <c r="A506" s="1"/>
      <c r="B506" s="1"/>
      <c r="C506" s="90"/>
      <c r="D506" s="146"/>
      <c r="E506" s="257"/>
      <c r="F506" s="263"/>
      <c r="G506" s="257"/>
      <c r="H506" s="257"/>
      <c r="I506" s="257"/>
      <c r="J506" s="257"/>
      <c r="K506" s="257"/>
      <c r="L506" s="256"/>
      <c r="M506" s="263"/>
      <c r="N506" s="263"/>
      <c r="O506" s="263"/>
      <c r="P506" s="257"/>
      <c r="Q506" s="257"/>
      <c r="R506" s="257"/>
      <c r="S506" s="257"/>
      <c r="T506" s="257"/>
      <c r="U506" s="290" t="str">
        <f>IF(OR(L506="FINT",L506="ENCO",L506=""),IF(ISNA(LOOKUP(S506,'€€€'!$H$7:$H$96,'€€€'!$I$7:$I$96)*T506),"",(LOOKUP(S506,'€€€'!$H$7:$H$96,'€€€'!$I$7:$I$96)*T506)),"")</f>
        <v/>
      </c>
      <c r="V506" s="256"/>
      <c r="W506" s="256"/>
      <c r="X506" s="290" t="str">
        <f>IF(OR(L506="FINT",L506="ENCO",L506=""),IF(ISNA(LOOKUP(V506,'€€€'!$H$7:$H$96,'€€€'!$I$7:$I$96)*W506),"",(LOOKUP(V506,'€€€'!$H$7:$H$96,'€€€'!$I$7:$I$96)*W506)),"")</f>
        <v/>
      </c>
      <c r="Y506" s="7"/>
      <c r="Z506" s="215"/>
      <c r="AA506" s="215"/>
      <c r="AB506" s="215"/>
      <c r="AC506" s="215"/>
      <c r="AD506" s="215"/>
      <c r="AE506" s="215"/>
      <c r="AF506" s="215"/>
      <c r="AG506" s="215"/>
      <c r="AH506" s="215"/>
      <c r="AI506" s="214">
        <f t="shared" si="27"/>
        <v>0</v>
      </c>
      <c r="AJ506" s="214">
        <f t="shared" si="28"/>
        <v>0</v>
      </c>
      <c r="AK506" s="214">
        <f t="shared" si="29"/>
        <v>0</v>
      </c>
    </row>
    <row r="507" spans="1:37" ht="20.25" x14ac:dyDescent="0.2">
      <c r="A507" s="1"/>
      <c r="B507" s="1"/>
      <c r="C507" s="90"/>
      <c r="D507" s="146"/>
      <c r="E507" s="257"/>
      <c r="F507" s="263"/>
      <c r="G507" s="257"/>
      <c r="H507" s="257"/>
      <c r="I507" s="257"/>
      <c r="J507" s="257"/>
      <c r="K507" s="257"/>
      <c r="L507" s="256"/>
      <c r="M507" s="263"/>
      <c r="N507" s="263"/>
      <c r="O507" s="263"/>
      <c r="P507" s="257"/>
      <c r="Q507" s="257"/>
      <c r="R507" s="257"/>
      <c r="S507" s="257"/>
      <c r="T507" s="257"/>
      <c r="U507" s="290" t="str">
        <f>IF(OR(L507="FINT",L507="ENCO",L507=""),IF(ISNA(LOOKUP(S507,'€€€'!$H$7:$H$96,'€€€'!$I$7:$I$96)*T507),"",(LOOKUP(S507,'€€€'!$H$7:$H$96,'€€€'!$I$7:$I$96)*T507)),"")</f>
        <v/>
      </c>
      <c r="V507" s="256"/>
      <c r="W507" s="256"/>
      <c r="X507" s="290" t="str">
        <f>IF(OR(L507="FINT",L507="ENCO",L507=""),IF(ISNA(LOOKUP(V507,'€€€'!$H$7:$H$96,'€€€'!$I$7:$I$96)*W507),"",(LOOKUP(V507,'€€€'!$H$7:$H$96,'€€€'!$I$7:$I$96)*W507)),"")</f>
        <v/>
      </c>
      <c r="Y507" s="7"/>
      <c r="Z507" s="215"/>
      <c r="AA507" s="215"/>
      <c r="AB507" s="215"/>
      <c r="AC507" s="215"/>
      <c r="AD507" s="215"/>
      <c r="AE507" s="215"/>
      <c r="AF507" s="215"/>
      <c r="AG507" s="215"/>
      <c r="AH507" s="215"/>
      <c r="AI507" s="214">
        <f t="shared" si="27"/>
        <v>0</v>
      </c>
      <c r="AJ507" s="214">
        <f t="shared" si="28"/>
        <v>0</v>
      </c>
      <c r="AK507" s="214">
        <f t="shared" si="29"/>
        <v>0</v>
      </c>
    </row>
    <row r="508" spans="1:37" ht="20.25" x14ac:dyDescent="0.2">
      <c r="A508" s="1"/>
      <c r="B508" s="1"/>
      <c r="C508" s="90"/>
      <c r="D508" s="146"/>
      <c r="E508" s="257"/>
      <c r="F508" s="263"/>
      <c r="G508" s="257"/>
      <c r="H508" s="257"/>
      <c r="I508" s="257"/>
      <c r="J508" s="257"/>
      <c r="K508" s="257"/>
      <c r="L508" s="256"/>
      <c r="M508" s="263"/>
      <c r="N508" s="263"/>
      <c r="O508" s="263"/>
      <c r="P508" s="257"/>
      <c r="Q508" s="257"/>
      <c r="R508" s="257"/>
      <c r="S508" s="257"/>
      <c r="T508" s="257"/>
      <c r="U508" s="290" t="str">
        <f>IF(OR(L508="FINT",L508="ENCO",L508=""),IF(ISNA(LOOKUP(S508,'€€€'!$H$7:$H$96,'€€€'!$I$7:$I$96)*T508),"",(LOOKUP(S508,'€€€'!$H$7:$H$96,'€€€'!$I$7:$I$96)*T508)),"")</f>
        <v/>
      </c>
      <c r="V508" s="256"/>
      <c r="W508" s="256"/>
      <c r="X508" s="290" t="str">
        <f>IF(OR(L508="FINT",L508="ENCO",L508=""),IF(ISNA(LOOKUP(V508,'€€€'!$H$7:$H$96,'€€€'!$I$7:$I$96)*W508),"",(LOOKUP(V508,'€€€'!$H$7:$H$96,'€€€'!$I$7:$I$96)*W508)),"")</f>
        <v/>
      </c>
      <c r="Y508" s="7"/>
      <c r="Z508" s="215"/>
      <c r="AA508" s="215"/>
      <c r="AB508" s="215"/>
      <c r="AC508" s="215"/>
      <c r="AD508" s="215"/>
      <c r="AE508" s="215"/>
      <c r="AF508" s="215"/>
      <c r="AG508" s="215"/>
      <c r="AH508" s="215"/>
      <c r="AI508" s="214">
        <f t="shared" si="27"/>
        <v>0</v>
      </c>
      <c r="AJ508" s="214">
        <f t="shared" si="28"/>
        <v>0</v>
      </c>
      <c r="AK508" s="214">
        <f t="shared" si="29"/>
        <v>0</v>
      </c>
    </row>
    <row r="509" spans="1:37" ht="20.25" x14ac:dyDescent="0.2">
      <c r="A509" s="1"/>
      <c r="B509" s="1"/>
      <c r="C509" s="90"/>
      <c r="D509" s="146"/>
      <c r="E509" s="257"/>
      <c r="F509" s="263"/>
      <c r="G509" s="257"/>
      <c r="H509" s="257"/>
      <c r="I509" s="257"/>
      <c r="J509" s="257"/>
      <c r="K509" s="257"/>
      <c r="L509" s="256"/>
      <c r="M509" s="263"/>
      <c r="N509" s="263"/>
      <c r="O509" s="263"/>
      <c r="P509" s="257"/>
      <c r="Q509" s="257"/>
      <c r="R509" s="257"/>
      <c r="S509" s="257"/>
      <c r="T509" s="257"/>
      <c r="U509" s="290" t="str">
        <f>IF(OR(L509="FINT",L509="ENCO",L509=""),IF(ISNA(LOOKUP(S509,'€€€'!$H$7:$H$96,'€€€'!$I$7:$I$96)*T509),"",(LOOKUP(S509,'€€€'!$H$7:$H$96,'€€€'!$I$7:$I$96)*T509)),"")</f>
        <v/>
      </c>
      <c r="V509" s="256"/>
      <c r="W509" s="256"/>
      <c r="X509" s="290" t="str">
        <f>IF(OR(L509="FINT",L509="ENCO",L509=""),IF(ISNA(LOOKUP(V509,'€€€'!$H$7:$H$96,'€€€'!$I$7:$I$96)*W509),"",(LOOKUP(V509,'€€€'!$H$7:$H$96,'€€€'!$I$7:$I$96)*W509)),"")</f>
        <v/>
      </c>
      <c r="Y509" s="7"/>
      <c r="Z509" s="215"/>
      <c r="AA509" s="215"/>
      <c r="AB509" s="215"/>
      <c r="AC509" s="215"/>
      <c r="AD509" s="215"/>
      <c r="AE509" s="215"/>
      <c r="AF509" s="215"/>
      <c r="AG509" s="215"/>
      <c r="AH509" s="215"/>
      <c r="AI509" s="214">
        <f t="shared" si="27"/>
        <v>0</v>
      </c>
      <c r="AJ509" s="214">
        <f t="shared" si="28"/>
        <v>0</v>
      </c>
      <c r="AK509" s="214">
        <f t="shared" si="29"/>
        <v>0</v>
      </c>
    </row>
    <row r="510" spans="1:37" ht="20.25" x14ac:dyDescent="0.2">
      <c r="A510" s="1"/>
      <c r="B510" s="1"/>
      <c r="C510" s="90"/>
      <c r="D510" s="146"/>
      <c r="E510" s="257"/>
      <c r="F510" s="263"/>
      <c r="G510" s="257"/>
      <c r="H510" s="257"/>
      <c r="I510" s="257"/>
      <c r="J510" s="257"/>
      <c r="K510" s="257"/>
      <c r="L510" s="256"/>
      <c r="M510" s="263"/>
      <c r="N510" s="263"/>
      <c r="O510" s="263"/>
      <c r="P510" s="257"/>
      <c r="Q510" s="257"/>
      <c r="R510" s="257"/>
      <c r="S510" s="257"/>
      <c r="T510" s="257"/>
      <c r="U510" s="290" t="str">
        <f>IF(OR(L510="FINT",L510="ENCO",L510=""),IF(ISNA(LOOKUP(S510,'€€€'!$H$7:$H$96,'€€€'!$I$7:$I$96)*T510),"",(LOOKUP(S510,'€€€'!$H$7:$H$96,'€€€'!$I$7:$I$96)*T510)),"")</f>
        <v/>
      </c>
      <c r="V510" s="256"/>
      <c r="W510" s="256"/>
      <c r="X510" s="290" t="str">
        <f>IF(OR(L510="FINT",L510="ENCO",L510=""),IF(ISNA(LOOKUP(V510,'€€€'!$H$7:$H$96,'€€€'!$I$7:$I$96)*W510),"",(LOOKUP(V510,'€€€'!$H$7:$H$96,'€€€'!$I$7:$I$96)*W510)),"")</f>
        <v/>
      </c>
      <c r="Y510" s="7"/>
      <c r="Z510" s="215"/>
      <c r="AA510" s="215"/>
      <c r="AB510" s="215"/>
      <c r="AC510" s="215"/>
      <c r="AD510" s="215"/>
      <c r="AE510" s="215"/>
      <c r="AF510" s="215"/>
      <c r="AG510" s="215"/>
      <c r="AH510" s="215"/>
      <c r="AI510" s="214">
        <f t="shared" si="27"/>
        <v>0</v>
      </c>
      <c r="AJ510" s="214">
        <f t="shared" si="28"/>
        <v>0</v>
      </c>
      <c r="AK510" s="214">
        <f t="shared" si="29"/>
        <v>0</v>
      </c>
    </row>
    <row r="511" spans="1:37" ht="20.25" x14ac:dyDescent="0.2">
      <c r="A511" s="1"/>
      <c r="B511" s="1"/>
      <c r="C511" s="90"/>
      <c r="D511" s="146"/>
      <c r="E511" s="257"/>
      <c r="F511" s="263"/>
      <c r="G511" s="257"/>
      <c r="H511" s="269"/>
      <c r="I511" s="257"/>
      <c r="J511" s="257"/>
      <c r="K511" s="257"/>
      <c r="L511" s="256"/>
      <c r="M511" s="263"/>
      <c r="N511" s="263"/>
      <c r="O511" s="263"/>
      <c r="P511" s="257"/>
      <c r="Q511" s="257"/>
      <c r="R511" s="257"/>
      <c r="S511" s="257"/>
      <c r="T511" s="257"/>
      <c r="U511" s="290" t="str">
        <f>IF(OR(L511="FINT",L511="ENCO",L511=""),IF(ISNA(LOOKUP(S511,'€€€'!$H$7:$H$96,'€€€'!$I$7:$I$96)*T511),"",(LOOKUP(S511,'€€€'!$H$7:$H$96,'€€€'!$I$7:$I$96)*T511)),"")</f>
        <v/>
      </c>
      <c r="V511" s="256"/>
      <c r="W511" s="256"/>
      <c r="X511" s="290" t="str">
        <f>IF(OR(L511="FINT",L511="ENCO",L511=""),IF(ISNA(LOOKUP(V511,'€€€'!$H$7:$H$96,'€€€'!$I$7:$I$96)*W511),"",(LOOKUP(V511,'€€€'!$H$7:$H$96,'€€€'!$I$7:$I$96)*W511)),"")</f>
        <v/>
      </c>
      <c r="Y511" s="7"/>
      <c r="Z511" s="215"/>
      <c r="AA511" s="215"/>
      <c r="AB511" s="215"/>
      <c r="AC511" s="215"/>
      <c r="AD511" s="215"/>
      <c r="AE511" s="215"/>
      <c r="AF511" s="215"/>
      <c r="AG511" s="215"/>
      <c r="AH511" s="215"/>
      <c r="AI511" s="214">
        <f t="shared" si="27"/>
        <v>0</v>
      </c>
      <c r="AJ511" s="214">
        <f t="shared" si="28"/>
        <v>0</v>
      </c>
      <c r="AK511" s="214">
        <f t="shared" si="29"/>
        <v>0</v>
      </c>
    </row>
    <row r="512" spans="1:37" ht="20.25" x14ac:dyDescent="0.2">
      <c r="A512" s="1"/>
      <c r="B512" s="1"/>
      <c r="C512" s="90"/>
      <c r="D512" s="146"/>
      <c r="E512" s="257"/>
      <c r="F512" s="263"/>
      <c r="G512" s="257"/>
      <c r="H512" s="257"/>
      <c r="I512" s="257">
        <v>1</v>
      </c>
      <c r="J512" s="269"/>
      <c r="K512" s="264"/>
      <c r="L512" s="256"/>
      <c r="M512" s="263"/>
      <c r="N512" s="263"/>
      <c r="O512" s="263"/>
      <c r="P512" s="257"/>
      <c r="Q512" s="257"/>
      <c r="R512" s="257"/>
      <c r="S512" s="257"/>
      <c r="T512" s="257"/>
      <c r="U512" s="290" t="str">
        <f>IF(OR(L512="FINT",L512="ENCO",L512=""),IF(ISNA(LOOKUP(S512,'€€€'!$H$7:$H$96,'€€€'!$I$7:$I$96)*T512),"",(LOOKUP(S512,'€€€'!$H$7:$H$96,'€€€'!$I$7:$I$96)*T512)),"")</f>
        <v/>
      </c>
      <c r="V512" s="256"/>
      <c r="W512" s="256"/>
      <c r="X512" s="290" t="str">
        <f>IF(OR(L512="FINT",L512="ENCO",L512=""),IF(ISNA(LOOKUP(V512,'€€€'!$H$7:$H$96,'€€€'!$I$7:$I$96)*W512),"",(LOOKUP(V512,'€€€'!$H$7:$H$96,'€€€'!$I$7:$I$96)*W512)),"")</f>
        <v/>
      </c>
      <c r="Y512" s="7"/>
      <c r="Z512" s="215"/>
      <c r="AA512" s="215"/>
      <c r="AB512" s="215"/>
      <c r="AC512" s="215"/>
      <c r="AD512" s="215"/>
      <c r="AE512" s="215"/>
      <c r="AF512" s="215"/>
      <c r="AG512" s="215"/>
      <c r="AH512" s="215"/>
      <c r="AI512" s="214">
        <f t="shared" si="27"/>
        <v>0</v>
      </c>
      <c r="AJ512" s="214">
        <f t="shared" si="28"/>
        <v>0</v>
      </c>
      <c r="AK512" s="214">
        <f t="shared" si="29"/>
        <v>0</v>
      </c>
    </row>
    <row r="513" spans="1:37" ht="20.25" x14ac:dyDescent="0.2">
      <c r="A513" s="1"/>
      <c r="B513" s="1"/>
      <c r="C513" s="90"/>
      <c r="D513" s="146"/>
      <c r="E513" s="257"/>
      <c r="F513" s="263"/>
      <c r="G513" s="257"/>
      <c r="H513" s="257"/>
      <c r="I513" s="257">
        <v>2</v>
      </c>
      <c r="J513" s="269"/>
      <c r="K513" s="264"/>
      <c r="L513" s="256"/>
      <c r="M513" s="263"/>
      <c r="N513" s="263"/>
      <c r="O513" s="263"/>
      <c r="P513" s="257"/>
      <c r="Q513" s="257"/>
      <c r="R513" s="257"/>
      <c r="S513" s="257"/>
      <c r="T513" s="257"/>
      <c r="U513" s="290" t="str">
        <f>IF(OR(L513="FINT",L513="ENCO",L513=""),IF(ISNA(LOOKUP(S513,'€€€'!$H$7:$H$96,'€€€'!$I$7:$I$96)*T513),"",(LOOKUP(S513,'€€€'!$H$7:$H$96,'€€€'!$I$7:$I$96)*T513)),"")</f>
        <v/>
      </c>
      <c r="V513" s="256"/>
      <c r="W513" s="256"/>
      <c r="X513" s="290" t="str">
        <f>IF(OR(L513="FINT",L513="ENCO",L513=""),IF(ISNA(LOOKUP(V513,'€€€'!$H$7:$H$96,'€€€'!$I$7:$I$96)*W513),"",(LOOKUP(V513,'€€€'!$H$7:$H$96,'€€€'!$I$7:$I$96)*W513)),"")</f>
        <v/>
      </c>
      <c r="Y513" s="7"/>
      <c r="Z513" s="215"/>
      <c r="AA513" s="215"/>
      <c r="AB513" s="215"/>
      <c r="AC513" s="215"/>
      <c r="AD513" s="215"/>
      <c r="AE513" s="215"/>
      <c r="AF513" s="215"/>
      <c r="AG513" s="215"/>
      <c r="AH513" s="215"/>
      <c r="AI513" s="214">
        <f t="shared" si="27"/>
        <v>0</v>
      </c>
      <c r="AJ513" s="214">
        <f t="shared" si="28"/>
        <v>0</v>
      </c>
      <c r="AK513" s="214">
        <f t="shared" si="29"/>
        <v>0</v>
      </c>
    </row>
    <row r="514" spans="1:37" ht="20.25" x14ac:dyDescent="0.2">
      <c r="A514" s="1"/>
      <c r="B514" s="1"/>
      <c r="C514" s="90"/>
      <c r="D514" s="146"/>
      <c r="E514" s="257"/>
      <c r="F514" s="263"/>
      <c r="G514" s="257"/>
      <c r="H514" s="257"/>
      <c r="I514" s="257"/>
      <c r="J514" s="257"/>
      <c r="K514" s="257"/>
      <c r="L514" s="256"/>
      <c r="M514" s="263"/>
      <c r="N514" s="263"/>
      <c r="O514" s="257"/>
      <c r="P514" s="257"/>
      <c r="Q514" s="257"/>
      <c r="R514" s="257"/>
      <c r="S514" s="257"/>
      <c r="T514" s="257"/>
      <c r="U514" s="290" t="str">
        <f>IF(OR(L514="FINT",L514="ENCO",L514=""),IF(ISNA(LOOKUP(S514,'€€€'!$H$7:$H$96,'€€€'!$I$7:$I$96)*T514),"",(LOOKUP(S514,'€€€'!$H$7:$H$96,'€€€'!$I$7:$I$96)*T514)),"")</f>
        <v/>
      </c>
      <c r="V514" s="256"/>
      <c r="W514" s="256"/>
      <c r="X514" s="290" t="str">
        <f>IF(OR(L514="FINT",L514="ENCO",L514=""),IF(ISNA(LOOKUP(V514,'€€€'!$H$7:$H$96,'€€€'!$I$7:$I$96)*W514),"",(LOOKUP(V514,'€€€'!$H$7:$H$96,'€€€'!$I$7:$I$96)*W514)),"")</f>
        <v/>
      </c>
      <c r="Y514" s="7"/>
      <c r="Z514" s="215"/>
      <c r="AA514" s="215"/>
      <c r="AB514" s="215"/>
      <c r="AC514" s="215"/>
      <c r="AD514" s="215"/>
      <c r="AE514" s="215"/>
      <c r="AF514" s="215"/>
      <c r="AG514" s="215"/>
      <c r="AH514" s="215"/>
      <c r="AI514" s="214">
        <f t="shared" si="27"/>
        <v>0</v>
      </c>
      <c r="AJ514" s="214">
        <f t="shared" si="28"/>
        <v>0</v>
      </c>
      <c r="AK514" s="214">
        <f t="shared" si="29"/>
        <v>0</v>
      </c>
    </row>
    <row r="515" spans="1:37" ht="20.25" x14ac:dyDescent="0.2">
      <c r="A515" s="1"/>
      <c r="B515" s="1"/>
      <c r="C515" s="90"/>
      <c r="D515" s="146"/>
      <c r="E515" s="257"/>
      <c r="F515" s="263"/>
      <c r="G515" s="257"/>
      <c r="H515" s="257"/>
      <c r="I515" s="257"/>
      <c r="J515" s="257"/>
      <c r="K515" s="257"/>
      <c r="L515" s="256"/>
      <c r="M515" s="263"/>
      <c r="N515" s="263"/>
      <c r="O515" s="257"/>
      <c r="P515" s="257"/>
      <c r="Q515" s="257"/>
      <c r="R515" s="257"/>
      <c r="S515" s="257"/>
      <c r="T515" s="257"/>
      <c r="U515" s="290" t="str">
        <f>IF(OR(L515="FINT",L515="ENCO",L515=""),IF(ISNA(LOOKUP(S515,'€€€'!$H$7:$H$96,'€€€'!$I$7:$I$96)*T515),"",(LOOKUP(S515,'€€€'!$H$7:$H$96,'€€€'!$I$7:$I$96)*T515)),"")</f>
        <v/>
      </c>
      <c r="V515" s="256"/>
      <c r="W515" s="256"/>
      <c r="X515" s="290" t="str">
        <f>IF(OR(L515="FINT",L515="ENCO",L515=""),IF(ISNA(LOOKUP(V515,'€€€'!$H$7:$H$96,'€€€'!$I$7:$I$96)*W515),"",(LOOKUP(V515,'€€€'!$H$7:$H$96,'€€€'!$I$7:$I$96)*W515)),"")</f>
        <v/>
      </c>
      <c r="Y515" s="7"/>
      <c r="Z515" s="215"/>
      <c r="AA515" s="215"/>
      <c r="AB515" s="215"/>
      <c r="AC515" s="215"/>
      <c r="AD515" s="215"/>
      <c r="AE515" s="215"/>
      <c r="AF515" s="215"/>
      <c r="AG515" s="215"/>
      <c r="AH515" s="215"/>
      <c r="AI515" s="214">
        <f t="shared" si="27"/>
        <v>0</v>
      </c>
      <c r="AJ515" s="214">
        <f t="shared" si="28"/>
        <v>0</v>
      </c>
      <c r="AK515" s="214">
        <f t="shared" si="29"/>
        <v>0</v>
      </c>
    </row>
    <row r="516" spans="1:37" ht="20.25" x14ac:dyDescent="0.2">
      <c r="A516" s="1"/>
      <c r="B516" s="1"/>
      <c r="C516" s="90"/>
      <c r="D516" s="146"/>
      <c r="E516" s="257"/>
      <c r="F516" s="263"/>
      <c r="G516" s="257"/>
      <c r="H516" s="257"/>
      <c r="I516" s="257"/>
      <c r="J516" s="257"/>
      <c r="K516" s="257"/>
      <c r="L516" s="256"/>
      <c r="M516" s="263"/>
      <c r="N516" s="263"/>
      <c r="O516" s="257"/>
      <c r="P516" s="257"/>
      <c r="Q516" s="257"/>
      <c r="R516" s="257"/>
      <c r="S516" s="257"/>
      <c r="T516" s="257"/>
      <c r="U516" s="290" t="str">
        <f>IF(OR(L516="FINT",L516="ENCO",L516=""),IF(ISNA(LOOKUP(S516,'€€€'!$H$7:$H$96,'€€€'!$I$7:$I$96)*T516),"",(LOOKUP(S516,'€€€'!$H$7:$H$96,'€€€'!$I$7:$I$96)*T516)),"")</f>
        <v/>
      </c>
      <c r="V516" s="256"/>
      <c r="W516" s="256"/>
      <c r="X516" s="290" t="str">
        <f>IF(OR(L516="FINT",L516="ENCO",L516=""),IF(ISNA(LOOKUP(V516,'€€€'!$H$7:$H$96,'€€€'!$I$7:$I$96)*W516),"",(LOOKUP(V516,'€€€'!$H$7:$H$96,'€€€'!$I$7:$I$96)*W516)),"")</f>
        <v/>
      </c>
      <c r="Y516" s="7"/>
      <c r="Z516" s="215"/>
      <c r="AA516" s="215"/>
      <c r="AB516" s="215"/>
      <c r="AC516" s="215"/>
      <c r="AD516" s="215"/>
      <c r="AE516" s="215"/>
      <c r="AF516" s="215"/>
      <c r="AG516" s="215"/>
      <c r="AH516" s="215"/>
      <c r="AI516" s="214">
        <f t="shared" si="27"/>
        <v>0</v>
      </c>
      <c r="AJ516" s="214">
        <f t="shared" si="28"/>
        <v>0</v>
      </c>
      <c r="AK516" s="214">
        <f t="shared" si="29"/>
        <v>0</v>
      </c>
    </row>
    <row r="517" spans="1:37" ht="20.25" x14ac:dyDescent="0.2">
      <c r="A517" s="1"/>
      <c r="B517" s="1"/>
      <c r="C517" s="90"/>
      <c r="D517" s="146"/>
      <c r="E517" s="257"/>
      <c r="F517" s="263"/>
      <c r="G517" s="257"/>
      <c r="H517" s="257"/>
      <c r="I517" s="257"/>
      <c r="J517" s="257"/>
      <c r="K517" s="257"/>
      <c r="L517" s="256"/>
      <c r="M517" s="263"/>
      <c r="N517" s="263"/>
      <c r="O517" s="257"/>
      <c r="P517" s="257"/>
      <c r="Q517" s="257"/>
      <c r="R517" s="257"/>
      <c r="S517" s="257"/>
      <c r="T517" s="257"/>
      <c r="U517" s="290" t="str">
        <f>IF(OR(L517="FINT",L517="ENCO",L517=""),IF(ISNA(LOOKUP(S517,'€€€'!$H$7:$H$96,'€€€'!$I$7:$I$96)*T517),"",(LOOKUP(S517,'€€€'!$H$7:$H$96,'€€€'!$I$7:$I$96)*T517)),"")</f>
        <v/>
      </c>
      <c r="V517" s="256"/>
      <c r="W517" s="256"/>
      <c r="X517" s="290" t="str">
        <f>IF(OR(L517="FINT",L517="ENCO",L517=""),IF(ISNA(LOOKUP(V517,'€€€'!$H$7:$H$96,'€€€'!$I$7:$I$96)*W517),"",(LOOKUP(V517,'€€€'!$H$7:$H$96,'€€€'!$I$7:$I$96)*W517)),"")</f>
        <v/>
      </c>
      <c r="Y517" s="7"/>
      <c r="Z517" s="215"/>
      <c r="AA517" s="215"/>
      <c r="AB517" s="215"/>
      <c r="AC517" s="215"/>
      <c r="AD517" s="215"/>
      <c r="AE517" s="215"/>
      <c r="AF517" s="215"/>
      <c r="AG517" s="215"/>
      <c r="AH517" s="215"/>
      <c r="AI517" s="214">
        <f t="shared" si="27"/>
        <v>0</v>
      </c>
      <c r="AJ517" s="214">
        <f t="shared" si="28"/>
        <v>0</v>
      </c>
      <c r="AK517" s="214">
        <f t="shared" si="29"/>
        <v>0</v>
      </c>
    </row>
    <row r="518" spans="1:37" ht="20.25" x14ac:dyDescent="0.2">
      <c r="A518" s="1"/>
      <c r="B518" s="1"/>
      <c r="C518" s="90"/>
      <c r="D518" s="146"/>
      <c r="E518" s="257"/>
      <c r="F518" s="263"/>
      <c r="G518" s="257"/>
      <c r="H518" s="257"/>
      <c r="I518" s="257"/>
      <c r="J518" s="257"/>
      <c r="K518" s="257"/>
      <c r="L518" s="256"/>
      <c r="M518" s="263"/>
      <c r="N518" s="263"/>
      <c r="O518" s="257"/>
      <c r="P518" s="257"/>
      <c r="Q518" s="257"/>
      <c r="R518" s="257"/>
      <c r="S518" s="257"/>
      <c r="T518" s="257"/>
      <c r="U518" s="290" t="str">
        <f>IF(OR(L518="FINT",L518="ENCO",L518=""),IF(ISNA(LOOKUP(S518,'€€€'!$H$7:$H$96,'€€€'!$I$7:$I$96)*T518),"",(LOOKUP(S518,'€€€'!$H$7:$H$96,'€€€'!$I$7:$I$96)*T518)),"")</f>
        <v/>
      </c>
      <c r="V518" s="256"/>
      <c r="W518" s="256"/>
      <c r="X518" s="290" t="str">
        <f>IF(OR(L518="FINT",L518="ENCO",L518=""),IF(ISNA(LOOKUP(V518,'€€€'!$H$7:$H$96,'€€€'!$I$7:$I$96)*W518),"",(LOOKUP(V518,'€€€'!$H$7:$H$96,'€€€'!$I$7:$I$96)*W518)),"")</f>
        <v/>
      </c>
      <c r="Y518" s="7"/>
      <c r="Z518" s="215"/>
      <c r="AA518" s="215"/>
      <c r="AB518" s="215"/>
      <c r="AC518" s="215"/>
      <c r="AD518" s="215"/>
      <c r="AE518" s="215"/>
      <c r="AF518" s="215"/>
      <c r="AG518" s="215"/>
      <c r="AH518" s="215"/>
      <c r="AI518" s="214">
        <f t="shared" si="27"/>
        <v>0</v>
      </c>
      <c r="AJ518" s="214">
        <f t="shared" si="28"/>
        <v>0</v>
      </c>
      <c r="AK518" s="214">
        <f t="shared" si="29"/>
        <v>0</v>
      </c>
    </row>
    <row r="519" spans="1:37" ht="20.25" x14ac:dyDescent="0.2">
      <c r="A519" s="1"/>
      <c r="B519" s="1"/>
      <c r="C519" s="90"/>
      <c r="D519" s="146"/>
      <c r="E519" s="257"/>
      <c r="F519" s="263"/>
      <c r="G519" s="257"/>
      <c r="H519" s="257"/>
      <c r="I519" s="257"/>
      <c r="J519" s="257"/>
      <c r="K519" s="257"/>
      <c r="L519" s="256"/>
      <c r="M519" s="263"/>
      <c r="N519" s="263"/>
      <c r="O519" s="257"/>
      <c r="P519" s="257"/>
      <c r="Q519" s="257"/>
      <c r="R519" s="257"/>
      <c r="S519" s="257"/>
      <c r="T519" s="257"/>
      <c r="U519" s="290" t="str">
        <f>IF(OR(L519="FINT",L519="ENCO",L519=""),IF(ISNA(LOOKUP(S519,'€€€'!$H$7:$H$96,'€€€'!$I$7:$I$96)*T519),"",(LOOKUP(S519,'€€€'!$H$7:$H$96,'€€€'!$I$7:$I$96)*T519)),"")</f>
        <v/>
      </c>
      <c r="V519" s="256"/>
      <c r="W519" s="256"/>
      <c r="X519" s="290" t="str">
        <f>IF(OR(L519="FINT",L519="ENCO",L519=""),IF(ISNA(LOOKUP(V519,'€€€'!$H$7:$H$96,'€€€'!$I$7:$I$96)*W519),"",(LOOKUP(V519,'€€€'!$H$7:$H$96,'€€€'!$I$7:$I$96)*W519)),"")</f>
        <v/>
      </c>
      <c r="Y519" s="7"/>
      <c r="Z519" s="215"/>
      <c r="AA519" s="215"/>
      <c r="AB519" s="215"/>
      <c r="AC519" s="215"/>
      <c r="AD519" s="215"/>
      <c r="AE519" s="215"/>
      <c r="AF519" s="215"/>
      <c r="AG519" s="215"/>
      <c r="AH519" s="215"/>
      <c r="AI519" s="214">
        <f t="shared" si="27"/>
        <v>0</v>
      </c>
      <c r="AJ519" s="214">
        <f t="shared" si="28"/>
        <v>0</v>
      </c>
      <c r="AK519" s="214">
        <f t="shared" si="29"/>
        <v>0</v>
      </c>
    </row>
    <row r="520" spans="1:37" ht="20.25" x14ac:dyDescent="0.2">
      <c r="A520" s="1"/>
      <c r="B520" s="1"/>
      <c r="C520" s="90"/>
      <c r="D520" s="146"/>
      <c r="E520" s="257"/>
      <c r="F520" s="263"/>
      <c r="G520" s="257"/>
      <c r="H520" s="257"/>
      <c r="I520" s="257"/>
      <c r="J520" s="257"/>
      <c r="K520" s="257"/>
      <c r="L520" s="256"/>
      <c r="M520" s="263"/>
      <c r="N520" s="263"/>
      <c r="O520" s="257"/>
      <c r="P520" s="257"/>
      <c r="Q520" s="257"/>
      <c r="R520" s="257"/>
      <c r="S520" s="257"/>
      <c r="T520" s="257"/>
      <c r="U520" s="290" t="str">
        <f>IF(OR(L520="FINT",L520="ENCO",L520=""),IF(ISNA(LOOKUP(S520,'€€€'!$H$7:$H$96,'€€€'!$I$7:$I$96)*T520),"",(LOOKUP(S520,'€€€'!$H$7:$H$96,'€€€'!$I$7:$I$96)*T520)),"")</f>
        <v/>
      </c>
      <c r="V520" s="256"/>
      <c r="W520" s="256"/>
      <c r="X520" s="290" t="str">
        <f>IF(OR(L520="FINT",L520="ENCO",L520=""),IF(ISNA(LOOKUP(V520,'€€€'!$H$7:$H$96,'€€€'!$I$7:$I$96)*W520),"",(LOOKUP(V520,'€€€'!$H$7:$H$96,'€€€'!$I$7:$I$96)*W520)),"")</f>
        <v/>
      </c>
      <c r="Y520" s="7"/>
      <c r="Z520" s="215"/>
      <c r="AA520" s="215"/>
      <c r="AB520" s="215"/>
      <c r="AC520" s="215"/>
      <c r="AD520" s="215"/>
      <c r="AE520" s="215"/>
      <c r="AF520" s="215"/>
      <c r="AG520" s="215"/>
      <c r="AH520" s="215"/>
      <c r="AI520" s="214">
        <f t="shared" si="27"/>
        <v>0</v>
      </c>
      <c r="AJ520" s="214">
        <f t="shared" si="28"/>
        <v>0</v>
      </c>
      <c r="AK520" s="214">
        <f t="shared" si="29"/>
        <v>0</v>
      </c>
    </row>
    <row r="521" spans="1:37" ht="20.25" x14ac:dyDescent="0.2">
      <c r="A521" s="1"/>
      <c r="B521" s="1"/>
      <c r="C521" s="90"/>
      <c r="D521" s="146"/>
      <c r="E521" s="257"/>
      <c r="F521" s="263"/>
      <c r="G521" s="257"/>
      <c r="H521" s="257"/>
      <c r="I521" s="257"/>
      <c r="J521" s="257"/>
      <c r="K521" s="257"/>
      <c r="L521" s="256"/>
      <c r="M521" s="263"/>
      <c r="N521" s="263"/>
      <c r="O521" s="257"/>
      <c r="P521" s="257"/>
      <c r="Q521" s="257"/>
      <c r="R521" s="257"/>
      <c r="S521" s="257"/>
      <c r="T521" s="257"/>
      <c r="U521" s="290" t="str">
        <f>IF(OR(L521="FINT",L521="ENCO",L521=""),IF(ISNA(LOOKUP(S521,'€€€'!$H$7:$H$96,'€€€'!$I$7:$I$96)*T521),"",(LOOKUP(S521,'€€€'!$H$7:$H$96,'€€€'!$I$7:$I$96)*T521)),"")</f>
        <v/>
      </c>
      <c r="V521" s="256"/>
      <c r="W521" s="256"/>
      <c r="X521" s="290" t="str">
        <f>IF(OR(L521="FINT",L521="ENCO",L521=""),IF(ISNA(LOOKUP(V521,'€€€'!$H$7:$H$96,'€€€'!$I$7:$I$96)*W521),"",(LOOKUP(V521,'€€€'!$H$7:$H$96,'€€€'!$I$7:$I$96)*W521)),"")</f>
        <v/>
      </c>
      <c r="Y521" s="7"/>
      <c r="Z521" s="215"/>
      <c r="AA521" s="215"/>
      <c r="AB521" s="215"/>
      <c r="AC521" s="215"/>
      <c r="AD521" s="215"/>
      <c r="AE521" s="215"/>
      <c r="AF521" s="215"/>
      <c r="AG521" s="215"/>
      <c r="AH521" s="215"/>
      <c r="AI521" s="214">
        <f t="shared" si="27"/>
        <v>0</v>
      </c>
      <c r="AJ521" s="214">
        <f t="shared" si="28"/>
        <v>0</v>
      </c>
      <c r="AK521" s="214">
        <f t="shared" si="29"/>
        <v>0</v>
      </c>
    </row>
    <row r="522" spans="1:37" ht="20.25" x14ac:dyDescent="0.2">
      <c r="A522" s="1"/>
      <c r="B522" s="1"/>
      <c r="C522" s="90"/>
      <c r="D522" s="146"/>
      <c r="E522" s="257"/>
      <c r="F522" s="263"/>
      <c r="G522" s="257"/>
      <c r="H522" s="257"/>
      <c r="I522" s="257"/>
      <c r="J522" s="257"/>
      <c r="K522" s="257"/>
      <c r="L522" s="256"/>
      <c r="M522" s="263"/>
      <c r="N522" s="263"/>
      <c r="O522" s="257"/>
      <c r="P522" s="257"/>
      <c r="Q522" s="257"/>
      <c r="R522" s="257"/>
      <c r="S522" s="257"/>
      <c r="T522" s="257"/>
      <c r="U522" s="290" t="str">
        <f>IF(OR(L522="FINT",L522="ENCO",L522=""),IF(ISNA(LOOKUP(S522,'€€€'!$H$7:$H$96,'€€€'!$I$7:$I$96)*T522),"",(LOOKUP(S522,'€€€'!$H$7:$H$96,'€€€'!$I$7:$I$96)*T522)),"")</f>
        <v/>
      </c>
      <c r="V522" s="256"/>
      <c r="W522" s="256"/>
      <c r="X522" s="290" t="str">
        <f>IF(OR(L522="FINT",L522="ENCO",L522=""),IF(ISNA(LOOKUP(V522,'€€€'!$H$7:$H$96,'€€€'!$I$7:$I$96)*W522),"",(LOOKUP(V522,'€€€'!$H$7:$H$96,'€€€'!$I$7:$I$96)*W522)),"")</f>
        <v/>
      </c>
      <c r="Y522" s="7"/>
      <c r="Z522" s="215"/>
      <c r="AA522" s="215"/>
      <c r="AB522" s="215"/>
      <c r="AC522" s="215"/>
      <c r="AD522" s="215"/>
      <c r="AE522" s="215"/>
      <c r="AF522" s="215"/>
      <c r="AG522" s="215"/>
      <c r="AH522" s="215"/>
      <c r="AI522" s="214">
        <f t="shared" si="27"/>
        <v>0</v>
      </c>
      <c r="AJ522" s="214">
        <f t="shared" si="28"/>
        <v>0</v>
      </c>
      <c r="AK522" s="214">
        <f t="shared" si="29"/>
        <v>0</v>
      </c>
    </row>
    <row r="523" spans="1:37" ht="20.25" x14ac:dyDescent="0.2">
      <c r="A523" s="1"/>
      <c r="B523" s="1"/>
      <c r="C523" s="90"/>
      <c r="D523" s="146"/>
      <c r="E523" s="257"/>
      <c r="F523" s="263"/>
      <c r="G523" s="257"/>
      <c r="H523" s="257"/>
      <c r="I523" s="257"/>
      <c r="J523" s="257"/>
      <c r="K523" s="257"/>
      <c r="L523" s="256"/>
      <c r="M523" s="263"/>
      <c r="N523" s="263"/>
      <c r="O523" s="257"/>
      <c r="P523" s="257"/>
      <c r="Q523" s="257"/>
      <c r="R523" s="257"/>
      <c r="S523" s="257"/>
      <c r="T523" s="257"/>
      <c r="U523" s="290" t="str">
        <f>IF(OR(L523="FINT",L523="ENCO",L523=""),IF(ISNA(LOOKUP(S523,'€€€'!$H$7:$H$96,'€€€'!$I$7:$I$96)*T523),"",(LOOKUP(S523,'€€€'!$H$7:$H$96,'€€€'!$I$7:$I$96)*T523)),"")</f>
        <v/>
      </c>
      <c r="V523" s="256"/>
      <c r="W523" s="256"/>
      <c r="X523" s="290" t="str">
        <f>IF(OR(L523="FINT",L523="ENCO",L523=""),IF(ISNA(LOOKUP(V523,'€€€'!$H$7:$H$96,'€€€'!$I$7:$I$96)*W523),"",(LOOKUP(V523,'€€€'!$H$7:$H$96,'€€€'!$I$7:$I$96)*W523)),"")</f>
        <v/>
      </c>
      <c r="Y523" s="7"/>
      <c r="Z523" s="215"/>
      <c r="AA523" s="215"/>
      <c r="AB523" s="215"/>
      <c r="AC523" s="215"/>
      <c r="AD523" s="215"/>
      <c r="AE523" s="215"/>
      <c r="AF523" s="215"/>
      <c r="AG523" s="215"/>
      <c r="AH523" s="215"/>
      <c r="AI523" s="214">
        <f t="shared" si="27"/>
        <v>0</v>
      </c>
      <c r="AJ523" s="214">
        <f t="shared" si="28"/>
        <v>0</v>
      </c>
      <c r="AK523" s="214">
        <f t="shared" si="29"/>
        <v>0</v>
      </c>
    </row>
    <row r="524" spans="1:37" ht="20.25" x14ac:dyDescent="0.2">
      <c r="A524" s="1"/>
      <c r="B524" s="1"/>
      <c r="C524" s="90"/>
      <c r="D524" s="146"/>
      <c r="E524" s="257"/>
      <c r="F524" s="263"/>
      <c r="G524" s="257"/>
      <c r="H524" s="257"/>
      <c r="I524" s="257"/>
      <c r="J524" s="257"/>
      <c r="K524" s="257"/>
      <c r="L524" s="256"/>
      <c r="M524" s="263"/>
      <c r="N524" s="263"/>
      <c r="O524" s="257"/>
      <c r="P524" s="257"/>
      <c r="Q524" s="257"/>
      <c r="R524" s="257"/>
      <c r="S524" s="257"/>
      <c r="T524" s="257"/>
      <c r="U524" s="290" t="str">
        <f>IF(OR(L524="FINT",L524="ENCO",L524=""),IF(ISNA(LOOKUP(S524,'€€€'!$H$7:$H$96,'€€€'!$I$7:$I$96)*T524),"",(LOOKUP(S524,'€€€'!$H$7:$H$96,'€€€'!$I$7:$I$96)*T524)),"")</f>
        <v/>
      </c>
      <c r="V524" s="256"/>
      <c r="W524" s="256"/>
      <c r="X524" s="290" t="str">
        <f>IF(OR(L524="FINT",L524="ENCO",L524=""),IF(ISNA(LOOKUP(V524,'€€€'!$H$7:$H$96,'€€€'!$I$7:$I$96)*W524),"",(LOOKUP(V524,'€€€'!$H$7:$H$96,'€€€'!$I$7:$I$96)*W524)),"")</f>
        <v/>
      </c>
      <c r="Y524" s="7"/>
      <c r="Z524" s="215"/>
      <c r="AA524" s="215"/>
      <c r="AB524" s="215"/>
      <c r="AC524" s="215"/>
      <c r="AD524" s="215"/>
      <c r="AE524" s="215"/>
      <c r="AF524" s="215"/>
      <c r="AG524" s="215"/>
      <c r="AH524" s="215"/>
      <c r="AI524" s="214">
        <f t="shared" si="27"/>
        <v>0</v>
      </c>
      <c r="AJ524" s="214">
        <f t="shared" si="28"/>
        <v>0</v>
      </c>
      <c r="AK524" s="214">
        <f t="shared" si="29"/>
        <v>0</v>
      </c>
    </row>
    <row r="525" spans="1:37" ht="20.25" x14ac:dyDescent="0.2">
      <c r="A525" s="1"/>
      <c r="B525" s="1"/>
      <c r="C525" s="90"/>
      <c r="D525" s="146"/>
      <c r="E525" s="257"/>
      <c r="F525" s="263"/>
      <c r="G525" s="257"/>
      <c r="H525" s="257"/>
      <c r="I525" s="257"/>
      <c r="J525" s="257"/>
      <c r="K525" s="257"/>
      <c r="L525" s="256"/>
      <c r="M525" s="263"/>
      <c r="N525" s="263"/>
      <c r="O525" s="257"/>
      <c r="P525" s="257"/>
      <c r="Q525" s="257"/>
      <c r="R525" s="257"/>
      <c r="S525" s="257"/>
      <c r="T525" s="257"/>
      <c r="U525" s="290" t="str">
        <f>IF(OR(L525="FINT",L525="ENCO",L525=""),IF(ISNA(LOOKUP(S525,'€€€'!$H$7:$H$96,'€€€'!$I$7:$I$96)*T525),"",(LOOKUP(S525,'€€€'!$H$7:$H$96,'€€€'!$I$7:$I$96)*T525)),"")</f>
        <v/>
      </c>
      <c r="V525" s="256"/>
      <c r="W525" s="256"/>
      <c r="X525" s="290" t="str">
        <f>IF(OR(L525="FINT",L525="ENCO",L525=""),IF(ISNA(LOOKUP(V525,'€€€'!$H$7:$H$96,'€€€'!$I$7:$I$96)*W525),"",(LOOKUP(V525,'€€€'!$H$7:$H$96,'€€€'!$I$7:$I$96)*W525)),"")</f>
        <v/>
      </c>
      <c r="Y525" s="7"/>
      <c r="Z525" s="215"/>
      <c r="AA525" s="215"/>
      <c r="AB525" s="215"/>
      <c r="AC525" s="215"/>
      <c r="AD525" s="215"/>
      <c r="AE525" s="215"/>
      <c r="AF525" s="215"/>
      <c r="AG525" s="215"/>
      <c r="AH525" s="215"/>
      <c r="AI525" s="214">
        <f t="shared" si="27"/>
        <v>0</v>
      </c>
      <c r="AJ525" s="214">
        <f t="shared" si="28"/>
        <v>0</v>
      </c>
      <c r="AK525" s="214">
        <f t="shared" si="29"/>
        <v>0</v>
      </c>
    </row>
    <row r="526" spans="1:37" ht="20.25" x14ac:dyDescent="0.2">
      <c r="A526" s="1"/>
      <c r="B526" s="1"/>
      <c r="C526" s="90"/>
      <c r="D526" s="146"/>
      <c r="E526" s="257"/>
      <c r="F526" s="263"/>
      <c r="G526" s="257"/>
      <c r="H526" s="257"/>
      <c r="I526" s="257"/>
      <c r="J526" s="257"/>
      <c r="K526" s="257"/>
      <c r="L526" s="256"/>
      <c r="M526" s="263"/>
      <c r="N526" s="263"/>
      <c r="O526" s="257"/>
      <c r="P526" s="257"/>
      <c r="Q526" s="257"/>
      <c r="R526" s="257"/>
      <c r="S526" s="257"/>
      <c r="T526" s="257"/>
      <c r="U526" s="290" t="str">
        <f>IF(OR(L526="FINT",L526="ENCO",L526=""),IF(ISNA(LOOKUP(S526,'€€€'!$H$7:$H$96,'€€€'!$I$7:$I$96)*T526),"",(LOOKUP(S526,'€€€'!$H$7:$H$96,'€€€'!$I$7:$I$96)*T526)),"")</f>
        <v/>
      </c>
      <c r="V526" s="256"/>
      <c r="W526" s="256"/>
      <c r="X526" s="290" t="str">
        <f>IF(OR(L526="FINT",L526="ENCO",L526=""),IF(ISNA(LOOKUP(V526,'€€€'!$H$7:$H$96,'€€€'!$I$7:$I$96)*W526),"",(LOOKUP(V526,'€€€'!$H$7:$H$96,'€€€'!$I$7:$I$96)*W526)),"")</f>
        <v/>
      </c>
      <c r="Y526" s="7"/>
      <c r="Z526" s="215"/>
      <c r="AA526" s="215"/>
      <c r="AB526" s="215"/>
      <c r="AC526" s="215"/>
      <c r="AD526" s="215"/>
      <c r="AE526" s="215"/>
      <c r="AF526" s="215"/>
      <c r="AG526" s="215"/>
      <c r="AH526" s="215"/>
      <c r="AI526" s="214">
        <f t="shared" ref="AI526:AI589" si="30">SUM(U526,X526)</f>
        <v>0</v>
      </c>
      <c r="AJ526" s="214">
        <f t="shared" ref="AJ526:AJ589" si="31">SUMIF(L526,"ENCO",AI526)</f>
        <v>0</v>
      </c>
      <c r="AK526" s="214">
        <f t="shared" ref="AK526:AK589" si="32">SUMIF(L526,"FINT",AI526)</f>
        <v>0</v>
      </c>
    </row>
    <row r="527" spans="1:37" ht="20.25" x14ac:dyDescent="0.2">
      <c r="A527" s="1"/>
      <c r="B527" s="1"/>
      <c r="C527" s="90"/>
      <c r="D527" s="146"/>
      <c r="E527" s="257"/>
      <c r="F527" s="263"/>
      <c r="G527" s="257"/>
      <c r="H527" s="257"/>
      <c r="I527" s="257"/>
      <c r="J527" s="257"/>
      <c r="K527" s="257"/>
      <c r="L527" s="256"/>
      <c r="M527" s="263"/>
      <c r="N527" s="263"/>
      <c r="O527" s="257"/>
      <c r="P527" s="257"/>
      <c r="Q527" s="257"/>
      <c r="R527" s="257"/>
      <c r="S527" s="257"/>
      <c r="T527" s="257"/>
      <c r="U527" s="290" t="str">
        <f>IF(OR(L527="FINT",L527="ENCO",L527=""),IF(ISNA(LOOKUP(S527,'€€€'!$H$7:$H$96,'€€€'!$I$7:$I$96)*T527),"",(LOOKUP(S527,'€€€'!$H$7:$H$96,'€€€'!$I$7:$I$96)*T527)),"")</f>
        <v/>
      </c>
      <c r="V527" s="256"/>
      <c r="W527" s="256"/>
      <c r="X527" s="290" t="str">
        <f>IF(OR(L527="FINT",L527="ENCO",L527=""),IF(ISNA(LOOKUP(V527,'€€€'!$H$7:$H$96,'€€€'!$I$7:$I$96)*W527),"",(LOOKUP(V527,'€€€'!$H$7:$H$96,'€€€'!$I$7:$I$96)*W527)),"")</f>
        <v/>
      </c>
      <c r="Y527" s="7"/>
      <c r="Z527" s="215"/>
      <c r="AA527" s="215"/>
      <c r="AB527" s="215"/>
      <c r="AC527" s="215"/>
      <c r="AD527" s="215"/>
      <c r="AE527" s="215"/>
      <c r="AF527" s="215"/>
      <c r="AG527" s="215"/>
      <c r="AH527" s="215"/>
      <c r="AI527" s="214">
        <f t="shared" si="30"/>
        <v>0</v>
      </c>
      <c r="AJ527" s="214">
        <f t="shared" si="31"/>
        <v>0</v>
      </c>
      <c r="AK527" s="214">
        <f t="shared" si="32"/>
        <v>0</v>
      </c>
    </row>
    <row r="528" spans="1:37" ht="20.25" x14ac:dyDescent="0.2">
      <c r="A528" s="1"/>
      <c r="B528" s="1"/>
      <c r="C528" s="90"/>
      <c r="D528" s="146"/>
      <c r="E528" s="257"/>
      <c r="F528" s="263"/>
      <c r="G528" s="257"/>
      <c r="H528" s="257"/>
      <c r="I528" s="257"/>
      <c r="J528" s="257"/>
      <c r="K528" s="257"/>
      <c r="L528" s="256"/>
      <c r="M528" s="263"/>
      <c r="N528" s="263"/>
      <c r="O528" s="257"/>
      <c r="P528" s="257"/>
      <c r="Q528" s="257"/>
      <c r="R528" s="257"/>
      <c r="S528" s="257"/>
      <c r="T528" s="257"/>
      <c r="U528" s="290" t="str">
        <f>IF(OR(L528="FINT",L528="ENCO",L528=""),IF(ISNA(LOOKUP(S528,'€€€'!$H$7:$H$96,'€€€'!$I$7:$I$96)*T528),"",(LOOKUP(S528,'€€€'!$H$7:$H$96,'€€€'!$I$7:$I$96)*T528)),"")</f>
        <v/>
      </c>
      <c r="V528" s="256"/>
      <c r="W528" s="256"/>
      <c r="X528" s="290" t="str">
        <f>IF(OR(L528="FINT",L528="ENCO",L528=""),IF(ISNA(LOOKUP(V528,'€€€'!$H$7:$H$96,'€€€'!$I$7:$I$96)*W528),"",(LOOKUP(V528,'€€€'!$H$7:$H$96,'€€€'!$I$7:$I$96)*W528)),"")</f>
        <v/>
      </c>
      <c r="Y528" s="7"/>
      <c r="Z528" s="215"/>
      <c r="AA528" s="215"/>
      <c r="AB528" s="215"/>
      <c r="AC528" s="215"/>
      <c r="AD528" s="215"/>
      <c r="AE528" s="215"/>
      <c r="AF528" s="215"/>
      <c r="AG528" s="215"/>
      <c r="AH528" s="215"/>
      <c r="AI528" s="214">
        <f t="shared" si="30"/>
        <v>0</v>
      </c>
      <c r="AJ528" s="214">
        <f t="shared" si="31"/>
        <v>0</v>
      </c>
      <c r="AK528" s="214">
        <f t="shared" si="32"/>
        <v>0</v>
      </c>
    </row>
    <row r="529" spans="1:37" ht="20.25" x14ac:dyDescent="0.2">
      <c r="A529" s="1"/>
      <c r="B529" s="1"/>
      <c r="C529" s="90"/>
      <c r="D529" s="146"/>
      <c r="E529" s="257"/>
      <c r="F529" s="263"/>
      <c r="G529" s="257"/>
      <c r="H529" s="257"/>
      <c r="I529" s="257"/>
      <c r="J529" s="257"/>
      <c r="K529" s="257"/>
      <c r="L529" s="256"/>
      <c r="M529" s="263"/>
      <c r="N529" s="263"/>
      <c r="O529" s="257"/>
      <c r="P529" s="257"/>
      <c r="Q529" s="257"/>
      <c r="R529" s="257"/>
      <c r="S529" s="257"/>
      <c r="T529" s="257"/>
      <c r="U529" s="290" t="str">
        <f>IF(OR(L529="FINT",L529="ENCO",L529=""),IF(ISNA(LOOKUP(S529,'€€€'!$H$7:$H$96,'€€€'!$I$7:$I$96)*T529),"",(LOOKUP(S529,'€€€'!$H$7:$H$96,'€€€'!$I$7:$I$96)*T529)),"")</f>
        <v/>
      </c>
      <c r="V529" s="256"/>
      <c r="W529" s="256"/>
      <c r="X529" s="290" t="str">
        <f>IF(OR(L529="FINT",L529="ENCO",L529=""),IF(ISNA(LOOKUP(V529,'€€€'!$H$7:$H$96,'€€€'!$I$7:$I$96)*W529),"",(LOOKUP(V529,'€€€'!$H$7:$H$96,'€€€'!$I$7:$I$96)*W529)),"")</f>
        <v/>
      </c>
      <c r="Y529" s="7"/>
      <c r="Z529" s="215"/>
      <c r="AA529" s="215"/>
      <c r="AB529" s="215"/>
      <c r="AC529" s="215"/>
      <c r="AD529" s="215"/>
      <c r="AE529" s="215"/>
      <c r="AF529" s="215"/>
      <c r="AG529" s="215"/>
      <c r="AH529" s="215"/>
      <c r="AI529" s="214">
        <f t="shared" si="30"/>
        <v>0</v>
      </c>
      <c r="AJ529" s="214">
        <f t="shared" si="31"/>
        <v>0</v>
      </c>
      <c r="AK529" s="214">
        <f t="shared" si="32"/>
        <v>0</v>
      </c>
    </row>
    <row r="530" spans="1:37" ht="20.25" x14ac:dyDescent="0.2">
      <c r="A530" s="1"/>
      <c r="B530" s="1"/>
      <c r="C530" s="90"/>
      <c r="D530" s="146"/>
      <c r="E530" s="257"/>
      <c r="F530" s="263"/>
      <c r="G530" s="257"/>
      <c r="H530" s="257"/>
      <c r="I530" s="257"/>
      <c r="J530" s="257"/>
      <c r="K530" s="257"/>
      <c r="L530" s="256"/>
      <c r="M530" s="263"/>
      <c r="N530" s="263"/>
      <c r="O530" s="257"/>
      <c r="P530" s="257"/>
      <c r="Q530" s="257"/>
      <c r="R530" s="257"/>
      <c r="S530" s="257"/>
      <c r="T530" s="257"/>
      <c r="U530" s="290" t="str">
        <f>IF(OR(L530="FINT",L530="ENCO",L530=""),IF(ISNA(LOOKUP(S530,'€€€'!$H$7:$H$96,'€€€'!$I$7:$I$96)*T530),"",(LOOKUP(S530,'€€€'!$H$7:$H$96,'€€€'!$I$7:$I$96)*T530)),"")</f>
        <v/>
      </c>
      <c r="V530" s="256"/>
      <c r="W530" s="256"/>
      <c r="X530" s="290" t="str">
        <f>IF(OR(L530="FINT",L530="ENCO",L530=""),IF(ISNA(LOOKUP(V530,'€€€'!$H$7:$H$96,'€€€'!$I$7:$I$96)*W530),"",(LOOKUP(V530,'€€€'!$H$7:$H$96,'€€€'!$I$7:$I$96)*W530)),"")</f>
        <v/>
      </c>
      <c r="Y530" s="7"/>
      <c r="Z530" s="215"/>
      <c r="AA530" s="215"/>
      <c r="AB530" s="215"/>
      <c r="AC530" s="215"/>
      <c r="AD530" s="215"/>
      <c r="AE530" s="215"/>
      <c r="AF530" s="215"/>
      <c r="AG530" s="215"/>
      <c r="AH530" s="215"/>
      <c r="AI530" s="214">
        <f t="shared" si="30"/>
        <v>0</v>
      </c>
      <c r="AJ530" s="214">
        <f t="shared" si="31"/>
        <v>0</v>
      </c>
      <c r="AK530" s="214">
        <f t="shared" si="32"/>
        <v>0</v>
      </c>
    </row>
    <row r="531" spans="1:37" ht="20.25" x14ac:dyDescent="0.2">
      <c r="A531" s="1"/>
      <c r="B531" s="1"/>
      <c r="C531" s="90"/>
      <c r="D531" s="146"/>
      <c r="E531" s="257"/>
      <c r="F531" s="263"/>
      <c r="G531" s="257"/>
      <c r="H531" s="257"/>
      <c r="I531" s="257"/>
      <c r="J531" s="257"/>
      <c r="K531" s="257"/>
      <c r="L531" s="256"/>
      <c r="M531" s="263"/>
      <c r="N531" s="263"/>
      <c r="O531" s="257"/>
      <c r="P531" s="257"/>
      <c r="Q531" s="257"/>
      <c r="R531" s="257"/>
      <c r="S531" s="257"/>
      <c r="T531" s="257"/>
      <c r="U531" s="290" t="str">
        <f>IF(OR(L531="FINT",L531="ENCO",L531=""),IF(ISNA(LOOKUP(S531,'€€€'!$H$7:$H$96,'€€€'!$I$7:$I$96)*T531),"",(LOOKUP(S531,'€€€'!$H$7:$H$96,'€€€'!$I$7:$I$96)*T531)),"")</f>
        <v/>
      </c>
      <c r="V531" s="256"/>
      <c r="W531" s="256"/>
      <c r="X531" s="290" t="str">
        <f>IF(OR(L531="FINT",L531="ENCO",L531=""),IF(ISNA(LOOKUP(V531,'€€€'!$H$7:$H$96,'€€€'!$I$7:$I$96)*W531),"",(LOOKUP(V531,'€€€'!$H$7:$H$96,'€€€'!$I$7:$I$96)*W531)),"")</f>
        <v/>
      </c>
      <c r="Y531" s="7"/>
      <c r="Z531" s="215"/>
      <c r="AA531" s="215"/>
      <c r="AB531" s="215"/>
      <c r="AC531" s="215"/>
      <c r="AD531" s="215"/>
      <c r="AE531" s="215"/>
      <c r="AF531" s="215"/>
      <c r="AG531" s="215"/>
      <c r="AH531" s="215"/>
      <c r="AI531" s="214">
        <f t="shared" si="30"/>
        <v>0</v>
      </c>
      <c r="AJ531" s="214">
        <f t="shared" si="31"/>
        <v>0</v>
      </c>
      <c r="AK531" s="214">
        <f t="shared" si="32"/>
        <v>0</v>
      </c>
    </row>
    <row r="532" spans="1:37" ht="20.25" x14ac:dyDescent="0.2">
      <c r="A532" s="1"/>
      <c r="B532" s="1"/>
      <c r="C532" s="90"/>
      <c r="D532" s="146"/>
      <c r="E532" s="257"/>
      <c r="F532" s="263"/>
      <c r="G532" s="257"/>
      <c r="H532" s="257"/>
      <c r="I532" s="257"/>
      <c r="J532" s="257"/>
      <c r="K532" s="257"/>
      <c r="L532" s="256"/>
      <c r="M532" s="263"/>
      <c r="N532" s="263"/>
      <c r="O532" s="257"/>
      <c r="P532" s="257"/>
      <c r="Q532" s="257"/>
      <c r="R532" s="257"/>
      <c r="S532" s="257"/>
      <c r="T532" s="257"/>
      <c r="U532" s="290" t="str">
        <f>IF(OR(L532="FINT",L532="ENCO",L532=""),IF(ISNA(LOOKUP(S532,'€€€'!$H$7:$H$96,'€€€'!$I$7:$I$96)*T532),"",(LOOKUP(S532,'€€€'!$H$7:$H$96,'€€€'!$I$7:$I$96)*T532)),"")</f>
        <v/>
      </c>
      <c r="V532" s="256"/>
      <c r="W532" s="256"/>
      <c r="X532" s="290" t="str">
        <f>IF(OR(L532="FINT",L532="ENCO",L532=""),IF(ISNA(LOOKUP(V532,'€€€'!$H$7:$H$96,'€€€'!$I$7:$I$96)*W532),"",(LOOKUP(V532,'€€€'!$H$7:$H$96,'€€€'!$I$7:$I$96)*W532)),"")</f>
        <v/>
      </c>
      <c r="Y532" s="7"/>
      <c r="Z532" s="215"/>
      <c r="AA532" s="215"/>
      <c r="AB532" s="215"/>
      <c r="AC532" s="215"/>
      <c r="AD532" s="215"/>
      <c r="AE532" s="215"/>
      <c r="AF532" s="215"/>
      <c r="AG532" s="215"/>
      <c r="AH532" s="215"/>
      <c r="AI532" s="214">
        <f t="shared" si="30"/>
        <v>0</v>
      </c>
      <c r="AJ532" s="214">
        <f t="shared" si="31"/>
        <v>0</v>
      </c>
      <c r="AK532" s="214">
        <f t="shared" si="32"/>
        <v>0</v>
      </c>
    </row>
    <row r="533" spans="1:37" ht="20.25" x14ac:dyDescent="0.2">
      <c r="A533" s="1"/>
      <c r="B533" s="1"/>
      <c r="C533" s="90"/>
      <c r="D533" s="146"/>
      <c r="E533" s="257"/>
      <c r="F533" s="263"/>
      <c r="G533" s="257"/>
      <c r="H533" s="257"/>
      <c r="I533" s="257"/>
      <c r="J533" s="257"/>
      <c r="K533" s="257"/>
      <c r="L533" s="256"/>
      <c r="M533" s="263"/>
      <c r="N533" s="263"/>
      <c r="O533" s="257"/>
      <c r="P533" s="257"/>
      <c r="Q533" s="257"/>
      <c r="R533" s="257"/>
      <c r="S533" s="257"/>
      <c r="T533" s="257"/>
      <c r="U533" s="290" t="str">
        <f>IF(OR(L533="FINT",L533="ENCO",L533=""),IF(ISNA(LOOKUP(S533,'€€€'!$H$7:$H$96,'€€€'!$I$7:$I$96)*T533),"",(LOOKUP(S533,'€€€'!$H$7:$H$96,'€€€'!$I$7:$I$96)*T533)),"")</f>
        <v/>
      </c>
      <c r="V533" s="256"/>
      <c r="W533" s="256"/>
      <c r="X533" s="290" t="str">
        <f>IF(OR(L533="FINT",L533="ENCO",L533=""),IF(ISNA(LOOKUP(V533,'€€€'!$H$7:$H$96,'€€€'!$I$7:$I$96)*W533),"",(LOOKUP(V533,'€€€'!$H$7:$H$96,'€€€'!$I$7:$I$96)*W533)),"")</f>
        <v/>
      </c>
      <c r="Y533" s="7"/>
      <c r="Z533" s="215"/>
      <c r="AA533" s="215"/>
      <c r="AB533" s="215"/>
      <c r="AC533" s="215"/>
      <c r="AD533" s="215"/>
      <c r="AE533" s="215"/>
      <c r="AF533" s="215"/>
      <c r="AG533" s="215"/>
      <c r="AH533" s="215"/>
      <c r="AI533" s="214">
        <f t="shared" si="30"/>
        <v>0</v>
      </c>
      <c r="AJ533" s="214">
        <f t="shared" si="31"/>
        <v>0</v>
      </c>
      <c r="AK533" s="214">
        <f t="shared" si="32"/>
        <v>0</v>
      </c>
    </row>
    <row r="534" spans="1:37" ht="20.25" x14ac:dyDescent="0.2">
      <c r="A534" s="1"/>
      <c r="B534" s="1"/>
      <c r="C534" s="90"/>
      <c r="D534" s="146"/>
      <c r="E534" s="257"/>
      <c r="F534" s="263"/>
      <c r="G534" s="257"/>
      <c r="H534" s="257"/>
      <c r="I534" s="257"/>
      <c r="J534" s="257"/>
      <c r="K534" s="257"/>
      <c r="L534" s="256"/>
      <c r="M534" s="263"/>
      <c r="N534" s="263"/>
      <c r="O534" s="257"/>
      <c r="P534" s="257"/>
      <c r="Q534" s="257"/>
      <c r="R534" s="257"/>
      <c r="S534" s="257"/>
      <c r="T534" s="257"/>
      <c r="U534" s="290" t="str">
        <f>IF(OR(L534="FINT",L534="ENCO",L534=""),IF(ISNA(LOOKUP(S534,'€€€'!$H$7:$H$96,'€€€'!$I$7:$I$96)*T534),"",(LOOKUP(S534,'€€€'!$H$7:$H$96,'€€€'!$I$7:$I$96)*T534)),"")</f>
        <v/>
      </c>
      <c r="V534" s="256"/>
      <c r="W534" s="256"/>
      <c r="X534" s="290" t="str">
        <f>IF(OR(L534="FINT",L534="ENCO",L534=""),IF(ISNA(LOOKUP(V534,'€€€'!$H$7:$H$96,'€€€'!$I$7:$I$96)*W534),"",(LOOKUP(V534,'€€€'!$H$7:$H$96,'€€€'!$I$7:$I$96)*W534)),"")</f>
        <v/>
      </c>
      <c r="Y534" s="7"/>
      <c r="Z534" s="215"/>
      <c r="AA534" s="215"/>
      <c r="AB534" s="215"/>
      <c r="AC534" s="215"/>
      <c r="AD534" s="215"/>
      <c r="AE534" s="215"/>
      <c r="AF534" s="215"/>
      <c r="AG534" s="215"/>
      <c r="AH534" s="215"/>
      <c r="AI534" s="214">
        <f t="shared" si="30"/>
        <v>0</v>
      </c>
      <c r="AJ534" s="214">
        <f t="shared" si="31"/>
        <v>0</v>
      </c>
      <c r="AK534" s="214">
        <f t="shared" si="32"/>
        <v>0</v>
      </c>
    </row>
    <row r="535" spans="1:37" ht="20.25" x14ac:dyDescent="0.2">
      <c r="A535" s="1"/>
      <c r="B535" s="1"/>
      <c r="C535" s="90"/>
      <c r="D535" s="146"/>
      <c r="E535" s="257"/>
      <c r="F535" s="263"/>
      <c r="G535" s="257"/>
      <c r="H535" s="257"/>
      <c r="I535" s="257"/>
      <c r="J535" s="257"/>
      <c r="K535" s="257"/>
      <c r="L535" s="256"/>
      <c r="M535" s="263"/>
      <c r="N535" s="263"/>
      <c r="O535" s="257"/>
      <c r="P535" s="257"/>
      <c r="Q535" s="257"/>
      <c r="R535" s="257"/>
      <c r="S535" s="257"/>
      <c r="T535" s="257"/>
      <c r="U535" s="290" t="str">
        <f>IF(OR(L535="FINT",L535="ENCO",L535=""),IF(ISNA(LOOKUP(S535,'€€€'!$H$7:$H$96,'€€€'!$I$7:$I$96)*T535),"",(LOOKUP(S535,'€€€'!$H$7:$H$96,'€€€'!$I$7:$I$96)*T535)),"")</f>
        <v/>
      </c>
      <c r="V535" s="256"/>
      <c r="W535" s="256"/>
      <c r="X535" s="290" t="str">
        <f>IF(OR(L535="FINT",L535="ENCO",L535=""),IF(ISNA(LOOKUP(V535,'€€€'!$H$7:$H$96,'€€€'!$I$7:$I$96)*W535),"",(LOOKUP(V535,'€€€'!$H$7:$H$96,'€€€'!$I$7:$I$96)*W535)),"")</f>
        <v/>
      </c>
      <c r="Y535" s="7"/>
      <c r="Z535" s="215"/>
      <c r="AA535" s="215"/>
      <c r="AB535" s="215"/>
      <c r="AC535" s="215"/>
      <c r="AD535" s="215"/>
      <c r="AE535" s="215"/>
      <c r="AF535" s="215"/>
      <c r="AG535" s="215"/>
      <c r="AH535" s="215"/>
      <c r="AI535" s="214">
        <f t="shared" si="30"/>
        <v>0</v>
      </c>
      <c r="AJ535" s="214">
        <f t="shared" si="31"/>
        <v>0</v>
      </c>
      <c r="AK535" s="214">
        <f t="shared" si="32"/>
        <v>0</v>
      </c>
    </row>
    <row r="536" spans="1:37" ht="20.25" x14ac:dyDescent="0.2">
      <c r="A536" s="1"/>
      <c r="B536" s="1"/>
      <c r="C536" s="90"/>
      <c r="D536" s="146"/>
      <c r="E536" s="257"/>
      <c r="F536" s="263"/>
      <c r="G536" s="257"/>
      <c r="H536" s="257"/>
      <c r="I536" s="257"/>
      <c r="J536" s="257"/>
      <c r="K536" s="257"/>
      <c r="L536" s="256"/>
      <c r="M536" s="263"/>
      <c r="N536" s="263"/>
      <c r="O536" s="257"/>
      <c r="P536" s="257"/>
      <c r="Q536" s="257"/>
      <c r="R536" s="257"/>
      <c r="S536" s="257"/>
      <c r="T536" s="257"/>
      <c r="U536" s="290" t="str">
        <f>IF(OR(L536="FINT",L536="ENCO",L536=""),IF(ISNA(LOOKUP(S536,'€€€'!$H$7:$H$96,'€€€'!$I$7:$I$96)*T536),"",(LOOKUP(S536,'€€€'!$H$7:$H$96,'€€€'!$I$7:$I$96)*T536)),"")</f>
        <v/>
      </c>
      <c r="V536" s="256"/>
      <c r="W536" s="256"/>
      <c r="X536" s="290" t="str">
        <f>IF(OR(L536="FINT",L536="ENCO",L536=""),IF(ISNA(LOOKUP(V536,'€€€'!$H$7:$H$96,'€€€'!$I$7:$I$96)*W536),"",(LOOKUP(V536,'€€€'!$H$7:$H$96,'€€€'!$I$7:$I$96)*W536)),"")</f>
        <v/>
      </c>
      <c r="Y536" s="7"/>
      <c r="Z536" s="215"/>
      <c r="AA536" s="215"/>
      <c r="AB536" s="215"/>
      <c r="AC536" s="215"/>
      <c r="AD536" s="215"/>
      <c r="AE536" s="215"/>
      <c r="AF536" s="215"/>
      <c r="AG536" s="215"/>
      <c r="AH536" s="215"/>
      <c r="AI536" s="214">
        <f t="shared" si="30"/>
        <v>0</v>
      </c>
      <c r="AJ536" s="214">
        <f t="shared" si="31"/>
        <v>0</v>
      </c>
      <c r="AK536" s="214">
        <f t="shared" si="32"/>
        <v>0</v>
      </c>
    </row>
    <row r="537" spans="1:37" ht="20.25" x14ac:dyDescent="0.2">
      <c r="A537" s="1"/>
      <c r="B537" s="1"/>
      <c r="C537" s="90"/>
      <c r="D537" s="146"/>
      <c r="E537" s="257"/>
      <c r="F537" s="263"/>
      <c r="G537" s="257"/>
      <c r="H537" s="257"/>
      <c r="I537" s="257"/>
      <c r="J537" s="257"/>
      <c r="K537" s="257"/>
      <c r="L537" s="256"/>
      <c r="M537" s="263"/>
      <c r="N537" s="263"/>
      <c r="O537" s="257"/>
      <c r="P537" s="257"/>
      <c r="Q537" s="257"/>
      <c r="R537" s="257"/>
      <c r="S537" s="257"/>
      <c r="T537" s="257"/>
      <c r="U537" s="290" t="str">
        <f>IF(OR(L537="FINT",L537="ENCO",L537=""),IF(ISNA(LOOKUP(S537,'€€€'!$H$7:$H$96,'€€€'!$I$7:$I$96)*T537),"",(LOOKUP(S537,'€€€'!$H$7:$H$96,'€€€'!$I$7:$I$96)*T537)),"")</f>
        <v/>
      </c>
      <c r="V537" s="256"/>
      <c r="W537" s="256"/>
      <c r="X537" s="290" t="str">
        <f>IF(OR(L537="FINT",L537="ENCO",L537=""),IF(ISNA(LOOKUP(V537,'€€€'!$H$7:$H$96,'€€€'!$I$7:$I$96)*W537),"",(LOOKUP(V537,'€€€'!$H$7:$H$96,'€€€'!$I$7:$I$96)*W537)),"")</f>
        <v/>
      </c>
      <c r="Y537" s="7"/>
      <c r="Z537" s="215"/>
      <c r="AA537" s="215"/>
      <c r="AB537" s="215"/>
      <c r="AC537" s="215"/>
      <c r="AD537" s="215"/>
      <c r="AE537" s="215"/>
      <c r="AF537" s="215"/>
      <c r="AG537" s="215"/>
      <c r="AH537" s="215"/>
      <c r="AI537" s="214">
        <f t="shared" si="30"/>
        <v>0</v>
      </c>
      <c r="AJ537" s="214">
        <f t="shared" si="31"/>
        <v>0</v>
      </c>
      <c r="AK537" s="214">
        <f t="shared" si="32"/>
        <v>0</v>
      </c>
    </row>
    <row r="538" spans="1:37" ht="20.25" x14ac:dyDescent="0.2">
      <c r="A538" s="1"/>
      <c r="B538" s="1"/>
      <c r="C538" s="90"/>
      <c r="D538" s="146"/>
      <c r="E538" s="257"/>
      <c r="F538" s="263"/>
      <c r="G538" s="257"/>
      <c r="H538" s="257"/>
      <c r="I538" s="257"/>
      <c r="J538" s="257"/>
      <c r="K538" s="257"/>
      <c r="L538" s="256"/>
      <c r="M538" s="263"/>
      <c r="N538" s="263"/>
      <c r="O538" s="257"/>
      <c r="P538" s="257"/>
      <c r="Q538" s="257"/>
      <c r="R538" s="257"/>
      <c r="S538" s="257"/>
      <c r="T538" s="257"/>
      <c r="U538" s="290" t="str">
        <f>IF(OR(L538="FINT",L538="ENCO",L538=""),IF(ISNA(LOOKUP(S538,'€€€'!$H$7:$H$96,'€€€'!$I$7:$I$96)*T538),"",(LOOKUP(S538,'€€€'!$H$7:$H$96,'€€€'!$I$7:$I$96)*T538)),"")</f>
        <v/>
      </c>
      <c r="V538" s="256"/>
      <c r="W538" s="256"/>
      <c r="X538" s="290" t="str">
        <f>IF(OR(L538="FINT",L538="ENCO",L538=""),IF(ISNA(LOOKUP(V538,'€€€'!$H$7:$H$96,'€€€'!$I$7:$I$96)*W538),"",(LOOKUP(V538,'€€€'!$H$7:$H$96,'€€€'!$I$7:$I$96)*W538)),"")</f>
        <v/>
      </c>
      <c r="Y538" s="7"/>
      <c r="Z538" s="215"/>
      <c r="AA538" s="215"/>
      <c r="AB538" s="215"/>
      <c r="AC538" s="215"/>
      <c r="AD538" s="215"/>
      <c r="AE538" s="215"/>
      <c r="AF538" s="215"/>
      <c r="AG538" s="215"/>
      <c r="AH538" s="215"/>
      <c r="AI538" s="214">
        <f t="shared" si="30"/>
        <v>0</v>
      </c>
      <c r="AJ538" s="214">
        <f t="shared" si="31"/>
        <v>0</v>
      </c>
      <c r="AK538" s="214">
        <f t="shared" si="32"/>
        <v>0</v>
      </c>
    </row>
    <row r="539" spans="1:37" ht="20.25" x14ac:dyDescent="0.2">
      <c r="A539" s="1"/>
      <c r="B539" s="1"/>
      <c r="C539" s="90"/>
      <c r="D539" s="146"/>
      <c r="E539" s="257"/>
      <c r="F539" s="263"/>
      <c r="G539" s="257"/>
      <c r="H539" s="257"/>
      <c r="I539" s="257"/>
      <c r="J539" s="257"/>
      <c r="K539" s="257"/>
      <c r="L539" s="256"/>
      <c r="M539" s="263"/>
      <c r="N539" s="263"/>
      <c r="O539" s="257"/>
      <c r="P539" s="257"/>
      <c r="Q539" s="257"/>
      <c r="R539" s="257"/>
      <c r="S539" s="257"/>
      <c r="T539" s="257"/>
      <c r="U539" s="290" t="str">
        <f>IF(OR(L539="FINT",L539="ENCO",L539=""),IF(ISNA(LOOKUP(S539,'€€€'!$H$7:$H$96,'€€€'!$I$7:$I$96)*T539),"",(LOOKUP(S539,'€€€'!$H$7:$H$96,'€€€'!$I$7:$I$96)*T539)),"")</f>
        <v/>
      </c>
      <c r="V539" s="256"/>
      <c r="W539" s="256"/>
      <c r="X539" s="290" t="str">
        <f>IF(OR(L539="FINT",L539="ENCO",L539=""),IF(ISNA(LOOKUP(V539,'€€€'!$H$7:$H$96,'€€€'!$I$7:$I$96)*W539),"",(LOOKUP(V539,'€€€'!$H$7:$H$96,'€€€'!$I$7:$I$96)*W539)),"")</f>
        <v/>
      </c>
      <c r="Y539" s="7"/>
      <c r="Z539" s="215"/>
      <c r="AA539" s="215"/>
      <c r="AB539" s="215"/>
      <c r="AC539" s="215"/>
      <c r="AD539" s="215"/>
      <c r="AE539" s="215"/>
      <c r="AF539" s="215"/>
      <c r="AG539" s="215"/>
      <c r="AH539" s="215"/>
      <c r="AI539" s="214">
        <f t="shared" si="30"/>
        <v>0</v>
      </c>
      <c r="AJ539" s="214">
        <f t="shared" si="31"/>
        <v>0</v>
      </c>
      <c r="AK539" s="214">
        <f t="shared" si="32"/>
        <v>0</v>
      </c>
    </row>
    <row r="540" spans="1:37" ht="20.25" x14ac:dyDescent="0.2">
      <c r="A540" s="1"/>
      <c r="B540" s="1"/>
      <c r="C540" s="90"/>
      <c r="D540" s="146"/>
      <c r="E540" s="257"/>
      <c r="F540" s="263"/>
      <c r="G540" s="257"/>
      <c r="H540" s="257"/>
      <c r="I540" s="257"/>
      <c r="J540" s="257"/>
      <c r="K540" s="257"/>
      <c r="L540" s="256"/>
      <c r="M540" s="263"/>
      <c r="N540" s="263"/>
      <c r="O540" s="257"/>
      <c r="P540" s="257"/>
      <c r="Q540" s="257"/>
      <c r="R540" s="257"/>
      <c r="S540" s="257"/>
      <c r="T540" s="257"/>
      <c r="U540" s="290" t="str">
        <f>IF(OR(L540="FINT",L540="ENCO",L540=""),IF(ISNA(LOOKUP(S540,'€€€'!$H$7:$H$96,'€€€'!$I$7:$I$96)*T540),"",(LOOKUP(S540,'€€€'!$H$7:$H$96,'€€€'!$I$7:$I$96)*T540)),"")</f>
        <v/>
      </c>
      <c r="V540" s="256"/>
      <c r="W540" s="256"/>
      <c r="X540" s="290" t="str">
        <f>IF(OR(L540="FINT",L540="ENCO",L540=""),IF(ISNA(LOOKUP(V540,'€€€'!$H$7:$H$96,'€€€'!$I$7:$I$96)*W540),"",(LOOKUP(V540,'€€€'!$H$7:$H$96,'€€€'!$I$7:$I$96)*W540)),"")</f>
        <v/>
      </c>
      <c r="Y540" s="7"/>
      <c r="Z540" s="215"/>
      <c r="AA540" s="215"/>
      <c r="AB540" s="215"/>
      <c r="AC540" s="215"/>
      <c r="AD540" s="215"/>
      <c r="AE540" s="215"/>
      <c r="AF540" s="215"/>
      <c r="AG540" s="215"/>
      <c r="AH540" s="215"/>
      <c r="AI540" s="214">
        <f t="shared" si="30"/>
        <v>0</v>
      </c>
      <c r="AJ540" s="214">
        <f t="shared" si="31"/>
        <v>0</v>
      </c>
      <c r="AK540" s="214">
        <f t="shared" si="32"/>
        <v>0</v>
      </c>
    </row>
    <row r="541" spans="1:37" ht="20.25" x14ac:dyDescent="0.2">
      <c r="A541" s="1"/>
      <c r="B541" s="1"/>
      <c r="C541" s="90"/>
      <c r="D541" s="146"/>
      <c r="E541" s="257"/>
      <c r="F541" s="263"/>
      <c r="G541" s="257"/>
      <c r="H541" s="257"/>
      <c r="I541" s="257"/>
      <c r="J541" s="257"/>
      <c r="K541" s="257"/>
      <c r="L541" s="256"/>
      <c r="M541" s="263"/>
      <c r="N541" s="263"/>
      <c r="O541" s="257"/>
      <c r="P541" s="257"/>
      <c r="Q541" s="257"/>
      <c r="R541" s="257"/>
      <c r="S541" s="257"/>
      <c r="T541" s="257"/>
      <c r="U541" s="290" t="str">
        <f>IF(OR(L541="FINT",L541="ENCO",L541=""),IF(ISNA(LOOKUP(S541,'€€€'!$H$7:$H$96,'€€€'!$I$7:$I$96)*T541),"",(LOOKUP(S541,'€€€'!$H$7:$H$96,'€€€'!$I$7:$I$96)*T541)),"")</f>
        <v/>
      </c>
      <c r="V541" s="256"/>
      <c r="W541" s="256"/>
      <c r="X541" s="290" t="str">
        <f>IF(OR(L541="FINT",L541="ENCO",L541=""),IF(ISNA(LOOKUP(V541,'€€€'!$H$7:$H$96,'€€€'!$I$7:$I$96)*W541),"",(LOOKUP(V541,'€€€'!$H$7:$H$96,'€€€'!$I$7:$I$96)*W541)),"")</f>
        <v/>
      </c>
      <c r="Y541" s="7"/>
      <c r="Z541" s="215"/>
      <c r="AA541" s="215"/>
      <c r="AB541" s="215"/>
      <c r="AC541" s="215"/>
      <c r="AD541" s="215"/>
      <c r="AE541" s="215"/>
      <c r="AF541" s="215"/>
      <c r="AG541" s="215"/>
      <c r="AH541" s="215"/>
      <c r="AI541" s="214">
        <f t="shared" si="30"/>
        <v>0</v>
      </c>
      <c r="AJ541" s="214">
        <f t="shared" si="31"/>
        <v>0</v>
      </c>
      <c r="AK541" s="214">
        <f t="shared" si="32"/>
        <v>0</v>
      </c>
    </row>
    <row r="542" spans="1:37" ht="20.25" x14ac:dyDescent="0.2">
      <c r="A542" s="1"/>
      <c r="B542" s="1"/>
      <c r="C542" s="90"/>
      <c r="D542" s="146"/>
      <c r="E542" s="257"/>
      <c r="F542" s="263"/>
      <c r="G542" s="257"/>
      <c r="H542" s="257"/>
      <c r="I542" s="257"/>
      <c r="J542" s="257"/>
      <c r="K542" s="257"/>
      <c r="L542" s="256"/>
      <c r="M542" s="263"/>
      <c r="N542" s="263"/>
      <c r="O542" s="257"/>
      <c r="P542" s="257"/>
      <c r="Q542" s="257"/>
      <c r="R542" s="257"/>
      <c r="S542" s="257"/>
      <c r="T542" s="257"/>
      <c r="U542" s="290" t="str">
        <f>IF(OR(L542="FINT",L542="ENCO",L542=""),IF(ISNA(LOOKUP(S542,'€€€'!$H$7:$H$96,'€€€'!$I$7:$I$96)*T542),"",(LOOKUP(S542,'€€€'!$H$7:$H$96,'€€€'!$I$7:$I$96)*T542)),"")</f>
        <v/>
      </c>
      <c r="V542" s="256"/>
      <c r="W542" s="256"/>
      <c r="X542" s="290" t="str">
        <f>IF(OR(L542="FINT",L542="ENCO",L542=""),IF(ISNA(LOOKUP(V542,'€€€'!$H$7:$H$96,'€€€'!$I$7:$I$96)*W542),"",(LOOKUP(V542,'€€€'!$H$7:$H$96,'€€€'!$I$7:$I$96)*W542)),"")</f>
        <v/>
      </c>
      <c r="Y542" s="7"/>
      <c r="Z542" s="215"/>
      <c r="AA542" s="215"/>
      <c r="AB542" s="215"/>
      <c r="AC542" s="215"/>
      <c r="AD542" s="215"/>
      <c r="AE542" s="215"/>
      <c r="AF542" s="215"/>
      <c r="AG542" s="215"/>
      <c r="AH542" s="215"/>
      <c r="AI542" s="214">
        <f t="shared" si="30"/>
        <v>0</v>
      </c>
      <c r="AJ542" s="214">
        <f t="shared" si="31"/>
        <v>0</v>
      </c>
      <c r="AK542" s="214">
        <f t="shared" si="32"/>
        <v>0</v>
      </c>
    </row>
    <row r="543" spans="1:37" ht="20.25" x14ac:dyDescent="0.2">
      <c r="A543" s="1"/>
      <c r="B543" s="1"/>
      <c r="C543" s="90"/>
      <c r="D543" s="146"/>
      <c r="E543" s="257"/>
      <c r="F543" s="263"/>
      <c r="G543" s="257"/>
      <c r="H543" s="257"/>
      <c r="I543" s="257"/>
      <c r="J543" s="257"/>
      <c r="K543" s="257"/>
      <c r="L543" s="256"/>
      <c r="M543" s="263"/>
      <c r="N543" s="263"/>
      <c r="O543" s="257"/>
      <c r="P543" s="257"/>
      <c r="Q543" s="257"/>
      <c r="R543" s="257"/>
      <c r="S543" s="257"/>
      <c r="T543" s="257"/>
      <c r="U543" s="290" t="str">
        <f>IF(OR(L543="FINT",L543="ENCO",L543=""),IF(ISNA(LOOKUP(S543,'€€€'!$H$7:$H$96,'€€€'!$I$7:$I$96)*T543),"",(LOOKUP(S543,'€€€'!$H$7:$H$96,'€€€'!$I$7:$I$96)*T543)),"")</f>
        <v/>
      </c>
      <c r="V543" s="256"/>
      <c r="W543" s="256"/>
      <c r="X543" s="290" t="str">
        <f>IF(OR(L543="FINT",L543="ENCO",L543=""),IF(ISNA(LOOKUP(V543,'€€€'!$H$7:$H$96,'€€€'!$I$7:$I$96)*W543),"",(LOOKUP(V543,'€€€'!$H$7:$H$96,'€€€'!$I$7:$I$96)*W543)),"")</f>
        <v/>
      </c>
      <c r="Y543" s="7"/>
      <c r="Z543" s="215"/>
      <c r="AA543" s="215"/>
      <c r="AB543" s="215"/>
      <c r="AC543" s="215"/>
      <c r="AD543" s="215"/>
      <c r="AE543" s="215"/>
      <c r="AF543" s="215"/>
      <c r="AG543" s="215"/>
      <c r="AH543" s="215"/>
      <c r="AI543" s="214">
        <f t="shared" si="30"/>
        <v>0</v>
      </c>
      <c r="AJ543" s="214">
        <f t="shared" si="31"/>
        <v>0</v>
      </c>
      <c r="AK543" s="214">
        <f t="shared" si="32"/>
        <v>0</v>
      </c>
    </row>
    <row r="544" spans="1:37" ht="20.25" x14ac:dyDescent="0.2">
      <c r="A544" s="1"/>
      <c r="B544" s="1"/>
      <c r="C544" s="90"/>
      <c r="D544" s="146"/>
      <c r="E544" s="257"/>
      <c r="F544" s="263"/>
      <c r="G544" s="257"/>
      <c r="H544" s="257"/>
      <c r="I544" s="257"/>
      <c r="J544" s="257"/>
      <c r="K544" s="257"/>
      <c r="L544" s="256"/>
      <c r="M544" s="263"/>
      <c r="N544" s="263"/>
      <c r="O544" s="257"/>
      <c r="P544" s="257"/>
      <c r="Q544" s="257"/>
      <c r="R544" s="257"/>
      <c r="S544" s="257"/>
      <c r="T544" s="257"/>
      <c r="U544" s="290" t="str">
        <f>IF(OR(L544="FINT",L544="ENCO",L544=""),IF(ISNA(LOOKUP(S544,'€€€'!$H$7:$H$96,'€€€'!$I$7:$I$96)*T544),"",(LOOKUP(S544,'€€€'!$H$7:$H$96,'€€€'!$I$7:$I$96)*T544)),"")</f>
        <v/>
      </c>
      <c r="V544" s="256"/>
      <c r="W544" s="256"/>
      <c r="X544" s="290" t="str">
        <f>IF(OR(L544="FINT",L544="ENCO",L544=""),IF(ISNA(LOOKUP(V544,'€€€'!$H$7:$H$96,'€€€'!$I$7:$I$96)*W544),"",(LOOKUP(V544,'€€€'!$H$7:$H$96,'€€€'!$I$7:$I$96)*W544)),"")</f>
        <v/>
      </c>
      <c r="Y544" s="7"/>
      <c r="Z544" s="215"/>
      <c r="AA544" s="215"/>
      <c r="AB544" s="215"/>
      <c r="AC544" s="215"/>
      <c r="AD544" s="215"/>
      <c r="AE544" s="215"/>
      <c r="AF544" s="215"/>
      <c r="AG544" s="215"/>
      <c r="AH544" s="215"/>
      <c r="AI544" s="214">
        <f t="shared" si="30"/>
        <v>0</v>
      </c>
      <c r="AJ544" s="214">
        <f t="shared" si="31"/>
        <v>0</v>
      </c>
      <c r="AK544" s="214">
        <f t="shared" si="32"/>
        <v>0</v>
      </c>
    </row>
    <row r="545" spans="1:37" ht="20.25" x14ac:dyDescent="0.2">
      <c r="A545" s="1"/>
      <c r="B545" s="1"/>
      <c r="C545" s="90"/>
      <c r="D545" s="146"/>
      <c r="E545" s="257"/>
      <c r="F545" s="263"/>
      <c r="G545" s="257"/>
      <c r="H545" s="257"/>
      <c r="I545" s="257"/>
      <c r="J545" s="257"/>
      <c r="K545" s="257"/>
      <c r="L545" s="256"/>
      <c r="M545" s="263"/>
      <c r="N545" s="263"/>
      <c r="O545" s="257"/>
      <c r="P545" s="257"/>
      <c r="Q545" s="257"/>
      <c r="R545" s="257"/>
      <c r="S545" s="257"/>
      <c r="T545" s="257"/>
      <c r="U545" s="290" t="str">
        <f>IF(OR(L545="FINT",L545="ENCO",L545=""),IF(ISNA(LOOKUP(S545,'€€€'!$H$7:$H$96,'€€€'!$I$7:$I$96)*T545),"",(LOOKUP(S545,'€€€'!$H$7:$H$96,'€€€'!$I$7:$I$96)*T545)),"")</f>
        <v/>
      </c>
      <c r="V545" s="256"/>
      <c r="W545" s="256"/>
      <c r="X545" s="290" t="str">
        <f>IF(OR(L545="FINT",L545="ENCO",L545=""),IF(ISNA(LOOKUP(V545,'€€€'!$H$7:$H$96,'€€€'!$I$7:$I$96)*W545),"",(LOOKUP(V545,'€€€'!$H$7:$H$96,'€€€'!$I$7:$I$96)*W545)),"")</f>
        <v/>
      </c>
      <c r="Y545" s="7"/>
      <c r="Z545" s="215"/>
      <c r="AA545" s="215"/>
      <c r="AB545" s="215"/>
      <c r="AC545" s="215"/>
      <c r="AD545" s="215"/>
      <c r="AE545" s="215"/>
      <c r="AF545" s="215"/>
      <c r="AG545" s="215"/>
      <c r="AH545" s="215"/>
      <c r="AI545" s="214">
        <f t="shared" si="30"/>
        <v>0</v>
      </c>
      <c r="AJ545" s="214">
        <f t="shared" si="31"/>
        <v>0</v>
      </c>
      <c r="AK545" s="214">
        <f t="shared" si="32"/>
        <v>0</v>
      </c>
    </row>
    <row r="546" spans="1:37" ht="20.25" x14ac:dyDescent="0.2">
      <c r="A546" s="1"/>
      <c r="B546" s="1"/>
      <c r="C546" s="90"/>
      <c r="D546" s="146"/>
      <c r="E546" s="257"/>
      <c r="F546" s="263"/>
      <c r="G546" s="257"/>
      <c r="H546" s="257"/>
      <c r="I546" s="257"/>
      <c r="J546" s="257"/>
      <c r="K546" s="257"/>
      <c r="L546" s="256"/>
      <c r="M546" s="263"/>
      <c r="N546" s="263"/>
      <c r="O546" s="257"/>
      <c r="P546" s="257"/>
      <c r="Q546" s="257"/>
      <c r="R546" s="257"/>
      <c r="S546" s="257"/>
      <c r="T546" s="257"/>
      <c r="U546" s="290" t="str">
        <f>IF(OR(L546="FINT",L546="ENCO",L546=""),IF(ISNA(LOOKUP(S546,'€€€'!$H$7:$H$96,'€€€'!$I$7:$I$96)*T546),"",(LOOKUP(S546,'€€€'!$H$7:$H$96,'€€€'!$I$7:$I$96)*T546)),"")</f>
        <v/>
      </c>
      <c r="V546" s="256"/>
      <c r="W546" s="256"/>
      <c r="X546" s="290" t="str">
        <f>IF(OR(L546="FINT",L546="ENCO",L546=""),IF(ISNA(LOOKUP(V546,'€€€'!$H$7:$H$96,'€€€'!$I$7:$I$96)*W546),"",(LOOKUP(V546,'€€€'!$H$7:$H$96,'€€€'!$I$7:$I$96)*W546)),"")</f>
        <v/>
      </c>
      <c r="Y546" s="7"/>
      <c r="Z546" s="215"/>
      <c r="AA546" s="215"/>
      <c r="AB546" s="215"/>
      <c r="AC546" s="215"/>
      <c r="AD546" s="215"/>
      <c r="AE546" s="215"/>
      <c r="AF546" s="215"/>
      <c r="AG546" s="215"/>
      <c r="AH546" s="215"/>
      <c r="AI546" s="214">
        <f t="shared" si="30"/>
        <v>0</v>
      </c>
      <c r="AJ546" s="214">
        <f t="shared" si="31"/>
        <v>0</v>
      </c>
      <c r="AK546" s="214">
        <f t="shared" si="32"/>
        <v>0</v>
      </c>
    </row>
    <row r="547" spans="1:37" ht="20.25" x14ac:dyDescent="0.2">
      <c r="A547" s="1"/>
      <c r="B547" s="1"/>
      <c r="C547" s="90"/>
      <c r="D547" s="146"/>
      <c r="E547" s="257"/>
      <c r="F547" s="263"/>
      <c r="G547" s="257"/>
      <c r="H547" s="257"/>
      <c r="I547" s="257"/>
      <c r="J547" s="257"/>
      <c r="K547" s="257"/>
      <c r="L547" s="256"/>
      <c r="M547" s="263"/>
      <c r="N547" s="263"/>
      <c r="O547" s="257"/>
      <c r="P547" s="257"/>
      <c r="Q547" s="257"/>
      <c r="R547" s="257"/>
      <c r="S547" s="257"/>
      <c r="T547" s="257"/>
      <c r="U547" s="290" t="str">
        <f>IF(OR(L547="FINT",L547="ENCO",L547=""),IF(ISNA(LOOKUP(S547,'€€€'!$H$7:$H$96,'€€€'!$I$7:$I$96)*T547),"",(LOOKUP(S547,'€€€'!$H$7:$H$96,'€€€'!$I$7:$I$96)*T547)),"")</f>
        <v/>
      </c>
      <c r="V547" s="256"/>
      <c r="W547" s="256"/>
      <c r="X547" s="290" t="str">
        <f>IF(OR(L547="FINT",L547="ENCO",L547=""),IF(ISNA(LOOKUP(V547,'€€€'!$H$7:$H$96,'€€€'!$I$7:$I$96)*W547),"",(LOOKUP(V547,'€€€'!$H$7:$H$96,'€€€'!$I$7:$I$96)*W547)),"")</f>
        <v/>
      </c>
      <c r="Y547" s="7"/>
      <c r="Z547" s="215"/>
      <c r="AA547" s="215"/>
      <c r="AB547" s="215"/>
      <c r="AC547" s="215"/>
      <c r="AD547" s="215"/>
      <c r="AE547" s="215"/>
      <c r="AF547" s="215"/>
      <c r="AG547" s="215"/>
      <c r="AH547" s="215"/>
      <c r="AI547" s="214">
        <f t="shared" si="30"/>
        <v>0</v>
      </c>
      <c r="AJ547" s="214">
        <f t="shared" si="31"/>
        <v>0</v>
      </c>
      <c r="AK547" s="214">
        <f t="shared" si="32"/>
        <v>0</v>
      </c>
    </row>
    <row r="548" spans="1:37" ht="20.25" x14ac:dyDescent="0.2">
      <c r="A548" s="1"/>
      <c r="B548" s="1"/>
      <c r="C548" s="90"/>
      <c r="D548" s="146"/>
      <c r="E548" s="257"/>
      <c r="F548" s="263"/>
      <c r="G548" s="257"/>
      <c r="H548" s="257"/>
      <c r="I548" s="257"/>
      <c r="J548" s="257"/>
      <c r="K548" s="257"/>
      <c r="L548" s="256"/>
      <c r="M548" s="263"/>
      <c r="N548" s="263"/>
      <c r="O548" s="257"/>
      <c r="P548" s="257"/>
      <c r="Q548" s="257"/>
      <c r="R548" s="257"/>
      <c r="S548" s="257"/>
      <c r="T548" s="257"/>
      <c r="U548" s="290" t="str">
        <f>IF(OR(L548="FINT",L548="ENCO",L548=""),IF(ISNA(LOOKUP(S548,'€€€'!$H$7:$H$96,'€€€'!$I$7:$I$96)*T548),"",(LOOKUP(S548,'€€€'!$H$7:$H$96,'€€€'!$I$7:$I$96)*T548)),"")</f>
        <v/>
      </c>
      <c r="V548" s="256"/>
      <c r="W548" s="256"/>
      <c r="X548" s="290" t="str">
        <f>IF(OR(L548="FINT",L548="ENCO",L548=""),IF(ISNA(LOOKUP(V548,'€€€'!$H$7:$H$96,'€€€'!$I$7:$I$96)*W548),"",(LOOKUP(V548,'€€€'!$H$7:$H$96,'€€€'!$I$7:$I$96)*W548)),"")</f>
        <v/>
      </c>
      <c r="Y548" s="7"/>
      <c r="Z548" s="215"/>
      <c r="AA548" s="215"/>
      <c r="AB548" s="215"/>
      <c r="AC548" s="215"/>
      <c r="AD548" s="215"/>
      <c r="AE548" s="215"/>
      <c r="AF548" s="215"/>
      <c r="AG548" s="215"/>
      <c r="AH548" s="215"/>
      <c r="AI548" s="214">
        <f t="shared" si="30"/>
        <v>0</v>
      </c>
      <c r="AJ548" s="214">
        <f t="shared" si="31"/>
        <v>0</v>
      </c>
      <c r="AK548" s="214">
        <f t="shared" si="32"/>
        <v>0</v>
      </c>
    </row>
    <row r="549" spans="1:37" ht="20.25" x14ac:dyDescent="0.2">
      <c r="A549" s="1"/>
      <c r="B549" s="1"/>
      <c r="C549" s="90"/>
      <c r="D549" s="146"/>
      <c r="E549" s="257"/>
      <c r="F549" s="263"/>
      <c r="G549" s="257"/>
      <c r="H549" s="257"/>
      <c r="I549" s="257"/>
      <c r="J549" s="257"/>
      <c r="K549" s="257"/>
      <c r="L549" s="256"/>
      <c r="M549" s="263"/>
      <c r="N549" s="263"/>
      <c r="O549" s="257"/>
      <c r="P549" s="257"/>
      <c r="Q549" s="257"/>
      <c r="R549" s="257"/>
      <c r="S549" s="257"/>
      <c r="T549" s="257"/>
      <c r="U549" s="290" t="str">
        <f>IF(OR(L549="FINT",L549="ENCO",L549=""),IF(ISNA(LOOKUP(S549,'€€€'!$H$7:$H$96,'€€€'!$I$7:$I$96)*T549),"",(LOOKUP(S549,'€€€'!$H$7:$H$96,'€€€'!$I$7:$I$96)*T549)),"")</f>
        <v/>
      </c>
      <c r="V549" s="256"/>
      <c r="W549" s="256"/>
      <c r="X549" s="290" t="str">
        <f>IF(OR(L549="FINT",L549="ENCO",L549=""),IF(ISNA(LOOKUP(V549,'€€€'!$H$7:$H$96,'€€€'!$I$7:$I$96)*W549),"",(LOOKUP(V549,'€€€'!$H$7:$H$96,'€€€'!$I$7:$I$96)*W549)),"")</f>
        <v/>
      </c>
      <c r="Y549" s="7"/>
      <c r="Z549" s="215"/>
      <c r="AA549" s="215"/>
      <c r="AB549" s="215"/>
      <c r="AC549" s="215"/>
      <c r="AD549" s="215"/>
      <c r="AE549" s="215"/>
      <c r="AF549" s="215"/>
      <c r="AG549" s="215"/>
      <c r="AH549" s="215"/>
      <c r="AI549" s="214">
        <f t="shared" si="30"/>
        <v>0</v>
      </c>
      <c r="AJ549" s="214">
        <f t="shared" si="31"/>
        <v>0</v>
      </c>
      <c r="AK549" s="214">
        <f t="shared" si="32"/>
        <v>0</v>
      </c>
    </row>
    <row r="550" spans="1:37" ht="20.25" x14ac:dyDescent="0.2">
      <c r="A550" s="1"/>
      <c r="B550" s="1"/>
      <c r="C550" s="90"/>
      <c r="D550" s="146"/>
      <c r="E550" s="257"/>
      <c r="F550" s="263"/>
      <c r="G550" s="257"/>
      <c r="H550" s="257"/>
      <c r="I550" s="257"/>
      <c r="J550" s="257"/>
      <c r="K550" s="257"/>
      <c r="L550" s="256"/>
      <c r="M550" s="263"/>
      <c r="N550" s="263"/>
      <c r="O550" s="257"/>
      <c r="P550" s="257"/>
      <c r="Q550" s="257"/>
      <c r="R550" s="257"/>
      <c r="S550" s="257"/>
      <c r="T550" s="257"/>
      <c r="U550" s="290" t="str">
        <f>IF(OR(L550="FINT",L550="ENCO",L550=""),IF(ISNA(LOOKUP(S550,'€€€'!$H$7:$H$96,'€€€'!$I$7:$I$96)*T550),"",(LOOKUP(S550,'€€€'!$H$7:$H$96,'€€€'!$I$7:$I$96)*T550)),"")</f>
        <v/>
      </c>
      <c r="V550" s="256"/>
      <c r="W550" s="256"/>
      <c r="X550" s="290" t="str">
        <f>IF(OR(L550="FINT",L550="ENCO",L550=""),IF(ISNA(LOOKUP(V550,'€€€'!$H$7:$H$96,'€€€'!$I$7:$I$96)*W550),"",(LOOKUP(V550,'€€€'!$H$7:$H$96,'€€€'!$I$7:$I$96)*W550)),"")</f>
        <v/>
      </c>
      <c r="Y550" s="7"/>
      <c r="Z550" s="215"/>
      <c r="AA550" s="215"/>
      <c r="AB550" s="215"/>
      <c r="AC550" s="215"/>
      <c r="AD550" s="215"/>
      <c r="AE550" s="215"/>
      <c r="AF550" s="215"/>
      <c r="AG550" s="215"/>
      <c r="AH550" s="215"/>
      <c r="AI550" s="214">
        <f t="shared" si="30"/>
        <v>0</v>
      </c>
      <c r="AJ550" s="214">
        <f t="shared" si="31"/>
        <v>0</v>
      </c>
      <c r="AK550" s="214">
        <f t="shared" si="32"/>
        <v>0</v>
      </c>
    </row>
    <row r="551" spans="1:37" ht="20.25" x14ac:dyDescent="0.2">
      <c r="A551" s="1"/>
      <c r="B551" s="1"/>
      <c r="C551" s="90"/>
      <c r="D551" s="146"/>
      <c r="E551" s="257"/>
      <c r="F551" s="263"/>
      <c r="G551" s="257"/>
      <c r="H551" s="257"/>
      <c r="I551" s="257"/>
      <c r="J551" s="257"/>
      <c r="K551" s="257"/>
      <c r="L551" s="256"/>
      <c r="M551" s="263"/>
      <c r="N551" s="263"/>
      <c r="O551" s="257"/>
      <c r="P551" s="257"/>
      <c r="Q551" s="257"/>
      <c r="R551" s="257"/>
      <c r="S551" s="257"/>
      <c r="T551" s="257"/>
      <c r="U551" s="290" t="str">
        <f>IF(OR(L551="FINT",L551="ENCO",L551=""),IF(ISNA(LOOKUP(S551,'€€€'!$H$7:$H$96,'€€€'!$I$7:$I$96)*T551),"",(LOOKUP(S551,'€€€'!$H$7:$H$96,'€€€'!$I$7:$I$96)*T551)),"")</f>
        <v/>
      </c>
      <c r="V551" s="256"/>
      <c r="W551" s="256"/>
      <c r="X551" s="290" t="str">
        <f>IF(OR(L551="FINT",L551="ENCO",L551=""),IF(ISNA(LOOKUP(V551,'€€€'!$H$7:$H$96,'€€€'!$I$7:$I$96)*W551),"",(LOOKUP(V551,'€€€'!$H$7:$H$96,'€€€'!$I$7:$I$96)*W551)),"")</f>
        <v/>
      </c>
      <c r="Y551" s="7"/>
      <c r="Z551" s="215"/>
      <c r="AA551" s="215"/>
      <c r="AB551" s="215"/>
      <c r="AC551" s="215"/>
      <c r="AD551" s="215"/>
      <c r="AE551" s="215"/>
      <c r="AF551" s="215"/>
      <c r="AG551" s="215"/>
      <c r="AH551" s="215"/>
      <c r="AI551" s="214">
        <f t="shared" si="30"/>
        <v>0</v>
      </c>
      <c r="AJ551" s="214">
        <f t="shared" si="31"/>
        <v>0</v>
      </c>
      <c r="AK551" s="214">
        <f t="shared" si="32"/>
        <v>0</v>
      </c>
    </row>
    <row r="552" spans="1:37" ht="20.25" x14ac:dyDescent="0.2">
      <c r="A552" s="1"/>
      <c r="B552" s="1"/>
      <c r="C552" s="90"/>
      <c r="D552" s="146"/>
      <c r="E552" s="257"/>
      <c r="F552" s="263"/>
      <c r="G552" s="257"/>
      <c r="H552" s="257"/>
      <c r="I552" s="257"/>
      <c r="J552" s="257"/>
      <c r="K552" s="257"/>
      <c r="L552" s="256"/>
      <c r="M552" s="263"/>
      <c r="N552" s="263"/>
      <c r="O552" s="257"/>
      <c r="P552" s="257"/>
      <c r="Q552" s="257"/>
      <c r="R552" s="257"/>
      <c r="S552" s="257"/>
      <c r="T552" s="257"/>
      <c r="U552" s="290" t="str">
        <f>IF(OR(L552="FINT",L552="ENCO",L552=""),IF(ISNA(LOOKUP(S552,'€€€'!$H$7:$H$96,'€€€'!$I$7:$I$96)*T552),"",(LOOKUP(S552,'€€€'!$H$7:$H$96,'€€€'!$I$7:$I$96)*T552)),"")</f>
        <v/>
      </c>
      <c r="V552" s="256"/>
      <c r="W552" s="256"/>
      <c r="X552" s="290" t="str">
        <f>IF(OR(L552="FINT",L552="ENCO",L552=""),IF(ISNA(LOOKUP(V552,'€€€'!$H$7:$H$96,'€€€'!$I$7:$I$96)*W552),"",(LOOKUP(V552,'€€€'!$H$7:$H$96,'€€€'!$I$7:$I$96)*W552)),"")</f>
        <v/>
      </c>
      <c r="Y552" s="7"/>
      <c r="Z552" s="215"/>
      <c r="AA552" s="215"/>
      <c r="AB552" s="215"/>
      <c r="AC552" s="215"/>
      <c r="AD552" s="215"/>
      <c r="AE552" s="215"/>
      <c r="AF552" s="215"/>
      <c r="AG552" s="215"/>
      <c r="AH552" s="215"/>
      <c r="AI552" s="214">
        <f t="shared" si="30"/>
        <v>0</v>
      </c>
      <c r="AJ552" s="214">
        <f t="shared" si="31"/>
        <v>0</v>
      </c>
      <c r="AK552" s="214">
        <f t="shared" si="32"/>
        <v>0</v>
      </c>
    </row>
    <row r="553" spans="1:37" ht="20.25" x14ac:dyDescent="0.2">
      <c r="A553" s="1"/>
      <c r="B553" s="1"/>
      <c r="C553" s="90"/>
      <c r="D553" s="146"/>
      <c r="E553" s="257"/>
      <c r="F553" s="263"/>
      <c r="G553" s="257"/>
      <c r="H553" s="257"/>
      <c r="I553" s="257"/>
      <c r="J553" s="257"/>
      <c r="K553" s="257"/>
      <c r="L553" s="256"/>
      <c r="M553" s="263"/>
      <c r="N553" s="263"/>
      <c r="O553" s="257"/>
      <c r="P553" s="257"/>
      <c r="Q553" s="257"/>
      <c r="R553" s="257"/>
      <c r="S553" s="257"/>
      <c r="T553" s="257"/>
      <c r="U553" s="290" t="str">
        <f>IF(OR(L553="FINT",L553="ENCO",L553=""),IF(ISNA(LOOKUP(S553,'€€€'!$H$7:$H$96,'€€€'!$I$7:$I$96)*T553),"",(LOOKUP(S553,'€€€'!$H$7:$H$96,'€€€'!$I$7:$I$96)*T553)),"")</f>
        <v/>
      </c>
      <c r="V553" s="256"/>
      <c r="W553" s="256"/>
      <c r="X553" s="290" t="str">
        <f>IF(OR(L553="FINT",L553="ENCO",L553=""),IF(ISNA(LOOKUP(V553,'€€€'!$H$7:$H$96,'€€€'!$I$7:$I$96)*W553),"",(LOOKUP(V553,'€€€'!$H$7:$H$96,'€€€'!$I$7:$I$96)*W553)),"")</f>
        <v/>
      </c>
      <c r="Y553" s="7"/>
      <c r="Z553" s="215"/>
      <c r="AA553" s="215"/>
      <c r="AB553" s="215"/>
      <c r="AC553" s="215"/>
      <c r="AD553" s="215"/>
      <c r="AE553" s="215"/>
      <c r="AF553" s="215"/>
      <c r="AG553" s="215"/>
      <c r="AH553" s="215"/>
      <c r="AI553" s="214">
        <f t="shared" si="30"/>
        <v>0</v>
      </c>
      <c r="AJ553" s="214">
        <f t="shared" si="31"/>
        <v>0</v>
      </c>
      <c r="AK553" s="214">
        <f t="shared" si="32"/>
        <v>0</v>
      </c>
    </row>
    <row r="554" spans="1:37" ht="20.25" x14ac:dyDescent="0.2">
      <c r="A554" s="1"/>
      <c r="B554" s="1"/>
      <c r="C554" s="90"/>
      <c r="D554" s="146"/>
      <c r="E554" s="257"/>
      <c r="F554" s="263"/>
      <c r="G554" s="257"/>
      <c r="H554" s="257"/>
      <c r="I554" s="257"/>
      <c r="J554" s="257"/>
      <c r="K554" s="257"/>
      <c r="L554" s="256"/>
      <c r="M554" s="263"/>
      <c r="N554" s="263"/>
      <c r="O554" s="257"/>
      <c r="P554" s="257"/>
      <c r="Q554" s="257"/>
      <c r="R554" s="257"/>
      <c r="S554" s="257"/>
      <c r="T554" s="257"/>
      <c r="U554" s="290" t="str">
        <f>IF(OR(L554="FINT",L554="ENCO",L554=""),IF(ISNA(LOOKUP(S554,'€€€'!$H$7:$H$96,'€€€'!$I$7:$I$96)*T554),"",(LOOKUP(S554,'€€€'!$H$7:$H$96,'€€€'!$I$7:$I$96)*T554)),"")</f>
        <v/>
      </c>
      <c r="V554" s="256"/>
      <c r="W554" s="256"/>
      <c r="X554" s="290" t="str">
        <f>IF(OR(L554="FINT",L554="ENCO",L554=""),IF(ISNA(LOOKUP(V554,'€€€'!$H$7:$H$96,'€€€'!$I$7:$I$96)*W554),"",(LOOKUP(V554,'€€€'!$H$7:$H$96,'€€€'!$I$7:$I$96)*W554)),"")</f>
        <v/>
      </c>
      <c r="Y554" s="7"/>
      <c r="Z554" s="215"/>
      <c r="AA554" s="215"/>
      <c r="AB554" s="215"/>
      <c r="AC554" s="215"/>
      <c r="AD554" s="215"/>
      <c r="AE554" s="215"/>
      <c r="AF554" s="215"/>
      <c r="AG554" s="215"/>
      <c r="AH554" s="215"/>
      <c r="AI554" s="214">
        <f t="shared" si="30"/>
        <v>0</v>
      </c>
      <c r="AJ554" s="214">
        <f t="shared" si="31"/>
        <v>0</v>
      </c>
      <c r="AK554" s="214">
        <f t="shared" si="32"/>
        <v>0</v>
      </c>
    </row>
    <row r="555" spans="1:37" ht="20.25" x14ac:dyDescent="0.2">
      <c r="A555" s="1"/>
      <c r="B555" s="1"/>
      <c r="C555" s="90"/>
      <c r="D555" s="146"/>
      <c r="E555" s="257"/>
      <c r="F555" s="263"/>
      <c r="G555" s="257"/>
      <c r="H555" s="257"/>
      <c r="I555" s="257"/>
      <c r="J555" s="257"/>
      <c r="K555" s="257"/>
      <c r="L555" s="256"/>
      <c r="M555" s="263"/>
      <c r="N555" s="263"/>
      <c r="O555" s="257"/>
      <c r="P555" s="257"/>
      <c r="Q555" s="257"/>
      <c r="R555" s="257"/>
      <c r="S555" s="257"/>
      <c r="T555" s="257"/>
      <c r="U555" s="290" t="str">
        <f>IF(OR(L555="FINT",L555="ENCO",L555=""),IF(ISNA(LOOKUP(S555,'€€€'!$H$7:$H$96,'€€€'!$I$7:$I$96)*T555),"",(LOOKUP(S555,'€€€'!$H$7:$H$96,'€€€'!$I$7:$I$96)*T555)),"")</f>
        <v/>
      </c>
      <c r="V555" s="256"/>
      <c r="W555" s="256"/>
      <c r="X555" s="290" t="str">
        <f>IF(OR(L555="FINT",L555="ENCO",L555=""),IF(ISNA(LOOKUP(V555,'€€€'!$H$7:$H$96,'€€€'!$I$7:$I$96)*W555),"",(LOOKUP(V555,'€€€'!$H$7:$H$96,'€€€'!$I$7:$I$96)*W555)),"")</f>
        <v/>
      </c>
      <c r="Y555" s="7"/>
      <c r="Z555" s="215"/>
      <c r="AA555" s="215"/>
      <c r="AB555" s="215"/>
      <c r="AC555" s="215"/>
      <c r="AD555" s="215"/>
      <c r="AE555" s="215"/>
      <c r="AF555" s="215"/>
      <c r="AG555" s="215"/>
      <c r="AH555" s="215"/>
      <c r="AI555" s="214">
        <f t="shared" si="30"/>
        <v>0</v>
      </c>
      <c r="AJ555" s="214">
        <f t="shared" si="31"/>
        <v>0</v>
      </c>
      <c r="AK555" s="214">
        <f t="shared" si="32"/>
        <v>0</v>
      </c>
    </row>
    <row r="556" spans="1:37" ht="20.25" x14ac:dyDescent="0.2">
      <c r="A556" s="1"/>
      <c r="B556" s="1"/>
      <c r="C556" s="90"/>
      <c r="D556" s="146"/>
      <c r="E556" s="257"/>
      <c r="F556" s="263"/>
      <c r="G556" s="257"/>
      <c r="H556" s="257"/>
      <c r="I556" s="257"/>
      <c r="J556" s="257"/>
      <c r="K556" s="257"/>
      <c r="L556" s="256"/>
      <c r="M556" s="263"/>
      <c r="N556" s="263"/>
      <c r="O556" s="257"/>
      <c r="P556" s="257"/>
      <c r="Q556" s="257"/>
      <c r="R556" s="257"/>
      <c r="S556" s="257"/>
      <c r="T556" s="257"/>
      <c r="U556" s="290" t="str">
        <f>IF(OR(L556="FINT",L556="ENCO",L556=""),IF(ISNA(LOOKUP(S556,'€€€'!$H$7:$H$96,'€€€'!$I$7:$I$96)*T556),"",(LOOKUP(S556,'€€€'!$H$7:$H$96,'€€€'!$I$7:$I$96)*T556)),"")</f>
        <v/>
      </c>
      <c r="V556" s="256"/>
      <c r="W556" s="256"/>
      <c r="X556" s="290" t="str">
        <f>IF(OR(L556="FINT",L556="ENCO",L556=""),IF(ISNA(LOOKUP(V556,'€€€'!$H$7:$H$96,'€€€'!$I$7:$I$96)*W556),"",(LOOKUP(V556,'€€€'!$H$7:$H$96,'€€€'!$I$7:$I$96)*W556)),"")</f>
        <v/>
      </c>
      <c r="Y556" s="7"/>
      <c r="Z556" s="215"/>
      <c r="AA556" s="215"/>
      <c r="AB556" s="215"/>
      <c r="AC556" s="215"/>
      <c r="AD556" s="215"/>
      <c r="AE556" s="215"/>
      <c r="AF556" s="215"/>
      <c r="AG556" s="215"/>
      <c r="AH556" s="215"/>
      <c r="AI556" s="214">
        <f t="shared" si="30"/>
        <v>0</v>
      </c>
      <c r="AJ556" s="214">
        <f t="shared" si="31"/>
        <v>0</v>
      </c>
      <c r="AK556" s="214">
        <f t="shared" si="32"/>
        <v>0</v>
      </c>
    </row>
    <row r="557" spans="1:37" ht="20.25" x14ac:dyDescent="0.2">
      <c r="A557" s="1"/>
      <c r="B557" s="1"/>
      <c r="C557" s="90"/>
      <c r="D557" s="146"/>
      <c r="E557" s="257"/>
      <c r="F557" s="263"/>
      <c r="G557" s="257"/>
      <c r="H557" s="257"/>
      <c r="I557" s="257"/>
      <c r="J557" s="257"/>
      <c r="K557" s="257"/>
      <c r="L557" s="256"/>
      <c r="M557" s="263"/>
      <c r="N557" s="263"/>
      <c r="O557" s="257"/>
      <c r="P557" s="257"/>
      <c r="Q557" s="257"/>
      <c r="R557" s="257"/>
      <c r="S557" s="257"/>
      <c r="T557" s="257"/>
      <c r="U557" s="290" t="str">
        <f>IF(OR(L557="FINT",L557="ENCO",L557=""),IF(ISNA(LOOKUP(S557,'€€€'!$H$7:$H$96,'€€€'!$I$7:$I$96)*T557),"",(LOOKUP(S557,'€€€'!$H$7:$H$96,'€€€'!$I$7:$I$96)*T557)),"")</f>
        <v/>
      </c>
      <c r="V557" s="256"/>
      <c r="W557" s="256"/>
      <c r="X557" s="290" t="str">
        <f>IF(OR(L557="FINT",L557="ENCO",L557=""),IF(ISNA(LOOKUP(V557,'€€€'!$H$7:$H$96,'€€€'!$I$7:$I$96)*W557),"",(LOOKUP(V557,'€€€'!$H$7:$H$96,'€€€'!$I$7:$I$96)*W557)),"")</f>
        <v/>
      </c>
      <c r="Y557" s="7"/>
      <c r="Z557" s="215"/>
      <c r="AA557" s="215"/>
      <c r="AB557" s="215"/>
      <c r="AC557" s="215"/>
      <c r="AD557" s="215"/>
      <c r="AE557" s="215"/>
      <c r="AF557" s="215"/>
      <c r="AG557" s="215"/>
      <c r="AH557" s="215"/>
      <c r="AI557" s="214">
        <f t="shared" si="30"/>
        <v>0</v>
      </c>
      <c r="AJ557" s="214">
        <f t="shared" si="31"/>
        <v>0</v>
      </c>
      <c r="AK557" s="214">
        <f t="shared" si="32"/>
        <v>0</v>
      </c>
    </row>
    <row r="558" spans="1:37" ht="20.25" x14ac:dyDescent="0.2">
      <c r="A558" s="1"/>
      <c r="B558" s="1"/>
      <c r="C558" s="90"/>
      <c r="D558" s="146"/>
      <c r="E558" s="257"/>
      <c r="F558" s="263"/>
      <c r="G558" s="257"/>
      <c r="H558" s="257"/>
      <c r="I558" s="257"/>
      <c r="J558" s="257"/>
      <c r="K558" s="257"/>
      <c r="L558" s="256"/>
      <c r="M558" s="263"/>
      <c r="N558" s="263"/>
      <c r="O558" s="257"/>
      <c r="P558" s="257"/>
      <c r="Q558" s="257"/>
      <c r="R558" s="257"/>
      <c r="S558" s="257"/>
      <c r="T558" s="257"/>
      <c r="U558" s="290" t="str">
        <f>IF(OR(L558="FINT",L558="ENCO",L558=""),IF(ISNA(LOOKUP(S558,'€€€'!$H$7:$H$96,'€€€'!$I$7:$I$96)*T558),"",(LOOKUP(S558,'€€€'!$H$7:$H$96,'€€€'!$I$7:$I$96)*T558)),"")</f>
        <v/>
      </c>
      <c r="V558" s="256"/>
      <c r="W558" s="256"/>
      <c r="X558" s="290" t="str">
        <f>IF(OR(L558="FINT",L558="ENCO",L558=""),IF(ISNA(LOOKUP(V558,'€€€'!$H$7:$H$96,'€€€'!$I$7:$I$96)*W558),"",(LOOKUP(V558,'€€€'!$H$7:$H$96,'€€€'!$I$7:$I$96)*W558)),"")</f>
        <v/>
      </c>
      <c r="Y558" s="7"/>
      <c r="Z558" s="215"/>
      <c r="AA558" s="215"/>
      <c r="AB558" s="215"/>
      <c r="AC558" s="215"/>
      <c r="AD558" s="215"/>
      <c r="AE558" s="215"/>
      <c r="AF558" s="215"/>
      <c r="AG558" s="215"/>
      <c r="AH558" s="215"/>
      <c r="AI558" s="214">
        <f t="shared" si="30"/>
        <v>0</v>
      </c>
      <c r="AJ558" s="214">
        <f t="shared" si="31"/>
        <v>0</v>
      </c>
      <c r="AK558" s="214">
        <f t="shared" si="32"/>
        <v>0</v>
      </c>
    </row>
    <row r="559" spans="1:37" ht="20.25" x14ac:dyDescent="0.2">
      <c r="A559" s="1"/>
      <c r="B559" s="1"/>
      <c r="C559" s="90"/>
      <c r="D559" s="146"/>
      <c r="E559" s="257"/>
      <c r="F559" s="263"/>
      <c r="G559" s="257"/>
      <c r="H559" s="257"/>
      <c r="I559" s="257"/>
      <c r="J559" s="257"/>
      <c r="K559" s="257"/>
      <c r="L559" s="256"/>
      <c r="M559" s="263"/>
      <c r="N559" s="263"/>
      <c r="O559" s="257"/>
      <c r="P559" s="257"/>
      <c r="Q559" s="257"/>
      <c r="R559" s="257"/>
      <c r="S559" s="257"/>
      <c r="T559" s="257"/>
      <c r="U559" s="290" t="str">
        <f>IF(OR(L559="FINT",L559="ENCO",L559=""),IF(ISNA(LOOKUP(S559,'€€€'!$H$7:$H$96,'€€€'!$I$7:$I$96)*T559),"",(LOOKUP(S559,'€€€'!$H$7:$H$96,'€€€'!$I$7:$I$96)*T559)),"")</f>
        <v/>
      </c>
      <c r="V559" s="256"/>
      <c r="W559" s="256"/>
      <c r="X559" s="290" t="str">
        <f>IF(OR(L559="FINT",L559="ENCO",L559=""),IF(ISNA(LOOKUP(V559,'€€€'!$H$7:$H$96,'€€€'!$I$7:$I$96)*W559),"",(LOOKUP(V559,'€€€'!$H$7:$H$96,'€€€'!$I$7:$I$96)*W559)),"")</f>
        <v/>
      </c>
      <c r="Y559" s="7"/>
      <c r="Z559" s="215"/>
      <c r="AA559" s="215"/>
      <c r="AB559" s="215"/>
      <c r="AC559" s="215"/>
      <c r="AD559" s="215"/>
      <c r="AE559" s="215"/>
      <c r="AF559" s="215"/>
      <c r="AG559" s="215"/>
      <c r="AH559" s="215"/>
      <c r="AI559" s="214">
        <f t="shared" si="30"/>
        <v>0</v>
      </c>
      <c r="AJ559" s="214">
        <f t="shared" si="31"/>
        <v>0</v>
      </c>
      <c r="AK559" s="214">
        <f t="shared" si="32"/>
        <v>0</v>
      </c>
    </row>
    <row r="560" spans="1:37" ht="20.25" x14ac:dyDescent="0.2">
      <c r="A560" s="1"/>
      <c r="B560" s="1"/>
      <c r="C560" s="90"/>
      <c r="D560" s="146"/>
      <c r="E560" s="257"/>
      <c r="F560" s="263"/>
      <c r="G560" s="257"/>
      <c r="H560" s="257"/>
      <c r="I560" s="257"/>
      <c r="J560" s="257"/>
      <c r="K560" s="257"/>
      <c r="L560" s="256"/>
      <c r="M560" s="263"/>
      <c r="N560" s="263"/>
      <c r="O560" s="257"/>
      <c r="P560" s="257"/>
      <c r="Q560" s="257"/>
      <c r="R560" s="257"/>
      <c r="S560" s="257"/>
      <c r="T560" s="257"/>
      <c r="U560" s="290" t="str">
        <f>IF(OR(L560="FINT",L560="ENCO",L560=""),IF(ISNA(LOOKUP(S560,'€€€'!$H$7:$H$96,'€€€'!$I$7:$I$96)*T560),"",(LOOKUP(S560,'€€€'!$H$7:$H$96,'€€€'!$I$7:$I$96)*T560)),"")</f>
        <v/>
      </c>
      <c r="V560" s="256"/>
      <c r="W560" s="256"/>
      <c r="X560" s="290" t="str">
        <f>IF(OR(L560="FINT",L560="ENCO",L560=""),IF(ISNA(LOOKUP(V560,'€€€'!$H$7:$H$96,'€€€'!$I$7:$I$96)*W560),"",(LOOKUP(V560,'€€€'!$H$7:$H$96,'€€€'!$I$7:$I$96)*W560)),"")</f>
        <v/>
      </c>
      <c r="Y560" s="7"/>
      <c r="Z560" s="215"/>
      <c r="AA560" s="215"/>
      <c r="AB560" s="215"/>
      <c r="AC560" s="215"/>
      <c r="AD560" s="215"/>
      <c r="AE560" s="215"/>
      <c r="AF560" s="215"/>
      <c r="AG560" s="215"/>
      <c r="AH560" s="215"/>
      <c r="AI560" s="214">
        <f t="shared" si="30"/>
        <v>0</v>
      </c>
      <c r="AJ560" s="214">
        <f t="shared" si="31"/>
        <v>0</v>
      </c>
      <c r="AK560" s="214">
        <f t="shared" si="32"/>
        <v>0</v>
      </c>
    </row>
    <row r="561" spans="1:37" ht="20.25" x14ac:dyDescent="0.2">
      <c r="A561" s="1"/>
      <c r="B561" s="1"/>
      <c r="C561" s="90"/>
      <c r="D561" s="146"/>
      <c r="E561" s="257"/>
      <c r="F561" s="263"/>
      <c r="G561" s="257"/>
      <c r="H561" s="257"/>
      <c r="I561" s="257"/>
      <c r="J561" s="257"/>
      <c r="K561" s="257"/>
      <c r="L561" s="256"/>
      <c r="M561" s="263"/>
      <c r="N561" s="263"/>
      <c r="O561" s="257"/>
      <c r="P561" s="257"/>
      <c r="Q561" s="257"/>
      <c r="R561" s="257"/>
      <c r="S561" s="257"/>
      <c r="T561" s="257"/>
      <c r="U561" s="290" t="str">
        <f>IF(OR(L561="FINT",L561="ENCO",L561=""),IF(ISNA(LOOKUP(S561,'€€€'!$H$7:$H$96,'€€€'!$I$7:$I$96)*T561),"",(LOOKUP(S561,'€€€'!$H$7:$H$96,'€€€'!$I$7:$I$96)*T561)),"")</f>
        <v/>
      </c>
      <c r="V561" s="256"/>
      <c r="W561" s="256"/>
      <c r="X561" s="290" t="str">
        <f>IF(OR(L561="FINT",L561="ENCO",L561=""),IF(ISNA(LOOKUP(V561,'€€€'!$H$7:$H$96,'€€€'!$I$7:$I$96)*W561),"",(LOOKUP(V561,'€€€'!$H$7:$H$96,'€€€'!$I$7:$I$96)*W561)),"")</f>
        <v/>
      </c>
      <c r="Y561" s="7"/>
      <c r="Z561" s="215"/>
      <c r="AA561" s="215"/>
      <c r="AB561" s="215"/>
      <c r="AC561" s="215"/>
      <c r="AD561" s="215"/>
      <c r="AE561" s="215"/>
      <c r="AF561" s="215"/>
      <c r="AG561" s="215"/>
      <c r="AH561" s="215"/>
      <c r="AI561" s="214">
        <f t="shared" si="30"/>
        <v>0</v>
      </c>
      <c r="AJ561" s="214">
        <f t="shared" si="31"/>
        <v>0</v>
      </c>
      <c r="AK561" s="214">
        <f t="shared" si="32"/>
        <v>0</v>
      </c>
    </row>
    <row r="562" spans="1:37" ht="20.25" x14ac:dyDescent="0.2">
      <c r="A562" s="1"/>
      <c r="B562" s="1"/>
      <c r="C562" s="90"/>
      <c r="D562" s="146"/>
      <c r="E562" s="257"/>
      <c r="F562" s="263"/>
      <c r="G562" s="257"/>
      <c r="H562" s="257"/>
      <c r="I562" s="257"/>
      <c r="J562" s="257"/>
      <c r="K562" s="257"/>
      <c r="L562" s="256"/>
      <c r="M562" s="263"/>
      <c r="N562" s="263"/>
      <c r="O562" s="257"/>
      <c r="P562" s="257"/>
      <c r="Q562" s="257"/>
      <c r="R562" s="257"/>
      <c r="S562" s="257"/>
      <c r="T562" s="257"/>
      <c r="U562" s="290" t="str">
        <f>IF(OR(L562="FINT",L562="ENCO",L562=""),IF(ISNA(LOOKUP(S562,'€€€'!$H$7:$H$96,'€€€'!$I$7:$I$96)*T562),"",(LOOKUP(S562,'€€€'!$H$7:$H$96,'€€€'!$I$7:$I$96)*T562)),"")</f>
        <v/>
      </c>
      <c r="V562" s="256"/>
      <c r="W562" s="256"/>
      <c r="X562" s="290" t="str">
        <f>IF(OR(L562="FINT",L562="ENCO",L562=""),IF(ISNA(LOOKUP(V562,'€€€'!$H$7:$H$96,'€€€'!$I$7:$I$96)*W562),"",(LOOKUP(V562,'€€€'!$H$7:$H$96,'€€€'!$I$7:$I$96)*W562)),"")</f>
        <v/>
      </c>
      <c r="Y562" s="7"/>
      <c r="Z562" s="215"/>
      <c r="AA562" s="215"/>
      <c r="AB562" s="215"/>
      <c r="AC562" s="215"/>
      <c r="AD562" s="215"/>
      <c r="AE562" s="215"/>
      <c r="AF562" s="215"/>
      <c r="AG562" s="215"/>
      <c r="AH562" s="215"/>
      <c r="AI562" s="214">
        <f t="shared" si="30"/>
        <v>0</v>
      </c>
      <c r="AJ562" s="214">
        <f t="shared" si="31"/>
        <v>0</v>
      </c>
      <c r="AK562" s="214">
        <f t="shared" si="32"/>
        <v>0</v>
      </c>
    </row>
    <row r="563" spans="1:37" ht="20.25" x14ac:dyDescent="0.2">
      <c r="A563" s="1"/>
      <c r="B563" s="1"/>
      <c r="C563" s="90"/>
      <c r="D563" s="146"/>
      <c r="E563" s="257"/>
      <c r="F563" s="263"/>
      <c r="G563" s="257"/>
      <c r="H563" s="257"/>
      <c r="I563" s="257"/>
      <c r="J563" s="257"/>
      <c r="K563" s="257"/>
      <c r="L563" s="256"/>
      <c r="M563" s="263"/>
      <c r="N563" s="263"/>
      <c r="O563" s="257"/>
      <c r="P563" s="257"/>
      <c r="Q563" s="257"/>
      <c r="R563" s="257"/>
      <c r="S563" s="257"/>
      <c r="T563" s="257"/>
      <c r="U563" s="290" t="str">
        <f>IF(OR(L563="FINT",L563="ENCO",L563=""),IF(ISNA(LOOKUP(S563,'€€€'!$H$7:$H$96,'€€€'!$I$7:$I$96)*T563),"",(LOOKUP(S563,'€€€'!$H$7:$H$96,'€€€'!$I$7:$I$96)*T563)),"")</f>
        <v/>
      </c>
      <c r="V563" s="256"/>
      <c r="W563" s="256"/>
      <c r="X563" s="290" t="str">
        <f>IF(OR(L563="FINT",L563="ENCO",L563=""),IF(ISNA(LOOKUP(V563,'€€€'!$H$7:$H$96,'€€€'!$I$7:$I$96)*W563),"",(LOOKUP(V563,'€€€'!$H$7:$H$96,'€€€'!$I$7:$I$96)*W563)),"")</f>
        <v/>
      </c>
      <c r="Y563" s="7"/>
      <c r="Z563" s="215"/>
      <c r="AA563" s="215"/>
      <c r="AB563" s="215"/>
      <c r="AC563" s="215"/>
      <c r="AD563" s="215"/>
      <c r="AE563" s="215"/>
      <c r="AF563" s="215"/>
      <c r="AG563" s="215"/>
      <c r="AH563" s="215"/>
      <c r="AI563" s="214">
        <f t="shared" si="30"/>
        <v>0</v>
      </c>
      <c r="AJ563" s="214">
        <f t="shared" si="31"/>
        <v>0</v>
      </c>
      <c r="AK563" s="214">
        <f t="shared" si="32"/>
        <v>0</v>
      </c>
    </row>
    <row r="564" spans="1:37" ht="20.25" x14ac:dyDescent="0.2">
      <c r="A564" s="1"/>
      <c r="B564" s="1"/>
      <c r="C564" s="90"/>
      <c r="D564" s="146"/>
      <c r="E564" s="257"/>
      <c r="F564" s="263"/>
      <c r="G564" s="257"/>
      <c r="H564" s="257"/>
      <c r="I564" s="257"/>
      <c r="J564" s="257"/>
      <c r="K564" s="257"/>
      <c r="L564" s="256"/>
      <c r="M564" s="263"/>
      <c r="N564" s="263"/>
      <c r="O564" s="257"/>
      <c r="P564" s="257"/>
      <c r="Q564" s="257"/>
      <c r="R564" s="257"/>
      <c r="S564" s="257"/>
      <c r="T564" s="257"/>
      <c r="U564" s="290" t="str">
        <f>IF(OR(L564="FINT",L564="ENCO",L564=""),IF(ISNA(LOOKUP(S564,'€€€'!$H$7:$H$96,'€€€'!$I$7:$I$96)*T564),"",(LOOKUP(S564,'€€€'!$H$7:$H$96,'€€€'!$I$7:$I$96)*T564)),"")</f>
        <v/>
      </c>
      <c r="V564" s="256"/>
      <c r="W564" s="256"/>
      <c r="X564" s="290" t="str">
        <f>IF(OR(L564="FINT",L564="ENCO",L564=""),IF(ISNA(LOOKUP(V564,'€€€'!$H$7:$H$96,'€€€'!$I$7:$I$96)*W564),"",(LOOKUP(V564,'€€€'!$H$7:$H$96,'€€€'!$I$7:$I$96)*W564)),"")</f>
        <v/>
      </c>
      <c r="Y564" s="7"/>
      <c r="Z564" s="215"/>
      <c r="AA564" s="215"/>
      <c r="AB564" s="215"/>
      <c r="AC564" s="215"/>
      <c r="AD564" s="215"/>
      <c r="AE564" s="215"/>
      <c r="AF564" s="215"/>
      <c r="AG564" s="215"/>
      <c r="AH564" s="215"/>
      <c r="AI564" s="214">
        <f t="shared" si="30"/>
        <v>0</v>
      </c>
      <c r="AJ564" s="214">
        <f t="shared" si="31"/>
        <v>0</v>
      </c>
      <c r="AK564" s="214">
        <f t="shared" si="32"/>
        <v>0</v>
      </c>
    </row>
    <row r="565" spans="1:37" ht="20.25" x14ac:dyDescent="0.2">
      <c r="A565" s="1"/>
      <c r="B565" s="1"/>
      <c r="C565" s="90"/>
      <c r="D565" s="146"/>
      <c r="E565" s="257"/>
      <c r="F565" s="263"/>
      <c r="G565" s="257"/>
      <c r="H565" s="257"/>
      <c r="I565" s="257"/>
      <c r="J565" s="257"/>
      <c r="K565" s="257"/>
      <c r="L565" s="256"/>
      <c r="M565" s="263"/>
      <c r="N565" s="263"/>
      <c r="O565" s="257"/>
      <c r="P565" s="257"/>
      <c r="Q565" s="257"/>
      <c r="R565" s="257"/>
      <c r="S565" s="257"/>
      <c r="T565" s="257"/>
      <c r="U565" s="290" t="str">
        <f>IF(OR(L565="FINT",L565="ENCO",L565=""),IF(ISNA(LOOKUP(S565,'€€€'!$H$7:$H$96,'€€€'!$I$7:$I$96)*T565),"",(LOOKUP(S565,'€€€'!$H$7:$H$96,'€€€'!$I$7:$I$96)*T565)),"")</f>
        <v/>
      </c>
      <c r="V565" s="256"/>
      <c r="W565" s="256"/>
      <c r="X565" s="290" t="str">
        <f>IF(OR(L565="FINT",L565="ENCO",L565=""),IF(ISNA(LOOKUP(V565,'€€€'!$H$7:$H$96,'€€€'!$I$7:$I$96)*W565),"",(LOOKUP(V565,'€€€'!$H$7:$H$96,'€€€'!$I$7:$I$96)*W565)),"")</f>
        <v/>
      </c>
      <c r="Y565" s="7"/>
      <c r="Z565" s="215"/>
      <c r="AA565" s="215"/>
      <c r="AB565" s="215"/>
      <c r="AC565" s="215"/>
      <c r="AD565" s="215"/>
      <c r="AE565" s="215"/>
      <c r="AF565" s="215"/>
      <c r="AG565" s="215"/>
      <c r="AH565" s="215"/>
      <c r="AI565" s="214">
        <f t="shared" si="30"/>
        <v>0</v>
      </c>
      <c r="AJ565" s="214">
        <f t="shared" si="31"/>
        <v>0</v>
      </c>
      <c r="AK565" s="214">
        <f t="shared" si="32"/>
        <v>0</v>
      </c>
    </row>
    <row r="566" spans="1:37" ht="20.25" x14ac:dyDescent="0.2">
      <c r="A566" s="1"/>
      <c r="B566" s="1"/>
      <c r="C566" s="90"/>
      <c r="D566" s="146"/>
      <c r="E566" s="257"/>
      <c r="F566" s="263"/>
      <c r="G566" s="257"/>
      <c r="H566" s="257"/>
      <c r="I566" s="257"/>
      <c r="J566" s="257"/>
      <c r="K566" s="257"/>
      <c r="L566" s="256"/>
      <c r="M566" s="263"/>
      <c r="N566" s="263"/>
      <c r="O566" s="257"/>
      <c r="P566" s="257"/>
      <c r="Q566" s="257"/>
      <c r="R566" s="257"/>
      <c r="S566" s="257"/>
      <c r="T566" s="257"/>
      <c r="U566" s="290" t="str">
        <f>IF(OR(L566="FINT",L566="ENCO",L566=""),IF(ISNA(LOOKUP(S566,'€€€'!$H$7:$H$96,'€€€'!$I$7:$I$96)*T566),"",(LOOKUP(S566,'€€€'!$H$7:$H$96,'€€€'!$I$7:$I$96)*T566)),"")</f>
        <v/>
      </c>
      <c r="V566" s="256"/>
      <c r="W566" s="256"/>
      <c r="X566" s="290" t="str">
        <f>IF(OR(L566="FINT",L566="ENCO",L566=""),IF(ISNA(LOOKUP(V566,'€€€'!$H$7:$H$96,'€€€'!$I$7:$I$96)*W566),"",(LOOKUP(V566,'€€€'!$H$7:$H$96,'€€€'!$I$7:$I$96)*W566)),"")</f>
        <v/>
      </c>
      <c r="Y566" s="7"/>
      <c r="Z566" s="215"/>
      <c r="AA566" s="215"/>
      <c r="AB566" s="215"/>
      <c r="AC566" s="215"/>
      <c r="AD566" s="215"/>
      <c r="AE566" s="215"/>
      <c r="AF566" s="215"/>
      <c r="AG566" s="215"/>
      <c r="AH566" s="215"/>
      <c r="AI566" s="214">
        <f t="shared" si="30"/>
        <v>0</v>
      </c>
      <c r="AJ566" s="214">
        <f t="shared" si="31"/>
        <v>0</v>
      </c>
      <c r="AK566" s="214">
        <f t="shared" si="32"/>
        <v>0</v>
      </c>
    </row>
    <row r="567" spans="1:37" ht="20.25" x14ac:dyDescent="0.2">
      <c r="A567" s="1"/>
      <c r="B567" s="1"/>
      <c r="C567" s="90"/>
      <c r="D567" s="146"/>
      <c r="E567" s="257"/>
      <c r="F567" s="263"/>
      <c r="G567" s="257"/>
      <c r="H567" s="257"/>
      <c r="I567" s="257"/>
      <c r="J567" s="257"/>
      <c r="K567" s="257"/>
      <c r="L567" s="256"/>
      <c r="M567" s="263"/>
      <c r="N567" s="263"/>
      <c r="O567" s="257"/>
      <c r="P567" s="257"/>
      <c r="Q567" s="257"/>
      <c r="R567" s="257"/>
      <c r="S567" s="257"/>
      <c r="T567" s="257"/>
      <c r="U567" s="290" t="str">
        <f>IF(OR(L567="FINT",L567="ENCO",L567=""),IF(ISNA(LOOKUP(S567,'€€€'!$H$7:$H$96,'€€€'!$I$7:$I$96)*T567),"",(LOOKUP(S567,'€€€'!$H$7:$H$96,'€€€'!$I$7:$I$96)*T567)),"")</f>
        <v/>
      </c>
      <c r="V567" s="256"/>
      <c r="W567" s="256"/>
      <c r="X567" s="290" t="str">
        <f>IF(OR(L567="FINT",L567="ENCO",L567=""),IF(ISNA(LOOKUP(V567,'€€€'!$H$7:$H$96,'€€€'!$I$7:$I$96)*W567),"",(LOOKUP(V567,'€€€'!$H$7:$H$96,'€€€'!$I$7:$I$96)*W567)),"")</f>
        <v/>
      </c>
      <c r="Y567" s="7"/>
      <c r="Z567" s="215"/>
      <c r="AA567" s="215"/>
      <c r="AB567" s="215"/>
      <c r="AC567" s="215"/>
      <c r="AD567" s="215"/>
      <c r="AE567" s="215"/>
      <c r="AF567" s="215"/>
      <c r="AG567" s="215"/>
      <c r="AH567" s="215"/>
      <c r="AI567" s="214">
        <f t="shared" si="30"/>
        <v>0</v>
      </c>
      <c r="AJ567" s="214">
        <f t="shared" si="31"/>
        <v>0</v>
      </c>
      <c r="AK567" s="214">
        <f t="shared" si="32"/>
        <v>0</v>
      </c>
    </row>
    <row r="568" spans="1:37" ht="20.25" x14ac:dyDescent="0.2">
      <c r="A568" s="1"/>
      <c r="B568" s="1"/>
      <c r="C568" s="90"/>
      <c r="D568" s="146"/>
      <c r="E568" s="257"/>
      <c r="F568" s="263"/>
      <c r="G568" s="257"/>
      <c r="H568" s="257"/>
      <c r="I568" s="257"/>
      <c r="J568" s="257"/>
      <c r="K568" s="257"/>
      <c r="L568" s="256"/>
      <c r="M568" s="263"/>
      <c r="N568" s="263"/>
      <c r="O568" s="257"/>
      <c r="P568" s="257"/>
      <c r="Q568" s="257"/>
      <c r="R568" s="257"/>
      <c r="S568" s="257"/>
      <c r="T568" s="257"/>
      <c r="U568" s="290" t="str">
        <f>IF(OR(L568="FINT",L568="ENCO",L568=""),IF(ISNA(LOOKUP(S568,'€€€'!$H$7:$H$96,'€€€'!$I$7:$I$96)*T568),"",(LOOKUP(S568,'€€€'!$H$7:$H$96,'€€€'!$I$7:$I$96)*T568)),"")</f>
        <v/>
      </c>
      <c r="V568" s="256"/>
      <c r="W568" s="256"/>
      <c r="X568" s="290" t="str">
        <f>IF(OR(L568="FINT",L568="ENCO",L568=""),IF(ISNA(LOOKUP(V568,'€€€'!$H$7:$H$96,'€€€'!$I$7:$I$96)*W568),"",(LOOKUP(V568,'€€€'!$H$7:$H$96,'€€€'!$I$7:$I$96)*W568)),"")</f>
        <v/>
      </c>
      <c r="Y568" s="7"/>
      <c r="Z568" s="215"/>
      <c r="AA568" s="215"/>
      <c r="AB568" s="215"/>
      <c r="AC568" s="215"/>
      <c r="AD568" s="215"/>
      <c r="AE568" s="215"/>
      <c r="AF568" s="215"/>
      <c r="AG568" s="215"/>
      <c r="AH568" s="215"/>
      <c r="AI568" s="214">
        <f t="shared" si="30"/>
        <v>0</v>
      </c>
      <c r="AJ568" s="214">
        <f t="shared" si="31"/>
        <v>0</v>
      </c>
      <c r="AK568" s="214">
        <f t="shared" si="32"/>
        <v>0</v>
      </c>
    </row>
    <row r="569" spans="1:37" ht="20.25" x14ac:dyDescent="0.2">
      <c r="A569" s="1"/>
      <c r="B569" s="1"/>
      <c r="C569" s="90"/>
      <c r="D569" s="146"/>
      <c r="E569" s="257"/>
      <c r="F569" s="263"/>
      <c r="G569" s="257"/>
      <c r="H569" s="257"/>
      <c r="I569" s="257"/>
      <c r="J569" s="257"/>
      <c r="K569" s="257"/>
      <c r="L569" s="256"/>
      <c r="M569" s="263"/>
      <c r="N569" s="263"/>
      <c r="O569" s="257"/>
      <c r="P569" s="257"/>
      <c r="Q569" s="257"/>
      <c r="R569" s="257"/>
      <c r="S569" s="257"/>
      <c r="T569" s="257"/>
      <c r="U569" s="290" t="str">
        <f>IF(OR(L569="FINT",L569="ENCO",L569=""),IF(ISNA(LOOKUP(S569,'€€€'!$H$7:$H$96,'€€€'!$I$7:$I$96)*T569),"",(LOOKUP(S569,'€€€'!$H$7:$H$96,'€€€'!$I$7:$I$96)*T569)),"")</f>
        <v/>
      </c>
      <c r="V569" s="256"/>
      <c r="W569" s="256"/>
      <c r="X569" s="290" t="str">
        <f>IF(OR(L569="FINT",L569="ENCO",L569=""),IF(ISNA(LOOKUP(V569,'€€€'!$H$7:$H$96,'€€€'!$I$7:$I$96)*W569),"",(LOOKUP(V569,'€€€'!$H$7:$H$96,'€€€'!$I$7:$I$96)*W569)),"")</f>
        <v/>
      </c>
      <c r="Y569" s="7"/>
      <c r="Z569" s="215"/>
      <c r="AA569" s="215"/>
      <c r="AB569" s="215"/>
      <c r="AC569" s="215"/>
      <c r="AD569" s="215"/>
      <c r="AE569" s="215"/>
      <c r="AF569" s="215"/>
      <c r="AG569" s="215"/>
      <c r="AH569" s="215"/>
      <c r="AI569" s="214">
        <f t="shared" si="30"/>
        <v>0</v>
      </c>
      <c r="AJ569" s="214">
        <f t="shared" si="31"/>
        <v>0</v>
      </c>
      <c r="AK569" s="214">
        <f t="shared" si="32"/>
        <v>0</v>
      </c>
    </row>
    <row r="570" spans="1:37" ht="20.25" x14ac:dyDescent="0.2">
      <c r="A570" s="1"/>
      <c r="B570" s="1"/>
      <c r="C570" s="90"/>
      <c r="D570" s="146"/>
      <c r="E570" s="257"/>
      <c r="F570" s="263"/>
      <c r="G570" s="257"/>
      <c r="H570" s="257"/>
      <c r="I570" s="257"/>
      <c r="J570" s="257"/>
      <c r="K570" s="257"/>
      <c r="L570" s="256"/>
      <c r="M570" s="263"/>
      <c r="N570" s="263"/>
      <c r="O570" s="257"/>
      <c r="P570" s="257"/>
      <c r="Q570" s="257"/>
      <c r="R570" s="257"/>
      <c r="S570" s="257"/>
      <c r="T570" s="257"/>
      <c r="U570" s="290" t="str">
        <f>IF(OR(L570="FINT",L570="ENCO",L570=""),IF(ISNA(LOOKUP(S570,'€€€'!$H$7:$H$96,'€€€'!$I$7:$I$96)*T570),"",(LOOKUP(S570,'€€€'!$H$7:$H$96,'€€€'!$I$7:$I$96)*T570)),"")</f>
        <v/>
      </c>
      <c r="V570" s="256"/>
      <c r="W570" s="256"/>
      <c r="X570" s="290" t="str">
        <f>IF(OR(L570="FINT",L570="ENCO",L570=""),IF(ISNA(LOOKUP(V570,'€€€'!$H$7:$H$96,'€€€'!$I$7:$I$96)*W570),"",(LOOKUP(V570,'€€€'!$H$7:$H$96,'€€€'!$I$7:$I$96)*W570)),"")</f>
        <v/>
      </c>
      <c r="Y570" s="7"/>
      <c r="Z570" s="215"/>
      <c r="AA570" s="215"/>
      <c r="AB570" s="215"/>
      <c r="AC570" s="215"/>
      <c r="AD570" s="215"/>
      <c r="AE570" s="215"/>
      <c r="AF570" s="215"/>
      <c r="AG570" s="215"/>
      <c r="AH570" s="215"/>
      <c r="AI570" s="214">
        <f t="shared" si="30"/>
        <v>0</v>
      </c>
      <c r="AJ570" s="214">
        <f t="shared" si="31"/>
        <v>0</v>
      </c>
      <c r="AK570" s="214">
        <f t="shared" si="32"/>
        <v>0</v>
      </c>
    </row>
    <row r="571" spans="1:37" ht="20.25" x14ac:dyDescent="0.2">
      <c r="A571" s="1"/>
      <c r="B571" s="1"/>
      <c r="C571" s="90"/>
      <c r="D571" s="146"/>
      <c r="E571" s="257"/>
      <c r="F571" s="263"/>
      <c r="G571" s="257"/>
      <c r="H571" s="257"/>
      <c r="I571" s="257"/>
      <c r="J571" s="257"/>
      <c r="K571" s="257"/>
      <c r="L571" s="256"/>
      <c r="M571" s="263"/>
      <c r="N571" s="263"/>
      <c r="O571" s="257"/>
      <c r="P571" s="257"/>
      <c r="Q571" s="257"/>
      <c r="R571" s="257"/>
      <c r="S571" s="257"/>
      <c r="T571" s="257"/>
      <c r="U571" s="290" t="str">
        <f>IF(OR(L571="FINT",L571="ENCO",L571=""),IF(ISNA(LOOKUP(S571,'€€€'!$H$7:$H$96,'€€€'!$I$7:$I$96)*T571),"",(LOOKUP(S571,'€€€'!$H$7:$H$96,'€€€'!$I$7:$I$96)*T571)),"")</f>
        <v/>
      </c>
      <c r="V571" s="256"/>
      <c r="W571" s="256"/>
      <c r="X571" s="290" t="str">
        <f>IF(OR(L571="FINT",L571="ENCO",L571=""),IF(ISNA(LOOKUP(V571,'€€€'!$H$7:$H$96,'€€€'!$I$7:$I$96)*W571),"",(LOOKUP(V571,'€€€'!$H$7:$H$96,'€€€'!$I$7:$I$96)*W571)),"")</f>
        <v/>
      </c>
      <c r="Y571" s="7"/>
      <c r="Z571" s="215"/>
      <c r="AA571" s="215"/>
      <c r="AB571" s="215"/>
      <c r="AC571" s="215"/>
      <c r="AD571" s="215"/>
      <c r="AE571" s="215"/>
      <c r="AF571" s="215"/>
      <c r="AG571" s="215"/>
      <c r="AH571" s="215"/>
      <c r="AI571" s="214">
        <f t="shared" si="30"/>
        <v>0</v>
      </c>
      <c r="AJ571" s="214">
        <f t="shared" si="31"/>
        <v>0</v>
      </c>
      <c r="AK571" s="214">
        <f t="shared" si="32"/>
        <v>0</v>
      </c>
    </row>
    <row r="572" spans="1:37" ht="20.25" x14ac:dyDescent="0.2">
      <c r="A572" s="1"/>
      <c r="B572" s="1"/>
      <c r="C572" s="90"/>
      <c r="D572" s="146"/>
      <c r="E572" s="257"/>
      <c r="F572" s="263"/>
      <c r="G572" s="257"/>
      <c r="H572" s="257"/>
      <c r="I572" s="257"/>
      <c r="J572" s="257"/>
      <c r="K572" s="257"/>
      <c r="L572" s="256"/>
      <c r="M572" s="263"/>
      <c r="N572" s="263"/>
      <c r="O572" s="257"/>
      <c r="P572" s="257"/>
      <c r="Q572" s="257"/>
      <c r="R572" s="257"/>
      <c r="S572" s="257"/>
      <c r="T572" s="257"/>
      <c r="U572" s="290" t="str">
        <f>IF(OR(L572="FINT",L572="ENCO",L572=""),IF(ISNA(LOOKUP(S572,'€€€'!$H$7:$H$96,'€€€'!$I$7:$I$96)*T572),"",(LOOKUP(S572,'€€€'!$H$7:$H$96,'€€€'!$I$7:$I$96)*T572)),"")</f>
        <v/>
      </c>
      <c r="V572" s="256"/>
      <c r="W572" s="256"/>
      <c r="X572" s="290" t="str">
        <f>IF(OR(L572="FINT",L572="ENCO",L572=""),IF(ISNA(LOOKUP(V572,'€€€'!$H$7:$H$96,'€€€'!$I$7:$I$96)*W572),"",(LOOKUP(V572,'€€€'!$H$7:$H$96,'€€€'!$I$7:$I$96)*W572)),"")</f>
        <v/>
      </c>
      <c r="Y572" s="7"/>
      <c r="Z572" s="215"/>
      <c r="AA572" s="215"/>
      <c r="AB572" s="215"/>
      <c r="AC572" s="215"/>
      <c r="AD572" s="215"/>
      <c r="AE572" s="215"/>
      <c r="AF572" s="215"/>
      <c r="AG572" s="215"/>
      <c r="AH572" s="215"/>
      <c r="AI572" s="214">
        <f t="shared" si="30"/>
        <v>0</v>
      </c>
      <c r="AJ572" s="214">
        <f t="shared" si="31"/>
        <v>0</v>
      </c>
      <c r="AK572" s="214">
        <f t="shared" si="32"/>
        <v>0</v>
      </c>
    </row>
    <row r="573" spans="1:37" ht="20.25" x14ac:dyDescent="0.2">
      <c r="A573" s="1"/>
      <c r="B573" s="1"/>
      <c r="C573" s="90"/>
      <c r="D573" s="146"/>
      <c r="E573" s="257"/>
      <c r="F573" s="263"/>
      <c r="G573" s="257"/>
      <c r="H573" s="257"/>
      <c r="I573" s="257"/>
      <c r="J573" s="257"/>
      <c r="K573" s="257"/>
      <c r="L573" s="256"/>
      <c r="M573" s="263"/>
      <c r="N573" s="263"/>
      <c r="O573" s="257"/>
      <c r="P573" s="257"/>
      <c r="Q573" s="257"/>
      <c r="R573" s="257"/>
      <c r="S573" s="257"/>
      <c r="T573" s="257"/>
      <c r="U573" s="290" t="str">
        <f>IF(OR(L573="FINT",L573="ENCO",L573=""),IF(ISNA(LOOKUP(S573,'€€€'!$H$7:$H$96,'€€€'!$I$7:$I$96)*T573),"",(LOOKUP(S573,'€€€'!$H$7:$H$96,'€€€'!$I$7:$I$96)*T573)),"")</f>
        <v/>
      </c>
      <c r="V573" s="256"/>
      <c r="W573" s="256"/>
      <c r="X573" s="290" t="str">
        <f>IF(OR(L573="FINT",L573="ENCO",L573=""),IF(ISNA(LOOKUP(V573,'€€€'!$H$7:$H$96,'€€€'!$I$7:$I$96)*W573),"",(LOOKUP(V573,'€€€'!$H$7:$H$96,'€€€'!$I$7:$I$96)*W573)),"")</f>
        <v/>
      </c>
      <c r="Y573" s="7"/>
      <c r="Z573" s="215"/>
      <c r="AA573" s="215"/>
      <c r="AB573" s="215"/>
      <c r="AC573" s="215"/>
      <c r="AD573" s="215"/>
      <c r="AE573" s="215"/>
      <c r="AF573" s="215"/>
      <c r="AG573" s="215"/>
      <c r="AH573" s="215"/>
      <c r="AI573" s="214">
        <f t="shared" si="30"/>
        <v>0</v>
      </c>
      <c r="AJ573" s="214">
        <f t="shared" si="31"/>
        <v>0</v>
      </c>
      <c r="AK573" s="214">
        <f t="shared" si="32"/>
        <v>0</v>
      </c>
    </row>
    <row r="574" spans="1:37" ht="20.25" x14ac:dyDescent="0.2">
      <c r="A574" s="1"/>
      <c r="B574" s="1"/>
      <c r="C574" s="90"/>
      <c r="D574" s="146"/>
      <c r="E574" s="257"/>
      <c r="F574" s="263"/>
      <c r="G574" s="257"/>
      <c r="H574" s="257"/>
      <c r="I574" s="257"/>
      <c r="J574" s="257"/>
      <c r="K574" s="257"/>
      <c r="L574" s="256"/>
      <c r="M574" s="263"/>
      <c r="N574" s="263"/>
      <c r="O574" s="257"/>
      <c r="P574" s="257"/>
      <c r="Q574" s="257"/>
      <c r="R574" s="257"/>
      <c r="S574" s="257"/>
      <c r="T574" s="257"/>
      <c r="U574" s="290" t="str">
        <f>IF(OR(L574="FINT",L574="ENCO",L574=""),IF(ISNA(LOOKUP(S574,'€€€'!$H$7:$H$96,'€€€'!$I$7:$I$96)*T574),"",(LOOKUP(S574,'€€€'!$H$7:$H$96,'€€€'!$I$7:$I$96)*T574)),"")</f>
        <v/>
      </c>
      <c r="V574" s="256"/>
      <c r="W574" s="256"/>
      <c r="X574" s="290" t="str">
        <f>IF(OR(L574="FINT",L574="ENCO",L574=""),IF(ISNA(LOOKUP(V574,'€€€'!$H$7:$H$96,'€€€'!$I$7:$I$96)*W574),"",(LOOKUP(V574,'€€€'!$H$7:$H$96,'€€€'!$I$7:$I$96)*W574)),"")</f>
        <v/>
      </c>
      <c r="Y574" s="7"/>
      <c r="Z574" s="215"/>
      <c r="AA574" s="215"/>
      <c r="AB574" s="215"/>
      <c r="AC574" s="215"/>
      <c r="AD574" s="215"/>
      <c r="AE574" s="215"/>
      <c r="AF574" s="215"/>
      <c r="AG574" s="215"/>
      <c r="AH574" s="215"/>
      <c r="AI574" s="214">
        <f t="shared" si="30"/>
        <v>0</v>
      </c>
      <c r="AJ574" s="214">
        <f t="shared" si="31"/>
        <v>0</v>
      </c>
      <c r="AK574" s="214">
        <f t="shared" si="32"/>
        <v>0</v>
      </c>
    </row>
    <row r="575" spans="1:37" ht="20.25" x14ac:dyDescent="0.2">
      <c r="A575" s="1"/>
      <c r="B575" s="1"/>
      <c r="C575" s="90"/>
      <c r="D575" s="146"/>
      <c r="E575" s="257"/>
      <c r="F575" s="263"/>
      <c r="G575" s="257"/>
      <c r="H575" s="257"/>
      <c r="I575" s="257"/>
      <c r="J575" s="257"/>
      <c r="K575" s="257"/>
      <c r="L575" s="256"/>
      <c r="M575" s="263"/>
      <c r="N575" s="263"/>
      <c r="O575" s="257"/>
      <c r="P575" s="257"/>
      <c r="Q575" s="257"/>
      <c r="R575" s="257"/>
      <c r="S575" s="257"/>
      <c r="T575" s="257"/>
      <c r="U575" s="290" t="str">
        <f>IF(OR(L575="FINT",L575="ENCO",L575=""),IF(ISNA(LOOKUP(S575,'€€€'!$H$7:$H$96,'€€€'!$I$7:$I$96)*T575),"",(LOOKUP(S575,'€€€'!$H$7:$H$96,'€€€'!$I$7:$I$96)*T575)),"")</f>
        <v/>
      </c>
      <c r="V575" s="256"/>
      <c r="W575" s="256"/>
      <c r="X575" s="290" t="str">
        <f>IF(OR(L575="FINT",L575="ENCO",L575=""),IF(ISNA(LOOKUP(V575,'€€€'!$H$7:$H$96,'€€€'!$I$7:$I$96)*W575),"",(LOOKUP(V575,'€€€'!$H$7:$H$96,'€€€'!$I$7:$I$96)*W575)),"")</f>
        <v/>
      </c>
      <c r="Y575" s="7"/>
      <c r="Z575" s="215"/>
      <c r="AA575" s="215"/>
      <c r="AB575" s="215"/>
      <c r="AC575" s="215"/>
      <c r="AD575" s="215"/>
      <c r="AE575" s="215"/>
      <c r="AF575" s="215"/>
      <c r="AG575" s="215"/>
      <c r="AH575" s="215"/>
      <c r="AI575" s="214">
        <f t="shared" si="30"/>
        <v>0</v>
      </c>
      <c r="AJ575" s="214">
        <f t="shared" si="31"/>
        <v>0</v>
      </c>
      <c r="AK575" s="214">
        <f t="shared" si="32"/>
        <v>0</v>
      </c>
    </row>
    <row r="576" spans="1:37" ht="20.25" x14ac:dyDescent="0.2">
      <c r="A576" s="1"/>
      <c r="B576" s="1"/>
      <c r="C576" s="90"/>
      <c r="D576" s="146"/>
      <c r="E576" s="257"/>
      <c r="F576" s="263"/>
      <c r="G576" s="257"/>
      <c r="H576" s="257"/>
      <c r="I576" s="257"/>
      <c r="J576" s="257"/>
      <c r="K576" s="257"/>
      <c r="L576" s="256"/>
      <c r="M576" s="263"/>
      <c r="N576" s="263"/>
      <c r="O576" s="257"/>
      <c r="P576" s="257"/>
      <c r="Q576" s="257"/>
      <c r="R576" s="257"/>
      <c r="S576" s="257"/>
      <c r="T576" s="257"/>
      <c r="U576" s="290" t="str">
        <f>IF(OR(L576="FINT",L576="ENCO",L576=""),IF(ISNA(LOOKUP(S576,'€€€'!$H$7:$H$96,'€€€'!$I$7:$I$96)*T576),"",(LOOKUP(S576,'€€€'!$H$7:$H$96,'€€€'!$I$7:$I$96)*T576)),"")</f>
        <v/>
      </c>
      <c r="V576" s="256"/>
      <c r="W576" s="256"/>
      <c r="X576" s="290" t="str">
        <f>IF(OR(L576="FINT",L576="ENCO",L576=""),IF(ISNA(LOOKUP(V576,'€€€'!$H$7:$H$96,'€€€'!$I$7:$I$96)*W576),"",(LOOKUP(V576,'€€€'!$H$7:$H$96,'€€€'!$I$7:$I$96)*W576)),"")</f>
        <v/>
      </c>
      <c r="Y576" s="7"/>
      <c r="Z576" s="215"/>
      <c r="AA576" s="215"/>
      <c r="AB576" s="215"/>
      <c r="AC576" s="215"/>
      <c r="AD576" s="215"/>
      <c r="AE576" s="215"/>
      <c r="AF576" s="215"/>
      <c r="AG576" s="215"/>
      <c r="AH576" s="215"/>
      <c r="AI576" s="214">
        <f t="shared" si="30"/>
        <v>0</v>
      </c>
      <c r="AJ576" s="214">
        <f t="shared" si="31"/>
        <v>0</v>
      </c>
      <c r="AK576" s="214">
        <f t="shared" si="32"/>
        <v>0</v>
      </c>
    </row>
    <row r="577" spans="1:37" ht="20.25" x14ac:dyDescent="0.2">
      <c r="A577" s="1"/>
      <c r="B577" s="1"/>
      <c r="C577" s="90"/>
      <c r="D577" s="146"/>
      <c r="E577" s="257"/>
      <c r="F577" s="263"/>
      <c r="G577" s="257"/>
      <c r="H577" s="257"/>
      <c r="I577" s="257"/>
      <c r="J577" s="257"/>
      <c r="K577" s="257"/>
      <c r="L577" s="256"/>
      <c r="M577" s="263"/>
      <c r="N577" s="263"/>
      <c r="O577" s="257"/>
      <c r="P577" s="257"/>
      <c r="Q577" s="257"/>
      <c r="R577" s="257"/>
      <c r="S577" s="257"/>
      <c r="T577" s="257"/>
      <c r="U577" s="290" t="str">
        <f>IF(OR(L577="FINT",L577="ENCO",L577=""),IF(ISNA(LOOKUP(S577,'€€€'!$H$7:$H$96,'€€€'!$I$7:$I$96)*T577),"",(LOOKUP(S577,'€€€'!$H$7:$H$96,'€€€'!$I$7:$I$96)*T577)),"")</f>
        <v/>
      </c>
      <c r="V577" s="256"/>
      <c r="W577" s="256"/>
      <c r="X577" s="290" t="str">
        <f>IF(OR(L577="FINT",L577="ENCO",L577=""),IF(ISNA(LOOKUP(V577,'€€€'!$H$7:$H$96,'€€€'!$I$7:$I$96)*W577),"",(LOOKUP(V577,'€€€'!$H$7:$H$96,'€€€'!$I$7:$I$96)*W577)),"")</f>
        <v/>
      </c>
      <c r="Y577" s="7"/>
      <c r="Z577" s="215"/>
      <c r="AA577" s="215"/>
      <c r="AB577" s="215"/>
      <c r="AC577" s="215"/>
      <c r="AD577" s="215"/>
      <c r="AE577" s="215"/>
      <c r="AF577" s="215"/>
      <c r="AG577" s="215"/>
      <c r="AH577" s="215"/>
      <c r="AI577" s="214">
        <f t="shared" si="30"/>
        <v>0</v>
      </c>
      <c r="AJ577" s="214">
        <f t="shared" si="31"/>
        <v>0</v>
      </c>
      <c r="AK577" s="214">
        <f t="shared" si="32"/>
        <v>0</v>
      </c>
    </row>
    <row r="578" spans="1:37" ht="20.25" x14ac:dyDescent="0.2">
      <c r="A578" s="1"/>
      <c r="B578" s="1"/>
      <c r="C578" s="90"/>
      <c r="D578" s="146"/>
      <c r="E578" s="257"/>
      <c r="F578" s="263"/>
      <c r="G578" s="257"/>
      <c r="H578" s="257"/>
      <c r="I578" s="257"/>
      <c r="J578" s="257"/>
      <c r="K578" s="257"/>
      <c r="L578" s="256"/>
      <c r="M578" s="263"/>
      <c r="N578" s="263"/>
      <c r="O578" s="257"/>
      <c r="P578" s="257"/>
      <c r="Q578" s="257"/>
      <c r="R578" s="257"/>
      <c r="S578" s="257"/>
      <c r="T578" s="257"/>
      <c r="U578" s="290" t="str">
        <f>IF(OR(L578="FINT",L578="ENCO",L578=""),IF(ISNA(LOOKUP(S578,'€€€'!$H$7:$H$96,'€€€'!$I$7:$I$96)*T578),"",(LOOKUP(S578,'€€€'!$H$7:$H$96,'€€€'!$I$7:$I$96)*T578)),"")</f>
        <v/>
      </c>
      <c r="V578" s="256"/>
      <c r="W578" s="256"/>
      <c r="X578" s="290" t="str">
        <f>IF(OR(L578="FINT",L578="ENCO",L578=""),IF(ISNA(LOOKUP(V578,'€€€'!$H$7:$H$96,'€€€'!$I$7:$I$96)*W578),"",(LOOKUP(V578,'€€€'!$H$7:$H$96,'€€€'!$I$7:$I$96)*W578)),"")</f>
        <v/>
      </c>
      <c r="Y578" s="7"/>
      <c r="Z578" s="215"/>
      <c r="AA578" s="215"/>
      <c r="AB578" s="215"/>
      <c r="AC578" s="215"/>
      <c r="AD578" s="215"/>
      <c r="AE578" s="215"/>
      <c r="AF578" s="215"/>
      <c r="AG578" s="215"/>
      <c r="AH578" s="215"/>
      <c r="AI578" s="214">
        <f t="shared" si="30"/>
        <v>0</v>
      </c>
      <c r="AJ578" s="214">
        <f t="shared" si="31"/>
        <v>0</v>
      </c>
      <c r="AK578" s="214">
        <f t="shared" si="32"/>
        <v>0</v>
      </c>
    </row>
    <row r="579" spans="1:37" ht="20.25" x14ac:dyDescent="0.2">
      <c r="A579" s="1"/>
      <c r="B579" s="1"/>
      <c r="C579" s="90"/>
      <c r="D579" s="146"/>
      <c r="E579" s="257"/>
      <c r="F579" s="263"/>
      <c r="G579" s="257"/>
      <c r="H579" s="257"/>
      <c r="I579" s="257"/>
      <c r="J579" s="257"/>
      <c r="K579" s="257"/>
      <c r="L579" s="256"/>
      <c r="M579" s="263"/>
      <c r="N579" s="263"/>
      <c r="O579" s="257"/>
      <c r="P579" s="257"/>
      <c r="Q579" s="257"/>
      <c r="R579" s="257"/>
      <c r="S579" s="257"/>
      <c r="T579" s="257"/>
      <c r="U579" s="290" t="str">
        <f>IF(OR(L579="FINT",L579="ENCO",L579=""),IF(ISNA(LOOKUP(S579,'€€€'!$H$7:$H$96,'€€€'!$I$7:$I$96)*T579),"",(LOOKUP(S579,'€€€'!$H$7:$H$96,'€€€'!$I$7:$I$96)*T579)),"")</f>
        <v/>
      </c>
      <c r="V579" s="256"/>
      <c r="W579" s="256"/>
      <c r="X579" s="290" t="str">
        <f>IF(OR(L579="FINT",L579="ENCO",L579=""),IF(ISNA(LOOKUP(V579,'€€€'!$H$7:$H$96,'€€€'!$I$7:$I$96)*W579),"",(LOOKUP(V579,'€€€'!$H$7:$H$96,'€€€'!$I$7:$I$96)*W579)),"")</f>
        <v/>
      </c>
      <c r="Y579" s="7"/>
      <c r="Z579" s="215"/>
      <c r="AA579" s="215"/>
      <c r="AB579" s="215"/>
      <c r="AC579" s="215"/>
      <c r="AD579" s="215"/>
      <c r="AE579" s="215"/>
      <c r="AF579" s="215"/>
      <c r="AG579" s="215"/>
      <c r="AH579" s="215"/>
      <c r="AI579" s="214">
        <f t="shared" si="30"/>
        <v>0</v>
      </c>
      <c r="AJ579" s="214">
        <f t="shared" si="31"/>
        <v>0</v>
      </c>
      <c r="AK579" s="214">
        <f t="shared" si="32"/>
        <v>0</v>
      </c>
    </row>
    <row r="580" spans="1:37" ht="20.25" x14ac:dyDescent="0.2">
      <c r="A580" s="1"/>
      <c r="B580" s="1"/>
      <c r="C580" s="90"/>
      <c r="D580" s="146"/>
      <c r="E580" s="257"/>
      <c r="F580" s="263"/>
      <c r="G580" s="257"/>
      <c r="H580" s="257"/>
      <c r="I580" s="257"/>
      <c r="J580" s="257"/>
      <c r="K580" s="257"/>
      <c r="L580" s="256"/>
      <c r="M580" s="263"/>
      <c r="N580" s="263"/>
      <c r="O580" s="257"/>
      <c r="P580" s="257"/>
      <c r="Q580" s="257"/>
      <c r="R580" s="257"/>
      <c r="S580" s="257"/>
      <c r="T580" s="257"/>
      <c r="U580" s="290" t="str">
        <f>IF(OR(L580="FINT",L580="ENCO",L580=""),IF(ISNA(LOOKUP(S580,'€€€'!$H$7:$H$96,'€€€'!$I$7:$I$96)*T580),"",(LOOKUP(S580,'€€€'!$H$7:$H$96,'€€€'!$I$7:$I$96)*T580)),"")</f>
        <v/>
      </c>
      <c r="V580" s="256"/>
      <c r="W580" s="256"/>
      <c r="X580" s="290" t="str">
        <f>IF(OR(L580="FINT",L580="ENCO",L580=""),IF(ISNA(LOOKUP(V580,'€€€'!$H$7:$H$96,'€€€'!$I$7:$I$96)*W580),"",(LOOKUP(V580,'€€€'!$H$7:$H$96,'€€€'!$I$7:$I$96)*W580)),"")</f>
        <v/>
      </c>
      <c r="Y580" s="7"/>
      <c r="Z580" s="215"/>
      <c r="AA580" s="215"/>
      <c r="AB580" s="215"/>
      <c r="AC580" s="215"/>
      <c r="AD580" s="215"/>
      <c r="AE580" s="215"/>
      <c r="AF580" s="215"/>
      <c r="AG580" s="215"/>
      <c r="AH580" s="215"/>
      <c r="AI580" s="214">
        <f t="shared" si="30"/>
        <v>0</v>
      </c>
      <c r="AJ580" s="214">
        <f t="shared" si="31"/>
        <v>0</v>
      </c>
      <c r="AK580" s="214">
        <f t="shared" si="32"/>
        <v>0</v>
      </c>
    </row>
    <row r="581" spans="1:37" ht="20.25" x14ac:dyDescent="0.2">
      <c r="A581" s="1"/>
      <c r="B581" s="1"/>
      <c r="C581" s="90"/>
      <c r="D581" s="146"/>
      <c r="E581" s="257"/>
      <c r="F581" s="263"/>
      <c r="G581" s="257"/>
      <c r="H581" s="257"/>
      <c r="I581" s="257"/>
      <c r="J581" s="257"/>
      <c r="K581" s="257"/>
      <c r="L581" s="256"/>
      <c r="M581" s="263"/>
      <c r="N581" s="263"/>
      <c r="O581" s="257"/>
      <c r="P581" s="257"/>
      <c r="Q581" s="257"/>
      <c r="R581" s="257"/>
      <c r="S581" s="257"/>
      <c r="T581" s="257"/>
      <c r="U581" s="290" t="str">
        <f>IF(OR(L581="FINT",L581="ENCO",L581=""),IF(ISNA(LOOKUP(S581,'€€€'!$H$7:$H$96,'€€€'!$I$7:$I$96)*T581),"",(LOOKUP(S581,'€€€'!$H$7:$H$96,'€€€'!$I$7:$I$96)*T581)),"")</f>
        <v/>
      </c>
      <c r="V581" s="256"/>
      <c r="W581" s="256"/>
      <c r="X581" s="290" t="str">
        <f>IF(OR(L581="FINT",L581="ENCO",L581=""),IF(ISNA(LOOKUP(V581,'€€€'!$H$7:$H$96,'€€€'!$I$7:$I$96)*W581),"",(LOOKUP(V581,'€€€'!$H$7:$H$96,'€€€'!$I$7:$I$96)*W581)),"")</f>
        <v/>
      </c>
      <c r="Y581" s="7"/>
      <c r="Z581" s="215"/>
      <c r="AA581" s="215"/>
      <c r="AB581" s="215"/>
      <c r="AC581" s="215"/>
      <c r="AD581" s="215"/>
      <c r="AE581" s="215"/>
      <c r="AF581" s="215"/>
      <c r="AG581" s="215"/>
      <c r="AH581" s="215"/>
      <c r="AI581" s="214">
        <f t="shared" si="30"/>
        <v>0</v>
      </c>
      <c r="AJ581" s="214">
        <f t="shared" si="31"/>
        <v>0</v>
      </c>
      <c r="AK581" s="214">
        <f t="shared" si="32"/>
        <v>0</v>
      </c>
    </row>
    <row r="582" spans="1:37" ht="20.25" x14ac:dyDescent="0.2">
      <c r="A582" s="1"/>
      <c r="B582" s="1"/>
      <c r="C582" s="90"/>
      <c r="D582" s="146"/>
      <c r="E582" s="257"/>
      <c r="F582" s="263"/>
      <c r="G582" s="257"/>
      <c r="H582" s="257"/>
      <c r="I582" s="257"/>
      <c r="J582" s="257"/>
      <c r="K582" s="257"/>
      <c r="L582" s="256"/>
      <c r="M582" s="263"/>
      <c r="N582" s="263"/>
      <c r="O582" s="257"/>
      <c r="P582" s="257"/>
      <c r="Q582" s="257"/>
      <c r="R582" s="257"/>
      <c r="S582" s="257"/>
      <c r="T582" s="257"/>
      <c r="U582" s="290" t="str">
        <f>IF(OR(L582="FINT",L582="ENCO",L582=""),IF(ISNA(LOOKUP(S582,'€€€'!$H$7:$H$96,'€€€'!$I$7:$I$96)*T582),"",(LOOKUP(S582,'€€€'!$H$7:$H$96,'€€€'!$I$7:$I$96)*T582)),"")</f>
        <v/>
      </c>
      <c r="V582" s="256"/>
      <c r="W582" s="256"/>
      <c r="X582" s="290" t="str">
        <f>IF(OR(L582="FINT",L582="ENCO",L582=""),IF(ISNA(LOOKUP(V582,'€€€'!$H$7:$H$96,'€€€'!$I$7:$I$96)*W582),"",(LOOKUP(V582,'€€€'!$H$7:$H$96,'€€€'!$I$7:$I$96)*W582)),"")</f>
        <v/>
      </c>
      <c r="Y582" s="7"/>
      <c r="Z582" s="215"/>
      <c r="AA582" s="215"/>
      <c r="AB582" s="215"/>
      <c r="AC582" s="215"/>
      <c r="AD582" s="215"/>
      <c r="AE582" s="215"/>
      <c r="AF582" s="215"/>
      <c r="AG582" s="215"/>
      <c r="AH582" s="215"/>
      <c r="AI582" s="214">
        <f t="shared" si="30"/>
        <v>0</v>
      </c>
      <c r="AJ582" s="214">
        <f t="shared" si="31"/>
        <v>0</v>
      </c>
      <c r="AK582" s="214">
        <f t="shared" si="32"/>
        <v>0</v>
      </c>
    </row>
    <row r="583" spans="1:37" ht="20.25" x14ac:dyDescent="0.2">
      <c r="A583" s="1"/>
      <c r="B583" s="1"/>
      <c r="C583" s="90"/>
      <c r="D583" s="146"/>
      <c r="E583" s="257"/>
      <c r="F583" s="263"/>
      <c r="G583" s="257"/>
      <c r="H583" s="257"/>
      <c r="I583" s="257"/>
      <c r="J583" s="257"/>
      <c r="K583" s="257"/>
      <c r="L583" s="256"/>
      <c r="M583" s="263"/>
      <c r="N583" s="263"/>
      <c r="O583" s="257"/>
      <c r="P583" s="257"/>
      <c r="Q583" s="257"/>
      <c r="R583" s="257"/>
      <c r="S583" s="257"/>
      <c r="T583" s="257"/>
      <c r="U583" s="290" t="str">
        <f>IF(OR(L583="FINT",L583="ENCO",L583=""),IF(ISNA(LOOKUP(S583,'€€€'!$H$7:$H$96,'€€€'!$I$7:$I$96)*T583),"",(LOOKUP(S583,'€€€'!$H$7:$H$96,'€€€'!$I$7:$I$96)*T583)),"")</f>
        <v/>
      </c>
      <c r="V583" s="256"/>
      <c r="W583" s="256"/>
      <c r="X583" s="290" t="str">
        <f>IF(OR(L583="FINT",L583="ENCO",L583=""),IF(ISNA(LOOKUP(V583,'€€€'!$H$7:$H$96,'€€€'!$I$7:$I$96)*W583),"",(LOOKUP(V583,'€€€'!$H$7:$H$96,'€€€'!$I$7:$I$96)*W583)),"")</f>
        <v/>
      </c>
      <c r="Y583" s="7"/>
      <c r="Z583" s="215"/>
      <c r="AA583" s="215"/>
      <c r="AB583" s="215"/>
      <c r="AC583" s="215"/>
      <c r="AD583" s="215"/>
      <c r="AE583" s="215"/>
      <c r="AF583" s="215"/>
      <c r="AG583" s="215"/>
      <c r="AH583" s="215"/>
      <c r="AI583" s="214">
        <f t="shared" si="30"/>
        <v>0</v>
      </c>
      <c r="AJ583" s="214">
        <f t="shared" si="31"/>
        <v>0</v>
      </c>
      <c r="AK583" s="214">
        <f t="shared" si="32"/>
        <v>0</v>
      </c>
    </row>
    <row r="584" spans="1:37" ht="20.25" x14ac:dyDescent="0.2">
      <c r="A584" s="1"/>
      <c r="B584" s="1"/>
      <c r="C584" s="90"/>
      <c r="D584" s="146"/>
      <c r="E584" s="257"/>
      <c r="F584" s="263"/>
      <c r="G584" s="257"/>
      <c r="H584" s="257"/>
      <c r="I584" s="257"/>
      <c r="J584" s="257"/>
      <c r="K584" s="257"/>
      <c r="L584" s="256"/>
      <c r="M584" s="263"/>
      <c r="N584" s="263"/>
      <c r="O584" s="257"/>
      <c r="P584" s="257"/>
      <c r="Q584" s="257"/>
      <c r="R584" s="257"/>
      <c r="S584" s="257"/>
      <c r="T584" s="257"/>
      <c r="U584" s="290" t="str">
        <f>IF(OR(L584="FINT",L584="ENCO",L584=""),IF(ISNA(LOOKUP(S584,'€€€'!$H$7:$H$96,'€€€'!$I$7:$I$96)*T584),"",(LOOKUP(S584,'€€€'!$H$7:$H$96,'€€€'!$I$7:$I$96)*T584)),"")</f>
        <v/>
      </c>
      <c r="V584" s="256"/>
      <c r="W584" s="256"/>
      <c r="X584" s="290" t="str">
        <f>IF(OR(L584="FINT",L584="ENCO",L584=""),IF(ISNA(LOOKUP(V584,'€€€'!$H$7:$H$96,'€€€'!$I$7:$I$96)*W584),"",(LOOKUP(V584,'€€€'!$H$7:$H$96,'€€€'!$I$7:$I$96)*W584)),"")</f>
        <v/>
      </c>
      <c r="Y584" s="7"/>
      <c r="Z584" s="215"/>
      <c r="AA584" s="215"/>
      <c r="AB584" s="215"/>
      <c r="AC584" s="215"/>
      <c r="AD584" s="215"/>
      <c r="AE584" s="215"/>
      <c r="AF584" s="215"/>
      <c r="AG584" s="215"/>
      <c r="AH584" s="215"/>
      <c r="AI584" s="214">
        <f t="shared" si="30"/>
        <v>0</v>
      </c>
      <c r="AJ584" s="214">
        <f t="shared" si="31"/>
        <v>0</v>
      </c>
      <c r="AK584" s="214">
        <f t="shared" si="32"/>
        <v>0</v>
      </c>
    </row>
    <row r="585" spans="1:37" ht="20.25" x14ac:dyDescent="0.2">
      <c r="A585" s="1"/>
      <c r="B585" s="1"/>
      <c r="C585" s="90"/>
      <c r="D585" s="146"/>
      <c r="E585" s="257"/>
      <c r="F585" s="263"/>
      <c r="G585" s="257"/>
      <c r="H585" s="257"/>
      <c r="I585" s="257"/>
      <c r="J585" s="257"/>
      <c r="K585" s="257"/>
      <c r="L585" s="256"/>
      <c r="M585" s="263"/>
      <c r="N585" s="263"/>
      <c r="O585" s="257"/>
      <c r="P585" s="257"/>
      <c r="Q585" s="257"/>
      <c r="R585" s="257"/>
      <c r="S585" s="257"/>
      <c r="T585" s="257"/>
      <c r="U585" s="290" t="str">
        <f>IF(OR(L585="FINT",L585="ENCO",L585=""),IF(ISNA(LOOKUP(S585,'€€€'!$H$7:$H$96,'€€€'!$I$7:$I$96)*T585),"",(LOOKUP(S585,'€€€'!$H$7:$H$96,'€€€'!$I$7:$I$96)*T585)),"")</f>
        <v/>
      </c>
      <c r="V585" s="256"/>
      <c r="W585" s="256"/>
      <c r="X585" s="290" t="str">
        <f>IF(OR(L585="FINT",L585="ENCO",L585=""),IF(ISNA(LOOKUP(V585,'€€€'!$H$7:$H$96,'€€€'!$I$7:$I$96)*W585),"",(LOOKUP(V585,'€€€'!$H$7:$H$96,'€€€'!$I$7:$I$96)*W585)),"")</f>
        <v/>
      </c>
      <c r="Y585" s="7"/>
      <c r="Z585" s="215"/>
      <c r="AA585" s="215"/>
      <c r="AB585" s="215"/>
      <c r="AC585" s="215"/>
      <c r="AD585" s="215"/>
      <c r="AE585" s="215"/>
      <c r="AF585" s="215"/>
      <c r="AG585" s="215"/>
      <c r="AH585" s="215"/>
      <c r="AI585" s="214">
        <f t="shared" si="30"/>
        <v>0</v>
      </c>
      <c r="AJ585" s="214">
        <f t="shared" si="31"/>
        <v>0</v>
      </c>
      <c r="AK585" s="214">
        <f t="shared" si="32"/>
        <v>0</v>
      </c>
    </row>
    <row r="586" spans="1:37" ht="20.25" x14ac:dyDescent="0.2">
      <c r="A586" s="1"/>
      <c r="B586" s="1"/>
      <c r="C586" s="90"/>
      <c r="D586" s="146"/>
      <c r="E586" s="257"/>
      <c r="F586" s="263"/>
      <c r="G586" s="257"/>
      <c r="H586" s="257"/>
      <c r="I586" s="257"/>
      <c r="J586" s="257"/>
      <c r="K586" s="257"/>
      <c r="L586" s="256"/>
      <c r="M586" s="263"/>
      <c r="N586" s="263"/>
      <c r="O586" s="257"/>
      <c r="P586" s="257"/>
      <c r="Q586" s="257"/>
      <c r="R586" s="257"/>
      <c r="S586" s="257"/>
      <c r="T586" s="257"/>
      <c r="U586" s="290" t="str">
        <f>IF(OR(L586="FINT",L586="ENCO",L586=""),IF(ISNA(LOOKUP(S586,'€€€'!$H$7:$H$96,'€€€'!$I$7:$I$96)*T586),"",(LOOKUP(S586,'€€€'!$H$7:$H$96,'€€€'!$I$7:$I$96)*T586)),"")</f>
        <v/>
      </c>
      <c r="V586" s="256"/>
      <c r="W586" s="256"/>
      <c r="X586" s="290" t="str">
        <f>IF(OR(L586="FINT",L586="ENCO",L586=""),IF(ISNA(LOOKUP(V586,'€€€'!$H$7:$H$96,'€€€'!$I$7:$I$96)*W586),"",(LOOKUP(V586,'€€€'!$H$7:$H$96,'€€€'!$I$7:$I$96)*W586)),"")</f>
        <v/>
      </c>
      <c r="Y586" s="7"/>
      <c r="Z586" s="215"/>
      <c r="AA586" s="215"/>
      <c r="AB586" s="215"/>
      <c r="AC586" s="215"/>
      <c r="AD586" s="215"/>
      <c r="AE586" s="215"/>
      <c r="AF586" s="215"/>
      <c r="AG586" s="215"/>
      <c r="AH586" s="215"/>
      <c r="AI586" s="214">
        <f t="shared" si="30"/>
        <v>0</v>
      </c>
      <c r="AJ586" s="214">
        <f t="shared" si="31"/>
        <v>0</v>
      </c>
      <c r="AK586" s="214">
        <f t="shared" si="32"/>
        <v>0</v>
      </c>
    </row>
    <row r="587" spans="1:37" ht="20.25" x14ac:dyDescent="0.2">
      <c r="A587" s="1"/>
      <c r="B587" s="1"/>
      <c r="C587" s="90"/>
      <c r="D587" s="146"/>
      <c r="E587" s="257"/>
      <c r="F587" s="263"/>
      <c r="G587" s="257"/>
      <c r="H587" s="257"/>
      <c r="I587" s="257"/>
      <c r="J587" s="257"/>
      <c r="K587" s="257"/>
      <c r="L587" s="256"/>
      <c r="M587" s="263"/>
      <c r="N587" s="263"/>
      <c r="O587" s="257"/>
      <c r="P587" s="257"/>
      <c r="Q587" s="257"/>
      <c r="R587" s="257"/>
      <c r="S587" s="257"/>
      <c r="T587" s="257"/>
      <c r="U587" s="290" t="str">
        <f>IF(OR(L587="FINT",L587="ENCO",L587=""),IF(ISNA(LOOKUP(S587,'€€€'!$H$7:$H$96,'€€€'!$I$7:$I$96)*T587),"",(LOOKUP(S587,'€€€'!$H$7:$H$96,'€€€'!$I$7:$I$96)*T587)),"")</f>
        <v/>
      </c>
      <c r="V587" s="256"/>
      <c r="W587" s="256"/>
      <c r="X587" s="290" t="str">
        <f>IF(OR(L587="FINT",L587="ENCO",L587=""),IF(ISNA(LOOKUP(V587,'€€€'!$H$7:$H$96,'€€€'!$I$7:$I$96)*W587),"",(LOOKUP(V587,'€€€'!$H$7:$H$96,'€€€'!$I$7:$I$96)*W587)),"")</f>
        <v/>
      </c>
      <c r="Y587" s="7"/>
      <c r="Z587" s="215"/>
      <c r="AA587" s="215"/>
      <c r="AB587" s="215"/>
      <c r="AC587" s="215"/>
      <c r="AD587" s="215"/>
      <c r="AE587" s="215"/>
      <c r="AF587" s="215"/>
      <c r="AG587" s="215"/>
      <c r="AH587" s="215"/>
      <c r="AI587" s="214">
        <f t="shared" si="30"/>
        <v>0</v>
      </c>
      <c r="AJ587" s="214">
        <f t="shared" si="31"/>
        <v>0</v>
      </c>
      <c r="AK587" s="214">
        <f t="shared" si="32"/>
        <v>0</v>
      </c>
    </row>
    <row r="588" spans="1:37" ht="20.25" x14ac:dyDescent="0.2">
      <c r="A588" s="1"/>
      <c r="B588" s="1"/>
      <c r="C588" s="90"/>
      <c r="D588" s="146"/>
      <c r="E588" s="257"/>
      <c r="F588" s="263"/>
      <c r="G588" s="257"/>
      <c r="H588" s="257"/>
      <c r="I588" s="257"/>
      <c r="J588" s="257"/>
      <c r="K588" s="257"/>
      <c r="L588" s="256"/>
      <c r="M588" s="263"/>
      <c r="N588" s="263"/>
      <c r="O588" s="257"/>
      <c r="P588" s="257"/>
      <c r="Q588" s="257"/>
      <c r="R588" s="257"/>
      <c r="S588" s="257"/>
      <c r="T588" s="257"/>
      <c r="U588" s="290" t="str">
        <f>IF(OR(L588="FINT",L588="ENCO",L588=""),IF(ISNA(LOOKUP(S588,'€€€'!$H$7:$H$96,'€€€'!$I$7:$I$96)*T588),"",(LOOKUP(S588,'€€€'!$H$7:$H$96,'€€€'!$I$7:$I$96)*T588)),"")</f>
        <v/>
      </c>
      <c r="V588" s="256"/>
      <c r="W588" s="256"/>
      <c r="X588" s="290" t="str">
        <f>IF(OR(L588="FINT",L588="ENCO",L588=""),IF(ISNA(LOOKUP(V588,'€€€'!$H$7:$H$96,'€€€'!$I$7:$I$96)*W588),"",(LOOKUP(V588,'€€€'!$H$7:$H$96,'€€€'!$I$7:$I$96)*W588)),"")</f>
        <v/>
      </c>
      <c r="Y588" s="7"/>
      <c r="Z588" s="215"/>
      <c r="AA588" s="215"/>
      <c r="AB588" s="215"/>
      <c r="AC588" s="215"/>
      <c r="AD588" s="215"/>
      <c r="AE588" s="215"/>
      <c r="AF588" s="215"/>
      <c r="AG588" s="215"/>
      <c r="AH588" s="215"/>
      <c r="AI588" s="214">
        <f t="shared" si="30"/>
        <v>0</v>
      </c>
      <c r="AJ588" s="214">
        <f t="shared" si="31"/>
        <v>0</v>
      </c>
      <c r="AK588" s="214">
        <f t="shared" si="32"/>
        <v>0</v>
      </c>
    </row>
    <row r="589" spans="1:37" ht="20.25" x14ac:dyDescent="0.2">
      <c r="A589" s="1"/>
      <c r="B589" s="1"/>
      <c r="C589" s="90"/>
      <c r="D589" s="146"/>
      <c r="E589" s="257"/>
      <c r="F589" s="263"/>
      <c r="G589" s="257"/>
      <c r="H589" s="257"/>
      <c r="I589" s="257"/>
      <c r="J589" s="257"/>
      <c r="K589" s="257"/>
      <c r="L589" s="256"/>
      <c r="M589" s="263"/>
      <c r="N589" s="263"/>
      <c r="O589" s="257"/>
      <c r="P589" s="257"/>
      <c r="Q589" s="257"/>
      <c r="R589" s="257"/>
      <c r="S589" s="257"/>
      <c r="T589" s="257"/>
      <c r="U589" s="290" t="str">
        <f>IF(OR(L589="FINT",L589="ENCO",L589=""),IF(ISNA(LOOKUP(S589,'€€€'!$H$7:$H$96,'€€€'!$I$7:$I$96)*T589),"",(LOOKUP(S589,'€€€'!$H$7:$H$96,'€€€'!$I$7:$I$96)*T589)),"")</f>
        <v/>
      </c>
      <c r="V589" s="256"/>
      <c r="W589" s="256"/>
      <c r="X589" s="290" t="str">
        <f>IF(OR(L589="FINT",L589="ENCO",L589=""),IF(ISNA(LOOKUP(V589,'€€€'!$H$7:$H$96,'€€€'!$I$7:$I$96)*W589),"",(LOOKUP(V589,'€€€'!$H$7:$H$96,'€€€'!$I$7:$I$96)*W589)),"")</f>
        <v/>
      </c>
      <c r="Y589" s="7"/>
      <c r="Z589" s="215"/>
      <c r="AA589" s="215"/>
      <c r="AB589" s="215"/>
      <c r="AC589" s="215"/>
      <c r="AD589" s="215"/>
      <c r="AE589" s="215"/>
      <c r="AF589" s="215"/>
      <c r="AG589" s="215"/>
      <c r="AH589" s="215"/>
      <c r="AI589" s="214">
        <f t="shared" si="30"/>
        <v>0</v>
      </c>
      <c r="AJ589" s="214">
        <f t="shared" si="31"/>
        <v>0</v>
      </c>
      <c r="AK589" s="214">
        <f t="shared" si="32"/>
        <v>0</v>
      </c>
    </row>
    <row r="590" spans="1:37" ht="20.25" x14ac:dyDescent="0.2">
      <c r="A590" s="1"/>
      <c r="B590" s="1"/>
      <c r="C590" s="90"/>
      <c r="D590" s="146"/>
      <c r="E590" s="257"/>
      <c r="F590" s="263"/>
      <c r="G590" s="257"/>
      <c r="H590" s="257"/>
      <c r="I590" s="257"/>
      <c r="J590" s="257"/>
      <c r="K590" s="257"/>
      <c r="L590" s="256"/>
      <c r="M590" s="263"/>
      <c r="N590" s="263"/>
      <c r="O590" s="257"/>
      <c r="P590" s="257"/>
      <c r="Q590" s="257"/>
      <c r="R590" s="257"/>
      <c r="S590" s="257"/>
      <c r="T590" s="257"/>
      <c r="U590" s="290" t="str">
        <f>IF(OR(L590="FINT",L590="ENCO",L590=""),IF(ISNA(LOOKUP(S590,'€€€'!$H$7:$H$96,'€€€'!$I$7:$I$96)*T590),"",(LOOKUP(S590,'€€€'!$H$7:$H$96,'€€€'!$I$7:$I$96)*T590)),"")</f>
        <v/>
      </c>
      <c r="V590" s="256"/>
      <c r="W590" s="256"/>
      <c r="X590" s="290" t="str">
        <f>IF(OR(L590="FINT",L590="ENCO",L590=""),IF(ISNA(LOOKUP(V590,'€€€'!$H$7:$H$96,'€€€'!$I$7:$I$96)*W590),"",(LOOKUP(V590,'€€€'!$H$7:$H$96,'€€€'!$I$7:$I$96)*W590)),"")</f>
        <v/>
      </c>
      <c r="Y590" s="7"/>
      <c r="Z590" s="215"/>
      <c r="AA590" s="215"/>
      <c r="AB590" s="215"/>
      <c r="AC590" s="215"/>
      <c r="AD590" s="215"/>
      <c r="AE590" s="215"/>
      <c r="AF590" s="215"/>
      <c r="AG590" s="215"/>
      <c r="AH590" s="215"/>
      <c r="AI590" s="214">
        <f t="shared" ref="AI590:AI653" si="33">SUM(U590,X590)</f>
        <v>0</v>
      </c>
      <c r="AJ590" s="214">
        <f t="shared" ref="AJ590:AJ653" si="34">SUMIF(L590,"ENCO",AI590)</f>
        <v>0</v>
      </c>
      <c r="AK590" s="214">
        <f t="shared" ref="AK590:AK653" si="35">SUMIF(L590,"FINT",AI590)</f>
        <v>0</v>
      </c>
    </row>
    <row r="591" spans="1:37" ht="20.25" x14ac:dyDescent="0.2">
      <c r="A591" s="1"/>
      <c r="B591" s="1"/>
      <c r="C591" s="90"/>
      <c r="D591" s="146"/>
      <c r="E591" s="257"/>
      <c r="F591" s="263"/>
      <c r="G591" s="257"/>
      <c r="H591" s="257"/>
      <c r="I591" s="257"/>
      <c r="J591" s="257"/>
      <c r="K591" s="257"/>
      <c r="L591" s="256"/>
      <c r="M591" s="263"/>
      <c r="N591" s="263"/>
      <c r="O591" s="257"/>
      <c r="P591" s="257"/>
      <c r="Q591" s="257"/>
      <c r="R591" s="257"/>
      <c r="S591" s="257"/>
      <c r="T591" s="257"/>
      <c r="U591" s="290" t="str">
        <f>IF(OR(L591="FINT",L591="ENCO",L591=""),IF(ISNA(LOOKUP(S591,'€€€'!$H$7:$H$96,'€€€'!$I$7:$I$96)*T591),"",(LOOKUP(S591,'€€€'!$H$7:$H$96,'€€€'!$I$7:$I$96)*T591)),"")</f>
        <v/>
      </c>
      <c r="V591" s="256"/>
      <c r="W591" s="256"/>
      <c r="X591" s="290" t="str">
        <f>IF(OR(L591="FINT",L591="ENCO",L591=""),IF(ISNA(LOOKUP(V591,'€€€'!$H$7:$H$96,'€€€'!$I$7:$I$96)*W591),"",(LOOKUP(V591,'€€€'!$H$7:$H$96,'€€€'!$I$7:$I$96)*W591)),"")</f>
        <v/>
      </c>
      <c r="Y591" s="7"/>
      <c r="Z591" s="215"/>
      <c r="AA591" s="215"/>
      <c r="AB591" s="215"/>
      <c r="AC591" s="215"/>
      <c r="AD591" s="215"/>
      <c r="AE591" s="215"/>
      <c r="AF591" s="215"/>
      <c r="AG591" s="215"/>
      <c r="AH591" s="215"/>
      <c r="AI591" s="214">
        <f t="shared" si="33"/>
        <v>0</v>
      </c>
      <c r="AJ591" s="214">
        <f t="shared" si="34"/>
        <v>0</v>
      </c>
      <c r="AK591" s="214">
        <f t="shared" si="35"/>
        <v>0</v>
      </c>
    </row>
    <row r="592" spans="1:37" ht="20.25" x14ac:dyDescent="0.2">
      <c r="A592" s="1"/>
      <c r="B592" s="1"/>
      <c r="C592" s="90"/>
      <c r="D592" s="146"/>
      <c r="E592" s="257"/>
      <c r="F592" s="263"/>
      <c r="G592" s="257"/>
      <c r="H592" s="257"/>
      <c r="I592" s="257"/>
      <c r="J592" s="257"/>
      <c r="K592" s="257"/>
      <c r="L592" s="256"/>
      <c r="M592" s="263"/>
      <c r="N592" s="263"/>
      <c r="O592" s="257"/>
      <c r="P592" s="257"/>
      <c r="Q592" s="257"/>
      <c r="R592" s="257"/>
      <c r="S592" s="257"/>
      <c r="T592" s="257"/>
      <c r="U592" s="290" t="str">
        <f>IF(OR(L592="FINT",L592="ENCO",L592=""),IF(ISNA(LOOKUP(S592,'€€€'!$H$7:$H$96,'€€€'!$I$7:$I$96)*T592),"",(LOOKUP(S592,'€€€'!$H$7:$H$96,'€€€'!$I$7:$I$96)*T592)),"")</f>
        <v/>
      </c>
      <c r="V592" s="256"/>
      <c r="W592" s="256"/>
      <c r="X592" s="290" t="str">
        <f>IF(OR(L592="FINT",L592="ENCO",L592=""),IF(ISNA(LOOKUP(V592,'€€€'!$H$7:$H$96,'€€€'!$I$7:$I$96)*W592),"",(LOOKUP(V592,'€€€'!$H$7:$H$96,'€€€'!$I$7:$I$96)*W592)),"")</f>
        <v/>
      </c>
      <c r="Y592" s="7"/>
      <c r="Z592" s="215"/>
      <c r="AA592" s="215"/>
      <c r="AB592" s="215"/>
      <c r="AC592" s="215"/>
      <c r="AD592" s="215"/>
      <c r="AE592" s="215"/>
      <c r="AF592" s="215"/>
      <c r="AG592" s="215"/>
      <c r="AH592" s="215"/>
      <c r="AI592" s="214">
        <f t="shared" si="33"/>
        <v>0</v>
      </c>
      <c r="AJ592" s="214">
        <f t="shared" si="34"/>
        <v>0</v>
      </c>
      <c r="AK592" s="214">
        <f t="shared" si="35"/>
        <v>0</v>
      </c>
    </row>
    <row r="593" spans="1:37" ht="20.25" x14ac:dyDescent="0.2">
      <c r="A593" s="1"/>
      <c r="B593" s="1"/>
      <c r="C593" s="90"/>
      <c r="D593" s="146"/>
      <c r="E593" s="257"/>
      <c r="F593" s="263"/>
      <c r="G593" s="257"/>
      <c r="H593" s="257"/>
      <c r="I593" s="257"/>
      <c r="J593" s="257"/>
      <c r="K593" s="257"/>
      <c r="L593" s="256"/>
      <c r="M593" s="263"/>
      <c r="N593" s="263"/>
      <c r="O593" s="257"/>
      <c r="P593" s="257"/>
      <c r="Q593" s="257"/>
      <c r="R593" s="257"/>
      <c r="S593" s="257"/>
      <c r="T593" s="257"/>
      <c r="U593" s="290" t="str">
        <f>IF(OR(L593="FINT",L593="ENCO",L593=""),IF(ISNA(LOOKUP(S593,'€€€'!$H$7:$H$96,'€€€'!$I$7:$I$96)*T593),"",(LOOKUP(S593,'€€€'!$H$7:$H$96,'€€€'!$I$7:$I$96)*T593)),"")</f>
        <v/>
      </c>
      <c r="V593" s="256"/>
      <c r="W593" s="256"/>
      <c r="X593" s="290" t="str">
        <f>IF(OR(L593="FINT",L593="ENCO",L593=""),IF(ISNA(LOOKUP(V593,'€€€'!$H$7:$H$96,'€€€'!$I$7:$I$96)*W593),"",(LOOKUP(V593,'€€€'!$H$7:$H$96,'€€€'!$I$7:$I$96)*W593)),"")</f>
        <v/>
      </c>
      <c r="Y593" s="7"/>
      <c r="Z593" s="215"/>
      <c r="AA593" s="215"/>
      <c r="AB593" s="215"/>
      <c r="AC593" s="215"/>
      <c r="AD593" s="215"/>
      <c r="AE593" s="215"/>
      <c r="AF593" s="215"/>
      <c r="AG593" s="215"/>
      <c r="AH593" s="215"/>
      <c r="AI593" s="214">
        <f t="shared" si="33"/>
        <v>0</v>
      </c>
      <c r="AJ593" s="214">
        <f t="shared" si="34"/>
        <v>0</v>
      </c>
      <c r="AK593" s="214">
        <f t="shared" si="35"/>
        <v>0</v>
      </c>
    </row>
    <row r="594" spans="1:37" ht="20.25" x14ac:dyDescent="0.2">
      <c r="A594" s="1"/>
      <c r="B594" s="1"/>
      <c r="C594" s="90"/>
      <c r="D594" s="146"/>
      <c r="E594" s="257"/>
      <c r="F594" s="263"/>
      <c r="G594" s="257"/>
      <c r="H594" s="257"/>
      <c r="I594" s="257"/>
      <c r="J594" s="257"/>
      <c r="K594" s="257"/>
      <c r="L594" s="256"/>
      <c r="M594" s="263"/>
      <c r="N594" s="263"/>
      <c r="O594" s="257"/>
      <c r="P594" s="257"/>
      <c r="Q594" s="257"/>
      <c r="R594" s="257"/>
      <c r="S594" s="257"/>
      <c r="T594" s="257"/>
      <c r="U594" s="290" t="str">
        <f>IF(OR(L594="FINT",L594="ENCO",L594=""),IF(ISNA(LOOKUP(S594,'€€€'!$H$7:$H$96,'€€€'!$I$7:$I$96)*T594),"",(LOOKUP(S594,'€€€'!$H$7:$H$96,'€€€'!$I$7:$I$96)*T594)),"")</f>
        <v/>
      </c>
      <c r="V594" s="256"/>
      <c r="W594" s="256"/>
      <c r="X594" s="290" t="str">
        <f>IF(OR(L594="FINT",L594="ENCO",L594=""),IF(ISNA(LOOKUP(V594,'€€€'!$H$7:$H$96,'€€€'!$I$7:$I$96)*W594),"",(LOOKUP(V594,'€€€'!$H$7:$H$96,'€€€'!$I$7:$I$96)*W594)),"")</f>
        <v/>
      </c>
      <c r="Y594" s="7"/>
      <c r="Z594" s="215"/>
      <c r="AA594" s="215"/>
      <c r="AB594" s="215"/>
      <c r="AC594" s="215"/>
      <c r="AD594" s="215"/>
      <c r="AE594" s="215"/>
      <c r="AF594" s="215"/>
      <c r="AG594" s="215"/>
      <c r="AH594" s="215"/>
      <c r="AI594" s="214">
        <f t="shared" si="33"/>
        <v>0</v>
      </c>
      <c r="AJ594" s="214">
        <f t="shared" si="34"/>
        <v>0</v>
      </c>
      <c r="AK594" s="214">
        <f t="shared" si="35"/>
        <v>0</v>
      </c>
    </row>
    <row r="595" spans="1:37" ht="20.25" x14ac:dyDescent="0.2">
      <c r="A595" s="1"/>
      <c r="B595" s="1"/>
      <c r="C595" s="90"/>
      <c r="D595" s="146"/>
      <c r="E595" s="257"/>
      <c r="F595" s="263"/>
      <c r="G595" s="257"/>
      <c r="H595" s="257"/>
      <c r="I595" s="257"/>
      <c r="J595" s="257"/>
      <c r="K595" s="257"/>
      <c r="L595" s="256"/>
      <c r="M595" s="263"/>
      <c r="N595" s="263"/>
      <c r="O595" s="257"/>
      <c r="P595" s="257"/>
      <c r="Q595" s="257"/>
      <c r="R595" s="257"/>
      <c r="S595" s="257"/>
      <c r="T595" s="257"/>
      <c r="U595" s="290" t="str">
        <f>IF(OR(L595="FINT",L595="ENCO",L595=""),IF(ISNA(LOOKUP(S595,'€€€'!$H$7:$H$96,'€€€'!$I$7:$I$96)*T595),"",(LOOKUP(S595,'€€€'!$H$7:$H$96,'€€€'!$I$7:$I$96)*T595)),"")</f>
        <v/>
      </c>
      <c r="V595" s="256"/>
      <c r="W595" s="256"/>
      <c r="X595" s="290" t="str">
        <f>IF(OR(L595="FINT",L595="ENCO",L595=""),IF(ISNA(LOOKUP(V595,'€€€'!$H$7:$H$96,'€€€'!$I$7:$I$96)*W595),"",(LOOKUP(V595,'€€€'!$H$7:$H$96,'€€€'!$I$7:$I$96)*W595)),"")</f>
        <v/>
      </c>
      <c r="Y595" s="7"/>
      <c r="Z595" s="215"/>
      <c r="AA595" s="215"/>
      <c r="AB595" s="215"/>
      <c r="AC595" s="215"/>
      <c r="AD595" s="215"/>
      <c r="AE595" s="215"/>
      <c r="AF595" s="215"/>
      <c r="AG595" s="215"/>
      <c r="AH595" s="215"/>
      <c r="AI595" s="214">
        <f t="shared" si="33"/>
        <v>0</v>
      </c>
      <c r="AJ595" s="214">
        <f t="shared" si="34"/>
        <v>0</v>
      </c>
      <c r="AK595" s="214">
        <f t="shared" si="35"/>
        <v>0</v>
      </c>
    </row>
    <row r="596" spans="1:37" ht="20.25" x14ac:dyDescent="0.2">
      <c r="A596" s="1"/>
      <c r="B596" s="1"/>
      <c r="C596" s="90"/>
      <c r="D596" s="146"/>
      <c r="E596" s="257"/>
      <c r="F596" s="263"/>
      <c r="G596" s="257"/>
      <c r="H596" s="257"/>
      <c r="I596" s="257"/>
      <c r="J596" s="257"/>
      <c r="K596" s="257"/>
      <c r="L596" s="256"/>
      <c r="M596" s="263"/>
      <c r="N596" s="263"/>
      <c r="O596" s="257"/>
      <c r="P596" s="257"/>
      <c r="Q596" s="257"/>
      <c r="R596" s="257"/>
      <c r="S596" s="257"/>
      <c r="T596" s="257"/>
      <c r="U596" s="290" t="str">
        <f>IF(OR(L596="FINT",L596="ENCO",L596=""),IF(ISNA(LOOKUP(S596,'€€€'!$H$7:$H$96,'€€€'!$I$7:$I$96)*T596),"",(LOOKUP(S596,'€€€'!$H$7:$H$96,'€€€'!$I$7:$I$96)*T596)),"")</f>
        <v/>
      </c>
      <c r="V596" s="256"/>
      <c r="W596" s="256"/>
      <c r="X596" s="290" t="str">
        <f>IF(OR(L596="FINT",L596="ENCO",L596=""),IF(ISNA(LOOKUP(V596,'€€€'!$H$7:$H$96,'€€€'!$I$7:$I$96)*W596),"",(LOOKUP(V596,'€€€'!$H$7:$H$96,'€€€'!$I$7:$I$96)*W596)),"")</f>
        <v/>
      </c>
      <c r="Y596" s="7"/>
      <c r="Z596" s="215"/>
      <c r="AA596" s="215"/>
      <c r="AB596" s="215"/>
      <c r="AC596" s="215"/>
      <c r="AD596" s="215"/>
      <c r="AE596" s="215"/>
      <c r="AF596" s="215"/>
      <c r="AG596" s="215"/>
      <c r="AH596" s="215"/>
      <c r="AI596" s="214">
        <f t="shared" si="33"/>
        <v>0</v>
      </c>
      <c r="AJ596" s="214">
        <f t="shared" si="34"/>
        <v>0</v>
      </c>
      <c r="AK596" s="214">
        <f t="shared" si="35"/>
        <v>0</v>
      </c>
    </row>
    <row r="597" spans="1:37" ht="20.25" x14ac:dyDescent="0.2">
      <c r="A597" s="1"/>
      <c r="B597" s="1"/>
      <c r="C597" s="90"/>
      <c r="D597" s="146"/>
      <c r="E597" s="257"/>
      <c r="F597" s="263"/>
      <c r="G597" s="257"/>
      <c r="H597" s="257"/>
      <c r="I597" s="257"/>
      <c r="J597" s="257"/>
      <c r="K597" s="257"/>
      <c r="L597" s="256"/>
      <c r="M597" s="263"/>
      <c r="N597" s="263"/>
      <c r="O597" s="257"/>
      <c r="P597" s="257"/>
      <c r="Q597" s="257"/>
      <c r="R597" s="257"/>
      <c r="S597" s="257"/>
      <c r="T597" s="257"/>
      <c r="U597" s="290" t="str">
        <f>IF(OR(L597="FINT",L597="ENCO",L597=""),IF(ISNA(LOOKUP(S597,'€€€'!$H$7:$H$96,'€€€'!$I$7:$I$96)*T597),"",(LOOKUP(S597,'€€€'!$H$7:$H$96,'€€€'!$I$7:$I$96)*T597)),"")</f>
        <v/>
      </c>
      <c r="V597" s="256"/>
      <c r="W597" s="256"/>
      <c r="X597" s="290" t="str">
        <f>IF(OR(L597="FINT",L597="ENCO",L597=""),IF(ISNA(LOOKUP(V597,'€€€'!$H$7:$H$96,'€€€'!$I$7:$I$96)*W597),"",(LOOKUP(V597,'€€€'!$H$7:$H$96,'€€€'!$I$7:$I$96)*W597)),"")</f>
        <v/>
      </c>
      <c r="Y597" s="7"/>
      <c r="Z597" s="215"/>
      <c r="AA597" s="215"/>
      <c r="AB597" s="215"/>
      <c r="AC597" s="215"/>
      <c r="AD597" s="215"/>
      <c r="AE597" s="215"/>
      <c r="AF597" s="215"/>
      <c r="AG597" s="215"/>
      <c r="AH597" s="215"/>
      <c r="AI597" s="214">
        <f t="shared" si="33"/>
        <v>0</v>
      </c>
      <c r="AJ597" s="214">
        <f t="shared" si="34"/>
        <v>0</v>
      </c>
      <c r="AK597" s="214">
        <f t="shared" si="35"/>
        <v>0</v>
      </c>
    </row>
    <row r="598" spans="1:37" ht="20.25" x14ac:dyDescent="0.2">
      <c r="A598" s="1"/>
      <c r="B598" s="1"/>
      <c r="C598" s="90"/>
      <c r="D598" s="146"/>
      <c r="E598" s="257"/>
      <c r="F598" s="263"/>
      <c r="G598" s="257"/>
      <c r="H598" s="257"/>
      <c r="I598" s="257"/>
      <c r="J598" s="257"/>
      <c r="K598" s="257"/>
      <c r="L598" s="256"/>
      <c r="M598" s="263"/>
      <c r="N598" s="263"/>
      <c r="O598" s="257"/>
      <c r="P598" s="257"/>
      <c r="Q598" s="257"/>
      <c r="R598" s="257"/>
      <c r="S598" s="257"/>
      <c r="T598" s="257"/>
      <c r="U598" s="290" t="str">
        <f>IF(OR(L598="FINT",L598="ENCO",L598=""),IF(ISNA(LOOKUP(S598,'€€€'!$H$7:$H$96,'€€€'!$I$7:$I$96)*T598),"",(LOOKUP(S598,'€€€'!$H$7:$H$96,'€€€'!$I$7:$I$96)*T598)),"")</f>
        <v/>
      </c>
      <c r="V598" s="256"/>
      <c r="W598" s="256"/>
      <c r="X598" s="290" t="str">
        <f>IF(OR(L598="FINT",L598="ENCO",L598=""),IF(ISNA(LOOKUP(V598,'€€€'!$H$7:$H$96,'€€€'!$I$7:$I$96)*W598),"",(LOOKUP(V598,'€€€'!$H$7:$H$96,'€€€'!$I$7:$I$96)*W598)),"")</f>
        <v/>
      </c>
      <c r="Y598" s="7"/>
      <c r="Z598" s="215"/>
      <c r="AA598" s="215"/>
      <c r="AB598" s="215"/>
      <c r="AC598" s="215"/>
      <c r="AD598" s="215"/>
      <c r="AE598" s="215"/>
      <c r="AF598" s="215"/>
      <c r="AG598" s="215"/>
      <c r="AH598" s="215"/>
      <c r="AI598" s="214">
        <f t="shared" si="33"/>
        <v>0</v>
      </c>
      <c r="AJ598" s="214">
        <f t="shared" si="34"/>
        <v>0</v>
      </c>
      <c r="AK598" s="214">
        <f t="shared" si="35"/>
        <v>0</v>
      </c>
    </row>
    <row r="599" spans="1:37" ht="20.25" x14ac:dyDescent="0.2">
      <c r="A599" s="1"/>
      <c r="B599" s="1"/>
      <c r="C599" s="90"/>
      <c r="D599" s="146"/>
      <c r="E599" s="257"/>
      <c r="F599" s="263"/>
      <c r="G599" s="257"/>
      <c r="H599" s="257"/>
      <c r="I599" s="257"/>
      <c r="J599" s="257"/>
      <c r="K599" s="257"/>
      <c r="L599" s="256"/>
      <c r="M599" s="263"/>
      <c r="N599" s="263"/>
      <c r="O599" s="257"/>
      <c r="P599" s="257"/>
      <c r="Q599" s="257"/>
      <c r="R599" s="257"/>
      <c r="S599" s="257"/>
      <c r="T599" s="257"/>
      <c r="U599" s="290" t="str">
        <f>IF(OR(L599="FINT",L599="ENCO",L599=""),IF(ISNA(LOOKUP(S599,'€€€'!$H$7:$H$96,'€€€'!$I$7:$I$96)*T599),"",(LOOKUP(S599,'€€€'!$H$7:$H$96,'€€€'!$I$7:$I$96)*T599)),"")</f>
        <v/>
      </c>
      <c r="V599" s="256"/>
      <c r="W599" s="256"/>
      <c r="X599" s="290" t="str">
        <f>IF(OR(L599="FINT",L599="ENCO",L599=""),IF(ISNA(LOOKUP(V599,'€€€'!$H$7:$H$96,'€€€'!$I$7:$I$96)*W599),"",(LOOKUP(V599,'€€€'!$H$7:$H$96,'€€€'!$I$7:$I$96)*W599)),"")</f>
        <v/>
      </c>
      <c r="Y599" s="7"/>
      <c r="Z599" s="215"/>
      <c r="AA599" s="215"/>
      <c r="AB599" s="215"/>
      <c r="AC599" s="215"/>
      <c r="AD599" s="215"/>
      <c r="AE599" s="215"/>
      <c r="AF599" s="215"/>
      <c r="AG599" s="215"/>
      <c r="AH599" s="215"/>
      <c r="AI599" s="214">
        <f t="shared" si="33"/>
        <v>0</v>
      </c>
      <c r="AJ599" s="214">
        <f t="shared" si="34"/>
        <v>0</v>
      </c>
      <c r="AK599" s="214">
        <f t="shared" si="35"/>
        <v>0</v>
      </c>
    </row>
    <row r="600" spans="1:37" ht="20.25" x14ac:dyDescent="0.2">
      <c r="A600" s="1"/>
      <c r="B600" s="1"/>
      <c r="C600" s="90"/>
      <c r="D600" s="146"/>
      <c r="E600" s="257"/>
      <c r="F600" s="263"/>
      <c r="G600" s="257"/>
      <c r="H600" s="257"/>
      <c r="I600" s="257"/>
      <c r="J600" s="257"/>
      <c r="K600" s="257"/>
      <c r="L600" s="256"/>
      <c r="M600" s="263"/>
      <c r="N600" s="263"/>
      <c r="O600" s="257"/>
      <c r="P600" s="257"/>
      <c r="Q600" s="257"/>
      <c r="R600" s="257"/>
      <c r="S600" s="257"/>
      <c r="T600" s="257"/>
      <c r="U600" s="290" t="str">
        <f>IF(OR(L600="FINT",L600="ENCO",L600=""),IF(ISNA(LOOKUP(S600,'€€€'!$H$7:$H$96,'€€€'!$I$7:$I$96)*T600),"",(LOOKUP(S600,'€€€'!$H$7:$H$96,'€€€'!$I$7:$I$96)*T600)),"")</f>
        <v/>
      </c>
      <c r="V600" s="256"/>
      <c r="W600" s="256"/>
      <c r="X600" s="290" t="str">
        <f>IF(OR(L600="FINT",L600="ENCO",L600=""),IF(ISNA(LOOKUP(V600,'€€€'!$H$7:$H$96,'€€€'!$I$7:$I$96)*W600),"",(LOOKUP(V600,'€€€'!$H$7:$H$96,'€€€'!$I$7:$I$96)*W600)),"")</f>
        <v/>
      </c>
      <c r="Y600" s="7"/>
      <c r="Z600" s="215"/>
      <c r="AA600" s="215"/>
      <c r="AB600" s="215"/>
      <c r="AC600" s="215"/>
      <c r="AD600" s="215"/>
      <c r="AE600" s="215"/>
      <c r="AF600" s="215"/>
      <c r="AG600" s="215"/>
      <c r="AH600" s="215"/>
      <c r="AI600" s="214">
        <f t="shared" si="33"/>
        <v>0</v>
      </c>
      <c r="AJ600" s="214">
        <f t="shared" si="34"/>
        <v>0</v>
      </c>
      <c r="AK600" s="214">
        <f t="shared" si="35"/>
        <v>0</v>
      </c>
    </row>
    <row r="601" spans="1:37" ht="20.25" x14ac:dyDescent="0.2">
      <c r="A601" s="1"/>
      <c r="B601" s="1"/>
      <c r="C601" s="90"/>
      <c r="D601" s="146"/>
      <c r="E601" s="257"/>
      <c r="F601" s="263"/>
      <c r="G601" s="257"/>
      <c r="H601" s="257"/>
      <c r="I601" s="257"/>
      <c r="J601" s="257"/>
      <c r="K601" s="257"/>
      <c r="L601" s="256"/>
      <c r="M601" s="263"/>
      <c r="N601" s="263"/>
      <c r="O601" s="257"/>
      <c r="P601" s="257"/>
      <c r="Q601" s="257"/>
      <c r="R601" s="257"/>
      <c r="S601" s="257"/>
      <c r="T601" s="257"/>
      <c r="U601" s="290" t="str">
        <f>IF(OR(L601="FINT",L601="ENCO",L601=""),IF(ISNA(LOOKUP(S601,'€€€'!$H$7:$H$96,'€€€'!$I$7:$I$96)*T601),"",(LOOKUP(S601,'€€€'!$H$7:$H$96,'€€€'!$I$7:$I$96)*T601)),"")</f>
        <v/>
      </c>
      <c r="V601" s="256"/>
      <c r="W601" s="256"/>
      <c r="X601" s="290" t="str">
        <f>IF(OR(L601="FINT",L601="ENCO",L601=""),IF(ISNA(LOOKUP(V601,'€€€'!$H$7:$H$96,'€€€'!$I$7:$I$96)*W601),"",(LOOKUP(V601,'€€€'!$H$7:$H$96,'€€€'!$I$7:$I$96)*W601)),"")</f>
        <v/>
      </c>
      <c r="Y601" s="7"/>
      <c r="Z601" s="215"/>
      <c r="AA601" s="215"/>
      <c r="AB601" s="215"/>
      <c r="AC601" s="215"/>
      <c r="AD601" s="215"/>
      <c r="AE601" s="215"/>
      <c r="AF601" s="215"/>
      <c r="AG601" s="215"/>
      <c r="AH601" s="215"/>
      <c r="AI601" s="214">
        <f t="shared" si="33"/>
        <v>0</v>
      </c>
      <c r="AJ601" s="214">
        <f t="shared" si="34"/>
        <v>0</v>
      </c>
      <c r="AK601" s="214">
        <f t="shared" si="35"/>
        <v>0</v>
      </c>
    </row>
    <row r="602" spans="1:37" ht="20.25" x14ac:dyDescent="0.2">
      <c r="A602" s="1"/>
      <c r="B602" s="1"/>
      <c r="C602" s="90"/>
      <c r="D602" s="146"/>
      <c r="E602" s="257"/>
      <c r="F602" s="263"/>
      <c r="G602" s="257"/>
      <c r="H602" s="257"/>
      <c r="I602" s="257"/>
      <c r="J602" s="257"/>
      <c r="K602" s="257"/>
      <c r="L602" s="256"/>
      <c r="M602" s="263"/>
      <c r="N602" s="263"/>
      <c r="O602" s="257"/>
      <c r="P602" s="257"/>
      <c r="Q602" s="257"/>
      <c r="R602" s="257"/>
      <c r="S602" s="257"/>
      <c r="T602" s="257"/>
      <c r="U602" s="290" t="str">
        <f>IF(OR(L602="FINT",L602="ENCO",L602=""),IF(ISNA(LOOKUP(S602,'€€€'!$H$7:$H$96,'€€€'!$I$7:$I$96)*T602),"",(LOOKUP(S602,'€€€'!$H$7:$H$96,'€€€'!$I$7:$I$96)*T602)),"")</f>
        <v/>
      </c>
      <c r="V602" s="256"/>
      <c r="W602" s="256"/>
      <c r="X602" s="290" t="str">
        <f>IF(OR(L602="FINT",L602="ENCO",L602=""),IF(ISNA(LOOKUP(V602,'€€€'!$H$7:$H$96,'€€€'!$I$7:$I$96)*W602),"",(LOOKUP(V602,'€€€'!$H$7:$H$96,'€€€'!$I$7:$I$96)*W602)),"")</f>
        <v/>
      </c>
      <c r="Y602" s="7"/>
      <c r="Z602" s="215"/>
      <c r="AA602" s="215"/>
      <c r="AB602" s="215"/>
      <c r="AC602" s="215"/>
      <c r="AD602" s="215"/>
      <c r="AE602" s="215"/>
      <c r="AF602" s="215"/>
      <c r="AG602" s="215"/>
      <c r="AH602" s="215"/>
      <c r="AI602" s="214">
        <f t="shared" si="33"/>
        <v>0</v>
      </c>
      <c r="AJ602" s="214">
        <f t="shared" si="34"/>
        <v>0</v>
      </c>
      <c r="AK602" s="214">
        <f t="shared" si="35"/>
        <v>0</v>
      </c>
    </row>
    <row r="603" spans="1:37" ht="20.25" x14ac:dyDescent="0.2">
      <c r="A603" s="1"/>
      <c r="B603" s="1"/>
      <c r="C603" s="90"/>
      <c r="D603" s="146"/>
      <c r="E603" s="257"/>
      <c r="F603" s="263"/>
      <c r="G603" s="257"/>
      <c r="H603" s="257"/>
      <c r="I603" s="257"/>
      <c r="J603" s="257"/>
      <c r="K603" s="257"/>
      <c r="L603" s="256"/>
      <c r="M603" s="263"/>
      <c r="N603" s="263"/>
      <c r="O603" s="257"/>
      <c r="P603" s="257"/>
      <c r="Q603" s="257"/>
      <c r="R603" s="257"/>
      <c r="S603" s="257"/>
      <c r="T603" s="257"/>
      <c r="U603" s="290" t="str">
        <f>IF(OR(L603="FINT",L603="ENCO",L603=""),IF(ISNA(LOOKUP(S603,'€€€'!$H$7:$H$96,'€€€'!$I$7:$I$96)*T603),"",(LOOKUP(S603,'€€€'!$H$7:$H$96,'€€€'!$I$7:$I$96)*T603)),"")</f>
        <v/>
      </c>
      <c r="V603" s="256"/>
      <c r="W603" s="256"/>
      <c r="X603" s="290" t="str">
        <f>IF(OR(L603="FINT",L603="ENCO",L603=""),IF(ISNA(LOOKUP(V603,'€€€'!$H$7:$H$96,'€€€'!$I$7:$I$96)*W603),"",(LOOKUP(V603,'€€€'!$H$7:$H$96,'€€€'!$I$7:$I$96)*W603)),"")</f>
        <v/>
      </c>
      <c r="Y603" s="7"/>
      <c r="Z603" s="215"/>
      <c r="AA603" s="215"/>
      <c r="AB603" s="215"/>
      <c r="AC603" s="215"/>
      <c r="AD603" s="215"/>
      <c r="AE603" s="215"/>
      <c r="AF603" s="215"/>
      <c r="AG603" s="215"/>
      <c r="AH603" s="215"/>
      <c r="AI603" s="214">
        <f t="shared" si="33"/>
        <v>0</v>
      </c>
      <c r="AJ603" s="214">
        <f t="shared" si="34"/>
        <v>0</v>
      </c>
      <c r="AK603" s="214">
        <f t="shared" si="35"/>
        <v>0</v>
      </c>
    </row>
    <row r="604" spans="1:37" ht="20.25" x14ac:dyDescent="0.2">
      <c r="A604" s="1"/>
      <c r="B604" s="1"/>
      <c r="C604" s="90"/>
      <c r="D604" s="146"/>
      <c r="E604" s="257"/>
      <c r="F604" s="263"/>
      <c r="G604" s="257"/>
      <c r="H604" s="257"/>
      <c r="I604" s="257"/>
      <c r="J604" s="257"/>
      <c r="K604" s="257"/>
      <c r="L604" s="256"/>
      <c r="M604" s="263"/>
      <c r="N604" s="263"/>
      <c r="O604" s="257"/>
      <c r="P604" s="257"/>
      <c r="Q604" s="257"/>
      <c r="R604" s="257"/>
      <c r="S604" s="257"/>
      <c r="T604" s="257"/>
      <c r="U604" s="290" t="str">
        <f>IF(OR(L604="FINT",L604="ENCO",L604=""),IF(ISNA(LOOKUP(S604,'€€€'!$H$7:$H$96,'€€€'!$I$7:$I$96)*T604),"",(LOOKUP(S604,'€€€'!$H$7:$H$96,'€€€'!$I$7:$I$96)*T604)),"")</f>
        <v/>
      </c>
      <c r="V604" s="256"/>
      <c r="W604" s="256"/>
      <c r="X604" s="290" t="str">
        <f>IF(OR(L604="FINT",L604="ENCO",L604=""),IF(ISNA(LOOKUP(V604,'€€€'!$H$7:$H$96,'€€€'!$I$7:$I$96)*W604),"",(LOOKUP(V604,'€€€'!$H$7:$H$96,'€€€'!$I$7:$I$96)*W604)),"")</f>
        <v/>
      </c>
      <c r="Y604" s="7"/>
      <c r="Z604" s="215"/>
      <c r="AA604" s="215"/>
      <c r="AB604" s="215"/>
      <c r="AC604" s="215"/>
      <c r="AD604" s="215"/>
      <c r="AE604" s="215"/>
      <c r="AF604" s="215"/>
      <c r="AG604" s="215"/>
      <c r="AH604" s="215"/>
      <c r="AI604" s="214">
        <f t="shared" si="33"/>
        <v>0</v>
      </c>
      <c r="AJ604" s="214">
        <f t="shared" si="34"/>
        <v>0</v>
      </c>
      <c r="AK604" s="214">
        <f t="shared" si="35"/>
        <v>0</v>
      </c>
    </row>
    <row r="605" spans="1:37" ht="20.25" x14ac:dyDescent="0.2">
      <c r="A605" s="1"/>
      <c r="B605" s="1"/>
      <c r="C605" s="90"/>
      <c r="D605" s="146"/>
      <c r="E605" s="257"/>
      <c r="F605" s="263"/>
      <c r="G605" s="257"/>
      <c r="H605" s="257"/>
      <c r="I605" s="257"/>
      <c r="J605" s="257"/>
      <c r="K605" s="257"/>
      <c r="L605" s="256"/>
      <c r="M605" s="263"/>
      <c r="N605" s="263"/>
      <c r="O605" s="257"/>
      <c r="P605" s="257"/>
      <c r="Q605" s="257"/>
      <c r="R605" s="257"/>
      <c r="S605" s="257"/>
      <c r="T605" s="257"/>
      <c r="U605" s="290" t="str">
        <f>IF(OR(L605="FINT",L605="ENCO",L605=""),IF(ISNA(LOOKUP(S605,'€€€'!$H$7:$H$96,'€€€'!$I$7:$I$96)*T605),"",(LOOKUP(S605,'€€€'!$H$7:$H$96,'€€€'!$I$7:$I$96)*T605)),"")</f>
        <v/>
      </c>
      <c r="V605" s="256"/>
      <c r="W605" s="256"/>
      <c r="X605" s="290" t="str">
        <f>IF(OR(L605="FINT",L605="ENCO",L605=""),IF(ISNA(LOOKUP(V605,'€€€'!$H$7:$H$96,'€€€'!$I$7:$I$96)*W605),"",(LOOKUP(V605,'€€€'!$H$7:$H$96,'€€€'!$I$7:$I$96)*W605)),"")</f>
        <v/>
      </c>
      <c r="Y605" s="7"/>
      <c r="Z605" s="215"/>
      <c r="AA605" s="215"/>
      <c r="AB605" s="215"/>
      <c r="AC605" s="215"/>
      <c r="AD605" s="215"/>
      <c r="AE605" s="215"/>
      <c r="AF605" s="215"/>
      <c r="AG605" s="215"/>
      <c r="AH605" s="215"/>
      <c r="AI605" s="214">
        <f t="shared" si="33"/>
        <v>0</v>
      </c>
      <c r="AJ605" s="214">
        <f t="shared" si="34"/>
        <v>0</v>
      </c>
      <c r="AK605" s="214">
        <f t="shared" si="35"/>
        <v>0</v>
      </c>
    </row>
    <row r="606" spans="1:37" ht="20.25" x14ac:dyDescent="0.2">
      <c r="A606" s="1"/>
      <c r="B606" s="1"/>
      <c r="C606" s="90"/>
      <c r="D606" s="146"/>
      <c r="E606" s="257"/>
      <c r="F606" s="263"/>
      <c r="G606" s="257"/>
      <c r="H606" s="257"/>
      <c r="I606" s="257"/>
      <c r="J606" s="257"/>
      <c r="K606" s="257"/>
      <c r="L606" s="256"/>
      <c r="M606" s="263"/>
      <c r="N606" s="263"/>
      <c r="O606" s="257"/>
      <c r="P606" s="257"/>
      <c r="Q606" s="257"/>
      <c r="R606" s="257"/>
      <c r="S606" s="257"/>
      <c r="T606" s="257"/>
      <c r="U606" s="290" t="str">
        <f>IF(OR(L606="FINT",L606="ENCO",L606=""),IF(ISNA(LOOKUP(S606,'€€€'!$H$7:$H$96,'€€€'!$I$7:$I$96)*T606),"",(LOOKUP(S606,'€€€'!$H$7:$H$96,'€€€'!$I$7:$I$96)*T606)),"")</f>
        <v/>
      </c>
      <c r="V606" s="256"/>
      <c r="W606" s="256"/>
      <c r="X606" s="290" t="str">
        <f>IF(OR(L606="FINT",L606="ENCO",L606=""),IF(ISNA(LOOKUP(V606,'€€€'!$H$7:$H$96,'€€€'!$I$7:$I$96)*W606),"",(LOOKUP(V606,'€€€'!$H$7:$H$96,'€€€'!$I$7:$I$96)*W606)),"")</f>
        <v/>
      </c>
      <c r="Y606" s="7"/>
      <c r="Z606" s="215"/>
      <c r="AA606" s="215"/>
      <c r="AB606" s="215"/>
      <c r="AC606" s="215"/>
      <c r="AD606" s="215"/>
      <c r="AE606" s="215"/>
      <c r="AF606" s="215"/>
      <c r="AG606" s="215"/>
      <c r="AH606" s="215"/>
      <c r="AI606" s="214">
        <f t="shared" si="33"/>
        <v>0</v>
      </c>
      <c r="AJ606" s="214">
        <f t="shared" si="34"/>
        <v>0</v>
      </c>
      <c r="AK606" s="214">
        <f t="shared" si="35"/>
        <v>0</v>
      </c>
    </row>
    <row r="607" spans="1:37" ht="20.25" x14ac:dyDescent="0.2">
      <c r="A607" s="1"/>
      <c r="B607" s="1"/>
      <c r="C607" s="90"/>
      <c r="D607" s="146"/>
      <c r="E607" s="257"/>
      <c r="F607" s="263"/>
      <c r="G607" s="257"/>
      <c r="H607" s="257"/>
      <c r="I607" s="257"/>
      <c r="J607" s="257"/>
      <c r="K607" s="257"/>
      <c r="L607" s="256"/>
      <c r="M607" s="263"/>
      <c r="N607" s="263"/>
      <c r="O607" s="257"/>
      <c r="P607" s="257"/>
      <c r="Q607" s="257"/>
      <c r="R607" s="257"/>
      <c r="S607" s="257"/>
      <c r="T607" s="257"/>
      <c r="U607" s="290" t="str">
        <f>IF(OR(L607="FINT",L607="ENCO",L607=""),IF(ISNA(LOOKUP(S607,'€€€'!$H$7:$H$96,'€€€'!$I$7:$I$96)*T607),"",(LOOKUP(S607,'€€€'!$H$7:$H$96,'€€€'!$I$7:$I$96)*T607)),"")</f>
        <v/>
      </c>
      <c r="V607" s="256"/>
      <c r="W607" s="256"/>
      <c r="X607" s="290" t="str">
        <f>IF(OR(L607="FINT",L607="ENCO",L607=""),IF(ISNA(LOOKUP(V607,'€€€'!$H$7:$H$96,'€€€'!$I$7:$I$96)*W607),"",(LOOKUP(V607,'€€€'!$H$7:$H$96,'€€€'!$I$7:$I$96)*W607)),"")</f>
        <v/>
      </c>
      <c r="Y607" s="7"/>
      <c r="Z607" s="215"/>
      <c r="AA607" s="215"/>
      <c r="AB607" s="215"/>
      <c r="AC607" s="215"/>
      <c r="AD607" s="215"/>
      <c r="AE607" s="215"/>
      <c r="AF607" s="215"/>
      <c r="AG607" s="215"/>
      <c r="AH607" s="215"/>
      <c r="AI607" s="214">
        <f t="shared" si="33"/>
        <v>0</v>
      </c>
      <c r="AJ607" s="214">
        <f t="shared" si="34"/>
        <v>0</v>
      </c>
      <c r="AK607" s="214">
        <f t="shared" si="35"/>
        <v>0</v>
      </c>
    </row>
    <row r="608" spans="1:37" ht="20.25" x14ac:dyDescent="0.2">
      <c r="A608" s="1"/>
      <c r="B608" s="1"/>
      <c r="C608" s="90"/>
      <c r="D608" s="146"/>
      <c r="E608" s="257"/>
      <c r="F608" s="263"/>
      <c r="G608" s="257"/>
      <c r="H608" s="257"/>
      <c r="I608" s="257"/>
      <c r="J608" s="257"/>
      <c r="K608" s="257"/>
      <c r="L608" s="256"/>
      <c r="M608" s="263"/>
      <c r="N608" s="263"/>
      <c r="O608" s="257"/>
      <c r="P608" s="257"/>
      <c r="Q608" s="257"/>
      <c r="R608" s="257"/>
      <c r="S608" s="257"/>
      <c r="T608" s="257"/>
      <c r="U608" s="290" t="str">
        <f>IF(OR(L608="FINT",L608="ENCO",L608=""),IF(ISNA(LOOKUP(S608,'€€€'!$H$7:$H$96,'€€€'!$I$7:$I$96)*T608),"",(LOOKUP(S608,'€€€'!$H$7:$H$96,'€€€'!$I$7:$I$96)*T608)),"")</f>
        <v/>
      </c>
      <c r="V608" s="256"/>
      <c r="W608" s="256"/>
      <c r="X608" s="290" t="str">
        <f>IF(OR(L608="FINT",L608="ENCO",L608=""),IF(ISNA(LOOKUP(V608,'€€€'!$H$7:$H$96,'€€€'!$I$7:$I$96)*W608),"",(LOOKUP(V608,'€€€'!$H$7:$H$96,'€€€'!$I$7:$I$96)*W608)),"")</f>
        <v/>
      </c>
      <c r="Y608" s="7"/>
      <c r="Z608" s="215"/>
      <c r="AA608" s="215"/>
      <c r="AB608" s="215"/>
      <c r="AC608" s="215"/>
      <c r="AD608" s="215"/>
      <c r="AE608" s="215"/>
      <c r="AF608" s="215"/>
      <c r="AG608" s="215"/>
      <c r="AH608" s="215"/>
      <c r="AI608" s="214">
        <f t="shared" si="33"/>
        <v>0</v>
      </c>
      <c r="AJ608" s="214">
        <f t="shared" si="34"/>
        <v>0</v>
      </c>
      <c r="AK608" s="214">
        <f t="shared" si="35"/>
        <v>0</v>
      </c>
    </row>
    <row r="609" spans="1:37" ht="20.25" x14ac:dyDescent="0.2">
      <c r="A609" s="1"/>
      <c r="B609" s="1"/>
      <c r="C609" s="90"/>
      <c r="D609" s="146"/>
      <c r="E609" s="257"/>
      <c r="F609" s="263"/>
      <c r="G609" s="257"/>
      <c r="H609" s="257"/>
      <c r="I609" s="257"/>
      <c r="J609" s="257"/>
      <c r="K609" s="257"/>
      <c r="L609" s="256"/>
      <c r="M609" s="263"/>
      <c r="N609" s="263"/>
      <c r="O609" s="257"/>
      <c r="P609" s="257"/>
      <c r="Q609" s="257"/>
      <c r="R609" s="257"/>
      <c r="S609" s="257"/>
      <c r="T609" s="257"/>
      <c r="U609" s="290" t="str">
        <f>IF(OR(L609="FINT",L609="ENCO",L609=""),IF(ISNA(LOOKUP(S609,'€€€'!$H$7:$H$96,'€€€'!$I$7:$I$96)*T609),"",(LOOKUP(S609,'€€€'!$H$7:$H$96,'€€€'!$I$7:$I$96)*T609)),"")</f>
        <v/>
      </c>
      <c r="V609" s="256"/>
      <c r="W609" s="256"/>
      <c r="X609" s="290" t="str">
        <f>IF(OR(L609="FINT",L609="ENCO",L609=""),IF(ISNA(LOOKUP(V609,'€€€'!$H$7:$H$96,'€€€'!$I$7:$I$96)*W609),"",(LOOKUP(V609,'€€€'!$H$7:$H$96,'€€€'!$I$7:$I$96)*W609)),"")</f>
        <v/>
      </c>
      <c r="Y609" s="7"/>
      <c r="Z609" s="215"/>
      <c r="AA609" s="215"/>
      <c r="AB609" s="215"/>
      <c r="AC609" s="215"/>
      <c r="AD609" s="215"/>
      <c r="AE609" s="215"/>
      <c r="AF609" s="215"/>
      <c r="AG609" s="215"/>
      <c r="AH609" s="215"/>
      <c r="AI609" s="214">
        <f t="shared" si="33"/>
        <v>0</v>
      </c>
      <c r="AJ609" s="214">
        <f t="shared" si="34"/>
        <v>0</v>
      </c>
      <c r="AK609" s="214">
        <f t="shared" si="35"/>
        <v>0</v>
      </c>
    </row>
    <row r="610" spans="1:37" ht="20.25" x14ac:dyDescent="0.2">
      <c r="A610" s="1"/>
      <c r="B610" s="1"/>
      <c r="C610" s="90"/>
      <c r="D610" s="146"/>
      <c r="E610" s="257"/>
      <c r="F610" s="263"/>
      <c r="G610" s="257"/>
      <c r="H610" s="257"/>
      <c r="I610" s="257"/>
      <c r="J610" s="257"/>
      <c r="K610" s="257"/>
      <c r="L610" s="256"/>
      <c r="M610" s="263"/>
      <c r="N610" s="263"/>
      <c r="O610" s="257"/>
      <c r="P610" s="257"/>
      <c r="Q610" s="257"/>
      <c r="R610" s="257"/>
      <c r="S610" s="257"/>
      <c r="T610" s="257"/>
      <c r="U610" s="290" t="str">
        <f>IF(OR(L610="FINT",L610="ENCO",L610=""),IF(ISNA(LOOKUP(S610,'€€€'!$H$7:$H$96,'€€€'!$I$7:$I$96)*T610),"",(LOOKUP(S610,'€€€'!$H$7:$H$96,'€€€'!$I$7:$I$96)*T610)),"")</f>
        <v/>
      </c>
      <c r="V610" s="256"/>
      <c r="W610" s="256"/>
      <c r="X610" s="290" t="str">
        <f>IF(OR(L610="FINT",L610="ENCO",L610=""),IF(ISNA(LOOKUP(V610,'€€€'!$H$7:$H$96,'€€€'!$I$7:$I$96)*W610),"",(LOOKUP(V610,'€€€'!$H$7:$H$96,'€€€'!$I$7:$I$96)*W610)),"")</f>
        <v/>
      </c>
      <c r="Y610" s="7"/>
      <c r="Z610" s="215"/>
      <c r="AA610" s="215"/>
      <c r="AB610" s="215"/>
      <c r="AC610" s="215"/>
      <c r="AD610" s="215"/>
      <c r="AE610" s="215"/>
      <c r="AF610" s="215"/>
      <c r="AG610" s="215"/>
      <c r="AH610" s="215"/>
      <c r="AI610" s="214">
        <f t="shared" si="33"/>
        <v>0</v>
      </c>
      <c r="AJ610" s="214">
        <f t="shared" si="34"/>
        <v>0</v>
      </c>
      <c r="AK610" s="214">
        <f t="shared" si="35"/>
        <v>0</v>
      </c>
    </row>
    <row r="611" spans="1:37" ht="20.25" x14ac:dyDescent="0.2">
      <c r="A611" s="1"/>
      <c r="B611" s="1"/>
      <c r="C611" s="90"/>
      <c r="D611" s="146"/>
      <c r="E611" s="257"/>
      <c r="F611" s="263"/>
      <c r="G611" s="257"/>
      <c r="H611" s="257"/>
      <c r="I611" s="257"/>
      <c r="J611" s="257"/>
      <c r="K611" s="257"/>
      <c r="L611" s="256"/>
      <c r="M611" s="263"/>
      <c r="N611" s="263"/>
      <c r="O611" s="257"/>
      <c r="P611" s="257"/>
      <c r="Q611" s="257"/>
      <c r="R611" s="257"/>
      <c r="S611" s="257"/>
      <c r="T611" s="257"/>
      <c r="U611" s="290" t="str">
        <f>IF(OR(L611="FINT",L611="ENCO",L611=""),IF(ISNA(LOOKUP(S611,'€€€'!$H$7:$H$96,'€€€'!$I$7:$I$96)*T611),"",(LOOKUP(S611,'€€€'!$H$7:$H$96,'€€€'!$I$7:$I$96)*T611)),"")</f>
        <v/>
      </c>
      <c r="V611" s="256"/>
      <c r="W611" s="256"/>
      <c r="X611" s="290" t="str">
        <f>IF(OR(L611="FINT",L611="ENCO",L611=""),IF(ISNA(LOOKUP(V611,'€€€'!$H$7:$H$96,'€€€'!$I$7:$I$96)*W611),"",(LOOKUP(V611,'€€€'!$H$7:$H$96,'€€€'!$I$7:$I$96)*W611)),"")</f>
        <v/>
      </c>
      <c r="Y611" s="7"/>
      <c r="Z611" s="215"/>
      <c r="AA611" s="215"/>
      <c r="AB611" s="215"/>
      <c r="AC611" s="215"/>
      <c r="AD611" s="215"/>
      <c r="AE611" s="215"/>
      <c r="AF611" s="215"/>
      <c r="AG611" s="215"/>
      <c r="AH611" s="215"/>
      <c r="AI611" s="214">
        <f t="shared" si="33"/>
        <v>0</v>
      </c>
      <c r="AJ611" s="214">
        <f t="shared" si="34"/>
        <v>0</v>
      </c>
      <c r="AK611" s="214">
        <f t="shared" si="35"/>
        <v>0</v>
      </c>
    </row>
    <row r="612" spans="1:37" ht="20.25" x14ac:dyDescent="0.2">
      <c r="A612" s="1"/>
      <c r="B612" s="1"/>
      <c r="C612" s="90"/>
      <c r="D612" s="146"/>
      <c r="E612" s="257"/>
      <c r="F612" s="263"/>
      <c r="G612" s="257"/>
      <c r="H612" s="257"/>
      <c r="I612" s="257"/>
      <c r="J612" s="257"/>
      <c r="K612" s="257"/>
      <c r="L612" s="256"/>
      <c r="M612" s="263"/>
      <c r="N612" s="263"/>
      <c r="O612" s="257"/>
      <c r="P612" s="257"/>
      <c r="Q612" s="257"/>
      <c r="R612" s="257"/>
      <c r="S612" s="257"/>
      <c r="T612" s="257"/>
      <c r="U612" s="290" t="str">
        <f>IF(OR(L612="FINT",L612="ENCO",L612=""),IF(ISNA(LOOKUP(S612,'€€€'!$H$7:$H$96,'€€€'!$I$7:$I$96)*T612),"",(LOOKUP(S612,'€€€'!$H$7:$H$96,'€€€'!$I$7:$I$96)*T612)),"")</f>
        <v/>
      </c>
      <c r="V612" s="256"/>
      <c r="W612" s="256"/>
      <c r="X612" s="290" t="str">
        <f>IF(OR(L612="FINT",L612="ENCO",L612=""),IF(ISNA(LOOKUP(V612,'€€€'!$H$7:$H$96,'€€€'!$I$7:$I$96)*W612),"",(LOOKUP(V612,'€€€'!$H$7:$H$96,'€€€'!$I$7:$I$96)*W612)),"")</f>
        <v/>
      </c>
      <c r="Y612" s="7"/>
      <c r="Z612" s="215"/>
      <c r="AA612" s="215"/>
      <c r="AB612" s="215"/>
      <c r="AC612" s="215"/>
      <c r="AD612" s="215"/>
      <c r="AE612" s="215"/>
      <c r="AF612" s="215"/>
      <c r="AG612" s="215"/>
      <c r="AH612" s="215"/>
      <c r="AI612" s="214">
        <f t="shared" si="33"/>
        <v>0</v>
      </c>
      <c r="AJ612" s="214">
        <f t="shared" si="34"/>
        <v>0</v>
      </c>
      <c r="AK612" s="214">
        <f t="shared" si="35"/>
        <v>0</v>
      </c>
    </row>
    <row r="613" spans="1:37" ht="20.25" x14ac:dyDescent="0.2">
      <c r="A613" s="1"/>
      <c r="B613" s="1"/>
      <c r="C613" s="90"/>
      <c r="D613" s="146"/>
      <c r="E613" s="257"/>
      <c r="F613" s="263"/>
      <c r="G613" s="257"/>
      <c r="H613" s="257"/>
      <c r="I613" s="257"/>
      <c r="J613" s="257"/>
      <c r="K613" s="257"/>
      <c r="L613" s="256"/>
      <c r="M613" s="263"/>
      <c r="N613" s="263"/>
      <c r="O613" s="257"/>
      <c r="P613" s="257"/>
      <c r="Q613" s="257"/>
      <c r="R613" s="257"/>
      <c r="S613" s="257"/>
      <c r="T613" s="257"/>
      <c r="U613" s="290" t="str">
        <f>IF(OR(L613="FINT",L613="ENCO",L613=""),IF(ISNA(LOOKUP(S613,'€€€'!$H$7:$H$96,'€€€'!$I$7:$I$96)*T613),"",(LOOKUP(S613,'€€€'!$H$7:$H$96,'€€€'!$I$7:$I$96)*T613)),"")</f>
        <v/>
      </c>
      <c r="V613" s="256"/>
      <c r="W613" s="256"/>
      <c r="X613" s="290" t="str">
        <f>IF(OR(L613="FINT",L613="ENCO",L613=""),IF(ISNA(LOOKUP(V613,'€€€'!$H$7:$H$96,'€€€'!$I$7:$I$96)*W613),"",(LOOKUP(V613,'€€€'!$H$7:$H$96,'€€€'!$I$7:$I$96)*W613)),"")</f>
        <v/>
      </c>
      <c r="Y613" s="7"/>
      <c r="Z613" s="215"/>
      <c r="AA613" s="215"/>
      <c r="AB613" s="215"/>
      <c r="AC613" s="215"/>
      <c r="AD613" s="215"/>
      <c r="AE613" s="215"/>
      <c r="AF613" s="215"/>
      <c r="AG613" s="215"/>
      <c r="AH613" s="215"/>
      <c r="AI613" s="214">
        <f t="shared" si="33"/>
        <v>0</v>
      </c>
      <c r="AJ613" s="214">
        <f t="shared" si="34"/>
        <v>0</v>
      </c>
      <c r="AK613" s="214">
        <f t="shared" si="35"/>
        <v>0</v>
      </c>
    </row>
    <row r="614" spans="1:37" ht="20.25" x14ac:dyDescent="0.2">
      <c r="A614" s="1"/>
      <c r="B614" s="1"/>
      <c r="C614" s="90"/>
      <c r="D614" s="146"/>
      <c r="E614" s="257"/>
      <c r="F614" s="263"/>
      <c r="G614" s="257"/>
      <c r="H614" s="257"/>
      <c r="I614" s="257"/>
      <c r="J614" s="257"/>
      <c r="K614" s="257"/>
      <c r="L614" s="256"/>
      <c r="M614" s="263"/>
      <c r="N614" s="263"/>
      <c r="O614" s="257"/>
      <c r="P614" s="257"/>
      <c r="Q614" s="257"/>
      <c r="R614" s="257"/>
      <c r="S614" s="257"/>
      <c r="T614" s="257"/>
      <c r="U614" s="290" t="str">
        <f>IF(OR(L614="FINT",L614="ENCO",L614=""),IF(ISNA(LOOKUP(S614,'€€€'!$H$7:$H$96,'€€€'!$I$7:$I$96)*T614),"",(LOOKUP(S614,'€€€'!$H$7:$H$96,'€€€'!$I$7:$I$96)*T614)),"")</f>
        <v/>
      </c>
      <c r="V614" s="256"/>
      <c r="W614" s="256"/>
      <c r="X614" s="290" t="str">
        <f>IF(OR(L614="FINT",L614="ENCO",L614=""),IF(ISNA(LOOKUP(V614,'€€€'!$H$7:$H$96,'€€€'!$I$7:$I$96)*W614),"",(LOOKUP(V614,'€€€'!$H$7:$H$96,'€€€'!$I$7:$I$96)*W614)),"")</f>
        <v/>
      </c>
      <c r="Y614" s="7"/>
      <c r="Z614" s="215"/>
      <c r="AA614" s="215"/>
      <c r="AB614" s="215"/>
      <c r="AC614" s="215"/>
      <c r="AD614" s="215"/>
      <c r="AE614" s="215"/>
      <c r="AF614" s="215"/>
      <c r="AG614" s="215"/>
      <c r="AH614" s="215"/>
      <c r="AI614" s="214">
        <f t="shared" si="33"/>
        <v>0</v>
      </c>
      <c r="AJ614" s="214">
        <f t="shared" si="34"/>
        <v>0</v>
      </c>
      <c r="AK614" s="214">
        <f t="shared" si="35"/>
        <v>0</v>
      </c>
    </row>
    <row r="615" spans="1:37" ht="20.25" x14ac:dyDescent="0.2">
      <c r="A615" s="1"/>
      <c r="B615" s="1"/>
      <c r="C615" s="90"/>
      <c r="D615" s="146"/>
      <c r="E615" s="257"/>
      <c r="F615" s="263"/>
      <c r="G615" s="257"/>
      <c r="H615" s="257"/>
      <c r="I615" s="257"/>
      <c r="J615" s="257"/>
      <c r="K615" s="257"/>
      <c r="L615" s="256"/>
      <c r="M615" s="263"/>
      <c r="N615" s="263"/>
      <c r="O615" s="257"/>
      <c r="P615" s="257"/>
      <c r="Q615" s="257"/>
      <c r="R615" s="257"/>
      <c r="S615" s="257"/>
      <c r="T615" s="257"/>
      <c r="U615" s="290" t="str">
        <f>IF(OR(L615="FINT",L615="ENCO",L615=""),IF(ISNA(LOOKUP(S615,'€€€'!$H$7:$H$96,'€€€'!$I$7:$I$96)*T615),"",(LOOKUP(S615,'€€€'!$H$7:$H$96,'€€€'!$I$7:$I$96)*T615)),"")</f>
        <v/>
      </c>
      <c r="V615" s="256"/>
      <c r="W615" s="256"/>
      <c r="X615" s="290" t="str">
        <f>IF(OR(L615="FINT",L615="ENCO",L615=""),IF(ISNA(LOOKUP(V615,'€€€'!$H$7:$H$96,'€€€'!$I$7:$I$96)*W615),"",(LOOKUP(V615,'€€€'!$H$7:$H$96,'€€€'!$I$7:$I$96)*W615)),"")</f>
        <v/>
      </c>
      <c r="Y615" s="7"/>
      <c r="Z615" s="215"/>
      <c r="AA615" s="215"/>
      <c r="AB615" s="215"/>
      <c r="AC615" s="215"/>
      <c r="AD615" s="215"/>
      <c r="AE615" s="215"/>
      <c r="AF615" s="215"/>
      <c r="AG615" s="215"/>
      <c r="AH615" s="215"/>
      <c r="AI615" s="214">
        <f t="shared" si="33"/>
        <v>0</v>
      </c>
      <c r="AJ615" s="214">
        <f t="shared" si="34"/>
        <v>0</v>
      </c>
      <c r="AK615" s="214">
        <f t="shared" si="35"/>
        <v>0</v>
      </c>
    </row>
    <row r="616" spans="1:37" ht="20.25" x14ac:dyDescent="0.2">
      <c r="A616" s="1"/>
      <c r="B616" s="1"/>
      <c r="C616" s="90"/>
      <c r="D616" s="146"/>
      <c r="E616" s="257"/>
      <c r="F616" s="263"/>
      <c r="G616" s="257"/>
      <c r="H616" s="257"/>
      <c r="I616" s="257"/>
      <c r="J616" s="257"/>
      <c r="K616" s="257"/>
      <c r="L616" s="256"/>
      <c r="M616" s="263"/>
      <c r="N616" s="263"/>
      <c r="O616" s="257"/>
      <c r="P616" s="257"/>
      <c r="Q616" s="257"/>
      <c r="R616" s="257"/>
      <c r="S616" s="257"/>
      <c r="T616" s="257"/>
      <c r="U616" s="290" t="str">
        <f>IF(OR(L616="FINT",L616="ENCO",L616=""),IF(ISNA(LOOKUP(S616,'€€€'!$H$7:$H$96,'€€€'!$I$7:$I$96)*T616),"",(LOOKUP(S616,'€€€'!$H$7:$H$96,'€€€'!$I$7:$I$96)*T616)),"")</f>
        <v/>
      </c>
      <c r="V616" s="256"/>
      <c r="W616" s="256"/>
      <c r="X616" s="290" t="str">
        <f>IF(OR(L616="FINT",L616="ENCO",L616=""),IF(ISNA(LOOKUP(V616,'€€€'!$H$7:$H$96,'€€€'!$I$7:$I$96)*W616),"",(LOOKUP(V616,'€€€'!$H$7:$H$96,'€€€'!$I$7:$I$96)*W616)),"")</f>
        <v/>
      </c>
      <c r="Y616" s="7"/>
      <c r="Z616" s="215"/>
      <c r="AA616" s="215"/>
      <c r="AB616" s="215"/>
      <c r="AC616" s="215"/>
      <c r="AD616" s="215"/>
      <c r="AE616" s="215"/>
      <c r="AF616" s="215"/>
      <c r="AG616" s="215"/>
      <c r="AH616" s="215"/>
      <c r="AI616" s="214">
        <f t="shared" si="33"/>
        <v>0</v>
      </c>
      <c r="AJ616" s="214">
        <f t="shared" si="34"/>
        <v>0</v>
      </c>
      <c r="AK616" s="214">
        <f t="shared" si="35"/>
        <v>0</v>
      </c>
    </row>
    <row r="617" spans="1:37" ht="20.25" x14ac:dyDescent="0.2">
      <c r="A617" s="1"/>
      <c r="B617" s="1"/>
      <c r="C617" s="90"/>
      <c r="D617" s="146"/>
      <c r="E617" s="257"/>
      <c r="F617" s="263"/>
      <c r="G617" s="257"/>
      <c r="H617" s="257"/>
      <c r="I617" s="257"/>
      <c r="J617" s="257"/>
      <c r="K617" s="257"/>
      <c r="L617" s="256"/>
      <c r="M617" s="263"/>
      <c r="N617" s="263"/>
      <c r="O617" s="257"/>
      <c r="P617" s="257"/>
      <c r="Q617" s="257"/>
      <c r="R617" s="257"/>
      <c r="S617" s="257"/>
      <c r="T617" s="257"/>
      <c r="U617" s="290" t="str">
        <f>IF(OR(L617="FINT",L617="ENCO",L617=""),IF(ISNA(LOOKUP(S617,'€€€'!$H$7:$H$96,'€€€'!$I$7:$I$96)*T617),"",(LOOKUP(S617,'€€€'!$H$7:$H$96,'€€€'!$I$7:$I$96)*T617)),"")</f>
        <v/>
      </c>
      <c r="V617" s="256"/>
      <c r="W617" s="256"/>
      <c r="X617" s="290" t="str">
        <f>IF(OR(L617="FINT",L617="ENCO",L617=""),IF(ISNA(LOOKUP(V617,'€€€'!$H$7:$H$96,'€€€'!$I$7:$I$96)*W617),"",(LOOKUP(V617,'€€€'!$H$7:$H$96,'€€€'!$I$7:$I$96)*W617)),"")</f>
        <v/>
      </c>
      <c r="Y617" s="7"/>
      <c r="Z617" s="215"/>
      <c r="AA617" s="215"/>
      <c r="AB617" s="215"/>
      <c r="AC617" s="215"/>
      <c r="AD617" s="215"/>
      <c r="AE617" s="215"/>
      <c r="AF617" s="215"/>
      <c r="AG617" s="215"/>
      <c r="AH617" s="215"/>
      <c r="AI617" s="214">
        <f t="shared" si="33"/>
        <v>0</v>
      </c>
      <c r="AJ617" s="214">
        <f t="shared" si="34"/>
        <v>0</v>
      </c>
      <c r="AK617" s="214">
        <f t="shared" si="35"/>
        <v>0</v>
      </c>
    </row>
    <row r="618" spans="1:37" ht="20.25" x14ac:dyDescent="0.2">
      <c r="A618" s="1"/>
      <c r="B618" s="1"/>
      <c r="C618" s="90"/>
      <c r="D618" s="146"/>
      <c r="E618" s="257"/>
      <c r="F618" s="263"/>
      <c r="G618" s="257"/>
      <c r="H618" s="257"/>
      <c r="I618" s="257"/>
      <c r="J618" s="257"/>
      <c r="K618" s="257"/>
      <c r="L618" s="256"/>
      <c r="M618" s="263"/>
      <c r="N618" s="263"/>
      <c r="O618" s="257"/>
      <c r="P618" s="257"/>
      <c r="Q618" s="257"/>
      <c r="R618" s="257"/>
      <c r="S618" s="257"/>
      <c r="T618" s="257"/>
      <c r="U618" s="290" t="str">
        <f>IF(OR(L618="FINT",L618="ENCO",L618=""),IF(ISNA(LOOKUP(S618,'€€€'!$H$7:$H$96,'€€€'!$I$7:$I$96)*T618),"",(LOOKUP(S618,'€€€'!$H$7:$H$96,'€€€'!$I$7:$I$96)*T618)),"")</f>
        <v/>
      </c>
      <c r="V618" s="256"/>
      <c r="W618" s="256"/>
      <c r="X618" s="290" t="str">
        <f>IF(OR(L618="FINT",L618="ENCO",L618=""),IF(ISNA(LOOKUP(V618,'€€€'!$H$7:$H$96,'€€€'!$I$7:$I$96)*W618),"",(LOOKUP(V618,'€€€'!$H$7:$H$96,'€€€'!$I$7:$I$96)*W618)),"")</f>
        <v/>
      </c>
      <c r="Y618" s="7"/>
      <c r="Z618" s="215"/>
      <c r="AA618" s="215"/>
      <c r="AB618" s="215"/>
      <c r="AC618" s="215"/>
      <c r="AD618" s="215"/>
      <c r="AE618" s="215"/>
      <c r="AF618" s="215"/>
      <c r="AG618" s="215"/>
      <c r="AH618" s="215"/>
      <c r="AI618" s="214">
        <f t="shared" si="33"/>
        <v>0</v>
      </c>
      <c r="AJ618" s="214">
        <f t="shared" si="34"/>
        <v>0</v>
      </c>
      <c r="AK618" s="214">
        <f t="shared" si="35"/>
        <v>0</v>
      </c>
    </row>
    <row r="619" spans="1:37" ht="20.25" x14ac:dyDescent="0.2">
      <c r="A619" s="1"/>
      <c r="B619" s="1"/>
      <c r="C619" s="90"/>
      <c r="D619" s="146"/>
      <c r="E619" s="257"/>
      <c r="F619" s="263"/>
      <c r="G619" s="257"/>
      <c r="H619" s="257"/>
      <c r="I619" s="257"/>
      <c r="J619" s="257"/>
      <c r="K619" s="257"/>
      <c r="L619" s="256"/>
      <c r="M619" s="263"/>
      <c r="N619" s="263"/>
      <c r="O619" s="257"/>
      <c r="P619" s="257"/>
      <c r="Q619" s="257"/>
      <c r="R619" s="257"/>
      <c r="S619" s="257"/>
      <c r="T619" s="257"/>
      <c r="U619" s="290" t="str">
        <f>IF(OR(L619="FINT",L619="ENCO",L619=""),IF(ISNA(LOOKUP(S619,'€€€'!$H$7:$H$96,'€€€'!$I$7:$I$96)*T619),"",(LOOKUP(S619,'€€€'!$H$7:$H$96,'€€€'!$I$7:$I$96)*T619)),"")</f>
        <v/>
      </c>
      <c r="V619" s="256"/>
      <c r="W619" s="256"/>
      <c r="X619" s="290" t="str">
        <f>IF(OR(L619="FINT",L619="ENCO",L619=""),IF(ISNA(LOOKUP(V619,'€€€'!$H$7:$H$96,'€€€'!$I$7:$I$96)*W619),"",(LOOKUP(V619,'€€€'!$H$7:$H$96,'€€€'!$I$7:$I$96)*W619)),"")</f>
        <v/>
      </c>
      <c r="Y619" s="7"/>
      <c r="Z619" s="215"/>
      <c r="AA619" s="215"/>
      <c r="AB619" s="215"/>
      <c r="AC619" s="215"/>
      <c r="AD619" s="215"/>
      <c r="AE619" s="215"/>
      <c r="AF619" s="215"/>
      <c r="AG619" s="215"/>
      <c r="AH619" s="215"/>
      <c r="AI619" s="214">
        <f t="shared" si="33"/>
        <v>0</v>
      </c>
      <c r="AJ619" s="214">
        <f t="shared" si="34"/>
        <v>0</v>
      </c>
      <c r="AK619" s="214">
        <f t="shared" si="35"/>
        <v>0</v>
      </c>
    </row>
    <row r="620" spans="1:37" ht="20.25" x14ac:dyDescent="0.2">
      <c r="A620" s="1"/>
      <c r="B620" s="1"/>
      <c r="C620" s="90"/>
      <c r="D620" s="146"/>
      <c r="E620" s="257"/>
      <c r="F620" s="263"/>
      <c r="G620" s="257"/>
      <c r="H620" s="257"/>
      <c r="I620" s="257"/>
      <c r="J620" s="257"/>
      <c r="K620" s="257"/>
      <c r="L620" s="256"/>
      <c r="M620" s="263"/>
      <c r="N620" s="263"/>
      <c r="O620" s="257"/>
      <c r="P620" s="257"/>
      <c r="Q620" s="257"/>
      <c r="R620" s="257"/>
      <c r="S620" s="257"/>
      <c r="T620" s="257"/>
      <c r="U620" s="290" t="str">
        <f>IF(OR(L620="FINT",L620="ENCO",L620=""),IF(ISNA(LOOKUP(S620,'€€€'!$H$7:$H$96,'€€€'!$I$7:$I$96)*T620),"",(LOOKUP(S620,'€€€'!$H$7:$H$96,'€€€'!$I$7:$I$96)*T620)),"")</f>
        <v/>
      </c>
      <c r="V620" s="256"/>
      <c r="W620" s="256"/>
      <c r="X620" s="290" t="str">
        <f>IF(OR(L620="FINT",L620="ENCO",L620=""),IF(ISNA(LOOKUP(V620,'€€€'!$H$7:$H$96,'€€€'!$I$7:$I$96)*W620),"",(LOOKUP(V620,'€€€'!$H$7:$H$96,'€€€'!$I$7:$I$96)*W620)),"")</f>
        <v/>
      </c>
      <c r="Y620" s="7"/>
      <c r="Z620" s="215"/>
      <c r="AA620" s="215"/>
      <c r="AB620" s="215"/>
      <c r="AC620" s="215"/>
      <c r="AD620" s="215"/>
      <c r="AE620" s="215"/>
      <c r="AF620" s="215"/>
      <c r="AG620" s="215"/>
      <c r="AH620" s="215"/>
      <c r="AI620" s="214">
        <f t="shared" si="33"/>
        <v>0</v>
      </c>
      <c r="AJ620" s="214">
        <f t="shared" si="34"/>
        <v>0</v>
      </c>
      <c r="AK620" s="214">
        <f t="shared" si="35"/>
        <v>0</v>
      </c>
    </row>
    <row r="621" spans="1:37" ht="20.25" x14ac:dyDescent="0.2">
      <c r="A621" s="1"/>
      <c r="B621" s="1"/>
      <c r="C621" s="90"/>
      <c r="D621" s="146"/>
      <c r="E621" s="257"/>
      <c r="F621" s="263"/>
      <c r="G621" s="257"/>
      <c r="H621" s="257"/>
      <c r="I621" s="257"/>
      <c r="J621" s="257"/>
      <c r="K621" s="257"/>
      <c r="L621" s="256"/>
      <c r="M621" s="263"/>
      <c r="N621" s="263"/>
      <c r="O621" s="257"/>
      <c r="P621" s="257"/>
      <c r="Q621" s="257"/>
      <c r="R621" s="257"/>
      <c r="S621" s="257"/>
      <c r="T621" s="257"/>
      <c r="U621" s="290" t="str">
        <f>IF(OR(L621="FINT",L621="ENCO",L621=""),IF(ISNA(LOOKUP(S621,'€€€'!$H$7:$H$96,'€€€'!$I$7:$I$96)*T621),"",(LOOKUP(S621,'€€€'!$H$7:$H$96,'€€€'!$I$7:$I$96)*T621)),"")</f>
        <v/>
      </c>
      <c r="V621" s="256"/>
      <c r="W621" s="256"/>
      <c r="X621" s="290" t="str">
        <f>IF(OR(L621="FINT",L621="ENCO",L621=""),IF(ISNA(LOOKUP(V621,'€€€'!$H$7:$H$96,'€€€'!$I$7:$I$96)*W621),"",(LOOKUP(V621,'€€€'!$H$7:$H$96,'€€€'!$I$7:$I$96)*W621)),"")</f>
        <v/>
      </c>
      <c r="Y621" s="7"/>
      <c r="Z621" s="215"/>
      <c r="AA621" s="215"/>
      <c r="AB621" s="215"/>
      <c r="AC621" s="215"/>
      <c r="AD621" s="215"/>
      <c r="AE621" s="215"/>
      <c r="AF621" s="215"/>
      <c r="AG621" s="215"/>
      <c r="AH621" s="215"/>
      <c r="AI621" s="214">
        <f t="shared" si="33"/>
        <v>0</v>
      </c>
      <c r="AJ621" s="214">
        <f t="shared" si="34"/>
        <v>0</v>
      </c>
      <c r="AK621" s="214">
        <f t="shared" si="35"/>
        <v>0</v>
      </c>
    </row>
    <row r="622" spans="1:37" ht="20.25" x14ac:dyDescent="0.2">
      <c r="A622" s="1"/>
      <c r="B622" s="1"/>
      <c r="C622" s="90"/>
      <c r="D622" s="146"/>
      <c r="E622" s="257"/>
      <c r="F622" s="263"/>
      <c r="G622" s="257"/>
      <c r="H622" s="257"/>
      <c r="I622" s="257"/>
      <c r="J622" s="257"/>
      <c r="K622" s="257"/>
      <c r="L622" s="256"/>
      <c r="M622" s="263"/>
      <c r="N622" s="263"/>
      <c r="O622" s="257"/>
      <c r="P622" s="257"/>
      <c r="Q622" s="257"/>
      <c r="R622" s="257"/>
      <c r="S622" s="257"/>
      <c r="T622" s="257"/>
      <c r="U622" s="290" t="str">
        <f>IF(OR(L622="FINT",L622="ENCO",L622=""),IF(ISNA(LOOKUP(S622,'€€€'!$H$7:$H$96,'€€€'!$I$7:$I$96)*T622),"",(LOOKUP(S622,'€€€'!$H$7:$H$96,'€€€'!$I$7:$I$96)*T622)),"")</f>
        <v/>
      </c>
      <c r="V622" s="256"/>
      <c r="W622" s="256"/>
      <c r="X622" s="290" t="str">
        <f>IF(OR(L622="FINT",L622="ENCO",L622=""),IF(ISNA(LOOKUP(V622,'€€€'!$H$7:$H$96,'€€€'!$I$7:$I$96)*W622),"",(LOOKUP(V622,'€€€'!$H$7:$H$96,'€€€'!$I$7:$I$96)*W622)),"")</f>
        <v/>
      </c>
      <c r="Y622" s="7"/>
      <c r="Z622" s="215"/>
      <c r="AA622" s="215"/>
      <c r="AB622" s="215"/>
      <c r="AC622" s="215"/>
      <c r="AD622" s="215"/>
      <c r="AE622" s="215"/>
      <c r="AF622" s="215"/>
      <c r="AG622" s="215"/>
      <c r="AH622" s="215"/>
      <c r="AI622" s="214">
        <f t="shared" si="33"/>
        <v>0</v>
      </c>
      <c r="AJ622" s="214">
        <f t="shared" si="34"/>
        <v>0</v>
      </c>
      <c r="AK622" s="214">
        <f t="shared" si="35"/>
        <v>0</v>
      </c>
    </row>
    <row r="623" spans="1:37" ht="20.25" x14ac:dyDescent="0.2">
      <c r="A623" s="1"/>
      <c r="B623" s="1"/>
      <c r="C623" s="90"/>
      <c r="D623" s="146"/>
      <c r="E623" s="257"/>
      <c r="F623" s="263"/>
      <c r="G623" s="257"/>
      <c r="H623" s="257"/>
      <c r="I623" s="257"/>
      <c r="J623" s="257"/>
      <c r="K623" s="257"/>
      <c r="L623" s="256"/>
      <c r="M623" s="263"/>
      <c r="N623" s="263"/>
      <c r="O623" s="257"/>
      <c r="P623" s="257"/>
      <c r="Q623" s="257"/>
      <c r="R623" s="257"/>
      <c r="S623" s="257"/>
      <c r="T623" s="257"/>
      <c r="U623" s="290" t="str">
        <f>IF(OR(L623="FINT",L623="ENCO",L623=""),IF(ISNA(LOOKUP(S623,'€€€'!$H$7:$H$96,'€€€'!$I$7:$I$96)*T623),"",(LOOKUP(S623,'€€€'!$H$7:$H$96,'€€€'!$I$7:$I$96)*T623)),"")</f>
        <v/>
      </c>
      <c r="V623" s="256"/>
      <c r="W623" s="256"/>
      <c r="X623" s="290" t="str">
        <f>IF(OR(L623="FINT",L623="ENCO",L623=""),IF(ISNA(LOOKUP(V623,'€€€'!$H$7:$H$96,'€€€'!$I$7:$I$96)*W623),"",(LOOKUP(V623,'€€€'!$H$7:$H$96,'€€€'!$I$7:$I$96)*W623)),"")</f>
        <v/>
      </c>
      <c r="Y623" s="7"/>
      <c r="Z623" s="215"/>
      <c r="AA623" s="215"/>
      <c r="AB623" s="215"/>
      <c r="AC623" s="215"/>
      <c r="AD623" s="215"/>
      <c r="AE623" s="215"/>
      <c r="AF623" s="215"/>
      <c r="AG623" s="215"/>
      <c r="AH623" s="215"/>
      <c r="AI623" s="214">
        <f t="shared" si="33"/>
        <v>0</v>
      </c>
      <c r="AJ623" s="214">
        <f t="shared" si="34"/>
        <v>0</v>
      </c>
      <c r="AK623" s="214">
        <f t="shared" si="35"/>
        <v>0</v>
      </c>
    </row>
    <row r="624" spans="1:37" ht="20.25" x14ac:dyDescent="0.2">
      <c r="A624" s="1"/>
      <c r="B624" s="1"/>
      <c r="C624" s="90"/>
      <c r="D624" s="146"/>
      <c r="E624" s="257"/>
      <c r="F624" s="263"/>
      <c r="G624" s="257"/>
      <c r="H624" s="257"/>
      <c r="I624" s="257"/>
      <c r="J624" s="257"/>
      <c r="K624" s="257"/>
      <c r="L624" s="256"/>
      <c r="M624" s="263"/>
      <c r="N624" s="263"/>
      <c r="O624" s="257"/>
      <c r="P624" s="257"/>
      <c r="Q624" s="257"/>
      <c r="R624" s="257"/>
      <c r="S624" s="257"/>
      <c r="T624" s="257"/>
      <c r="U624" s="290" t="str">
        <f>IF(OR(L624="FINT",L624="ENCO",L624=""),IF(ISNA(LOOKUP(S624,'€€€'!$H$7:$H$96,'€€€'!$I$7:$I$96)*T624),"",(LOOKUP(S624,'€€€'!$H$7:$H$96,'€€€'!$I$7:$I$96)*T624)),"")</f>
        <v/>
      </c>
      <c r="V624" s="256"/>
      <c r="W624" s="256"/>
      <c r="X624" s="290" t="str">
        <f>IF(OR(L624="FINT",L624="ENCO",L624=""),IF(ISNA(LOOKUP(V624,'€€€'!$H$7:$H$96,'€€€'!$I$7:$I$96)*W624),"",(LOOKUP(V624,'€€€'!$H$7:$H$96,'€€€'!$I$7:$I$96)*W624)),"")</f>
        <v/>
      </c>
      <c r="Y624" s="7"/>
      <c r="Z624" s="215"/>
      <c r="AA624" s="215"/>
      <c r="AB624" s="215"/>
      <c r="AC624" s="215"/>
      <c r="AD624" s="215"/>
      <c r="AE624" s="215"/>
      <c r="AF624" s="215"/>
      <c r="AG624" s="215"/>
      <c r="AH624" s="215"/>
      <c r="AI624" s="214">
        <f t="shared" si="33"/>
        <v>0</v>
      </c>
      <c r="AJ624" s="214">
        <f t="shared" si="34"/>
        <v>0</v>
      </c>
      <c r="AK624" s="214">
        <f t="shared" si="35"/>
        <v>0</v>
      </c>
    </row>
    <row r="625" spans="1:37" ht="20.25" x14ac:dyDescent="0.2">
      <c r="A625" s="1"/>
      <c r="B625" s="1"/>
      <c r="C625" s="90"/>
      <c r="D625" s="146"/>
      <c r="E625" s="257"/>
      <c r="F625" s="263"/>
      <c r="G625" s="257"/>
      <c r="H625" s="257"/>
      <c r="I625" s="257"/>
      <c r="J625" s="257"/>
      <c r="K625" s="257"/>
      <c r="L625" s="256"/>
      <c r="M625" s="263"/>
      <c r="N625" s="263"/>
      <c r="O625" s="257"/>
      <c r="P625" s="257"/>
      <c r="Q625" s="257"/>
      <c r="R625" s="257"/>
      <c r="S625" s="257"/>
      <c r="T625" s="257"/>
      <c r="U625" s="290" t="str">
        <f>IF(OR(L625="FINT",L625="ENCO",L625=""),IF(ISNA(LOOKUP(S625,'€€€'!$H$7:$H$96,'€€€'!$I$7:$I$96)*T625),"",(LOOKUP(S625,'€€€'!$H$7:$H$96,'€€€'!$I$7:$I$96)*T625)),"")</f>
        <v/>
      </c>
      <c r="V625" s="256"/>
      <c r="W625" s="256"/>
      <c r="X625" s="290" t="str">
        <f>IF(OR(L625="FINT",L625="ENCO",L625=""),IF(ISNA(LOOKUP(V625,'€€€'!$H$7:$H$96,'€€€'!$I$7:$I$96)*W625),"",(LOOKUP(V625,'€€€'!$H$7:$H$96,'€€€'!$I$7:$I$96)*W625)),"")</f>
        <v/>
      </c>
      <c r="Y625" s="7"/>
      <c r="Z625" s="215"/>
      <c r="AA625" s="215"/>
      <c r="AB625" s="215"/>
      <c r="AC625" s="215"/>
      <c r="AD625" s="215"/>
      <c r="AE625" s="215"/>
      <c r="AF625" s="215"/>
      <c r="AG625" s="215"/>
      <c r="AH625" s="215"/>
      <c r="AI625" s="214">
        <f t="shared" si="33"/>
        <v>0</v>
      </c>
      <c r="AJ625" s="214">
        <f t="shared" si="34"/>
        <v>0</v>
      </c>
      <c r="AK625" s="214">
        <f t="shared" si="35"/>
        <v>0</v>
      </c>
    </row>
    <row r="626" spans="1:37" ht="20.25" x14ac:dyDescent="0.2">
      <c r="A626" s="1"/>
      <c r="B626" s="1"/>
      <c r="C626" s="90"/>
      <c r="D626" s="146"/>
      <c r="E626" s="257"/>
      <c r="F626" s="263"/>
      <c r="G626" s="257"/>
      <c r="H626" s="257"/>
      <c r="I626" s="257"/>
      <c r="J626" s="257"/>
      <c r="K626" s="257"/>
      <c r="L626" s="256"/>
      <c r="M626" s="263"/>
      <c r="N626" s="263"/>
      <c r="O626" s="257"/>
      <c r="P626" s="257"/>
      <c r="Q626" s="257"/>
      <c r="R626" s="257"/>
      <c r="S626" s="257"/>
      <c r="T626" s="257"/>
      <c r="U626" s="290" t="str">
        <f>IF(OR(L626="FINT",L626="ENCO",L626=""),IF(ISNA(LOOKUP(S626,'€€€'!$H$7:$H$96,'€€€'!$I$7:$I$96)*T626),"",(LOOKUP(S626,'€€€'!$H$7:$H$96,'€€€'!$I$7:$I$96)*T626)),"")</f>
        <v/>
      </c>
      <c r="V626" s="256"/>
      <c r="W626" s="256"/>
      <c r="X626" s="290" t="str">
        <f>IF(OR(L626="FINT",L626="ENCO",L626=""),IF(ISNA(LOOKUP(V626,'€€€'!$H$7:$H$96,'€€€'!$I$7:$I$96)*W626),"",(LOOKUP(V626,'€€€'!$H$7:$H$96,'€€€'!$I$7:$I$96)*W626)),"")</f>
        <v/>
      </c>
      <c r="Y626" s="7"/>
      <c r="Z626" s="215"/>
      <c r="AA626" s="215"/>
      <c r="AB626" s="215"/>
      <c r="AC626" s="215"/>
      <c r="AD626" s="215"/>
      <c r="AE626" s="215"/>
      <c r="AF626" s="215"/>
      <c r="AG626" s="215"/>
      <c r="AH626" s="215"/>
      <c r="AI626" s="214">
        <f t="shared" si="33"/>
        <v>0</v>
      </c>
      <c r="AJ626" s="214">
        <f t="shared" si="34"/>
        <v>0</v>
      </c>
      <c r="AK626" s="214">
        <f t="shared" si="35"/>
        <v>0</v>
      </c>
    </row>
    <row r="627" spans="1:37" ht="20.25" x14ac:dyDescent="0.2">
      <c r="A627" s="1"/>
      <c r="B627" s="1"/>
      <c r="C627" s="90"/>
      <c r="D627" s="146"/>
      <c r="E627" s="257"/>
      <c r="F627" s="263"/>
      <c r="G627" s="257"/>
      <c r="H627" s="257"/>
      <c r="I627" s="257"/>
      <c r="J627" s="257"/>
      <c r="K627" s="257"/>
      <c r="L627" s="256"/>
      <c r="M627" s="263"/>
      <c r="N627" s="263"/>
      <c r="O627" s="257"/>
      <c r="P627" s="257"/>
      <c r="Q627" s="257"/>
      <c r="R627" s="257"/>
      <c r="S627" s="257"/>
      <c r="T627" s="257"/>
      <c r="U627" s="290" t="str">
        <f>IF(OR(L627="FINT",L627="ENCO",L627=""),IF(ISNA(LOOKUP(S627,'€€€'!$H$7:$H$96,'€€€'!$I$7:$I$96)*T627),"",(LOOKUP(S627,'€€€'!$H$7:$H$96,'€€€'!$I$7:$I$96)*T627)),"")</f>
        <v/>
      </c>
      <c r="V627" s="256"/>
      <c r="W627" s="256"/>
      <c r="X627" s="290" t="str">
        <f>IF(OR(L627="FINT",L627="ENCO",L627=""),IF(ISNA(LOOKUP(V627,'€€€'!$H$7:$H$96,'€€€'!$I$7:$I$96)*W627),"",(LOOKUP(V627,'€€€'!$H$7:$H$96,'€€€'!$I$7:$I$96)*W627)),"")</f>
        <v/>
      </c>
      <c r="Y627" s="7"/>
      <c r="Z627" s="215"/>
      <c r="AA627" s="215"/>
      <c r="AB627" s="215"/>
      <c r="AC627" s="215"/>
      <c r="AD627" s="215"/>
      <c r="AE627" s="215"/>
      <c r="AF627" s="215"/>
      <c r="AG627" s="215"/>
      <c r="AH627" s="215"/>
      <c r="AI627" s="214">
        <f t="shared" si="33"/>
        <v>0</v>
      </c>
      <c r="AJ627" s="214">
        <f t="shared" si="34"/>
        <v>0</v>
      </c>
      <c r="AK627" s="214">
        <f t="shared" si="35"/>
        <v>0</v>
      </c>
    </row>
    <row r="628" spans="1:37" ht="20.25" x14ac:dyDescent="0.2">
      <c r="A628" s="1"/>
      <c r="B628" s="1"/>
      <c r="C628" s="90"/>
      <c r="D628" s="146"/>
      <c r="E628" s="257"/>
      <c r="F628" s="263"/>
      <c r="G628" s="257"/>
      <c r="H628" s="257"/>
      <c r="I628" s="257"/>
      <c r="J628" s="257"/>
      <c r="K628" s="257"/>
      <c r="L628" s="256"/>
      <c r="M628" s="263"/>
      <c r="N628" s="263"/>
      <c r="O628" s="257"/>
      <c r="P628" s="257"/>
      <c r="Q628" s="257"/>
      <c r="R628" s="257"/>
      <c r="S628" s="257"/>
      <c r="T628" s="257"/>
      <c r="U628" s="290" t="str">
        <f>IF(OR(L628="FINT",L628="ENCO",L628=""),IF(ISNA(LOOKUP(S628,'€€€'!$H$7:$H$96,'€€€'!$I$7:$I$96)*T628),"",(LOOKUP(S628,'€€€'!$H$7:$H$96,'€€€'!$I$7:$I$96)*T628)),"")</f>
        <v/>
      </c>
      <c r="V628" s="256"/>
      <c r="W628" s="256"/>
      <c r="X628" s="290" t="str">
        <f>IF(OR(L628="FINT",L628="ENCO",L628=""),IF(ISNA(LOOKUP(V628,'€€€'!$H$7:$H$96,'€€€'!$I$7:$I$96)*W628),"",(LOOKUP(V628,'€€€'!$H$7:$H$96,'€€€'!$I$7:$I$96)*W628)),"")</f>
        <v/>
      </c>
      <c r="Y628" s="7"/>
      <c r="Z628" s="215"/>
      <c r="AA628" s="215"/>
      <c r="AB628" s="215"/>
      <c r="AC628" s="215"/>
      <c r="AD628" s="215"/>
      <c r="AE628" s="215"/>
      <c r="AF628" s="215"/>
      <c r="AG628" s="215"/>
      <c r="AH628" s="215"/>
      <c r="AI628" s="214">
        <f t="shared" si="33"/>
        <v>0</v>
      </c>
      <c r="AJ628" s="214">
        <f t="shared" si="34"/>
        <v>0</v>
      </c>
      <c r="AK628" s="214">
        <f t="shared" si="35"/>
        <v>0</v>
      </c>
    </row>
    <row r="629" spans="1:37" ht="20.25" x14ac:dyDescent="0.2">
      <c r="A629" s="1"/>
      <c r="B629" s="1"/>
      <c r="C629" s="90"/>
      <c r="D629" s="146"/>
      <c r="E629" s="257"/>
      <c r="F629" s="263"/>
      <c r="G629" s="257"/>
      <c r="H629" s="257"/>
      <c r="I629" s="257"/>
      <c r="J629" s="257"/>
      <c r="K629" s="257"/>
      <c r="L629" s="256"/>
      <c r="M629" s="263"/>
      <c r="N629" s="263"/>
      <c r="O629" s="257"/>
      <c r="P629" s="257"/>
      <c r="Q629" s="257"/>
      <c r="R629" s="257"/>
      <c r="S629" s="257"/>
      <c r="T629" s="257"/>
      <c r="U629" s="290" t="str">
        <f>IF(OR(L629="FINT",L629="ENCO",L629=""),IF(ISNA(LOOKUP(S629,'€€€'!$H$7:$H$96,'€€€'!$I$7:$I$96)*T629),"",(LOOKUP(S629,'€€€'!$H$7:$H$96,'€€€'!$I$7:$I$96)*T629)),"")</f>
        <v/>
      </c>
      <c r="V629" s="256"/>
      <c r="W629" s="256"/>
      <c r="X629" s="290" t="str">
        <f>IF(OR(L629="FINT",L629="ENCO",L629=""),IF(ISNA(LOOKUP(V629,'€€€'!$H$7:$H$96,'€€€'!$I$7:$I$96)*W629),"",(LOOKUP(V629,'€€€'!$H$7:$H$96,'€€€'!$I$7:$I$96)*W629)),"")</f>
        <v/>
      </c>
      <c r="Y629" s="7"/>
      <c r="Z629" s="215"/>
      <c r="AA629" s="215"/>
      <c r="AB629" s="215"/>
      <c r="AC629" s="215"/>
      <c r="AD629" s="215"/>
      <c r="AE629" s="215"/>
      <c r="AF629" s="215"/>
      <c r="AG629" s="215"/>
      <c r="AH629" s="215"/>
      <c r="AI629" s="214">
        <f t="shared" si="33"/>
        <v>0</v>
      </c>
      <c r="AJ629" s="214">
        <f t="shared" si="34"/>
        <v>0</v>
      </c>
      <c r="AK629" s="214">
        <f t="shared" si="35"/>
        <v>0</v>
      </c>
    </row>
    <row r="630" spans="1:37" ht="20.25" x14ac:dyDescent="0.2">
      <c r="A630" s="1"/>
      <c r="B630" s="1"/>
      <c r="C630" s="90"/>
      <c r="D630" s="146"/>
      <c r="E630" s="257"/>
      <c r="F630" s="263"/>
      <c r="G630" s="257"/>
      <c r="H630" s="257"/>
      <c r="I630" s="257"/>
      <c r="J630" s="257"/>
      <c r="K630" s="257"/>
      <c r="L630" s="256"/>
      <c r="M630" s="263"/>
      <c r="N630" s="263"/>
      <c r="O630" s="257"/>
      <c r="P630" s="257"/>
      <c r="Q630" s="257"/>
      <c r="R630" s="257"/>
      <c r="S630" s="257"/>
      <c r="T630" s="257"/>
      <c r="U630" s="290" t="str">
        <f>IF(OR(L630="FINT",L630="ENCO",L630=""),IF(ISNA(LOOKUP(S630,'€€€'!$H$7:$H$96,'€€€'!$I$7:$I$96)*T630),"",(LOOKUP(S630,'€€€'!$H$7:$H$96,'€€€'!$I$7:$I$96)*T630)),"")</f>
        <v/>
      </c>
      <c r="V630" s="256"/>
      <c r="W630" s="256"/>
      <c r="X630" s="290" t="str">
        <f>IF(OR(L630="FINT",L630="ENCO",L630=""),IF(ISNA(LOOKUP(V630,'€€€'!$H$7:$H$96,'€€€'!$I$7:$I$96)*W630),"",(LOOKUP(V630,'€€€'!$H$7:$H$96,'€€€'!$I$7:$I$96)*W630)),"")</f>
        <v/>
      </c>
      <c r="Y630" s="7"/>
      <c r="Z630" s="215"/>
      <c r="AA630" s="215"/>
      <c r="AB630" s="215"/>
      <c r="AC630" s="215"/>
      <c r="AD630" s="215"/>
      <c r="AE630" s="215"/>
      <c r="AF630" s="215"/>
      <c r="AG630" s="215"/>
      <c r="AH630" s="215"/>
      <c r="AI630" s="214">
        <f t="shared" si="33"/>
        <v>0</v>
      </c>
      <c r="AJ630" s="214">
        <f t="shared" si="34"/>
        <v>0</v>
      </c>
      <c r="AK630" s="214">
        <f t="shared" si="35"/>
        <v>0</v>
      </c>
    </row>
    <row r="631" spans="1:37" ht="20.25" x14ac:dyDescent="0.2">
      <c r="A631" s="1"/>
      <c r="B631" s="1"/>
      <c r="C631" s="90"/>
      <c r="D631" s="146"/>
      <c r="E631" s="257"/>
      <c r="F631" s="263"/>
      <c r="G631" s="257"/>
      <c r="H631" s="257"/>
      <c r="I631" s="257"/>
      <c r="J631" s="257"/>
      <c r="K631" s="257"/>
      <c r="L631" s="256"/>
      <c r="M631" s="263"/>
      <c r="N631" s="263"/>
      <c r="O631" s="257"/>
      <c r="P631" s="257"/>
      <c r="Q631" s="257"/>
      <c r="R631" s="257"/>
      <c r="S631" s="257"/>
      <c r="T631" s="257"/>
      <c r="U631" s="290" t="str">
        <f>IF(OR(L631="FINT",L631="ENCO",L631=""),IF(ISNA(LOOKUP(S631,'€€€'!$H$7:$H$96,'€€€'!$I$7:$I$96)*T631),"",(LOOKUP(S631,'€€€'!$H$7:$H$96,'€€€'!$I$7:$I$96)*T631)),"")</f>
        <v/>
      </c>
      <c r="V631" s="256"/>
      <c r="W631" s="256"/>
      <c r="X631" s="290" t="str">
        <f>IF(OR(L631="FINT",L631="ENCO",L631=""),IF(ISNA(LOOKUP(V631,'€€€'!$H$7:$H$96,'€€€'!$I$7:$I$96)*W631),"",(LOOKUP(V631,'€€€'!$H$7:$H$96,'€€€'!$I$7:$I$96)*W631)),"")</f>
        <v/>
      </c>
      <c r="Y631" s="7"/>
      <c r="Z631" s="215"/>
      <c r="AA631" s="215"/>
      <c r="AB631" s="215"/>
      <c r="AC631" s="215"/>
      <c r="AD631" s="215"/>
      <c r="AE631" s="215"/>
      <c r="AF631" s="215"/>
      <c r="AG631" s="215"/>
      <c r="AH631" s="215"/>
      <c r="AI631" s="214">
        <f t="shared" si="33"/>
        <v>0</v>
      </c>
      <c r="AJ631" s="214">
        <f t="shared" si="34"/>
        <v>0</v>
      </c>
      <c r="AK631" s="214">
        <f t="shared" si="35"/>
        <v>0</v>
      </c>
    </row>
    <row r="632" spans="1:37" ht="20.25" x14ac:dyDescent="0.2">
      <c r="A632" s="1"/>
      <c r="B632" s="1"/>
      <c r="C632" s="90"/>
      <c r="D632" s="146"/>
      <c r="E632" s="257"/>
      <c r="F632" s="263"/>
      <c r="G632" s="257"/>
      <c r="H632" s="257"/>
      <c r="I632" s="257"/>
      <c r="J632" s="257"/>
      <c r="K632" s="257"/>
      <c r="L632" s="256"/>
      <c r="M632" s="263"/>
      <c r="N632" s="263"/>
      <c r="O632" s="257"/>
      <c r="P632" s="257"/>
      <c r="Q632" s="257"/>
      <c r="R632" s="257"/>
      <c r="S632" s="257"/>
      <c r="T632" s="257"/>
      <c r="U632" s="290" t="str">
        <f>IF(OR(L632="FINT",L632="ENCO",L632=""),IF(ISNA(LOOKUP(S632,'€€€'!$H$7:$H$96,'€€€'!$I$7:$I$96)*T632),"",(LOOKUP(S632,'€€€'!$H$7:$H$96,'€€€'!$I$7:$I$96)*T632)),"")</f>
        <v/>
      </c>
      <c r="V632" s="256"/>
      <c r="W632" s="256"/>
      <c r="X632" s="290" t="str">
        <f>IF(OR(L632="FINT",L632="ENCO",L632=""),IF(ISNA(LOOKUP(V632,'€€€'!$H$7:$H$96,'€€€'!$I$7:$I$96)*W632),"",(LOOKUP(V632,'€€€'!$H$7:$H$96,'€€€'!$I$7:$I$96)*W632)),"")</f>
        <v/>
      </c>
      <c r="Y632" s="7"/>
      <c r="Z632" s="215"/>
      <c r="AA632" s="215"/>
      <c r="AB632" s="215"/>
      <c r="AC632" s="215"/>
      <c r="AD632" s="215"/>
      <c r="AE632" s="215"/>
      <c r="AF632" s="215"/>
      <c r="AG632" s="215"/>
      <c r="AH632" s="215"/>
      <c r="AI632" s="214">
        <f t="shared" si="33"/>
        <v>0</v>
      </c>
      <c r="AJ632" s="214">
        <f t="shared" si="34"/>
        <v>0</v>
      </c>
      <c r="AK632" s="214">
        <f t="shared" si="35"/>
        <v>0</v>
      </c>
    </row>
    <row r="633" spans="1:37" ht="20.25" x14ac:dyDescent="0.2">
      <c r="A633" s="1"/>
      <c r="B633" s="1"/>
      <c r="C633" s="90"/>
      <c r="D633" s="146"/>
      <c r="E633" s="257"/>
      <c r="F633" s="263"/>
      <c r="G633" s="257"/>
      <c r="H633" s="257"/>
      <c r="I633" s="257"/>
      <c r="J633" s="257"/>
      <c r="K633" s="257"/>
      <c r="L633" s="256"/>
      <c r="M633" s="263"/>
      <c r="N633" s="263"/>
      <c r="O633" s="257"/>
      <c r="P633" s="257"/>
      <c r="Q633" s="257"/>
      <c r="R633" s="257"/>
      <c r="S633" s="257"/>
      <c r="T633" s="257"/>
      <c r="U633" s="290" t="str">
        <f>IF(OR(L633="FINT",L633="ENCO",L633=""),IF(ISNA(LOOKUP(S633,'€€€'!$H$7:$H$96,'€€€'!$I$7:$I$96)*T633),"",(LOOKUP(S633,'€€€'!$H$7:$H$96,'€€€'!$I$7:$I$96)*T633)),"")</f>
        <v/>
      </c>
      <c r="V633" s="256"/>
      <c r="W633" s="256"/>
      <c r="X633" s="290" t="str">
        <f>IF(OR(L633="FINT",L633="ENCO",L633=""),IF(ISNA(LOOKUP(V633,'€€€'!$H$7:$H$96,'€€€'!$I$7:$I$96)*W633),"",(LOOKUP(V633,'€€€'!$H$7:$H$96,'€€€'!$I$7:$I$96)*W633)),"")</f>
        <v/>
      </c>
      <c r="Y633" s="7"/>
      <c r="Z633" s="215"/>
      <c r="AA633" s="215"/>
      <c r="AB633" s="215"/>
      <c r="AC633" s="215"/>
      <c r="AD633" s="215"/>
      <c r="AE633" s="215"/>
      <c r="AF633" s="215"/>
      <c r="AG633" s="215"/>
      <c r="AH633" s="215"/>
      <c r="AI633" s="214">
        <f t="shared" si="33"/>
        <v>0</v>
      </c>
      <c r="AJ633" s="214">
        <f t="shared" si="34"/>
        <v>0</v>
      </c>
      <c r="AK633" s="214">
        <f t="shared" si="35"/>
        <v>0</v>
      </c>
    </row>
    <row r="634" spans="1:37" ht="20.25" x14ac:dyDescent="0.2">
      <c r="A634" s="1"/>
      <c r="B634" s="1"/>
      <c r="C634" s="90"/>
      <c r="D634" s="146"/>
      <c r="E634" s="257"/>
      <c r="F634" s="263"/>
      <c r="G634" s="257"/>
      <c r="H634" s="257"/>
      <c r="I634" s="257"/>
      <c r="J634" s="257"/>
      <c r="K634" s="257"/>
      <c r="L634" s="256"/>
      <c r="M634" s="263"/>
      <c r="N634" s="263"/>
      <c r="O634" s="257"/>
      <c r="P634" s="257"/>
      <c r="Q634" s="257"/>
      <c r="R634" s="257"/>
      <c r="S634" s="257"/>
      <c r="T634" s="257"/>
      <c r="U634" s="290" t="str">
        <f>IF(OR(L634="FINT",L634="ENCO",L634=""),IF(ISNA(LOOKUP(S634,'€€€'!$H$7:$H$96,'€€€'!$I$7:$I$96)*T634),"",(LOOKUP(S634,'€€€'!$H$7:$H$96,'€€€'!$I$7:$I$96)*T634)),"")</f>
        <v/>
      </c>
      <c r="V634" s="256"/>
      <c r="W634" s="256"/>
      <c r="X634" s="290" t="str">
        <f>IF(OR(L634="FINT",L634="ENCO",L634=""),IF(ISNA(LOOKUP(V634,'€€€'!$H$7:$H$96,'€€€'!$I$7:$I$96)*W634),"",(LOOKUP(V634,'€€€'!$H$7:$H$96,'€€€'!$I$7:$I$96)*W634)),"")</f>
        <v/>
      </c>
      <c r="Y634" s="7"/>
      <c r="Z634" s="215"/>
      <c r="AA634" s="215"/>
      <c r="AB634" s="215"/>
      <c r="AC634" s="215"/>
      <c r="AD634" s="215"/>
      <c r="AE634" s="215"/>
      <c r="AF634" s="215"/>
      <c r="AG634" s="215"/>
      <c r="AH634" s="215"/>
      <c r="AI634" s="214">
        <f t="shared" si="33"/>
        <v>0</v>
      </c>
      <c r="AJ634" s="214">
        <f t="shared" si="34"/>
        <v>0</v>
      </c>
      <c r="AK634" s="214">
        <f t="shared" si="35"/>
        <v>0</v>
      </c>
    </row>
    <row r="635" spans="1:37" ht="20.25" x14ac:dyDescent="0.2">
      <c r="A635" s="1"/>
      <c r="B635" s="1"/>
      <c r="C635" s="90"/>
      <c r="D635" s="146"/>
      <c r="E635" s="257"/>
      <c r="F635" s="263"/>
      <c r="G635" s="257"/>
      <c r="H635" s="257"/>
      <c r="I635" s="257"/>
      <c r="J635" s="257"/>
      <c r="K635" s="257"/>
      <c r="L635" s="256"/>
      <c r="M635" s="263"/>
      <c r="N635" s="263"/>
      <c r="O635" s="257"/>
      <c r="P635" s="257"/>
      <c r="Q635" s="257"/>
      <c r="R635" s="257"/>
      <c r="S635" s="257"/>
      <c r="T635" s="257"/>
      <c r="U635" s="290" t="str">
        <f>IF(OR(L635="FINT",L635="ENCO",L635=""),IF(ISNA(LOOKUP(S635,'€€€'!$H$7:$H$96,'€€€'!$I$7:$I$96)*T635),"",(LOOKUP(S635,'€€€'!$H$7:$H$96,'€€€'!$I$7:$I$96)*T635)),"")</f>
        <v/>
      </c>
      <c r="V635" s="256"/>
      <c r="W635" s="256"/>
      <c r="X635" s="290" t="str">
        <f>IF(OR(L635="FINT",L635="ENCO",L635=""),IF(ISNA(LOOKUP(V635,'€€€'!$H$7:$H$96,'€€€'!$I$7:$I$96)*W635),"",(LOOKUP(V635,'€€€'!$H$7:$H$96,'€€€'!$I$7:$I$96)*W635)),"")</f>
        <v/>
      </c>
      <c r="Y635" s="7"/>
      <c r="Z635" s="215"/>
      <c r="AA635" s="215"/>
      <c r="AB635" s="215"/>
      <c r="AC635" s="215"/>
      <c r="AD635" s="215"/>
      <c r="AE635" s="215"/>
      <c r="AF635" s="215"/>
      <c r="AG635" s="215"/>
      <c r="AH635" s="215"/>
      <c r="AI635" s="214">
        <f t="shared" si="33"/>
        <v>0</v>
      </c>
      <c r="AJ635" s="214">
        <f t="shared" si="34"/>
        <v>0</v>
      </c>
      <c r="AK635" s="214">
        <f t="shared" si="35"/>
        <v>0</v>
      </c>
    </row>
    <row r="636" spans="1:37" ht="20.25" x14ac:dyDescent="0.2">
      <c r="A636" s="1"/>
      <c r="B636" s="1"/>
      <c r="C636" s="90"/>
      <c r="D636" s="146"/>
      <c r="E636" s="257"/>
      <c r="F636" s="263"/>
      <c r="G636" s="257"/>
      <c r="H636" s="257"/>
      <c r="I636" s="257"/>
      <c r="J636" s="257"/>
      <c r="K636" s="257"/>
      <c r="L636" s="256"/>
      <c r="M636" s="263"/>
      <c r="N636" s="263"/>
      <c r="O636" s="257"/>
      <c r="P636" s="257"/>
      <c r="Q636" s="257"/>
      <c r="R636" s="257"/>
      <c r="S636" s="257"/>
      <c r="T636" s="257"/>
      <c r="U636" s="290" t="str">
        <f>IF(OR(L636="FINT",L636="ENCO",L636=""),IF(ISNA(LOOKUP(S636,'€€€'!$H$7:$H$96,'€€€'!$I$7:$I$96)*T636),"",(LOOKUP(S636,'€€€'!$H$7:$H$96,'€€€'!$I$7:$I$96)*T636)),"")</f>
        <v/>
      </c>
      <c r="V636" s="256"/>
      <c r="W636" s="256"/>
      <c r="X636" s="290" t="str">
        <f>IF(OR(L636="FINT",L636="ENCO",L636=""),IF(ISNA(LOOKUP(V636,'€€€'!$H$7:$H$96,'€€€'!$I$7:$I$96)*W636),"",(LOOKUP(V636,'€€€'!$H$7:$H$96,'€€€'!$I$7:$I$96)*W636)),"")</f>
        <v/>
      </c>
      <c r="Y636" s="7"/>
      <c r="Z636" s="215"/>
      <c r="AA636" s="215"/>
      <c r="AB636" s="215"/>
      <c r="AC636" s="215"/>
      <c r="AD636" s="215"/>
      <c r="AE636" s="215"/>
      <c r="AF636" s="215"/>
      <c r="AG636" s="215"/>
      <c r="AH636" s="215"/>
      <c r="AI636" s="214">
        <f t="shared" si="33"/>
        <v>0</v>
      </c>
      <c r="AJ636" s="214">
        <f t="shared" si="34"/>
        <v>0</v>
      </c>
      <c r="AK636" s="214">
        <f t="shared" si="35"/>
        <v>0</v>
      </c>
    </row>
    <row r="637" spans="1:37" ht="20.25" x14ac:dyDescent="0.2">
      <c r="A637" s="1"/>
      <c r="B637" s="1"/>
      <c r="C637" s="90"/>
      <c r="D637" s="146"/>
      <c r="E637" s="257"/>
      <c r="F637" s="263"/>
      <c r="G637" s="257"/>
      <c r="H637" s="257"/>
      <c r="I637" s="257"/>
      <c r="J637" s="257"/>
      <c r="K637" s="257"/>
      <c r="L637" s="256"/>
      <c r="M637" s="263"/>
      <c r="N637" s="263"/>
      <c r="O637" s="257"/>
      <c r="P637" s="257"/>
      <c r="Q637" s="257"/>
      <c r="R637" s="257"/>
      <c r="S637" s="257"/>
      <c r="T637" s="257"/>
      <c r="U637" s="290" t="str">
        <f>IF(OR(L637="FINT",L637="ENCO",L637=""),IF(ISNA(LOOKUP(S637,'€€€'!$H$7:$H$96,'€€€'!$I$7:$I$96)*T637),"",(LOOKUP(S637,'€€€'!$H$7:$H$96,'€€€'!$I$7:$I$96)*T637)),"")</f>
        <v/>
      </c>
      <c r="V637" s="256"/>
      <c r="W637" s="256"/>
      <c r="X637" s="290" t="str">
        <f>IF(OR(L637="FINT",L637="ENCO",L637=""),IF(ISNA(LOOKUP(V637,'€€€'!$H$7:$H$96,'€€€'!$I$7:$I$96)*W637),"",(LOOKUP(V637,'€€€'!$H$7:$H$96,'€€€'!$I$7:$I$96)*W637)),"")</f>
        <v/>
      </c>
      <c r="Y637" s="7"/>
      <c r="Z637" s="215"/>
      <c r="AA637" s="215"/>
      <c r="AB637" s="215"/>
      <c r="AC637" s="215"/>
      <c r="AD637" s="215"/>
      <c r="AE637" s="215"/>
      <c r="AF637" s="215"/>
      <c r="AG637" s="215"/>
      <c r="AH637" s="215"/>
      <c r="AI637" s="214">
        <f t="shared" si="33"/>
        <v>0</v>
      </c>
      <c r="AJ637" s="214">
        <f t="shared" si="34"/>
        <v>0</v>
      </c>
      <c r="AK637" s="214">
        <f t="shared" si="35"/>
        <v>0</v>
      </c>
    </row>
    <row r="638" spans="1:37" ht="20.25" x14ac:dyDescent="0.2">
      <c r="A638" s="1"/>
      <c r="B638" s="1"/>
      <c r="C638" s="90"/>
      <c r="D638" s="146"/>
      <c r="E638" s="257"/>
      <c r="F638" s="263"/>
      <c r="G638" s="257"/>
      <c r="H638" s="257"/>
      <c r="I638" s="257"/>
      <c r="J638" s="257"/>
      <c r="K638" s="257"/>
      <c r="L638" s="256"/>
      <c r="M638" s="263"/>
      <c r="N638" s="263"/>
      <c r="O638" s="257"/>
      <c r="P638" s="257"/>
      <c r="Q638" s="257"/>
      <c r="R638" s="257"/>
      <c r="S638" s="257"/>
      <c r="T638" s="257"/>
      <c r="U638" s="290" t="str">
        <f>IF(OR(L638="FINT",L638="ENCO",L638=""),IF(ISNA(LOOKUP(S638,'€€€'!$H$7:$H$96,'€€€'!$I$7:$I$96)*T638),"",(LOOKUP(S638,'€€€'!$H$7:$H$96,'€€€'!$I$7:$I$96)*T638)),"")</f>
        <v/>
      </c>
      <c r="V638" s="256"/>
      <c r="W638" s="256"/>
      <c r="X638" s="290" t="str">
        <f>IF(OR(L638="FINT",L638="ENCO",L638=""),IF(ISNA(LOOKUP(V638,'€€€'!$H$7:$H$96,'€€€'!$I$7:$I$96)*W638),"",(LOOKUP(V638,'€€€'!$H$7:$H$96,'€€€'!$I$7:$I$96)*W638)),"")</f>
        <v/>
      </c>
      <c r="Y638" s="7"/>
      <c r="Z638" s="215"/>
      <c r="AA638" s="215"/>
      <c r="AB638" s="215"/>
      <c r="AC638" s="215"/>
      <c r="AD638" s="215"/>
      <c r="AE638" s="215"/>
      <c r="AF638" s="215"/>
      <c r="AG638" s="215"/>
      <c r="AH638" s="215"/>
      <c r="AI638" s="214">
        <f t="shared" si="33"/>
        <v>0</v>
      </c>
      <c r="AJ638" s="214">
        <f t="shared" si="34"/>
        <v>0</v>
      </c>
      <c r="AK638" s="214">
        <f t="shared" si="35"/>
        <v>0</v>
      </c>
    </row>
    <row r="639" spans="1:37" ht="20.25" x14ac:dyDescent="0.2">
      <c r="A639" s="1"/>
      <c r="B639" s="1"/>
      <c r="C639" s="90"/>
      <c r="D639" s="146"/>
      <c r="E639" s="257"/>
      <c r="F639" s="263"/>
      <c r="G639" s="257"/>
      <c r="H639" s="257"/>
      <c r="I639" s="257"/>
      <c r="J639" s="257"/>
      <c r="K639" s="257"/>
      <c r="L639" s="256"/>
      <c r="M639" s="263"/>
      <c r="N639" s="263"/>
      <c r="O639" s="257"/>
      <c r="P639" s="257"/>
      <c r="Q639" s="257"/>
      <c r="R639" s="257"/>
      <c r="S639" s="257"/>
      <c r="T639" s="257"/>
      <c r="U639" s="290" t="str">
        <f>IF(OR(L639="FINT",L639="ENCO",L639=""),IF(ISNA(LOOKUP(S639,'€€€'!$H$7:$H$96,'€€€'!$I$7:$I$96)*T639),"",(LOOKUP(S639,'€€€'!$H$7:$H$96,'€€€'!$I$7:$I$96)*T639)),"")</f>
        <v/>
      </c>
      <c r="V639" s="256"/>
      <c r="W639" s="256"/>
      <c r="X639" s="290" t="str">
        <f>IF(OR(L639="FINT",L639="ENCO",L639=""),IF(ISNA(LOOKUP(V639,'€€€'!$H$7:$H$96,'€€€'!$I$7:$I$96)*W639),"",(LOOKUP(V639,'€€€'!$H$7:$H$96,'€€€'!$I$7:$I$96)*W639)),"")</f>
        <v/>
      </c>
      <c r="Y639" s="7"/>
      <c r="Z639" s="215"/>
      <c r="AA639" s="215"/>
      <c r="AB639" s="215"/>
      <c r="AC639" s="215"/>
      <c r="AD639" s="215"/>
      <c r="AE639" s="215"/>
      <c r="AF639" s="215"/>
      <c r="AG639" s="215"/>
      <c r="AH639" s="215"/>
      <c r="AI639" s="214">
        <f t="shared" si="33"/>
        <v>0</v>
      </c>
      <c r="AJ639" s="214">
        <f t="shared" si="34"/>
        <v>0</v>
      </c>
      <c r="AK639" s="214">
        <f t="shared" si="35"/>
        <v>0</v>
      </c>
    </row>
    <row r="640" spans="1:37" ht="20.25" x14ac:dyDescent="0.2">
      <c r="A640" s="1"/>
      <c r="B640" s="1"/>
      <c r="C640" s="90"/>
      <c r="D640" s="146"/>
      <c r="E640" s="257"/>
      <c r="F640" s="263"/>
      <c r="G640" s="257"/>
      <c r="H640" s="257"/>
      <c r="I640" s="257"/>
      <c r="J640" s="257"/>
      <c r="K640" s="257"/>
      <c r="L640" s="256"/>
      <c r="M640" s="263"/>
      <c r="N640" s="263"/>
      <c r="O640" s="257"/>
      <c r="P640" s="257"/>
      <c r="Q640" s="257"/>
      <c r="R640" s="257"/>
      <c r="S640" s="257"/>
      <c r="T640" s="257"/>
      <c r="U640" s="290" t="str">
        <f>IF(OR(L640="FINT",L640="ENCO",L640=""),IF(ISNA(LOOKUP(S640,'€€€'!$H$7:$H$96,'€€€'!$I$7:$I$96)*T640),"",(LOOKUP(S640,'€€€'!$H$7:$H$96,'€€€'!$I$7:$I$96)*T640)),"")</f>
        <v/>
      </c>
      <c r="V640" s="256"/>
      <c r="W640" s="256"/>
      <c r="X640" s="290" t="str">
        <f>IF(OR(L640="FINT",L640="ENCO",L640=""),IF(ISNA(LOOKUP(V640,'€€€'!$H$7:$H$96,'€€€'!$I$7:$I$96)*W640),"",(LOOKUP(V640,'€€€'!$H$7:$H$96,'€€€'!$I$7:$I$96)*W640)),"")</f>
        <v/>
      </c>
      <c r="Y640" s="7"/>
      <c r="Z640" s="215"/>
      <c r="AA640" s="215"/>
      <c r="AB640" s="215"/>
      <c r="AC640" s="215"/>
      <c r="AD640" s="215"/>
      <c r="AE640" s="215"/>
      <c r="AF640" s="215"/>
      <c r="AG640" s="215"/>
      <c r="AH640" s="215"/>
      <c r="AI640" s="214">
        <f t="shared" si="33"/>
        <v>0</v>
      </c>
      <c r="AJ640" s="214">
        <f t="shared" si="34"/>
        <v>0</v>
      </c>
      <c r="AK640" s="214">
        <f t="shared" si="35"/>
        <v>0</v>
      </c>
    </row>
    <row r="641" spans="1:37" ht="20.25" x14ac:dyDescent="0.2">
      <c r="A641" s="1"/>
      <c r="B641" s="1"/>
      <c r="C641" s="90"/>
      <c r="D641" s="146"/>
      <c r="E641" s="257"/>
      <c r="F641" s="263"/>
      <c r="G641" s="257"/>
      <c r="H641" s="257"/>
      <c r="I641" s="257"/>
      <c r="J641" s="257"/>
      <c r="K641" s="257"/>
      <c r="L641" s="256"/>
      <c r="M641" s="263"/>
      <c r="N641" s="263"/>
      <c r="O641" s="257"/>
      <c r="P641" s="257"/>
      <c r="Q641" s="257"/>
      <c r="R641" s="257"/>
      <c r="S641" s="257"/>
      <c r="T641" s="257"/>
      <c r="U641" s="290" t="str">
        <f>IF(OR(L641="FINT",L641="ENCO",L641=""),IF(ISNA(LOOKUP(S641,'€€€'!$H$7:$H$96,'€€€'!$I$7:$I$96)*T641),"",(LOOKUP(S641,'€€€'!$H$7:$H$96,'€€€'!$I$7:$I$96)*T641)),"")</f>
        <v/>
      </c>
      <c r="V641" s="256"/>
      <c r="W641" s="256"/>
      <c r="X641" s="290" t="str">
        <f>IF(OR(L641="FINT",L641="ENCO",L641=""),IF(ISNA(LOOKUP(V641,'€€€'!$H$7:$H$96,'€€€'!$I$7:$I$96)*W641),"",(LOOKUP(V641,'€€€'!$H$7:$H$96,'€€€'!$I$7:$I$96)*W641)),"")</f>
        <v/>
      </c>
      <c r="Y641" s="7"/>
      <c r="Z641" s="215"/>
      <c r="AA641" s="215"/>
      <c r="AB641" s="215"/>
      <c r="AC641" s="215"/>
      <c r="AD641" s="215"/>
      <c r="AE641" s="215"/>
      <c r="AF641" s="215"/>
      <c r="AG641" s="215"/>
      <c r="AH641" s="215"/>
      <c r="AI641" s="214">
        <f t="shared" si="33"/>
        <v>0</v>
      </c>
      <c r="AJ641" s="214">
        <f t="shared" si="34"/>
        <v>0</v>
      </c>
      <c r="AK641" s="214">
        <f t="shared" si="35"/>
        <v>0</v>
      </c>
    </row>
    <row r="642" spans="1:37" ht="20.25" x14ac:dyDescent="0.2">
      <c r="A642" s="1"/>
      <c r="B642" s="1"/>
      <c r="C642" s="90"/>
      <c r="D642" s="146"/>
      <c r="E642" s="257"/>
      <c r="F642" s="263"/>
      <c r="G642" s="257"/>
      <c r="H642" s="257"/>
      <c r="I642" s="257"/>
      <c r="J642" s="257"/>
      <c r="K642" s="257"/>
      <c r="L642" s="256"/>
      <c r="M642" s="263"/>
      <c r="N642" s="263"/>
      <c r="O642" s="257"/>
      <c r="P642" s="257"/>
      <c r="Q642" s="257"/>
      <c r="R642" s="257"/>
      <c r="S642" s="257"/>
      <c r="T642" s="257"/>
      <c r="U642" s="290" t="str">
        <f>IF(OR(L642="FINT",L642="ENCO",L642=""),IF(ISNA(LOOKUP(S642,'€€€'!$H$7:$H$96,'€€€'!$I$7:$I$96)*T642),"",(LOOKUP(S642,'€€€'!$H$7:$H$96,'€€€'!$I$7:$I$96)*T642)),"")</f>
        <v/>
      </c>
      <c r="V642" s="256"/>
      <c r="W642" s="256"/>
      <c r="X642" s="290" t="str">
        <f>IF(OR(L642="FINT",L642="ENCO",L642=""),IF(ISNA(LOOKUP(V642,'€€€'!$H$7:$H$96,'€€€'!$I$7:$I$96)*W642),"",(LOOKUP(V642,'€€€'!$H$7:$H$96,'€€€'!$I$7:$I$96)*W642)),"")</f>
        <v/>
      </c>
      <c r="Y642" s="7"/>
      <c r="Z642" s="215"/>
      <c r="AA642" s="215"/>
      <c r="AB642" s="215"/>
      <c r="AC642" s="215"/>
      <c r="AD642" s="215"/>
      <c r="AE642" s="215"/>
      <c r="AF642" s="215"/>
      <c r="AG642" s="215"/>
      <c r="AH642" s="215"/>
      <c r="AI642" s="214">
        <f t="shared" si="33"/>
        <v>0</v>
      </c>
      <c r="AJ642" s="214">
        <f t="shared" si="34"/>
        <v>0</v>
      </c>
      <c r="AK642" s="214">
        <f t="shared" si="35"/>
        <v>0</v>
      </c>
    </row>
    <row r="643" spans="1:37" ht="20.25" x14ac:dyDescent="0.2">
      <c r="A643" s="1"/>
      <c r="B643" s="1"/>
      <c r="C643" s="90"/>
      <c r="D643" s="146"/>
      <c r="E643" s="257"/>
      <c r="F643" s="263"/>
      <c r="G643" s="257"/>
      <c r="H643" s="257"/>
      <c r="I643" s="257"/>
      <c r="J643" s="257"/>
      <c r="K643" s="257"/>
      <c r="L643" s="256"/>
      <c r="M643" s="263"/>
      <c r="N643" s="263"/>
      <c r="O643" s="257"/>
      <c r="P643" s="257"/>
      <c r="Q643" s="257"/>
      <c r="R643" s="257"/>
      <c r="S643" s="257"/>
      <c r="T643" s="257"/>
      <c r="U643" s="290" t="str">
        <f>IF(OR(L643="FINT",L643="ENCO",L643=""),IF(ISNA(LOOKUP(S643,'€€€'!$H$7:$H$96,'€€€'!$I$7:$I$96)*T643),"",(LOOKUP(S643,'€€€'!$H$7:$H$96,'€€€'!$I$7:$I$96)*T643)),"")</f>
        <v/>
      </c>
      <c r="V643" s="256"/>
      <c r="W643" s="256"/>
      <c r="X643" s="290" t="str">
        <f>IF(OR(L643="FINT",L643="ENCO",L643=""),IF(ISNA(LOOKUP(V643,'€€€'!$H$7:$H$96,'€€€'!$I$7:$I$96)*W643),"",(LOOKUP(V643,'€€€'!$H$7:$H$96,'€€€'!$I$7:$I$96)*W643)),"")</f>
        <v/>
      </c>
      <c r="Y643" s="7"/>
      <c r="Z643" s="215"/>
      <c r="AA643" s="215"/>
      <c r="AB643" s="215"/>
      <c r="AC643" s="215"/>
      <c r="AD643" s="215"/>
      <c r="AE643" s="215"/>
      <c r="AF643" s="215"/>
      <c r="AG643" s="215"/>
      <c r="AH643" s="215"/>
      <c r="AI643" s="214">
        <f t="shared" si="33"/>
        <v>0</v>
      </c>
      <c r="AJ643" s="214">
        <f t="shared" si="34"/>
        <v>0</v>
      </c>
      <c r="AK643" s="214">
        <f t="shared" si="35"/>
        <v>0</v>
      </c>
    </row>
    <row r="644" spans="1:37" ht="20.25" x14ac:dyDescent="0.2">
      <c r="A644" s="1"/>
      <c r="B644" s="1"/>
      <c r="C644" s="90"/>
      <c r="D644" s="146"/>
      <c r="E644" s="257"/>
      <c r="F644" s="263"/>
      <c r="G644" s="257"/>
      <c r="H644" s="257"/>
      <c r="I644" s="257"/>
      <c r="J644" s="257"/>
      <c r="K644" s="257"/>
      <c r="L644" s="256"/>
      <c r="M644" s="263"/>
      <c r="N644" s="263"/>
      <c r="O644" s="257"/>
      <c r="P644" s="257"/>
      <c r="Q644" s="257"/>
      <c r="R644" s="257"/>
      <c r="S644" s="257"/>
      <c r="T644" s="257"/>
      <c r="U644" s="290" t="str">
        <f>IF(OR(L644="FINT",L644="ENCO",L644=""),IF(ISNA(LOOKUP(S644,'€€€'!$H$7:$H$96,'€€€'!$I$7:$I$96)*T644),"",(LOOKUP(S644,'€€€'!$H$7:$H$96,'€€€'!$I$7:$I$96)*T644)),"")</f>
        <v/>
      </c>
      <c r="V644" s="256"/>
      <c r="W644" s="256"/>
      <c r="X644" s="290" t="str">
        <f>IF(OR(L644="FINT",L644="ENCO",L644=""),IF(ISNA(LOOKUP(V644,'€€€'!$H$7:$H$96,'€€€'!$I$7:$I$96)*W644),"",(LOOKUP(V644,'€€€'!$H$7:$H$96,'€€€'!$I$7:$I$96)*W644)),"")</f>
        <v/>
      </c>
      <c r="Y644" s="7"/>
      <c r="Z644" s="215"/>
      <c r="AA644" s="215"/>
      <c r="AB644" s="215"/>
      <c r="AC644" s="215"/>
      <c r="AD644" s="215"/>
      <c r="AE644" s="215"/>
      <c r="AF644" s="215"/>
      <c r="AG644" s="215"/>
      <c r="AH644" s="215"/>
      <c r="AI644" s="214">
        <f t="shared" si="33"/>
        <v>0</v>
      </c>
      <c r="AJ644" s="214">
        <f t="shared" si="34"/>
        <v>0</v>
      </c>
      <c r="AK644" s="214">
        <f t="shared" si="35"/>
        <v>0</v>
      </c>
    </row>
    <row r="645" spans="1:37" ht="20.25" x14ac:dyDescent="0.2">
      <c r="A645" s="1"/>
      <c r="B645" s="1"/>
      <c r="C645" s="90"/>
      <c r="D645" s="146"/>
      <c r="E645" s="257"/>
      <c r="F645" s="263"/>
      <c r="G645" s="257"/>
      <c r="H645" s="257"/>
      <c r="I645" s="257"/>
      <c r="J645" s="257"/>
      <c r="K645" s="257"/>
      <c r="L645" s="256"/>
      <c r="M645" s="263"/>
      <c r="N645" s="263"/>
      <c r="O645" s="257"/>
      <c r="P645" s="257"/>
      <c r="Q645" s="257"/>
      <c r="R645" s="257"/>
      <c r="S645" s="257"/>
      <c r="T645" s="257"/>
      <c r="U645" s="290" t="str">
        <f>IF(OR(L645="FINT",L645="ENCO",L645=""),IF(ISNA(LOOKUP(S645,'€€€'!$H$7:$H$96,'€€€'!$I$7:$I$96)*T645),"",(LOOKUP(S645,'€€€'!$H$7:$H$96,'€€€'!$I$7:$I$96)*T645)),"")</f>
        <v/>
      </c>
      <c r="V645" s="256"/>
      <c r="W645" s="256"/>
      <c r="X645" s="290" t="str">
        <f>IF(OR(L645="FINT",L645="ENCO",L645=""),IF(ISNA(LOOKUP(V645,'€€€'!$H$7:$H$96,'€€€'!$I$7:$I$96)*W645),"",(LOOKUP(V645,'€€€'!$H$7:$H$96,'€€€'!$I$7:$I$96)*W645)),"")</f>
        <v/>
      </c>
      <c r="Y645" s="7"/>
      <c r="Z645" s="215"/>
      <c r="AA645" s="215"/>
      <c r="AB645" s="215"/>
      <c r="AC645" s="215"/>
      <c r="AD645" s="215"/>
      <c r="AE645" s="215"/>
      <c r="AF645" s="215"/>
      <c r="AG645" s="215"/>
      <c r="AH645" s="215"/>
      <c r="AI645" s="214">
        <f t="shared" si="33"/>
        <v>0</v>
      </c>
      <c r="AJ645" s="214">
        <f t="shared" si="34"/>
        <v>0</v>
      </c>
      <c r="AK645" s="214">
        <f t="shared" si="35"/>
        <v>0</v>
      </c>
    </row>
    <row r="646" spans="1:37" ht="20.25" x14ac:dyDescent="0.2">
      <c r="A646" s="1"/>
      <c r="B646" s="1"/>
      <c r="C646" s="90"/>
      <c r="D646" s="146"/>
      <c r="E646" s="257"/>
      <c r="F646" s="263"/>
      <c r="G646" s="257"/>
      <c r="H646" s="257"/>
      <c r="I646" s="257"/>
      <c r="J646" s="257"/>
      <c r="K646" s="257"/>
      <c r="L646" s="256"/>
      <c r="M646" s="263"/>
      <c r="N646" s="263"/>
      <c r="O646" s="257"/>
      <c r="P646" s="257"/>
      <c r="Q646" s="257"/>
      <c r="R646" s="257"/>
      <c r="S646" s="257"/>
      <c r="T646" s="257"/>
      <c r="U646" s="290" t="str">
        <f>IF(OR(L646="FINT",L646="ENCO",L646=""),IF(ISNA(LOOKUP(S646,'€€€'!$H$7:$H$96,'€€€'!$I$7:$I$96)*T646),"",(LOOKUP(S646,'€€€'!$H$7:$H$96,'€€€'!$I$7:$I$96)*T646)),"")</f>
        <v/>
      </c>
      <c r="V646" s="256"/>
      <c r="W646" s="256"/>
      <c r="X646" s="290" t="str">
        <f>IF(OR(L646="FINT",L646="ENCO",L646=""),IF(ISNA(LOOKUP(V646,'€€€'!$H$7:$H$96,'€€€'!$I$7:$I$96)*W646),"",(LOOKUP(V646,'€€€'!$H$7:$H$96,'€€€'!$I$7:$I$96)*W646)),"")</f>
        <v/>
      </c>
      <c r="Y646" s="7"/>
      <c r="Z646" s="215"/>
      <c r="AA646" s="215"/>
      <c r="AB646" s="215"/>
      <c r="AC646" s="215"/>
      <c r="AD646" s="215"/>
      <c r="AE646" s="215"/>
      <c r="AF646" s="215"/>
      <c r="AG646" s="215"/>
      <c r="AH646" s="215"/>
      <c r="AI646" s="214">
        <f t="shared" si="33"/>
        <v>0</v>
      </c>
      <c r="AJ646" s="214">
        <f t="shared" si="34"/>
        <v>0</v>
      </c>
      <c r="AK646" s="214">
        <f t="shared" si="35"/>
        <v>0</v>
      </c>
    </row>
    <row r="647" spans="1:37" ht="20.25" x14ac:dyDescent="0.2">
      <c r="A647" s="1"/>
      <c r="B647" s="1"/>
      <c r="C647" s="90"/>
      <c r="D647" s="146"/>
      <c r="E647" s="257"/>
      <c r="F647" s="263"/>
      <c r="G647" s="257"/>
      <c r="H647" s="257"/>
      <c r="I647" s="257"/>
      <c r="J647" s="257"/>
      <c r="K647" s="257"/>
      <c r="L647" s="256"/>
      <c r="M647" s="263"/>
      <c r="N647" s="263"/>
      <c r="O647" s="257"/>
      <c r="P647" s="257"/>
      <c r="Q647" s="257"/>
      <c r="R647" s="257"/>
      <c r="S647" s="257"/>
      <c r="T647" s="257"/>
      <c r="U647" s="290" t="str">
        <f>IF(OR(L647="FINT",L647="ENCO",L647=""),IF(ISNA(LOOKUP(S647,'€€€'!$H$7:$H$96,'€€€'!$I$7:$I$96)*T647),"",(LOOKUP(S647,'€€€'!$H$7:$H$96,'€€€'!$I$7:$I$96)*T647)),"")</f>
        <v/>
      </c>
      <c r="V647" s="256"/>
      <c r="W647" s="256"/>
      <c r="X647" s="290" t="str">
        <f>IF(OR(L647="FINT",L647="ENCO",L647=""),IF(ISNA(LOOKUP(V647,'€€€'!$H$7:$H$96,'€€€'!$I$7:$I$96)*W647),"",(LOOKUP(V647,'€€€'!$H$7:$H$96,'€€€'!$I$7:$I$96)*W647)),"")</f>
        <v/>
      </c>
      <c r="Y647" s="7"/>
      <c r="Z647" s="215"/>
      <c r="AA647" s="215"/>
      <c r="AB647" s="215"/>
      <c r="AC647" s="215"/>
      <c r="AD647" s="215"/>
      <c r="AE647" s="215"/>
      <c r="AF647" s="215"/>
      <c r="AG647" s="215"/>
      <c r="AH647" s="215"/>
      <c r="AI647" s="214">
        <f t="shared" si="33"/>
        <v>0</v>
      </c>
      <c r="AJ647" s="214">
        <f t="shared" si="34"/>
        <v>0</v>
      </c>
      <c r="AK647" s="214">
        <f t="shared" si="35"/>
        <v>0</v>
      </c>
    </row>
    <row r="648" spans="1:37" ht="20.25" x14ac:dyDescent="0.2">
      <c r="A648" s="1"/>
      <c r="B648" s="1"/>
      <c r="C648" s="90"/>
      <c r="D648" s="146"/>
      <c r="E648" s="257"/>
      <c r="F648" s="263"/>
      <c r="G648" s="257"/>
      <c r="H648" s="257"/>
      <c r="I648" s="257"/>
      <c r="J648" s="257"/>
      <c r="K648" s="257"/>
      <c r="L648" s="256"/>
      <c r="M648" s="263"/>
      <c r="N648" s="263"/>
      <c r="O648" s="257"/>
      <c r="P648" s="257"/>
      <c r="Q648" s="257"/>
      <c r="R648" s="257"/>
      <c r="S648" s="257"/>
      <c r="T648" s="257"/>
      <c r="U648" s="290" t="str">
        <f>IF(OR(L648="FINT",L648="ENCO",L648=""),IF(ISNA(LOOKUP(S648,'€€€'!$H$7:$H$96,'€€€'!$I$7:$I$96)*T648),"",(LOOKUP(S648,'€€€'!$H$7:$H$96,'€€€'!$I$7:$I$96)*T648)),"")</f>
        <v/>
      </c>
      <c r="V648" s="256"/>
      <c r="W648" s="256"/>
      <c r="X648" s="290" t="str">
        <f>IF(OR(L648="FINT",L648="ENCO",L648=""),IF(ISNA(LOOKUP(V648,'€€€'!$H$7:$H$96,'€€€'!$I$7:$I$96)*W648),"",(LOOKUP(V648,'€€€'!$H$7:$H$96,'€€€'!$I$7:$I$96)*W648)),"")</f>
        <v/>
      </c>
      <c r="Y648" s="7"/>
      <c r="Z648" s="215"/>
      <c r="AA648" s="215"/>
      <c r="AB648" s="215"/>
      <c r="AC648" s="215"/>
      <c r="AD648" s="215"/>
      <c r="AE648" s="215"/>
      <c r="AF648" s="215"/>
      <c r="AG648" s="215"/>
      <c r="AH648" s="215"/>
      <c r="AI648" s="214">
        <f t="shared" si="33"/>
        <v>0</v>
      </c>
      <c r="AJ648" s="214">
        <f t="shared" si="34"/>
        <v>0</v>
      </c>
      <c r="AK648" s="214">
        <f t="shared" si="35"/>
        <v>0</v>
      </c>
    </row>
    <row r="649" spans="1:37" ht="20.25" x14ac:dyDescent="0.2">
      <c r="A649" s="1"/>
      <c r="B649" s="1"/>
      <c r="C649" s="90"/>
      <c r="D649" s="146"/>
      <c r="E649" s="257"/>
      <c r="F649" s="263"/>
      <c r="G649" s="257"/>
      <c r="H649" s="257"/>
      <c r="I649" s="257"/>
      <c r="J649" s="257"/>
      <c r="K649" s="257"/>
      <c r="L649" s="256"/>
      <c r="M649" s="263"/>
      <c r="N649" s="263"/>
      <c r="O649" s="257"/>
      <c r="P649" s="257"/>
      <c r="Q649" s="257"/>
      <c r="R649" s="257"/>
      <c r="S649" s="257"/>
      <c r="T649" s="257"/>
      <c r="U649" s="290" t="str">
        <f>IF(OR(L649="FINT",L649="ENCO",L649=""),IF(ISNA(LOOKUP(S649,'€€€'!$H$7:$H$96,'€€€'!$I$7:$I$96)*T649),"",(LOOKUP(S649,'€€€'!$H$7:$H$96,'€€€'!$I$7:$I$96)*T649)),"")</f>
        <v/>
      </c>
      <c r="V649" s="256"/>
      <c r="W649" s="256"/>
      <c r="X649" s="290" t="str">
        <f>IF(OR(L649="FINT",L649="ENCO",L649=""),IF(ISNA(LOOKUP(V649,'€€€'!$H$7:$H$96,'€€€'!$I$7:$I$96)*W649),"",(LOOKUP(V649,'€€€'!$H$7:$H$96,'€€€'!$I$7:$I$96)*W649)),"")</f>
        <v/>
      </c>
      <c r="Y649" s="7"/>
      <c r="Z649" s="215"/>
      <c r="AA649" s="215"/>
      <c r="AB649" s="215"/>
      <c r="AC649" s="215"/>
      <c r="AD649" s="215"/>
      <c r="AE649" s="215"/>
      <c r="AF649" s="215"/>
      <c r="AG649" s="215"/>
      <c r="AH649" s="215"/>
      <c r="AI649" s="214">
        <f t="shared" si="33"/>
        <v>0</v>
      </c>
      <c r="AJ649" s="214">
        <f t="shared" si="34"/>
        <v>0</v>
      </c>
      <c r="AK649" s="214">
        <f t="shared" si="35"/>
        <v>0</v>
      </c>
    </row>
    <row r="650" spans="1:37" ht="20.25" x14ac:dyDescent="0.2">
      <c r="A650" s="1"/>
      <c r="B650" s="1"/>
      <c r="C650" s="90"/>
      <c r="D650" s="146"/>
      <c r="E650" s="257"/>
      <c r="F650" s="263"/>
      <c r="G650" s="257"/>
      <c r="H650" s="257"/>
      <c r="I650" s="257"/>
      <c r="J650" s="257"/>
      <c r="K650" s="257"/>
      <c r="L650" s="256"/>
      <c r="M650" s="263"/>
      <c r="N650" s="263"/>
      <c r="O650" s="257"/>
      <c r="P650" s="257"/>
      <c r="Q650" s="257"/>
      <c r="R650" s="257"/>
      <c r="S650" s="257"/>
      <c r="T650" s="257"/>
      <c r="U650" s="290" t="str">
        <f>IF(OR(L650="FINT",L650="ENCO",L650=""),IF(ISNA(LOOKUP(S650,'€€€'!$H$7:$H$96,'€€€'!$I$7:$I$96)*T650),"",(LOOKUP(S650,'€€€'!$H$7:$H$96,'€€€'!$I$7:$I$96)*T650)),"")</f>
        <v/>
      </c>
      <c r="V650" s="256"/>
      <c r="W650" s="256"/>
      <c r="X650" s="290" t="str">
        <f>IF(OR(L650="FINT",L650="ENCO",L650=""),IF(ISNA(LOOKUP(V650,'€€€'!$H$7:$H$96,'€€€'!$I$7:$I$96)*W650),"",(LOOKUP(V650,'€€€'!$H$7:$H$96,'€€€'!$I$7:$I$96)*W650)),"")</f>
        <v/>
      </c>
      <c r="Y650" s="7"/>
      <c r="Z650" s="215"/>
      <c r="AA650" s="215"/>
      <c r="AB650" s="215"/>
      <c r="AC650" s="215"/>
      <c r="AD650" s="215"/>
      <c r="AE650" s="215"/>
      <c r="AF650" s="215"/>
      <c r="AG650" s="215"/>
      <c r="AH650" s="215"/>
      <c r="AI650" s="214">
        <f t="shared" si="33"/>
        <v>0</v>
      </c>
      <c r="AJ650" s="214">
        <f t="shared" si="34"/>
        <v>0</v>
      </c>
      <c r="AK650" s="214">
        <f t="shared" si="35"/>
        <v>0</v>
      </c>
    </row>
    <row r="651" spans="1:37" ht="20.25" x14ac:dyDescent="0.2">
      <c r="A651" s="1"/>
      <c r="B651" s="1"/>
      <c r="C651" s="90"/>
      <c r="D651" s="146"/>
      <c r="E651" s="257"/>
      <c r="F651" s="263"/>
      <c r="G651" s="257"/>
      <c r="H651" s="257"/>
      <c r="I651" s="257"/>
      <c r="J651" s="257"/>
      <c r="K651" s="257"/>
      <c r="L651" s="256"/>
      <c r="M651" s="263"/>
      <c r="N651" s="263"/>
      <c r="O651" s="257"/>
      <c r="P651" s="257"/>
      <c r="Q651" s="257"/>
      <c r="R651" s="257"/>
      <c r="S651" s="257"/>
      <c r="T651" s="257"/>
      <c r="U651" s="290" t="str">
        <f>IF(OR(L651="FINT",L651="ENCO",L651=""),IF(ISNA(LOOKUP(S651,'€€€'!$H$7:$H$96,'€€€'!$I$7:$I$96)*T651),"",(LOOKUP(S651,'€€€'!$H$7:$H$96,'€€€'!$I$7:$I$96)*T651)),"")</f>
        <v/>
      </c>
      <c r="V651" s="256"/>
      <c r="W651" s="256"/>
      <c r="X651" s="290" t="str">
        <f>IF(OR(L651="FINT",L651="ENCO",L651=""),IF(ISNA(LOOKUP(V651,'€€€'!$H$7:$H$96,'€€€'!$I$7:$I$96)*W651),"",(LOOKUP(V651,'€€€'!$H$7:$H$96,'€€€'!$I$7:$I$96)*W651)),"")</f>
        <v/>
      </c>
      <c r="Y651" s="7"/>
      <c r="Z651" s="215"/>
      <c r="AA651" s="215"/>
      <c r="AB651" s="215"/>
      <c r="AC651" s="215"/>
      <c r="AD651" s="215"/>
      <c r="AE651" s="215"/>
      <c r="AF651" s="215"/>
      <c r="AG651" s="215"/>
      <c r="AH651" s="215"/>
      <c r="AI651" s="214">
        <f t="shared" si="33"/>
        <v>0</v>
      </c>
      <c r="AJ651" s="214">
        <f t="shared" si="34"/>
        <v>0</v>
      </c>
      <c r="AK651" s="214">
        <f t="shared" si="35"/>
        <v>0</v>
      </c>
    </row>
    <row r="652" spans="1:37" ht="20.25" x14ac:dyDescent="0.2">
      <c r="A652" s="1"/>
      <c r="B652" s="1"/>
      <c r="C652" s="90"/>
      <c r="D652" s="146"/>
      <c r="E652" s="257"/>
      <c r="F652" s="263"/>
      <c r="G652" s="257"/>
      <c r="H652" s="257"/>
      <c r="I652" s="257"/>
      <c r="J652" s="257"/>
      <c r="K652" s="257"/>
      <c r="L652" s="256"/>
      <c r="M652" s="263"/>
      <c r="N652" s="263"/>
      <c r="O652" s="257"/>
      <c r="P652" s="257"/>
      <c r="Q652" s="257"/>
      <c r="R652" s="257"/>
      <c r="S652" s="257"/>
      <c r="T652" s="257"/>
      <c r="U652" s="290" t="str">
        <f>IF(OR(L652="FINT",L652="ENCO",L652=""),IF(ISNA(LOOKUP(S652,'€€€'!$H$7:$H$96,'€€€'!$I$7:$I$96)*T652),"",(LOOKUP(S652,'€€€'!$H$7:$H$96,'€€€'!$I$7:$I$96)*T652)),"")</f>
        <v/>
      </c>
      <c r="V652" s="256"/>
      <c r="W652" s="256"/>
      <c r="X652" s="290" t="str">
        <f>IF(OR(L652="FINT",L652="ENCO",L652=""),IF(ISNA(LOOKUP(V652,'€€€'!$H$7:$H$96,'€€€'!$I$7:$I$96)*W652),"",(LOOKUP(V652,'€€€'!$H$7:$H$96,'€€€'!$I$7:$I$96)*W652)),"")</f>
        <v/>
      </c>
      <c r="Y652" s="7"/>
      <c r="Z652" s="215"/>
      <c r="AA652" s="215"/>
      <c r="AB652" s="215"/>
      <c r="AC652" s="215"/>
      <c r="AD652" s="215"/>
      <c r="AE652" s="215"/>
      <c r="AF652" s="215"/>
      <c r="AG652" s="215"/>
      <c r="AH652" s="215"/>
      <c r="AI652" s="214">
        <f t="shared" si="33"/>
        <v>0</v>
      </c>
      <c r="AJ652" s="214">
        <f t="shared" si="34"/>
        <v>0</v>
      </c>
      <c r="AK652" s="214">
        <f t="shared" si="35"/>
        <v>0</v>
      </c>
    </row>
    <row r="653" spans="1:37" ht="20.25" x14ac:dyDescent="0.2">
      <c r="A653" s="1"/>
      <c r="B653" s="1"/>
      <c r="C653" s="90"/>
      <c r="D653" s="146"/>
      <c r="E653" s="257"/>
      <c r="F653" s="263"/>
      <c r="G653" s="257"/>
      <c r="H653" s="257"/>
      <c r="I653" s="257"/>
      <c r="J653" s="257"/>
      <c r="K653" s="257"/>
      <c r="L653" s="256"/>
      <c r="M653" s="263"/>
      <c r="N653" s="263"/>
      <c r="O653" s="257"/>
      <c r="P653" s="257"/>
      <c r="Q653" s="257"/>
      <c r="R653" s="257"/>
      <c r="S653" s="257"/>
      <c r="T653" s="257"/>
      <c r="U653" s="290" t="str">
        <f>IF(OR(L653="FINT",L653="ENCO",L653=""),IF(ISNA(LOOKUP(S653,'€€€'!$H$7:$H$96,'€€€'!$I$7:$I$96)*T653),"",(LOOKUP(S653,'€€€'!$H$7:$H$96,'€€€'!$I$7:$I$96)*T653)),"")</f>
        <v/>
      </c>
      <c r="V653" s="256"/>
      <c r="W653" s="256"/>
      <c r="X653" s="290" t="str">
        <f>IF(OR(L653="FINT",L653="ENCO",L653=""),IF(ISNA(LOOKUP(V653,'€€€'!$H$7:$H$96,'€€€'!$I$7:$I$96)*W653),"",(LOOKUP(V653,'€€€'!$H$7:$H$96,'€€€'!$I$7:$I$96)*W653)),"")</f>
        <v/>
      </c>
      <c r="Y653" s="7"/>
      <c r="Z653" s="215"/>
      <c r="AA653" s="215"/>
      <c r="AB653" s="215"/>
      <c r="AC653" s="215"/>
      <c r="AD653" s="215"/>
      <c r="AE653" s="215"/>
      <c r="AF653" s="215"/>
      <c r="AG653" s="215"/>
      <c r="AH653" s="215"/>
      <c r="AI653" s="214">
        <f t="shared" si="33"/>
        <v>0</v>
      </c>
      <c r="AJ653" s="214">
        <f t="shared" si="34"/>
        <v>0</v>
      </c>
      <c r="AK653" s="214">
        <f t="shared" si="35"/>
        <v>0</v>
      </c>
    </row>
    <row r="654" spans="1:37" ht="20.25" x14ac:dyDescent="0.2">
      <c r="A654" s="1"/>
      <c r="B654" s="1"/>
      <c r="C654" s="90"/>
      <c r="D654" s="146"/>
      <c r="E654" s="257"/>
      <c r="F654" s="263"/>
      <c r="G654" s="257"/>
      <c r="H654" s="257"/>
      <c r="I654" s="257"/>
      <c r="J654" s="257"/>
      <c r="K654" s="257"/>
      <c r="L654" s="256"/>
      <c r="M654" s="263"/>
      <c r="N654" s="263"/>
      <c r="O654" s="257"/>
      <c r="P654" s="257"/>
      <c r="Q654" s="257"/>
      <c r="R654" s="257"/>
      <c r="S654" s="257"/>
      <c r="T654" s="257"/>
      <c r="U654" s="290" t="str">
        <f>IF(OR(L654="FINT",L654="ENCO",L654=""),IF(ISNA(LOOKUP(S654,'€€€'!$H$7:$H$96,'€€€'!$I$7:$I$96)*T654),"",(LOOKUP(S654,'€€€'!$H$7:$H$96,'€€€'!$I$7:$I$96)*T654)),"")</f>
        <v/>
      </c>
      <c r="V654" s="256"/>
      <c r="W654" s="256"/>
      <c r="X654" s="290" t="str">
        <f>IF(OR(L654="FINT",L654="ENCO",L654=""),IF(ISNA(LOOKUP(V654,'€€€'!$H$7:$H$96,'€€€'!$I$7:$I$96)*W654),"",(LOOKUP(V654,'€€€'!$H$7:$H$96,'€€€'!$I$7:$I$96)*W654)),"")</f>
        <v/>
      </c>
      <c r="Y654" s="7"/>
      <c r="Z654" s="215"/>
      <c r="AA654" s="215"/>
      <c r="AB654" s="215"/>
      <c r="AC654" s="215"/>
      <c r="AD654" s="215"/>
      <c r="AE654" s="215"/>
      <c r="AF654" s="215"/>
      <c r="AG654" s="215"/>
      <c r="AH654" s="215"/>
      <c r="AI654" s="214">
        <f t="shared" ref="AI654:AI717" si="36">SUM(U654,X654)</f>
        <v>0</v>
      </c>
      <c r="AJ654" s="214">
        <f t="shared" ref="AJ654:AJ717" si="37">SUMIF(L654,"ENCO",AI654)</f>
        <v>0</v>
      </c>
      <c r="AK654" s="214">
        <f t="shared" ref="AK654:AK717" si="38">SUMIF(L654,"FINT",AI654)</f>
        <v>0</v>
      </c>
    </row>
    <row r="655" spans="1:37" ht="20.25" x14ac:dyDescent="0.2">
      <c r="A655" s="1"/>
      <c r="B655" s="1"/>
      <c r="C655" s="90"/>
      <c r="D655" s="146"/>
      <c r="E655" s="257"/>
      <c r="F655" s="263"/>
      <c r="G655" s="257"/>
      <c r="H655" s="257"/>
      <c r="I655" s="257"/>
      <c r="J655" s="257"/>
      <c r="K655" s="257"/>
      <c r="L655" s="256"/>
      <c r="M655" s="263"/>
      <c r="N655" s="263"/>
      <c r="O655" s="257"/>
      <c r="P655" s="257"/>
      <c r="Q655" s="257"/>
      <c r="R655" s="257"/>
      <c r="S655" s="257"/>
      <c r="T655" s="257"/>
      <c r="U655" s="290" t="str">
        <f>IF(OR(L655="FINT",L655="ENCO",L655=""),IF(ISNA(LOOKUP(S655,'€€€'!$H$7:$H$96,'€€€'!$I$7:$I$96)*T655),"",(LOOKUP(S655,'€€€'!$H$7:$H$96,'€€€'!$I$7:$I$96)*T655)),"")</f>
        <v/>
      </c>
      <c r="V655" s="256"/>
      <c r="W655" s="256"/>
      <c r="X655" s="290" t="str">
        <f>IF(OR(L655="FINT",L655="ENCO",L655=""),IF(ISNA(LOOKUP(V655,'€€€'!$H$7:$H$96,'€€€'!$I$7:$I$96)*W655),"",(LOOKUP(V655,'€€€'!$H$7:$H$96,'€€€'!$I$7:$I$96)*W655)),"")</f>
        <v/>
      </c>
      <c r="Y655" s="7"/>
      <c r="Z655" s="215"/>
      <c r="AA655" s="215"/>
      <c r="AB655" s="215"/>
      <c r="AC655" s="215"/>
      <c r="AD655" s="215"/>
      <c r="AE655" s="215"/>
      <c r="AF655" s="215"/>
      <c r="AG655" s="215"/>
      <c r="AH655" s="215"/>
      <c r="AI655" s="214">
        <f t="shared" si="36"/>
        <v>0</v>
      </c>
      <c r="AJ655" s="214">
        <f t="shared" si="37"/>
        <v>0</v>
      </c>
      <c r="AK655" s="214">
        <f t="shared" si="38"/>
        <v>0</v>
      </c>
    </row>
    <row r="656" spans="1:37" ht="20.25" x14ac:dyDescent="0.2">
      <c r="A656" s="1"/>
      <c r="B656" s="1"/>
      <c r="C656" s="90"/>
      <c r="D656" s="146"/>
      <c r="E656" s="257"/>
      <c r="F656" s="263"/>
      <c r="G656" s="257"/>
      <c r="H656" s="257"/>
      <c r="I656" s="257"/>
      <c r="J656" s="257"/>
      <c r="K656" s="257"/>
      <c r="L656" s="256"/>
      <c r="M656" s="263"/>
      <c r="N656" s="263"/>
      <c r="O656" s="257"/>
      <c r="P656" s="257"/>
      <c r="Q656" s="257"/>
      <c r="R656" s="257"/>
      <c r="S656" s="257"/>
      <c r="T656" s="257"/>
      <c r="U656" s="290" t="str">
        <f>IF(OR(L656="FINT",L656="ENCO",L656=""),IF(ISNA(LOOKUP(S656,'€€€'!$H$7:$H$96,'€€€'!$I$7:$I$96)*T656),"",(LOOKUP(S656,'€€€'!$H$7:$H$96,'€€€'!$I$7:$I$96)*T656)),"")</f>
        <v/>
      </c>
      <c r="V656" s="256"/>
      <c r="W656" s="256"/>
      <c r="X656" s="290" t="str">
        <f>IF(OR(L656="FINT",L656="ENCO",L656=""),IF(ISNA(LOOKUP(V656,'€€€'!$H$7:$H$96,'€€€'!$I$7:$I$96)*W656),"",(LOOKUP(V656,'€€€'!$H$7:$H$96,'€€€'!$I$7:$I$96)*W656)),"")</f>
        <v/>
      </c>
      <c r="Y656" s="7"/>
      <c r="Z656" s="215"/>
      <c r="AA656" s="215"/>
      <c r="AB656" s="215"/>
      <c r="AC656" s="215"/>
      <c r="AD656" s="215"/>
      <c r="AE656" s="215"/>
      <c r="AF656" s="215"/>
      <c r="AG656" s="215"/>
      <c r="AH656" s="215"/>
      <c r="AI656" s="214">
        <f t="shared" si="36"/>
        <v>0</v>
      </c>
      <c r="AJ656" s="214">
        <f t="shared" si="37"/>
        <v>0</v>
      </c>
      <c r="AK656" s="214">
        <f t="shared" si="38"/>
        <v>0</v>
      </c>
    </row>
    <row r="657" spans="1:37" ht="20.25" x14ac:dyDescent="0.2">
      <c r="A657" s="1"/>
      <c r="B657" s="1"/>
      <c r="C657" s="90"/>
      <c r="D657" s="146"/>
      <c r="E657" s="257"/>
      <c r="F657" s="263"/>
      <c r="G657" s="257"/>
      <c r="H657" s="257"/>
      <c r="I657" s="257"/>
      <c r="J657" s="257"/>
      <c r="K657" s="257"/>
      <c r="L657" s="256"/>
      <c r="M657" s="263"/>
      <c r="N657" s="263"/>
      <c r="O657" s="257"/>
      <c r="P657" s="257"/>
      <c r="Q657" s="257"/>
      <c r="R657" s="257"/>
      <c r="S657" s="257"/>
      <c r="T657" s="257"/>
      <c r="U657" s="290" t="str">
        <f>IF(OR(L657="FINT",L657="ENCO",L657=""),IF(ISNA(LOOKUP(S657,'€€€'!$H$7:$H$96,'€€€'!$I$7:$I$96)*T657),"",(LOOKUP(S657,'€€€'!$H$7:$H$96,'€€€'!$I$7:$I$96)*T657)),"")</f>
        <v/>
      </c>
      <c r="V657" s="256"/>
      <c r="W657" s="256"/>
      <c r="X657" s="290" t="str">
        <f>IF(OR(L657="FINT",L657="ENCO",L657=""),IF(ISNA(LOOKUP(V657,'€€€'!$H$7:$H$96,'€€€'!$I$7:$I$96)*W657),"",(LOOKUP(V657,'€€€'!$H$7:$H$96,'€€€'!$I$7:$I$96)*W657)),"")</f>
        <v/>
      </c>
      <c r="Y657" s="7"/>
      <c r="Z657" s="215"/>
      <c r="AA657" s="215"/>
      <c r="AB657" s="215"/>
      <c r="AC657" s="215"/>
      <c r="AD657" s="215"/>
      <c r="AE657" s="215"/>
      <c r="AF657" s="215"/>
      <c r="AG657" s="215"/>
      <c r="AH657" s="215"/>
      <c r="AI657" s="214">
        <f t="shared" si="36"/>
        <v>0</v>
      </c>
      <c r="AJ657" s="214">
        <f t="shared" si="37"/>
        <v>0</v>
      </c>
      <c r="AK657" s="214">
        <f t="shared" si="38"/>
        <v>0</v>
      </c>
    </row>
    <row r="658" spans="1:37" ht="20.25" x14ac:dyDescent="0.2">
      <c r="A658" s="1"/>
      <c r="B658" s="1"/>
      <c r="C658" s="90"/>
      <c r="D658" s="146"/>
      <c r="E658" s="257"/>
      <c r="F658" s="263"/>
      <c r="G658" s="257"/>
      <c r="H658" s="257"/>
      <c r="I658" s="257"/>
      <c r="J658" s="257"/>
      <c r="K658" s="257"/>
      <c r="L658" s="256"/>
      <c r="M658" s="263"/>
      <c r="N658" s="263"/>
      <c r="O658" s="257"/>
      <c r="P658" s="257"/>
      <c r="Q658" s="257"/>
      <c r="R658" s="257"/>
      <c r="S658" s="257"/>
      <c r="T658" s="257"/>
      <c r="U658" s="290" t="str">
        <f>IF(OR(L658="FINT",L658="ENCO",L658=""),IF(ISNA(LOOKUP(S658,'€€€'!$H$7:$H$96,'€€€'!$I$7:$I$96)*T658),"",(LOOKUP(S658,'€€€'!$H$7:$H$96,'€€€'!$I$7:$I$96)*T658)),"")</f>
        <v/>
      </c>
      <c r="V658" s="256"/>
      <c r="W658" s="256"/>
      <c r="X658" s="290" t="str">
        <f>IF(OR(L658="FINT",L658="ENCO",L658=""),IF(ISNA(LOOKUP(V658,'€€€'!$H$7:$H$96,'€€€'!$I$7:$I$96)*W658),"",(LOOKUP(V658,'€€€'!$H$7:$H$96,'€€€'!$I$7:$I$96)*W658)),"")</f>
        <v/>
      </c>
      <c r="Y658" s="7"/>
      <c r="Z658" s="215"/>
      <c r="AA658" s="215"/>
      <c r="AB658" s="215"/>
      <c r="AC658" s="215"/>
      <c r="AD658" s="215"/>
      <c r="AE658" s="215"/>
      <c r="AF658" s="215"/>
      <c r="AG658" s="215"/>
      <c r="AH658" s="215"/>
      <c r="AI658" s="214">
        <f t="shared" si="36"/>
        <v>0</v>
      </c>
      <c r="AJ658" s="214">
        <f t="shared" si="37"/>
        <v>0</v>
      </c>
      <c r="AK658" s="214">
        <f t="shared" si="38"/>
        <v>0</v>
      </c>
    </row>
    <row r="659" spans="1:37" ht="20.25" x14ac:dyDescent="0.2">
      <c r="A659" s="1"/>
      <c r="B659" s="1"/>
      <c r="C659" s="90"/>
      <c r="D659" s="146"/>
      <c r="E659" s="257"/>
      <c r="F659" s="263"/>
      <c r="G659" s="257"/>
      <c r="H659" s="257"/>
      <c r="I659" s="257"/>
      <c r="J659" s="257"/>
      <c r="K659" s="257"/>
      <c r="L659" s="256"/>
      <c r="M659" s="263"/>
      <c r="N659" s="263"/>
      <c r="O659" s="257"/>
      <c r="P659" s="257"/>
      <c r="Q659" s="257"/>
      <c r="R659" s="257"/>
      <c r="S659" s="257"/>
      <c r="T659" s="257"/>
      <c r="U659" s="290" t="str">
        <f>IF(OR(L659="FINT",L659="ENCO",L659=""),IF(ISNA(LOOKUP(S659,'€€€'!$H$7:$H$96,'€€€'!$I$7:$I$96)*T659),"",(LOOKUP(S659,'€€€'!$H$7:$H$96,'€€€'!$I$7:$I$96)*T659)),"")</f>
        <v/>
      </c>
      <c r="V659" s="256"/>
      <c r="W659" s="256"/>
      <c r="X659" s="290" t="str">
        <f>IF(OR(L659="FINT",L659="ENCO",L659=""),IF(ISNA(LOOKUP(V659,'€€€'!$H$7:$H$96,'€€€'!$I$7:$I$96)*W659),"",(LOOKUP(V659,'€€€'!$H$7:$H$96,'€€€'!$I$7:$I$96)*W659)),"")</f>
        <v/>
      </c>
      <c r="Y659" s="7"/>
      <c r="Z659" s="215"/>
      <c r="AA659" s="215"/>
      <c r="AB659" s="215"/>
      <c r="AC659" s="215"/>
      <c r="AD659" s="215"/>
      <c r="AE659" s="215"/>
      <c r="AF659" s="215"/>
      <c r="AG659" s="215"/>
      <c r="AH659" s="215"/>
      <c r="AI659" s="214">
        <f t="shared" si="36"/>
        <v>0</v>
      </c>
      <c r="AJ659" s="214">
        <f t="shared" si="37"/>
        <v>0</v>
      </c>
      <c r="AK659" s="214">
        <f t="shared" si="38"/>
        <v>0</v>
      </c>
    </row>
    <row r="660" spans="1:37" ht="20.25" x14ac:dyDescent="0.2">
      <c r="A660" s="1"/>
      <c r="B660" s="1"/>
      <c r="C660" s="90"/>
      <c r="D660" s="146"/>
      <c r="E660" s="257"/>
      <c r="F660" s="263"/>
      <c r="G660" s="257"/>
      <c r="H660" s="257"/>
      <c r="I660" s="257"/>
      <c r="J660" s="257"/>
      <c r="K660" s="257"/>
      <c r="L660" s="256"/>
      <c r="M660" s="263"/>
      <c r="N660" s="263"/>
      <c r="O660" s="257"/>
      <c r="P660" s="257"/>
      <c r="Q660" s="257"/>
      <c r="R660" s="257"/>
      <c r="S660" s="257"/>
      <c r="T660" s="257"/>
      <c r="U660" s="290" t="str">
        <f>IF(OR(L660="FINT",L660="ENCO",L660=""),IF(ISNA(LOOKUP(S660,'€€€'!$H$7:$H$96,'€€€'!$I$7:$I$96)*T660),"",(LOOKUP(S660,'€€€'!$H$7:$H$96,'€€€'!$I$7:$I$96)*T660)),"")</f>
        <v/>
      </c>
      <c r="V660" s="256"/>
      <c r="W660" s="256"/>
      <c r="X660" s="290" t="str">
        <f>IF(OR(L660="FINT",L660="ENCO",L660=""),IF(ISNA(LOOKUP(V660,'€€€'!$H$7:$H$96,'€€€'!$I$7:$I$96)*W660),"",(LOOKUP(V660,'€€€'!$H$7:$H$96,'€€€'!$I$7:$I$96)*W660)),"")</f>
        <v/>
      </c>
      <c r="Y660" s="7"/>
      <c r="Z660" s="215"/>
      <c r="AA660" s="215"/>
      <c r="AB660" s="215"/>
      <c r="AC660" s="215"/>
      <c r="AD660" s="215"/>
      <c r="AE660" s="215"/>
      <c r="AF660" s="215"/>
      <c r="AG660" s="215"/>
      <c r="AH660" s="215"/>
      <c r="AI660" s="214">
        <f t="shared" si="36"/>
        <v>0</v>
      </c>
      <c r="AJ660" s="214">
        <f t="shared" si="37"/>
        <v>0</v>
      </c>
      <c r="AK660" s="214">
        <f t="shared" si="38"/>
        <v>0</v>
      </c>
    </row>
    <row r="661" spans="1:37" ht="20.25" x14ac:dyDescent="0.2">
      <c r="A661" s="1"/>
      <c r="B661" s="1"/>
      <c r="C661" s="90"/>
      <c r="D661" s="146"/>
      <c r="E661" s="257"/>
      <c r="F661" s="263"/>
      <c r="G661" s="257"/>
      <c r="H661" s="257"/>
      <c r="I661" s="257"/>
      <c r="J661" s="257"/>
      <c r="K661" s="257"/>
      <c r="L661" s="256"/>
      <c r="M661" s="263"/>
      <c r="N661" s="263"/>
      <c r="O661" s="257"/>
      <c r="P661" s="257"/>
      <c r="Q661" s="257"/>
      <c r="R661" s="257"/>
      <c r="S661" s="257"/>
      <c r="T661" s="257"/>
      <c r="U661" s="290" t="str">
        <f>IF(OR(L661="FINT",L661="ENCO",L661=""),IF(ISNA(LOOKUP(S661,'€€€'!$H$7:$H$96,'€€€'!$I$7:$I$96)*T661),"",(LOOKUP(S661,'€€€'!$H$7:$H$96,'€€€'!$I$7:$I$96)*T661)),"")</f>
        <v/>
      </c>
      <c r="V661" s="256"/>
      <c r="W661" s="256"/>
      <c r="X661" s="290" t="str">
        <f>IF(OR(L661="FINT",L661="ENCO",L661=""),IF(ISNA(LOOKUP(V661,'€€€'!$H$7:$H$96,'€€€'!$I$7:$I$96)*W661),"",(LOOKUP(V661,'€€€'!$H$7:$H$96,'€€€'!$I$7:$I$96)*W661)),"")</f>
        <v/>
      </c>
      <c r="Y661" s="7"/>
      <c r="Z661" s="215"/>
      <c r="AA661" s="215"/>
      <c r="AB661" s="215"/>
      <c r="AC661" s="215"/>
      <c r="AD661" s="215"/>
      <c r="AE661" s="215"/>
      <c r="AF661" s="215"/>
      <c r="AG661" s="215"/>
      <c r="AH661" s="215"/>
      <c r="AI661" s="214">
        <f t="shared" si="36"/>
        <v>0</v>
      </c>
      <c r="AJ661" s="214">
        <f t="shared" si="37"/>
        <v>0</v>
      </c>
      <c r="AK661" s="214">
        <f t="shared" si="38"/>
        <v>0</v>
      </c>
    </row>
    <row r="662" spans="1:37" ht="20.25" x14ac:dyDescent="0.2">
      <c r="A662" s="1"/>
      <c r="B662" s="1"/>
      <c r="C662" s="90"/>
      <c r="D662" s="146"/>
      <c r="E662" s="257"/>
      <c r="F662" s="263"/>
      <c r="G662" s="257"/>
      <c r="H662" s="257"/>
      <c r="I662" s="257"/>
      <c r="J662" s="257"/>
      <c r="K662" s="257"/>
      <c r="L662" s="256"/>
      <c r="M662" s="263"/>
      <c r="N662" s="263"/>
      <c r="O662" s="257"/>
      <c r="P662" s="257"/>
      <c r="Q662" s="257"/>
      <c r="R662" s="257"/>
      <c r="S662" s="257"/>
      <c r="T662" s="257"/>
      <c r="U662" s="290" t="str">
        <f>IF(OR(L662="FINT",L662="ENCO",L662=""),IF(ISNA(LOOKUP(S662,'€€€'!$H$7:$H$96,'€€€'!$I$7:$I$96)*T662),"",(LOOKUP(S662,'€€€'!$H$7:$H$96,'€€€'!$I$7:$I$96)*T662)),"")</f>
        <v/>
      </c>
      <c r="V662" s="256"/>
      <c r="W662" s="256"/>
      <c r="X662" s="290" t="str">
        <f>IF(OR(L662="FINT",L662="ENCO",L662=""),IF(ISNA(LOOKUP(V662,'€€€'!$H$7:$H$96,'€€€'!$I$7:$I$96)*W662),"",(LOOKUP(V662,'€€€'!$H$7:$H$96,'€€€'!$I$7:$I$96)*W662)),"")</f>
        <v/>
      </c>
      <c r="Y662" s="7"/>
      <c r="Z662" s="215"/>
      <c r="AA662" s="215"/>
      <c r="AB662" s="215"/>
      <c r="AC662" s="215"/>
      <c r="AD662" s="215"/>
      <c r="AE662" s="215"/>
      <c r="AF662" s="215"/>
      <c r="AG662" s="215"/>
      <c r="AH662" s="215"/>
      <c r="AI662" s="214">
        <f t="shared" si="36"/>
        <v>0</v>
      </c>
      <c r="AJ662" s="214">
        <f t="shared" si="37"/>
        <v>0</v>
      </c>
      <c r="AK662" s="214">
        <f t="shared" si="38"/>
        <v>0</v>
      </c>
    </row>
    <row r="663" spans="1:37" ht="20.25" x14ac:dyDescent="0.2">
      <c r="A663" s="1"/>
      <c r="B663" s="1"/>
      <c r="C663" s="90"/>
      <c r="D663" s="146"/>
      <c r="E663" s="257"/>
      <c r="F663" s="263"/>
      <c r="G663" s="257"/>
      <c r="H663" s="257"/>
      <c r="I663" s="257"/>
      <c r="J663" s="257"/>
      <c r="K663" s="257"/>
      <c r="L663" s="256"/>
      <c r="M663" s="263"/>
      <c r="N663" s="263"/>
      <c r="O663" s="257"/>
      <c r="P663" s="257"/>
      <c r="Q663" s="257"/>
      <c r="R663" s="257"/>
      <c r="S663" s="257"/>
      <c r="T663" s="257"/>
      <c r="U663" s="290" t="str">
        <f>IF(OR(L663="FINT",L663="ENCO",L663=""),IF(ISNA(LOOKUP(S663,'€€€'!$H$7:$H$96,'€€€'!$I$7:$I$96)*T663),"",(LOOKUP(S663,'€€€'!$H$7:$H$96,'€€€'!$I$7:$I$96)*T663)),"")</f>
        <v/>
      </c>
      <c r="V663" s="256"/>
      <c r="W663" s="256"/>
      <c r="X663" s="290" t="str">
        <f>IF(OR(L663="FINT",L663="ENCO",L663=""),IF(ISNA(LOOKUP(V663,'€€€'!$H$7:$H$96,'€€€'!$I$7:$I$96)*W663),"",(LOOKUP(V663,'€€€'!$H$7:$H$96,'€€€'!$I$7:$I$96)*W663)),"")</f>
        <v/>
      </c>
      <c r="Y663" s="7"/>
      <c r="Z663" s="215"/>
      <c r="AA663" s="215"/>
      <c r="AB663" s="215"/>
      <c r="AC663" s="215"/>
      <c r="AD663" s="215"/>
      <c r="AE663" s="215"/>
      <c r="AF663" s="215"/>
      <c r="AG663" s="215"/>
      <c r="AH663" s="215"/>
      <c r="AI663" s="214">
        <f t="shared" si="36"/>
        <v>0</v>
      </c>
      <c r="AJ663" s="214">
        <f t="shared" si="37"/>
        <v>0</v>
      </c>
      <c r="AK663" s="214">
        <f t="shared" si="38"/>
        <v>0</v>
      </c>
    </row>
    <row r="664" spans="1:37" ht="20.25" x14ac:dyDescent="0.2">
      <c r="A664" s="1"/>
      <c r="B664" s="1"/>
      <c r="C664" s="90"/>
      <c r="D664" s="146"/>
      <c r="E664" s="257"/>
      <c r="F664" s="263"/>
      <c r="G664" s="257"/>
      <c r="H664" s="257"/>
      <c r="I664" s="257"/>
      <c r="J664" s="257"/>
      <c r="K664" s="257"/>
      <c r="L664" s="256"/>
      <c r="M664" s="263"/>
      <c r="N664" s="263"/>
      <c r="O664" s="257"/>
      <c r="P664" s="257"/>
      <c r="Q664" s="257"/>
      <c r="R664" s="257"/>
      <c r="S664" s="257"/>
      <c r="T664" s="257"/>
      <c r="U664" s="290" t="str">
        <f>IF(OR(L664="FINT",L664="ENCO",L664=""),IF(ISNA(LOOKUP(S664,'€€€'!$H$7:$H$96,'€€€'!$I$7:$I$96)*T664),"",(LOOKUP(S664,'€€€'!$H$7:$H$96,'€€€'!$I$7:$I$96)*T664)),"")</f>
        <v/>
      </c>
      <c r="V664" s="256"/>
      <c r="W664" s="256"/>
      <c r="X664" s="290" t="str">
        <f>IF(OR(L664="FINT",L664="ENCO",L664=""),IF(ISNA(LOOKUP(V664,'€€€'!$H$7:$H$96,'€€€'!$I$7:$I$96)*W664),"",(LOOKUP(V664,'€€€'!$H$7:$H$96,'€€€'!$I$7:$I$96)*W664)),"")</f>
        <v/>
      </c>
      <c r="Y664" s="7"/>
      <c r="Z664" s="215"/>
      <c r="AA664" s="215"/>
      <c r="AB664" s="215"/>
      <c r="AC664" s="215"/>
      <c r="AD664" s="215"/>
      <c r="AE664" s="215"/>
      <c r="AF664" s="215"/>
      <c r="AG664" s="215"/>
      <c r="AH664" s="215"/>
      <c r="AI664" s="214">
        <f t="shared" si="36"/>
        <v>0</v>
      </c>
      <c r="AJ664" s="214">
        <f t="shared" si="37"/>
        <v>0</v>
      </c>
      <c r="AK664" s="214">
        <f t="shared" si="38"/>
        <v>0</v>
      </c>
    </row>
    <row r="665" spans="1:37" ht="20.25" x14ac:dyDescent="0.2">
      <c r="A665" s="1"/>
      <c r="B665" s="1"/>
      <c r="C665" s="90"/>
      <c r="D665" s="146"/>
      <c r="E665" s="257"/>
      <c r="F665" s="263"/>
      <c r="G665" s="257"/>
      <c r="H665" s="257"/>
      <c r="I665" s="257"/>
      <c r="J665" s="257"/>
      <c r="K665" s="257"/>
      <c r="L665" s="256"/>
      <c r="M665" s="263"/>
      <c r="N665" s="263"/>
      <c r="O665" s="257"/>
      <c r="P665" s="257"/>
      <c r="Q665" s="257"/>
      <c r="R665" s="257"/>
      <c r="S665" s="257"/>
      <c r="T665" s="257"/>
      <c r="U665" s="290" t="str">
        <f>IF(OR(L665="FINT",L665="ENCO",L665=""),IF(ISNA(LOOKUP(S665,'€€€'!$H$7:$H$96,'€€€'!$I$7:$I$96)*T665),"",(LOOKUP(S665,'€€€'!$H$7:$H$96,'€€€'!$I$7:$I$96)*T665)),"")</f>
        <v/>
      </c>
      <c r="V665" s="256"/>
      <c r="W665" s="256"/>
      <c r="X665" s="290" t="str">
        <f>IF(OR(L665="FINT",L665="ENCO",L665=""),IF(ISNA(LOOKUP(V665,'€€€'!$H$7:$H$96,'€€€'!$I$7:$I$96)*W665),"",(LOOKUP(V665,'€€€'!$H$7:$H$96,'€€€'!$I$7:$I$96)*W665)),"")</f>
        <v/>
      </c>
      <c r="Y665" s="7"/>
      <c r="Z665" s="215"/>
      <c r="AA665" s="215"/>
      <c r="AB665" s="215"/>
      <c r="AC665" s="215"/>
      <c r="AD665" s="215"/>
      <c r="AE665" s="215"/>
      <c r="AF665" s="215"/>
      <c r="AG665" s="215"/>
      <c r="AH665" s="215"/>
      <c r="AI665" s="214">
        <f t="shared" si="36"/>
        <v>0</v>
      </c>
      <c r="AJ665" s="214">
        <f t="shared" si="37"/>
        <v>0</v>
      </c>
      <c r="AK665" s="214">
        <f t="shared" si="38"/>
        <v>0</v>
      </c>
    </row>
    <row r="666" spans="1:37" ht="20.25" x14ac:dyDescent="0.2">
      <c r="A666" s="1"/>
      <c r="B666" s="1"/>
      <c r="C666" s="90"/>
      <c r="D666" s="146"/>
      <c r="E666" s="257"/>
      <c r="F666" s="263"/>
      <c r="G666" s="257"/>
      <c r="H666" s="257"/>
      <c r="I666" s="257"/>
      <c r="J666" s="257"/>
      <c r="K666" s="257"/>
      <c r="L666" s="256"/>
      <c r="M666" s="263"/>
      <c r="N666" s="263"/>
      <c r="O666" s="257"/>
      <c r="P666" s="257"/>
      <c r="Q666" s="257"/>
      <c r="R666" s="257"/>
      <c r="S666" s="257"/>
      <c r="T666" s="257"/>
      <c r="U666" s="290" t="str">
        <f>IF(OR(L666="FINT",L666="ENCO",L666=""),IF(ISNA(LOOKUP(S666,'€€€'!$H$7:$H$96,'€€€'!$I$7:$I$96)*T666),"",(LOOKUP(S666,'€€€'!$H$7:$H$96,'€€€'!$I$7:$I$96)*T666)),"")</f>
        <v/>
      </c>
      <c r="V666" s="256"/>
      <c r="W666" s="256"/>
      <c r="X666" s="290" t="str">
        <f>IF(OR(L666="FINT",L666="ENCO",L666=""),IF(ISNA(LOOKUP(V666,'€€€'!$H$7:$H$96,'€€€'!$I$7:$I$96)*W666),"",(LOOKUP(V666,'€€€'!$H$7:$H$96,'€€€'!$I$7:$I$96)*W666)),"")</f>
        <v/>
      </c>
      <c r="Y666" s="7"/>
      <c r="Z666" s="215"/>
      <c r="AA666" s="215"/>
      <c r="AB666" s="215"/>
      <c r="AC666" s="215"/>
      <c r="AD666" s="215"/>
      <c r="AE666" s="215"/>
      <c r="AF666" s="215"/>
      <c r="AG666" s="215"/>
      <c r="AH666" s="215"/>
      <c r="AI666" s="214">
        <f t="shared" si="36"/>
        <v>0</v>
      </c>
      <c r="AJ666" s="214">
        <f t="shared" si="37"/>
        <v>0</v>
      </c>
      <c r="AK666" s="214">
        <f t="shared" si="38"/>
        <v>0</v>
      </c>
    </row>
    <row r="667" spans="1:37" ht="20.25" x14ac:dyDescent="0.2">
      <c r="A667" s="1"/>
      <c r="B667" s="1"/>
      <c r="C667" s="90"/>
      <c r="D667" s="146"/>
      <c r="E667" s="257"/>
      <c r="F667" s="263"/>
      <c r="G667" s="257"/>
      <c r="H667" s="257"/>
      <c r="I667" s="257"/>
      <c r="J667" s="257"/>
      <c r="K667" s="257"/>
      <c r="L667" s="256"/>
      <c r="M667" s="263"/>
      <c r="N667" s="263"/>
      <c r="O667" s="257"/>
      <c r="P667" s="257"/>
      <c r="Q667" s="257"/>
      <c r="R667" s="257"/>
      <c r="S667" s="257"/>
      <c r="T667" s="257"/>
      <c r="U667" s="290" t="str">
        <f>IF(OR(L667="FINT",L667="ENCO",L667=""),IF(ISNA(LOOKUP(S667,'€€€'!$H$7:$H$96,'€€€'!$I$7:$I$96)*T667),"",(LOOKUP(S667,'€€€'!$H$7:$H$96,'€€€'!$I$7:$I$96)*T667)),"")</f>
        <v/>
      </c>
      <c r="V667" s="256"/>
      <c r="W667" s="256"/>
      <c r="X667" s="290" t="str">
        <f>IF(OR(L667="FINT",L667="ENCO",L667=""),IF(ISNA(LOOKUP(V667,'€€€'!$H$7:$H$96,'€€€'!$I$7:$I$96)*W667),"",(LOOKUP(V667,'€€€'!$H$7:$H$96,'€€€'!$I$7:$I$96)*W667)),"")</f>
        <v/>
      </c>
      <c r="Y667" s="7"/>
      <c r="Z667" s="215"/>
      <c r="AA667" s="215"/>
      <c r="AB667" s="215"/>
      <c r="AC667" s="215"/>
      <c r="AD667" s="215"/>
      <c r="AE667" s="215"/>
      <c r="AF667" s="215"/>
      <c r="AG667" s="215"/>
      <c r="AH667" s="215"/>
      <c r="AI667" s="214">
        <f t="shared" si="36"/>
        <v>0</v>
      </c>
      <c r="AJ667" s="214">
        <f t="shared" si="37"/>
        <v>0</v>
      </c>
      <c r="AK667" s="214">
        <f t="shared" si="38"/>
        <v>0</v>
      </c>
    </row>
    <row r="668" spans="1:37" ht="20.25" x14ac:dyDescent="0.2">
      <c r="A668" s="1"/>
      <c r="B668" s="1"/>
      <c r="C668" s="90"/>
      <c r="D668" s="146"/>
      <c r="E668" s="257"/>
      <c r="F668" s="263"/>
      <c r="G668" s="257"/>
      <c r="H668" s="257"/>
      <c r="I668" s="257"/>
      <c r="J668" s="257"/>
      <c r="K668" s="257"/>
      <c r="L668" s="256"/>
      <c r="M668" s="263"/>
      <c r="N668" s="263"/>
      <c r="O668" s="257"/>
      <c r="P668" s="257"/>
      <c r="Q668" s="257"/>
      <c r="R668" s="257"/>
      <c r="S668" s="257"/>
      <c r="T668" s="257"/>
      <c r="U668" s="290" t="str">
        <f>IF(OR(L668="FINT",L668="ENCO",L668=""),IF(ISNA(LOOKUP(S668,'€€€'!$H$7:$H$96,'€€€'!$I$7:$I$96)*T668),"",(LOOKUP(S668,'€€€'!$H$7:$H$96,'€€€'!$I$7:$I$96)*T668)),"")</f>
        <v/>
      </c>
      <c r="V668" s="256"/>
      <c r="W668" s="256"/>
      <c r="X668" s="290" t="str">
        <f>IF(OR(L668="FINT",L668="ENCO",L668=""),IF(ISNA(LOOKUP(V668,'€€€'!$H$7:$H$96,'€€€'!$I$7:$I$96)*W668),"",(LOOKUP(V668,'€€€'!$H$7:$H$96,'€€€'!$I$7:$I$96)*W668)),"")</f>
        <v/>
      </c>
      <c r="Y668" s="7"/>
      <c r="Z668" s="215"/>
      <c r="AA668" s="215"/>
      <c r="AB668" s="215"/>
      <c r="AC668" s="215"/>
      <c r="AD668" s="215"/>
      <c r="AE668" s="215"/>
      <c r="AF668" s="215"/>
      <c r="AG668" s="215"/>
      <c r="AH668" s="215"/>
      <c r="AI668" s="214">
        <f t="shared" si="36"/>
        <v>0</v>
      </c>
      <c r="AJ668" s="214">
        <f t="shared" si="37"/>
        <v>0</v>
      </c>
      <c r="AK668" s="214">
        <f t="shared" si="38"/>
        <v>0</v>
      </c>
    </row>
    <row r="669" spans="1:37" ht="20.25" x14ac:dyDescent="0.2">
      <c r="A669" s="1"/>
      <c r="B669" s="1"/>
      <c r="C669" s="90"/>
      <c r="D669" s="146"/>
      <c r="E669" s="257"/>
      <c r="F669" s="263"/>
      <c r="G669" s="257"/>
      <c r="H669" s="257"/>
      <c r="I669" s="257"/>
      <c r="J669" s="257"/>
      <c r="K669" s="257"/>
      <c r="L669" s="256"/>
      <c r="M669" s="263"/>
      <c r="N669" s="263"/>
      <c r="O669" s="257"/>
      <c r="P669" s="257"/>
      <c r="Q669" s="257"/>
      <c r="R669" s="257"/>
      <c r="S669" s="257"/>
      <c r="T669" s="257"/>
      <c r="U669" s="290" t="str">
        <f>IF(OR(L669="FINT",L669="ENCO",L669=""),IF(ISNA(LOOKUP(S669,'€€€'!$H$7:$H$96,'€€€'!$I$7:$I$96)*T669),"",(LOOKUP(S669,'€€€'!$H$7:$H$96,'€€€'!$I$7:$I$96)*T669)),"")</f>
        <v/>
      </c>
      <c r="V669" s="256"/>
      <c r="W669" s="256"/>
      <c r="X669" s="290" t="str">
        <f>IF(OR(L669="FINT",L669="ENCO",L669=""),IF(ISNA(LOOKUP(V669,'€€€'!$H$7:$H$96,'€€€'!$I$7:$I$96)*W669),"",(LOOKUP(V669,'€€€'!$H$7:$H$96,'€€€'!$I$7:$I$96)*W669)),"")</f>
        <v/>
      </c>
      <c r="Y669" s="7"/>
      <c r="Z669" s="215"/>
      <c r="AA669" s="215"/>
      <c r="AB669" s="215"/>
      <c r="AC669" s="215"/>
      <c r="AD669" s="215"/>
      <c r="AE669" s="215"/>
      <c r="AF669" s="215"/>
      <c r="AG669" s="215"/>
      <c r="AH669" s="215"/>
      <c r="AI669" s="214">
        <f t="shared" si="36"/>
        <v>0</v>
      </c>
      <c r="AJ669" s="214">
        <f t="shared" si="37"/>
        <v>0</v>
      </c>
      <c r="AK669" s="214">
        <f t="shared" si="38"/>
        <v>0</v>
      </c>
    </row>
    <row r="670" spans="1:37" ht="20.25" x14ac:dyDescent="0.2">
      <c r="A670" s="1"/>
      <c r="B670" s="1"/>
      <c r="C670" s="90"/>
      <c r="D670" s="146"/>
      <c r="E670" s="257"/>
      <c r="F670" s="263"/>
      <c r="G670" s="257"/>
      <c r="H670" s="257"/>
      <c r="I670" s="257"/>
      <c r="J670" s="257"/>
      <c r="K670" s="257"/>
      <c r="L670" s="256"/>
      <c r="M670" s="263"/>
      <c r="N670" s="263"/>
      <c r="O670" s="257"/>
      <c r="P670" s="257"/>
      <c r="Q670" s="257"/>
      <c r="R670" s="257"/>
      <c r="S670" s="257"/>
      <c r="T670" s="257"/>
      <c r="U670" s="290" t="str">
        <f>IF(OR(L670="FINT",L670="ENCO",L670=""),IF(ISNA(LOOKUP(S670,'€€€'!$H$7:$H$96,'€€€'!$I$7:$I$96)*T670),"",(LOOKUP(S670,'€€€'!$H$7:$H$96,'€€€'!$I$7:$I$96)*T670)),"")</f>
        <v/>
      </c>
      <c r="V670" s="256"/>
      <c r="W670" s="256"/>
      <c r="X670" s="290" t="str">
        <f>IF(OR(L670="FINT",L670="ENCO",L670=""),IF(ISNA(LOOKUP(V670,'€€€'!$H$7:$H$96,'€€€'!$I$7:$I$96)*W670),"",(LOOKUP(V670,'€€€'!$H$7:$H$96,'€€€'!$I$7:$I$96)*W670)),"")</f>
        <v/>
      </c>
      <c r="Y670" s="7"/>
      <c r="Z670" s="215"/>
      <c r="AA670" s="215"/>
      <c r="AB670" s="215"/>
      <c r="AC670" s="215"/>
      <c r="AD670" s="215"/>
      <c r="AE670" s="215"/>
      <c r="AF670" s="215"/>
      <c r="AG670" s="215"/>
      <c r="AH670" s="215"/>
      <c r="AI670" s="214">
        <f t="shared" si="36"/>
        <v>0</v>
      </c>
      <c r="AJ670" s="214">
        <f t="shared" si="37"/>
        <v>0</v>
      </c>
      <c r="AK670" s="214">
        <f t="shared" si="38"/>
        <v>0</v>
      </c>
    </row>
    <row r="671" spans="1:37" ht="20.25" x14ac:dyDescent="0.2">
      <c r="A671" s="1"/>
      <c r="B671" s="1"/>
      <c r="C671" s="90"/>
      <c r="D671" s="146"/>
      <c r="E671" s="257"/>
      <c r="F671" s="263"/>
      <c r="G671" s="257"/>
      <c r="H671" s="257"/>
      <c r="I671" s="257"/>
      <c r="J671" s="257"/>
      <c r="K671" s="257"/>
      <c r="L671" s="256"/>
      <c r="M671" s="263"/>
      <c r="N671" s="263"/>
      <c r="O671" s="257"/>
      <c r="P671" s="257"/>
      <c r="Q671" s="257"/>
      <c r="R671" s="257"/>
      <c r="S671" s="257"/>
      <c r="T671" s="257"/>
      <c r="U671" s="290" t="str">
        <f>IF(OR(L671="FINT",L671="ENCO",L671=""),IF(ISNA(LOOKUP(S671,'€€€'!$H$7:$H$96,'€€€'!$I$7:$I$96)*T671),"",(LOOKUP(S671,'€€€'!$H$7:$H$96,'€€€'!$I$7:$I$96)*T671)),"")</f>
        <v/>
      </c>
      <c r="V671" s="256"/>
      <c r="W671" s="256"/>
      <c r="X671" s="290" t="str">
        <f>IF(OR(L671="FINT",L671="ENCO",L671=""),IF(ISNA(LOOKUP(V671,'€€€'!$H$7:$H$96,'€€€'!$I$7:$I$96)*W671),"",(LOOKUP(V671,'€€€'!$H$7:$H$96,'€€€'!$I$7:$I$96)*W671)),"")</f>
        <v/>
      </c>
      <c r="Y671" s="7"/>
      <c r="Z671" s="215"/>
      <c r="AA671" s="215"/>
      <c r="AB671" s="215"/>
      <c r="AC671" s="215"/>
      <c r="AD671" s="215"/>
      <c r="AE671" s="215"/>
      <c r="AF671" s="215"/>
      <c r="AG671" s="215"/>
      <c r="AH671" s="215"/>
      <c r="AI671" s="214">
        <f t="shared" si="36"/>
        <v>0</v>
      </c>
      <c r="AJ671" s="214">
        <f t="shared" si="37"/>
        <v>0</v>
      </c>
      <c r="AK671" s="214">
        <f t="shared" si="38"/>
        <v>0</v>
      </c>
    </row>
    <row r="672" spans="1:37" ht="20.25" x14ac:dyDescent="0.2">
      <c r="A672" s="1"/>
      <c r="B672" s="1"/>
      <c r="C672" s="90"/>
      <c r="D672" s="146"/>
      <c r="E672" s="257"/>
      <c r="F672" s="263"/>
      <c r="G672" s="257"/>
      <c r="H672" s="257"/>
      <c r="I672" s="257"/>
      <c r="J672" s="257"/>
      <c r="K672" s="257"/>
      <c r="L672" s="256"/>
      <c r="M672" s="263"/>
      <c r="N672" s="263"/>
      <c r="O672" s="257"/>
      <c r="P672" s="257"/>
      <c r="Q672" s="257"/>
      <c r="R672" s="257"/>
      <c r="S672" s="257"/>
      <c r="T672" s="257"/>
      <c r="U672" s="290" t="str">
        <f>IF(OR(L672="FINT",L672="ENCO",L672=""),IF(ISNA(LOOKUP(S672,'€€€'!$H$7:$H$96,'€€€'!$I$7:$I$96)*T672),"",(LOOKUP(S672,'€€€'!$H$7:$H$96,'€€€'!$I$7:$I$96)*T672)),"")</f>
        <v/>
      </c>
      <c r="V672" s="256"/>
      <c r="W672" s="256"/>
      <c r="X672" s="290" t="str">
        <f>IF(OR(L672="FINT",L672="ENCO",L672=""),IF(ISNA(LOOKUP(V672,'€€€'!$H$7:$H$96,'€€€'!$I$7:$I$96)*W672),"",(LOOKUP(V672,'€€€'!$H$7:$H$96,'€€€'!$I$7:$I$96)*W672)),"")</f>
        <v/>
      </c>
      <c r="Y672" s="7"/>
      <c r="Z672" s="215"/>
      <c r="AA672" s="215"/>
      <c r="AB672" s="215"/>
      <c r="AC672" s="215"/>
      <c r="AD672" s="215"/>
      <c r="AE672" s="215"/>
      <c r="AF672" s="215"/>
      <c r="AG672" s="215"/>
      <c r="AH672" s="215"/>
      <c r="AI672" s="214">
        <f t="shared" si="36"/>
        <v>0</v>
      </c>
      <c r="AJ672" s="214">
        <f t="shared" si="37"/>
        <v>0</v>
      </c>
      <c r="AK672" s="214">
        <f t="shared" si="38"/>
        <v>0</v>
      </c>
    </row>
    <row r="673" spans="1:37" ht="20.25" x14ac:dyDescent="0.2">
      <c r="A673" s="1"/>
      <c r="B673" s="1"/>
      <c r="C673" s="90"/>
      <c r="D673" s="146"/>
      <c r="E673" s="257"/>
      <c r="F673" s="263"/>
      <c r="G673" s="257"/>
      <c r="H673" s="257"/>
      <c r="I673" s="257"/>
      <c r="J673" s="257"/>
      <c r="K673" s="257"/>
      <c r="L673" s="256"/>
      <c r="M673" s="263"/>
      <c r="N673" s="263"/>
      <c r="O673" s="257"/>
      <c r="P673" s="257"/>
      <c r="Q673" s="257"/>
      <c r="R673" s="257"/>
      <c r="S673" s="257"/>
      <c r="T673" s="257"/>
      <c r="U673" s="290" t="str">
        <f>IF(OR(L673="FINT",L673="ENCO",L673=""),IF(ISNA(LOOKUP(S673,'€€€'!$H$7:$H$96,'€€€'!$I$7:$I$96)*T673),"",(LOOKUP(S673,'€€€'!$H$7:$H$96,'€€€'!$I$7:$I$96)*T673)),"")</f>
        <v/>
      </c>
      <c r="V673" s="256"/>
      <c r="W673" s="256"/>
      <c r="X673" s="290" t="str">
        <f>IF(OR(L673="FINT",L673="ENCO",L673=""),IF(ISNA(LOOKUP(V673,'€€€'!$H$7:$H$96,'€€€'!$I$7:$I$96)*W673),"",(LOOKUP(V673,'€€€'!$H$7:$H$96,'€€€'!$I$7:$I$96)*W673)),"")</f>
        <v/>
      </c>
      <c r="Y673" s="7"/>
      <c r="Z673" s="215"/>
      <c r="AA673" s="215"/>
      <c r="AB673" s="215"/>
      <c r="AC673" s="215"/>
      <c r="AD673" s="215"/>
      <c r="AE673" s="215"/>
      <c r="AF673" s="215"/>
      <c r="AG673" s="215"/>
      <c r="AH673" s="215"/>
      <c r="AI673" s="214">
        <f t="shared" si="36"/>
        <v>0</v>
      </c>
      <c r="AJ673" s="214">
        <f t="shared" si="37"/>
        <v>0</v>
      </c>
      <c r="AK673" s="214">
        <f t="shared" si="38"/>
        <v>0</v>
      </c>
    </row>
    <row r="674" spans="1:37" ht="20.25" x14ac:dyDescent="0.2">
      <c r="A674" s="1"/>
      <c r="B674" s="1"/>
      <c r="C674" s="90"/>
      <c r="D674" s="146"/>
      <c r="E674" s="257"/>
      <c r="F674" s="263"/>
      <c r="G674" s="257"/>
      <c r="H674" s="257"/>
      <c r="I674" s="257"/>
      <c r="J674" s="257"/>
      <c r="K674" s="257"/>
      <c r="L674" s="256"/>
      <c r="M674" s="263"/>
      <c r="N674" s="263"/>
      <c r="O674" s="257"/>
      <c r="P674" s="257"/>
      <c r="Q674" s="257"/>
      <c r="R674" s="257"/>
      <c r="S674" s="257"/>
      <c r="T674" s="257"/>
      <c r="U674" s="290" t="str">
        <f>IF(OR(L674="FINT",L674="ENCO",L674=""),IF(ISNA(LOOKUP(S674,'€€€'!$H$7:$H$96,'€€€'!$I$7:$I$96)*T674),"",(LOOKUP(S674,'€€€'!$H$7:$H$96,'€€€'!$I$7:$I$96)*T674)),"")</f>
        <v/>
      </c>
      <c r="V674" s="256"/>
      <c r="W674" s="256"/>
      <c r="X674" s="290" t="str">
        <f>IF(OR(L674="FINT",L674="ENCO",L674=""),IF(ISNA(LOOKUP(V674,'€€€'!$H$7:$H$96,'€€€'!$I$7:$I$96)*W674),"",(LOOKUP(V674,'€€€'!$H$7:$H$96,'€€€'!$I$7:$I$96)*W674)),"")</f>
        <v/>
      </c>
      <c r="Y674" s="7"/>
      <c r="Z674" s="215"/>
      <c r="AA674" s="215"/>
      <c r="AB674" s="215"/>
      <c r="AC674" s="215"/>
      <c r="AD674" s="215"/>
      <c r="AE674" s="215"/>
      <c r="AF674" s="215"/>
      <c r="AG674" s="215"/>
      <c r="AH674" s="215"/>
      <c r="AI674" s="214">
        <f t="shared" si="36"/>
        <v>0</v>
      </c>
      <c r="AJ674" s="214">
        <f t="shared" si="37"/>
        <v>0</v>
      </c>
      <c r="AK674" s="214">
        <f t="shared" si="38"/>
        <v>0</v>
      </c>
    </row>
    <row r="675" spans="1:37" ht="20.25" x14ac:dyDescent="0.2">
      <c r="A675" s="1"/>
      <c r="B675" s="1"/>
      <c r="C675" s="90"/>
      <c r="D675" s="146"/>
      <c r="E675" s="257"/>
      <c r="F675" s="263"/>
      <c r="G675" s="257"/>
      <c r="H675" s="257"/>
      <c r="I675" s="257"/>
      <c r="J675" s="257"/>
      <c r="K675" s="257"/>
      <c r="L675" s="256"/>
      <c r="M675" s="263"/>
      <c r="N675" s="263"/>
      <c r="O675" s="257"/>
      <c r="P675" s="257"/>
      <c r="Q675" s="257"/>
      <c r="R675" s="257"/>
      <c r="S675" s="257"/>
      <c r="T675" s="257"/>
      <c r="U675" s="290" t="str">
        <f>IF(OR(L675="FINT",L675="ENCO",L675=""),IF(ISNA(LOOKUP(S675,'€€€'!$H$7:$H$96,'€€€'!$I$7:$I$96)*T675),"",(LOOKUP(S675,'€€€'!$H$7:$H$96,'€€€'!$I$7:$I$96)*T675)),"")</f>
        <v/>
      </c>
      <c r="V675" s="256"/>
      <c r="W675" s="256"/>
      <c r="X675" s="290" t="str">
        <f>IF(OR(L675="FINT",L675="ENCO",L675=""),IF(ISNA(LOOKUP(V675,'€€€'!$H$7:$H$96,'€€€'!$I$7:$I$96)*W675),"",(LOOKUP(V675,'€€€'!$H$7:$H$96,'€€€'!$I$7:$I$96)*W675)),"")</f>
        <v/>
      </c>
      <c r="Y675" s="7"/>
      <c r="Z675" s="215"/>
      <c r="AA675" s="215"/>
      <c r="AB675" s="215"/>
      <c r="AC675" s="215"/>
      <c r="AD675" s="215"/>
      <c r="AE675" s="215"/>
      <c r="AF675" s="215"/>
      <c r="AG675" s="215"/>
      <c r="AH675" s="215"/>
      <c r="AI675" s="214">
        <f t="shared" si="36"/>
        <v>0</v>
      </c>
      <c r="AJ675" s="214">
        <f t="shared" si="37"/>
        <v>0</v>
      </c>
      <c r="AK675" s="214">
        <f t="shared" si="38"/>
        <v>0</v>
      </c>
    </row>
    <row r="676" spans="1:37" ht="20.25" x14ac:dyDescent="0.2">
      <c r="A676" s="1"/>
      <c r="B676" s="1"/>
      <c r="C676" s="90"/>
      <c r="D676" s="146"/>
      <c r="E676" s="257"/>
      <c r="F676" s="263"/>
      <c r="G676" s="257"/>
      <c r="H676" s="257"/>
      <c r="I676" s="257"/>
      <c r="J676" s="257"/>
      <c r="K676" s="257"/>
      <c r="L676" s="256"/>
      <c r="M676" s="263"/>
      <c r="N676" s="263"/>
      <c r="O676" s="257"/>
      <c r="P676" s="257"/>
      <c r="Q676" s="257"/>
      <c r="R676" s="257"/>
      <c r="S676" s="257"/>
      <c r="T676" s="257"/>
      <c r="U676" s="290" t="str">
        <f>IF(OR(L676="FINT",L676="ENCO",L676=""),IF(ISNA(LOOKUP(S676,'€€€'!$H$7:$H$96,'€€€'!$I$7:$I$96)*T676),"",(LOOKUP(S676,'€€€'!$H$7:$H$96,'€€€'!$I$7:$I$96)*T676)),"")</f>
        <v/>
      </c>
      <c r="V676" s="256"/>
      <c r="W676" s="256"/>
      <c r="X676" s="290" t="str">
        <f>IF(OR(L676="FINT",L676="ENCO",L676=""),IF(ISNA(LOOKUP(V676,'€€€'!$H$7:$H$96,'€€€'!$I$7:$I$96)*W676),"",(LOOKUP(V676,'€€€'!$H$7:$H$96,'€€€'!$I$7:$I$96)*W676)),"")</f>
        <v/>
      </c>
      <c r="Y676" s="7"/>
      <c r="Z676" s="215"/>
      <c r="AA676" s="215"/>
      <c r="AB676" s="215"/>
      <c r="AC676" s="215"/>
      <c r="AD676" s="215"/>
      <c r="AE676" s="215"/>
      <c r="AF676" s="215"/>
      <c r="AG676" s="215"/>
      <c r="AH676" s="215"/>
      <c r="AI676" s="214">
        <f t="shared" si="36"/>
        <v>0</v>
      </c>
      <c r="AJ676" s="214">
        <f t="shared" si="37"/>
        <v>0</v>
      </c>
      <c r="AK676" s="214">
        <f t="shared" si="38"/>
        <v>0</v>
      </c>
    </row>
    <row r="677" spans="1:37" ht="20.25" x14ac:dyDescent="0.2">
      <c r="A677" s="1"/>
      <c r="B677" s="1"/>
      <c r="C677" s="90"/>
      <c r="D677" s="146"/>
      <c r="E677" s="257"/>
      <c r="F677" s="263"/>
      <c r="G677" s="257"/>
      <c r="H677" s="257"/>
      <c r="I677" s="257"/>
      <c r="J677" s="257"/>
      <c r="K677" s="257"/>
      <c r="L677" s="256"/>
      <c r="M677" s="263"/>
      <c r="N677" s="263"/>
      <c r="O677" s="257"/>
      <c r="P677" s="257"/>
      <c r="Q677" s="257"/>
      <c r="R677" s="257"/>
      <c r="S677" s="257"/>
      <c r="T677" s="257"/>
      <c r="U677" s="290" t="str">
        <f>IF(OR(L677="FINT",L677="ENCO",L677=""),IF(ISNA(LOOKUP(S677,'€€€'!$H$7:$H$96,'€€€'!$I$7:$I$96)*T677),"",(LOOKUP(S677,'€€€'!$H$7:$H$96,'€€€'!$I$7:$I$96)*T677)),"")</f>
        <v/>
      </c>
      <c r="V677" s="256"/>
      <c r="W677" s="256"/>
      <c r="X677" s="290" t="str">
        <f>IF(OR(L677="FINT",L677="ENCO",L677=""),IF(ISNA(LOOKUP(V677,'€€€'!$H$7:$H$96,'€€€'!$I$7:$I$96)*W677),"",(LOOKUP(V677,'€€€'!$H$7:$H$96,'€€€'!$I$7:$I$96)*W677)),"")</f>
        <v/>
      </c>
      <c r="Y677" s="7"/>
      <c r="Z677" s="215"/>
      <c r="AA677" s="215"/>
      <c r="AB677" s="215"/>
      <c r="AC677" s="215"/>
      <c r="AD677" s="215"/>
      <c r="AE677" s="215"/>
      <c r="AF677" s="215"/>
      <c r="AG677" s="215"/>
      <c r="AH677" s="215"/>
      <c r="AI677" s="214">
        <f t="shared" si="36"/>
        <v>0</v>
      </c>
      <c r="AJ677" s="214">
        <f t="shared" si="37"/>
        <v>0</v>
      </c>
      <c r="AK677" s="214">
        <f t="shared" si="38"/>
        <v>0</v>
      </c>
    </row>
    <row r="678" spans="1:37" ht="20.25" x14ac:dyDescent="0.2">
      <c r="A678" s="1"/>
      <c r="B678" s="1"/>
      <c r="C678" s="90"/>
      <c r="D678" s="146"/>
      <c r="E678" s="257"/>
      <c r="F678" s="263"/>
      <c r="G678" s="257"/>
      <c r="H678" s="257"/>
      <c r="I678" s="257"/>
      <c r="J678" s="257"/>
      <c r="K678" s="257"/>
      <c r="L678" s="256"/>
      <c r="M678" s="263"/>
      <c r="N678" s="263"/>
      <c r="O678" s="257"/>
      <c r="P678" s="257"/>
      <c r="Q678" s="257"/>
      <c r="R678" s="257"/>
      <c r="S678" s="257"/>
      <c r="T678" s="257"/>
      <c r="U678" s="290" t="str">
        <f>IF(OR(L678="FINT",L678="ENCO",L678=""),IF(ISNA(LOOKUP(S678,'€€€'!$H$7:$H$96,'€€€'!$I$7:$I$96)*T678),"",(LOOKUP(S678,'€€€'!$H$7:$H$96,'€€€'!$I$7:$I$96)*T678)),"")</f>
        <v/>
      </c>
      <c r="V678" s="256"/>
      <c r="W678" s="256"/>
      <c r="X678" s="290" t="str">
        <f>IF(OR(L678="FINT",L678="ENCO",L678=""),IF(ISNA(LOOKUP(V678,'€€€'!$H$7:$H$96,'€€€'!$I$7:$I$96)*W678),"",(LOOKUP(V678,'€€€'!$H$7:$H$96,'€€€'!$I$7:$I$96)*W678)),"")</f>
        <v/>
      </c>
      <c r="Y678" s="7"/>
      <c r="Z678" s="215"/>
      <c r="AA678" s="215"/>
      <c r="AB678" s="215"/>
      <c r="AC678" s="215"/>
      <c r="AD678" s="215"/>
      <c r="AE678" s="215"/>
      <c r="AF678" s="215"/>
      <c r="AG678" s="215"/>
      <c r="AH678" s="215"/>
      <c r="AI678" s="214">
        <f t="shared" si="36"/>
        <v>0</v>
      </c>
      <c r="AJ678" s="214">
        <f t="shared" si="37"/>
        <v>0</v>
      </c>
      <c r="AK678" s="214">
        <f t="shared" si="38"/>
        <v>0</v>
      </c>
    </row>
    <row r="679" spans="1:37" ht="20.25" x14ac:dyDescent="0.2">
      <c r="A679" s="1"/>
      <c r="B679" s="1"/>
      <c r="C679" s="90"/>
      <c r="D679" s="146"/>
      <c r="E679" s="257"/>
      <c r="F679" s="263"/>
      <c r="G679" s="257"/>
      <c r="H679" s="257"/>
      <c r="I679" s="257"/>
      <c r="J679" s="257"/>
      <c r="K679" s="257"/>
      <c r="L679" s="256"/>
      <c r="M679" s="263"/>
      <c r="N679" s="263"/>
      <c r="O679" s="257"/>
      <c r="P679" s="257"/>
      <c r="Q679" s="257"/>
      <c r="R679" s="257"/>
      <c r="S679" s="257"/>
      <c r="T679" s="257"/>
      <c r="U679" s="290" t="str">
        <f>IF(OR(L679="FINT",L679="ENCO",L679=""),IF(ISNA(LOOKUP(S679,'€€€'!$H$7:$H$96,'€€€'!$I$7:$I$96)*T679),"",(LOOKUP(S679,'€€€'!$H$7:$H$96,'€€€'!$I$7:$I$96)*T679)),"")</f>
        <v/>
      </c>
      <c r="V679" s="256"/>
      <c r="W679" s="256"/>
      <c r="X679" s="290" t="str">
        <f>IF(OR(L679="FINT",L679="ENCO",L679=""),IF(ISNA(LOOKUP(V679,'€€€'!$H$7:$H$96,'€€€'!$I$7:$I$96)*W679),"",(LOOKUP(V679,'€€€'!$H$7:$H$96,'€€€'!$I$7:$I$96)*W679)),"")</f>
        <v/>
      </c>
      <c r="Y679" s="7"/>
      <c r="Z679" s="215"/>
      <c r="AA679" s="215"/>
      <c r="AB679" s="215"/>
      <c r="AC679" s="215"/>
      <c r="AD679" s="215"/>
      <c r="AE679" s="215"/>
      <c r="AF679" s="215"/>
      <c r="AG679" s="215"/>
      <c r="AH679" s="215"/>
      <c r="AI679" s="214">
        <f t="shared" si="36"/>
        <v>0</v>
      </c>
      <c r="AJ679" s="214">
        <f t="shared" si="37"/>
        <v>0</v>
      </c>
      <c r="AK679" s="214">
        <f t="shared" si="38"/>
        <v>0</v>
      </c>
    </row>
    <row r="680" spans="1:37" ht="20.25" x14ac:dyDescent="0.2">
      <c r="A680" s="1"/>
      <c r="B680" s="1"/>
      <c r="C680" s="90"/>
      <c r="D680" s="146"/>
      <c r="E680" s="257"/>
      <c r="F680" s="263"/>
      <c r="G680" s="257"/>
      <c r="H680" s="257"/>
      <c r="I680" s="257"/>
      <c r="J680" s="257"/>
      <c r="K680" s="257"/>
      <c r="L680" s="256"/>
      <c r="M680" s="263"/>
      <c r="N680" s="263"/>
      <c r="O680" s="257"/>
      <c r="P680" s="257"/>
      <c r="Q680" s="257"/>
      <c r="R680" s="257"/>
      <c r="S680" s="257"/>
      <c r="T680" s="257"/>
      <c r="U680" s="290" t="str">
        <f>IF(OR(L680="FINT",L680="ENCO",L680=""),IF(ISNA(LOOKUP(S680,'€€€'!$H$7:$H$96,'€€€'!$I$7:$I$96)*T680),"",(LOOKUP(S680,'€€€'!$H$7:$H$96,'€€€'!$I$7:$I$96)*T680)),"")</f>
        <v/>
      </c>
      <c r="V680" s="256"/>
      <c r="W680" s="256"/>
      <c r="X680" s="290" t="str">
        <f>IF(OR(L680="FINT",L680="ENCO",L680=""),IF(ISNA(LOOKUP(V680,'€€€'!$H$7:$H$96,'€€€'!$I$7:$I$96)*W680),"",(LOOKUP(V680,'€€€'!$H$7:$H$96,'€€€'!$I$7:$I$96)*W680)),"")</f>
        <v/>
      </c>
      <c r="Y680" s="7"/>
      <c r="Z680" s="215"/>
      <c r="AA680" s="215"/>
      <c r="AB680" s="215"/>
      <c r="AC680" s="215"/>
      <c r="AD680" s="215"/>
      <c r="AE680" s="215"/>
      <c r="AF680" s="215"/>
      <c r="AG680" s="215"/>
      <c r="AH680" s="215"/>
      <c r="AI680" s="214">
        <f t="shared" si="36"/>
        <v>0</v>
      </c>
      <c r="AJ680" s="214">
        <f t="shared" si="37"/>
        <v>0</v>
      </c>
      <c r="AK680" s="214">
        <f t="shared" si="38"/>
        <v>0</v>
      </c>
    </row>
    <row r="681" spans="1:37" ht="20.25" x14ac:dyDescent="0.2">
      <c r="A681" s="1"/>
      <c r="B681" s="1"/>
      <c r="C681" s="90"/>
      <c r="D681" s="146"/>
      <c r="E681" s="257"/>
      <c r="F681" s="263"/>
      <c r="G681" s="257"/>
      <c r="H681" s="257"/>
      <c r="I681" s="257"/>
      <c r="J681" s="257"/>
      <c r="K681" s="257"/>
      <c r="L681" s="256"/>
      <c r="M681" s="263"/>
      <c r="N681" s="263"/>
      <c r="O681" s="257"/>
      <c r="P681" s="257"/>
      <c r="Q681" s="257"/>
      <c r="R681" s="257"/>
      <c r="S681" s="257"/>
      <c r="T681" s="257"/>
      <c r="U681" s="290" t="str">
        <f>IF(OR(L681="FINT",L681="ENCO",L681=""),IF(ISNA(LOOKUP(S681,'€€€'!$H$7:$H$96,'€€€'!$I$7:$I$96)*T681),"",(LOOKUP(S681,'€€€'!$H$7:$H$96,'€€€'!$I$7:$I$96)*T681)),"")</f>
        <v/>
      </c>
      <c r="V681" s="256"/>
      <c r="W681" s="256"/>
      <c r="X681" s="290" t="str">
        <f>IF(OR(L681="FINT",L681="ENCO",L681=""),IF(ISNA(LOOKUP(V681,'€€€'!$H$7:$H$96,'€€€'!$I$7:$I$96)*W681),"",(LOOKUP(V681,'€€€'!$H$7:$H$96,'€€€'!$I$7:$I$96)*W681)),"")</f>
        <v/>
      </c>
      <c r="Y681" s="7"/>
      <c r="Z681" s="215"/>
      <c r="AA681" s="215"/>
      <c r="AB681" s="215"/>
      <c r="AC681" s="215"/>
      <c r="AD681" s="215"/>
      <c r="AE681" s="215"/>
      <c r="AF681" s="215"/>
      <c r="AG681" s="215"/>
      <c r="AH681" s="215"/>
      <c r="AI681" s="214">
        <f t="shared" si="36"/>
        <v>0</v>
      </c>
      <c r="AJ681" s="214">
        <f t="shared" si="37"/>
        <v>0</v>
      </c>
      <c r="AK681" s="214">
        <f t="shared" si="38"/>
        <v>0</v>
      </c>
    </row>
    <row r="682" spans="1:37" ht="20.25" x14ac:dyDescent="0.2">
      <c r="A682" s="1"/>
      <c r="B682" s="1"/>
      <c r="C682" s="90"/>
      <c r="D682" s="146"/>
      <c r="E682" s="257"/>
      <c r="F682" s="263"/>
      <c r="G682" s="257"/>
      <c r="H682" s="257"/>
      <c r="I682" s="257"/>
      <c r="J682" s="257"/>
      <c r="K682" s="257"/>
      <c r="L682" s="256"/>
      <c r="M682" s="263"/>
      <c r="N682" s="263"/>
      <c r="O682" s="257"/>
      <c r="P682" s="257"/>
      <c r="Q682" s="257"/>
      <c r="R682" s="257"/>
      <c r="S682" s="257"/>
      <c r="T682" s="257"/>
      <c r="U682" s="290" t="str">
        <f>IF(OR(L682="FINT",L682="ENCO",L682=""),IF(ISNA(LOOKUP(S682,'€€€'!$H$7:$H$96,'€€€'!$I$7:$I$96)*T682),"",(LOOKUP(S682,'€€€'!$H$7:$H$96,'€€€'!$I$7:$I$96)*T682)),"")</f>
        <v/>
      </c>
      <c r="V682" s="256"/>
      <c r="W682" s="256"/>
      <c r="X682" s="290" t="str">
        <f>IF(OR(L682="FINT",L682="ENCO",L682=""),IF(ISNA(LOOKUP(V682,'€€€'!$H$7:$H$96,'€€€'!$I$7:$I$96)*W682),"",(LOOKUP(V682,'€€€'!$H$7:$H$96,'€€€'!$I$7:$I$96)*W682)),"")</f>
        <v/>
      </c>
      <c r="Y682" s="7"/>
      <c r="Z682" s="215"/>
      <c r="AA682" s="215"/>
      <c r="AB682" s="215"/>
      <c r="AC682" s="215"/>
      <c r="AD682" s="215"/>
      <c r="AE682" s="215"/>
      <c r="AF682" s="215"/>
      <c r="AG682" s="215"/>
      <c r="AH682" s="215"/>
      <c r="AI682" s="214">
        <f t="shared" si="36"/>
        <v>0</v>
      </c>
      <c r="AJ682" s="214">
        <f t="shared" si="37"/>
        <v>0</v>
      </c>
      <c r="AK682" s="214">
        <f t="shared" si="38"/>
        <v>0</v>
      </c>
    </row>
    <row r="683" spans="1:37" ht="20.25" x14ac:dyDescent="0.2">
      <c r="A683" s="1"/>
      <c r="B683" s="1"/>
      <c r="C683" s="90"/>
      <c r="D683" s="146"/>
      <c r="E683" s="257"/>
      <c r="F683" s="263"/>
      <c r="G683" s="257"/>
      <c r="H683" s="257"/>
      <c r="I683" s="257"/>
      <c r="J683" s="257"/>
      <c r="K683" s="257"/>
      <c r="L683" s="256"/>
      <c r="M683" s="263"/>
      <c r="N683" s="263"/>
      <c r="O683" s="257"/>
      <c r="P683" s="257"/>
      <c r="Q683" s="257"/>
      <c r="R683" s="257"/>
      <c r="S683" s="257"/>
      <c r="T683" s="257"/>
      <c r="U683" s="290" t="str">
        <f>IF(OR(L683="FINT",L683="ENCO",L683=""),IF(ISNA(LOOKUP(S683,'€€€'!$H$7:$H$96,'€€€'!$I$7:$I$96)*T683),"",(LOOKUP(S683,'€€€'!$H$7:$H$96,'€€€'!$I$7:$I$96)*T683)),"")</f>
        <v/>
      </c>
      <c r="V683" s="256"/>
      <c r="W683" s="256"/>
      <c r="X683" s="290" t="str">
        <f>IF(OR(L683="FINT",L683="ENCO",L683=""),IF(ISNA(LOOKUP(V683,'€€€'!$H$7:$H$96,'€€€'!$I$7:$I$96)*W683),"",(LOOKUP(V683,'€€€'!$H$7:$H$96,'€€€'!$I$7:$I$96)*W683)),"")</f>
        <v/>
      </c>
      <c r="Y683" s="7"/>
      <c r="Z683" s="215"/>
      <c r="AA683" s="215"/>
      <c r="AB683" s="215"/>
      <c r="AC683" s="215"/>
      <c r="AD683" s="215"/>
      <c r="AE683" s="215"/>
      <c r="AF683" s="215"/>
      <c r="AG683" s="215"/>
      <c r="AH683" s="215"/>
      <c r="AI683" s="214">
        <f t="shared" si="36"/>
        <v>0</v>
      </c>
      <c r="AJ683" s="214">
        <f t="shared" si="37"/>
        <v>0</v>
      </c>
      <c r="AK683" s="214">
        <f t="shared" si="38"/>
        <v>0</v>
      </c>
    </row>
    <row r="684" spans="1:37" ht="20.25" x14ac:dyDescent="0.2">
      <c r="A684" s="1"/>
      <c r="B684" s="1"/>
      <c r="C684" s="90"/>
      <c r="D684" s="146"/>
      <c r="E684" s="257"/>
      <c r="F684" s="263"/>
      <c r="G684" s="257"/>
      <c r="H684" s="257"/>
      <c r="I684" s="257"/>
      <c r="J684" s="257"/>
      <c r="K684" s="257"/>
      <c r="L684" s="256"/>
      <c r="M684" s="263"/>
      <c r="N684" s="263"/>
      <c r="O684" s="257"/>
      <c r="P684" s="257"/>
      <c r="Q684" s="257"/>
      <c r="R684" s="257"/>
      <c r="S684" s="257"/>
      <c r="T684" s="257"/>
      <c r="U684" s="290" t="str">
        <f>IF(OR(L684="FINT",L684="ENCO",L684=""),IF(ISNA(LOOKUP(S684,'€€€'!$H$7:$H$96,'€€€'!$I$7:$I$96)*T684),"",(LOOKUP(S684,'€€€'!$H$7:$H$96,'€€€'!$I$7:$I$96)*T684)),"")</f>
        <v/>
      </c>
      <c r="V684" s="256"/>
      <c r="W684" s="256"/>
      <c r="X684" s="290" t="str">
        <f>IF(OR(L684="FINT",L684="ENCO",L684=""),IF(ISNA(LOOKUP(V684,'€€€'!$H$7:$H$96,'€€€'!$I$7:$I$96)*W684),"",(LOOKUP(V684,'€€€'!$H$7:$H$96,'€€€'!$I$7:$I$96)*W684)),"")</f>
        <v/>
      </c>
      <c r="Y684" s="7"/>
      <c r="Z684" s="215"/>
      <c r="AA684" s="215"/>
      <c r="AB684" s="215"/>
      <c r="AC684" s="215"/>
      <c r="AD684" s="215"/>
      <c r="AE684" s="215"/>
      <c r="AF684" s="215"/>
      <c r="AG684" s="215"/>
      <c r="AH684" s="215"/>
      <c r="AI684" s="214">
        <f t="shared" si="36"/>
        <v>0</v>
      </c>
      <c r="AJ684" s="214">
        <f t="shared" si="37"/>
        <v>0</v>
      </c>
      <c r="AK684" s="214">
        <f t="shared" si="38"/>
        <v>0</v>
      </c>
    </row>
    <row r="685" spans="1:37" ht="20.25" x14ac:dyDescent="0.2">
      <c r="A685" s="1"/>
      <c r="B685" s="1"/>
      <c r="C685" s="90"/>
      <c r="D685" s="146"/>
      <c r="E685" s="257"/>
      <c r="F685" s="263"/>
      <c r="G685" s="257"/>
      <c r="H685" s="257"/>
      <c r="I685" s="257"/>
      <c r="J685" s="257"/>
      <c r="K685" s="257"/>
      <c r="L685" s="256"/>
      <c r="M685" s="263"/>
      <c r="N685" s="263"/>
      <c r="O685" s="257"/>
      <c r="P685" s="257"/>
      <c r="Q685" s="257"/>
      <c r="R685" s="257"/>
      <c r="S685" s="257"/>
      <c r="T685" s="257"/>
      <c r="U685" s="290" t="str">
        <f>IF(OR(L685="FINT",L685="ENCO",L685=""),IF(ISNA(LOOKUP(S685,'€€€'!$H$7:$H$96,'€€€'!$I$7:$I$96)*T685),"",(LOOKUP(S685,'€€€'!$H$7:$H$96,'€€€'!$I$7:$I$96)*T685)),"")</f>
        <v/>
      </c>
      <c r="V685" s="256"/>
      <c r="W685" s="256"/>
      <c r="X685" s="290" t="str">
        <f>IF(OR(L685="FINT",L685="ENCO",L685=""),IF(ISNA(LOOKUP(V685,'€€€'!$H$7:$H$96,'€€€'!$I$7:$I$96)*W685),"",(LOOKUP(V685,'€€€'!$H$7:$H$96,'€€€'!$I$7:$I$96)*W685)),"")</f>
        <v/>
      </c>
      <c r="Y685" s="7"/>
      <c r="Z685" s="215"/>
      <c r="AA685" s="215"/>
      <c r="AB685" s="215"/>
      <c r="AC685" s="215"/>
      <c r="AD685" s="215"/>
      <c r="AE685" s="215"/>
      <c r="AF685" s="215"/>
      <c r="AG685" s="215"/>
      <c r="AH685" s="215"/>
      <c r="AI685" s="214">
        <f t="shared" si="36"/>
        <v>0</v>
      </c>
      <c r="AJ685" s="214">
        <f t="shared" si="37"/>
        <v>0</v>
      </c>
      <c r="AK685" s="214">
        <f t="shared" si="38"/>
        <v>0</v>
      </c>
    </row>
    <row r="686" spans="1:37" ht="20.25" x14ac:dyDescent="0.2">
      <c r="A686" s="1"/>
      <c r="B686" s="1"/>
      <c r="C686" s="90"/>
      <c r="D686" s="146"/>
      <c r="E686" s="257"/>
      <c r="F686" s="263"/>
      <c r="G686" s="257"/>
      <c r="H686" s="257"/>
      <c r="I686" s="257"/>
      <c r="J686" s="257"/>
      <c r="K686" s="257"/>
      <c r="L686" s="256"/>
      <c r="M686" s="263"/>
      <c r="N686" s="263"/>
      <c r="O686" s="257"/>
      <c r="P686" s="257"/>
      <c r="Q686" s="257"/>
      <c r="R686" s="257"/>
      <c r="S686" s="257"/>
      <c r="T686" s="257"/>
      <c r="U686" s="290" t="str">
        <f>IF(OR(L686="FINT",L686="ENCO",L686=""),IF(ISNA(LOOKUP(S686,'€€€'!$H$7:$H$96,'€€€'!$I$7:$I$96)*T686),"",(LOOKUP(S686,'€€€'!$H$7:$H$96,'€€€'!$I$7:$I$96)*T686)),"")</f>
        <v/>
      </c>
      <c r="V686" s="256"/>
      <c r="W686" s="256"/>
      <c r="X686" s="290" t="str">
        <f>IF(OR(L686="FINT",L686="ENCO",L686=""),IF(ISNA(LOOKUP(V686,'€€€'!$H$7:$H$96,'€€€'!$I$7:$I$96)*W686),"",(LOOKUP(V686,'€€€'!$H$7:$H$96,'€€€'!$I$7:$I$96)*W686)),"")</f>
        <v/>
      </c>
      <c r="Y686" s="7"/>
      <c r="Z686" s="215"/>
      <c r="AA686" s="215"/>
      <c r="AB686" s="215"/>
      <c r="AC686" s="215"/>
      <c r="AD686" s="215"/>
      <c r="AE686" s="215"/>
      <c r="AF686" s="215"/>
      <c r="AG686" s="215"/>
      <c r="AH686" s="215"/>
      <c r="AI686" s="214">
        <f t="shared" si="36"/>
        <v>0</v>
      </c>
      <c r="AJ686" s="214">
        <f t="shared" si="37"/>
        <v>0</v>
      </c>
      <c r="AK686" s="214">
        <f t="shared" si="38"/>
        <v>0</v>
      </c>
    </row>
    <row r="687" spans="1:37" ht="20.25" x14ac:dyDescent="0.2">
      <c r="A687" s="1"/>
      <c r="B687" s="1"/>
      <c r="C687" s="90"/>
      <c r="D687" s="146"/>
      <c r="E687" s="257"/>
      <c r="F687" s="263"/>
      <c r="G687" s="257"/>
      <c r="H687" s="257"/>
      <c r="I687" s="257"/>
      <c r="J687" s="257"/>
      <c r="K687" s="257"/>
      <c r="L687" s="256"/>
      <c r="M687" s="263"/>
      <c r="N687" s="263"/>
      <c r="O687" s="257"/>
      <c r="P687" s="257"/>
      <c r="Q687" s="257"/>
      <c r="R687" s="257"/>
      <c r="S687" s="257"/>
      <c r="T687" s="257"/>
      <c r="U687" s="290" t="str">
        <f>IF(OR(L687="FINT",L687="ENCO",L687=""),IF(ISNA(LOOKUP(S687,'€€€'!$H$7:$H$96,'€€€'!$I$7:$I$96)*T687),"",(LOOKUP(S687,'€€€'!$H$7:$H$96,'€€€'!$I$7:$I$96)*T687)),"")</f>
        <v/>
      </c>
      <c r="V687" s="256"/>
      <c r="W687" s="256"/>
      <c r="X687" s="290" t="str">
        <f>IF(OR(L687="FINT",L687="ENCO",L687=""),IF(ISNA(LOOKUP(V687,'€€€'!$H$7:$H$96,'€€€'!$I$7:$I$96)*W687),"",(LOOKUP(V687,'€€€'!$H$7:$H$96,'€€€'!$I$7:$I$96)*W687)),"")</f>
        <v/>
      </c>
      <c r="Y687" s="7"/>
      <c r="Z687" s="215"/>
      <c r="AA687" s="215"/>
      <c r="AB687" s="215"/>
      <c r="AC687" s="215"/>
      <c r="AD687" s="215"/>
      <c r="AE687" s="215"/>
      <c r="AF687" s="215"/>
      <c r="AG687" s="215"/>
      <c r="AH687" s="215"/>
      <c r="AI687" s="214">
        <f t="shared" si="36"/>
        <v>0</v>
      </c>
      <c r="AJ687" s="214">
        <f t="shared" si="37"/>
        <v>0</v>
      </c>
      <c r="AK687" s="214">
        <f t="shared" si="38"/>
        <v>0</v>
      </c>
    </row>
    <row r="688" spans="1:37" ht="20.25" x14ac:dyDescent="0.2">
      <c r="A688" s="1"/>
      <c r="B688" s="1"/>
      <c r="C688" s="90"/>
      <c r="D688" s="146"/>
      <c r="E688" s="257"/>
      <c r="F688" s="263"/>
      <c r="G688" s="257"/>
      <c r="H688" s="257"/>
      <c r="I688" s="257"/>
      <c r="J688" s="257"/>
      <c r="K688" s="257"/>
      <c r="L688" s="256"/>
      <c r="M688" s="263"/>
      <c r="N688" s="263"/>
      <c r="O688" s="257"/>
      <c r="P688" s="257"/>
      <c r="Q688" s="257"/>
      <c r="R688" s="257"/>
      <c r="S688" s="257"/>
      <c r="T688" s="257"/>
      <c r="U688" s="290" t="str">
        <f>IF(OR(L688="FINT",L688="ENCO",L688=""),IF(ISNA(LOOKUP(S688,'€€€'!$H$7:$H$96,'€€€'!$I$7:$I$96)*T688),"",(LOOKUP(S688,'€€€'!$H$7:$H$96,'€€€'!$I$7:$I$96)*T688)),"")</f>
        <v/>
      </c>
      <c r="V688" s="256"/>
      <c r="W688" s="256"/>
      <c r="X688" s="290" t="str">
        <f>IF(OR(L688="FINT",L688="ENCO",L688=""),IF(ISNA(LOOKUP(V688,'€€€'!$H$7:$H$96,'€€€'!$I$7:$I$96)*W688),"",(LOOKUP(V688,'€€€'!$H$7:$H$96,'€€€'!$I$7:$I$96)*W688)),"")</f>
        <v/>
      </c>
      <c r="Y688" s="7"/>
      <c r="Z688" s="215"/>
      <c r="AA688" s="215"/>
      <c r="AB688" s="215"/>
      <c r="AC688" s="215"/>
      <c r="AD688" s="215"/>
      <c r="AE688" s="215"/>
      <c r="AF688" s="215"/>
      <c r="AG688" s="215"/>
      <c r="AH688" s="215"/>
      <c r="AI688" s="214">
        <f t="shared" si="36"/>
        <v>0</v>
      </c>
      <c r="AJ688" s="214">
        <f t="shared" si="37"/>
        <v>0</v>
      </c>
      <c r="AK688" s="214">
        <f t="shared" si="38"/>
        <v>0</v>
      </c>
    </row>
    <row r="689" spans="1:37" ht="20.25" x14ac:dyDescent="0.2">
      <c r="A689" s="1"/>
      <c r="B689" s="1"/>
      <c r="C689" s="90"/>
      <c r="D689" s="146"/>
      <c r="E689" s="257"/>
      <c r="F689" s="263"/>
      <c r="G689" s="257"/>
      <c r="H689" s="257"/>
      <c r="I689" s="257"/>
      <c r="J689" s="257"/>
      <c r="K689" s="257"/>
      <c r="L689" s="256"/>
      <c r="M689" s="263"/>
      <c r="N689" s="263"/>
      <c r="O689" s="257"/>
      <c r="P689" s="257"/>
      <c r="Q689" s="257"/>
      <c r="R689" s="257"/>
      <c r="S689" s="257"/>
      <c r="T689" s="257"/>
      <c r="U689" s="290" t="str">
        <f>IF(OR(L689="FINT",L689="ENCO",L689=""),IF(ISNA(LOOKUP(S689,'€€€'!$H$7:$H$96,'€€€'!$I$7:$I$96)*T689),"",(LOOKUP(S689,'€€€'!$H$7:$H$96,'€€€'!$I$7:$I$96)*T689)),"")</f>
        <v/>
      </c>
      <c r="V689" s="256"/>
      <c r="W689" s="256"/>
      <c r="X689" s="290" t="str">
        <f>IF(OR(L689="FINT",L689="ENCO",L689=""),IF(ISNA(LOOKUP(V689,'€€€'!$H$7:$H$96,'€€€'!$I$7:$I$96)*W689),"",(LOOKUP(V689,'€€€'!$H$7:$H$96,'€€€'!$I$7:$I$96)*W689)),"")</f>
        <v/>
      </c>
      <c r="Y689" s="7"/>
      <c r="Z689" s="215"/>
      <c r="AA689" s="215"/>
      <c r="AB689" s="215"/>
      <c r="AC689" s="215"/>
      <c r="AD689" s="215"/>
      <c r="AE689" s="215"/>
      <c r="AF689" s="215"/>
      <c r="AG689" s="215"/>
      <c r="AH689" s="215"/>
      <c r="AI689" s="214">
        <f t="shared" si="36"/>
        <v>0</v>
      </c>
      <c r="AJ689" s="214">
        <f t="shared" si="37"/>
        <v>0</v>
      </c>
      <c r="AK689" s="214">
        <f t="shared" si="38"/>
        <v>0</v>
      </c>
    </row>
    <row r="690" spans="1:37" ht="20.25" x14ac:dyDescent="0.2">
      <c r="A690" s="1"/>
      <c r="B690" s="1"/>
      <c r="C690" s="90"/>
      <c r="D690" s="146"/>
      <c r="E690" s="257"/>
      <c r="F690" s="263"/>
      <c r="G690" s="257"/>
      <c r="H690" s="257"/>
      <c r="I690" s="257"/>
      <c r="J690" s="257"/>
      <c r="K690" s="257"/>
      <c r="L690" s="256"/>
      <c r="M690" s="263"/>
      <c r="N690" s="263"/>
      <c r="O690" s="257"/>
      <c r="P690" s="257"/>
      <c r="Q690" s="257"/>
      <c r="R690" s="257"/>
      <c r="S690" s="257"/>
      <c r="T690" s="257"/>
      <c r="U690" s="290" t="str">
        <f>IF(OR(L690="FINT",L690="ENCO",L690=""),IF(ISNA(LOOKUP(S690,'€€€'!$H$7:$H$96,'€€€'!$I$7:$I$96)*T690),"",(LOOKUP(S690,'€€€'!$H$7:$H$96,'€€€'!$I$7:$I$96)*T690)),"")</f>
        <v/>
      </c>
      <c r="V690" s="256"/>
      <c r="W690" s="256"/>
      <c r="X690" s="290" t="str">
        <f>IF(OR(L690="FINT",L690="ENCO",L690=""),IF(ISNA(LOOKUP(V690,'€€€'!$H$7:$H$96,'€€€'!$I$7:$I$96)*W690),"",(LOOKUP(V690,'€€€'!$H$7:$H$96,'€€€'!$I$7:$I$96)*W690)),"")</f>
        <v/>
      </c>
      <c r="Y690" s="7"/>
      <c r="Z690" s="215"/>
      <c r="AA690" s="215"/>
      <c r="AB690" s="215"/>
      <c r="AC690" s="215"/>
      <c r="AD690" s="215"/>
      <c r="AE690" s="215"/>
      <c r="AF690" s="215"/>
      <c r="AG690" s="215"/>
      <c r="AH690" s="215"/>
      <c r="AI690" s="214">
        <f t="shared" si="36"/>
        <v>0</v>
      </c>
      <c r="AJ690" s="214">
        <f t="shared" si="37"/>
        <v>0</v>
      </c>
      <c r="AK690" s="214">
        <f t="shared" si="38"/>
        <v>0</v>
      </c>
    </row>
    <row r="691" spans="1:37" ht="20.25" x14ac:dyDescent="0.2">
      <c r="A691" s="1"/>
      <c r="B691" s="1"/>
      <c r="C691" s="90"/>
      <c r="D691" s="146"/>
      <c r="E691" s="257"/>
      <c r="F691" s="263"/>
      <c r="G691" s="257"/>
      <c r="H691" s="257"/>
      <c r="I691" s="257"/>
      <c r="J691" s="257"/>
      <c r="K691" s="257"/>
      <c r="L691" s="256"/>
      <c r="M691" s="263"/>
      <c r="N691" s="263"/>
      <c r="O691" s="257"/>
      <c r="P691" s="257"/>
      <c r="Q691" s="257"/>
      <c r="R691" s="257"/>
      <c r="S691" s="257"/>
      <c r="T691" s="257"/>
      <c r="U691" s="290" t="str">
        <f>IF(OR(L691="FINT",L691="ENCO",L691=""),IF(ISNA(LOOKUP(S691,'€€€'!$H$7:$H$96,'€€€'!$I$7:$I$96)*T691),"",(LOOKUP(S691,'€€€'!$H$7:$H$96,'€€€'!$I$7:$I$96)*T691)),"")</f>
        <v/>
      </c>
      <c r="V691" s="256"/>
      <c r="W691" s="256"/>
      <c r="X691" s="290" t="str">
        <f>IF(OR(L691="FINT",L691="ENCO",L691=""),IF(ISNA(LOOKUP(V691,'€€€'!$H$7:$H$96,'€€€'!$I$7:$I$96)*W691),"",(LOOKUP(V691,'€€€'!$H$7:$H$96,'€€€'!$I$7:$I$96)*W691)),"")</f>
        <v/>
      </c>
      <c r="Y691" s="7"/>
      <c r="Z691" s="215"/>
      <c r="AA691" s="215"/>
      <c r="AB691" s="215"/>
      <c r="AC691" s="215"/>
      <c r="AD691" s="215"/>
      <c r="AE691" s="215"/>
      <c r="AF691" s="215"/>
      <c r="AG691" s="215"/>
      <c r="AH691" s="215"/>
      <c r="AI691" s="214">
        <f t="shared" si="36"/>
        <v>0</v>
      </c>
      <c r="AJ691" s="214">
        <f t="shared" si="37"/>
        <v>0</v>
      </c>
      <c r="AK691" s="214">
        <f t="shared" si="38"/>
        <v>0</v>
      </c>
    </row>
    <row r="692" spans="1:37" ht="20.25" x14ac:dyDescent="0.2">
      <c r="A692" s="1"/>
      <c r="B692" s="1"/>
      <c r="C692" s="90"/>
      <c r="D692" s="146"/>
      <c r="E692" s="257"/>
      <c r="F692" s="263"/>
      <c r="G692" s="257"/>
      <c r="H692" s="257"/>
      <c r="I692" s="257"/>
      <c r="J692" s="257"/>
      <c r="K692" s="257"/>
      <c r="L692" s="256"/>
      <c r="M692" s="263"/>
      <c r="N692" s="263"/>
      <c r="O692" s="257"/>
      <c r="P692" s="257"/>
      <c r="Q692" s="257"/>
      <c r="R692" s="257"/>
      <c r="S692" s="257"/>
      <c r="T692" s="257"/>
      <c r="U692" s="290" t="str">
        <f>IF(OR(L692="FINT",L692="ENCO",L692=""),IF(ISNA(LOOKUP(S692,'€€€'!$H$7:$H$96,'€€€'!$I$7:$I$96)*T692),"",(LOOKUP(S692,'€€€'!$H$7:$H$96,'€€€'!$I$7:$I$96)*T692)),"")</f>
        <v/>
      </c>
      <c r="V692" s="256"/>
      <c r="W692" s="256"/>
      <c r="X692" s="290" t="str">
        <f>IF(OR(L692="FINT",L692="ENCO",L692=""),IF(ISNA(LOOKUP(V692,'€€€'!$H$7:$H$96,'€€€'!$I$7:$I$96)*W692),"",(LOOKUP(V692,'€€€'!$H$7:$H$96,'€€€'!$I$7:$I$96)*W692)),"")</f>
        <v/>
      </c>
      <c r="Y692" s="7"/>
      <c r="Z692" s="215"/>
      <c r="AA692" s="215"/>
      <c r="AB692" s="215"/>
      <c r="AC692" s="215"/>
      <c r="AD692" s="215"/>
      <c r="AE692" s="215"/>
      <c r="AF692" s="215"/>
      <c r="AG692" s="215"/>
      <c r="AH692" s="215"/>
      <c r="AI692" s="214">
        <f t="shared" si="36"/>
        <v>0</v>
      </c>
      <c r="AJ692" s="214">
        <f t="shared" si="37"/>
        <v>0</v>
      </c>
      <c r="AK692" s="214">
        <f t="shared" si="38"/>
        <v>0</v>
      </c>
    </row>
    <row r="693" spans="1:37" ht="20.25" x14ac:dyDescent="0.2">
      <c r="A693" s="1"/>
      <c r="B693" s="1"/>
      <c r="C693" s="90"/>
      <c r="D693" s="146"/>
      <c r="E693" s="257"/>
      <c r="F693" s="263"/>
      <c r="G693" s="257"/>
      <c r="H693" s="257"/>
      <c r="I693" s="257"/>
      <c r="J693" s="257"/>
      <c r="K693" s="257"/>
      <c r="L693" s="256"/>
      <c r="M693" s="263"/>
      <c r="N693" s="263"/>
      <c r="O693" s="257"/>
      <c r="P693" s="257"/>
      <c r="Q693" s="257"/>
      <c r="R693" s="257"/>
      <c r="S693" s="257"/>
      <c r="T693" s="257"/>
      <c r="U693" s="290" t="str">
        <f>IF(OR(L693="FINT",L693="ENCO",L693=""),IF(ISNA(LOOKUP(S693,'€€€'!$H$7:$H$96,'€€€'!$I$7:$I$96)*T693),"",(LOOKUP(S693,'€€€'!$H$7:$H$96,'€€€'!$I$7:$I$96)*T693)),"")</f>
        <v/>
      </c>
      <c r="V693" s="256"/>
      <c r="W693" s="256"/>
      <c r="X693" s="290" t="str">
        <f>IF(OR(L693="FINT",L693="ENCO",L693=""),IF(ISNA(LOOKUP(V693,'€€€'!$H$7:$H$96,'€€€'!$I$7:$I$96)*W693),"",(LOOKUP(V693,'€€€'!$H$7:$H$96,'€€€'!$I$7:$I$96)*W693)),"")</f>
        <v/>
      </c>
      <c r="Y693" s="7"/>
      <c r="Z693" s="215"/>
      <c r="AA693" s="215"/>
      <c r="AB693" s="215"/>
      <c r="AC693" s="215"/>
      <c r="AD693" s="215"/>
      <c r="AE693" s="215"/>
      <c r="AF693" s="215"/>
      <c r="AG693" s="215"/>
      <c r="AH693" s="215"/>
      <c r="AI693" s="214">
        <f t="shared" si="36"/>
        <v>0</v>
      </c>
      <c r="AJ693" s="214">
        <f t="shared" si="37"/>
        <v>0</v>
      </c>
      <c r="AK693" s="214">
        <f t="shared" si="38"/>
        <v>0</v>
      </c>
    </row>
    <row r="694" spans="1:37" ht="20.25" x14ac:dyDescent="0.2">
      <c r="A694" s="1"/>
      <c r="B694" s="1"/>
      <c r="C694" s="90"/>
      <c r="D694" s="146"/>
      <c r="E694" s="257"/>
      <c r="F694" s="263"/>
      <c r="G694" s="257"/>
      <c r="H694" s="257"/>
      <c r="I694" s="257"/>
      <c r="J694" s="257"/>
      <c r="K694" s="257"/>
      <c r="L694" s="256"/>
      <c r="M694" s="263"/>
      <c r="N694" s="263"/>
      <c r="O694" s="257"/>
      <c r="P694" s="257"/>
      <c r="Q694" s="257"/>
      <c r="R694" s="257"/>
      <c r="S694" s="257"/>
      <c r="T694" s="257"/>
      <c r="U694" s="290" t="str">
        <f>IF(OR(L694="FINT",L694="ENCO",L694=""),IF(ISNA(LOOKUP(S694,'€€€'!$H$7:$H$96,'€€€'!$I$7:$I$96)*T694),"",(LOOKUP(S694,'€€€'!$H$7:$H$96,'€€€'!$I$7:$I$96)*T694)),"")</f>
        <v/>
      </c>
      <c r="V694" s="256"/>
      <c r="W694" s="256"/>
      <c r="X694" s="290" t="str">
        <f>IF(OR(L694="FINT",L694="ENCO",L694=""),IF(ISNA(LOOKUP(V694,'€€€'!$H$7:$H$96,'€€€'!$I$7:$I$96)*W694),"",(LOOKUP(V694,'€€€'!$H$7:$H$96,'€€€'!$I$7:$I$96)*W694)),"")</f>
        <v/>
      </c>
      <c r="Y694" s="7"/>
      <c r="Z694" s="215"/>
      <c r="AA694" s="215"/>
      <c r="AB694" s="215"/>
      <c r="AC694" s="215"/>
      <c r="AD694" s="215"/>
      <c r="AE694" s="215"/>
      <c r="AF694" s="215"/>
      <c r="AG694" s="215"/>
      <c r="AH694" s="215"/>
      <c r="AI694" s="214">
        <f t="shared" si="36"/>
        <v>0</v>
      </c>
      <c r="AJ694" s="214">
        <f t="shared" si="37"/>
        <v>0</v>
      </c>
      <c r="AK694" s="214">
        <f t="shared" si="38"/>
        <v>0</v>
      </c>
    </row>
    <row r="695" spans="1:37" ht="20.25" x14ac:dyDescent="0.2">
      <c r="A695" s="1"/>
      <c r="B695" s="1"/>
      <c r="C695" s="90"/>
      <c r="D695" s="146"/>
      <c r="E695" s="257"/>
      <c r="F695" s="263"/>
      <c r="G695" s="257"/>
      <c r="H695" s="257"/>
      <c r="I695" s="257"/>
      <c r="J695" s="257"/>
      <c r="K695" s="257"/>
      <c r="L695" s="256"/>
      <c r="M695" s="263"/>
      <c r="N695" s="263"/>
      <c r="O695" s="257"/>
      <c r="P695" s="257"/>
      <c r="Q695" s="257"/>
      <c r="R695" s="257"/>
      <c r="S695" s="257"/>
      <c r="T695" s="257"/>
      <c r="U695" s="290" t="str">
        <f>IF(OR(L695="FINT",L695="ENCO",L695=""),IF(ISNA(LOOKUP(S695,'€€€'!$H$7:$H$96,'€€€'!$I$7:$I$96)*T695),"",(LOOKUP(S695,'€€€'!$H$7:$H$96,'€€€'!$I$7:$I$96)*T695)),"")</f>
        <v/>
      </c>
      <c r="V695" s="256"/>
      <c r="W695" s="256"/>
      <c r="X695" s="290" t="str">
        <f>IF(OR(L695="FINT",L695="ENCO",L695=""),IF(ISNA(LOOKUP(V695,'€€€'!$H$7:$H$96,'€€€'!$I$7:$I$96)*W695),"",(LOOKUP(V695,'€€€'!$H$7:$H$96,'€€€'!$I$7:$I$96)*W695)),"")</f>
        <v/>
      </c>
      <c r="Y695" s="7"/>
      <c r="Z695" s="215"/>
      <c r="AA695" s="215"/>
      <c r="AB695" s="215"/>
      <c r="AC695" s="215"/>
      <c r="AD695" s="215"/>
      <c r="AE695" s="215"/>
      <c r="AF695" s="215"/>
      <c r="AG695" s="215"/>
      <c r="AH695" s="215"/>
      <c r="AI695" s="214">
        <f t="shared" si="36"/>
        <v>0</v>
      </c>
      <c r="AJ695" s="214">
        <f t="shared" si="37"/>
        <v>0</v>
      </c>
      <c r="AK695" s="214">
        <f t="shared" si="38"/>
        <v>0</v>
      </c>
    </row>
    <row r="696" spans="1:37" ht="20.25" x14ac:dyDescent="0.2">
      <c r="A696" s="1"/>
      <c r="B696" s="1"/>
      <c r="C696" s="90"/>
      <c r="D696" s="146"/>
      <c r="E696" s="257"/>
      <c r="F696" s="263"/>
      <c r="G696" s="257"/>
      <c r="H696" s="257"/>
      <c r="I696" s="257"/>
      <c r="J696" s="257"/>
      <c r="K696" s="257"/>
      <c r="L696" s="256"/>
      <c r="M696" s="263"/>
      <c r="N696" s="263"/>
      <c r="O696" s="257"/>
      <c r="P696" s="257"/>
      <c r="Q696" s="257"/>
      <c r="R696" s="257"/>
      <c r="S696" s="257"/>
      <c r="T696" s="257"/>
      <c r="U696" s="290" t="str">
        <f>IF(OR(L696="FINT",L696="ENCO",L696=""),IF(ISNA(LOOKUP(S696,'€€€'!$H$7:$H$96,'€€€'!$I$7:$I$96)*T696),"",(LOOKUP(S696,'€€€'!$H$7:$H$96,'€€€'!$I$7:$I$96)*T696)),"")</f>
        <v/>
      </c>
      <c r="V696" s="256"/>
      <c r="W696" s="256"/>
      <c r="X696" s="290" t="str">
        <f>IF(OR(L696="FINT",L696="ENCO",L696=""),IF(ISNA(LOOKUP(V696,'€€€'!$H$7:$H$96,'€€€'!$I$7:$I$96)*W696),"",(LOOKUP(V696,'€€€'!$H$7:$H$96,'€€€'!$I$7:$I$96)*W696)),"")</f>
        <v/>
      </c>
      <c r="Y696" s="7"/>
      <c r="Z696" s="215"/>
      <c r="AA696" s="215"/>
      <c r="AB696" s="215"/>
      <c r="AC696" s="215"/>
      <c r="AD696" s="215"/>
      <c r="AE696" s="215"/>
      <c r="AF696" s="215"/>
      <c r="AG696" s="215"/>
      <c r="AH696" s="215"/>
      <c r="AI696" s="214">
        <f t="shared" si="36"/>
        <v>0</v>
      </c>
      <c r="AJ696" s="214">
        <f t="shared" si="37"/>
        <v>0</v>
      </c>
      <c r="AK696" s="214">
        <f t="shared" si="38"/>
        <v>0</v>
      </c>
    </row>
    <row r="697" spans="1:37" ht="20.25" x14ac:dyDescent="0.2">
      <c r="A697" s="1"/>
      <c r="B697" s="1"/>
      <c r="C697" s="90"/>
      <c r="D697" s="146"/>
      <c r="E697" s="257"/>
      <c r="F697" s="263"/>
      <c r="G697" s="257"/>
      <c r="H697" s="257"/>
      <c r="I697" s="257"/>
      <c r="J697" s="257"/>
      <c r="K697" s="257"/>
      <c r="L697" s="256"/>
      <c r="M697" s="263"/>
      <c r="N697" s="263"/>
      <c r="O697" s="257"/>
      <c r="P697" s="257"/>
      <c r="Q697" s="257"/>
      <c r="R697" s="257"/>
      <c r="S697" s="257"/>
      <c r="T697" s="257"/>
      <c r="U697" s="290" t="str">
        <f>IF(OR(L697="FINT",L697="ENCO",L697=""),IF(ISNA(LOOKUP(S697,'€€€'!$H$7:$H$96,'€€€'!$I$7:$I$96)*T697),"",(LOOKUP(S697,'€€€'!$H$7:$H$96,'€€€'!$I$7:$I$96)*T697)),"")</f>
        <v/>
      </c>
      <c r="V697" s="256"/>
      <c r="W697" s="256"/>
      <c r="X697" s="290" t="str">
        <f>IF(OR(L697="FINT",L697="ENCO",L697=""),IF(ISNA(LOOKUP(V697,'€€€'!$H$7:$H$96,'€€€'!$I$7:$I$96)*W697),"",(LOOKUP(V697,'€€€'!$H$7:$H$96,'€€€'!$I$7:$I$96)*W697)),"")</f>
        <v/>
      </c>
      <c r="Y697" s="7"/>
      <c r="Z697" s="215"/>
      <c r="AA697" s="215"/>
      <c r="AB697" s="215"/>
      <c r="AC697" s="215"/>
      <c r="AD697" s="215"/>
      <c r="AE697" s="215"/>
      <c r="AF697" s="215"/>
      <c r="AG697" s="215"/>
      <c r="AH697" s="215"/>
      <c r="AI697" s="214">
        <f t="shared" si="36"/>
        <v>0</v>
      </c>
      <c r="AJ697" s="214">
        <f t="shared" si="37"/>
        <v>0</v>
      </c>
      <c r="AK697" s="214">
        <f t="shared" si="38"/>
        <v>0</v>
      </c>
    </row>
    <row r="698" spans="1:37" ht="20.25" x14ac:dyDescent="0.2">
      <c r="A698" s="1"/>
      <c r="B698" s="1"/>
      <c r="C698" s="90"/>
      <c r="D698" s="146"/>
      <c r="E698" s="257"/>
      <c r="F698" s="263"/>
      <c r="G698" s="257"/>
      <c r="H698" s="257"/>
      <c r="I698" s="257"/>
      <c r="J698" s="257"/>
      <c r="K698" s="257"/>
      <c r="L698" s="256"/>
      <c r="M698" s="263"/>
      <c r="N698" s="263"/>
      <c r="O698" s="257"/>
      <c r="P698" s="257"/>
      <c r="Q698" s="257"/>
      <c r="R698" s="257"/>
      <c r="S698" s="257"/>
      <c r="T698" s="257"/>
      <c r="U698" s="290" t="str">
        <f>IF(OR(L698="FINT",L698="ENCO",L698=""),IF(ISNA(LOOKUP(S698,'€€€'!$H$7:$H$96,'€€€'!$I$7:$I$96)*T698),"",(LOOKUP(S698,'€€€'!$H$7:$H$96,'€€€'!$I$7:$I$96)*T698)),"")</f>
        <v/>
      </c>
      <c r="V698" s="256"/>
      <c r="W698" s="256"/>
      <c r="X698" s="290" t="str">
        <f>IF(OR(L698="FINT",L698="ENCO",L698=""),IF(ISNA(LOOKUP(V698,'€€€'!$H$7:$H$96,'€€€'!$I$7:$I$96)*W698),"",(LOOKUP(V698,'€€€'!$H$7:$H$96,'€€€'!$I$7:$I$96)*W698)),"")</f>
        <v/>
      </c>
      <c r="Y698" s="7"/>
      <c r="Z698" s="215"/>
      <c r="AA698" s="215"/>
      <c r="AB698" s="215"/>
      <c r="AC698" s="215"/>
      <c r="AD698" s="215"/>
      <c r="AE698" s="215"/>
      <c r="AF698" s="215"/>
      <c r="AG698" s="215"/>
      <c r="AH698" s="215"/>
      <c r="AI698" s="214">
        <f t="shared" si="36"/>
        <v>0</v>
      </c>
      <c r="AJ698" s="214">
        <f t="shared" si="37"/>
        <v>0</v>
      </c>
      <c r="AK698" s="214">
        <f t="shared" si="38"/>
        <v>0</v>
      </c>
    </row>
    <row r="699" spans="1:37" ht="20.25" x14ac:dyDescent="0.2">
      <c r="A699" s="1"/>
      <c r="B699" s="1"/>
      <c r="C699" s="90"/>
      <c r="D699" s="146"/>
      <c r="E699" s="257"/>
      <c r="F699" s="263"/>
      <c r="G699" s="257"/>
      <c r="H699" s="257"/>
      <c r="I699" s="257"/>
      <c r="J699" s="257"/>
      <c r="K699" s="257"/>
      <c r="L699" s="256"/>
      <c r="M699" s="263"/>
      <c r="N699" s="263"/>
      <c r="O699" s="257"/>
      <c r="P699" s="257"/>
      <c r="Q699" s="257"/>
      <c r="R699" s="257"/>
      <c r="S699" s="257"/>
      <c r="T699" s="257"/>
      <c r="U699" s="290" t="str">
        <f>IF(OR(L699="FINT",L699="ENCO",L699=""),IF(ISNA(LOOKUP(S699,'€€€'!$H$7:$H$96,'€€€'!$I$7:$I$96)*T699),"",(LOOKUP(S699,'€€€'!$H$7:$H$96,'€€€'!$I$7:$I$96)*T699)),"")</f>
        <v/>
      </c>
      <c r="V699" s="256"/>
      <c r="W699" s="256"/>
      <c r="X699" s="290" t="str">
        <f>IF(OR(L699="FINT",L699="ENCO",L699=""),IF(ISNA(LOOKUP(V699,'€€€'!$H$7:$H$96,'€€€'!$I$7:$I$96)*W699),"",(LOOKUP(V699,'€€€'!$H$7:$H$96,'€€€'!$I$7:$I$96)*W699)),"")</f>
        <v/>
      </c>
      <c r="Y699" s="7"/>
      <c r="Z699" s="215"/>
      <c r="AA699" s="215"/>
      <c r="AB699" s="215"/>
      <c r="AC699" s="215"/>
      <c r="AD699" s="215"/>
      <c r="AE699" s="215"/>
      <c r="AF699" s="215"/>
      <c r="AG699" s="215"/>
      <c r="AH699" s="215"/>
      <c r="AI699" s="214">
        <f t="shared" si="36"/>
        <v>0</v>
      </c>
      <c r="AJ699" s="214">
        <f t="shared" si="37"/>
        <v>0</v>
      </c>
      <c r="AK699" s="214">
        <f t="shared" si="38"/>
        <v>0</v>
      </c>
    </row>
    <row r="700" spans="1:37" ht="20.25" x14ac:dyDescent="0.2">
      <c r="A700" s="1"/>
      <c r="B700" s="1"/>
      <c r="C700" s="90"/>
      <c r="D700" s="146"/>
      <c r="E700" s="257"/>
      <c r="F700" s="263"/>
      <c r="G700" s="257"/>
      <c r="H700" s="257"/>
      <c r="I700" s="257"/>
      <c r="J700" s="257"/>
      <c r="K700" s="257"/>
      <c r="L700" s="256"/>
      <c r="M700" s="263"/>
      <c r="N700" s="263"/>
      <c r="O700" s="257"/>
      <c r="P700" s="257"/>
      <c r="Q700" s="257"/>
      <c r="R700" s="257"/>
      <c r="S700" s="257"/>
      <c r="T700" s="257"/>
      <c r="U700" s="290" t="str">
        <f>IF(OR(L700="FINT",L700="ENCO",L700=""),IF(ISNA(LOOKUP(S700,'€€€'!$H$7:$H$96,'€€€'!$I$7:$I$96)*T700),"",(LOOKUP(S700,'€€€'!$H$7:$H$96,'€€€'!$I$7:$I$96)*T700)),"")</f>
        <v/>
      </c>
      <c r="V700" s="256"/>
      <c r="W700" s="256"/>
      <c r="X700" s="290" t="str">
        <f>IF(OR(L700="FINT",L700="ENCO",L700=""),IF(ISNA(LOOKUP(V700,'€€€'!$H$7:$H$96,'€€€'!$I$7:$I$96)*W700),"",(LOOKUP(V700,'€€€'!$H$7:$H$96,'€€€'!$I$7:$I$96)*W700)),"")</f>
        <v/>
      </c>
      <c r="Y700" s="7"/>
      <c r="Z700" s="215"/>
      <c r="AA700" s="215"/>
      <c r="AB700" s="215"/>
      <c r="AC700" s="215"/>
      <c r="AD700" s="215"/>
      <c r="AE700" s="215"/>
      <c r="AF700" s="215"/>
      <c r="AG700" s="215"/>
      <c r="AH700" s="215"/>
      <c r="AI700" s="214">
        <f t="shared" si="36"/>
        <v>0</v>
      </c>
      <c r="AJ700" s="214">
        <f t="shared" si="37"/>
        <v>0</v>
      </c>
      <c r="AK700" s="214">
        <f t="shared" si="38"/>
        <v>0</v>
      </c>
    </row>
    <row r="701" spans="1:37" ht="20.25" x14ac:dyDescent="0.2">
      <c r="A701" s="1"/>
      <c r="B701" s="1"/>
      <c r="C701" s="90"/>
      <c r="D701" s="146"/>
      <c r="E701" s="257"/>
      <c r="F701" s="263"/>
      <c r="G701" s="257"/>
      <c r="H701" s="257"/>
      <c r="I701" s="257"/>
      <c r="J701" s="257"/>
      <c r="K701" s="257"/>
      <c r="L701" s="256"/>
      <c r="M701" s="263"/>
      <c r="N701" s="263"/>
      <c r="O701" s="257"/>
      <c r="P701" s="257"/>
      <c r="Q701" s="257"/>
      <c r="R701" s="257"/>
      <c r="S701" s="257"/>
      <c r="T701" s="257"/>
      <c r="U701" s="290" t="str">
        <f>IF(OR(L701="FINT",L701="ENCO",L701=""),IF(ISNA(LOOKUP(S701,'€€€'!$H$7:$H$96,'€€€'!$I$7:$I$96)*T701),"",(LOOKUP(S701,'€€€'!$H$7:$H$96,'€€€'!$I$7:$I$96)*T701)),"")</f>
        <v/>
      </c>
      <c r="V701" s="256"/>
      <c r="W701" s="256"/>
      <c r="X701" s="290" t="str">
        <f>IF(OR(L701="FINT",L701="ENCO",L701=""),IF(ISNA(LOOKUP(V701,'€€€'!$H$7:$H$96,'€€€'!$I$7:$I$96)*W701),"",(LOOKUP(V701,'€€€'!$H$7:$H$96,'€€€'!$I$7:$I$96)*W701)),"")</f>
        <v/>
      </c>
      <c r="Y701" s="7"/>
      <c r="Z701" s="215"/>
      <c r="AA701" s="215"/>
      <c r="AB701" s="215"/>
      <c r="AC701" s="215"/>
      <c r="AD701" s="215"/>
      <c r="AE701" s="215"/>
      <c r="AF701" s="215"/>
      <c r="AG701" s="215"/>
      <c r="AH701" s="215"/>
      <c r="AI701" s="214">
        <f t="shared" si="36"/>
        <v>0</v>
      </c>
      <c r="AJ701" s="214">
        <f t="shared" si="37"/>
        <v>0</v>
      </c>
      <c r="AK701" s="214">
        <f t="shared" si="38"/>
        <v>0</v>
      </c>
    </row>
    <row r="702" spans="1:37" ht="20.25" x14ac:dyDescent="0.2">
      <c r="A702" s="1"/>
      <c r="B702" s="1"/>
      <c r="C702" s="90"/>
      <c r="D702" s="146"/>
      <c r="E702" s="257"/>
      <c r="F702" s="263"/>
      <c r="G702" s="257"/>
      <c r="H702" s="257"/>
      <c r="I702" s="257"/>
      <c r="J702" s="257"/>
      <c r="K702" s="257"/>
      <c r="L702" s="256"/>
      <c r="M702" s="263"/>
      <c r="N702" s="263"/>
      <c r="O702" s="257"/>
      <c r="P702" s="257"/>
      <c r="Q702" s="257"/>
      <c r="R702" s="257"/>
      <c r="S702" s="257"/>
      <c r="T702" s="257"/>
      <c r="U702" s="290" t="str">
        <f>IF(OR(L702="FINT",L702="ENCO",L702=""),IF(ISNA(LOOKUP(S702,'€€€'!$H$7:$H$96,'€€€'!$I$7:$I$96)*T702),"",(LOOKUP(S702,'€€€'!$H$7:$H$96,'€€€'!$I$7:$I$96)*T702)),"")</f>
        <v/>
      </c>
      <c r="V702" s="256"/>
      <c r="W702" s="256"/>
      <c r="X702" s="290" t="str">
        <f>IF(OR(L702="FINT",L702="ENCO",L702=""),IF(ISNA(LOOKUP(V702,'€€€'!$H$7:$H$96,'€€€'!$I$7:$I$96)*W702),"",(LOOKUP(V702,'€€€'!$H$7:$H$96,'€€€'!$I$7:$I$96)*W702)),"")</f>
        <v/>
      </c>
      <c r="Y702" s="7"/>
      <c r="Z702" s="215"/>
      <c r="AA702" s="215"/>
      <c r="AB702" s="215"/>
      <c r="AC702" s="215"/>
      <c r="AD702" s="215"/>
      <c r="AE702" s="215"/>
      <c r="AF702" s="215"/>
      <c r="AG702" s="215"/>
      <c r="AH702" s="215"/>
      <c r="AI702" s="214">
        <f t="shared" si="36"/>
        <v>0</v>
      </c>
      <c r="AJ702" s="214">
        <f t="shared" si="37"/>
        <v>0</v>
      </c>
      <c r="AK702" s="214">
        <f t="shared" si="38"/>
        <v>0</v>
      </c>
    </row>
    <row r="703" spans="1:37" ht="20.25" x14ac:dyDescent="0.2">
      <c r="A703" s="1"/>
      <c r="B703" s="1"/>
      <c r="C703" s="90"/>
      <c r="D703" s="146"/>
      <c r="E703" s="257"/>
      <c r="F703" s="263"/>
      <c r="G703" s="257"/>
      <c r="H703" s="257"/>
      <c r="I703" s="257"/>
      <c r="J703" s="257"/>
      <c r="K703" s="257"/>
      <c r="L703" s="256"/>
      <c r="M703" s="263"/>
      <c r="N703" s="263"/>
      <c r="O703" s="257"/>
      <c r="P703" s="257"/>
      <c r="Q703" s="257"/>
      <c r="R703" s="257"/>
      <c r="S703" s="257"/>
      <c r="T703" s="257"/>
      <c r="U703" s="290" t="str">
        <f>IF(OR(L703="FINT",L703="ENCO",L703=""),IF(ISNA(LOOKUP(S703,'€€€'!$H$7:$H$96,'€€€'!$I$7:$I$96)*T703),"",(LOOKUP(S703,'€€€'!$H$7:$H$96,'€€€'!$I$7:$I$96)*T703)),"")</f>
        <v/>
      </c>
      <c r="V703" s="256"/>
      <c r="W703" s="256"/>
      <c r="X703" s="290" t="str">
        <f>IF(OR(L703="FINT",L703="ENCO",L703=""),IF(ISNA(LOOKUP(V703,'€€€'!$H$7:$H$96,'€€€'!$I$7:$I$96)*W703),"",(LOOKUP(V703,'€€€'!$H$7:$H$96,'€€€'!$I$7:$I$96)*W703)),"")</f>
        <v/>
      </c>
      <c r="Y703" s="7"/>
      <c r="Z703" s="215"/>
      <c r="AA703" s="215"/>
      <c r="AB703" s="215"/>
      <c r="AC703" s="215"/>
      <c r="AD703" s="215"/>
      <c r="AE703" s="215"/>
      <c r="AF703" s="215"/>
      <c r="AG703" s="215"/>
      <c r="AH703" s="215"/>
      <c r="AI703" s="214">
        <f t="shared" si="36"/>
        <v>0</v>
      </c>
      <c r="AJ703" s="214">
        <f t="shared" si="37"/>
        <v>0</v>
      </c>
      <c r="AK703" s="214">
        <f t="shared" si="38"/>
        <v>0</v>
      </c>
    </row>
    <row r="704" spans="1:37" ht="20.25" x14ac:dyDescent="0.2">
      <c r="A704" s="1"/>
      <c r="B704" s="1"/>
      <c r="C704" s="90"/>
      <c r="D704" s="146"/>
      <c r="E704" s="257"/>
      <c r="F704" s="263"/>
      <c r="G704" s="257"/>
      <c r="H704" s="257"/>
      <c r="I704" s="257"/>
      <c r="J704" s="257"/>
      <c r="K704" s="257"/>
      <c r="L704" s="256"/>
      <c r="M704" s="263"/>
      <c r="N704" s="263"/>
      <c r="O704" s="257"/>
      <c r="P704" s="257"/>
      <c r="Q704" s="257"/>
      <c r="R704" s="257"/>
      <c r="S704" s="257"/>
      <c r="T704" s="257"/>
      <c r="U704" s="290" t="str">
        <f>IF(OR(L704="FINT",L704="ENCO",L704=""),IF(ISNA(LOOKUP(S704,'€€€'!$H$7:$H$96,'€€€'!$I$7:$I$96)*T704),"",(LOOKUP(S704,'€€€'!$H$7:$H$96,'€€€'!$I$7:$I$96)*T704)),"")</f>
        <v/>
      </c>
      <c r="V704" s="256"/>
      <c r="W704" s="256"/>
      <c r="X704" s="290" t="str">
        <f>IF(OR(L704="FINT",L704="ENCO",L704=""),IF(ISNA(LOOKUP(V704,'€€€'!$H$7:$H$96,'€€€'!$I$7:$I$96)*W704),"",(LOOKUP(V704,'€€€'!$H$7:$H$96,'€€€'!$I$7:$I$96)*W704)),"")</f>
        <v/>
      </c>
      <c r="Y704" s="7"/>
      <c r="Z704" s="215"/>
      <c r="AA704" s="215"/>
      <c r="AB704" s="215"/>
      <c r="AC704" s="215"/>
      <c r="AD704" s="215"/>
      <c r="AE704" s="215"/>
      <c r="AF704" s="215"/>
      <c r="AG704" s="215"/>
      <c r="AH704" s="215"/>
      <c r="AI704" s="214">
        <f t="shared" si="36"/>
        <v>0</v>
      </c>
      <c r="AJ704" s="214">
        <f t="shared" si="37"/>
        <v>0</v>
      </c>
      <c r="AK704" s="214">
        <f t="shared" si="38"/>
        <v>0</v>
      </c>
    </row>
    <row r="705" spans="1:37" ht="20.25" x14ac:dyDescent="0.2">
      <c r="A705" s="1"/>
      <c r="B705" s="1"/>
      <c r="C705" s="90"/>
      <c r="D705" s="146"/>
      <c r="E705" s="257"/>
      <c r="F705" s="263"/>
      <c r="G705" s="257"/>
      <c r="H705" s="257"/>
      <c r="I705" s="257"/>
      <c r="J705" s="257"/>
      <c r="K705" s="257"/>
      <c r="L705" s="256"/>
      <c r="M705" s="263"/>
      <c r="N705" s="263"/>
      <c r="O705" s="257"/>
      <c r="P705" s="257"/>
      <c r="Q705" s="257"/>
      <c r="R705" s="257"/>
      <c r="S705" s="257"/>
      <c r="T705" s="257"/>
      <c r="U705" s="290" t="str">
        <f>IF(OR(L705="FINT",L705="ENCO",L705=""),IF(ISNA(LOOKUP(S705,'€€€'!$H$7:$H$96,'€€€'!$I$7:$I$96)*T705),"",(LOOKUP(S705,'€€€'!$H$7:$H$96,'€€€'!$I$7:$I$96)*T705)),"")</f>
        <v/>
      </c>
      <c r="V705" s="256"/>
      <c r="W705" s="256"/>
      <c r="X705" s="290" t="str">
        <f>IF(OR(L705="FINT",L705="ENCO",L705=""),IF(ISNA(LOOKUP(V705,'€€€'!$H$7:$H$96,'€€€'!$I$7:$I$96)*W705),"",(LOOKUP(V705,'€€€'!$H$7:$H$96,'€€€'!$I$7:$I$96)*W705)),"")</f>
        <v/>
      </c>
      <c r="Y705" s="7"/>
      <c r="Z705" s="215"/>
      <c r="AA705" s="215"/>
      <c r="AB705" s="215"/>
      <c r="AC705" s="215"/>
      <c r="AD705" s="215"/>
      <c r="AE705" s="215"/>
      <c r="AF705" s="215"/>
      <c r="AG705" s="215"/>
      <c r="AH705" s="215"/>
      <c r="AI705" s="214">
        <f t="shared" si="36"/>
        <v>0</v>
      </c>
      <c r="AJ705" s="214">
        <f t="shared" si="37"/>
        <v>0</v>
      </c>
      <c r="AK705" s="214">
        <f t="shared" si="38"/>
        <v>0</v>
      </c>
    </row>
    <row r="706" spans="1:37" ht="20.25" x14ac:dyDescent="0.2">
      <c r="A706" s="1"/>
      <c r="B706" s="1"/>
      <c r="C706" s="90"/>
      <c r="D706" s="146"/>
      <c r="E706" s="257"/>
      <c r="F706" s="263"/>
      <c r="G706" s="257"/>
      <c r="H706" s="257"/>
      <c r="I706" s="257"/>
      <c r="J706" s="257"/>
      <c r="K706" s="257"/>
      <c r="L706" s="256"/>
      <c r="M706" s="263"/>
      <c r="N706" s="263"/>
      <c r="O706" s="257"/>
      <c r="P706" s="257"/>
      <c r="Q706" s="257"/>
      <c r="R706" s="257"/>
      <c r="S706" s="257"/>
      <c r="T706" s="257"/>
      <c r="U706" s="290" t="str">
        <f>IF(OR(L706="FINT",L706="ENCO",L706=""),IF(ISNA(LOOKUP(S706,'€€€'!$H$7:$H$96,'€€€'!$I$7:$I$96)*T706),"",(LOOKUP(S706,'€€€'!$H$7:$H$96,'€€€'!$I$7:$I$96)*T706)),"")</f>
        <v/>
      </c>
      <c r="V706" s="256"/>
      <c r="W706" s="256"/>
      <c r="X706" s="290" t="str">
        <f>IF(OR(L706="FINT",L706="ENCO",L706=""),IF(ISNA(LOOKUP(V706,'€€€'!$H$7:$H$96,'€€€'!$I$7:$I$96)*W706),"",(LOOKUP(V706,'€€€'!$H$7:$H$96,'€€€'!$I$7:$I$96)*W706)),"")</f>
        <v/>
      </c>
      <c r="Y706" s="7"/>
      <c r="Z706" s="215"/>
      <c r="AA706" s="215"/>
      <c r="AB706" s="215"/>
      <c r="AC706" s="215"/>
      <c r="AD706" s="215"/>
      <c r="AE706" s="215"/>
      <c r="AF706" s="215"/>
      <c r="AG706" s="215"/>
      <c r="AH706" s="215"/>
      <c r="AI706" s="214">
        <f t="shared" si="36"/>
        <v>0</v>
      </c>
      <c r="AJ706" s="214">
        <f t="shared" si="37"/>
        <v>0</v>
      </c>
      <c r="AK706" s="214">
        <f t="shared" si="38"/>
        <v>0</v>
      </c>
    </row>
    <row r="707" spans="1:37" ht="20.25" x14ac:dyDescent="0.2">
      <c r="A707" s="1"/>
      <c r="B707" s="1"/>
      <c r="C707" s="90"/>
      <c r="D707" s="146"/>
      <c r="E707" s="257"/>
      <c r="F707" s="263"/>
      <c r="G707" s="257"/>
      <c r="H707" s="257"/>
      <c r="I707" s="257"/>
      <c r="J707" s="257"/>
      <c r="K707" s="257"/>
      <c r="L707" s="256"/>
      <c r="M707" s="263"/>
      <c r="N707" s="263"/>
      <c r="O707" s="257"/>
      <c r="P707" s="257"/>
      <c r="Q707" s="257"/>
      <c r="R707" s="257"/>
      <c r="S707" s="257"/>
      <c r="T707" s="257"/>
      <c r="U707" s="290" t="str">
        <f>IF(OR(L707="FINT",L707="ENCO",L707=""),IF(ISNA(LOOKUP(S707,'€€€'!$H$7:$H$96,'€€€'!$I$7:$I$96)*T707),"",(LOOKUP(S707,'€€€'!$H$7:$H$96,'€€€'!$I$7:$I$96)*T707)),"")</f>
        <v/>
      </c>
      <c r="V707" s="256"/>
      <c r="W707" s="256"/>
      <c r="X707" s="290" t="str">
        <f>IF(OR(L707="FINT",L707="ENCO",L707=""),IF(ISNA(LOOKUP(V707,'€€€'!$H$7:$H$96,'€€€'!$I$7:$I$96)*W707),"",(LOOKUP(V707,'€€€'!$H$7:$H$96,'€€€'!$I$7:$I$96)*W707)),"")</f>
        <v/>
      </c>
      <c r="Y707" s="7"/>
      <c r="Z707" s="215"/>
      <c r="AA707" s="215"/>
      <c r="AB707" s="215"/>
      <c r="AC707" s="215"/>
      <c r="AD707" s="215"/>
      <c r="AE707" s="215"/>
      <c r="AF707" s="215"/>
      <c r="AG707" s="215"/>
      <c r="AH707" s="215"/>
      <c r="AI707" s="214">
        <f t="shared" si="36"/>
        <v>0</v>
      </c>
      <c r="AJ707" s="214">
        <f t="shared" si="37"/>
        <v>0</v>
      </c>
      <c r="AK707" s="214">
        <f t="shared" si="38"/>
        <v>0</v>
      </c>
    </row>
    <row r="708" spans="1:37" ht="20.25" x14ac:dyDescent="0.2">
      <c r="A708" s="1"/>
      <c r="B708" s="1"/>
      <c r="C708" s="90"/>
      <c r="D708" s="146"/>
      <c r="E708" s="257"/>
      <c r="F708" s="263"/>
      <c r="G708" s="257"/>
      <c r="H708" s="257"/>
      <c r="I708" s="257"/>
      <c r="J708" s="257"/>
      <c r="K708" s="257"/>
      <c r="L708" s="256"/>
      <c r="M708" s="263"/>
      <c r="N708" s="263"/>
      <c r="O708" s="257"/>
      <c r="P708" s="257"/>
      <c r="Q708" s="257"/>
      <c r="R708" s="257"/>
      <c r="S708" s="257"/>
      <c r="T708" s="257"/>
      <c r="U708" s="290" t="str">
        <f>IF(OR(L708="FINT",L708="ENCO",L708=""),IF(ISNA(LOOKUP(S708,'€€€'!$H$7:$H$96,'€€€'!$I$7:$I$96)*T708),"",(LOOKUP(S708,'€€€'!$H$7:$H$96,'€€€'!$I$7:$I$96)*T708)),"")</f>
        <v/>
      </c>
      <c r="V708" s="256"/>
      <c r="W708" s="256"/>
      <c r="X708" s="290" t="str">
        <f>IF(OR(L708="FINT",L708="ENCO",L708=""),IF(ISNA(LOOKUP(V708,'€€€'!$H$7:$H$96,'€€€'!$I$7:$I$96)*W708),"",(LOOKUP(V708,'€€€'!$H$7:$H$96,'€€€'!$I$7:$I$96)*W708)),"")</f>
        <v/>
      </c>
      <c r="Y708" s="7"/>
      <c r="Z708" s="215"/>
      <c r="AA708" s="215"/>
      <c r="AB708" s="215"/>
      <c r="AC708" s="215"/>
      <c r="AD708" s="215"/>
      <c r="AE708" s="215"/>
      <c r="AF708" s="215"/>
      <c r="AG708" s="215"/>
      <c r="AH708" s="215"/>
      <c r="AI708" s="214">
        <f t="shared" si="36"/>
        <v>0</v>
      </c>
      <c r="AJ708" s="214">
        <f t="shared" si="37"/>
        <v>0</v>
      </c>
      <c r="AK708" s="214">
        <f t="shared" si="38"/>
        <v>0</v>
      </c>
    </row>
    <row r="709" spans="1:37" ht="20.25" x14ac:dyDescent="0.2">
      <c r="A709" s="1"/>
      <c r="B709" s="1"/>
      <c r="C709" s="90"/>
      <c r="D709" s="146"/>
      <c r="E709" s="257"/>
      <c r="F709" s="263"/>
      <c r="G709" s="257"/>
      <c r="H709" s="257"/>
      <c r="I709" s="257"/>
      <c r="J709" s="257"/>
      <c r="K709" s="257"/>
      <c r="L709" s="256"/>
      <c r="M709" s="263"/>
      <c r="N709" s="263"/>
      <c r="O709" s="257"/>
      <c r="P709" s="257"/>
      <c r="Q709" s="257"/>
      <c r="R709" s="257"/>
      <c r="S709" s="257"/>
      <c r="T709" s="257"/>
      <c r="U709" s="290" t="str">
        <f>IF(OR(L709="FINT",L709="ENCO",L709=""),IF(ISNA(LOOKUP(S709,'€€€'!$H$7:$H$96,'€€€'!$I$7:$I$96)*T709),"",(LOOKUP(S709,'€€€'!$H$7:$H$96,'€€€'!$I$7:$I$96)*T709)),"")</f>
        <v/>
      </c>
      <c r="V709" s="256"/>
      <c r="W709" s="256"/>
      <c r="X709" s="290" t="str">
        <f>IF(OR(L709="FINT",L709="ENCO",L709=""),IF(ISNA(LOOKUP(V709,'€€€'!$H$7:$H$96,'€€€'!$I$7:$I$96)*W709),"",(LOOKUP(V709,'€€€'!$H$7:$H$96,'€€€'!$I$7:$I$96)*W709)),"")</f>
        <v/>
      </c>
      <c r="Y709" s="7"/>
      <c r="Z709" s="215"/>
      <c r="AA709" s="215"/>
      <c r="AB709" s="215"/>
      <c r="AC709" s="215"/>
      <c r="AD709" s="215"/>
      <c r="AE709" s="215"/>
      <c r="AF709" s="215"/>
      <c r="AG709" s="215"/>
      <c r="AH709" s="215"/>
      <c r="AI709" s="214">
        <f t="shared" si="36"/>
        <v>0</v>
      </c>
      <c r="AJ709" s="214">
        <f t="shared" si="37"/>
        <v>0</v>
      </c>
      <c r="AK709" s="214">
        <f t="shared" si="38"/>
        <v>0</v>
      </c>
    </row>
    <row r="710" spans="1:37" ht="20.25" x14ac:dyDescent="0.2">
      <c r="A710" s="1"/>
      <c r="B710" s="1"/>
      <c r="C710" s="90"/>
      <c r="D710" s="146"/>
      <c r="E710" s="257"/>
      <c r="F710" s="263"/>
      <c r="G710" s="257"/>
      <c r="H710" s="257"/>
      <c r="I710" s="257"/>
      <c r="J710" s="257"/>
      <c r="K710" s="257"/>
      <c r="L710" s="256"/>
      <c r="M710" s="263"/>
      <c r="N710" s="263"/>
      <c r="O710" s="257"/>
      <c r="P710" s="257"/>
      <c r="Q710" s="257"/>
      <c r="R710" s="257"/>
      <c r="S710" s="257"/>
      <c r="T710" s="257"/>
      <c r="U710" s="290" t="str">
        <f>IF(OR(L710="FINT",L710="ENCO",L710=""),IF(ISNA(LOOKUP(S710,'€€€'!$H$7:$H$96,'€€€'!$I$7:$I$96)*T710),"",(LOOKUP(S710,'€€€'!$H$7:$H$96,'€€€'!$I$7:$I$96)*T710)),"")</f>
        <v/>
      </c>
      <c r="V710" s="256"/>
      <c r="W710" s="256"/>
      <c r="X710" s="290" t="str">
        <f>IF(OR(L710="FINT",L710="ENCO",L710=""),IF(ISNA(LOOKUP(V710,'€€€'!$H$7:$H$96,'€€€'!$I$7:$I$96)*W710),"",(LOOKUP(V710,'€€€'!$H$7:$H$96,'€€€'!$I$7:$I$96)*W710)),"")</f>
        <v/>
      </c>
      <c r="Y710" s="7"/>
      <c r="Z710" s="215"/>
      <c r="AA710" s="215"/>
      <c r="AB710" s="215"/>
      <c r="AC710" s="215"/>
      <c r="AD710" s="215"/>
      <c r="AE710" s="215"/>
      <c r="AF710" s="215"/>
      <c r="AG710" s="215"/>
      <c r="AH710" s="215"/>
      <c r="AI710" s="214">
        <f t="shared" si="36"/>
        <v>0</v>
      </c>
      <c r="AJ710" s="214">
        <f t="shared" si="37"/>
        <v>0</v>
      </c>
      <c r="AK710" s="214">
        <f t="shared" si="38"/>
        <v>0</v>
      </c>
    </row>
    <row r="711" spans="1:37" ht="20.25" x14ac:dyDescent="0.2">
      <c r="A711" s="1"/>
      <c r="B711" s="1"/>
      <c r="C711" s="90"/>
      <c r="D711" s="146"/>
      <c r="E711" s="257"/>
      <c r="F711" s="263"/>
      <c r="G711" s="257"/>
      <c r="H711" s="257"/>
      <c r="I711" s="257"/>
      <c r="J711" s="257"/>
      <c r="K711" s="257"/>
      <c r="L711" s="256"/>
      <c r="M711" s="263"/>
      <c r="N711" s="263"/>
      <c r="O711" s="257"/>
      <c r="P711" s="257"/>
      <c r="Q711" s="257"/>
      <c r="R711" s="257"/>
      <c r="S711" s="257"/>
      <c r="T711" s="257"/>
      <c r="U711" s="290" t="str">
        <f>IF(OR(L711="FINT",L711="ENCO",L711=""),IF(ISNA(LOOKUP(S711,'€€€'!$H$7:$H$96,'€€€'!$I$7:$I$96)*T711),"",(LOOKUP(S711,'€€€'!$H$7:$H$96,'€€€'!$I$7:$I$96)*T711)),"")</f>
        <v/>
      </c>
      <c r="V711" s="256"/>
      <c r="W711" s="256"/>
      <c r="X711" s="290" t="str">
        <f>IF(OR(L711="FINT",L711="ENCO",L711=""),IF(ISNA(LOOKUP(V711,'€€€'!$H$7:$H$96,'€€€'!$I$7:$I$96)*W711),"",(LOOKUP(V711,'€€€'!$H$7:$H$96,'€€€'!$I$7:$I$96)*W711)),"")</f>
        <v/>
      </c>
      <c r="Y711" s="7"/>
      <c r="Z711" s="215"/>
      <c r="AA711" s="215"/>
      <c r="AB711" s="215"/>
      <c r="AC711" s="215"/>
      <c r="AD711" s="215"/>
      <c r="AE711" s="215"/>
      <c r="AF711" s="215"/>
      <c r="AG711" s="215"/>
      <c r="AH711" s="215"/>
      <c r="AI711" s="214">
        <f t="shared" si="36"/>
        <v>0</v>
      </c>
      <c r="AJ711" s="214">
        <f t="shared" si="37"/>
        <v>0</v>
      </c>
      <c r="AK711" s="214">
        <f t="shared" si="38"/>
        <v>0</v>
      </c>
    </row>
    <row r="712" spans="1:37" ht="20.25" x14ac:dyDescent="0.2">
      <c r="A712" s="1"/>
      <c r="B712" s="1"/>
      <c r="C712" s="90"/>
      <c r="D712" s="146"/>
      <c r="E712" s="257"/>
      <c r="F712" s="263"/>
      <c r="G712" s="257"/>
      <c r="H712" s="257"/>
      <c r="I712" s="257"/>
      <c r="J712" s="257"/>
      <c r="K712" s="257"/>
      <c r="L712" s="256"/>
      <c r="M712" s="263"/>
      <c r="N712" s="263"/>
      <c r="O712" s="257"/>
      <c r="P712" s="257"/>
      <c r="Q712" s="257"/>
      <c r="R712" s="257"/>
      <c r="S712" s="257"/>
      <c r="T712" s="257"/>
      <c r="U712" s="290" t="str">
        <f>IF(OR(L712="FINT",L712="ENCO",L712=""),IF(ISNA(LOOKUP(S712,'€€€'!$H$7:$H$96,'€€€'!$I$7:$I$96)*T712),"",(LOOKUP(S712,'€€€'!$H$7:$H$96,'€€€'!$I$7:$I$96)*T712)),"")</f>
        <v/>
      </c>
      <c r="V712" s="256"/>
      <c r="W712" s="256"/>
      <c r="X712" s="290" t="str">
        <f>IF(OR(L712="FINT",L712="ENCO",L712=""),IF(ISNA(LOOKUP(V712,'€€€'!$H$7:$H$96,'€€€'!$I$7:$I$96)*W712),"",(LOOKUP(V712,'€€€'!$H$7:$H$96,'€€€'!$I$7:$I$96)*W712)),"")</f>
        <v/>
      </c>
      <c r="Y712" s="7"/>
      <c r="Z712" s="215"/>
      <c r="AA712" s="215"/>
      <c r="AB712" s="215"/>
      <c r="AC712" s="215"/>
      <c r="AD712" s="215"/>
      <c r="AE712" s="215"/>
      <c r="AF712" s="215"/>
      <c r="AG712" s="215"/>
      <c r="AH712" s="215"/>
      <c r="AI712" s="214">
        <f t="shared" si="36"/>
        <v>0</v>
      </c>
      <c r="AJ712" s="214">
        <f t="shared" si="37"/>
        <v>0</v>
      </c>
      <c r="AK712" s="214">
        <f t="shared" si="38"/>
        <v>0</v>
      </c>
    </row>
    <row r="713" spans="1:37" ht="20.25" x14ac:dyDescent="0.2">
      <c r="A713" s="1"/>
      <c r="B713" s="1"/>
      <c r="C713" s="90"/>
      <c r="D713" s="146"/>
      <c r="E713" s="257"/>
      <c r="F713" s="263"/>
      <c r="G713" s="257"/>
      <c r="H713" s="257"/>
      <c r="I713" s="257"/>
      <c r="J713" s="257"/>
      <c r="K713" s="257"/>
      <c r="L713" s="256"/>
      <c r="M713" s="263"/>
      <c r="N713" s="263"/>
      <c r="O713" s="257"/>
      <c r="P713" s="257"/>
      <c r="Q713" s="257"/>
      <c r="R713" s="257"/>
      <c r="S713" s="257"/>
      <c r="T713" s="257"/>
      <c r="U713" s="290" t="str">
        <f>IF(OR(L713="FINT",L713="ENCO",L713=""),IF(ISNA(LOOKUP(S713,'€€€'!$H$7:$H$96,'€€€'!$I$7:$I$96)*T713),"",(LOOKUP(S713,'€€€'!$H$7:$H$96,'€€€'!$I$7:$I$96)*T713)),"")</f>
        <v/>
      </c>
      <c r="V713" s="256"/>
      <c r="W713" s="256"/>
      <c r="X713" s="290" t="str">
        <f>IF(OR(L713="FINT",L713="ENCO",L713=""),IF(ISNA(LOOKUP(V713,'€€€'!$H$7:$H$96,'€€€'!$I$7:$I$96)*W713),"",(LOOKUP(V713,'€€€'!$H$7:$H$96,'€€€'!$I$7:$I$96)*W713)),"")</f>
        <v/>
      </c>
      <c r="Y713" s="7"/>
      <c r="Z713" s="215"/>
      <c r="AA713" s="215"/>
      <c r="AB713" s="215"/>
      <c r="AC713" s="215"/>
      <c r="AD713" s="215"/>
      <c r="AE713" s="215"/>
      <c r="AF713" s="215"/>
      <c r="AG713" s="215"/>
      <c r="AH713" s="215"/>
      <c r="AI713" s="214">
        <f t="shared" si="36"/>
        <v>0</v>
      </c>
      <c r="AJ713" s="214">
        <f t="shared" si="37"/>
        <v>0</v>
      </c>
      <c r="AK713" s="214">
        <f t="shared" si="38"/>
        <v>0</v>
      </c>
    </row>
    <row r="714" spans="1:37" ht="20.25" x14ac:dyDescent="0.2">
      <c r="A714" s="1"/>
      <c r="B714" s="1"/>
      <c r="C714" s="90"/>
      <c r="D714" s="146"/>
      <c r="E714" s="257"/>
      <c r="F714" s="263"/>
      <c r="G714" s="257"/>
      <c r="H714" s="257"/>
      <c r="I714" s="257"/>
      <c r="J714" s="257"/>
      <c r="K714" s="257"/>
      <c r="L714" s="256"/>
      <c r="M714" s="263"/>
      <c r="N714" s="263"/>
      <c r="O714" s="257"/>
      <c r="P714" s="257"/>
      <c r="Q714" s="257"/>
      <c r="R714" s="257"/>
      <c r="S714" s="257"/>
      <c r="T714" s="257"/>
      <c r="U714" s="290" t="str">
        <f>IF(OR(L714="FINT",L714="ENCO",L714=""),IF(ISNA(LOOKUP(S714,'€€€'!$H$7:$H$96,'€€€'!$I$7:$I$96)*T714),"",(LOOKUP(S714,'€€€'!$H$7:$H$96,'€€€'!$I$7:$I$96)*T714)),"")</f>
        <v/>
      </c>
      <c r="V714" s="256"/>
      <c r="W714" s="256"/>
      <c r="X714" s="290" t="str">
        <f>IF(OR(L714="FINT",L714="ENCO",L714=""),IF(ISNA(LOOKUP(V714,'€€€'!$H$7:$H$96,'€€€'!$I$7:$I$96)*W714),"",(LOOKUP(V714,'€€€'!$H$7:$H$96,'€€€'!$I$7:$I$96)*W714)),"")</f>
        <v/>
      </c>
      <c r="Y714" s="7"/>
      <c r="Z714" s="215"/>
      <c r="AA714" s="215"/>
      <c r="AB714" s="215"/>
      <c r="AC714" s="215"/>
      <c r="AD714" s="215"/>
      <c r="AE714" s="215"/>
      <c r="AF714" s="215"/>
      <c r="AG714" s="215"/>
      <c r="AH714" s="215"/>
      <c r="AI714" s="214">
        <f t="shared" si="36"/>
        <v>0</v>
      </c>
      <c r="AJ714" s="214">
        <f t="shared" si="37"/>
        <v>0</v>
      </c>
      <c r="AK714" s="214">
        <f t="shared" si="38"/>
        <v>0</v>
      </c>
    </row>
    <row r="715" spans="1:37" ht="20.25" x14ac:dyDescent="0.2">
      <c r="A715" s="1"/>
      <c r="B715" s="1"/>
      <c r="C715" s="90"/>
      <c r="D715" s="146"/>
      <c r="E715" s="257"/>
      <c r="F715" s="263"/>
      <c r="G715" s="257"/>
      <c r="H715" s="257"/>
      <c r="I715" s="257"/>
      <c r="J715" s="257"/>
      <c r="K715" s="257"/>
      <c r="L715" s="256"/>
      <c r="M715" s="263"/>
      <c r="N715" s="263"/>
      <c r="O715" s="257"/>
      <c r="P715" s="257"/>
      <c r="Q715" s="257"/>
      <c r="R715" s="257"/>
      <c r="S715" s="257"/>
      <c r="T715" s="257"/>
      <c r="U715" s="290" t="str">
        <f>IF(OR(L715="FINT",L715="ENCO",L715=""),IF(ISNA(LOOKUP(S715,'€€€'!$H$7:$H$96,'€€€'!$I$7:$I$96)*T715),"",(LOOKUP(S715,'€€€'!$H$7:$H$96,'€€€'!$I$7:$I$96)*T715)),"")</f>
        <v/>
      </c>
      <c r="V715" s="256"/>
      <c r="W715" s="256"/>
      <c r="X715" s="290" t="str">
        <f>IF(OR(L715="FINT",L715="ENCO",L715=""),IF(ISNA(LOOKUP(V715,'€€€'!$H$7:$H$96,'€€€'!$I$7:$I$96)*W715),"",(LOOKUP(V715,'€€€'!$H$7:$H$96,'€€€'!$I$7:$I$96)*W715)),"")</f>
        <v/>
      </c>
      <c r="Y715" s="7"/>
      <c r="Z715" s="215"/>
      <c r="AA715" s="215"/>
      <c r="AB715" s="215"/>
      <c r="AC715" s="215"/>
      <c r="AD715" s="215"/>
      <c r="AE715" s="215"/>
      <c r="AF715" s="215"/>
      <c r="AG715" s="215"/>
      <c r="AH715" s="215"/>
      <c r="AI715" s="214">
        <f t="shared" si="36"/>
        <v>0</v>
      </c>
      <c r="AJ715" s="214">
        <f t="shared" si="37"/>
        <v>0</v>
      </c>
      <c r="AK715" s="214">
        <f t="shared" si="38"/>
        <v>0</v>
      </c>
    </row>
    <row r="716" spans="1:37" ht="20.25" x14ac:dyDescent="0.2">
      <c r="A716" s="1"/>
      <c r="B716" s="1"/>
      <c r="C716" s="90"/>
      <c r="D716" s="146"/>
      <c r="E716" s="257"/>
      <c r="F716" s="263"/>
      <c r="G716" s="257"/>
      <c r="H716" s="257"/>
      <c r="I716" s="257"/>
      <c r="J716" s="257"/>
      <c r="K716" s="257"/>
      <c r="L716" s="256"/>
      <c r="M716" s="263"/>
      <c r="N716" s="263"/>
      <c r="O716" s="257"/>
      <c r="P716" s="257"/>
      <c r="Q716" s="257"/>
      <c r="R716" s="257"/>
      <c r="S716" s="257"/>
      <c r="T716" s="257"/>
      <c r="U716" s="290" t="str">
        <f>IF(OR(L716="FINT",L716="ENCO",L716=""),IF(ISNA(LOOKUP(S716,'€€€'!$H$7:$H$96,'€€€'!$I$7:$I$96)*T716),"",(LOOKUP(S716,'€€€'!$H$7:$H$96,'€€€'!$I$7:$I$96)*T716)),"")</f>
        <v/>
      </c>
      <c r="V716" s="256"/>
      <c r="W716" s="256"/>
      <c r="X716" s="290" t="str">
        <f>IF(OR(L716="FINT",L716="ENCO",L716=""),IF(ISNA(LOOKUP(V716,'€€€'!$H$7:$H$96,'€€€'!$I$7:$I$96)*W716),"",(LOOKUP(V716,'€€€'!$H$7:$H$96,'€€€'!$I$7:$I$96)*W716)),"")</f>
        <v/>
      </c>
      <c r="Y716" s="7"/>
      <c r="Z716" s="215"/>
      <c r="AA716" s="215"/>
      <c r="AB716" s="215"/>
      <c r="AC716" s="215"/>
      <c r="AD716" s="215"/>
      <c r="AE716" s="215"/>
      <c r="AF716" s="215"/>
      <c r="AG716" s="215"/>
      <c r="AH716" s="215"/>
      <c r="AI716" s="214">
        <f t="shared" si="36"/>
        <v>0</v>
      </c>
      <c r="AJ716" s="214">
        <f t="shared" si="37"/>
        <v>0</v>
      </c>
      <c r="AK716" s="214">
        <f t="shared" si="38"/>
        <v>0</v>
      </c>
    </row>
    <row r="717" spans="1:37" ht="20.25" x14ac:dyDescent="0.2">
      <c r="A717" s="1"/>
      <c r="B717" s="1"/>
      <c r="C717" s="90"/>
      <c r="D717" s="146"/>
      <c r="E717" s="257"/>
      <c r="F717" s="263"/>
      <c r="G717" s="257"/>
      <c r="H717" s="257"/>
      <c r="I717" s="257"/>
      <c r="J717" s="257"/>
      <c r="K717" s="257"/>
      <c r="L717" s="256"/>
      <c r="M717" s="263"/>
      <c r="N717" s="263"/>
      <c r="O717" s="257"/>
      <c r="P717" s="257"/>
      <c r="Q717" s="257"/>
      <c r="R717" s="257"/>
      <c r="S717" s="257"/>
      <c r="T717" s="257"/>
      <c r="U717" s="290" t="str">
        <f>IF(OR(L717="FINT",L717="ENCO",L717=""),IF(ISNA(LOOKUP(S717,'€€€'!$H$7:$H$96,'€€€'!$I$7:$I$96)*T717),"",(LOOKUP(S717,'€€€'!$H$7:$H$96,'€€€'!$I$7:$I$96)*T717)),"")</f>
        <v/>
      </c>
      <c r="V717" s="256"/>
      <c r="W717" s="256"/>
      <c r="X717" s="290" t="str">
        <f>IF(OR(L717="FINT",L717="ENCO",L717=""),IF(ISNA(LOOKUP(V717,'€€€'!$H$7:$H$96,'€€€'!$I$7:$I$96)*W717),"",(LOOKUP(V717,'€€€'!$H$7:$H$96,'€€€'!$I$7:$I$96)*W717)),"")</f>
        <v/>
      </c>
      <c r="Y717" s="7"/>
      <c r="Z717" s="215"/>
      <c r="AA717" s="215"/>
      <c r="AB717" s="215"/>
      <c r="AC717" s="215"/>
      <c r="AD717" s="215"/>
      <c r="AE717" s="215"/>
      <c r="AF717" s="215"/>
      <c r="AG717" s="215"/>
      <c r="AH717" s="215"/>
      <c r="AI717" s="214">
        <f t="shared" si="36"/>
        <v>0</v>
      </c>
      <c r="AJ717" s="214">
        <f t="shared" si="37"/>
        <v>0</v>
      </c>
      <c r="AK717" s="214">
        <f t="shared" si="38"/>
        <v>0</v>
      </c>
    </row>
    <row r="718" spans="1:37" ht="20.25" x14ac:dyDescent="0.2">
      <c r="A718" s="1"/>
      <c r="B718" s="1"/>
      <c r="C718" s="90"/>
      <c r="D718" s="146"/>
      <c r="E718" s="257"/>
      <c r="F718" s="263"/>
      <c r="G718" s="257"/>
      <c r="H718" s="257"/>
      <c r="I718" s="257"/>
      <c r="J718" s="257"/>
      <c r="K718" s="257"/>
      <c r="L718" s="256"/>
      <c r="M718" s="263"/>
      <c r="N718" s="263"/>
      <c r="O718" s="257"/>
      <c r="P718" s="257"/>
      <c r="Q718" s="257"/>
      <c r="R718" s="257"/>
      <c r="S718" s="257"/>
      <c r="T718" s="257"/>
      <c r="U718" s="290" t="str">
        <f>IF(OR(L718="FINT",L718="ENCO",L718=""),IF(ISNA(LOOKUP(S718,'€€€'!$H$7:$H$96,'€€€'!$I$7:$I$96)*T718),"",(LOOKUP(S718,'€€€'!$H$7:$H$96,'€€€'!$I$7:$I$96)*T718)),"")</f>
        <v/>
      </c>
      <c r="V718" s="256"/>
      <c r="W718" s="256"/>
      <c r="X718" s="290" t="str">
        <f>IF(OR(L718="FINT",L718="ENCO",L718=""),IF(ISNA(LOOKUP(V718,'€€€'!$H$7:$H$96,'€€€'!$I$7:$I$96)*W718),"",(LOOKUP(V718,'€€€'!$H$7:$H$96,'€€€'!$I$7:$I$96)*W718)),"")</f>
        <v/>
      </c>
      <c r="Y718" s="7"/>
      <c r="Z718" s="215"/>
      <c r="AA718" s="215"/>
      <c r="AB718" s="215"/>
      <c r="AC718" s="215"/>
      <c r="AD718" s="215"/>
      <c r="AE718" s="215"/>
      <c r="AF718" s="215"/>
      <c r="AG718" s="215"/>
      <c r="AH718" s="215"/>
      <c r="AI718" s="214">
        <f t="shared" ref="AI718:AI781" si="39">SUM(U718,X718)</f>
        <v>0</v>
      </c>
      <c r="AJ718" s="214">
        <f t="shared" ref="AJ718:AJ781" si="40">SUMIF(L718,"ENCO",AI718)</f>
        <v>0</v>
      </c>
      <c r="AK718" s="214">
        <f t="shared" ref="AK718:AK781" si="41">SUMIF(L718,"FINT",AI718)</f>
        <v>0</v>
      </c>
    </row>
    <row r="719" spans="1:37" ht="20.25" x14ac:dyDescent="0.2">
      <c r="A719" s="1"/>
      <c r="B719" s="1"/>
      <c r="C719" s="90"/>
      <c r="D719" s="146"/>
      <c r="E719" s="257"/>
      <c r="F719" s="263"/>
      <c r="G719" s="257"/>
      <c r="H719" s="257"/>
      <c r="I719" s="257"/>
      <c r="J719" s="257"/>
      <c r="K719" s="257"/>
      <c r="L719" s="256"/>
      <c r="M719" s="263"/>
      <c r="N719" s="263"/>
      <c r="O719" s="257"/>
      <c r="P719" s="257"/>
      <c r="Q719" s="257"/>
      <c r="R719" s="257"/>
      <c r="S719" s="257"/>
      <c r="T719" s="257"/>
      <c r="U719" s="290" t="str">
        <f>IF(OR(L719="FINT",L719="ENCO",L719=""),IF(ISNA(LOOKUP(S719,'€€€'!$H$7:$H$96,'€€€'!$I$7:$I$96)*T719),"",(LOOKUP(S719,'€€€'!$H$7:$H$96,'€€€'!$I$7:$I$96)*T719)),"")</f>
        <v/>
      </c>
      <c r="V719" s="256"/>
      <c r="W719" s="256"/>
      <c r="X719" s="290" t="str">
        <f>IF(OR(L719="FINT",L719="ENCO",L719=""),IF(ISNA(LOOKUP(V719,'€€€'!$H$7:$H$96,'€€€'!$I$7:$I$96)*W719),"",(LOOKUP(V719,'€€€'!$H$7:$H$96,'€€€'!$I$7:$I$96)*W719)),"")</f>
        <v/>
      </c>
      <c r="Y719" s="7"/>
      <c r="Z719" s="215"/>
      <c r="AA719" s="215"/>
      <c r="AB719" s="215"/>
      <c r="AC719" s="215"/>
      <c r="AD719" s="215"/>
      <c r="AE719" s="215"/>
      <c r="AF719" s="215"/>
      <c r="AG719" s="215"/>
      <c r="AH719" s="215"/>
      <c r="AI719" s="214">
        <f t="shared" si="39"/>
        <v>0</v>
      </c>
      <c r="AJ719" s="214">
        <f t="shared" si="40"/>
        <v>0</v>
      </c>
      <c r="AK719" s="214">
        <f t="shared" si="41"/>
        <v>0</v>
      </c>
    </row>
    <row r="720" spans="1:37" ht="20.25" x14ac:dyDescent="0.2">
      <c r="A720" s="1"/>
      <c r="B720" s="1"/>
      <c r="C720" s="90"/>
      <c r="D720" s="146"/>
      <c r="E720" s="257"/>
      <c r="F720" s="263"/>
      <c r="G720" s="257"/>
      <c r="H720" s="257"/>
      <c r="I720" s="257"/>
      <c r="J720" s="257"/>
      <c r="K720" s="257"/>
      <c r="L720" s="256"/>
      <c r="M720" s="263"/>
      <c r="N720" s="263"/>
      <c r="O720" s="257"/>
      <c r="P720" s="257"/>
      <c r="Q720" s="257"/>
      <c r="R720" s="257"/>
      <c r="S720" s="257"/>
      <c r="T720" s="257"/>
      <c r="U720" s="290" t="str">
        <f>IF(OR(L720="FINT",L720="ENCO",L720=""),IF(ISNA(LOOKUP(S720,'€€€'!$H$7:$H$96,'€€€'!$I$7:$I$96)*T720),"",(LOOKUP(S720,'€€€'!$H$7:$H$96,'€€€'!$I$7:$I$96)*T720)),"")</f>
        <v/>
      </c>
      <c r="V720" s="256"/>
      <c r="W720" s="256"/>
      <c r="X720" s="290" t="str">
        <f>IF(OR(L720="FINT",L720="ENCO",L720=""),IF(ISNA(LOOKUP(V720,'€€€'!$H$7:$H$96,'€€€'!$I$7:$I$96)*W720),"",(LOOKUP(V720,'€€€'!$H$7:$H$96,'€€€'!$I$7:$I$96)*W720)),"")</f>
        <v/>
      </c>
      <c r="Y720" s="7"/>
      <c r="Z720" s="215"/>
      <c r="AA720" s="215"/>
      <c r="AB720" s="215"/>
      <c r="AC720" s="215"/>
      <c r="AD720" s="215"/>
      <c r="AE720" s="215"/>
      <c r="AF720" s="215"/>
      <c r="AG720" s="215"/>
      <c r="AH720" s="215"/>
      <c r="AI720" s="214">
        <f t="shared" si="39"/>
        <v>0</v>
      </c>
      <c r="AJ720" s="214">
        <f t="shared" si="40"/>
        <v>0</v>
      </c>
      <c r="AK720" s="214">
        <f t="shared" si="41"/>
        <v>0</v>
      </c>
    </row>
    <row r="721" spans="1:37" ht="20.25" x14ac:dyDescent="0.2">
      <c r="A721" s="1"/>
      <c r="B721" s="1"/>
      <c r="C721" s="90"/>
      <c r="D721" s="146"/>
      <c r="E721" s="257"/>
      <c r="F721" s="263"/>
      <c r="G721" s="257"/>
      <c r="H721" s="257"/>
      <c r="I721" s="257"/>
      <c r="J721" s="257"/>
      <c r="K721" s="257"/>
      <c r="L721" s="256"/>
      <c r="M721" s="263"/>
      <c r="N721" s="263"/>
      <c r="O721" s="257"/>
      <c r="P721" s="257"/>
      <c r="Q721" s="257"/>
      <c r="R721" s="257"/>
      <c r="S721" s="257"/>
      <c r="T721" s="257"/>
      <c r="U721" s="290" t="str">
        <f>IF(OR(L721="FINT",L721="ENCO",L721=""),IF(ISNA(LOOKUP(S721,'€€€'!$H$7:$H$96,'€€€'!$I$7:$I$96)*T721),"",(LOOKUP(S721,'€€€'!$H$7:$H$96,'€€€'!$I$7:$I$96)*T721)),"")</f>
        <v/>
      </c>
      <c r="V721" s="256"/>
      <c r="W721" s="256"/>
      <c r="X721" s="290" t="str">
        <f>IF(OR(L721="FINT",L721="ENCO",L721=""),IF(ISNA(LOOKUP(V721,'€€€'!$H$7:$H$96,'€€€'!$I$7:$I$96)*W721),"",(LOOKUP(V721,'€€€'!$H$7:$H$96,'€€€'!$I$7:$I$96)*W721)),"")</f>
        <v/>
      </c>
      <c r="Y721" s="7"/>
      <c r="Z721" s="215"/>
      <c r="AA721" s="215"/>
      <c r="AB721" s="215"/>
      <c r="AC721" s="215"/>
      <c r="AD721" s="215"/>
      <c r="AE721" s="215"/>
      <c r="AF721" s="215"/>
      <c r="AG721" s="215"/>
      <c r="AH721" s="215"/>
      <c r="AI721" s="214">
        <f t="shared" si="39"/>
        <v>0</v>
      </c>
      <c r="AJ721" s="214">
        <f t="shared" si="40"/>
        <v>0</v>
      </c>
      <c r="AK721" s="214">
        <f t="shared" si="41"/>
        <v>0</v>
      </c>
    </row>
    <row r="722" spans="1:37" ht="20.25" x14ac:dyDescent="0.2">
      <c r="A722" s="1"/>
      <c r="B722" s="1"/>
      <c r="C722" s="90"/>
      <c r="D722" s="146"/>
      <c r="E722" s="257"/>
      <c r="F722" s="263"/>
      <c r="G722" s="257"/>
      <c r="H722" s="257"/>
      <c r="I722" s="257"/>
      <c r="J722" s="257"/>
      <c r="K722" s="257"/>
      <c r="L722" s="256"/>
      <c r="M722" s="263"/>
      <c r="N722" s="263"/>
      <c r="O722" s="257"/>
      <c r="P722" s="257"/>
      <c r="Q722" s="257"/>
      <c r="R722" s="257"/>
      <c r="S722" s="257"/>
      <c r="T722" s="257"/>
      <c r="U722" s="290" t="str">
        <f>IF(OR(L722="FINT",L722="ENCO",L722=""),IF(ISNA(LOOKUP(S722,'€€€'!$H$7:$H$96,'€€€'!$I$7:$I$96)*T722),"",(LOOKUP(S722,'€€€'!$H$7:$H$96,'€€€'!$I$7:$I$96)*T722)),"")</f>
        <v/>
      </c>
      <c r="V722" s="256"/>
      <c r="W722" s="256"/>
      <c r="X722" s="290" t="str">
        <f>IF(OR(L722="FINT",L722="ENCO",L722=""),IF(ISNA(LOOKUP(V722,'€€€'!$H$7:$H$96,'€€€'!$I$7:$I$96)*W722),"",(LOOKUP(V722,'€€€'!$H$7:$H$96,'€€€'!$I$7:$I$96)*W722)),"")</f>
        <v/>
      </c>
      <c r="Y722" s="7"/>
      <c r="Z722" s="215"/>
      <c r="AA722" s="215"/>
      <c r="AB722" s="215"/>
      <c r="AC722" s="215"/>
      <c r="AD722" s="215"/>
      <c r="AE722" s="215"/>
      <c r="AF722" s="215"/>
      <c r="AG722" s="215"/>
      <c r="AH722" s="215"/>
      <c r="AI722" s="214">
        <f t="shared" si="39"/>
        <v>0</v>
      </c>
      <c r="AJ722" s="214">
        <f t="shared" si="40"/>
        <v>0</v>
      </c>
      <c r="AK722" s="214">
        <f t="shared" si="41"/>
        <v>0</v>
      </c>
    </row>
    <row r="723" spans="1:37" ht="20.25" x14ac:dyDescent="0.2">
      <c r="A723" s="1"/>
      <c r="B723" s="1"/>
      <c r="C723" s="90"/>
      <c r="D723" s="146"/>
      <c r="E723" s="257"/>
      <c r="F723" s="263"/>
      <c r="G723" s="257"/>
      <c r="H723" s="257"/>
      <c r="I723" s="257"/>
      <c r="J723" s="257"/>
      <c r="K723" s="257"/>
      <c r="L723" s="256"/>
      <c r="M723" s="263"/>
      <c r="N723" s="263"/>
      <c r="O723" s="257"/>
      <c r="P723" s="257"/>
      <c r="Q723" s="257"/>
      <c r="R723" s="257"/>
      <c r="S723" s="257"/>
      <c r="T723" s="257"/>
      <c r="U723" s="290" t="str">
        <f>IF(OR(L723="FINT",L723="ENCO",L723=""),IF(ISNA(LOOKUP(S723,'€€€'!$H$7:$H$96,'€€€'!$I$7:$I$96)*T723),"",(LOOKUP(S723,'€€€'!$H$7:$H$96,'€€€'!$I$7:$I$96)*T723)),"")</f>
        <v/>
      </c>
      <c r="V723" s="256"/>
      <c r="W723" s="256"/>
      <c r="X723" s="290" t="str">
        <f>IF(OR(L723="FINT",L723="ENCO",L723=""),IF(ISNA(LOOKUP(V723,'€€€'!$H$7:$H$96,'€€€'!$I$7:$I$96)*W723),"",(LOOKUP(V723,'€€€'!$H$7:$H$96,'€€€'!$I$7:$I$96)*W723)),"")</f>
        <v/>
      </c>
      <c r="Y723" s="7"/>
      <c r="Z723" s="215"/>
      <c r="AA723" s="215"/>
      <c r="AB723" s="215"/>
      <c r="AC723" s="215"/>
      <c r="AD723" s="215"/>
      <c r="AE723" s="215"/>
      <c r="AF723" s="215"/>
      <c r="AG723" s="215"/>
      <c r="AH723" s="215"/>
      <c r="AI723" s="214">
        <f t="shared" si="39"/>
        <v>0</v>
      </c>
      <c r="AJ723" s="214">
        <f t="shared" si="40"/>
        <v>0</v>
      </c>
      <c r="AK723" s="214">
        <f t="shared" si="41"/>
        <v>0</v>
      </c>
    </row>
    <row r="724" spans="1:37" ht="20.25" x14ac:dyDescent="0.2">
      <c r="A724" s="1"/>
      <c r="B724" s="1"/>
      <c r="C724" s="90"/>
      <c r="D724" s="146"/>
      <c r="E724" s="257"/>
      <c r="F724" s="263"/>
      <c r="G724" s="257"/>
      <c r="H724" s="257"/>
      <c r="I724" s="257"/>
      <c r="J724" s="257"/>
      <c r="K724" s="257"/>
      <c r="L724" s="256"/>
      <c r="M724" s="263"/>
      <c r="N724" s="263"/>
      <c r="O724" s="257"/>
      <c r="P724" s="257"/>
      <c r="Q724" s="257"/>
      <c r="R724" s="257"/>
      <c r="S724" s="257"/>
      <c r="T724" s="257"/>
      <c r="U724" s="290" t="str">
        <f>IF(OR(L724="FINT",L724="ENCO",L724=""),IF(ISNA(LOOKUP(S724,'€€€'!$H$7:$H$96,'€€€'!$I$7:$I$96)*T724),"",(LOOKUP(S724,'€€€'!$H$7:$H$96,'€€€'!$I$7:$I$96)*T724)),"")</f>
        <v/>
      </c>
      <c r="V724" s="256"/>
      <c r="W724" s="256"/>
      <c r="X724" s="290" t="str">
        <f>IF(OR(L724="FINT",L724="ENCO",L724=""),IF(ISNA(LOOKUP(V724,'€€€'!$H$7:$H$96,'€€€'!$I$7:$I$96)*W724),"",(LOOKUP(V724,'€€€'!$H$7:$H$96,'€€€'!$I$7:$I$96)*W724)),"")</f>
        <v/>
      </c>
      <c r="Y724" s="7"/>
      <c r="Z724" s="215"/>
      <c r="AA724" s="215"/>
      <c r="AB724" s="215"/>
      <c r="AC724" s="215"/>
      <c r="AD724" s="215"/>
      <c r="AE724" s="215"/>
      <c r="AF724" s="215"/>
      <c r="AG724" s="215"/>
      <c r="AH724" s="215"/>
      <c r="AI724" s="214">
        <f t="shared" si="39"/>
        <v>0</v>
      </c>
      <c r="AJ724" s="214">
        <f t="shared" si="40"/>
        <v>0</v>
      </c>
      <c r="AK724" s="214">
        <f t="shared" si="41"/>
        <v>0</v>
      </c>
    </row>
    <row r="725" spans="1:37" ht="20.25" x14ac:dyDescent="0.2">
      <c r="A725" s="1"/>
      <c r="B725" s="1"/>
      <c r="C725" s="90"/>
      <c r="D725" s="146"/>
      <c r="E725" s="257"/>
      <c r="F725" s="263"/>
      <c r="G725" s="257"/>
      <c r="H725" s="257"/>
      <c r="I725" s="257"/>
      <c r="J725" s="257"/>
      <c r="K725" s="257"/>
      <c r="L725" s="256"/>
      <c r="M725" s="263"/>
      <c r="N725" s="263"/>
      <c r="O725" s="257"/>
      <c r="P725" s="257"/>
      <c r="Q725" s="257"/>
      <c r="R725" s="257"/>
      <c r="S725" s="257"/>
      <c r="T725" s="257"/>
      <c r="U725" s="290" t="str">
        <f>IF(OR(L725="FINT",L725="ENCO",L725=""),IF(ISNA(LOOKUP(S725,'€€€'!$H$7:$H$96,'€€€'!$I$7:$I$96)*T725),"",(LOOKUP(S725,'€€€'!$H$7:$H$96,'€€€'!$I$7:$I$96)*T725)),"")</f>
        <v/>
      </c>
      <c r="V725" s="256"/>
      <c r="W725" s="256"/>
      <c r="X725" s="290" t="str">
        <f>IF(OR(L725="FINT",L725="ENCO",L725=""),IF(ISNA(LOOKUP(V725,'€€€'!$H$7:$H$96,'€€€'!$I$7:$I$96)*W725),"",(LOOKUP(V725,'€€€'!$H$7:$H$96,'€€€'!$I$7:$I$96)*W725)),"")</f>
        <v/>
      </c>
      <c r="Y725" s="7"/>
      <c r="Z725" s="215"/>
      <c r="AA725" s="215"/>
      <c r="AB725" s="215"/>
      <c r="AC725" s="215"/>
      <c r="AD725" s="215"/>
      <c r="AE725" s="215"/>
      <c r="AF725" s="215"/>
      <c r="AG725" s="215"/>
      <c r="AH725" s="215"/>
      <c r="AI725" s="214">
        <f t="shared" si="39"/>
        <v>0</v>
      </c>
      <c r="AJ725" s="214">
        <f t="shared" si="40"/>
        <v>0</v>
      </c>
      <c r="AK725" s="214">
        <f t="shared" si="41"/>
        <v>0</v>
      </c>
    </row>
    <row r="726" spans="1:37" ht="20.25" x14ac:dyDescent="0.2">
      <c r="A726" s="1"/>
      <c r="B726" s="1"/>
      <c r="C726" s="90"/>
      <c r="D726" s="146"/>
      <c r="E726" s="257"/>
      <c r="F726" s="263"/>
      <c r="G726" s="257"/>
      <c r="H726" s="257"/>
      <c r="I726" s="257"/>
      <c r="J726" s="257"/>
      <c r="K726" s="257"/>
      <c r="L726" s="256"/>
      <c r="M726" s="263"/>
      <c r="N726" s="263"/>
      <c r="O726" s="257"/>
      <c r="P726" s="257"/>
      <c r="Q726" s="257"/>
      <c r="R726" s="257"/>
      <c r="S726" s="257"/>
      <c r="T726" s="257"/>
      <c r="U726" s="290" t="str">
        <f>IF(OR(L726="FINT",L726="ENCO",L726=""),IF(ISNA(LOOKUP(S726,'€€€'!$H$7:$H$96,'€€€'!$I$7:$I$96)*T726),"",(LOOKUP(S726,'€€€'!$H$7:$H$96,'€€€'!$I$7:$I$96)*T726)),"")</f>
        <v/>
      </c>
      <c r="V726" s="256"/>
      <c r="W726" s="256"/>
      <c r="X726" s="290" t="str">
        <f>IF(OR(L726="FINT",L726="ENCO",L726=""),IF(ISNA(LOOKUP(V726,'€€€'!$H$7:$H$96,'€€€'!$I$7:$I$96)*W726),"",(LOOKUP(V726,'€€€'!$H$7:$H$96,'€€€'!$I$7:$I$96)*W726)),"")</f>
        <v/>
      </c>
      <c r="Y726" s="7"/>
      <c r="Z726" s="215"/>
      <c r="AA726" s="215"/>
      <c r="AB726" s="215"/>
      <c r="AC726" s="215"/>
      <c r="AD726" s="215"/>
      <c r="AE726" s="215"/>
      <c r="AF726" s="215"/>
      <c r="AG726" s="215"/>
      <c r="AH726" s="215"/>
      <c r="AI726" s="214">
        <f t="shared" si="39"/>
        <v>0</v>
      </c>
      <c r="AJ726" s="214">
        <f t="shared" si="40"/>
        <v>0</v>
      </c>
      <c r="AK726" s="214">
        <f t="shared" si="41"/>
        <v>0</v>
      </c>
    </row>
    <row r="727" spans="1:37" ht="20.25" x14ac:dyDescent="0.2">
      <c r="A727" s="1"/>
      <c r="B727" s="1"/>
      <c r="C727" s="90"/>
      <c r="D727" s="146"/>
      <c r="E727" s="257"/>
      <c r="F727" s="263"/>
      <c r="G727" s="257"/>
      <c r="H727" s="257"/>
      <c r="I727" s="257"/>
      <c r="J727" s="257"/>
      <c r="K727" s="257"/>
      <c r="L727" s="256"/>
      <c r="M727" s="263"/>
      <c r="N727" s="263"/>
      <c r="O727" s="257"/>
      <c r="P727" s="257"/>
      <c r="Q727" s="257"/>
      <c r="R727" s="257"/>
      <c r="S727" s="257"/>
      <c r="T727" s="257"/>
      <c r="U727" s="290" t="str">
        <f>IF(OR(L727="FINT",L727="ENCO",L727=""),IF(ISNA(LOOKUP(S727,'€€€'!$H$7:$H$96,'€€€'!$I$7:$I$96)*T727),"",(LOOKUP(S727,'€€€'!$H$7:$H$96,'€€€'!$I$7:$I$96)*T727)),"")</f>
        <v/>
      </c>
      <c r="V727" s="256"/>
      <c r="W727" s="256"/>
      <c r="X727" s="290" t="str">
        <f>IF(OR(L727="FINT",L727="ENCO",L727=""),IF(ISNA(LOOKUP(V727,'€€€'!$H$7:$H$96,'€€€'!$I$7:$I$96)*W727),"",(LOOKUP(V727,'€€€'!$H$7:$H$96,'€€€'!$I$7:$I$96)*W727)),"")</f>
        <v/>
      </c>
      <c r="Y727" s="7"/>
      <c r="Z727" s="215"/>
      <c r="AA727" s="215"/>
      <c r="AB727" s="215"/>
      <c r="AC727" s="215"/>
      <c r="AD727" s="215"/>
      <c r="AE727" s="215"/>
      <c r="AF727" s="215"/>
      <c r="AG727" s="215"/>
      <c r="AH727" s="215"/>
      <c r="AI727" s="214">
        <f t="shared" si="39"/>
        <v>0</v>
      </c>
      <c r="AJ727" s="214">
        <f t="shared" si="40"/>
        <v>0</v>
      </c>
      <c r="AK727" s="214">
        <f t="shared" si="41"/>
        <v>0</v>
      </c>
    </row>
    <row r="728" spans="1:37" ht="20.25" x14ac:dyDescent="0.2">
      <c r="A728" s="1"/>
      <c r="B728" s="1"/>
      <c r="C728" s="90"/>
      <c r="D728" s="146"/>
      <c r="E728" s="257"/>
      <c r="F728" s="263"/>
      <c r="G728" s="257"/>
      <c r="H728" s="257"/>
      <c r="I728" s="257"/>
      <c r="J728" s="257"/>
      <c r="K728" s="257"/>
      <c r="L728" s="256"/>
      <c r="M728" s="263"/>
      <c r="N728" s="263"/>
      <c r="O728" s="257"/>
      <c r="P728" s="257"/>
      <c r="Q728" s="257"/>
      <c r="R728" s="257"/>
      <c r="S728" s="257"/>
      <c r="T728" s="257"/>
      <c r="U728" s="290" t="str">
        <f>IF(OR(L728="FINT",L728="ENCO",L728=""),IF(ISNA(LOOKUP(S728,'€€€'!$H$7:$H$96,'€€€'!$I$7:$I$96)*T728),"",(LOOKUP(S728,'€€€'!$H$7:$H$96,'€€€'!$I$7:$I$96)*T728)),"")</f>
        <v/>
      </c>
      <c r="V728" s="256"/>
      <c r="W728" s="256"/>
      <c r="X728" s="290" t="str">
        <f>IF(OR(L728="FINT",L728="ENCO",L728=""),IF(ISNA(LOOKUP(V728,'€€€'!$H$7:$H$96,'€€€'!$I$7:$I$96)*W728),"",(LOOKUP(V728,'€€€'!$H$7:$H$96,'€€€'!$I$7:$I$96)*W728)),"")</f>
        <v/>
      </c>
      <c r="Y728" s="7"/>
      <c r="Z728" s="215"/>
      <c r="AA728" s="215"/>
      <c r="AB728" s="215"/>
      <c r="AC728" s="215"/>
      <c r="AD728" s="215"/>
      <c r="AE728" s="215"/>
      <c r="AF728" s="215"/>
      <c r="AG728" s="215"/>
      <c r="AH728" s="215"/>
      <c r="AI728" s="214">
        <f t="shared" si="39"/>
        <v>0</v>
      </c>
      <c r="AJ728" s="214">
        <f t="shared" si="40"/>
        <v>0</v>
      </c>
      <c r="AK728" s="214">
        <f t="shared" si="41"/>
        <v>0</v>
      </c>
    </row>
    <row r="729" spans="1:37" ht="20.25" x14ac:dyDescent="0.2">
      <c r="A729" s="1"/>
      <c r="B729" s="1"/>
      <c r="C729" s="90"/>
      <c r="D729" s="146"/>
      <c r="E729" s="257"/>
      <c r="F729" s="263"/>
      <c r="G729" s="257"/>
      <c r="H729" s="257"/>
      <c r="I729" s="257"/>
      <c r="J729" s="257"/>
      <c r="K729" s="257"/>
      <c r="L729" s="256"/>
      <c r="M729" s="263"/>
      <c r="N729" s="263"/>
      <c r="O729" s="257"/>
      <c r="P729" s="257"/>
      <c r="Q729" s="257"/>
      <c r="R729" s="257"/>
      <c r="S729" s="257"/>
      <c r="T729" s="257"/>
      <c r="U729" s="290" t="str">
        <f>IF(OR(L729="FINT",L729="ENCO",L729=""),IF(ISNA(LOOKUP(S729,'€€€'!$H$7:$H$96,'€€€'!$I$7:$I$96)*T729),"",(LOOKUP(S729,'€€€'!$H$7:$H$96,'€€€'!$I$7:$I$96)*T729)),"")</f>
        <v/>
      </c>
      <c r="V729" s="256"/>
      <c r="W729" s="256"/>
      <c r="X729" s="290" t="str">
        <f>IF(OR(L729="FINT",L729="ENCO",L729=""),IF(ISNA(LOOKUP(V729,'€€€'!$H$7:$H$96,'€€€'!$I$7:$I$96)*W729),"",(LOOKUP(V729,'€€€'!$H$7:$H$96,'€€€'!$I$7:$I$96)*W729)),"")</f>
        <v/>
      </c>
      <c r="Y729" s="7"/>
      <c r="Z729" s="215"/>
      <c r="AA729" s="215"/>
      <c r="AB729" s="215"/>
      <c r="AC729" s="215"/>
      <c r="AD729" s="215"/>
      <c r="AE729" s="215"/>
      <c r="AF729" s="215"/>
      <c r="AG729" s="215"/>
      <c r="AH729" s="215"/>
      <c r="AI729" s="214">
        <f t="shared" si="39"/>
        <v>0</v>
      </c>
      <c r="AJ729" s="214">
        <f t="shared" si="40"/>
        <v>0</v>
      </c>
      <c r="AK729" s="214">
        <f t="shared" si="41"/>
        <v>0</v>
      </c>
    </row>
    <row r="730" spans="1:37" ht="20.25" x14ac:dyDescent="0.2">
      <c r="A730" s="1"/>
      <c r="B730" s="1"/>
      <c r="C730" s="90"/>
      <c r="D730" s="146"/>
      <c r="E730" s="257"/>
      <c r="F730" s="263"/>
      <c r="G730" s="257"/>
      <c r="H730" s="257"/>
      <c r="I730" s="257"/>
      <c r="J730" s="257"/>
      <c r="K730" s="257"/>
      <c r="L730" s="256"/>
      <c r="M730" s="263"/>
      <c r="N730" s="263"/>
      <c r="O730" s="257"/>
      <c r="P730" s="257"/>
      <c r="Q730" s="257"/>
      <c r="R730" s="257"/>
      <c r="S730" s="257"/>
      <c r="T730" s="257"/>
      <c r="U730" s="290" t="str">
        <f>IF(OR(L730="FINT",L730="ENCO",L730=""),IF(ISNA(LOOKUP(S730,'€€€'!$H$7:$H$96,'€€€'!$I$7:$I$96)*T730),"",(LOOKUP(S730,'€€€'!$H$7:$H$96,'€€€'!$I$7:$I$96)*T730)),"")</f>
        <v/>
      </c>
      <c r="V730" s="256"/>
      <c r="W730" s="256"/>
      <c r="X730" s="290" t="str">
        <f>IF(OR(L730="FINT",L730="ENCO",L730=""),IF(ISNA(LOOKUP(V730,'€€€'!$H$7:$H$96,'€€€'!$I$7:$I$96)*W730),"",(LOOKUP(V730,'€€€'!$H$7:$H$96,'€€€'!$I$7:$I$96)*W730)),"")</f>
        <v/>
      </c>
      <c r="Y730" s="7"/>
      <c r="Z730" s="215"/>
      <c r="AA730" s="215"/>
      <c r="AB730" s="215"/>
      <c r="AC730" s="215"/>
      <c r="AD730" s="215"/>
      <c r="AE730" s="215"/>
      <c r="AF730" s="215"/>
      <c r="AG730" s="215"/>
      <c r="AH730" s="215"/>
      <c r="AI730" s="214">
        <f t="shared" si="39"/>
        <v>0</v>
      </c>
      <c r="AJ730" s="214">
        <f t="shared" si="40"/>
        <v>0</v>
      </c>
      <c r="AK730" s="214">
        <f t="shared" si="41"/>
        <v>0</v>
      </c>
    </row>
    <row r="731" spans="1:37" ht="20.25" x14ac:dyDescent="0.2">
      <c r="A731" s="1"/>
      <c r="B731" s="1"/>
      <c r="C731" s="90"/>
      <c r="D731" s="146"/>
      <c r="E731" s="257"/>
      <c r="F731" s="263"/>
      <c r="G731" s="257"/>
      <c r="H731" s="257"/>
      <c r="I731" s="257"/>
      <c r="J731" s="257"/>
      <c r="K731" s="257"/>
      <c r="L731" s="256"/>
      <c r="M731" s="263"/>
      <c r="N731" s="263"/>
      <c r="O731" s="257"/>
      <c r="P731" s="257"/>
      <c r="Q731" s="257"/>
      <c r="R731" s="257"/>
      <c r="S731" s="257"/>
      <c r="T731" s="257"/>
      <c r="U731" s="290" t="str">
        <f>IF(OR(L731="FINT",L731="ENCO",L731=""),IF(ISNA(LOOKUP(S731,'€€€'!$H$7:$H$96,'€€€'!$I$7:$I$96)*T731),"",(LOOKUP(S731,'€€€'!$H$7:$H$96,'€€€'!$I$7:$I$96)*T731)),"")</f>
        <v/>
      </c>
      <c r="V731" s="256"/>
      <c r="W731" s="256"/>
      <c r="X731" s="290" t="str">
        <f>IF(OR(L731="FINT",L731="ENCO",L731=""),IF(ISNA(LOOKUP(V731,'€€€'!$H$7:$H$96,'€€€'!$I$7:$I$96)*W731),"",(LOOKUP(V731,'€€€'!$H$7:$H$96,'€€€'!$I$7:$I$96)*W731)),"")</f>
        <v/>
      </c>
      <c r="Y731" s="7"/>
      <c r="Z731" s="215"/>
      <c r="AA731" s="215"/>
      <c r="AB731" s="215"/>
      <c r="AC731" s="215"/>
      <c r="AD731" s="215"/>
      <c r="AE731" s="215"/>
      <c r="AF731" s="215"/>
      <c r="AG731" s="215"/>
      <c r="AH731" s="215"/>
      <c r="AI731" s="214">
        <f t="shared" si="39"/>
        <v>0</v>
      </c>
      <c r="AJ731" s="214">
        <f t="shared" si="40"/>
        <v>0</v>
      </c>
      <c r="AK731" s="214">
        <f t="shared" si="41"/>
        <v>0</v>
      </c>
    </row>
    <row r="732" spans="1:37" ht="20.25" x14ac:dyDescent="0.2">
      <c r="A732" s="1"/>
      <c r="B732" s="1"/>
      <c r="C732" s="90"/>
      <c r="D732" s="146"/>
      <c r="E732" s="257"/>
      <c r="F732" s="263"/>
      <c r="G732" s="257"/>
      <c r="H732" s="257"/>
      <c r="I732" s="257"/>
      <c r="J732" s="257"/>
      <c r="K732" s="257"/>
      <c r="L732" s="256"/>
      <c r="M732" s="263"/>
      <c r="N732" s="263"/>
      <c r="O732" s="257"/>
      <c r="P732" s="257"/>
      <c r="Q732" s="257"/>
      <c r="R732" s="257"/>
      <c r="S732" s="257"/>
      <c r="T732" s="257"/>
      <c r="U732" s="290" t="str">
        <f>IF(OR(L732="FINT",L732="ENCO",L732=""),IF(ISNA(LOOKUP(S732,'€€€'!$H$7:$H$96,'€€€'!$I$7:$I$96)*T732),"",(LOOKUP(S732,'€€€'!$H$7:$H$96,'€€€'!$I$7:$I$96)*T732)),"")</f>
        <v/>
      </c>
      <c r="V732" s="256"/>
      <c r="W732" s="256"/>
      <c r="X732" s="290" t="str">
        <f>IF(OR(L732="FINT",L732="ENCO",L732=""),IF(ISNA(LOOKUP(V732,'€€€'!$H$7:$H$96,'€€€'!$I$7:$I$96)*W732),"",(LOOKUP(V732,'€€€'!$H$7:$H$96,'€€€'!$I$7:$I$96)*W732)),"")</f>
        <v/>
      </c>
      <c r="Y732" s="7"/>
      <c r="Z732" s="215"/>
      <c r="AA732" s="215"/>
      <c r="AB732" s="215"/>
      <c r="AC732" s="215"/>
      <c r="AD732" s="215"/>
      <c r="AE732" s="215"/>
      <c r="AF732" s="215"/>
      <c r="AG732" s="215"/>
      <c r="AH732" s="215"/>
      <c r="AI732" s="214">
        <f t="shared" si="39"/>
        <v>0</v>
      </c>
      <c r="AJ732" s="214">
        <f t="shared" si="40"/>
        <v>0</v>
      </c>
      <c r="AK732" s="214">
        <f t="shared" si="41"/>
        <v>0</v>
      </c>
    </row>
    <row r="733" spans="1:37" ht="20.25" x14ac:dyDescent="0.2">
      <c r="A733" s="1"/>
      <c r="B733" s="1"/>
      <c r="C733" s="90"/>
      <c r="D733" s="146"/>
      <c r="E733" s="257"/>
      <c r="F733" s="263"/>
      <c r="G733" s="257"/>
      <c r="H733" s="257"/>
      <c r="I733" s="257"/>
      <c r="J733" s="257"/>
      <c r="K733" s="257"/>
      <c r="L733" s="256"/>
      <c r="M733" s="263"/>
      <c r="N733" s="263"/>
      <c r="O733" s="257"/>
      <c r="P733" s="257"/>
      <c r="Q733" s="257"/>
      <c r="R733" s="257"/>
      <c r="S733" s="257"/>
      <c r="T733" s="257"/>
      <c r="U733" s="290" t="str">
        <f>IF(OR(L733="FINT",L733="ENCO",L733=""),IF(ISNA(LOOKUP(S733,'€€€'!$H$7:$H$96,'€€€'!$I$7:$I$96)*T733),"",(LOOKUP(S733,'€€€'!$H$7:$H$96,'€€€'!$I$7:$I$96)*T733)),"")</f>
        <v/>
      </c>
      <c r="V733" s="256"/>
      <c r="W733" s="256"/>
      <c r="X733" s="290" t="str">
        <f>IF(OR(L733="FINT",L733="ENCO",L733=""),IF(ISNA(LOOKUP(V733,'€€€'!$H$7:$H$96,'€€€'!$I$7:$I$96)*W733),"",(LOOKUP(V733,'€€€'!$H$7:$H$96,'€€€'!$I$7:$I$96)*W733)),"")</f>
        <v/>
      </c>
      <c r="Y733" s="7"/>
      <c r="Z733" s="215"/>
      <c r="AA733" s="215"/>
      <c r="AB733" s="215"/>
      <c r="AC733" s="215"/>
      <c r="AD733" s="215"/>
      <c r="AE733" s="215"/>
      <c r="AF733" s="215"/>
      <c r="AG733" s="215"/>
      <c r="AH733" s="215"/>
      <c r="AI733" s="214">
        <f t="shared" si="39"/>
        <v>0</v>
      </c>
      <c r="AJ733" s="214">
        <f t="shared" si="40"/>
        <v>0</v>
      </c>
      <c r="AK733" s="214">
        <f t="shared" si="41"/>
        <v>0</v>
      </c>
    </row>
    <row r="734" spans="1:37" ht="20.25" x14ac:dyDescent="0.2">
      <c r="A734" s="1"/>
      <c r="B734" s="1"/>
      <c r="C734" s="90"/>
      <c r="D734" s="146"/>
      <c r="E734" s="257"/>
      <c r="F734" s="263"/>
      <c r="G734" s="257"/>
      <c r="H734" s="257"/>
      <c r="I734" s="257"/>
      <c r="J734" s="257"/>
      <c r="K734" s="257"/>
      <c r="L734" s="256"/>
      <c r="M734" s="263"/>
      <c r="N734" s="263"/>
      <c r="O734" s="257"/>
      <c r="P734" s="257"/>
      <c r="Q734" s="257"/>
      <c r="R734" s="257"/>
      <c r="S734" s="257"/>
      <c r="T734" s="257"/>
      <c r="U734" s="290" t="str">
        <f>IF(OR(L734="FINT",L734="ENCO",L734=""),IF(ISNA(LOOKUP(S734,'€€€'!$H$7:$H$96,'€€€'!$I$7:$I$96)*T734),"",(LOOKUP(S734,'€€€'!$H$7:$H$96,'€€€'!$I$7:$I$96)*T734)),"")</f>
        <v/>
      </c>
      <c r="V734" s="256"/>
      <c r="W734" s="256"/>
      <c r="X734" s="290" t="str">
        <f>IF(OR(L734="FINT",L734="ENCO",L734=""),IF(ISNA(LOOKUP(V734,'€€€'!$H$7:$H$96,'€€€'!$I$7:$I$96)*W734),"",(LOOKUP(V734,'€€€'!$H$7:$H$96,'€€€'!$I$7:$I$96)*W734)),"")</f>
        <v/>
      </c>
      <c r="Y734" s="7"/>
      <c r="Z734" s="215"/>
      <c r="AA734" s="215"/>
      <c r="AB734" s="215"/>
      <c r="AC734" s="215"/>
      <c r="AD734" s="215"/>
      <c r="AE734" s="215"/>
      <c r="AF734" s="215"/>
      <c r="AG734" s="215"/>
      <c r="AH734" s="215"/>
      <c r="AI734" s="214">
        <f t="shared" si="39"/>
        <v>0</v>
      </c>
      <c r="AJ734" s="214">
        <f t="shared" si="40"/>
        <v>0</v>
      </c>
      <c r="AK734" s="214">
        <f t="shared" si="41"/>
        <v>0</v>
      </c>
    </row>
    <row r="735" spans="1:37" ht="20.25" x14ac:dyDescent="0.2">
      <c r="A735" s="1"/>
      <c r="B735" s="1"/>
      <c r="C735" s="90"/>
      <c r="D735" s="146"/>
      <c r="E735" s="257"/>
      <c r="F735" s="263"/>
      <c r="G735" s="257"/>
      <c r="H735" s="257"/>
      <c r="I735" s="257"/>
      <c r="J735" s="257"/>
      <c r="K735" s="257"/>
      <c r="L735" s="256"/>
      <c r="M735" s="263"/>
      <c r="N735" s="263"/>
      <c r="O735" s="257"/>
      <c r="P735" s="257"/>
      <c r="Q735" s="257"/>
      <c r="R735" s="257"/>
      <c r="S735" s="257"/>
      <c r="T735" s="257"/>
      <c r="U735" s="290" t="str">
        <f>IF(OR(L735="FINT",L735="ENCO",L735=""),IF(ISNA(LOOKUP(S735,'€€€'!$H$7:$H$96,'€€€'!$I$7:$I$96)*T735),"",(LOOKUP(S735,'€€€'!$H$7:$H$96,'€€€'!$I$7:$I$96)*T735)),"")</f>
        <v/>
      </c>
      <c r="V735" s="256"/>
      <c r="W735" s="256"/>
      <c r="X735" s="290" t="str">
        <f>IF(OR(L735="FINT",L735="ENCO",L735=""),IF(ISNA(LOOKUP(V735,'€€€'!$H$7:$H$96,'€€€'!$I$7:$I$96)*W735),"",(LOOKUP(V735,'€€€'!$H$7:$H$96,'€€€'!$I$7:$I$96)*W735)),"")</f>
        <v/>
      </c>
      <c r="Y735" s="7"/>
      <c r="Z735" s="215"/>
      <c r="AA735" s="215"/>
      <c r="AB735" s="215"/>
      <c r="AC735" s="215"/>
      <c r="AD735" s="215"/>
      <c r="AE735" s="215"/>
      <c r="AF735" s="215"/>
      <c r="AG735" s="215"/>
      <c r="AH735" s="215"/>
      <c r="AI735" s="214">
        <f t="shared" si="39"/>
        <v>0</v>
      </c>
      <c r="AJ735" s="214">
        <f t="shared" si="40"/>
        <v>0</v>
      </c>
      <c r="AK735" s="214">
        <f t="shared" si="41"/>
        <v>0</v>
      </c>
    </row>
    <row r="736" spans="1:37" ht="20.25" x14ac:dyDescent="0.2">
      <c r="A736" s="1"/>
      <c r="B736" s="1"/>
      <c r="C736" s="90"/>
      <c r="D736" s="146"/>
      <c r="E736" s="257"/>
      <c r="F736" s="263"/>
      <c r="G736" s="257"/>
      <c r="H736" s="257"/>
      <c r="I736" s="257"/>
      <c r="J736" s="257"/>
      <c r="K736" s="257"/>
      <c r="L736" s="256"/>
      <c r="M736" s="263"/>
      <c r="N736" s="263"/>
      <c r="O736" s="257"/>
      <c r="P736" s="257"/>
      <c r="Q736" s="257"/>
      <c r="R736" s="257"/>
      <c r="S736" s="257"/>
      <c r="T736" s="257"/>
      <c r="U736" s="290" t="str">
        <f>IF(OR(L736="FINT",L736="ENCO",L736=""),IF(ISNA(LOOKUP(S736,'€€€'!$H$7:$H$96,'€€€'!$I$7:$I$96)*T736),"",(LOOKUP(S736,'€€€'!$H$7:$H$96,'€€€'!$I$7:$I$96)*T736)),"")</f>
        <v/>
      </c>
      <c r="V736" s="256"/>
      <c r="W736" s="256"/>
      <c r="X736" s="290" t="str">
        <f>IF(OR(L736="FINT",L736="ENCO",L736=""),IF(ISNA(LOOKUP(V736,'€€€'!$H$7:$H$96,'€€€'!$I$7:$I$96)*W736),"",(LOOKUP(V736,'€€€'!$H$7:$H$96,'€€€'!$I$7:$I$96)*W736)),"")</f>
        <v/>
      </c>
      <c r="Y736" s="7"/>
      <c r="Z736" s="215"/>
      <c r="AA736" s="215"/>
      <c r="AB736" s="215"/>
      <c r="AC736" s="215"/>
      <c r="AD736" s="215"/>
      <c r="AE736" s="215"/>
      <c r="AF736" s="215"/>
      <c r="AG736" s="215"/>
      <c r="AH736" s="215"/>
      <c r="AI736" s="214">
        <f t="shared" si="39"/>
        <v>0</v>
      </c>
      <c r="AJ736" s="214">
        <f t="shared" si="40"/>
        <v>0</v>
      </c>
      <c r="AK736" s="214">
        <f t="shared" si="41"/>
        <v>0</v>
      </c>
    </row>
    <row r="737" spans="1:37" ht="20.25" x14ac:dyDescent="0.2">
      <c r="A737" s="1"/>
      <c r="B737" s="1"/>
      <c r="C737" s="90"/>
      <c r="D737" s="146"/>
      <c r="E737" s="257"/>
      <c r="F737" s="263"/>
      <c r="G737" s="257"/>
      <c r="H737" s="257"/>
      <c r="I737" s="257"/>
      <c r="J737" s="257"/>
      <c r="K737" s="257"/>
      <c r="L737" s="256"/>
      <c r="M737" s="263"/>
      <c r="N737" s="263"/>
      <c r="O737" s="257"/>
      <c r="P737" s="257"/>
      <c r="Q737" s="257"/>
      <c r="R737" s="257"/>
      <c r="S737" s="257"/>
      <c r="T737" s="257"/>
      <c r="U737" s="290" t="str">
        <f>IF(OR(L737="FINT",L737="ENCO",L737=""),IF(ISNA(LOOKUP(S737,'€€€'!$H$7:$H$96,'€€€'!$I$7:$I$96)*T737),"",(LOOKUP(S737,'€€€'!$H$7:$H$96,'€€€'!$I$7:$I$96)*T737)),"")</f>
        <v/>
      </c>
      <c r="V737" s="256"/>
      <c r="W737" s="256"/>
      <c r="X737" s="290" t="str">
        <f>IF(OR(L737="FINT",L737="ENCO",L737=""),IF(ISNA(LOOKUP(V737,'€€€'!$H$7:$H$96,'€€€'!$I$7:$I$96)*W737),"",(LOOKUP(V737,'€€€'!$H$7:$H$96,'€€€'!$I$7:$I$96)*W737)),"")</f>
        <v/>
      </c>
      <c r="Y737" s="7"/>
      <c r="Z737" s="215"/>
      <c r="AA737" s="215"/>
      <c r="AB737" s="215"/>
      <c r="AC737" s="215"/>
      <c r="AD737" s="215"/>
      <c r="AE737" s="215"/>
      <c r="AF737" s="215"/>
      <c r="AG737" s="215"/>
      <c r="AH737" s="215"/>
      <c r="AI737" s="214">
        <f t="shared" si="39"/>
        <v>0</v>
      </c>
      <c r="AJ737" s="214">
        <f t="shared" si="40"/>
        <v>0</v>
      </c>
      <c r="AK737" s="214">
        <f t="shared" si="41"/>
        <v>0</v>
      </c>
    </row>
    <row r="738" spans="1:37" ht="20.25" x14ac:dyDescent="0.2">
      <c r="A738" s="1"/>
      <c r="B738" s="1"/>
      <c r="C738" s="90"/>
      <c r="D738" s="146"/>
      <c r="E738" s="257"/>
      <c r="F738" s="263"/>
      <c r="G738" s="257"/>
      <c r="H738" s="257"/>
      <c r="I738" s="257"/>
      <c r="J738" s="257"/>
      <c r="K738" s="257"/>
      <c r="L738" s="256"/>
      <c r="M738" s="263"/>
      <c r="N738" s="263"/>
      <c r="O738" s="257"/>
      <c r="P738" s="257"/>
      <c r="Q738" s="257"/>
      <c r="R738" s="257"/>
      <c r="S738" s="257"/>
      <c r="T738" s="257"/>
      <c r="U738" s="290" t="str">
        <f>IF(OR(L738="FINT",L738="ENCO",L738=""),IF(ISNA(LOOKUP(S738,'€€€'!$H$7:$H$96,'€€€'!$I$7:$I$96)*T738),"",(LOOKUP(S738,'€€€'!$H$7:$H$96,'€€€'!$I$7:$I$96)*T738)),"")</f>
        <v/>
      </c>
      <c r="V738" s="256"/>
      <c r="W738" s="256"/>
      <c r="X738" s="290" t="str">
        <f>IF(OR(L738="FINT",L738="ENCO",L738=""),IF(ISNA(LOOKUP(V738,'€€€'!$H$7:$H$96,'€€€'!$I$7:$I$96)*W738),"",(LOOKUP(V738,'€€€'!$H$7:$H$96,'€€€'!$I$7:$I$96)*W738)),"")</f>
        <v/>
      </c>
      <c r="Y738" s="7"/>
      <c r="Z738" s="215"/>
      <c r="AA738" s="215"/>
      <c r="AB738" s="215"/>
      <c r="AC738" s="215"/>
      <c r="AD738" s="215"/>
      <c r="AE738" s="215"/>
      <c r="AF738" s="215"/>
      <c r="AG738" s="215"/>
      <c r="AH738" s="215"/>
      <c r="AI738" s="214">
        <f t="shared" si="39"/>
        <v>0</v>
      </c>
      <c r="AJ738" s="214">
        <f t="shared" si="40"/>
        <v>0</v>
      </c>
      <c r="AK738" s="214">
        <f t="shared" si="41"/>
        <v>0</v>
      </c>
    </row>
    <row r="739" spans="1:37" ht="20.25" x14ac:dyDescent="0.2">
      <c r="A739" s="1"/>
      <c r="B739" s="1"/>
      <c r="C739" s="90"/>
      <c r="D739" s="146"/>
      <c r="E739" s="257"/>
      <c r="F739" s="263"/>
      <c r="G739" s="257"/>
      <c r="H739" s="257"/>
      <c r="I739" s="257"/>
      <c r="J739" s="257"/>
      <c r="K739" s="257"/>
      <c r="L739" s="256"/>
      <c r="M739" s="263"/>
      <c r="N739" s="263"/>
      <c r="O739" s="257"/>
      <c r="P739" s="257"/>
      <c r="Q739" s="257"/>
      <c r="R739" s="257"/>
      <c r="S739" s="257"/>
      <c r="T739" s="257"/>
      <c r="U739" s="290" t="str">
        <f>IF(OR(L739="FINT",L739="ENCO",L739=""),IF(ISNA(LOOKUP(S739,'€€€'!$H$7:$H$96,'€€€'!$I$7:$I$96)*T739),"",(LOOKUP(S739,'€€€'!$H$7:$H$96,'€€€'!$I$7:$I$96)*T739)),"")</f>
        <v/>
      </c>
      <c r="V739" s="256"/>
      <c r="W739" s="256"/>
      <c r="X739" s="290" t="str">
        <f>IF(OR(L739="FINT",L739="ENCO",L739=""),IF(ISNA(LOOKUP(V739,'€€€'!$H$7:$H$96,'€€€'!$I$7:$I$96)*W739),"",(LOOKUP(V739,'€€€'!$H$7:$H$96,'€€€'!$I$7:$I$96)*W739)),"")</f>
        <v/>
      </c>
      <c r="Y739" s="7"/>
      <c r="Z739" s="215"/>
      <c r="AA739" s="215"/>
      <c r="AB739" s="215"/>
      <c r="AC739" s="215"/>
      <c r="AD739" s="215"/>
      <c r="AE739" s="215"/>
      <c r="AF739" s="215"/>
      <c r="AG739" s="215"/>
      <c r="AH739" s="215"/>
      <c r="AI739" s="214">
        <f t="shared" si="39"/>
        <v>0</v>
      </c>
      <c r="AJ739" s="214">
        <f t="shared" si="40"/>
        <v>0</v>
      </c>
      <c r="AK739" s="214">
        <f t="shared" si="41"/>
        <v>0</v>
      </c>
    </row>
    <row r="740" spans="1:37" ht="20.25" x14ac:dyDescent="0.2">
      <c r="A740" s="1"/>
      <c r="B740" s="1"/>
      <c r="C740" s="90"/>
      <c r="D740" s="146"/>
      <c r="E740" s="257"/>
      <c r="F740" s="263"/>
      <c r="G740" s="257"/>
      <c r="H740" s="257"/>
      <c r="I740" s="257"/>
      <c r="J740" s="257"/>
      <c r="K740" s="257"/>
      <c r="L740" s="256"/>
      <c r="M740" s="263"/>
      <c r="N740" s="263"/>
      <c r="O740" s="257"/>
      <c r="P740" s="257"/>
      <c r="Q740" s="257"/>
      <c r="R740" s="257"/>
      <c r="S740" s="257"/>
      <c r="T740" s="257"/>
      <c r="U740" s="290" t="str">
        <f>IF(OR(L740="FINT",L740="ENCO",L740=""),IF(ISNA(LOOKUP(S740,'€€€'!$H$7:$H$96,'€€€'!$I$7:$I$96)*T740),"",(LOOKUP(S740,'€€€'!$H$7:$H$96,'€€€'!$I$7:$I$96)*T740)),"")</f>
        <v/>
      </c>
      <c r="V740" s="256"/>
      <c r="W740" s="256"/>
      <c r="X740" s="290" t="str">
        <f>IF(OR(L740="FINT",L740="ENCO",L740=""),IF(ISNA(LOOKUP(V740,'€€€'!$H$7:$H$96,'€€€'!$I$7:$I$96)*W740),"",(LOOKUP(V740,'€€€'!$H$7:$H$96,'€€€'!$I$7:$I$96)*W740)),"")</f>
        <v/>
      </c>
      <c r="Y740" s="7"/>
      <c r="Z740" s="215"/>
      <c r="AA740" s="215"/>
      <c r="AB740" s="215"/>
      <c r="AC740" s="215"/>
      <c r="AD740" s="215"/>
      <c r="AE740" s="215"/>
      <c r="AF740" s="215"/>
      <c r="AG740" s="215"/>
      <c r="AH740" s="215"/>
      <c r="AI740" s="214">
        <f t="shared" si="39"/>
        <v>0</v>
      </c>
      <c r="AJ740" s="214">
        <f t="shared" si="40"/>
        <v>0</v>
      </c>
      <c r="AK740" s="214">
        <f t="shared" si="41"/>
        <v>0</v>
      </c>
    </row>
    <row r="741" spans="1:37" ht="20.25" x14ac:dyDescent="0.2">
      <c r="A741" s="1"/>
      <c r="B741" s="1"/>
      <c r="C741" s="90"/>
      <c r="D741" s="146"/>
      <c r="E741" s="257"/>
      <c r="F741" s="263"/>
      <c r="G741" s="257"/>
      <c r="H741" s="257"/>
      <c r="I741" s="257"/>
      <c r="J741" s="257"/>
      <c r="K741" s="257"/>
      <c r="L741" s="256"/>
      <c r="M741" s="263"/>
      <c r="N741" s="263"/>
      <c r="O741" s="257"/>
      <c r="P741" s="257"/>
      <c r="Q741" s="257"/>
      <c r="R741" s="257"/>
      <c r="S741" s="257"/>
      <c r="T741" s="257"/>
      <c r="U741" s="290" t="str">
        <f>IF(OR(L741="FINT",L741="ENCO",L741=""),IF(ISNA(LOOKUP(S741,'€€€'!$H$7:$H$96,'€€€'!$I$7:$I$96)*T741),"",(LOOKUP(S741,'€€€'!$H$7:$H$96,'€€€'!$I$7:$I$96)*T741)),"")</f>
        <v/>
      </c>
      <c r="V741" s="256"/>
      <c r="W741" s="256"/>
      <c r="X741" s="290" t="str">
        <f>IF(OR(L741="FINT",L741="ENCO",L741=""),IF(ISNA(LOOKUP(V741,'€€€'!$H$7:$H$96,'€€€'!$I$7:$I$96)*W741),"",(LOOKUP(V741,'€€€'!$H$7:$H$96,'€€€'!$I$7:$I$96)*W741)),"")</f>
        <v/>
      </c>
      <c r="Y741" s="7"/>
      <c r="Z741" s="215"/>
      <c r="AA741" s="215"/>
      <c r="AB741" s="215"/>
      <c r="AC741" s="215"/>
      <c r="AD741" s="215"/>
      <c r="AE741" s="215"/>
      <c r="AF741" s="215"/>
      <c r="AG741" s="215"/>
      <c r="AH741" s="215"/>
      <c r="AI741" s="214">
        <f t="shared" si="39"/>
        <v>0</v>
      </c>
      <c r="AJ741" s="214">
        <f t="shared" si="40"/>
        <v>0</v>
      </c>
      <c r="AK741" s="214">
        <f t="shared" si="41"/>
        <v>0</v>
      </c>
    </row>
    <row r="742" spans="1:37" ht="20.25" x14ac:dyDescent="0.2">
      <c r="A742" s="1"/>
      <c r="B742" s="1"/>
      <c r="C742" s="90"/>
      <c r="D742" s="146"/>
      <c r="E742" s="257"/>
      <c r="F742" s="263"/>
      <c r="G742" s="257"/>
      <c r="H742" s="257"/>
      <c r="I742" s="257"/>
      <c r="J742" s="257"/>
      <c r="K742" s="257"/>
      <c r="L742" s="256"/>
      <c r="M742" s="263"/>
      <c r="N742" s="263"/>
      <c r="O742" s="257"/>
      <c r="P742" s="257"/>
      <c r="Q742" s="257"/>
      <c r="R742" s="257"/>
      <c r="S742" s="257"/>
      <c r="T742" s="257"/>
      <c r="U742" s="290" t="str">
        <f>IF(OR(L742="FINT",L742="ENCO",L742=""),IF(ISNA(LOOKUP(S742,'€€€'!$H$7:$H$96,'€€€'!$I$7:$I$96)*T742),"",(LOOKUP(S742,'€€€'!$H$7:$H$96,'€€€'!$I$7:$I$96)*T742)),"")</f>
        <v/>
      </c>
      <c r="V742" s="256"/>
      <c r="W742" s="256"/>
      <c r="X742" s="290" t="str">
        <f>IF(OR(L742="FINT",L742="ENCO",L742=""),IF(ISNA(LOOKUP(V742,'€€€'!$H$7:$H$96,'€€€'!$I$7:$I$96)*W742),"",(LOOKUP(V742,'€€€'!$H$7:$H$96,'€€€'!$I$7:$I$96)*W742)),"")</f>
        <v/>
      </c>
      <c r="Y742" s="7"/>
      <c r="Z742" s="215"/>
      <c r="AA742" s="215"/>
      <c r="AB742" s="215"/>
      <c r="AC742" s="215"/>
      <c r="AD742" s="215"/>
      <c r="AE742" s="215"/>
      <c r="AF742" s="215"/>
      <c r="AG742" s="215"/>
      <c r="AH742" s="215"/>
      <c r="AI742" s="214">
        <f t="shared" si="39"/>
        <v>0</v>
      </c>
      <c r="AJ742" s="214">
        <f t="shared" si="40"/>
        <v>0</v>
      </c>
      <c r="AK742" s="214">
        <f t="shared" si="41"/>
        <v>0</v>
      </c>
    </row>
    <row r="743" spans="1:37" ht="20.25" x14ac:dyDescent="0.2">
      <c r="A743" s="1"/>
      <c r="B743" s="1"/>
      <c r="C743" s="90"/>
      <c r="D743" s="146"/>
      <c r="E743" s="257"/>
      <c r="F743" s="263"/>
      <c r="G743" s="257"/>
      <c r="H743" s="257"/>
      <c r="I743" s="257"/>
      <c r="J743" s="257"/>
      <c r="K743" s="257"/>
      <c r="L743" s="256"/>
      <c r="M743" s="263"/>
      <c r="N743" s="263"/>
      <c r="O743" s="257"/>
      <c r="P743" s="257"/>
      <c r="Q743" s="257"/>
      <c r="R743" s="257"/>
      <c r="S743" s="257"/>
      <c r="T743" s="257"/>
      <c r="U743" s="290" t="str">
        <f>IF(OR(L743="FINT",L743="ENCO",L743=""),IF(ISNA(LOOKUP(S743,'€€€'!$H$7:$H$96,'€€€'!$I$7:$I$96)*T743),"",(LOOKUP(S743,'€€€'!$H$7:$H$96,'€€€'!$I$7:$I$96)*T743)),"")</f>
        <v/>
      </c>
      <c r="V743" s="256"/>
      <c r="W743" s="256"/>
      <c r="X743" s="290" t="str">
        <f>IF(OR(L743="FINT",L743="ENCO",L743=""),IF(ISNA(LOOKUP(V743,'€€€'!$H$7:$H$96,'€€€'!$I$7:$I$96)*W743),"",(LOOKUP(V743,'€€€'!$H$7:$H$96,'€€€'!$I$7:$I$96)*W743)),"")</f>
        <v/>
      </c>
      <c r="Y743" s="7"/>
      <c r="Z743" s="215"/>
      <c r="AA743" s="215"/>
      <c r="AB743" s="215"/>
      <c r="AC743" s="215"/>
      <c r="AD743" s="215"/>
      <c r="AE743" s="215"/>
      <c r="AF743" s="215"/>
      <c r="AG743" s="215"/>
      <c r="AH743" s="215"/>
      <c r="AI743" s="214">
        <f t="shared" si="39"/>
        <v>0</v>
      </c>
      <c r="AJ743" s="214">
        <f t="shared" si="40"/>
        <v>0</v>
      </c>
      <c r="AK743" s="214">
        <f t="shared" si="41"/>
        <v>0</v>
      </c>
    </row>
    <row r="744" spans="1:37" ht="20.25" x14ac:dyDescent="0.2">
      <c r="A744" s="1"/>
      <c r="B744" s="1"/>
      <c r="C744" s="90"/>
      <c r="D744" s="146"/>
      <c r="E744" s="257"/>
      <c r="F744" s="263"/>
      <c r="G744" s="257"/>
      <c r="H744" s="257"/>
      <c r="I744" s="257"/>
      <c r="J744" s="257"/>
      <c r="K744" s="257"/>
      <c r="L744" s="256"/>
      <c r="M744" s="263"/>
      <c r="N744" s="263"/>
      <c r="O744" s="257"/>
      <c r="P744" s="257"/>
      <c r="Q744" s="257"/>
      <c r="R744" s="257"/>
      <c r="S744" s="257"/>
      <c r="T744" s="257"/>
      <c r="U744" s="290" t="str">
        <f>IF(OR(L744="FINT",L744="ENCO",L744=""),IF(ISNA(LOOKUP(S744,'€€€'!$H$7:$H$96,'€€€'!$I$7:$I$96)*T744),"",(LOOKUP(S744,'€€€'!$H$7:$H$96,'€€€'!$I$7:$I$96)*T744)),"")</f>
        <v/>
      </c>
      <c r="V744" s="256"/>
      <c r="W744" s="256"/>
      <c r="X744" s="290" t="str">
        <f>IF(OR(L744="FINT",L744="ENCO",L744=""),IF(ISNA(LOOKUP(V744,'€€€'!$H$7:$H$96,'€€€'!$I$7:$I$96)*W744),"",(LOOKUP(V744,'€€€'!$H$7:$H$96,'€€€'!$I$7:$I$96)*W744)),"")</f>
        <v/>
      </c>
      <c r="Y744" s="7"/>
      <c r="Z744" s="215"/>
      <c r="AA744" s="215"/>
      <c r="AB744" s="215"/>
      <c r="AC744" s="215"/>
      <c r="AD744" s="215"/>
      <c r="AE744" s="215"/>
      <c r="AF744" s="215"/>
      <c r="AG744" s="215"/>
      <c r="AH744" s="215"/>
      <c r="AI744" s="214">
        <f t="shared" si="39"/>
        <v>0</v>
      </c>
      <c r="AJ744" s="214">
        <f t="shared" si="40"/>
        <v>0</v>
      </c>
      <c r="AK744" s="214">
        <f t="shared" si="41"/>
        <v>0</v>
      </c>
    </row>
    <row r="745" spans="1:37" ht="20.25" x14ac:dyDescent="0.2">
      <c r="A745" s="1"/>
      <c r="B745" s="1"/>
      <c r="C745" s="90"/>
      <c r="D745" s="146"/>
      <c r="E745" s="257"/>
      <c r="F745" s="263"/>
      <c r="G745" s="257"/>
      <c r="H745" s="257"/>
      <c r="I745" s="257"/>
      <c r="J745" s="257"/>
      <c r="K745" s="257"/>
      <c r="L745" s="256"/>
      <c r="M745" s="263"/>
      <c r="N745" s="263"/>
      <c r="O745" s="257"/>
      <c r="P745" s="257"/>
      <c r="Q745" s="257"/>
      <c r="R745" s="257"/>
      <c r="S745" s="257"/>
      <c r="T745" s="257"/>
      <c r="U745" s="290" t="str">
        <f>IF(OR(L745="FINT",L745="ENCO",L745=""),IF(ISNA(LOOKUP(S745,'€€€'!$H$7:$H$96,'€€€'!$I$7:$I$96)*T745),"",(LOOKUP(S745,'€€€'!$H$7:$H$96,'€€€'!$I$7:$I$96)*T745)),"")</f>
        <v/>
      </c>
      <c r="V745" s="256"/>
      <c r="W745" s="256"/>
      <c r="X745" s="290" t="str">
        <f>IF(OR(L745="FINT",L745="ENCO",L745=""),IF(ISNA(LOOKUP(V745,'€€€'!$H$7:$H$96,'€€€'!$I$7:$I$96)*W745),"",(LOOKUP(V745,'€€€'!$H$7:$H$96,'€€€'!$I$7:$I$96)*W745)),"")</f>
        <v/>
      </c>
      <c r="Y745" s="7"/>
      <c r="Z745" s="215"/>
      <c r="AA745" s="215"/>
      <c r="AB745" s="215"/>
      <c r="AC745" s="215"/>
      <c r="AD745" s="215"/>
      <c r="AE745" s="215"/>
      <c r="AF745" s="215"/>
      <c r="AG745" s="215"/>
      <c r="AH745" s="215"/>
      <c r="AI745" s="214">
        <f t="shared" si="39"/>
        <v>0</v>
      </c>
      <c r="AJ745" s="214">
        <f t="shared" si="40"/>
        <v>0</v>
      </c>
      <c r="AK745" s="214">
        <f t="shared" si="41"/>
        <v>0</v>
      </c>
    </row>
    <row r="746" spans="1:37" ht="20.25" x14ac:dyDescent="0.2">
      <c r="A746" s="1"/>
      <c r="B746" s="1"/>
      <c r="C746" s="90"/>
      <c r="D746" s="146"/>
      <c r="E746" s="257"/>
      <c r="F746" s="263"/>
      <c r="G746" s="257"/>
      <c r="H746" s="257"/>
      <c r="I746" s="257"/>
      <c r="J746" s="257"/>
      <c r="K746" s="257"/>
      <c r="L746" s="256"/>
      <c r="M746" s="263"/>
      <c r="N746" s="263"/>
      <c r="O746" s="257"/>
      <c r="P746" s="257"/>
      <c r="Q746" s="257"/>
      <c r="R746" s="257"/>
      <c r="S746" s="257"/>
      <c r="T746" s="257"/>
      <c r="U746" s="290" t="str">
        <f>IF(OR(L746="FINT",L746="ENCO",L746=""),IF(ISNA(LOOKUP(S746,'€€€'!$H$7:$H$96,'€€€'!$I$7:$I$96)*T746),"",(LOOKUP(S746,'€€€'!$H$7:$H$96,'€€€'!$I$7:$I$96)*T746)),"")</f>
        <v/>
      </c>
      <c r="V746" s="256"/>
      <c r="W746" s="256"/>
      <c r="X746" s="290" t="str">
        <f>IF(OR(L746="FINT",L746="ENCO",L746=""),IF(ISNA(LOOKUP(V746,'€€€'!$H$7:$H$96,'€€€'!$I$7:$I$96)*W746),"",(LOOKUP(V746,'€€€'!$H$7:$H$96,'€€€'!$I$7:$I$96)*W746)),"")</f>
        <v/>
      </c>
      <c r="Y746" s="7"/>
      <c r="Z746" s="215"/>
      <c r="AA746" s="215"/>
      <c r="AB746" s="215"/>
      <c r="AC746" s="215"/>
      <c r="AD746" s="215"/>
      <c r="AE746" s="215"/>
      <c r="AF746" s="215"/>
      <c r="AG746" s="215"/>
      <c r="AH746" s="215"/>
      <c r="AI746" s="214">
        <f t="shared" si="39"/>
        <v>0</v>
      </c>
      <c r="AJ746" s="214">
        <f t="shared" si="40"/>
        <v>0</v>
      </c>
      <c r="AK746" s="214">
        <f t="shared" si="41"/>
        <v>0</v>
      </c>
    </row>
    <row r="747" spans="1:37" ht="20.25" x14ac:dyDescent="0.2">
      <c r="A747" s="1"/>
      <c r="B747" s="1"/>
      <c r="C747" s="90"/>
      <c r="D747" s="146"/>
      <c r="E747" s="257"/>
      <c r="F747" s="263"/>
      <c r="G747" s="257"/>
      <c r="H747" s="257"/>
      <c r="I747" s="257"/>
      <c r="J747" s="257"/>
      <c r="K747" s="257"/>
      <c r="L747" s="256"/>
      <c r="M747" s="263"/>
      <c r="N747" s="263"/>
      <c r="O747" s="257"/>
      <c r="P747" s="257"/>
      <c r="Q747" s="257"/>
      <c r="R747" s="257"/>
      <c r="S747" s="257"/>
      <c r="T747" s="257"/>
      <c r="U747" s="290" t="str">
        <f>IF(OR(L747="FINT",L747="ENCO",L747=""),IF(ISNA(LOOKUP(S747,'€€€'!$H$7:$H$96,'€€€'!$I$7:$I$96)*T747),"",(LOOKUP(S747,'€€€'!$H$7:$H$96,'€€€'!$I$7:$I$96)*T747)),"")</f>
        <v/>
      </c>
      <c r="V747" s="256"/>
      <c r="W747" s="256"/>
      <c r="X747" s="290" t="str">
        <f>IF(OR(L747="FINT",L747="ENCO",L747=""),IF(ISNA(LOOKUP(V747,'€€€'!$H$7:$H$96,'€€€'!$I$7:$I$96)*W747),"",(LOOKUP(V747,'€€€'!$H$7:$H$96,'€€€'!$I$7:$I$96)*W747)),"")</f>
        <v/>
      </c>
      <c r="Y747" s="7"/>
      <c r="Z747" s="215"/>
      <c r="AA747" s="215"/>
      <c r="AB747" s="215"/>
      <c r="AC747" s="215"/>
      <c r="AD747" s="215"/>
      <c r="AE747" s="215"/>
      <c r="AF747" s="215"/>
      <c r="AG747" s="215"/>
      <c r="AH747" s="215"/>
      <c r="AI747" s="214">
        <f t="shared" si="39"/>
        <v>0</v>
      </c>
      <c r="AJ747" s="214">
        <f t="shared" si="40"/>
        <v>0</v>
      </c>
      <c r="AK747" s="214">
        <f t="shared" si="41"/>
        <v>0</v>
      </c>
    </row>
    <row r="748" spans="1:37" ht="20.25" x14ac:dyDescent="0.2">
      <c r="A748" s="1"/>
      <c r="B748" s="1"/>
      <c r="C748" s="90"/>
      <c r="D748" s="146"/>
      <c r="E748" s="257"/>
      <c r="F748" s="263"/>
      <c r="G748" s="257"/>
      <c r="H748" s="257"/>
      <c r="I748" s="257"/>
      <c r="J748" s="257"/>
      <c r="K748" s="257"/>
      <c r="L748" s="256"/>
      <c r="M748" s="263"/>
      <c r="N748" s="263"/>
      <c r="O748" s="257"/>
      <c r="P748" s="257"/>
      <c r="Q748" s="257"/>
      <c r="R748" s="257"/>
      <c r="S748" s="257"/>
      <c r="T748" s="257"/>
      <c r="U748" s="290" t="str">
        <f>IF(OR(L748="FINT",L748="ENCO",L748=""),IF(ISNA(LOOKUP(S748,'€€€'!$H$7:$H$96,'€€€'!$I$7:$I$96)*T748),"",(LOOKUP(S748,'€€€'!$H$7:$H$96,'€€€'!$I$7:$I$96)*T748)),"")</f>
        <v/>
      </c>
      <c r="V748" s="256"/>
      <c r="W748" s="256"/>
      <c r="X748" s="290" t="str">
        <f>IF(OR(L748="FINT",L748="ENCO",L748=""),IF(ISNA(LOOKUP(V748,'€€€'!$H$7:$H$96,'€€€'!$I$7:$I$96)*W748),"",(LOOKUP(V748,'€€€'!$H$7:$H$96,'€€€'!$I$7:$I$96)*W748)),"")</f>
        <v/>
      </c>
      <c r="Y748" s="7"/>
      <c r="Z748" s="215"/>
      <c r="AA748" s="215"/>
      <c r="AB748" s="215"/>
      <c r="AC748" s="215"/>
      <c r="AD748" s="215"/>
      <c r="AE748" s="215"/>
      <c r="AF748" s="215"/>
      <c r="AG748" s="215"/>
      <c r="AH748" s="215"/>
      <c r="AI748" s="214">
        <f t="shared" si="39"/>
        <v>0</v>
      </c>
      <c r="AJ748" s="214">
        <f t="shared" si="40"/>
        <v>0</v>
      </c>
      <c r="AK748" s="214">
        <f t="shared" si="41"/>
        <v>0</v>
      </c>
    </row>
    <row r="749" spans="1:37" ht="20.25" x14ac:dyDescent="0.2">
      <c r="A749" s="1"/>
      <c r="B749" s="1"/>
      <c r="C749" s="90"/>
      <c r="D749" s="146"/>
      <c r="E749" s="257"/>
      <c r="F749" s="263"/>
      <c r="G749" s="257"/>
      <c r="H749" s="257"/>
      <c r="I749" s="257"/>
      <c r="J749" s="257"/>
      <c r="K749" s="257"/>
      <c r="L749" s="256"/>
      <c r="M749" s="263"/>
      <c r="N749" s="263"/>
      <c r="O749" s="257"/>
      <c r="P749" s="257"/>
      <c r="Q749" s="257"/>
      <c r="R749" s="257"/>
      <c r="S749" s="257"/>
      <c r="T749" s="257"/>
      <c r="U749" s="290" t="str">
        <f>IF(OR(L749="FINT",L749="ENCO",L749=""),IF(ISNA(LOOKUP(S749,'€€€'!$H$7:$H$96,'€€€'!$I$7:$I$96)*T749),"",(LOOKUP(S749,'€€€'!$H$7:$H$96,'€€€'!$I$7:$I$96)*T749)),"")</f>
        <v/>
      </c>
      <c r="V749" s="256"/>
      <c r="W749" s="256"/>
      <c r="X749" s="290" t="str">
        <f>IF(OR(L749="FINT",L749="ENCO",L749=""),IF(ISNA(LOOKUP(V749,'€€€'!$H$7:$H$96,'€€€'!$I$7:$I$96)*W749),"",(LOOKUP(V749,'€€€'!$H$7:$H$96,'€€€'!$I$7:$I$96)*W749)),"")</f>
        <v/>
      </c>
      <c r="Y749" s="7"/>
      <c r="Z749" s="215"/>
      <c r="AA749" s="215"/>
      <c r="AB749" s="215"/>
      <c r="AC749" s="215"/>
      <c r="AD749" s="215"/>
      <c r="AE749" s="215"/>
      <c r="AF749" s="215"/>
      <c r="AG749" s="215"/>
      <c r="AH749" s="215"/>
      <c r="AI749" s="214">
        <f t="shared" si="39"/>
        <v>0</v>
      </c>
      <c r="AJ749" s="214">
        <f t="shared" si="40"/>
        <v>0</v>
      </c>
      <c r="AK749" s="214">
        <f t="shared" si="41"/>
        <v>0</v>
      </c>
    </row>
    <row r="750" spans="1:37" ht="20.25" x14ac:dyDescent="0.2">
      <c r="A750" s="1"/>
      <c r="B750" s="1"/>
      <c r="C750" s="90"/>
      <c r="D750" s="146"/>
      <c r="E750" s="257"/>
      <c r="F750" s="263"/>
      <c r="G750" s="257"/>
      <c r="H750" s="257"/>
      <c r="I750" s="257"/>
      <c r="J750" s="257"/>
      <c r="K750" s="257"/>
      <c r="L750" s="256"/>
      <c r="M750" s="263"/>
      <c r="N750" s="263"/>
      <c r="O750" s="257"/>
      <c r="P750" s="257"/>
      <c r="Q750" s="257"/>
      <c r="R750" s="257"/>
      <c r="S750" s="257"/>
      <c r="T750" s="257"/>
      <c r="U750" s="290" t="str">
        <f>IF(OR(L750="FINT",L750="ENCO",L750=""),IF(ISNA(LOOKUP(S750,'€€€'!$H$7:$H$96,'€€€'!$I$7:$I$96)*T750),"",(LOOKUP(S750,'€€€'!$H$7:$H$96,'€€€'!$I$7:$I$96)*T750)),"")</f>
        <v/>
      </c>
      <c r="V750" s="256"/>
      <c r="W750" s="256"/>
      <c r="X750" s="290" t="str">
        <f>IF(OR(L750="FINT",L750="ENCO",L750=""),IF(ISNA(LOOKUP(V750,'€€€'!$H$7:$H$96,'€€€'!$I$7:$I$96)*W750),"",(LOOKUP(V750,'€€€'!$H$7:$H$96,'€€€'!$I$7:$I$96)*W750)),"")</f>
        <v/>
      </c>
      <c r="Y750" s="7"/>
      <c r="Z750" s="215"/>
      <c r="AA750" s="215"/>
      <c r="AB750" s="215"/>
      <c r="AC750" s="215"/>
      <c r="AD750" s="215"/>
      <c r="AE750" s="215"/>
      <c r="AF750" s="215"/>
      <c r="AG750" s="215"/>
      <c r="AH750" s="215"/>
      <c r="AI750" s="214">
        <f t="shared" si="39"/>
        <v>0</v>
      </c>
      <c r="AJ750" s="214">
        <f t="shared" si="40"/>
        <v>0</v>
      </c>
      <c r="AK750" s="214">
        <f t="shared" si="41"/>
        <v>0</v>
      </c>
    </row>
    <row r="751" spans="1:37" ht="20.25" x14ac:dyDescent="0.2">
      <c r="A751" s="1"/>
      <c r="B751" s="1"/>
      <c r="C751" s="90"/>
      <c r="D751" s="146"/>
      <c r="E751" s="257"/>
      <c r="F751" s="263"/>
      <c r="G751" s="257"/>
      <c r="H751" s="257"/>
      <c r="I751" s="257"/>
      <c r="J751" s="257"/>
      <c r="K751" s="257"/>
      <c r="L751" s="256"/>
      <c r="M751" s="263"/>
      <c r="N751" s="263"/>
      <c r="O751" s="257"/>
      <c r="P751" s="257"/>
      <c r="Q751" s="257"/>
      <c r="R751" s="257"/>
      <c r="S751" s="257"/>
      <c r="T751" s="257"/>
      <c r="U751" s="290" t="str">
        <f>IF(OR(L751="FINT",L751="ENCO",L751=""),IF(ISNA(LOOKUP(S751,'€€€'!$H$7:$H$96,'€€€'!$I$7:$I$96)*T751),"",(LOOKUP(S751,'€€€'!$H$7:$H$96,'€€€'!$I$7:$I$96)*T751)),"")</f>
        <v/>
      </c>
      <c r="V751" s="256"/>
      <c r="W751" s="256"/>
      <c r="X751" s="290" t="str">
        <f>IF(OR(L751="FINT",L751="ENCO",L751=""),IF(ISNA(LOOKUP(V751,'€€€'!$H$7:$H$96,'€€€'!$I$7:$I$96)*W751),"",(LOOKUP(V751,'€€€'!$H$7:$H$96,'€€€'!$I$7:$I$96)*W751)),"")</f>
        <v/>
      </c>
      <c r="Y751" s="7"/>
      <c r="Z751" s="215"/>
      <c r="AA751" s="215"/>
      <c r="AB751" s="215"/>
      <c r="AC751" s="215"/>
      <c r="AD751" s="215"/>
      <c r="AE751" s="215"/>
      <c r="AF751" s="215"/>
      <c r="AG751" s="215"/>
      <c r="AH751" s="215"/>
      <c r="AI751" s="214">
        <f t="shared" si="39"/>
        <v>0</v>
      </c>
      <c r="AJ751" s="214">
        <f t="shared" si="40"/>
        <v>0</v>
      </c>
      <c r="AK751" s="214">
        <f t="shared" si="41"/>
        <v>0</v>
      </c>
    </row>
    <row r="752" spans="1:37" ht="20.25" x14ac:dyDescent="0.2">
      <c r="A752" s="1"/>
      <c r="B752" s="1"/>
      <c r="C752" s="90"/>
      <c r="D752" s="146"/>
      <c r="E752" s="257"/>
      <c r="F752" s="263"/>
      <c r="G752" s="257"/>
      <c r="H752" s="257"/>
      <c r="I752" s="257"/>
      <c r="J752" s="257"/>
      <c r="K752" s="257"/>
      <c r="L752" s="256"/>
      <c r="M752" s="263"/>
      <c r="N752" s="263"/>
      <c r="O752" s="257"/>
      <c r="P752" s="257"/>
      <c r="Q752" s="257"/>
      <c r="R752" s="257"/>
      <c r="S752" s="257"/>
      <c r="T752" s="257"/>
      <c r="U752" s="290" t="str">
        <f>IF(OR(L752="FINT",L752="ENCO",L752=""),IF(ISNA(LOOKUP(S752,'€€€'!$H$7:$H$96,'€€€'!$I$7:$I$96)*T752),"",(LOOKUP(S752,'€€€'!$H$7:$H$96,'€€€'!$I$7:$I$96)*T752)),"")</f>
        <v/>
      </c>
      <c r="V752" s="256"/>
      <c r="W752" s="256"/>
      <c r="X752" s="290" t="str">
        <f>IF(OR(L752="FINT",L752="ENCO",L752=""),IF(ISNA(LOOKUP(V752,'€€€'!$H$7:$H$96,'€€€'!$I$7:$I$96)*W752),"",(LOOKUP(V752,'€€€'!$H$7:$H$96,'€€€'!$I$7:$I$96)*W752)),"")</f>
        <v/>
      </c>
      <c r="Y752" s="7"/>
      <c r="Z752" s="215"/>
      <c r="AA752" s="215"/>
      <c r="AB752" s="215"/>
      <c r="AC752" s="215"/>
      <c r="AD752" s="215"/>
      <c r="AE752" s="215"/>
      <c r="AF752" s="215"/>
      <c r="AG752" s="215"/>
      <c r="AH752" s="215"/>
      <c r="AI752" s="214">
        <f t="shared" si="39"/>
        <v>0</v>
      </c>
      <c r="AJ752" s="214">
        <f t="shared" si="40"/>
        <v>0</v>
      </c>
      <c r="AK752" s="214">
        <f t="shared" si="41"/>
        <v>0</v>
      </c>
    </row>
    <row r="753" spans="1:37" ht="20.25" x14ac:dyDescent="0.2">
      <c r="A753" s="1"/>
      <c r="B753" s="1"/>
      <c r="C753" s="90"/>
      <c r="D753" s="146"/>
      <c r="E753" s="257"/>
      <c r="F753" s="263"/>
      <c r="G753" s="257"/>
      <c r="H753" s="257"/>
      <c r="I753" s="257"/>
      <c r="J753" s="257"/>
      <c r="K753" s="257"/>
      <c r="L753" s="256"/>
      <c r="M753" s="263"/>
      <c r="N753" s="263"/>
      <c r="O753" s="257"/>
      <c r="P753" s="257"/>
      <c r="Q753" s="257"/>
      <c r="R753" s="257"/>
      <c r="S753" s="257"/>
      <c r="T753" s="257"/>
      <c r="U753" s="290" t="str">
        <f>IF(OR(L753="FINT",L753="ENCO",L753=""),IF(ISNA(LOOKUP(S753,'€€€'!$H$7:$H$96,'€€€'!$I$7:$I$96)*T753),"",(LOOKUP(S753,'€€€'!$H$7:$H$96,'€€€'!$I$7:$I$96)*T753)),"")</f>
        <v/>
      </c>
      <c r="V753" s="256"/>
      <c r="W753" s="256"/>
      <c r="X753" s="290" t="str">
        <f>IF(OR(L753="FINT",L753="ENCO",L753=""),IF(ISNA(LOOKUP(V753,'€€€'!$H$7:$H$96,'€€€'!$I$7:$I$96)*W753),"",(LOOKUP(V753,'€€€'!$H$7:$H$96,'€€€'!$I$7:$I$96)*W753)),"")</f>
        <v/>
      </c>
      <c r="Y753" s="7"/>
      <c r="Z753" s="215"/>
      <c r="AA753" s="215"/>
      <c r="AB753" s="215"/>
      <c r="AC753" s="215"/>
      <c r="AD753" s="215"/>
      <c r="AE753" s="215"/>
      <c r="AF753" s="215"/>
      <c r="AG753" s="215"/>
      <c r="AH753" s="215"/>
      <c r="AI753" s="214">
        <f t="shared" si="39"/>
        <v>0</v>
      </c>
      <c r="AJ753" s="214">
        <f t="shared" si="40"/>
        <v>0</v>
      </c>
      <c r="AK753" s="214">
        <f t="shared" si="41"/>
        <v>0</v>
      </c>
    </row>
    <row r="754" spans="1:37" ht="20.25" x14ac:dyDescent="0.2">
      <c r="A754" s="1"/>
      <c r="B754" s="1"/>
      <c r="C754" s="90"/>
      <c r="D754" s="146"/>
      <c r="E754" s="257"/>
      <c r="F754" s="263"/>
      <c r="G754" s="257"/>
      <c r="H754" s="257"/>
      <c r="I754" s="257"/>
      <c r="J754" s="257"/>
      <c r="K754" s="257"/>
      <c r="L754" s="256"/>
      <c r="M754" s="263"/>
      <c r="N754" s="263"/>
      <c r="O754" s="257"/>
      <c r="P754" s="257"/>
      <c r="Q754" s="257"/>
      <c r="R754" s="257"/>
      <c r="S754" s="257"/>
      <c r="T754" s="257"/>
      <c r="U754" s="290" t="str">
        <f>IF(OR(L754="FINT",L754="ENCO",L754=""),IF(ISNA(LOOKUP(S754,'€€€'!$H$7:$H$96,'€€€'!$I$7:$I$96)*T754),"",(LOOKUP(S754,'€€€'!$H$7:$H$96,'€€€'!$I$7:$I$96)*T754)),"")</f>
        <v/>
      </c>
      <c r="V754" s="256"/>
      <c r="W754" s="256"/>
      <c r="X754" s="290" t="str">
        <f>IF(OR(L754="FINT",L754="ENCO",L754=""),IF(ISNA(LOOKUP(V754,'€€€'!$H$7:$H$96,'€€€'!$I$7:$I$96)*W754),"",(LOOKUP(V754,'€€€'!$H$7:$H$96,'€€€'!$I$7:$I$96)*W754)),"")</f>
        <v/>
      </c>
      <c r="Y754" s="7"/>
      <c r="Z754" s="215"/>
      <c r="AA754" s="215"/>
      <c r="AB754" s="215"/>
      <c r="AC754" s="215"/>
      <c r="AD754" s="215"/>
      <c r="AE754" s="215"/>
      <c r="AF754" s="215"/>
      <c r="AG754" s="215"/>
      <c r="AH754" s="215"/>
      <c r="AI754" s="214">
        <f t="shared" si="39"/>
        <v>0</v>
      </c>
      <c r="AJ754" s="214">
        <f t="shared" si="40"/>
        <v>0</v>
      </c>
      <c r="AK754" s="214">
        <f t="shared" si="41"/>
        <v>0</v>
      </c>
    </row>
    <row r="755" spans="1:37" ht="20.25" x14ac:dyDescent="0.2">
      <c r="A755" s="1"/>
      <c r="B755" s="1"/>
      <c r="C755" s="90"/>
      <c r="D755" s="146"/>
      <c r="E755" s="257"/>
      <c r="F755" s="263"/>
      <c r="G755" s="257"/>
      <c r="H755" s="257"/>
      <c r="I755" s="257"/>
      <c r="J755" s="257"/>
      <c r="K755" s="257"/>
      <c r="L755" s="256"/>
      <c r="M755" s="263"/>
      <c r="N755" s="263"/>
      <c r="O755" s="257"/>
      <c r="P755" s="257"/>
      <c r="Q755" s="257"/>
      <c r="R755" s="257"/>
      <c r="S755" s="257"/>
      <c r="T755" s="257"/>
      <c r="U755" s="290" t="str">
        <f>IF(OR(L755="FINT",L755="ENCO",L755=""),IF(ISNA(LOOKUP(S755,'€€€'!$H$7:$H$96,'€€€'!$I$7:$I$96)*T755),"",(LOOKUP(S755,'€€€'!$H$7:$H$96,'€€€'!$I$7:$I$96)*T755)),"")</f>
        <v/>
      </c>
      <c r="V755" s="256"/>
      <c r="W755" s="256"/>
      <c r="X755" s="290" t="str">
        <f>IF(OR(L755="FINT",L755="ENCO",L755=""),IF(ISNA(LOOKUP(V755,'€€€'!$H$7:$H$96,'€€€'!$I$7:$I$96)*W755),"",(LOOKUP(V755,'€€€'!$H$7:$H$96,'€€€'!$I$7:$I$96)*W755)),"")</f>
        <v/>
      </c>
      <c r="Y755" s="7"/>
      <c r="Z755" s="215"/>
      <c r="AA755" s="215"/>
      <c r="AB755" s="215"/>
      <c r="AC755" s="215"/>
      <c r="AD755" s="215"/>
      <c r="AE755" s="215"/>
      <c r="AF755" s="215"/>
      <c r="AG755" s="215"/>
      <c r="AH755" s="215"/>
      <c r="AI755" s="214">
        <f t="shared" si="39"/>
        <v>0</v>
      </c>
      <c r="AJ755" s="214">
        <f t="shared" si="40"/>
        <v>0</v>
      </c>
      <c r="AK755" s="214">
        <f t="shared" si="41"/>
        <v>0</v>
      </c>
    </row>
    <row r="756" spans="1:37" ht="20.25" x14ac:dyDescent="0.2">
      <c r="A756" s="1"/>
      <c r="B756" s="1"/>
      <c r="C756" s="90"/>
      <c r="D756" s="146"/>
      <c r="E756" s="257"/>
      <c r="F756" s="263"/>
      <c r="G756" s="257"/>
      <c r="H756" s="257"/>
      <c r="I756" s="257"/>
      <c r="J756" s="257"/>
      <c r="K756" s="257"/>
      <c r="L756" s="256"/>
      <c r="M756" s="263"/>
      <c r="N756" s="263"/>
      <c r="O756" s="257"/>
      <c r="P756" s="257"/>
      <c r="Q756" s="257"/>
      <c r="R756" s="257"/>
      <c r="S756" s="257"/>
      <c r="T756" s="257"/>
      <c r="U756" s="290" t="str">
        <f>IF(OR(L756="FINT",L756="ENCO",L756=""),IF(ISNA(LOOKUP(S756,'€€€'!$H$7:$H$96,'€€€'!$I$7:$I$96)*T756),"",(LOOKUP(S756,'€€€'!$H$7:$H$96,'€€€'!$I$7:$I$96)*T756)),"")</f>
        <v/>
      </c>
      <c r="V756" s="256"/>
      <c r="W756" s="256"/>
      <c r="X756" s="290" t="str">
        <f>IF(OR(L756="FINT",L756="ENCO",L756=""),IF(ISNA(LOOKUP(V756,'€€€'!$H$7:$H$96,'€€€'!$I$7:$I$96)*W756),"",(LOOKUP(V756,'€€€'!$H$7:$H$96,'€€€'!$I$7:$I$96)*W756)),"")</f>
        <v/>
      </c>
      <c r="Y756" s="7"/>
      <c r="Z756" s="215"/>
      <c r="AA756" s="215"/>
      <c r="AB756" s="215"/>
      <c r="AC756" s="215"/>
      <c r="AD756" s="215"/>
      <c r="AE756" s="215"/>
      <c r="AF756" s="215"/>
      <c r="AG756" s="215"/>
      <c r="AH756" s="215"/>
      <c r="AI756" s="214">
        <f t="shared" si="39"/>
        <v>0</v>
      </c>
      <c r="AJ756" s="214">
        <f t="shared" si="40"/>
        <v>0</v>
      </c>
      <c r="AK756" s="214">
        <f t="shared" si="41"/>
        <v>0</v>
      </c>
    </row>
    <row r="757" spans="1:37" ht="20.25" x14ac:dyDescent="0.2">
      <c r="A757" s="1"/>
      <c r="B757" s="1"/>
      <c r="C757" s="90"/>
      <c r="D757" s="146"/>
      <c r="E757" s="257"/>
      <c r="F757" s="263"/>
      <c r="G757" s="257"/>
      <c r="H757" s="257"/>
      <c r="I757" s="257"/>
      <c r="J757" s="257"/>
      <c r="K757" s="257"/>
      <c r="L757" s="256"/>
      <c r="M757" s="263"/>
      <c r="N757" s="263"/>
      <c r="O757" s="257"/>
      <c r="P757" s="257"/>
      <c r="Q757" s="257"/>
      <c r="R757" s="257"/>
      <c r="S757" s="257"/>
      <c r="T757" s="257"/>
      <c r="U757" s="290" t="str">
        <f>IF(OR(L757="FINT",L757="ENCO",L757=""),IF(ISNA(LOOKUP(S757,'€€€'!$H$7:$H$96,'€€€'!$I$7:$I$96)*T757),"",(LOOKUP(S757,'€€€'!$H$7:$H$96,'€€€'!$I$7:$I$96)*T757)),"")</f>
        <v/>
      </c>
      <c r="V757" s="256"/>
      <c r="W757" s="256"/>
      <c r="X757" s="290" t="str">
        <f>IF(OR(L757="FINT",L757="ENCO",L757=""),IF(ISNA(LOOKUP(V757,'€€€'!$H$7:$H$96,'€€€'!$I$7:$I$96)*W757),"",(LOOKUP(V757,'€€€'!$H$7:$H$96,'€€€'!$I$7:$I$96)*W757)),"")</f>
        <v/>
      </c>
      <c r="Y757" s="7"/>
      <c r="Z757" s="215"/>
      <c r="AA757" s="215"/>
      <c r="AB757" s="215"/>
      <c r="AC757" s="215"/>
      <c r="AD757" s="215"/>
      <c r="AE757" s="215"/>
      <c r="AF757" s="215"/>
      <c r="AG757" s="215"/>
      <c r="AH757" s="215"/>
      <c r="AI757" s="214">
        <f t="shared" si="39"/>
        <v>0</v>
      </c>
      <c r="AJ757" s="214">
        <f t="shared" si="40"/>
        <v>0</v>
      </c>
      <c r="AK757" s="214">
        <f t="shared" si="41"/>
        <v>0</v>
      </c>
    </row>
    <row r="758" spans="1:37" ht="20.25" x14ac:dyDescent="0.2">
      <c r="A758" s="1"/>
      <c r="B758" s="1"/>
      <c r="C758" s="90"/>
      <c r="D758" s="146"/>
      <c r="E758" s="257"/>
      <c r="F758" s="263"/>
      <c r="G758" s="257"/>
      <c r="H758" s="257"/>
      <c r="I758" s="257"/>
      <c r="J758" s="257"/>
      <c r="K758" s="257"/>
      <c r="L758" s="256"/>
      <c r="M758" s="263"/>
      <c r="N758" s="263"/>
      <c r="O758" s="257"/>
      <c r="P758" s="257"/>
      <c r="Q758" s="257"/>
      <c r="R758" s="257"/>
      <c r="S758" s="257"/>
      <c r="T758" s="257"/>
      <c r="U758" s="290" t="str">
        <f>IF(OR(L758="FINT",L758="ENCO",L758=""),IF(ISNA(LOOKUP(S758,'€€€'!$H$7:$H$96,'€€€'!$I$7:$I$96)*T758),"",(LOOKUP(S758,'€€€'!$H$7:$H$96,'€€€'!$I$7:$I$96)*T758)),"")</f>
        <v/>
      </c>
      <c r="V758" s="256"/>
      <c r="W758" s="256"/>
      <c r="X758" s="290" t="str">
        <f>IF(OR(L758="FINT",L758="ENCO",L758=""),IF(ISNA(LOOKUP(V758,'€€€'!$H$7:$H$96,'€€€'!$I$7:$I$96)*W758),"",(LOOKUP(V758,'€€€'!$H$7:$H$96,'€€€'!$I$7:$I$96)*W758)),"")</f>
        <v/>
      </c>
      <c r="Y758" s="7"/>
      <c r="Z758" s="215"/>
      <c r="AA758" s="215"/>
      <c r="AB758" s="215"/>
      <c r="AC758" s="215"/>
      <c r="AD758" s="215"/>
      <c r="AE758" s="215"/>
      <c r="AF758" s="215"/>
      <c r="AG758" s="215"/>
      <c r="AH758" s="215"/>
      <c r="AI758" s="214">
        <f t="shared" si="39"/>
        <v>0</v>
      </c>
      <c r="AJ758" s="214">
        <f t="shared" si="40"/>
        <v>0</v>
      </c>
      <c r="AK758" s="214">
        <f t="shared" si="41"/>
        <v>0</v>
      </c>
    </row>
    <row r="759" spans="1:37" ht="20.25" x14ac:dyDescent="0.2">
      <c r="A759" s="1"/>
      <c r="B759" s="1"/>
      <c r="C759" s="90"/>
      <c r="D759" s="146"/>
      <c r="E759" s="257"/>
      <c r="F759" s="263"/>
      <c r="G759" s="257"/>
      <c r="H759" s="257"/>
      <c r="I759" s="257"/>
      <c r="J759" s="257"/>
      <c r="K759" s="257"/>
      <c r="L759" s="256"/>
      <c r="M759" s="263"/>
      <c r="N759" s="263"/>
      <c r="O759" s="257"/>
      <c r="P759" s="257"/>
      <c r="Q759" s="257"/>
      <c r="R759" s="257"/>
      <c r="S759" s="257"/>
      <c r="T759" s="257"/>
      <c r="U759" s="290" t="str">
        <f>IF(OR(L759="FINT",L759="ENCO",L759=""),IF(ISNA(LOOKUP(S759,'€€€'!$H$7:$H$96,'€€€'!$I$7:$I$96)*T759),"",(LOOKUP(S759,'€€€'!$H$7:$H$96,'€€€'!$I$7:$I$96)*T759)),"")</f>
        <v/>
      </c>
      <c r="V759" s="256"/>
      <c r="W759" s="256"/>
      <c r="X759" s="290" t="str">
        <f>IF(OR(L759="FINT",L759="ENCO",L759=""),IF(ISNA(LOOKUP(V759,'€€€'!$H$7:$H$96,'€€€'!$I$7:$I$96)*W759),"",(LOOKUP(V759,'€€€'!$H$7:$H$96,'€€€'!$I$7:$I$96)*W759)),"")</f>
        <v/>
      </c>
      <c r="Y759" s="7"/>
      <c r="Z759" s="215"/>
      <c r="AA759" s="215"/>
      <c r="AB759" s="215"/>
      <c r="AC759" s="215"/>
      <c r="AD759" s="215"/>
      <c r="AE759" s="215"/>
      <c r="AF759" s="215"/>
      <c r="AG759" s="215"/>
      <c r="AH759" s="215"/>
      <c r="AI759" s="214">
        <f t="shared" si="39"/>
        <v>0</v>
      </c>
      <c r="AJ759" s="214">
        <f t="shared" si="40"/>
        <v>0</v>
      </c>
      <c r="AK759" s="214">
        <f t="shared" si="41"/>
        <v>0</v>
      </c>
    </row>
    <row r="760" spans="1:37" ht="20.25" x14ac:dyDescent="0.2">
      <c r="A760" s="1"/>
      <c r="B760" s="1"/>
      <c r="C760" s="90"/>
      <c r="D760" s="146"/>
      <c r="E760" s="257"/>
      <c r="F760" s="263"/>
      <c r="G760" s="257"/>
      <c r="H760" s="257"/>
      <c r="I760" s="257"/>
      <c r="J760" s="257"/>
      <c r="K760" s="257"/>
      <c r="L760" s="256"/>
      <c r="M760" s="263"/>
      <c r="N760" s="263"/>
      <c r="O760" s="257"/>
      <c r="P760" s="257"/>
      <c r="Q760" s="257"/>
      <c r="R760" s="257"/>
      <c r="S760" s="257"/>
      <c r="T760" s="257"/>
      <c r="U760" s="290" t="str">
        <f>IF(OR(L760="FINT",L760="ENCO",L760=""),IF(ISNA(LOOKUP(S760,'€€€'!$H$7:$H$96,'€€€'!$I$7:$I$96)*T760),"",(LOOKUP(S760,'€€€'!$H$7:$H$96,'€€€'!$I$7:$I$96)*T760)),"")</f>
        <v/>
      </c>
      <c r="V760" s="256"/>
      <c r="W760" s="256"/>
      <c r="X760" s="290" t="str">
        <f>IF(OR(L760="FINT",L760="ENCO",L760=""),IF(ISNA(LOOKUP(V760,'€€€'!$H$7:$H$96,'€€€'!$I$7:$I$96)*W760),"",(LOOKUP(V760,'€€€'!$H$7:$H$96,'€€€'!$I$7:$I$96)*W760)),"")</f>
        <v/>
      </c>
      <c r="Y760" s="7"/>
      <c r="Z760" s="215"/>
      <c r="AA760" s="215"/>
      <c r="AB760" s="215"/>
      <c r="AC760" s="215"/>
      <c r="AD760" s="215"/>
      <c r="AE760" s="215"/>
      <c r="AF760" s="215"/>
      <c r="AG760" s="215"/>
      <c r="AH760" s="215"/>
      <c r="AI760" s="214">
        <f t="shared" si="39"/>
        <v>0</v>
      </c>
      <c r="AJ760" s="214">
        <f t="shared" si="40"/>
        <v>0</v>
      </c>
      <c r="AK760" s="214">
        <f t="shared" si="41"/>
        <v>0</v>
      </c>
    </row>
    <row r="761" spans="1:37" ht="20.25" x14ac:dyDescent="0.2">
      <c r="A761" s="1"/>
      <c r="B761" s="1"/>
      <c r="C761" s="90"/>
      <c r="D761" s="146"/>
      <c r="E761" s="257"/>
      <c r="F761" s="263"/>
      <c r="G761" s="257"/>
      <c r="H761" s="257"/>
      <c r="I761" s="257"/>
      <c r="J761" s="257"/>
      <c r="K761" s="257"/>
      <c r="L761" s="256"/>
      <c r="M761" s="263"/>
      <c r="N761" s="263"/>
      <c r="O761" s="257"/>
      <c r="P761" s="257"/>
      <c r="Q761" s="257"/>
      <c r="R761" s="257"/>
      <c r="S761" s="257"/>
      <c r="T761" s="257"/>
      <c r="U761" s="290" t="str">
        <f>IF(OR(L761="FINT",L761="ENCO",L761=""),IF(ISNA(LOOKUP(S761,'€€€'!$H$7:$H$96,'€€€'!$I$7:$I$96)*T761),"",(LOOKUP(S761,'€€€'!$H$7:$H$96,'€€€'!$I$7:$I$96)*T761)),"")</f>
        <v/>
      </c>
      <c r="V761" s="256"/>
      <c r="W761" s="256"/>
      <c r="X761" s="290" t="str">
        <f>IF(OR(L761="FINT",L761="ENCO",L761=""),IF(ISNA(LOOKUP(V761,'€€€'!$H$7:$H$96,'€€€'!$I$7:$I$96)*W761),"",(LOOKUP(V761,'€€€'!$H$7:$H$96,'€€€'!$I$7:$I$96)*W761)),"")</f>
        <v/>
      </c>
      <c r="Y761" s="7"/>
      <c r="Z761" s="215"/>
      <c r="AA761" s="215"/>
      <c r="AB761" s="215"/>
      <c r="AC761" s="215"/>
      <c r="AD761" s="215"/>
      <c r="AE761" s="215"/>
      <c r="AF761" s="215"/>
      <c r="AG761" s="215"/>
      <c r="AH761" s="215"/>
      <c r="AI761" s="214">
        <f t="shared" si="39"/>
        <v>0</v>
      </c>
      <c r="AJ761" s="214">
        <f t="shared" si="40"/>
        <v>0</v>
      </c>
      <c r="AK761" s="214">
        <f t="shared" si="41"/>
        <v>0</v>
      </c>
    </row>
    <row r="762" spans="1:37" ht="20.25" x14ac:dyDescent="0.2">
      <c r="A762" s="1"/>
      <c r="B762" s="1"/>
      <c r="C762" s="90"/>
      <c r="D762" s="146"/>
      <c r="E762" s="257"/>
      <c r="F762" s="263"/>
      <c r="G762" s="257"/>
      <c r="H762" s="257"/>
      <c r="I762" s="257"/>
      <c r="J762" s="257"/>
      <c r="K762" s="257"/>
      <c r="L762" s="256"/>
      <c r="M762" s="263"/>
      <c r="N762" s="263"/>
      <c r="O762" s="257"/>
      <c r="P762" s="257"/>
      <c r="Q762" s="257"/>
      <c r="R762" s="257"/>
      <c r="S762" s="257"/>
      <c r="T762" s="257"/>
      <c r="U762" s="290" t="str">
        <f>IF(OR(L762="FINT",L762="ENCO",L762=""),IF(ISNA(LOOKUP(S762,'€€€'!$H$7:$H$96,'€€€'!$I$7:$I$96)*T762),"",(LOOKUP(S762,'€€€'!$H$7:$H$96,'€€€'!$I$7:$I$96)*T762)),"")</f>
        <v/>
      </c>
      <c r="V762" s="256"/>
      <c r="W762" s="256"/>
      <c r="X762" s="290" t="str">
        <f>IF(OR(L762="FINT",L762="ENCO",L762=""),IF(ISNA(LOOKUP(V762,'€€€'!$H$7:$H$96,'€€€'!$I$7:$I$96)*W762),"",(LOOKUP(V762,'€€€'!$H$7:$H$96,'€€€'!$I$7:$I$96)*W762)),"")</f>
        <v/>
      </c>
      <c r="Y762" s="7"/>
      <c r="Z762" s="215"/>
      <c r="AA762" s="215"/>
      <c r="AB762" s="215"/>
      <c r="AC762" s="215"/>
      <c r="AD762" s="215"/>
      <c r="AE762" s="215"/>
      <c r="AF762" s="215"/>
      <c r="AG762" s="215"/>
      <c r="AH762" s="215"/>
      <c r="AI762" s="214">
        <f t="shared" si="39"/>
        <v>0</v>
      </c>
      <c r="AJ762" s="214">
        <f t="shared" si="40"/>
        <v>0</v>
      </c>
      <c r="AK762" s="214">
        <f t="shared" si="41"/>
        <v>0</v>
      </c>
    </row>
    <row r="763" spans="1:37" ht="20.25" x14ac:dyDescent="0.2">
      <c r="A763" s="1"/>
      <c r="B763" s="1"/>
      <c r="C763" s="90"/>
      <c r="D763" s="146"/>
      <c r="E763" s="257"/>
      <c r="F763" s="263"/>
      <c r="G763" s="257"/>
      <c r="H763" s="257"/>
      <c r="I763" s="257"/>
      <c r="J763" s="257"/>
      <c r="K763" s="257"/>
      <c r="L763" s="256"/>
      <c r="M763" s="263"/>
      <c r="N763" s="263"/>
      <c r="O763" s="257"/>
      <c r="P763" s="257"/>
      <c r="Q763" s="257"/>
      <c r="R763" s="257"/>
      <c r="S763" s="257"/>
      <c r="T763" s="257"/>
      <c r="U763" s="290" t="str">
        <f>IF(OR(L763="FINT",L763="ENCO",L763=""),IF(ISNA(LOOKUP(S763,'€€€'!$H$7:$H$96,'€€€'!$I$7:$I$96)*T763),"",(LOOKUP(S763,'€€€'!$H$7:$H$96,'€€€'!$I$7:$I$96)*T763)),"")</f>
        <v/>
      </c>
      <c r="V763" s="256"/>
      <c r="W763" s="256"/>
      <c r="X763" s="290" t="str">
        <f>IF(OR(L763="FINT",L763="ENCO",L763=""),IF(ISNA(LOOKUP(V763,'€€€'!$H$7:$H$96,'€€€'!$I$7:$I$96)*W763),"",(LOOKUP(V763,'€€€'!$H$7:$H$96,'€€€'!$I$7:$I$96)*W763)),"")</f>
        <v/>
      </c>
      <c r="Y763" s="7"/>
      <c r="Z763" s="215"/>
      <c r="AA763" s="215"/>
      <c r="AB763" s="215"/>
      <c r="AC763" s="215"/>
      <c r="AD763" s="215"/>
      <c r="AE763" s="215"/>
      <c r="AF763" s="215"/>
      <c r="AG763" s="215"/>
      <c r="AH763" s="215"/>
      <c r="AI763" s="214">
        <f t="shared" si="39"/>
        <v>0</v>
      </c>
      <c r="AJ763" s="214">
        <f t="shared" si="40"/>
        <v>0</v>
      </c>
      <c r="AK763" s="214">
        <f t="shared" si="41"/>
        <v>0</v>
      </c>
    </row>
    <row r="764" spans="1:37" ht="20.25" x14ac:dyDescent="0.2">
      <c r="A764" s="1"/>
      <c r="B764" s="1"/>
      <c r="C764" s="90"/>
      <c r="D764" s="146"/>
      <c r="E764" s="257"/>
      <c r="F764" s="263"/>
      <c r="G764" s="257"/>
      <c r="H764" s="257"/>
      <c r="I764" s="257"/>
      <c r="J764" s="257"/>
      <c r="K764" s="257"/>
      <c r="L764" s="256"/>
      <c r="M764" s="263"/>
      <c r="N764" s="263"/>
      <c r="O764" s="257"/>
      <c r="P764" s="257"/>
      <c r="Q764" s="257"/>
      <c r="R764" s="257"/>
      <c r="S764" s="257"/>
      <c r="T764" s="257"/>
      <c r="U764" s="290" t="str">
        <f>IF(OR(L764="FINT",L764="ENCO",L764=""),IF(ISNA(LOOKUP(S764,'€€€'!$H$7:$H$96,'€€€'!$I$7:$I$96)*T764),"",(LOOKUP(S764,'€€€'!$H$7:$H$96,'€€€'!$I$7:$I$96)*T764)),"")</f>
        <v/>
      </c>
      <c r="V764" s="256"/>
      <c r="W764" s="256"/>
      <c r="X764" s="290" t="str">
        <f>IF(OR(L764="FINT",L764="ENCO",L764=""),IF(ISNA(LOOKUP(V764,'€€€'!$H$7:$H$96,'€€€'!$I$7:$I$96)*W764),"",(LOOKUP(V764,'€€€'!$H$7:$H$96,'€€€'!$I$7:$I$96)*W764)),"")</f>
        <v/>
      </c>
      <c r="Y764" s="7"/>
      <c r="Z764" s="215"/>
      <c r="AA764" s="215"/>
      <c r="AB764" s="215"/>
      <c r="AC764" s="215"/>
      <c r="AD764" s="215"/>
      <c r="AE764" s="215"/>
      <c r="AF764" s="215"/>
      <c r="AG764" s="215"/>
      <c r="AH764" s="215"/>
      <c r="AI764" s="214">
        <f t="shared" si="39"/>
        <v>0</v>
      </c>
      <c r="AJ764" s="214">
        <f t="shared" si="40"/>
        <v>0</v>
      </c>
      <c r="AK764" s="214">
        <f t="shared" si="41"/>
        <v>0</v>
      </c>
    </row>
    <row r="765" spans="1:37" ht="20.25" x14ac:dyDescent="0.2">
      <c r="A765" s="1"/>
      <c r="B765" s="1"/>
      <c r="C765" s="90"/>
      <c r="D765" s="146"/>
      <c r="E765" s="257"/>
      <c r="F765" s="263"/>
      <c r="G765" s="257"/>
      <c r="H765" s="257"/>
      <c r="I765" s="257"/>
      <c r="J765" s="257"/>
      <c r="K765" s="257"/>
      <c r="L765" s="256"/>
      <c r="M765" s="263"/>
      <c r="N765" s="263"/>
      <c r="O765" s="257"/>
      <c r="P765" s="257"/>
      <c r="Q765" s="257"/>
      <c r="R765" s="257"/>
      <c r="S765" s="257"/>
      <c r="T765" s="257"/>
      <c r="U765" s="290" t="str">
        <f>IF(OR(L765="FINT",L765="ENCO",L765=""),IF(ISNA(LOOKUP(S765,'€€€'!$H$7:$H$96,'€€€'!$I$7:$I$96)*T765),"",(LOOKUP(S765,'€€€'!$H$7:$H$96,'€€€'!$I$7:$I$96)*T765)),"")</f>
        <v/>
      </c>
      <c r="V765" s="256"/>
      <c r="W765" s="256"/>
      <c r="X765" s="290" t="str">
        <f>IF(OR(L765="FINT",L765="ENCO",L765=""),IF(ISNA(LOOKUP(V765,'€€€'!$H$7:$H$96,'€€€'!$I$7:$I$96)*W765),"",(LOOKUP(V765,'€€€'!$H$7:$H$96,'€€€'!$I$7:$I$96)*W765)),"")</f>
        <v/>
      </c>
      <c r="Y765" s="7"/>
      <c r="Z765" s="215"/>
      <c r="AA765" s="215"/>
      <c r="AB765" s="215"/>
      <c r="AC765" s="215"/>
      <c r="AD765" s="215"/>
      <c r="AE765" s="215"/>
      <c r="AF765" s="215"/>
      <c r="AG765" s="215"/>
      <c r="AH765" s="215"/>
      <c r="AI765" s="214">
        <f t="shared" si="39"/>
        <v>0</v>
      </c>
      <c r="AJ765" s="214">
        <f t="shared" si="40"/>
        <v>0</v>
      </c>
      <c r="AK765" s="214">
        <f t="shared" si="41"/>
        <v>0</v>
      </c>
    </row>
    <row r="766" spans="1:37" ht="20.25" x14ac:dyDescent="0.2">
      <c r="A766" s="1"/>
      <c r="B766" s="1"/>
      <c r="C766" s="90"/>
      <c r="D766" s="146"/>
      <c r="E766" s="257"/>
      <c r="F766" s="263"/>
      <c r="G766" s="257"/>
      <c r="H766" s="257"/>
      <c r="I766" s="257"/>
      <c r="J766" s="257"/>
      <c r="K766" s="257"/>
      <c r="L766" s="256"/>
      <c r="M766" s="263"/>
      <c r="N766" s="263"/>
      <c r="O766" s="257"/>
      <c r="P766" s="257"/>
      <c r="Q766" s="257"/>
      <c r="R766" s="257"/>
      <c r="S766" s="257"/>
      <c r="T766" s="257"/>
      <c r="U766" s="290" t="str">
        <f>IF(OR(L766="FINT",L766="ENCO",L766=""),IF(ISNA(LOOKUP(S766,'€€€'!$H$7:$H$96,'€€€'!$I$7:$I$96)*T766),"",(LOOKUP(S766,'€€€'!$H$7:$H$96,'€€€'!$I$7:$I$96)*T766)),"")</f>
        <v/>
      </c>
      <c r="V766" s="256"/>
      <c r="W766" s="256"/>
      <c r="X766" s="290" t="str">
        <f>IF(OR(L766="FINT",L766="ENCO",L766=""),IF(ISNA(LOOKUP(V766,'€€€'!$H$7:$H$96,'€€€'!$I$7:$I$96)*W766),"",(LOOKUP(V766,'€€€'!$H$7:$H$96,'€€€'!$I$7:$I$96)*W766)),"")</f>
        <v/>
      </c>
      <c r="Y766" s="7"/>
      <c r="Z766" s="215"/>
      <c r="AA766" s="215"/>
      <c r="AB766" s="215"/>
      <c r="AC766" s="215"/>
      <c r="AD766" s="215"/>
      <c r="AE766" s="215"/>
      <c r="AF766" s="215"/>
      <c r="AG766" s="215"/>
      <c r="AH766" s="215"/>
      <c r="AI766" s="214">
        <f t="shared" si="39"/>
        <v>0</v>
      </c>
      <c r="AJ766" s="214">
        <f t="shared" si="40"/>
        <v>0</v>
      </c>
      <c r="AK766" s="214">
        <f t="shared" si="41"/>
        <v>0</v>
      </c>
    </row>
    <row r="767" spans="1:37" ht="20.25" x14ac:dyDescent="0.2">
      <c r="A767" s="1"/>
      <c r="B767" s="1"/>
      <c r="C767" s="90"/>
      <c r="D767" s="146"/>
      <c r="E767" s="257"/>
      <c r="F767" s="263"/>
      <c r="G767" s="257"/>
      <c r="H767" s="257"/>
      <c r="I767" s="257"/>
      <c r="J767" s="257"/>
      <c r="K767" s="257"/>
      <c r="L767" s="256"/>
      <c r="M767" s="263"/>
      <c r="N767" s="263"/>
      <c r="O767" s="257"/>
      <c r="P767" s="257"/>
      <c r="Q767" s="257"/>
      <c r="R767" s="257"/>
      <c r="S767" s="257"/>
      <c r="T767" s="257"/>
      <c r="U767" s="290" t="str">
        <f>IF(OR(L767="FINT",L767="ENCO",L767=""),IF(ISNA(LOOKUP(S767,'€€€'!$H$7:$H$96,'€€€'!$I$7:$I$96)*T767),"",(LOOKUP(S767,'€€€'!$H$7:$H$96,'€€€'!$I$7:$I$96)*T767)),"")</f>
        <v/>
      </c>
      <c r="V767" s="256"/>
      <c r="W767" s="256"/>
      <c r="X767" s="290" t="str">
        <f>IF(OR(L767="FINT",L767="ENCO",L767=""),IF(ISNA(LOOKUP(V767,'€€€'!$H$7:$H$96,'€€€'!$I$7:$I$96)*W767),"",(LOOKUP(V767,'€€€'!$H$7:$H$96,'€€€'!$I$7:$I$96)*W767)),"")</f>
        <v/>
      </c>
      <c r="Y767" s="7"/>
      <c r="Z767" s="215"/>
      <c r="AA767" s="215"/>
      <c r="AB767" s="215"/>
      <c r="AC767" s="215"/>
      <c r="AD767" s="215"/>
      <c r="AE767" s="215"/>
      <c r="AF767" s="215"/>
      <c r="AG767" s="215"/>
      <c r="AH767" s="215"/>
      <c r="AI767" s="214">
        <f t="shared" si="39"/>
        <v>0</v>
      </c>
      <c r="AJ767" s="214">
        <f t="shared" si="40"/>
        <v>0</v>
      </c>
      <c r="AK767" s="214">
        <f t="shared" si="41"/>
        <v>0</v>
      </c>
    </row>
    <row r="768" spans="1:37" ht="20.25" x14ac:dyDescent="0.2">
      <c r="A768" s="1"/>
      <c r="B768" s="1"/>
      <c r="C768" s="90"/>
      <c r="D768" s="146"/>
      <c r="E768" s="257"/>
      <c r="F768" s="263"/>
      <c r="G768" s="257"/>
      <c r="H768" s="257"/>
      <c r="I768" s="257"/>
      <c r="J768" s="257"/>
      <c r="K768" s="257"/>
      <c r="L768" s="256"/>
      <c r="M768" s="263"/>
      <c r="N768" s="263"/>
      <c r="O768" s="257"/>
      <c r="P768" s="257"/>
      <c r="Q768" s="257"/>
      <c r="R768" s="257"/>
      <c r="S768" s="257"/>
      <c r="T768" s="257"/>
      <c r="U768" s="290" t="str">
        <f>IF(OR(L768="FINT",L768="ENCO",L768=""),IF(ISNA(LOOKUP(S768,'€€€'!$H$7:$H$96,'€€€'!$I$7:$I$96)*T768),"",(LOOKUP(S768,'€€€'!$H$7:$H$96,'€€€'!$I$7:$I$96)*T768)),"")</f>
        <v/>
      </c>
      <c r="V768" s="256"/>
      <c r="W768" s="256"/>
      <c r="X768" s="290" t="str">
        <f>IF(OR(L768="FINT",L768="ENCO",L768=""),IF(ISNA(LOOKUP(V768,'€€€'!$H$7:$H$96,'€€€'!$I$7:$I$96)*W768),"",(LOOKUP(V768,'€€€'!$H$7:$H$96,'€€€'!$I$7:$I$96)*W768)),"")</f>
        <v/>
      </c>
      <c r="Y768" s="7"/>
      <c r="Z768" s="215"/>
      <c r="AA768" s="215"/>
      <c r="AB768" s="215"/>
      <c r="AC768" s="215"/>
      <c r="AD768" s="215"/>
      <c r="AE768" s="215"/>
      <c r="AF768" s="215"/>
      <c r="AG768" s="215"/>
      <c r="AH768" s="215"/>
      <c r="AI768" s="214">
        <f t="shared" si="39"/>
        <v>0</v>
      </c>
      <c r="AJ768" s="214">
        <f t="shared" si="40"/>
        <v>0</v>
      </c>
      <c r="AK768" s="214">
        <f t="shared" si="41"/>
        <v>0</v>
      </c>
    </row>
    <row r="769" spans="1:37" ht="20.25" x14ac:dyDescent="0.2">
      <c r="A769" s="1"/>
      <c r="B769" s="1"/>
      <c r="C769" s="90"/>
      <c r="D769" s="146"/>
      <c r="E769" s="257"/>
      <c r="F769" s="263"/>
      <c r="G769" s="257"/>
      <c r="H769" s="257"/>
      <c r="I769" s="257"/>
      <c r="J769" s="257"/>
      <c r="K769" s="257"/>
      <c r="L769" s="256"/>
      <c r="M769" s="263"/>
      <c r="N769" s="263"/>
      <c r="O769" s="257"/>
      <c r="P769" s="257"/>
      <c r="Q769" s="257"/>
      <c r="R769" s="257"/>
      <c r="S769" s="257"/>
      <c r="T769" s="257"/>
      <c r="U769" s="290" t="str">
        <f>IF(OR(L769="FINT",L769="ENCO",L769=""),IF(ISNA(LOOKUP(S769,'€€€'!$H$7:$H$96,'€€€'!$I$7:$I$96)*T769),"",(LOOKUP(S769,'€€€'!$H$7:$H$96,'€€€'!$I$7:$I$96)*T769)),"")</f>
        <v/>
      </c>
      <c r="V769" s="256"/>
      <c r="W769" s="256"/>
      <c r="X769" s="290" t="str">
        <f>IF(OR(L769="FINT",L769="ENCO",L769=""),IF(ISNA(LOOKUP(V769,'€€€'!$H$7:$H$96,'€€€'!$I$7:$I$96)*W769),"",(LOOKUP(V769,'€€€'!$H$7:$H$96,'€€€'!$I$7:$I$96)*W769)),"")</f>
        <v/>
      </c>
      <c r="Y769" s="7"/>
      <c r="Z769" s="215"/>
      <c r="AA769" s="215"/>
      <c r="AB769" s="215"/>
      <c r="AC769" s="215"/>
      <c r="AD769" s="215"/>
      <c r="AE769" s="215"/>
      <c r="AF769" s="215"/>
      <c r="AG769" s="215"/>
      <c r="AH769" s="215"/>
      <c r="AI769" s="214">
        <f t="shared" si="39"/>
        <v>0</v>
      </c>
      <c r="AJ769" s="214">
        <f t="shared" si="40"/>
        <v>0</v>
      </c>
      <c r="AK769" s="214">
        <f t="shared" si="41"/>
        <v>0</v>
      </c>
    </row>
    <row r="770" spans="1:37" ht="20.25" x14ac:dyDescent="0.2">
      <c r="A770" s="1"/>
      <c r="B770" s="1"/>
      <c r="C770" s="90"/>
      <c r="D770" s="146"/>
      <c r="E770" s="257"/>
      <c r="F770" s="263"/>
      <c r="G770" s="257"/>
      <c r="H770" s="257"/>
      <c r="I770" s="257"/>
      <c r="J770" s="257"/>
      <c r="K770" s="257"/>
      <c r="L770" s="256"/>
      <c r="M770" s="263"/>
      <c r="N770" s="263"/>
      <c r="O770" s="257"/>
      <c r="P770" s="257"/>
      <c r="Q770" s="257"/>
      <c r="R770" s="257"/>
      <c r="S770" s="257"/>
      <c r="T770" s="257"/>
      <c r="U770" s="290" t="str">
        <f>IF(OR(L770="FINT",L770="ENCO",L770=""),IF(ISNA(LOOKUP(S770,'€€€'!$H$7:$H$96,'€€€'!$I$7:$I$96)*T770),"",(LOOKUP(S770,'€€€'!$H$7:$H$96,'€€€'!$I$7:$I$96)*T770)),"")</f>
        <v/>
      </c>
      <c r="V770" s="256"/>
      <c r="W770" s="256"/>
      <c r="X770" s="290" t="str">
        <f>IF(OR(L770="FINT",L770="ENCO",L770=""),IF(ISNA(LOOKUP(V770,'€€€'!$H$7:$H$96,'€€€'!$I$7:$I$96)*W770),"",(LOOKUP(V770,'€€€'!$H$7:$H$96,'€€€'!$I$7:$I$96)*W770)),"")</f>
        <v/>
      </c>
      <c r="Y770" s="7"/>
      <c r="Z770" s="215"/>
      <c r="AA770" s="215"/>
      <c r="AB770" s="215"/>
      <c r="AC770" s="215"/>
      <c r="AD770" s="215"/>
      <c r="AE770" s="215"/>
      <c r="AF770" s="215"/>
      <c r="AG770" s="215"/>
      <c r="AH770" s="215"/>
      <c r="AI770" s="214">
        <f t="shared" si="39"/>
        <v>0</v>
      </c>
      <c r="AJ770" s="214">
        <f t="shared" si="40"/>
        <v>0</v>
      </c>
      <c r="AK770" s="214">
        <f t="shared" si="41"/>
        <v>0</v>
      </c>
    </row>
    <row r="771" spans="1:37" ht="20.25" x14ac:dyDescent="0.2">
      <c r="A771" s="1"/>
      <c r="B771" s="1"/>
      <c r="C771" s="90"/>
      <c r="D771" s="146"/>
      <c r="E771" s="257"/>
      <c r="F771" s="263"/>
      <c r="G771" s="257"/>
      <c r="H771" s="257"/>
      <c r="I771" s="257"/>
      <c r="J771" s="257"/>
      <c r="K771" s="257"/>
      <c r="L771" s="256"/>
      <c r="M771" s="263"/>
      <c r="N771" s="263"/>
      <c r="O771" s="257"/>
      <c r="P771" s="257"/>
      <c r="Q771" s="257"/>
      <c r="R771" s="257"/>
      <c r="S771" s="257"/>
      <c r="T771" s="257"/>
      <c r="U771" s="290" t="str">
        <f>IF(OR(L771="FINT",L771="ENCO",L771=""),IF(ISNA(LOOKUP(S771,'€€€'!$H$7:$H$96,'€€€'!$I$7:$I$96)*T771),"",(LOOKUP(S771,'€€€'!$H$7:$H$96,'€€€'!$I$7:$I$96)*T771)),"")</f>
        <v/>
      </c>
      <c r="V771" s="256"/>
      <c r="W771" s="256"/>
      <c r="X771" s="290" t="str">
        <f>IF(OR(L771="FINT",L771="ENCO",L771=""),IF(ISNA(LOOKUP(V771,'€€€'!$H$7:$H$96,'€€€'!$I$7:$I$96)*W771),"",(LOOKUP(V771,'€€€'!$H$7:$H$96,'€€€'!$I$7:$I$96)*W771)),"")</f>
        <v/>
      </c>
      <c r="Y771" s="7"/>
      <c r="Z771" s="215"/>
      <c r="AA771" s="215"/>
      <c r="AB771" s="215"/>
      <c r="AC771" s="215"/>
      <c r="AD771" s="215"/>
      <c r="AE771" s="215"/>
      <c r="AF771" s="215"/>
      <c r="AG771" s="215"/>
      <c r="AH771" s="215"/>
      <c r="AI771" s="214">
        <f t="shared" si="39"/>
        <v>0</v>
      </c>
      <c r="AJ771" s="214">
        <f t="shared" si="40"/>
        <v>0</v>
      </c>
      <c r="AK771" s="214">
        <f t="shared" si="41"/>
        <v>0</v>
      </c>
    </row>
    <row r="772" spans="1:37" ht="20.25" x14ac:dyDescent="0.2">
      <c r="A772" s="1"/>
      <c r="B772" s="1"/>
      <c r="C772" s="90"/>
      <c r="D772" s="146"/>
      <c r="E772" s="257"/>
      <c r="F772" s="263"/>
      <c r="G772" s="257"/>
      <c r="H772" s="257"/>
      <c r="I772" s="257"/>
      <c r="J772" s="257"/>
      <c r="K772" s="257"/>
      <c r="L772" s="256"/>
      <c r="M772" s="263"/>
      <c r="N772" s="263"/>
      <c r="O772" s="257"/>
      <c r="P772" s="257"/>
      <c r="Q772" s="257"/>
      <c r="R772" s="257"/>
      <c r="S772" s="257"/>
      <c r="T772" s="257"/>
      <c r="U772" s="290" t="str">
        <f>IF(OR(L772="FINT",L772="ENCO",L772=""),IF(ISNA(LOOKUP(S772,'€€€'!$H$7:$H$96,'€€€'!$I$7:$I$96)*T772),"",(LOOKUP(S772,'€€€'!$H$7:$H$96,'€€€'!$I$7:$I$96)*T772)),"")</f>
        <v/>
      </c>
      <c r="V772" s="256"/>
      <c r="W772" s="256"/>
      <c r="X772" s="290" t="str">
        <f>IF(OR(L772="FINT",L772="ENCO",L772=""),IF(ISNA(LOOKUP(V772,'€€€'!$H$7:$H$96,'€€€'!$I$7:$I$96)*W772),"",(LOOKUP(V772,'€€€'!$H$7:$H$96,'€€€'!$I$7:$I$96)*W772)),"")</f>
        <v/>
      </c>
      <c r="Y772" s="7"/>
      <c r="Z772" s="215"/>
      <c r="AA772" s="215"/>
      <c r="AB772" s="215"/>
      <c r="AC772" s="215"/>
      <c r="AD772" s="215"/>
      <c r="AE772" s="215"/>
      <c r="AF772" s="215"/>
      <c r="AG772" s="215"/>
      <c r="AH772" s="215"/>
      <c r="AI772" s="214">
        <f t="shared" si="39"/>
        <v>0</v>
      </c>
      <c r="AJ772" s="214">
        <f t="shared" si="40"/>
        <v>0</v>
      </c>
      <c r="AK772" s="214">
        <f t="shared" si="41"/>
        <v>0</v>
      </c>
    </row>
    <row r="773" spans="1:37" ht="20.25" x14ac:dyDescent="0.2">
      <c r="A773" s="1"/>
      <c r="B773" s="1"/>
      <c r="C773" s="90"/>
      <c r="D773" s="146"/>
      <c r="E773" s="257"/>
      <c r="F773" s="263"/>
      <c r="G773" s="257"/>
      <c r="H773" s="257"/>
      <c r="I773" s="257"/>
      <c r="J773" s="257"/>
      <c r="K773" s="257"/>
      <c r="L773" s="256"/>
      <c r="M773" s="263"/>
      <c r="N773" s="263"/>
      <c r="O773" s="257"/>
      <c r="P773" s="257"/>
      <c r="Q773" s="257"/>
      <c r="R773" s="257"/>
      <c r="S773" s="257"/>
      <c r="T773" s="257"/>
      <c r="U773" s="290" t="str">
        <f>IF(OR(L773="FINT",L773="ENCO",L773=""),IF(ISNA(LOOKUP(S773,'€€€'!$H$7:$H$96,'€€€'!$I$7:$I$96)*T773),"",(LOOKUP(S773,'€€€'!$H$7:$H$96,'€€€'!$I$7:$I$96)*T773)),"")</f>
        <v/>
      </c>
      <c r="V773" s="256"/>
      <c r="W773" s="256"/>
      <c r="X773" s="290" t="str">
        <f>IF(OR(L773="FINT",L773="ENCO",L773=""),IF(ISNA(LOOKUP(V773,'€€€'!$H$7:$H$96,'€€€'!$I$7:$I$96)*W773),"",(LOOKUP(V773,'€€€'!$H$7:$H$96,'€€€'!$I$7:$I$96)*W773)),"")</f>
        <v/>
      </c>
      <c r="Y773" s="7"/>
      <c r="Z773" s="215"/>
      <c r="AA773" s="215"/>
      <c r="AB773" s="215"/>
      <c r="AC773" s="215"/>
      <c r="AD773" s="215"/>
      <c r="AE773" s="215"/>
      <c r="AF773" s="215"/>
      <c r="AG773" s="215"/>
      <c r="AH773" s="215"/>
      <c r="AI773" s="214">
        <f t="shared" si="39"/>
        <v>0</v>
      </c>
      <c r="AJ773" s="214">
        <f t="shared" si="40"/>
        <v>0</v>
      </c>
      <c r="AK773" s="214">
        <f t="shared" si="41"/>
        <v>0</v>
      </c>
    </row>
    <row r="774" spans="1:37" ht="20.25" x14ac:dyDescent="0.2">
      <c r="A774" s="1"/>
      <c r="B774" s="1"/>
      <c r="C774" s="90"/>
      <c r="D774" s="146"/>
      <c r="E774" s="257"/>
      <c r="F774" s="263"/>
      <c r="G774" s="257"/>
      <c r="H774" s="257"/>
      <c r="I774" s="257"/>
      <c r="J774" s="257"/>
      <c r="K774" s="257"/>
      <c r="L774" s="256"/>
      <c r="M774" s="263"/>
      <c r="N774" s="263"/>
      <c r="O774" s="257"/>
      <c r="P774" s="257"/>
      <c r="Q774" s="257"/>
      <c r="R774" s="257"/>
      <c r="S774" s="257"/>
      <c r="T774" s="257"/>
      <c r="U774" s="290" t="str">
        <f>IF(OR(L774="FINT",L774="ENCO",L774=""),IF(ISNA(LOOKUP(S774,'€€€'!$H$7:$H$96,'€€€'!$I$7:$I$96)*T774),"",(LOOKUP(S774,'€€€'!$H$7:$H$96,'€€€'!$I$7:$I$96)*T774)),"")</f>
        <v/>
      </c>
      <c r="V774" s="256"/>
      <c r="W774" s="256"/>
      <c r="X774" s="290" t="str">
        <f>IF(OR(L774="FINT",L774="ENCO",L774=""),IF(ISNA(LOOKUP(V774,'€€€'!$H$7:$H$96,'€€€'!$I$7:$I$96)*W774),"",(LOOKUP(V774,'€€€'!$H$7:$H$96,'€€€'!$I$7:$I$96)*W774)),"")</f>
        <v/>
      </c>
      <c r="Y774" s="7"/>
      <c r="Z774" s="215"/>
      <c r="AA774" s="215"/>
      <c r="AB774" s="215"/>
      <c r="AC774" s="215"/>
      <c r="AD774" s="215"/>
      <c r="AE774" s="215"/>
      <c r="AF774" s="215"/>
      <c r="AG774" s="215"/>
      <c r="AH774" s="215"/>
      <c r="AI774" s="214">
        <f t="shared" si="39"/>
        <v>0</v>
      </c>
      <c r="AJ774" s="214">
        <f t="shared" si="40"/>
        <v>0</v>
      </c>
      <c r="AK774" s="214">
        <f t="shared" si="41"/>
        <v>0</v>
      </c>
    </row>
    <row r="775" spans="1:37" ht="20.25" x14ac:dyDescent="0.2">
      <c r="A775" s="1"/>
      <c r="B775" s="1"/>
      <c r="C775" s="90"/>
      <c r="D775" s="146"/>
      <c r="E775" s="257"/>
      <c r="F775" s="263"/>
      <c r="G775" s="257"/>
      <c r="H775" s="257"/>
      <c r="I775" s="257"/>
      <c r="J775" s="257"/>
      <c r="K775" s="257"/>
      <c r="L775" s="256"/>
      <c r="M775" s="263"/>
      <c r="N775" s="263"/>
      <c r="O775" s="257"/>
      <c r="P775" s="257"/>
      <c r="Q775" s="257"/>
      <c r="R775" s="257"/>
      <c r="S775" s="257"/>
      <c r="T775" s="257"/>
      <c r="U775" s="290" t="str">
        <f>IF(OR(L775="FINT",L775="ENCO",L775=""),IF(ISNA(LOOKUP(S775,'€€€'!$H$7:$H$96,'€€€'!$I$7:$I$96)*T775),"",(LOOKUP(S775,'€€€'!$H$7:$H$96,'€€€'!$I$7:$I$96)*T775)),"")</f>
        <v/>
      </c>
      <c r="V775" s="256"/>
      <c r="W775" s="256"/>
      <c r="X775" s="290" t="str">
        <f>IF(OR(L775="FINT",L775="ENCO",L775=""),IF(ISNA(LOOKUP(V775,'€€€'!$H$7:$H$96,'€€€'!$I$7:$I$96)*W775),"",(LOOKUP(V775,'€€€'!$H$7:$H$96,'€€€'!$I$7:$I$96)*W775)),"")</f>
        <v/>
      </c>
      <c r="Y775" s="7"/>
      <c r="Z775" s="215"/>
      <c r="AA775" s="215"/>
      <c r="AB775" s="215"/>
      <c r="AC775" s="215"/>
      <c r="AD775" s="215"/>
      <c r="AE775" s="215"/>
      <c r="AF775" s="215"/>
      <c r="AG775" s="215"/>
      <c r="AH775" s="215"/>
      <c r="AI775" s="214">
        <f t="shared" si="39"/>
        <v>0</v>
      </c>
      <c r="AJ775" s="214">
        <f t="shared" si="40"/>
        <v>0</v>
      </c>
      <c r="AK775" s="214">
        <f t="shared" si="41"/>
        <v>0</v>
      </c>
    </row>
    <row r="776" spans="1:37" ht="20.25" x14ac:dyDescent="0.2">
      <c r="A776" s="1"/>
      <c r="B776" s="1"/>
      <c r="C776" s="90"/>
      <c r="D776" s="146"/>
      <c r="E776" s="257"/>
      <c r="F776" s="263"/>
      <c r="G776" s="257"/>
      <c r="H776" s="257"/>
      <c r="I776" s="257"/>
      <c r="J776" s="257"/>
      <c r="K776" s="257"/>
      <c r="L776" s="256"/>
      <c r="M776" s="263"/>
      <c r="N776" s="263"/>
      <c r="O776" s="257"/>
      <c r="P776" s="257"/>
      <c r="Q776" s="257"/>
      <c r="R776" s="257"/>
      <c r="S776" s="257"/>
      <c r="T776" s="257"/>
      <c r="U776" s="290" t="str">
        <f>IF(OR(L776="FINT",L776="ENCO",L776=""),IF(ISNA(LOOKUP(S776,'€€€'!$H$7:$H$96,'€€€'!$I$7:$I$96)*T776),"",(LOOKUP(S776,'€€€'!$H$7:$H$96,'€€€'!$I$7:$I$96)*T776)),"")</f>
        <v/>
      </c>
      <c r="V776" s="256"/>
      <c r="W776" s="256"/>
      <c r="X776" s="290" t="str">
        <f>IF(OR(L776="FINT",L776="ENCO",L776=""),IF(ISNA(LOOKUP(V776,'€€€'!$H$7:$H$96,'€€€'!$I$7:$I$96)*W776),"",(LOOKUP(V776,'€€€'!$H$7:$H$96,'€€€'!$I$7:$I$96)*W776)),"")</f>
        <v/>
      </c>
      <c r="Y776" s="7"/>
      <c r="Z776" s="215"/>
      <c r="AA776" s="215"/>
      <c r="AB776" s="215"/>
      <c r="AC776" s="215"/>
      <c r="AD776" s="215"/>
      <c r="AE776" s="215"/>
      <c r="AF776" s="215"/>
      <c r="AG776" s="215"/>
      <c r="AH776" s="215"/>
      <c r="AI776" s="214">
        <f t="shared" si="39"/>
        <v>0</v>
      </c>
      <c r="AJ776" s="214">
        <f t="shared" si="40"/>
        <v>0</v>
      </c>
      <c r="AK776" s="214">
        <f t="shared" si="41"/>
        <v>0</v>
      </c>
    </row>
    <row r="777" spans="1:37" ht="20.25" x14ac:dyDescent="0.2">
      <c r="A777" s="1"/>
      <c r="B777" s="1"/>
      <c r="C777" s="90"/>
      <c r="D777" s="146"/>
      <c r="E777" s="257"/>
      <c r="F777" s="263"/>
      <c r="G777" s="257"/>
      <c r="H777" s="257"/>
      <c r="I777" s="257"/>
      <c r="J777" s="257"/>
      <c r="K777" s="257"/>
      <c r="L777" s="256"/>
      <c r="M777" s="263"/>
      <c r="N777" s="263"/>
      <c r="O777" s="257"/>
      <c r="P777" s="257"/>
      <c r="Q777" s="257"/>
      <c r="R777" s="257"/>
      <c r="S777" s="257"/>
      <c r="T777" s="257"/>
      <c r="U777" s="290" t="str">
        <f>IF(OR(L777="FINT",L777="ENCO",L777=""),IF(ISNA(LOOKUP(S777,'€€€'!$H$7:$H$96,'€€€'!$I$7:$I$96)*T777),"",(LOOKUP(S777,'€€€'!$H$7:$H$96,'€€€'!$I$7:$I$96)*T777)),"")</f>
        <v/>
      </c>
      <c r="V777" s="256"/>
      <c r="W777" s="256"/>
      <c r="X777" s="290" t="str">
        <f>IF(OR(L777="FINT",L777="ENCO",L777=""),IF(ISNA(LOOKUP(V777,'€€€'!$H$7:$H$96,'€€€'!$I$7:$I$96)*W777),"",(LOOKUP(V777,'€€€'!$H$7:$H$96,'€€€'!$I$7:$I$96)*W777)),"")</f>
        <v/>
      </c>
      <c r="Y777" s="7"/>
      <c r="Z777" s="215"/>
      <c r="AA777" s="215"/>
      <c r="AB777" s="215"/>
      <c r="AC777" s="215"/>
      <c r="AD777" s="215"/>
      <c r="AE777" s="215"/>
      <c r="AF777" s="215"/>
      <c r="AG777" s="215"/>
      <c r="AH777" s="215"/>
      <c r="AI777" s="214">
        <f t="shared" si="39"/>
        <v>0</v>
      </c>
      <c r="AJ777" s="214">
        <f t="shared" si="40"/>
        <v>0</v>
      </c>
      <c r="AK777" s="214">
        <f t="shared" si="41"/>
        <v>0</v>
      </c>
    </row>
    <row r="778" spans="1:37" ht="20.25" x14ac:dyDescent="0.2">
      <c r="A778" s="1"/>
      <c r="B778" s="1"/>
      <c r="C778" s="90"/>
      <c r="D778" s="146"/>
      <c r="E778" s="257"/>
      <c r="F778" s="263"/>
      <c r="G778" s="257"/>
      <c r="H778" s="257"/>
      <c r="I778" s="257"/>
      <c r="J778" s="257"/>
      <c r="K778" s="257"/>
      <c r="L778" s="256"/>
      <c r="M778" s="263"/>
      <c r="N778" s="263"/>
      <c r="O778" s="257"/>
      <c r="P778" s="257"/>
      <c r="Q778" s="257"/>
      <c r="R778" s="257"/>
      <c r="S778" s="257"/>
      <c r="T778" s="257"/>
      <c r="U778" s="290" t="str">
        <f>IF(OR(L778="FINT",L778="ENCO",L778=""),IF(ISNA(LOOKUP(S778,'€€€'!$H$7:$H$96,'€€€'!$I$7:$I$96)*T778),"",(LOOKUP(S778,'€€€'!$H$7:$H$96,'€€€'!$I$7:$I$96)*T778)),"")</f>
        <v/>
      </c>
      <c r="V778" s="256"/>
      <c r="W778" s="256"/>
      <c r="X778" s="290" t="str">
        <f>IF(OR(L778="FINT",L778="ENCO",L778=""),IF(ISNA(LOOKUP(V778,'€€€'!$H$7:$H$96,'€€€'!$I$7:$I$96)*W778),"",(LOOKUP(V778,'€€€'!$H$7:$H$96,'€€€'!$I$7:$I$96)*W778)),"")</f>
        <v/>
      </c>
      <c r="Y778" s="7"/>
      <c r="Z778" s="215"/>
      <c r="AA778" s="215"/>
      <c r="AB778" s="215"/>
      <c r="AC778" s="215"/>
      <c r="AD778" s="215"/>
      <c r="AE778" s="215"/>
      <c r="AF778" s="215"/>
      <c r="AG778" s="215"/>
      <c r="AH778" s="215"/>
      <c r="AI778" s="214">
        <f t="shared" si="39"/>
        <v>0</v>
      </c>
      <c r="AJ778" s="214">
        <f t="shared" si="40"/>
        <v>0</v>
      </c>
      <c r="AK778" s="214">
        <f t="shared" si="41"/>
        <v>0</v>
      </c>
    </row>
    <row r="779" spans="1:37" ht="20.25" x14ac:dyDescent="0.2">
      <c r="A779" s="1"/>
      <c r="B779" s="1"/>
      <c r="C779" s="90"/>
      <c r="D779" s="146"/>
      <c r="E779" s="257"/>
      <c r="F779" s="263"/>
      <c r="G779" s="257"/>
      <c r="H779" s="257"/>
      <c r="I779" s="257"/>
      <c r="J779" s="257"/>
      <c r="K779" s="257"/>
      <c r="L779" s="256"/>
      <c r="M779" s="263"/>
      <c r="N779" s="263"/>
      <c r="O779" s="257"/>
      <c r="P779" s="257"/>
      <c r="Q779" s="257"/>
      <c r="R779" s="257"/>
      <c r="S779" s="257"/>
      <c r="T779" s="257"/>
      <c r="U779" s="290" t="str">
        <f>IF(OR(L779="FINT",L779="ENCO",L779=""),IF(ISNA(LOOKUP(S779,'€€€'!$H$7:$H$96,'€€€'!$I$7:$I$96)*T779),"",(LOOKUP(S779,'€€€'!$H$7:$H$96,'€€€'!$I$7:$I$96)*T779)),"")</f>
        <v/>
      </c>
      <c r="V779" s="256"/>
      <c r="W779" s="256"/>
      <c r="X779" s="290" t="str">
        <f>IF(OR(L779="FINT",L779="ENCO",L779=""),IF(ISNA(LOOKUP(V779,'€€€'!$H$7:$H$96,'€€€'!$I$7:$I$96)*W779),"",(LOOKUP(V779,'€€€'!$H$7:$H$96,'€€€'!$I$7:$I$96)*W779)),"")</f>
        <v/>
      </c>
      <c r="Y779" s="7"/>
      <c r="Z779" s="215"/>
      <c r="AA779" s="215"/>
      <c r="AB779" s="215"/>
      <c r="AC779" s="215"/>
      <c r="AD779" s="215"/>
      <c r="AE779" s="215"/>
      <c r="AF779" s="215"/>
      <c r="AG779" s="215"/>
      <c r="AH779" s="215"/>
      <c r="AI779" s="214">
        <f t="shared" si="39"/>
        <v>0</v>
      </c>
      <c r="AJ779" s="214">
        <f t="shared" si="40"/>
        <v>0</v>
      </c>
      <c r="AK779" s="214">
        <f t="shared" si="41"/>
        <v>0</v>
      </c>
    </row>
    <row r="780" spans="1:37" ht="20.25" x14ac:dyDescent="0.2">
      <c r="A780" s="1"/>
      <c r="B780" s="1"/>
      <c r="C780" s="90"/>
      <c r="D780" s="146"/>
      <c r="E780" s="257"/>
      <c r="F780" s="263"/>
      <c r="G780" s="257"/>
      <c r="H780" s="257"/>
      <c r="I780" s="257"/>
      <c r="J780" s="257"/>
      <c r="K780" s="257"/>
      <c r="L780" s="256"/>
      <c r="M780" s="263"/>
      <c r="N780" s="263"/>
      <c r="O780" s="257"/>
      <c r="P780" s="257"/>
      <c r="Q780" s="257"/>
      <c r="R780" s="257"/>
      <c r="S780" s="257"/>
      <c r="T780" s="257"/>
      <c r="U780" s="290" t="str">
        <f>IF(OR(L780="FINT",L780="ENCO",L780=""),IF(ISNA(LOOKUP(S780,'€€€'!$H$7:$H$96,'€€€'!$I$7:$I$96)*T780),"",(LOOKUP(S780,'€€€'!$H$7:$H$96,'€€€'!$I$7:$I$96)*T780)),"")</f>
        <v/>
      </c>
      <c r="V780" s="256"/>
      <c r="W780" s="256"/>
      <c r="X780" s="290" t="str">
        <f>IF(OR(L780="FINT",L780="ENCO",L780=""),IF(ISNA(LOOKUP(V780,'€€€'!$H$7:$H$96,'€€€'!$I$7:$I$96)*W780),"",(LOOKUP(V780,'€€€'!$H$7:$H$96,'€€€'!$I$7:$I$96)*W780)),"")</f>
        <v/>
      </c>
      <c r="Y780" s="7"/>
      <c r="Z780" s="215"/>
      <c r="AA780" s="215"/>
      <c r="AB780" s="215"/>
      <c r="AC780" s="215"/>
      <c r="AD780" s="215"/>
      <c r="AE780" s="215"/>
      <c r="AF780" s="215"/>
      <c r="AG780" s="215"/>
      <c r="AH780" s="215"/>
      <c r="AI780" s="214">
        <f t="shared" si="39"/>
        <v>0</v>
      </c>
      <c r="AJ780" s="214">
        <f t="shared" si="40"/>
        <v>0</v>
      </c>
      <c r="AK780" s="214">
        <f t="shared" si="41"/>
        <v>0</v>
      </c>
    </row>
    <row r="781" spans="1:37" ht="20.25" x14ac:dyDescent="0.2">
      <c r="A781" s="1"/>
      <c r="B781" s="1"/>
      <c r="C781" s="90"/>
      <c r="D781" s="146"/>
      <c r="E781" s="257"/>
      <c r="F781" s="263"/>
      <c r="G781" s="257"/>
      <c r="H781" s="257"/>
      <c r="I781" s="257"/>
      <c r="J781" s="257"/>
      <c r="K781" s="257"/>
      <c r="L781" s="256"/>
      <c r="M781" s="263"/>
      <c r="N781" s="263"/>
      <c r="O781" s="257"/>
      <c r="P781" s="257"/>
      <c r="Q781" s="257"/>
      <c r="R781" s="257"/>
      <c r="S781" s="257"/>
      <c r="T781" s="257"/>
      <c r="U781" s="290" t="str">
        <f>IF(OR(L781="FINT",L781="ENCO",L781=""),IF(ISNA(LOOKUP(S781,'€€€'!$H$7:$H$96,'€€€'!$I$7:$I$96)*T781),"",(LOOKUP(S781,'€€€'!$H$7:$H$96,'€€€'!$I$7:$I$96)*T781)),"")</f>
        <v/>
      </c>
      <c r="V781" s="256"/>
      <c r="W781" s="256"/>
      <c r="X781" s="290" t="str">
        <f>IF(OR(L781="FINT",L781="ENCO",L781=""),IF(ISNA(LOOKUP(V781,'€€€'!$H$7:$H$96,'€€€'!$I$7:$I$96)*W781),"",(LOOKUP(V781,'€€€'!$H$7:$H$96,'€€€'!$I$7:$I$96)*W781)),"")</f>
        <v/>
      </c>
      <c r="Y781" s="7"/>
      <c r="Z781" s="215"/>
      <c r="AA781" s="215"/>
      <c r="AB781" s="215"/>
      <c r="AC781" s="215"/>
      <c r="AD781" s="215"/>
      <c r="AE781" s="215"/>
      <c r="AF781" s="215"/>
      <c r="AG781" s="215"/>
      <c r="AH781" s="215"/>
      <c r="AI781" s="214">
        <f t="shared" si="39"/>
        <v>0</v>
      </c>
      <c r="AJ781" s="214">
        <f t="shared" si="40"/>
        <v>0</v>
      </c>
      <c r="AK781" s="214">
        <f t="shared" si="41"/>
        <v>0</v>
      </c>
    </row>
    <row r="782" spans="1:37" ht="20.25" x14ac:dyDescent="0.2">
      <c r="A782" s="1"/>
      <c r="B782" s="1"/>
      <c r="C782" s="90"/>
      <c r="D782" s="146"/>
      <c r="E782" s="257"/>
      <c r="F782" s="263"/>
      <c r="G782" s="257"/>
      <c r="H782" s="257"/>
      <c r="I782" s="257"/>
      <c r="J782" s="257"/>
      <c r="K782" s="257"/>
      <c r="L782" s="256"/>
      <c r="M782" s="263"/>
      <c r="N782" s="263"/>
      <c r="O782" s="257"/>
      <c r="P782" s="257"/>
      <c r="Q782" s="257"/>
      <c r="R782" s="257"/>
      <c r="S782" s="257"/>
      <c r="T782" s="257"/>
      <c r="U782" s="290" t="str">
        <f>IF(OR(L782="FINT",L782="ENCO",L782=""),IF(ISNA(LOOKUP(S782,'€€€'!$H$7:$H$96,'€€€'!$I$7:$I$96)*T782),"",(LOOKUP(S782,'€€€'!$H$7:$H$96,'€€€'!$I$7:$I$96)*T782)),"")</f>
        <v/>
      </c>
      <c r="V782" s="256"/>
      <c r="W782" s="256"/>
      <c r="X782" s="290" t="str">
        <f>IF(OR(L782="FINT",L782="ENCO",L782=""),IF(ISNA(LOOKUP(V782,'€€€'!$H$7:$H$96,'€€€'!$I$7:$I$96)*W782),"",(LOOKUP(V782,'€€€'!$H$7:$H$96,'€€€'!$I$7:$I$96)*W782)),"")</f>
        <v/>
      </c>
      <c r="Y782" s="7"/>
      <c r="Z782" s="215"/>
      <c r="AA782" s="215"/>
      <c r="AB782" s="215"/>
      <c r="AC782" s="215"/>
      <c r="AD782" s="215"/>
      <c r="AE782" s="215"/>
      <c r="AF782" s="215"/>
      <c r="AG782" s="215"/>
      <c r="AH782" s="215"/>
      <c r="AI782" s="214">
        <f t="shared" ref="AI782:AI832" si="42">SUM(U782,X782)</f>
        <v>0</v>
      </c>
      <c r="AJ782" s="214">
        <f t="shared" ref="AJ782:AJ832" si="43">SUMIF(L782,"ENCO",AI782)</f>
        <v>0</v>
      </c>
      <c r="AK782" s="214">
        <f t="shared" ref="AK782:AK832" si="44">SUMIF(L782,"FINT",AI782)</f>
        <v>0</v>
      </c>
    </row>
    <row r="783" spans="1:37" ht="20.25" x14ac:dyDescent="0.2">
      <c r="A783" s="1"/>
      <c r="B783" s="1"/>
      <c r="C783" s="90"/>
      <c r="D783" s="146"/>
      <c r="E783" s="257"/>
      <c r="F783" s="263"/>
      <c r="G783" s="257"/>
      <c r="H783" s="257"/>
      <c r="I783" s="257"/>
      <c r="J783" s="257"/>
      <c r="K783" s="257"/>
      <c r="L783" s="256"/>
      <c r="M783" s="263"/>
      <c r="N783" s="263"/>
      <c r="O783" s="257"/>
      <c r="P783" s="257"/>
      <c r="Q783" s="257"/>
      <c r="R783" s="257"/>
      <c r="S783" s="257"/>
      <c r="T783" s="257"/>
      <c r="U783" s="290" t="str">
        <f>IF(OR(L783="FINT",L783="ENCO",L783=""),IF(ISNA(LOOKUP(S783,'€€€'!$H$7:$H$96,'€€€'!$I$7:$I$96)*T783),"",(LOOKUP(S783,'€€€'!$H$7:$H$96,'€€€'!$I$7:$I$96)*T783)),"")</f>
        <v/>
      </c>
      <c r="V783" s="256"/>
      <c r="W783" s="256"/>
      <c r="X783" s="290" t="str">
        <f>IF(OR(L783="FINT",L783="ENCO",L783=""),IF(ISNA(LOOKUP(V783,'€€€'!$H$7:$H$96,'€€€'!$I$7:$I$96)*W783),"",(LOOKUP(V783,'€€€'!$H$7:$H$96,'€€€'!$I$7:$I$96)*W783)),"")</f>
        <v/>
      </c>
      <c r="Y783" s="7"/>
      <c r="Z783" s="215"/>
      <c r="AA783" s="215"/>
      <c r="AB783" s="215"/>
      <c r="AC783" s="215"/>
      <c r="AD783" s="215"/>
      <c r="AE783" s="215"/>
      <c r="AF783" s="215"/>
      <c r="AG783" s="215"/>
      <c r="AH783" s="215"/>
      <c r="AI783" s="214">
        <f t="shared" si="42"/>
        <v>0</v>
      </c>
      <c r="AJ783" s="214">
        <f t="shared" si="43"/>
        <v>0</v>
      </c>
      <c r="AK783" s="214">
        <f t="shared" si="44"/>
        <v>0</v>
      </c>
    </row>
    <row r="784" spans="1:37" ht="20.25" x14ac:dyDescent="0.2">
      <c r="A784" s="1"/>
      <c r="B784" s="1"/>
      <c r="C784" s="90"/>
      <c r="D784" s="146"/>
      <c r="E784" s="257"/>
      <c r="F784" s="263"/>
      <c r="G784" s="257"/>
      <c r="H784" s="257"/>
      <c r="I784" s="257"/>
      <c r="J784" s="257"/>
      <c r="K784" s="257"/>
      <c r="L784" s="256"/>
      <c r="M784" s="263"/>
      <c r="N784" s="263"/>
      <c r="O784" s="257"/>
      <c r="P784" s="257"/>
      <c r="Q784" s="257"/>
      <c r="R784" s="257"/>
      <c r="S784" s="257"/>
      <c r="T784" s="257"/>
      <c r="U784" s="290" t="str">
        <f>IF(OR(L784="FINT",L784="ENCO",L784=""),IF(ISNA(LOOKUP(S784,'€€€'!$H$7:$H$96,'€€€'!$I$7:$I$96)*T784),"",(LOOKUP(S784,'€€€'!$H$7:$H$96,'€€€'!$I$7:$I$96)*T784)),"")</f>
        <v/>
      </c>
      <c r="V784" s="256"/>
      <c r="W784" s="256"/>
      <c r="X784" s="290" t="str">
        <f>IF(OR(L784="FINT",L784="ENCO",L784=""),IF(ISNA(LOOKUP(V784,'€€€'!$H$7:$H$96,'€€€'!$I$7:$I$96)*W784),"",(LOOKUP(V784,'€€€'!$H$7:$H$96,'€€€'!$I$7:$I$96)*W784)),"")</f>
        <v/>
      </c>
      <c r="Y784" s="7"/>
      <c r="Z784" s="215"/>
      <c r="AA784" s="215"/>
      <c r="AB784" s="215"/>
      <c r="AC784" s="215"/>
      <c r="AD784" s="215"/>
      <c r="AE784" s="215"/>
      <c r="AF784" s="215"/>
      <c r="AG784" s="215"/>
      <c r="AH784" s="215"/>
      <c r="AI784" s="214">
        <f t="shared" si="42"/>
        <v>0</v>
      </c>
      <c r="AJ784" s="214">
        <f t="shared" si="43"/>
        <v>0</v>
      </c>
      <c r="AK784" s="214">
        <f t="shared" si="44"/>
        <v>0</v>
      </c>
    </row>
    <row r="785" spans="1:37" ht="20.25" x14ac:dyDescent="0.2">
      <c r="A785" s="1"/>
      <c r="B785" s="1"/>
      <c r="C785" s="90"/>
      <c r="D785" s="146"/>
      <c r="E785" s="257"/>
      <c r="F785" s="263"/>
      <c r="G785" s="257"/>
      <c r="H785" s="257"/>
      <c r="I785" s="257"/>
      <c r="J785" s="257"/>
      <c r="K785" s="257"/>
      <c r="L785" s="256"/>
      <c r="M785" s="263"/>
      <c r="N785" s="263"/>
      <c r="O785" s="257"/>
      <c r="P785" s="257"/>
      <c r="Q785" s="257"/>
      <c r="R785" s="257"/>
      <c r="S785" s="257"/>
      <c r="T785" s="257"/>
      <c r="U785" s="290" t="str">
        <f>IF(OR(L785="FINT",L785="ENCO",L785=""),IF(ISNA(LOOKUP(S785,'€€€'!$H$7:$H$96,'€€€'!$I$7:$I$96)*T785),"",(LOOKUP(S785,'€€€'!$H$7:$H$96,'€€€'!$I$7:$I$96)*T785)),"")</f>
        <v/>
      </c>
      <c r="V785" s="256"/>
      <c r="W785" s="256"/>
      <c r="X785" s="290" t="str">
        <f>IF(OR(L785="FINT",L785="ENCO",L785=""),IF(ISNA(LOOKUP(V785,'€€€'!$H$7:$H$96,'€€€'!$I$7:$I$96)*W785),"",(LOOKUP(V785,'€€€'!$H$7:$H$96,'€€€'!$I$7:$I$96)*W785)),"")</f>
        <v/>
      </c>
      <c r="Y785" s="7"/>
      <c r="Z785" s="215"/>
      <c r="AA785" s="215"/>
      <c r="AB785" s="215"/>
      <c r="AC785" s="215"/>
      <c r="AD785" s="215"/>
      <c r="AE785" s="215"/>
      <c r="AF785" s="215"/>
      <c r="AG785" s="215"/>
      <c r="AH785" s="215"/>
      <c r="AI785" s="214">
        <f t="shared" si="42"/>
        <v>0</v>
      </c>
      <c r="AJ785" s="214">
        <f t="shared" si="43"/>
        <v>0</v>
      </c>
      <c r="AK785" s="214">
        <f t="shared" si="44"/>
        <v>0</v>
      </c>
    </row>
    <row r="786" spans="1:37" ht="20.25" x14ac:dyDescent="0.2">
      <c r="A786" s="1"/>
      <c r="B786" s="1"/>
      <c r="C786" s="90"/>
      <c r="D786" s="146"/>
      <c r="E786" s="257"/>
      <c r="F786" s="263"/>
      <c r="G786" s="257"/>
      <c r="H786" s="257"/>
      <c r="I786" s="257"/>
      <c r="J786" s="257"/>
      <c r="K786" s="257"/>
      <c r="L786" s="256"/>
      <c r="M786" s="263"/>
      <c r="N786" s="263"/>
      <c r="O786" s="257"/>
      <c r="P786" s="257"/>
      <c r="Q786" s="257"/>
      <c r="R786" s="257"/>
      <c r="S786" s="257"/>
      <c r="T786" s="257"/>
      <c r="U786" s="290" t="str">
        <f>IF(OR(L786="FINT",L786="ENCO",L786=""),IF(ISNA(LOOKUP(S786,'€€€'!$H$7:$H$96,'€€€'!$I$7:$I$96)*T786),"",(LOOKUP(S786,'€€€'!$H$7:$H$96,'€€€'!$I$7:$I$96)*T786)),"")</f>
        <v/>
      </c>
      <c r="V786" s="256"/>
      <c r="W786" s="256"/>
      <c r="X786" s="290" t="str">
        <f>IF(OR(L786="FINT",L786="ENCO",L786=""),IF(ISNA(LOOKUP(V786,'€€€'!$H$7:$H$96,'€€€'!$I$7:$I$96)*W786),"",(LOOKUP(V786,'€€€'!$H$7:$H$96,'€€€'!$I$7:$I$96)*W786)),"")</f>
        <v/>
      </c>
      <c r="Y786" s="7"/>
      <c r="Z786" s="215"/>
      <c r="AA786" s="215"/>
      <c r="AB786" s="215"/>
      <c r="AC786" s="215"/>
      <c r="AD786" s="215"/>
      <c r="AE786" s="215"/>
      <c r="AF786" s="215"/>
      <c r="AG786" s="215"/>
      <c r="AH786" s="215"/>
      <c r="AI786" s="214">
        <f t="shared" si="42"/>
        <v>0</v>
      </c>
      <c r="AJ786" s="214">
        <f t="shared" si="43"/>
        <v>0</v>
      </c>
      <c r="AK786" s="214">
        <f t="shared" si="44"/>
        <v>0</v>
      </c>
    </row>
    <row r="787" spans="1:37" ht="20.25" x14ac:dyDescent="0.2">
      <c r="A787" s="1"/>
      <c r="B787" s="1"/>
      <c r="C787" s="90"/>
      <c r="D787" s="146"/>
      <c r="E787" s="257"/>
      <c r="F787" s="263"/>
      <c r="G787" s="257"/>
      <c r="H787" s="257"/>
      <c r="I787" s="257"/>
      <c r="J787" s="257"/>
      <c r="K787" s="257"/>
      <c r="L787" s="256"/>
      <c r="M787" s="263"/>
      <c r="N787" s="263"/>
      <c r="O787" s="257"/>
      <c r="P787" s="257"/>
      <c r="Q787" s="257"/>
      <c r="R787" s="257"/>
      <c r="S787" s="257"/>
      <c r="T787" s="257"/>
      <c r="U787" s="290" t="str">
        <f>IF(OR(L787="FINT",L787="ENCO",L787=""),IF(ISNA(LOOKUP(S787,'€€€'!$H$7:$H$96,'€€€'!$I$7:$I$96)*T787),"",(LOOKUP(S787,'€€€'!$H$7:$H$96,'€€€'!$I$7:$I$96)*T787)),"")</f>
        <v/>
      </c>
      <c r="V787" s="256"/>
      <c r="W787" s="256"/>
      <c r="X787" s="290" t="str">
        <f>IF(OR(L787="FINT",L787="ENCO",L787=""),IF(ISNA(LOOKUP(V787,'€€€'!$H$7:$H$96,'€€€'!$I$7:$I$96)*W787),"",(LOOKUP(V787,'€€€'!$H$7:$H$96,'€€€'!$I$7:$I$96)*W787)),"")</f>
        <v/>
      </c>
      <c r="Y787" s="7"/>
      <c r="Z787" s="215"/>
      <c r="AA787" s="215"/>
      <c r="AB787" s="215"/>
      <c r="AC787" s="215"/>
      <c r="AD787" s="215"/>
      <c r="AE787" s="215"/>
      <c r="AF787" s="215"/>
      <c r="AG787" s="215"/>
      <c r="AH787" s="215"/>
      <c r="AI787" s="214">
        <f t="shared" si="42"/>
        <v>0</v>
      </c>
      <c r="AJ787" s="214">
        <f t="shared" si="43"/>
        <v>0</v>
      </c>
      <c r="AK787" s="214">
        <f t="shared" si="44"/>
        <v>0</v>
      </c>
    </row>
    <row r="788" spans="1:37" ht="20.25" x14ac:dyDescent="0.2">
      <c r="A788" s="1"/>
      <c r="B788" s="1"/>
      <c r="C788" s="90"/>
      <c r="D788" s="146"/>
      <c r="E788" s="257"/>
      <c r="F788" s="263"/>
      <c r="G788" s="257"/>
      <c r="H788" s="257"/>
      <c r="I788" s="257"/>
      <c r="J788" s="257"/>
      <c r="K788" s="257"/>
      <c r="L788" s="256"/>
      <c r="M788" s="263"/>
      <c r="N788" s="263"/>
      <c r="O788" s="257"/>
      <c r="P788" s="257"/>
      <c r="Q788" s="257"/>
      <c r="R788" s="257"/>
      <c r="S788" s="257"/>
      <c r="T788" s="257"/>
      <c r="U788" s="290" t="str">
        <f>IF(OR(L788="FINT",L788="ENCO",L788=""),IF(ISNA(LOOKUP(S788,'€€€'!$H$7:$H$96,'€€€'!$I$7:$I$96)*T788),"",(LOOKUP(S788,'€€€'!$H$7:$H$96,'€€€'!$I$7:$I$96)*T788)),"")</f>
        <v/>
      </c>
      <c r="V788" s="256"/>
      <c r="W788" s="256"/>
      <c r="X788" s="290" t="str">
        <f>IF(OR(L788="FINT",L788="ENCO",L788=""),IF(ISNA(LOOKUP(V788,'€€€'!$H$7:$H$96,'€€€'!$I$7:$I$96)*W788),"",(LOOKUP(V788,'€€€'!$H$7:$H$96,'€€€'!$I$7:$I$96)*W788)),"")</f>
        <v/>
      </c>
      <c r="Y788" s="7"/>
      <c r="Z788" s="215"/>
      <c r="AA788" s="215"/>
      <c r="AB788" s="215"/>
      <c r="AC788" s="215"/>
      <c r="AD788" s="215"/>
      <c r="AE788" s="215"/>
      <c r="AF788" s="215"/>
      <c r="AG788" s="215"/>
      <c r="AH788" s="215"/>
      <c r="AI788" s="214">
        <f t="shared" si="42"/>
        <v>0</v>
      </c>
      <c r="AJ788" s="214">
        <f t="shared" si="43"/>
        <v>0</v>
      </c>
      <c r="AK788" s="214">
        <f t="shared" si="44"/>
        <v>0</v>
      </c>
    </row>
    <row r="789" spans="1:37" ht="20.25" x14ac:dyDescent="0.2">
      <c r="A789" s="1"/>
      <c r="B789" s="1"/>
      <c r="C789" s="90"/>
      <c r="D789" s="146"/>
      <c r="E789" s="257"/>
      <c r="F789" s="263"/>
      <c r="G789" s="257"/>
      <c r="H789" s="257"/>
      <c r="I789" s="257"/>
      <c r="J789" s="257"/>
      <c r="K789" s="257"/>
      <c r="L789" s="256"/>
      <c r="M789" s="263"/>
      <c r="N789" s="263"/>
      <c r="O789" s="257"/>
      <c r="P789" s="257"/>
      <c r="Q789" s="257"/>
      <c r="R789" s="257"/>
      <c r="S789" s="257"/>
      <c r="T789" s="257"/>
      <c r="U789" s="290" t="str">
        <f>IF(OR(L789="FINT",L789="ENCO",L789=""),IF(ISNA(LOOKUP(S789,'€€€'!$H$7:$H$96,'€€€'!$I$7:$I$96)*T789),"",(LOOKUP(S789,'€€€'!$H$7:$H$96,'€€€'!$I$7:$I$96)*T789)),"")</f>
        <v/>
      </c>
      <c r="V789" s="256"/>
      <c r="W789" s="256"/>
      <c r="X789" s="290" t="str">
        <f>IF(OR(L789="FINT",L789="ENCO",L789=""),IF(ISNA(LOOKUP(V789,'€€€'!$H$7:$H$96,'€€€'!$I$7:$I$96)*W789),"",(LOOKUP(V789,'€€€'!$H$7:$H$96,'€€€'!$I$7:$I$96)*W789)),"")</f>
        <v/>
      </c>
      <c r="Y789" s="7"/>
      <c r="Z789" s="215"/>
      <c r="AA789" s="215"/>
      <c r="AB789" s="215"/>
      <c r="AC789" s="215"/>
      <c r="AD789" s="215"/>
      <c r="AE789" s="215"/>
      <c r="AF789" s="215"/>
      <c r="AG789" s="215"/>
      <c r="AH789" s="215"/>
      <c r="AI789" s="214">
        <f t="shared" si="42"/>
        <v>0</v>
      </c>
      <c r="AJ789" s="214">
        <f t="shared" si="43"/>
        <v>0</v>
      </c>
      <c r="AK789" s="214">
        <f t="shared" si="44"/>
        <v>0</v>
      </c>
    </row>
    <row r="790" spans="1:37" ht="20.25" x14ac:dyDescent="0.2">
      <c r="A790" s="1"/>
      <c r="B790" s="1"/>
      <c r="C790" s="90"/>
      <c r="D790" s="146"/>
      <c r="E790" s="257"/>
      <c r="F790" s="263"/>
      <c r="G790" s="257"/>
      <c r="H790" s="257"/>
      <c r="I790" s="257"/>
      <c r="J790" s="257"/>
      <c r="K790" s="257"/>
      <c r="L790" s="256"/>
      <c r="M790" s="263"/>
      <c r="N790" s="263"/>
      <c r="O790" s="257"/>
      <c r="P790" s="257"/>
      <c r="Q790" s="257"/>
      <c r="R790" s="257"/>
      <c r="S790" s="257"/>
      <c r="T790" s="257"/>
      <c r="U790" s="290" t="str">
        <f>IF(OR(L790="FINT",L790="ENCO",L790=""),IF(ISNA(LOOKUP(S790,'€€€'!$H$7:$H$96,'€€€'!$I$7:$I$96)*T790),"",(LOOKUP(S790,'€€€'!$H$7:$H$96,'€€€'!$I$7:$I$96)*T790)),"")</f>
        <v/>
      </c>
      <c r="V790" s="256"/>
      <c r="W790" s="256"/>
      <c r="X790" s="290" t="str">
        <f>IF(OR(L790="FINT",L790="ENCO",L790=""),IF(ISNA(LOOKUP(V790,'€€€'!$H$7:$H$96,'€€€'!$I$7:$I$96)*W790),"",(LOOKUP(V790,'€€€'!$H$7:$H$96,'€€€'!$I$7:$I$96)*W790)),"")</f>
        <v/>
      </c>
      <c r="Y790" s="7"/>
      <c r="Z790" s="215"/>
      <c r="AA790" s="215"/>
      <c r="AB790" s="215"/>
      <c r="AC790" s="215"/>
      <c r="AD790" s="215"/>
      <c r="AE790" s="215"/>
      <c r="AF790" s="215"/>
      <c r="AG790" s="215"/>
      <c r="AH790" s="215"/>
      <c r="AI790" s="214">
        <f t="shared" si="42"/>
        <v>0</v>
      </c>
      <c r="AJ790" s="214">
        <f t="shared" si="43"/>
        <v>0</v>
      </c>
      <c r="AK790" s="214">
        <f t="shared" si="44"/>
        <v>0</v>
      </c>
    </row>
    <row r="791" spans="1:37" ht="20.25" x14ac:dyDescent="0.2">
      <c r="A791" s="1"/>
      <c r="B791" s="1"/>
      <c r="C791" s="90"/>
      <c r="D791" s="146"/>
      <c r="E791" s="257"/>
      <c r="F791" s="263"/>
      <c r="G791" s="257"/>
      <c r="H791" s="257"/>
      <c r="I791" s="257"/>
      <c r="J791" s="257"/>
      <c r="K791" s="257"/>
      <c r="L791" s="256"/>
      <c r="M791" s="263"/>
      <c r="N791" s="263"/>
      <c r="O791" s="257"/>
      <c r="P791" s="257"/>
      <c r="Q791" s="257"/>
      <c r="R791" s="257"/>
      <c r="S791" s="257"/>
      <c r="T791" s="257"/>
      <c r="U791" s="290" t="str">
        <f>IF(OR(L791="FINT",L791="ENCO",L791=""),IF(ISNA(LOOKUP(S791,'€€€'!$H$7:$H$96,'€€€'!$I$7:$I$96)*T791),"",(LOOKUP(S791,'€€€'!$H$7:$H$96,'€€€'!$I$7:$I$96)*T791)),"")</f>
        <v/>
      </c>
      <c r="V791" s="256"/>
      <c r="W791" s="256"/>
      <c r="X791" s="290" t="str">
        <f>IF(OR(L791="FINT",L791="ENCO",L791=""),IF(ISNA(LOOKUP(V791,'€€€'!$H$7:$H$96,'€€€'!$I$7:$I$96)*W791),"",(LOOKUP(V791,'€€€'!$H$7:$H$96,'€€€'!$I$7:$I$96)*W791)),"")</f>
        <v/>
      </c>
      <c r="Y791" s="7"/>
      <c r="Z791" s="215"/>
      <c r="AA791" s="215"/>
      <c r="AB791" s="215"/>
      <c r="AC791" s="215"/>
      <c r="AD791" s="215"/>
      <c r="AE791" s="215"/>
      <c r="AF791" s="215"/>
      <c r="AG791" s="215"/>
      <c r="AH791" s="215"/>
      <c r="AI791" s="214">
        <f t="shared" si="42"/>
        <v>0</v>
      </c>
      <c r="AJ791" s="214">
        <f t="shared" si="43"/>
        <v>0</v>
      </c>
      <c r="AK791" s="214">
        <f t="shared" si="44"/>
        <v>0</v>
      </c>
    </row>
    <row r="792" spans="1:37" ht="20.25" x14ac:dyDescent="0.2">
      <c r="A792" s="1"/>
      <c r="B792" s="1"/>
      <c r="C792" s="90"/>
      <c r="D792" s="146"/>
      <c r="E792" s="257"/>
      <c r="F792" s="263"/>
      <c r="G792" s="257"/>
      <c r="H792" s="257"/>
      <c r="I792" s="257"/>
      <c r="J792" s="257"/>
      <c r="K792" s="257"/>
      <c r="L792" s="256"/>
      <c r="M792" s="263"/>
      <c r="N792" s="263"/>
      <c r="O792" s="257"/>
      <c r="P792" s="257"/>
      <c r="Q792" s="257"/>
      <c r="R792" s="257"/>
      <c r="S792" s="257"/>
      <c r="T792" s="257"/>
      <c r="U792" s="290" t="str">
        <f>IF(OR(L792="FINT",L792="ENCO",L792=""),IF(ISNA(LOOKUP(S792,'€€€'!$H$7:$H$96,'€€€'!$I$7:$I$96)*T792),"",(LOOKUP(S792,'€€€'!$H$7:$H$96,'€€€'!$I$7:$I$96)*T792)),"")</f>
        <v/>
      </c>
      <c r="V792" s="256"/>
      <c r="W792" s="256"/>
      <c r="X792" s="290" t="str">
        <f>IF(OR(L792="FINT",L792="ENCO",L792=""),IF(ISNA(LOOKUP(V792,'€€€'!$H$7:$H$96,'€€€'!$I$7:$I$96)*W792),"",(LOOKUP(V792,'€€€'!$H$7:$H$96,'€€€'!$I$7:$I$96)*W792)),"")</f>
        <v/>
      </c>
      <c r="Y792" s="7"/>
      <c r="Z792" s="215"/>
      <c r="AA792" s="215"/>
      <c r="AB792" s="215"/>
      <c r="AC792" s="215"/>
      <c r="AD792" s="215"/>
      <c r="AE792" s="215"/>
      <c r="AF792" s="215"/>
      <c r="AG792" s="215"/>
      <c r="AH792" s="215"/>
      <c r="AI792" s="214">
        <f t="shared" si="42"/>
        <v>0</v>
      </c>
      <c r="AJ792" s="214">
        <f t="shared" si="43"/>
        <v>0</v>
      </c>
      <c r="AK792" s="214">
        <f t="shared" si="44"/>
        <v>0</v>
      </c>
    </row>
    <row r="793" spans="1:37" ht="20.25" x14ac:dyDescent="0.2">
      <c r="A793" s="1"/>
      <c r="B793" s="1"/>
      <c r="C793" s="90"/>
      <c r="D793" s="146"/>
      <c r="E793" s="257"/>
      <c r="F793" s="263"/>
      <c r="G793" s="257"/>
      <c r="H793" s="257"/>
      <c r="I793" s="257"/>
      <c r="J793" s="257"/>
      <c r="K793" s="257"/>
      <c r="L793" s="256"/>
      <c r="M793" s="263"/>
      <c r="N793" s="263"/>
      <c r="O793" s="257"/>
      <c r="P793" s="257"/>
      <c r="Q793" s="257"/>
      <c r="R793" s="257"/>
      <c r="S793" s="257"/>
      <c r="T793" s="257"/>
      <c r="U793" s="290" t="str">
        <f>IF(OR(L793="FINT",L793="ENCO",L793=""),IF(ISNA(LOOKUP(S793,'€€€'!$H$7:$H$96,'€€€'!$I$7:$I$96)*T793),"",(LOOKUP(S793,'€€€'!$H$7:$H$96,'€€€'!$I$7:$I$96)*T793)),"")</f>
        <v/>
      </c>
      <c r="V793" s="256"/>
      <c r="W793" s="256"/>
      <c r="X793" s="290" t="str">
        <f>IF(OR(L793="FINT",L793="ENCO",L793=""),IF(ISNA(LOOKUP(V793,'€€€'!$H$7:$H$96,'€€€'!$I$7:$I$96)*W793),"",(LOOKUP(V793,'€€€'!$H$7:$H$96,'€€€'!$I$7:$I$96)*W793)),"")</f>
        <v/>
      </c>
      <c r="Y793" s="7"/>
      <c r="Z793" s="215"/>
      <c r="AA793" s="215"/>
      <c r="AB793" s="215"/>
      <c r="AC793" s="215"/>
      <c r="AD793" s="215"/>
      <c r="AE793" s="215"/>
      <c r="AF793" s="215"/>
      <c r="AG793" s="215"/>
      <c r="AH793" s="215"/>
      <c r="AI793" s="214">
        <f t="shared" si="42"/>
        <v>0</v>
      </c>
      <c r="AJ793" s="214">
        <f t="shared" si="43"/>
        <v>0</v>
      </c>
      <c r="AK793" s="214">
        <f t="shared" si="44"/>
        <v>0</v>
      </c>
    </row>
    <row r="794" spans="1:37" ht="20.25" x14ac:dyDescent="0.2">
      <c r="A794" s="1"/>
      <c r="B794" s="1"/>
      <c r="C794" s="90"/>
      <c r="D794" s="146"/>
      <c r="E794" s="257"/>
      <c r="F794" s="263"/>
      <c r="G794" s="257"/>
      <c r="H794" s="257"/>
      <c r="I794" s="257"/>
      <c r="J794" s="257"/>
      <c r="K794" s="257"/>
      <c r="L794" s="256"/>
      <c r="M794" s="263"/>
      <c r="N794" s="263"/>
      <c r="O794" s="257"/>
      <c r="P794" s="257"/>
      <c r="Q794" s="257"/>
      <c r="R794" s="257"/>
      <c r="S794" s="257"/>
      <c r="T794" s="257"/>
      <c r="U794" s="290" t="str">
        <f>IF(OR(L794="FINT",L794="ENCO",L794=""),IF(ISNA(LOOKUP(S794,'€€€'!$H$7:$H$96,'€€€'!$I$7:$I$96)*T794),"",(LOOKUP(S794,'€€€'!$H$7:$H$96,'€€€'!$I$7:$I$96)*T794)),"")</f>
        <v/>
      </c>
      <c r="V794" s="256"/>
      <c r="W794" s="256"/>
      <c r="X794" s="290" t="str">
        <f>IF(OR(L794="FINT",L794="ENCO",L794=""),IF(ISNA(LOOKUP(V794,'€€€'!$H$7:$H$96,'€€€'!$I$7:$I$96)*W794),"",(LOOKUP(V794,'€€€'!$H$7:$H$96,'€€€'!$I$7:$I$96)*W794)),"")</f>
        <v/>
      </c>
      <c r="Y794" s="7"/>
      <c r="Z794" s="215"/>
      <c r="AA794" s="215"/>
      <c r="AB794" s="215"/>
      <c r="AC794" s="215"/>
      <c r="AD794" s="215"/>
      <c r="AE794" s="215"/>
      <c r="AF794" s="215"/>
      <c r="AG794" s="215"/>
      <c r="AH794" s="215"/>
      <c r="AI794" s="214">
        <f t="shared" si="42"/>
        <v>0</v>
      </c>
      <c r="AJ794" s="214">
        <f t="shared" si="43"/>
        <v>0</v>
      </c>
      <c r="AK794" s="214">
        <f t="shared" si="44"/>
        <v>0</v>
      </c>
    </row>
    <row r="795" spans="1:37" ht="20.25" x14ac:dyDescent="0.2">
      <c r="A795" s="1"/>
      <c r="B795" s="1"/>
      <c r="C795" s="90"/>
      <c r="D795" s="146"/>
      <c r="E795" s="257"/>
      <c r="F795" s="263"/>
      <c r="G795" s="257"/>
      <c r="H795" s="257"/>
      <c r="I795" s="257"/>
      <c r="J795" s="257"/>
      <c r="K795" s="257"/>
      <c r="L795" s="256"/>
      <c r="M795" s="263"/>
      <c r="N795" s="263"/>
      <c r="O795" s="257"/>
      <c r="P795" s="257"/>
      <c r="Q795" s="257"/>
      <c r="R795" s="257"/>
      <c r="S795" s="257"/>
      <c r="T795" s="257"/>
      <c r="U795" s="290" t="str">
        <f>IF(OR(L795="FINT",L795="ENCO",L795=""),IF(ISNA(LOOKUP(S795,'€€€'!$H$7:$H$96,'€€€'!$I$7:$I$96)*T795),"",(LOOKUP(S795,'€€€'!$H$7:$H$96,'€€€'!$I$7:$I$96)*T795)),"")</f>
        <v/>
      </c>
      <c r="V795" s="256"/>
      <c r="W795" s="256"/>
      <c r="X795" s="290" t="str">
        <f>IF(OR(L795="FINT",L795="ENCO",L795=""),IF(ISNA(LOOKUP(V795,'€€€'!$H$7:$H$96,'€€€'!$I$7:$I$96)*W795),"",(LOOKUP(V795,'€€€'!$H$7:$H$96,'€€€'!$I$7:$I$96)*W795)),"")</f>
        <v/>
      </c>
      <c r="Y795" s="7"/>
      <c r="Z795" s="215"/>
      <c r="AA795" s="215"/>
      <c r="AB795" s="215"/>
      <c r="AC795" s="215"/>
      <c r="AD795" s="215"/>
      <c r="AE795" s="215"/>
      <c r="AF795" s="215"/>
      <c r="AG795" s="215"/>
      <c r="AH795" s="215"/>
      <c r="AI795" s="214">
        <f t="shared" si="42"/>
        <v>0</v>
      </c>
      <c r="AJ795" s="214">
        <f t="shared" si="43"/>
        <v>0</v>
      </c>
      <c r="AK795" s="214">
        <f t="shared" si="44"/>
        <v>0</v>
      </c>
    </row>
    <row r="796" spans="1:37" ht="20.25" x14ac:dyDescent="0.2">
      <c r="A796" s="1"/>
      <c r="B796" s="1"/>
      <c r="C796" s="90"/>
      <c r="D796" s="146"/>
      <c r="E796" s="257"/>
      <c r="F796" s="263"/>
      <c r="G796" s="257"/>
      <c r="H796" s="257"/>
      <c r="I796" s="257"/>
      <c r="J796" s="257"/>
      <c r="K796" s="257"/>
      <c r="L796" s="256"/>
      <c r="M796" s="263"/>
      <c r="N796" s="263"/>
      <c r="O796" s="257"/>
      <c r="P796" s="257"/>
      <c r="Q796" s="257"/>
      <c r="R796" s="257"/>
      <c r="S796" s="257"/>
      <c r="T796" s="257"/>
      <c r="U796" s="290" t="str">
        <f>IF(OR(L796="FINT",L796="ENCO",L796=""),IF(ISNA(LOOKUP(S796,'€€€'!$H$7:$H$96,'€€€'!$I$7:$I$96)*T796),"",(LOOKUP(S796,'€€€'!$H$7:$H$96,'€€€'!$I$7:$I$96)*T796)),"")</f>
        <v/>
      </c>
      <c r="V796" s="256"/>
      <c r="W796" s="256"/>
      <c r="X796" s="290" t="str">
        <f>IF(OR(L796="FINT",L796="ENCO",L796=""),IF(ISNA(LOOKUP(V796,'€€€'!$H$7:$H$96,'€€€'!$I$7:$I$96)*W796),"",(LOOKUP(V796,'€€€'!$H$7:$H$96,'€€€'!$I$7:$I$96)*W796)),"")</f>
        <v/>
      </c>
      <c r="Y796" s="7"/>
      <c r="Z796" s="215"/>
      <c r="AA796" s="215"/>
      <c r="AB796" s="215"/>
      <c r="AC796" s="215"/>
      <c r="AD796" s="215"/>
      <c r="AE796" s="215"/>
      <c r="AF796" s="215"/>
      <c r="AG796" s="215"/>
      <c r="AH796" s="215"/>
      <c r="AI796" s="214">
        <f t="shared" si="42"/>
        <v>0</v>
      </c>
      <c r="AJ796" s="214">
        <f t="shared" si="43"/>
        <v>0</v>
      </c>
      <c r="AK796" s="214">
        <f t="shared" si="44"/>
        <v>0</v>
      </c>
    </row>
    <row r="797" spans="1:37" ht="20.25" x14ac:dyDescent="0.2">
      <c r="A797" s="1"/>
      <c r="B797" s="1"/>
      <c r="C797" s="90"/>
      <c r="D797" s="146"/>
      <c r="E797" s="257"/>
      <c r="F797" s="263"/>
      <c r="G797" s="257"/>
      <c r="H797" s="257"/>
      <c r="I797" s="257"/>
      <c r="J797" s="257"/>
      <c r="K797" s="257"/>
      <c r="L797" s="256"/>
      <c r="M797" s="263"/>
      <c r="N797" s="263"/>
      <c r="O797" s="257"/>
      <c r="P797" s="257"/>
      <c r="Q797" s="257"/>
      <c r="R797" s="257"/>
      <c r="S797" s="257"/>
      <c r="T797" s="257"/>
      <c r="U797" s="290" t="str">
        <f>IF(OR(L797="FINT",L797="ENCO",L797=""),IF(ISNA(LOOKUP(S797,'€€€'!$H$7:$H$96,'€€€'!$I$7:$I$96)*T797),"",(LOOKUP(S797,'€€€'!$H$7:$H$96,'€€€'!$I$7:$I$96)*T797)),"")</f>
        <v/>
      </c>
      <c r="V797" s="256"/>
      <c r="W797" s="256"/>
      <c r="X797" s="290" t="str">
        <f>IF(OR(L797="FINT",L797="ENCO",L797=""),IF(ISNA(LOOKUP(V797,'€€€'!$H$7:$H$96,'€€€'!$I$7:$I$96)*W797),"",(LOOKUP(V797,'€€€'!$H$7:$H$96,'€€€'!$I$7:$I$96)*W797)),"")</f>
        <v/>
      </c>
      <c r="Y797" s="7"/>
      <c r="Z797" s="215"/>
      <c r="AA797" s="215"/>
      <c r="AB797" s="215"/>
      <c r="AC797" s="215"/>
      <c r="AD797" s="215"/>
      <c r="AE797" s="215"/>
      <c r="AF797" s="215"/>
      <c r="AG797" s="215"/>
      <c r="AH797" s="215"/>
      <c r="AI797" s="214">
        <f t="shared" si="42"/>
        <v>0</v>
      </c>
      <c r="AJ797" s="214">
        <f t="shared" si="43"/>
        <v>0</v>
      </c>
      <c r="AK797" s="214">
        <f t="shared" si="44"/>
        <v>0</v>
      </c>
    </row>
    <row r="798" spans="1:37" ht="20.25" x14ac:dyDescent="0.2">
      <c r="A798" s="1"/>
      <c r="B798" s="1"/>
      <c r="C798" s="90"/>
      <c r="D798" s="146"/>
      <c r="E798" s="257"/>
      <c r="F798" s="263"/>
      <c r="G798" s="257"/>
      <c r="H798" s="257"/>
      <c r="I798" s="257"/>
      <c r="J798" s="257"/>
      <c r="K798" s="257"/>
      <c r="L798" s="256"/>
      <c r="M798" s="263"/>
      <c r="N798" s="263"/>
      <c r="O798" s="257"/>
      <c r="P798" s="257"/>
      <c r="Q798" s="257"/>
      <c r="R798" s="257"/>
      <c r="S798" s="257"/>
      <c r="T798" s="257"/>
      <c r="U798" s="290" t="str">
        <f>IF(OR(L798="FINT",L798="ENCO",L798=""),IF(ISNA(LOOKUP(S798,'€€€'!$H$7:$H$96,'€€€'!$I$7:$I$96)*T798),"",(LOOKUP(S798,'€€€'!$H$7:$H$96,'€€€'!$I$7:$I$96)*T798)),"")</f>
        <v/>
      </c>
      <c r="V798" s="256"/>
      <c r="W798" s="256"/>
      <c r="X798" s="290" t="str">
        <f>IF(OR(L798="FINT",L798="ENCO",L798=""),IF(ISNA(LOOKUP(V798,'€€€'!$H$7:$H$96,'€€€'!$I$7:$I$96)*W798),"",(LOOKUP(V798,'€€€'!$H$7:$H$96,'€€€'!$I$7:$I$96)*W798)),"")</f>
        <v/>
      </c>
      <c r="Y798" s="7"/>
      <c r="Z798" s="215"/>
      <c r="AA798" s="215"/>
      <c r="AB798" s="215"/>
      <c r="AC798" s="215"/>
      <c r="AD798" s="215"/>
      <c r="AE798" s="215"/>
      <c r="AF798" s="215"/>
      <c r="AG798" s="215"/>
      <c r="AH798" s="215"/>
      <c r="AI798" s="214">
        <f t="shared" si="42"/>
        <v>0</v>
      </c>
      <c r="AJ798" s="214">
        <f t="shared" si="43"/>
        <v>0</v>
      </c>
      <c r="AK798" s="214">
        <f t="shared" si="44"/>
        <v>0</v>
      </c>
    </row>
    <row r="799" spans="1:37" ht="20.25" x14ac:dyDescent="0.2">
      <c r="A799" s="1"/>
      <c r="B799" s="1"/>
      <c r="C799" s="90"/>
      <c r="D799" s="146"/>
      <c r="E799" s="257"/>
      <c r="F799" s="263"/>
      <c r="G799" s="257"/>
      <c r="H799" s="257"/>
      <c r="I799" s="257"/>
      <c r="J799" s="257"/>
      <c r="K799" s="257"/>
      <c r="L799" s="256"/>
      <c r="M799" s="263"/>
      <c r="N799" s="263"/>
      <c r="O799" s="257"/>
      <c r="P799" s="257"/>
      <c r="Q799" s="257"/>
      <c r="R799" s="257"/>
      <c r="S799" s="257"/>
      <c r="T799" s="257"/>
      <c r="U799" s="290" t="str">
        <f>IF(OR(L799="FINT",L799="ENCO",L799=""),IF(ISNA(LOOKUP(S799,'€€€'!$H$7:$H$96,'€€€'!$I$7:$I$96)*T799),"",(LOOKUP(S799,'€€€'!$H$7:$H$96,'€€€'!$I$7:$I$96)*T799)),"")</f>
        <v/>
      </c>
      <c r="V799" s="256"/>
      <c r="W799" s="256"/>
      <c r="X799" s="290" t="str">
        <f>IF(OR(L799="FINT",L799="ENCO",L799=""),IF(ISNA(LOOKUP(V799,'€€€'!$H$7:$H$96,'€€€'!$I$7:$I$96)*W799),"",(LOOKUP(V799,'€€€'!$H$7:$H$96,'€€€'!$I$7:$I$96)*W799)),"")</f>
        <v/>
      </c>
      <c r="Y799" s="7"/>
      <c r="Z799" s="215"/>
      <c r="AA799" s="215"/>
      <c r="AB799" s="215"/>
      <c r="AC799" s="215"/>
      <c r="AD799" s="215"/>
      <c r="AE799" s="215"/>
      <c r="AF799" s="215"/>
      <c r="AG799" s="215"/>
      <c r="AH799" s="215"/>
      <c r="AI799" s="214">
        <f t="shared" si="42"/>
        <v>0</v>
      </c>
      <c r="AJ799" s="214">
        <f t="shared" si="43"/>
        <v>0</v>
      </c>
      <c r="AK799" s="214">
        <f t="shared" si="44"/>
        <v>0</v>
      </c>
    </row>
    <row r="800" spans="1:37" ht="20.25" x14ac:dyDescent="0.2">
      <c r="A800" s="1"/>
      <c r="B800" s="1"/>
      <c r="C800" s="90"/>
      <c r="D800" s="146"/>
      <c r="E800" s="257"/>
      <c r="F800" s="263"/>
      <c r="G800" s="257"/>
      <c r="H800" s="257"/>
      <c r="I800" s="257"/>
      <c r="J800" s="257"/>
      <c r="K800" s="257"/>
      <c r="L800" s="256"/>
      <c r="M800" s="263"/>
      <c r="N800" s="263"/>
      <c r="O800" s="257"/>
      <c r="P800" s="257"/>
      <c r="Q800" s="257"/>
      <c r="R800" s="257"/>
      <c r="S800" s="257"/>
      <c r="T800" s="257"/>
      <c r="U800" s="290" t="str">
        <f>IF(OR(L800="FINT",L800="ENCO",L800=""),IF(ISNA(LOOKUP(S800,'€€€'!$H$7:$H$96,'€€€'!$I$7:$I$96)*T800),"",(LOOKUP(S800,'€€€'!$H$7:$H$96,'€€€'!$I$7:$I$96)*T800)),"")</f>
        <v/>
      </c>
      <c r="V800" s="256"/>
      <c r="W800" s="256"/>
      <c r="X800" s="290" t="str">
        <f>IF(OR(L800="FINT",L800="ENCO",L800=""),IF(ISNA(LOOKUP(V800,'€€€'!$H$7:$H$96,'€€€'!$I$7:$I$96)*W800),"",(LOOKUP(V800,'€€€'!$H$7:$H$96,'€€€'!$I$7:$I$96)*W800)),"")</f>
        <v/>
      </c>
      <c r="Y800" s="7"/>
      <c r="Z800" s="215"/>
      <c r="AA800" s="215"/>
      <c r="AB800" s="215"/>
      <c r="AC800" s="215"/>
      <c r="AD800" s="215"/>
      <c r="AE800" s="215"/>
      <c r="AF800" s="215"/>
      <c r="AG800" s="215"/>
      <c r="AH800" s="215"/>
      <c r="AI800" s="214">
        <f t="shared" si="42"/>
        <v>0</v>
      </c>
      <c r="AJ800" s="214">
        <f t="shared" si="43"/>
        <v>0</v>
      </c>
      <c r="AK800" s="214">
        <f t="shared" si="44"/>
        <v>0</v>
      </c>
    </row>
    <row r="801" spans="1:37" ht="20.25" x14ac:dyDescent="0.2">
      <c r="A801" s="1"/>
      <c r="B801" s="1"/>
      <c r="C801" s="90"/>
      <c r="D801" s="146"/>
      <c r="E801" s="257"/>
      <c r="F801" s="263"/>
      <c r="G801" s="257"/>
      <c r="H801" s="257"/>
      <c r="I801" s="257"/>
      <c r="J801" s="257"/>
      <c r="K801" s="257"/>
      <c r="L801" s="256"/>
      <c r="M801" s="263"/>
      <c r="N801" s="263"/>
      <c r="O801" s="257"/>
      <c r="P801" s="257"/>
      <c r="Q801" s="257"/>
      <c r="R801" s="257"/>
      <c r="S801" s="257"/>
      <c r="T801" s="257"/>
      <c r="U801" s="290" t="str">
        <f>IF(OR(L801="FINT",L801="ENCO",L801=""),IF(ISNA(LOOKUP(S801,'€€€'!$H$7:$H$96,'€€€'!$I$7:$I$96)*T801),"",(LOOKUP(S801,'€€€'!$H$7:$H$96,'€€€'!$I$7:$I$96)*T801)),"")</f>
        <v/>
      </c>
      <c r="V801" s="256"/>
      <c r="W801" s="256"/>
      <c r="X801" s="290" t="str">
        <f>IF(OR(L801="FINT",L801="ENCO",L801=""),IF(ISNA(LOOKUP(V801,'€€€'!$H$7:$H$96,'€€€'!$I$7:$I$96)*W801),"",(LOOKUP(V801,'€€€'!$H$7:$H$96,'€€€'!$I$7:$I$96)*W801)),"")</f>
        <v/>
      </c>
      <c r="Y801" s="7"/>
      <c r="Z801" s="215"/>
      <c r="AA801" s="215"/>
      <c r="AB801" s="215"/>
      <c r="AC801" s="215"/>
      <c r="AD801" s="215"/>
      <c r="AE801" s="215"/>
      <c r="AF801" s="215"/>
      <c r="AG801" s="215"/>
      <c r="AH801" s="215"/>
      <c r="AI801" s="214">
        <f t="shared" si="42"/>
        <v>0</v>
      </c>
      <c r="AJ801" s="214">
        <f t="shared" si="43"/>
        <v>0</v>
      </c>
      <c r="AK801" s="214">
        <f t="shared" si="44"/>
        <v>0</v>
      </c>
    </row>
    <row r="802" spans="1:37" ht="20.25" x14ac:dyDescent="0.2">
      <c r="A802" s="1"/>
      <c r="B802" s="1"/>
      <c r="C802" s="90"/>
      <c r="D802" s="146"/>
      <c r="E802" s="257"/>
      <c r="F802" s="263"/>
      <c r="G802" s="257"/>
      <c r="H802" s="257"/>
      <c r="I802" s="257"/>
      <c r="J802" s="257"/>
      <c r="K802" s="257"/>
      <c r="L802" s="256"/>
      <c r="M802" s="263"/>
      <c r="N802" s="263"/>
      <c r="O802" s="257"/>
      <c r="P802" s="257"/>
      <c r="Q802" s="257"/>
      <c r="R802" s="257"/>
      <c r="S802" s="257"/>
      <c r="T802" s="257"/>
      <c r="U802" s="290" t="str">
        <f>IF(OR(L802="FINT",L802="ENCO",L802=""),IF(ISNA(LOOKUP(S802,'€€€'!$H$7:$H$96,'€€€'!$I$7:$I$96)*T802),"",(LOOKUP(S802,'€€€'!$H$7:$H$96,'€€€'!$I$7:$I$96)*T802)),"")</f>
        <v/>
      </c>
      <c r="V802" s="256"/>
      <c r="W802" s="256"/>
      <c r="X802" s="290" t="str">
        <f>IF(OR(L802="FINT",L802="ENCO",L802=""),IF(ISNA(LOOKUP(V802,'€€€'!$H$7:$H$96,'€€€'!$I$7:$I$96)*W802),"",(LOOKUP(V802,'€€€'!$H$7:$H$96,'€€€'!$I$7:$I$96)*W802)),"")</f>
        <v/>
      </c>
      <c r="Y802" s="7"/>
      <c r="Z802" s="215"/>
      <c r="AA802" s="215"/>
      <c r="AB802" s="215"/>
      <c r="AC802" s="215"/>
      <c r="AD802" s="215"/>
      <c r="AE802" s="215"/>
      <c r="AF802" s="215"/>
      <c r="AG802" s="215"/>
      <c r="AH802" s="215"/>
      <c r="AI802" s="214">
        <f t="shared" si="42"/>
        <v>0</v>
      </c>
      <c r="AJ802" s="214">
        <f t="shared" si="43"/>
        <v>0</v>
      </c>
      <c r="AK802" s="214">
        <f t="shared" si="44"/>
        <v>0</v>
      </c>
    </row>
    <row r="803" spans="1:37" ht="20.25" x14ac:dyDescent="0.2">
      <c r="A803" s="1"/>
      <c r="B803" s="1"/>
      <c r="C803" s="90"/>
      <c r="D803" s="146"/>
      <c r="E803" s="257"/>
      <c r="F803" s="263"/>
      <c r="G803" s="257"/>
      <c r="H803" s="257"/>
      <c r="I803" s="257"/>
      <c r="J803" s="257"/>
      <c r="K803" s="257"/>
      <c r="L803" s="256"/>
      <c r="M803" s="263"/>
      <c r="N803" s="263"/>
      <c r="O803" s="257"/>
      <c r="P803" s="257"/>
      <c r="Q803" s="257"/>
      <c r="R803" s="257"/>
      <c r="S803" s="257"/>
      <c r="T803" s="257"/>
      <c r="U803" s="290" t="str">
        <f>IF(OR(L803="FINT",L803="ENCO",L803=""),IF(ISNA(LOOKUP(S803,'€€€'!$H$7:$H$96,'€€€'!$I$7:$I$96)*T803),"",(LOOKUP(S803,'€€€'!$H$7:$H$96,'€€€'!$I$7:$I$96)*T803)),"")</f>
        <v/>
      </c>
      <c r="V803" s="256"/>
      <c r="W803" s="256"/>
      <c r="X803" s="290" t="str">
        <f>IF(OR(L803="FINT",L803="ENCO",L803=""),IF(ISNA(LOOKUP(V803,'€€€'!$H$7:$H$96,'€€€'!$I$7:$I$96)*W803),"",(LOOKUP(V803,'€€€'!$H$7:$H$96,'€€€'!$I$7:$I$96)*W803)),"")</f>
        <v/>
      </c>
      <c r="Y803" s="7"/>
      <c r="Z803" s="215"/>
      <c r="AA803" s="215"/>
      <c r="AB803" s="215"/>
      <c r="AC803" s="215"/>
      <c r="AD803" s="215"/>
      <c r="AE803" s="215"/>
      <c r="AF803" s="215"/>
      <c r="AG803" s="215"/>
      <c r="AH803" s="215"/>
      <c r="AI803" s="214">
        <f t="shared" si="42"/>
        <v>0</v>
      </c>
      <c r="AJ803" s="214">
        <f t="shared" si="43"/>
        <v>0</v>
      </c>
      <c r="AK803" s="214">
        <f t="shared" si="44"/>
        <v>0</v>
      </c>
    </row>
    <row r="804" spans="1:37" ht="20.25" x14ac:dyDescent="0.2">
      <c r="A804" s="1"/>
      <c r="B804" s="1"/>
      <c r="C804" s="90"/>
      <c r="D804" s="146"/>
      <c r="E804" s="257"/>
      <c r="F804" s="263"/>
      <c r="G804" s="257"/>
      <c r="H804" s="257"/>
      <c r="I804" s="257"/>
      <c r="J804" s="257"/>
      <c r="K804" s="257"/>
      <c r="L804" s="256"/>
      <c r="M804" s="263"/>
      <c r="N804" s="263"/>
      <c r="O804" s="257"/>
      <c r="P804" s="257"/>
      <c r="Q804" s="257"/>
      <c r="R804" s="257"/>
      <c r="S804" s="257"/>
      <c r="T804" s="257"/>
      <c r="U804" s="290" t="str">
        <f>IF(OR(L804="FINT",L804="ENCO",L804=""),IF(ISNA(LOOKUP(S804,'€€€'!$H$7:$H$96,'€€€'!$I$7:$I$96)*T804),"",(LOOKUP(S804,'€€€'!$H$7:$H$96,'€€€'!$I$7:$I$96)*T804)),"")</f>
        <v/>
      </c>
      <c r="V804" s="256"/>
      <c r="W804" s="256"/>
      <c r="X804" s="290" t="str">
        <f>IF(OR(L804="FINT",L804="ENCO",L804=""),IF(ISNA(LOOKUP(V804,'€€€'!$H$7:$H$96,'€€€'!$I$7:$I$96)*W804),"",(LOOKUP(V804,'€€€'!$H$7:$H$96,'€€€'!$I$7:$I$96)*W804)),"")</f>
        <v/>
      </c>
      <c r="Y804" s="7"/>
      <c r="Z804" s="215"/>
      <c r="AA804" s="215"/>
      <c r="AB804" s="215"/>
      <c r="AC804" s="215"/>
      <c r="AD804" s="215"/>
      <c r="AE804" s="215"/>
      <c r="AF804" s="215"/>
      <c r="AG804" s="215"/>
      <c r="AH804" s="215"/>
      <c r="AI804" s="214">
        <f t="shared" si="42"/>
        <v>0</v>
      </c>
      <c r="AJ804" s="214">
        <f t="shared" si="43"/>
        <v>0</v>
      </c>
      <c r="AK804" s="214">
        <f t="shared" si="44"/>
        <v>0</v>
      </c>
    </row>
    <row r="805" spans="1:37" ht="20.25" x14ac:dyDescent="0.2">
      <c r="A805" s="1"/>
      <c r="B805" s="1"/>
      <c r="C805" s="90"/>
      <c r="D805" s="146"/>
      <c r="E805" s="257"/>
      <c r="F805" s="263"/>
      <c r="G805" s="257"/>
      <c r="H805" s="257"/>
      <c r="I805" s="257"/>
      <c r="J805" s="257"/>
      <c r="K805" s="257"/>
      <c r="L805" s="256"/>
      <c r="M805" s="263"/>
      <c r="N805" s="263"/>
      <c r="O805" s="257"/>
      <c r="P805" s="257"/>
      <c r="Q805" s="257"/>
      <c r="R805" s="257"/>
      <c r="S805" s="257"/>
      <c r="T805" s="257"/>
      <c r="U805" s="290" t="str">
        <f>IF(OR(L805="FINT",L805="ENCO",L805=""),IF(ISNA(LOOKUP(S805,'€€€'!$H$7:$H$96,'€€€'!$I$7:$I$96)*T805),"",(LOOKUP(S805,'€€€'!$H$7:$H$96,'€€€'!$I$7:$I$96)*T805)),"")</f>
        <v/>
      </c>
      <c r="V805" s="256"/>
      <c r="W805" s="256"/>
      <c r="X805" s="290" t="str">
        <f>IF(OR(L805="FINT",L805="ENCO",L805=""),IF(ISNA(LOOKUP(V805,'€€€'!$H$7:$H$96,'€€€'!$I$7:$I$96)*W805),"",(LOOKUP(V805,'€€€'!$H$7:$H$96,'€€€'!$I$7:$I$96)*W805)),"")</f>
        <v/>
      </c>
      <c r="Y805" s="7"/>
      <c r="Z805" s="215"/>
      <c r="AA805" s="215"/>
      <c r="AB805" s="215"/>
      <c r="AC805" s="215"/>
      <c r="AD805" s="215"/>
      <c r="AE805" s="215"/>
      <c r="AF805" s="215"/>
      <c r="AG805" s="215"/>
      <c r="AH805" s="215"/>
      <c r="AI805" s="214">
        <f t="shared" si="42"/>
        <v>0</v>
      </c>
      <c r="AJ805" s="214">
        <f t="shared" si="43"/>
        <v>0</v>
      </c>
      <c r="AK805" s="214">
        <f t="shared" si="44"/>
        <v>0</v>
      </c>
    </row>
    <row r="806" spans="1:37" ht="20.25" x14ac:dyDescent="0.2">
      <c r="A806" s="1"/>
      <c r="B806" s="1"/>
      <c r="C806" s="90"/>
      <c r="D806" s="146"/>
      <c r="E806" s="257"/>
      <c r="F806" s="263"/>
      <c r="G806" s="257"/>
      <c r="H806" s="257"/>
      <c r="I806" s="257"/>
      <c r="J806" s="257"/>
      <c r="K806" s="257"/>
      <c r="L806" s="256"/>
      <c r="M806" s="263"/>
      <c r="N806" s="263"/>
      <c r="O806" s="257"/>
      <c r="P806" s="257"/>
      <c r="Q806" s="257"/>
      <c r="R806" s="257"/>
      <c r="S806" s="257"/>
      <c r="T806" s="257"/>
      <c r="U806" s="290" t="str">
        <f>IF(OR(L806="FINT",L806="ENCO",L806=""),IF(ISNA(LOOKUP(S806,'€€€'!$H$7:$H$96,'€€€'!$I$7:$I$96)*T806),"",(LOOKUP(S806,'€€€'!$H$7:$H$96,'€€€'!$I$7:$I$96)*T806)),"")</f>
        <v/>
      </c>
      <c r="V806" s="256"/>
      <c r="W806" s="256"/>
      <c r="X806" s="290" t="str">
        <f>IF(OR(L806="FINT",L806="ENCO",L806=""),IF(ISNA(LOOKUP(V806,'€€€'!$H$7:$H$96,'€€€'!$I$7:$I$96)*W806),"",(LOOKUP(V806,'€€€'!$H$7:$H$96,'€€€'!$I$7:$I$96)*W806)),"")</f>
        <v/>
      </c>
      <c r="Y806" s="7"/>
      <c r="Z806" s="215"/>
      <c r="AA806" s="215"/>
      <c r="AB806" s="215"/>
      <c r="AC806" s="215"/>
      <c r="AD806" s="215"/>
      <c r="AE806" s="215"/>
      <c r="AF806" s="215"/>
      <c r="AG806" s="215"/>
      <c r="AH806" s="215"/>
      <c r="AI806" s="214">
        <f t="shared" si="42"/>
        <v>0</v>
      </c>
      <c r="AJ806" s="214">
        <f t="shared" si="43"/>
        <v>0</v>
      </c>
      <c r="AK806" s="214">
        <f t="shared" si="44"/>
        <v>0</v>
      </c>
    </row>
    <row r="807" spans="1:37" ht="20.25" x14ac:dyDescent="0.2">
      <c r="A807" s="1"/>
      <c r="B807" s="1"/>
      <c r="C807" s="90"/>
      <c r="D807" s="146"/>
      <c r="E807" s="257"/>
      <c r="F807" s="263"/>
      <c r="G807" s="257"/>
      <c r="H807" s="257"/>
      <c r="I807" s="257"/>
      <c r="J807" s="257"/>
      <c r="K807" s="257"/>
      <c r="L807" s="256"/>
      <c r="M807" s="263"/>
      <c r="N807" s="263"/>
      <c r="O807" s="257"/>
      <c r="P807" s="257"/>
      <c r="Q807" s="257"/>
      <c r="R807" s="257"/>
      <c r="S807" s="257"/>
      <c r="T807" s="257"/>
      <c r="U807" s="290" t="str">
        <f>IF(OR(L807="FINT",L807="ENCO",L807=""),IF(ISNA(LOOKUP(S807,'€€€'!$H$7:$H$96,'€€€'!$I$7:$I$96)*T807),"",(LOOKUP(S807,'€€€'!$H$7:$H$96,'€€€'!$I$7:$I$96)*T807)),"")</f>
        <v/>
      </c>
      <c r="V807" s="256"/>
      <c r="W807" s="256"/>
      <c r="X807" s="290" t="str">
        <f>IF(OR(L807="FINT",L807="ENCO",L807=""),IF(ISNA(LOOKUP(V807,'€€€'!$H$7:$H$96,'€€€'!$I$7:$I$96)*W807),"",(LOOKUP(V807,'€€€'!$H$7:$H$96,'€€€'!$I$7:$I$96)*W807)),"")</f>
        <v/>
      </c>
      <c r="Y807" s="7"/>
      <c r="Z807" s="215"/>
      <c r="AA807" s="215"/>
      <c r="AB807" s="215"/>
      <c r="AC807" s="215"/>
      <c r="AD807" s="215"/>
      <c r="AE807" s="215"/>
      <c r="AF807" s="215"/>
      <c r="AG807" s="215"/>
      <c r="AH807" s="215"/>
      <c r="AI807" s="214">
        <f t="shared" si="42"/>
        <v>0</v>
      </c>
      <c r="AJ807" s="214">
        <f t="shared" si="43"/>
        <v>0</v>
      </c>
      <c r="AK807" s="214">
        <f t="shared" si="44"/>
        <v>0</v>
      </c>
    </row>
    <row r="808" spans="1:37" ht="20.25" x14ac:dyDescent="0.2">
      <c r="A808" s="1"/>
      <c r="B808" s="1"/>
      <c r="C808" s="90"/>
      <c r="D808" s="146"/>
      <c r="E808" s="257"/>
      <c r="F808" s="263"/>
      <c r="G808" s="257"/>
      <c r="H808" s="257"/>
      <c r="I808" s="257"/>
      <c r="J808" s="257"/>
      <c r="K808" s="257"/>
      <c r="L808" s="256"/>
      <c r="M808" s="263"/>
      <c r="N808" s="263"/>
      <c r="O808" s="257"/>
      <c r="P808" s="257"/>
      <c r="Q808" s="257"/>
      <c r="R808" s="257"/>
      <c r="S808" s="257"/>
      <c r="T808" s="257"/>
      <c r="U808" s="290" t="str">
        <f>IF(OR(L808="FINT",L808="ENCO",L808=""),IF(ISNA(LOOKUP(S808,'€€€'!$H$7:$H$96,'€€€'!$I$7:$I$96)*T808),"",(LOOKUP(S808,'€€€'!$H$7:$H$96,'€€€'!$I$7:$I$96)*T808)),"")</f>
        <v/>
      </c>
      <c r="V808" s="256"/>
      <c r="W808" s="256"/>
      <c r="X808" s="290" t="str">
        <f>IF(OR(L808="FINT",L808="ENCO",L808=""),IF(ISNA(LOOKUP(V808,'€€€'!$H$7:$H$96,'€€€'!$I$7:$I$96)*W808),"",(LOOKUP(V808,'€€€'!$H$7:$H$96,'€€€'!$I$7:$I$96)*W808)),"")</f>
        <v/>
      </c>
      <c r="Y808" s="7"/>
      <c r="Z808" s="215"/>
      <c r="AA808" s="215"/>
      <c r="AB808" s="215"/>
      <c r="AC808" s="215"/>
      <c r="AD808" s="215"/>
      <c r="AE808" s="215"/>
      <c r="AF808" s="215"/>
      <c r="AG808" s="215"/>
      <c r="AH808" s="215"/>
      <c r="AI808" s="214">
        <f t="shared" si="42"/>
        <v>0</v>
      </c>
      <c r="AJ808" s="214">
        <f t="shared" si="43"/>
        <v>0</v>
      </c>
      <c r="AK808" s="214">
        <f t="shared" si="44"/>
        <v>0</v>
      </c>
    </row>
    <row r="809" spans="1:37" ht="20.25" x14ac:dyDescent="0.2">
      <c r="A809" s="1"/>
      <c r="B809" s="1"/>
      <c r="C809" s="90"/>
      <c r="D809" s="146"/>
      <c r="E809" s="257"/>
      <c r="F809" s="263"/>
      <c r="G809" s="257"/>
      <c r="H809" s="257"/>
      <c r="I809" s="257"/>
      <c r="J809" s="257"/>
      <c r="K809" s="257"/>
      <c r="L809" s="256"/>
      <c r="M809" s="263"/>
      <c r="N809" s="263"/>
      <c r="O809" s="257"/>
      <c r="P809" s="257"/>
      <c r="Q809" s="257"/>
      <c r="R809" s="257"/>
      <c r="S809" s="257"/>
      <c r="T809" s="257"/>
      <c r="U809" s="290" t="str">
        <f>IF(OR(L809="FINT",L809="ENCO",L809=""),IF(ISNA(LOOKUP(S809,'€€€'!$H$7:$H$96,'€€€'!$I$7:$I$96)*T809),"",(LOOKUP(S809,'€€€'!$H$7:$H$96,'€€€'!$I$7:$I$96)*T809)),"")</f>
        <v/>
      </c>
      <c r="V809" s="256"/>
      <c r="W809" s="256"/>
      <c r="X809" s="290" t="str">
        <f>IF(OR(L809="FINT",L809="ENCO",L809=""),IF(ISNA(LOOKUP(V809,'€€€'!$H$7:$H$96,'€€€'!$I$7:$I$96)*W809),"",(LOOKUP(V809,'€€€'!$H$7:$H$96,'€€€'!$I$7:$I$96)*W809)),"")</f>
        <v/>
      </c>
      <c r="Y809" s="7"/>
      <c r="Z809" s="215"/>
      <c r="AA809" s="215"/>
      <c r="AB809" s="215"/>
      <c r="AC809" s="215"/>
      <c r="AD809" s="215"/>
      <c r="AE809" s="215"/>
      <c r="AF809" s="215"/>
      <c r="AG809" s="215"/>
      <c r="AH809" s="215"/>
      <c r="AI809" s="214">
        <f t="shared" si="42"/>
        <v>0</v>
      </c>
      <c r="AJ809" s="214">
        <f t="shared" si="43"/>
        <v>0</v>
      </c>
      <c r="AK809" s="214">
        <f t="shared" si="44"/>
        <v>0</v>
      </c>
    </row>
    <row r="810" spans="1:37" ht="20.25" x14ac:dyDescent="0.2">
      <c r="A810" s="1"/>
      <c r="B810" s="1"/>
      <c r="C810" s="90"/>
      <c r="D810" s="146"/>
      <c r="E810" s="257"/>
      <c r="F810" s="263"/>
      <c r="G810" s="257"/>
      <c r="H810" s="257"/>
      <c r="I810" s="257"/>
      <c r="J810" s="257"/>
      <c r="K810" s="257"/>
      <c r="L810" s="256"/>
      <c r="M810" s="263"/>
      <c r="N810" s="263"/>
      <c r="O810" s="257"/>
      <c r="P810" s="257"/>
      <c r="Q810" s="257"/>
      <c r="R810" s="257"/>
      <c r="S810" s="257"/>
      <c r="T810" s="257"/>
      <c r="U810" s="290" t="str">
        <f>IF(OR(L810="FINT",L810="ENCO",L810=""),IF(ISNA(LOOKUP(S810,'€€€'!$H$7:$H$96,'€€€'!$I$7:$I$96)*T810),"",(LOOKUP(S810,'€€€'!$H$7:$H$96,'€€€'!$I$7:$I$96)*T810)),"")</f>
        <v/>
      </c>
      <c r="V810" s="256"/>
      <c r="W810" s="256"/>
      <c r="X810" s="290" t="str">
        <f>IF(OR(L810="FINT",L810="ENCO",L810=""),IF(ISNA(LOOKUP(V810,'€€€'!$H$7:$H$96,'€€€'!$I$7:$I$96)*W810),"",(LOOKUP(V810,'€€€'!$H$7:$H$96,'€€€'!$I$7:$I$96)*W810)),"")</f>
        <v/>
      </c>
      <c r="Y810" s="7"/>
      <c r="Z810" s="215"/>
      <c r="AA810" s="215"/>
      <c r="AB810" s="215"/>
      <c r="AC810" s="215"/>
      <c r="AD810" s="215"/>
      <c r="AE810" s="215"/>
      <c r="AF810" s="215"/>
      <c r="AG810" s="215"/>
      <c r="AH810" s="215"/>
      <c r="AI810" s="214">
        <f t="shared" si="42"/>
        <v>0</v>
      </c>
      <c r="AJ810" s="214">
        <f t="shared" si="43"/>
        <v>0</v>
      </c>
      <c r="AK810" s="214">
        <f t="shared" si="44"/>
        <v>0</v>
      </c>
    </row>
    <row r="811" spans="1:37" ht="20.25" x14ac:dyDescent="0.2">
      <c r="A811" s="1"/>
      <c r="B811" s="1"/>
      <c r="C811" s="90"/>
      <c r="D811" s="146"/>
      <c r="E811" s="257"/>
      <c r="F811" s="263"/>
      <c r="G811" s="257"/>
      <c r="H811" s="257"/>
      <c r="I811" s="257"/>
      <c r="J811" s="257"/>
      <c r="K811" s="257"/>
      <c r="L811" s="256"/>
      <c r="M811" s="263"/>
      <c r="N811" s="263"/>
      <c r="O811" s="257"/>
      <c r="P811" s="257"/>
      <c r="Q811" s="257"/>
      <c r="R811" s="257"/>
      <c r="S811" s="257"/>
      <c r="T811" s="257"/>
      <c r="U811" s="290" t="str">
        <f>IF(OR(L811="FINT",L811="ENCO",L811=""),IF(ISNA(LOOKUP(S811,'€€€'!$H$7:$H$96,'€€€'!$I$7:$I$96)*T811),"",(LOOKUP(S811,'€€€'!$H$7:$H$96,'€€€'!$I$7:$I$96)*T811)),"")</f>
        <v/>
      </c>
      <c r="V811" s="256"/>
      <c r="W811" s="256"/>
      <c r="X811" s="290" t="str">
        <f>IF(OR(L811="FINT",L811="ENCO",L811=""),IF(ISNA(LOOKUP(V811,'€€€'!$H$7:$H$96,'€€€'!$I$7:$I$96)*W811),"",(LOOKUP(V811,'€€€'!$H$7:$H$96,'€€€'!$I$7:$I$96)*W811)),"")</f>
        <v/>
      </c>
      <c r="Y811" s="7"/>
      <c r="Z811" s="215"/>
      <c r="AA811" s="215"/>
      <c r="AB811" s="215"/>
      <c r="AC811" s="215"/>
      <c r="AD811" s="215"/>
      <c r="AE811" s="215"/>
      <c r="AF811" s="215"/>
      <c r="AG811" s="215"/>
      <c r="AH811" s="215"/>
      <c r="AI811" s="214">
        <f t="shared" si="42"/>
        <v>0</v>
      </c>
      <c r="AJ811" s="214">
        <f t="shared" si="43"/>
        <v>0</v>
      </c>
      <c r="AK811" s="214">
        <f t="shared" si="44"/>
        <v>0</v>
      </c>
    </row>
    <row r="812" spans="1:37" ht="20.25" x14ac:dyDescent="0.2">
      <c r="A812" s="1"/>
      <c r="B812" s="1"/>
      <c r="C812" s="90"/>
      <c r="D812" s="146"/>
      <c r="E812" s="257"/>
      <c r="F812" s="263"/>
      <c r="G812" s="257"/>
      <c r="H812" s="257"/>
      <c r="I812" s="257"/>
      <c r="J812" s="257"/>
      <c r="K812" s="257"/>
      <c r="L812" s="256"/>
      <c r="M812" s="263"/>
      <c r="N812" s="263"/>
      <c r="O812" s="257"/>
      <c r="P812" s="257"/>
      <c r="Q812" s="257"/>
      <c r="R812" s="257"/>
      <c r="S812" s="257"/>
      <c r="T812" s="257"/>
      <c r="U812" s="290" t="str">
        <f>IF(OR(L812="FINT",L812="ENCO",L812=""),IF(ISNA(LOOKUP(S812,'€€€'!$H$7:$H$96,'€€€'!$I$7:$I$96)*T812),"",(LOOKUP(S812,'€€€'!$H$7:$H$96,'€€€'!$I$7:$I$96)*T812)),"")</f>
        <v/>
      </c>
      <c r="V812" s="256"/>
      <c r="W812" s="256"/>
      <c r="X812" s="290" t="str">
        <f>IF(OR(L812="FINT",L812="ENCO",L812=""),IF(ISNA(LOOKUP(V812,'€€€'!$H$7:$H$96,'€€€'!$I$7:$I$96)*W812),"",(LOOKUP(V812,'€€€'!$H$7:$H$96,'€€€'!$I$7:$I$96)*W812)),"")</f>
        <v/>
      </c>
      <c r="Y812" s="7"/>
      <c r="Z812" s="215"/>
      <c r="AA812" s="215"/>
      <c r="AB812" s="215"/>
      <c r="AC812" s="215"/>
      <c r="AD812" s="215"/>
      <c r="AE812" s="215"/>
      <c r="AF812" s="215"/>
      <c r="AG812" s="215"/>
      <c r="AH812" s="215"/>
      <c r="AI812" s="214">
        <f t="shared" si="42"/>
        <v>0</v>
      </c>
      <c r="AJ812" s="214">
        <f t="shared" si="43"/>
        <v>0</v>
      </c>
      <c r="AK812" s="214">
        <f t="shared" si="44"/>
        <v>0</v>
      </c>
    </row>
    <row r="813" spans="1:37" ht="20.25" x14ac:dyDescent="0.2">
      <c r="A813" s="1"/>
      <c r="B813" s="1"/>
      <c r="C813" s="90"/>
      <c r="D813" s="146"/>
      <c r="E813" s="257"/>
      <c r="F813" s="263"/>
      <c r="G813" s="257"/>
      <c r="H813" s="257"/>
      <c r="I813" s="257"/>
      <c r="J813" s="257"/>
      <c r="K813" s="257"/>
      <c r="L813" s="256"/>
      <c r="M813" s="263"/>
      <c r="N813" s="263"/>
      <c r="O813" s="257"/>
      <c r="P813" s="257"/>
      <c r="Q813" s="257"/>
      <c r="R813" s="257"/>
      <c r="S813" s="257"/>
      <c r="T813" s="257"/>
      <c r="U813" s="290" t="str">
        <f>IF(OR(L813="FINT",L813="ENCO",L813=""),IF(ISNA(LOOKUP(S813,'€€€'!$H$7:$H$96,'€€€'!$I$7:$I$96)*T813),"",(LOOKUP(S813,'€€€'!$H$7:$H$96,'€€€'!$I$7:$I$96)*T813)),"")</f>
        <v/>
      </c>
      <c r="V813" s="256"/>
      <c r="W813" s="256"/>
      <c r="X813" s="290" t="str">
        <f>IF(OR(L813="FINT",L813="ENCO",L813=""),IF(ISNA(LOOKUP(V813,'€€€'!$H$7:$H$96,'€€€'!$I$7:$I$96)*W813),"",(LOOKUP(V813,'€€€'!$H$7:$H$96,'€€€'!$I$7:$I$96)*W813)),"")</f>
        <v/>
      </c>
      <c r="Y813" s="7"/>
      <c r="Z813" s="215"/>
      <c r="AA813" s="215"/>
      <c r="AB813" s="215"/>
      <c r="AC813" s="215"/>
      <c r="AD813" s="215"/>
      <c r="AE813" s="215"/>
      <c r="AF813" s="215"/>
      <c r="AG813" s="215"/>
      <c r="AH813" s="215"/>
      <c r="AI813" s="214">
        <f t="shared" si="42"/>
        <v>0</v>
      </c>
      <c r="AJ813" s="214">
        <f t="shared" si="43"/>
        <v>0</v>
      </c>
      <c r="AK813" s="214">
        <f t="shared" si="44"/>
        <v>0</v>
      </c>
    </row>
    <row r="814" spans="1:37" ht="20.25" x14ac:dyDescent="0.2">
      <c r="A814" s="1"/>
      <c r="B814" s="1"/>
      <c r="C814" s="90"/>
      <c r="D814" s="146"/>
      <c r="E814" s="257"/>
      <c r="F814" s="263"/>
      <c r="G814" s="257"/>
      <c r="H814" s="257"/>
      <c r="I814" s="257"/>
      <c r="J814" s="257"/>
      <c r="K814" s="257"/>
      <c r="L814" s="256"/>
      <c r="M814" s="263"/>
      <c r="N814" s="263"/>
      <c r="O814" s="257"/>
      <c r="P814" s="257"/>
      <c r="Q814" s="257"/>
      <c r="R814" s="257"/>
      <c r="S814" s="257"/>
      <c r="T814" s="257"/>
      <c r="U814" s="290" t="str">
        <f>IF(OR(L814="FINT",L814="ENCO",L814=""),IF(ISNA(LOOKUP(S814,'€€€'!$H$7:$H$96,'€€€'!$I$7:$I$96)*T814),"",(LOOKUP(S814,'€€€'!$H$7:$H$96,'€€€'!$I$7:$I$96)*T814)),"")</f>
        <v/>
      </c>
      <c r="V814" s="256"/>
      <c r="W814" s="256"/>
      <c r="X814" s="290" t="str">
        <f>IF(OR(L814="FINT",L814="ENCO",L814=""),IF(ISNA(LOOKUP(V814,'€€€'!$H$7:$H$96,'€€€'!$I$7:$I$96)*W814),"",(LOOKUP(V814,'€€€'!$H$7:$H$96,'€€€'!$I$7:$I$96)*W814)),"")</f>
        <v/>
      </c>
      <c r="Y814" s="7"/>
      <c r="Z814" s="215"/>
      <c r="AA814" s="215"/>
      <c r="AB814" s="215"/>
      <c r="AC814" s="215"/>
      <c r="AD814" s="215"/>
      <c r="AE814" s="215"/>
      <c r="AF814" s="215"/>
      <c r="AG814" s="215"/>
      <c r="AH814" s="215"/>
      <c r="AI814" s="214">
        <f t="shared" si="42"/>
        <v>0</v>
      </c>
      <c r="AJ814" s="214">
        <f t="shared" si="43"/>
        <v>0</v>
      </c>
      <c r="AK814" s="214">
        <f t="shared" si="44"/>
        <v>0</v>
      </c>
    </row>
    <row r="815" spans="1:37" ht="20.25" x14ac:dyDescent="0.2">
      <c r="A815" s="1"/>
      <c r="B815" s="1"/>
      <c r="C815" s="90"/>
      <c r="D815" s="146"/>
      <c r="E815" s="257"/>
      <c r="F815" s="263"/>
      <c r="G815" s="257"/>
      <c r="H815" s="257"/>
      <c r="I815" s="257"/>
      <c r="J815" s="257"/>
      <c r="K815" s="257"/>
      <c r="L815" s="256"/>
      <c r="M815" s="263"/>
      <c r="N815" s="263"/>
      <c r="O815" s="257"/>
      <c r="P815" s="257"/>
      <c r="Q815" s="257"/>
      <c r="R815" s="257"/>
      <c r="S815" s="257"/>
      <c r="T815" s="257"/>
      <c r="U815" s="290" t="str">
        <f>IF(OR(L815="FINT",L815="ENCO",L815=""),IF(ISNA(LOOKUP(S815,'€€€'!$H$7:$H$96,'€€€'!$I$7:$I$96)*T815),"",(LOOKUP(S815,'€€€'!$H$7:$H$96,'€€€'!$I$7:$I$96)*T815)),"")</f>
        <v/>
      </c>
      <c r="V815" s="256"/>
      <c r="W815" s="256"/>
      <c r="X815" s="290" t="str">
        <f>IF(OR(L815="FINT",L815="ENCO",L815=""),IF(ISNA(LOOKUP(V815,'€€€'!$H$7:$H$96,'€€€'!$I$7:$I$96)*W815),"",(LOOKUP(V815,'€€€'!$H$7:$H$96,'€€€'!$I$7:$I$96)*W815)),"")</f>
        <v/>
      </c>
      <c r="Y815" s="7"/>
      <c r="Z815" s="215"/>
      <c r="AA815" s="215"/>
      <c r="AB815" s="215"/>
      <c r="AC815" s="215"/>
      <c r="AD815" s="215"/>
      <c r="AE815" s="215"/>
      <c r="AF815" s="215"/>
      <c r="AG815" s="215"/>
      <c r="AH815" s="215"/>
      <c r="AI815" s="214">
        <f t="shared" si="42"/>
        <v>0</v>
      </c>
      <c r="AJ815" s="214">
        <f t="shared" si="43"/>
        <v>0</v>
      </c>
      <c r="AK815" s="214">
        <f t="shared" si="44"/>
        <v>0</v>
      </c>
    </row>
    <row r="816" spans="1:37" ht="20.25" x14ac:dyDescent="0.2">
      <c r="A816" s="1"/>
      <c r="B816" s="1"/>
      <c r="C816" s="90"/>
      <c r="D816" s="146"/>
      <c r="E816" s="257"/>
      <c r="F816" s="263"/>
      <c r="G816" s="257"/>
      <c r="H816" s="257"/>
      <c r="I816" s="257"/>
      <c r="J816" s="257"/>
      <c r="K816" s="257"/>
      <c r="L816" s="256"/>
      <c r="M816" s="263"/>
      <c r="N816" s="263"/>
      <c r="O816" s="257"/>
      <c r="P816" s="257"/>
      <c r="Q816" s="257"/>
      <c r="R816" s="257"/>
      <c r="S816" s="257"/>
      <c r="T816" s="257"/>
      <c r="U816" s="290" t="str">
        <f>IF(OR(L816="FINT",L816="ENCO",L816=""),IF(ISNA(LOOKUP(S816,'€€€'!$H$7:$H$96,'€€€'!$I$7:$I$96)*T816),"",(LOOKUP(S816,'€€€'!$H$7:$H$96,'€€€'!$I$7:$I$96)*T816)),"")</f>
        <v/>
      </c>
      <c r="V816" s="256"/>
      <c r="W816" s="256"/>
      <c r="X816" s="290" t="str">
        <f>IF(OR(L816="FINT",L816="ENCO",L816=""),IF(ISNA(LOOKUP(V816,'€€€'!$H$7:$H$96,'€€€'!$I$7:$I$96)*W816),"",(LOOKUP(V816,'€€€'!$H$7:$H$96,'€€€'!$I$7:$I$96)*W816)),"")</f>
        <v/>
      </c>
      <c r="Y816" s="7"/>
      <c r="Z816" s="215"/>
      <c r="AA816" s="215"/>
      <c r="AB816" s="215"/>
      <c r="AC816" s="215"/>
      <c r="AD816" s="215"/>
      <c r="AE816" s="215"/>
      <c r="AF816" s="215"/>
      <c r="AG816" s="215"/>
      <c r="AH816" s="215"/>
      <c r="AI816" s="214">
        <f t="shared" si="42"/>
        <v>0</v>
      </c>
      <c r="AJ816" s="214">
        <f t="shared" si="43"/>
        <v>0</v>
      </c>
      <c r="AK816" s="214">
        <f t="shared" si="44"/>
        <v>0</v>
      </c>
    </row>
    <row r="817" spans="1:37" ht="20.25" x14ac:dyDescent="0.2">
      <c r="A817" s="1"/>
      <c r="B817" s="1"/>
      <c r="C817" s="90"/>
      <c r="D817" s="146"/>
      <c r="E817" s="257"/>
      <c r="F817" s="263"/>
      <c r="G817" s="257"/>
      <c r="H817" s="257"/>
      <c r="I817" s="257"/>
      <c r="J817" s="257"/>
      <c r="K817" s="257"/>
      <c r="L817" s="256"/>
      <c r="M817" s="263"/>
      <c r="N817" s="263"/>
      <c r="O817" s="257"/>
      <c r="P817" s="257"/>
      <c r="Q817" s="257"/>
      <c r="R817" s="257"/>
      <c r="S817" s="257"/>
      <c r="T817" s="257"/>
      <c r="U817" s="290" t="str">
        <f>IF(OR(L817="FINT",L817="ENCO",L817=""),IF(ISNA(LOOKUP(S817,'€€€'!$H$7:$H$96,'€€€'!$I$7:$I$96)*T817),"",(LOOKUP(S817,'€€€'!$H$7:$H$96,'€€€'!$I$7:$I$96)*T817)),"")</f>
        <v/>
      </c>
      <c r="V817" s="256"/>
      <c r="W817" s="256"/>
      <c r="X817" s="290" t="str">
        <f>IF(OR(L817="FINT",L817="ENCO",L817=""),IF(ISNA(LOOKUP(V817,'€€€'!$H$7:$H$96,'€€€'!$I$7:$I$96)*W817),"",(LOOKUP(V817,'€€€'!$H$7:$H$96,'€€€'!$I$7:$I$96)*W817)),"")</f>
        <v/>
      </c>
      <c r="Y817" s="7"/>
      <c r="Z817" s="215"/>
      <c r="AA817" s="215"/>
      <c r="AB817" s="215"/>
      <c r="AC817" s="215"/>
      <c r="AD817" s="215"/>
      <c r="AE817" s="215"/>
      <c r="AF817" s="215"/>
      <c r="AG817" s="215"/>
      <c r="AH817" s="215"/>
      <c r="AI817" s="214">
        <f t="shared" si="42"/>
        <v>0</v>
      </c>
      <c r="AJ817" s="214">
        <f t="shared" si="43"/>
        <v>0</v>
      </c>
      <c r="AK817" s="214">
        <f t="shared" si="44"/>
        <v>0</v>
      </c>
    </row>
    <row r="818" spans="1:37" ht="20.25" x14ac:dyDescent="0.2">
      <c r="A818" s="1"/>
      <c r="B818" s="1"/>
      <c r="C818" s="90"/>
      <c r="D818" s="146"/>
      <c r="E818" s="257"/>
      <c r="F818" s="263"/>
      <c r="G818" s="257"/>
      <c r="H818" s="257"/>
      <c r="I818" s="257"/>
      <c r="J818" s="257"/>
      <c r="K818" s="257"/>
      <c r="L818" s="256"/>
      <c r="M818" s="263"/>
      <c r="N818" s="263"/>
      <c r="O818" s="257"/>
      <c r="P818" s="257"/>
      <c r="Q818" s="257"/>
      <c r="R818" s="257"/>
      <c r="S818" s="257"/>
      <c r="T818" s="257"/>
      <c r="U818" s="290" t="str">
        <f>IF(OR(L818="FINT",L818="ENCO",L818=""),IF(ISNA(LOOKUP(S818,'€€€'!$H$7:$H$96,'€€€'!$I$7:$I$96)*T818),"",(LOOKUP(S818,'€€€'!$H$7:$H$96,'€€€'!$I$7:$I$96)*T818)),"")</f>
        <v/>
      </c>
      <c r="V818" s="256"/>
      <c r="W818" s="256"/>
      <c r="X818" s="290" t="str">
        <f>IF(OR(L818="FINT",L818="ENCO",L818=""),IF(ISNA(LOOKUP(V818,'€€€'!$H$7:$H$96,'€€€'!$I$7:$I$96)*W818),"",(LOOKUP(V818,'€€€'!$H$7:$H$96,'€€€'!$I$7:$I$96)*W818)),"")</f>
        <v/>
      </c>
      <c r="Y818" s="7"/>
      <c r="Z818" s="215"/>
      <c r="AA818" s="215"/>
      <c r="AB818" s="215"/>
      <c r="AC818" s="215"/>
      <c r="AD818" s="215"/>
      <c r="AE818" s="215"/>
      <c r="AF818" s="215"/>
      <c r="AG818" s="215"/>
      <c r="AH818" s="215"/>
      <c r="AI818" s="214">
        <f t="shared" si="42"/>
        <v>0</v>
      </c>
      <c r="AJ818" s="214">
        <f t="shared" si="43"/>
        <v>0</v>
      </c>
      <c r="AK818" s="214">
        <f t="shared" si="44"/>
        <v>0</v>
      </c>
    </row>
    <row r="819" spans="1:37" ht="20.25" x14ac:dyDescent="0.2">
      <c r="A819" s="1"/>
      <c r="B819" s="1"/>
      <c r="C819" s="90"/>
      <c r="D819" s="146"/>
      <c r="E819" s="257"/>
      <c r="F819" s="263"/>
      <c r="G819" s="257"/>
      <c r="H819" s="257"/>
      <c r="I819" s="257"/>
      <c r="J819" s="257"/>
      <c r="K819" s="257"/>
      <c r="L819" s="256"/>
      <c r="M819" s="263"/>
      <c r="N819" s="263"/>
      <c r="O819" s="257"/>
      <c r="P819" s="257"/>
      <c r="Q819" s="257"/>
      <c r="R819" s="257"/>
      <c r="S819" s="257"/>
      <c r="T819" s="257"/>
      <c r="U819" s="290" t="str">
        <f>IF(OR(L819="FINT",L819="ENCO",L819=""),IF(ISNA(LOOKUP(S819,'€€€'!$H$7:$H$96,'€€€'!$I$7:$I$96)*T819),"",(LOOKUP(S819,'€€€'!$H$7:$H$96,'€€€'!$I$7:$I$96)*T819)),"")</f>
        <v/>
      </c>
      <c r="V819" s="256"/>
      <c r="W819" s="256"/>
      <c r="X819" s="290" t="str">
        <f>IF(OR(L819="FINT",L819="ENCO",L819=""),IF(ISNA(LOOKUP(V819,'€€€'!$H$7:$H$96,'€€€'!$I$7:$I$96)*W819),"",(LOOKUP(V819,'€€€'!$H$7:$H$96,'€€€'!$I$7:$I$96)*W819)),"")</f>
        <v/>
      </c>
      <c r="Y819" s="7"/>
      <c r="Z819" s="215"/>
      <c r="AA819" s="215"/>
      <c r="AB819" s="215"/>
      <c r="AC819" s="215"/>
      <c r="AD819" s="215"/>
      <c r="AE819" s="215"/>
      <c r="AF819" s="215"/>
      <c r="AG819" s="215"/>
      <c r="AH819" s="215"/>
      <c r="AI819" s="214">
        <f t="shared" si="42"/>
        <v>0</v>
      </c>
      <c r="AJ819" s="214">
        <f t="shared" si="43"/>
        <v>0</v>
      </c>
      <c r="AK819" s="214">
        <f t="shared" si="44"/>
        <v>0</v>
      </c>
    </row>
    <row r="820" spans="1:37" ht="20.25" x14ac:dyDescent="0.2">
      <c r="A820" s="1"/>
      <c r="B820" s="1"/>
      <c r="C820" s="90"/>
      <c r="D820" s="146"/>
      <c r="E820" s="257"/>
      <c r="F820" s="263"/>
      <c r="G820" s="257"/>
      <c r="H820" s="257"/>
      <c r="I820" s="257"/>
      <c r="J820" s="257"/>
      <c r="K820" s="257"/>
      <c r="L820" s="256"/>
      <c r="M820" s="263"/>
      <c r="N820" s="263"/>
      <c r="O820" s="257"/>
      <c r="P820" s="257"/>
      <c r="Q820" s="257"/>
      <c r="R820" s="257"/>
      <c r="S820" s="257"/>
      <c r="T820" s="257"/>
      <c r="U820" s="290" t="str">
        <f>IF(OR(L820="FINT",L820="ENCO",L820=""),IF(ISNA(LOOKUP(S820,'€€€'!$H$7:$H$96,'€€€'!$I$7:$I$96)*T820),"",(LOOKUP(S820,'€€€'!$H$7:$H$96,'€€€'!$I$7:$I$96)*T820)),"")</f>
        <v/>
      </c>
      <c r="V820" s="256"/>
      <c r="W820" s="256"/>
      <c r="X820" s="290" t="str">
        <f>IF(OR(L820="FINT",L820="ENCO",L820=""),IF(ISNA(LOOKUP(V820,'€€€'!$H$7:$H$96,'€€€'!$I$7:$I$96)*W820),"",(LOOKUP(V820,'€€€'!$H$7:$H$96,'€€€'!$I$7:$I$96)*W820)),"")</f>
        <v/>
      </c>
      <c r="Y820" s="7"/>
      <c r="Z820" s="215"/>
      <c r="AA820" s="215"/>
      <c r="AB820" s="215"/>
      <c r="AC820" s="215"/>
      <c r="AD820" s="215"/>
      <c r="AE820" s="215"/>
      <c r="AF820" s="215"/>
      <c r="AG820" s="215"/>
      <c r="AH820" s="215"/>
      <c r="AI820" s="214">
        <f t="shared" si="42"/>
        <v>0</v>
      </c>
      <c r="AJ820" s="214">
        <f t="shared" si="43"/>
        <v>0</v>
      </c>
      <c r="AK820" s="214">
        <f t="shared" si="44"/>
        <v>0</v>
      </c>
    </row>
    <row r="821" spans="1:37" ht="20.25" x14ac:dyDescent="0.2">
      <c r="A821" s="1"/>
      <c r="B821" s="1"/>
      <c r="C821" s="90"/>
      <c r="D821" s="146"/>
      <c r="E821" s="257"/>
      <c r="F821" s="263"/>
      <c r="G821" s="257"/>
      <c r="H821" s="257"/>
      <c r="I821" s="257"/>
      <c r="J821" s="257"/>
      <c r="K821" s="257"/>
      <c r="L821" s="256"/>
      <c r="M821" s="263"/>
      <c r="N821" s="263"/>
      <c r="O821" s="257"/>
      <c r="P821" s="257"/>
      <c r="Q821" s="257"/>
      <c r="R821" s="257"/>
      <c r="S821" s="257"/>
      <c r="T821" s="257"/>
      <c r="U821" s="290" t="str">
        <f>IF(OR(L821="FINT",L821="ENCO",L821=""),IF(ISNA(LOOKUP(S821,'€€€'!$H$7:$H$96,'€€€'!$I$7:$I$96)*T821),"",(LOOKUP(S821,'€€€'!$H$7:$H$96,'€€€'!$I$7:$I$96)*T821)),"")</f>
        <v/>
      </c>
      <c r="V821" s="256"/>
      <c r="W821" s="256"/>
      <c r="X821" s="290" t="str">
        <f>IF(OR(L821="FINT",L821="ENCO",L821=""),IF(ISNA(LOOKUP(V821,'€€€'!$H$7:$H$96,'€€€'!$I$7:$I$96)*W821),"",(LOOKUP(V821,'€€€'!$H$7:$H$96,'€€€'!$I$7:$I$96)*W821)),"")</f>
        <v/>
      </c>
      <c r="Y821" s="7"/>
      <c r="Z821" s="215"/>
      <c r="AA821" s="215"/>
      <c r="AB821" s="215"/>
      <c r="AC821" s="215"/>
      <c r="AD821" s="215"/>
      <c r="AE821" s="215"/>
      <c r="AF821" s="215"/>
      <c r="AG821" s="215"/>
      <c r="AH821" s="215"/>
      <c r="AI821" s="214">
        <f t="shared" si="42"/>
        <v>0</v>
      </c>
      <c r="AJ821" s="214">
        <f t="shared" si="43"/>
        <v>0</v>
      </c>
      <c r="AK821" s="214">
        <f t="shared" si="44"/>
        <v>0</v>
      </c>
    </row>
    <row r="822" spans="1:37" ht="20.25" x14ac:dyDescent="0.2">
      <c r="A822" s="1"/>
      <c r="B822" s="1"/>
      <c r="C822" s="90"/>
      <c r="D822" s="146"/>
      <c r="E822" s="257"/>
      <c r="F822" s="263"/>
      <c r="G822" s="257"/>
      <c r="H822" s="257"/>
      <c r="I822" s="257"/>
      <c r="J822" s="257"/>
      <c r="K822" s="257"/>
      <c r="L822" s="256"/>
      <c r="M822" s="263"/>
      <c r="N822" s="263"/>
      <c r="O822" s="257"/>
      <c r="P822" s="257"/>
      <c r="Q822" s="257"/>
      <c r="R822" s="257"/>
      <c r="S822" s="257"/>
      <c r="T822" s="257"/>
      <c r="U822" s="290" t="str">
        <f>IF(OR(L822="FINT",L822="ENCO",L822=""),IF(ISNA(LOOKUP(S822,'€€€'!$H$7:$H$96,'€€€'!$I$7:$I$96)*T822),"",(LOOKUP(S822,'€€€'!$H$7:$H$96,'€€€'!$I$7:$I$96)*T822)),"")</f>
        <v/>
      </c>
      <c r="V822" s="256"/>
      <c r="W822" s="256"/>
      <c r="X822" s="290" t="str">
        <f>IF(OR(L822="FINT",L822="ENCO",L822=""),IF(ISNA(LOOKUP(V822,'€€€'!$H$7:$H$96,'€€€'!$I$7:$I$96)*W822),"",(LOOKUP(V822,'€€€'!$H$7:$H$96,'€€€'!$I$7:$I$96)*W822)),"")</f>
        <v/>
      </c>
      <c r="Y822" s="7"/>
      <c r="Z822" s="215"/>
      <c r="AA822" s="215"/>
      <c r="AB822" s="215"/>
      <c r="AC822" s="215"/>
      <c r="AD822" s="215"/>
      <c r="AE822" s="215"/>
      <c r="AF822" s="215"/>
      <c r="AG822" s="215"/>
      <c r="AH822" s="215"/>
      <c r="AI822" s="214">
        <f t="shared" si="42"/>
        <v>0</v>
      </c>
      <c r="AJ822" s="214">
        <f t="shared" si="43"/>
        <v>0</v>
      </c>
      <c r="AK822" s="214">
        <f t="shared" si="44"/>
        <v>0</v>
      </c>
    </row>
    <row r="823" spans="1:37" ht="20.25" x14ac:dyDescent="0.2">
      <c r="A823" s="1"/>
      <c r="B823" s="1"/>
      <c r="C823" s="90"/>
      <c r="D823" s="146"/>
      <c r="E823" s="257"/>
      <c r="F823" s="263"/>
      <c r="G823" s="257"/>
      <c r="H823" s="257"/>
      <c r="I823" s="257"/>
      <c r="J823" s="257"/>
      <c r="K823" s="257"/>
      <c r="L823" s="256"/>
      <c r="M823" s="263"/>
      <c r="N823" s="263"/>
      <c r="O823" s="257"/>
      <c r="P823" s="257"/>
      <c r="Q823" s="257"/>
      <c r="R823" s="257"/>
      <c r="S823" s="257"/>
      <c r="T823" s="257"/>
      <c r="U823" s="290" t="str">
        <f>IF(OR(L823="FINT",L823="ENCO",L823=""),IF(ISNA(LOOKUP(S823,'€€€'!$H$7:$H$96,'€€€'!$I$7:$I$96)*T823),"",(LOOKUP(S823,'€€€'!$H$7:$H$96,'€€€'!$I$7:$I$96)*T823)),"")</f>
        <v/>
      </c>
      <c r="V823" s="256"/>
      <c r="W823" s="256"/>
      <c r="X823" s="290" t="str">
        <f>IF(OR(L823="FINT",L823="ENCO",L823=""),IF(ISNA(LOOKUP(V823,'€€€'!$H$7:$H$96,'€€€'!$I$7:$I$96)*W823),"",(LOOKUP(V823,'€€€'!$H$7:$H$96,'€€€'!$I$7:$I$96)*W823)),"")</f>
        <v/>
      </c>
      <c r="Y823" s="7"/>
      <c r="Z823" s="215"/>
      <c r="AA823" s="215"/>
      <c r="AB823" s="215"/>
      <c r="AC823" s="215"/>
      <c r="AD823" s="215"/>
      <c r="AE823" s="215"/>
      <c r="AF823" s="215"/>
      <c r="AG823" s="215"/>
      <c r="AH823" s="215"/>
      <c r="AI823" s="214">
        <f t="shared" si="42"/>
        <v>0</v>
      </c>
      <c r="AJ823" s="214">
        <f t="shared" si="43"/>
        <v>0</v>
      </c>
      <c r="AK823" s="214">
        <f t="shared" si="44"/>
        <v>0</v>
      </c>
    </row>
    <row r="824" spans="1:37" ht="20.25" x14ac:dyDescent="0.2">
      <c r="A824" s="1"/>
      <c r="B824" s="1"/>
      <c r="C824" s="90"/>
      <c r="D824" s="146"/>
      <c r="E824" s="257"/>
      <c r="F824" s="263"/>
      <c r="G824" s="257"/>
      <c r="H824" s="257"/>
      <c r="I824" s="257"/>
      <c r="J824" s="257"/>
      <c r="K824" s="257"/>
      <c r="L824" s="256"/>
      <c r="M824" s="263"/>
      <c r="N824" s="263"/>
      <c r="O824" s="257"/>
      <c r="P824" s="257"/>
      <c r="Q824" s="257"/>
      <c r="R824" s="257"/>
      <c r="S824" s="257"/>
      <c r="T824" s="257"/>
      <c r="U824" s="290" t="str">
        <f>IF(OR(L824="FINT",L824="ENCO",L824=""),IF(ISNA(LOOKUP(S824,'€€€'!$H$7:$H$96,'€€€'!$I$7:$I$96)*T824),"",(LOOKUP(S824,'€€€'!$H$7:$H$96,'€€€'!$I$7:$I$96)*T824)),"")</f>
        <v/>
      </c>
      <c r="V824" s="256"/>
      <c r="W824" s="256"/>
      <c r="X824" s="290" t="str">
        <f>IF(OR(L824="FINT",L824="ENCO",L824=""),IF(ISNA(LOOKUP(V824,'€€€'!$H$7:$H$96,'€€€'!$I$7:$I$96)*W824),"",(LOOKUP(V824,'€€€'!$H$7:$H$96,'€€€'!$I$7:$I$96)*W824)),"")</f>
        <v/>
      </c>
      <c r="Y824" s="7"/>
      <c r="Z824" s="215"/>
      <c r="AA824" s="215"/>
      <c r="AB824" s="215"/>
      <c r="AC824" s="215"/>
      <c r="AD824" s="215"/>
      <c r="AE824" s="215"/>
      <c r="AF824" s="215"/>
      <c r="AG824" s="215"/>
      <c r="AH824" s="215"/>
      <c r="AI824" s="214">
        <f t="shared" si="42"/>
        <v>0</v>
      </c>
      <c r="AJ824" s="214">
        <f t="shared" si="43"/>
        <v>0</v>
      </c>
      <c r="AK824" s="214">
        <f t="shared" si="44"/>
        <v>0</v>
      </c>
    </row>
    <row r="825" spans="1:37" ht="20.25" x14ac:dyDescent="0.2">
      <c r="A825" s="1"/>
      <c r="B825" s="1"/>
      <c r="C825" s="90"/>
      <c r="D825" s="146"/>
      <c r="E825" s="257"/>
      <c r="F825" s="263"/>
      <c r="G825" s="257"/>
      <c r="H825" s="257"/>
      <c r="I825" s="257"/>
      <c r="J825" s="257"/>
      <c r="K825" s="257"/>
      <c r="L825" s="256"/>
      <c r="M825" s="263"/>
      <c r="N825" s="263"/>
      <c r="O825" s="257"/>
      <c r="P825" s="257"/>
      <c r="Q825" s="257"/>
      <c r="R825" s="257"/>
      <c r="S825" s="257"/>
      <c r="T825" s="257"/>
      <c r="U825" s="290" t="str">
        <f>IF(OR(L825="FINT",L825="ENCO",L825=""),IF(ISNA(LOOKUP(S825,'€€€'!$H$7:$H$96,'€€€'!$I$7:$I$96)*T825),"",(LOOKUP(S825,'€€€'!$H$7:$H$96,'€€€'!$I$7:$I$96)*T825)),"")</f>
        <v/>
      </c>
      <c r="V825" s="256"/>
      <c r="W825" s="256"/>
      <c r="X825" s="290" t="str">
        <f>IF(OR(L825="FINT",L825="ENCO",L825=""),IF(ISNA(LOOKUP(V825,'€€€'!$H$7:$H$96,'€€€'!$I$7:$I$96)*W825),"",(LOOKUP(V825,'€€€'!$H$7:$H$96,'€€€'!$I$7:$I$96)*W825)),"")</f>
        <v/>
      </c>
      <c r="Y825" s="7"/>
      <c r="Z825" s="215"/>
      <c r="AA825" s="215"/>
      <c r="AB825" s="215"/>
      <c r="AC825" s="215"/>
      <c r="AD825" s="215"/>
      <c r="AE825" s="215"/>
      <c r="AF825" s="215"/>
      <c r="AG825" s="215"/>
      <c r="AH825" s="215"/>
      <c r="AI825" s="214">
        <f t="shared" si="42"/>
        <v>0</v>
      </c>
      <c r="AJ825" s="214">
        <f t="shared" si="43"/>
        <v>0</v>
      </c>
      <c r="AK825" s="214">
        <f t="shared" si="44"/>
        <v>0</v>
      </c>
    </row>
    <row r="826" spans="1:37" ht="20.25" x14ac:dyDescent="0.2">
      <c r="A826" s="1"/>
      <c r="B826" s="1"/>
      <c r="C826" s="90"/>
      <c r="D826" s="146"/>
      <c r="E826" s="257"/>
      <c r="F826" s="263"/>
      <c r="G826" s="257"/>
      <c r="H826" s="257"/>
      <c r="I826" s="257"/>
      <c r="J826" s="257"/>
      <c r="K826" s="257"/>
      <c r="L826" s="256"/>
      <c r="M826" s="263"/>
      <c r="N826" s="263"/>
      <c r="O826" s="257"/>
      <c r="P826" s="257"/>
      <c r="Q826" s="257"/>
      <c r="R826" s="257"/>
      <c r="S826" s="257"/>
      <c r="T826" s="257"/>
      <c r="U826" s="290" t="str">
        <f>IF(OR(L826="FINT",L826="ENCO",L826=""),IF(ISNA(LOOKUP(S826,'€€€'!$H$7:$H$96,'€€€'!$I$7:$I$96)*T826),"",(LOOKUP(S826,'€€€'!$H$7:$H$96,'€€€'!$I$7:$I$96)*T826)),"")</f>
        <v/>
      </c>
      <c r="V826" s="256"/>
      <c r="W826" s="256"/>
      <c r="X826" s="290" t="str">
        <f>IF(OR(L826="FINT",L826="ENCO",L826=""),IF(ISNA(LOOKUP(V826,'€€€'!$H$7:$H$96,'€€€'!$I$7:$I$96)*W826),"",(LOOKUP(V826,'€€€'!$H$7:$H$96,'€€€'!$I$7:$I$96)*W826)),"")</f>
        <v/>
      </c>
      <c r="Y826" s="7"/>
      <c r="Z826" s="215"/>
      <c r="AA826" s="215"/>
      <c r="AB826" s="215"/>
      <c r="AC826" s="215"/>
      <c r="AD826" s="215"/>
      <c r="AE826" s="215"/>
      <c r="AF826" s="215"/>
      <c r="AG826" s="215"/>
      <c r="AH826" s="215"/>
      <c r="AI826" s="214">
        <f t="shared" si="42"/>
        <v>0</v>
      </c>
      <c r="AJ826" s="214">
        <f t="shared" si="43"/>
        <v>0</v>
      </c>
      <c r="AK826" s="214">
        <f t="shared" si="44"/>
        <v>0</v>
      </c>
    </row>
    <row r="827" spans="1:37" ht="20.25" x14ac:dyDescent="0.2">
      <c r="A827" s="1"/>
      <c r="B827" s="1"/>
      <c r="C827" s="90"/>
      <c r="D827" s="146"/>
      <c r="E827" s="257"/>
      <c r="F827" s="263"/>
      <c r="G827" s="257"/>
      <c r="H827" s="257"/>
      <c r="I827" s="257"/>
      <c r="J827" s="257"/>
      <c r="K827" s="257"/>
      <c r="L827" s="256"/>
      <c r="M827" s="263"/>
      <c r="N827" s="263"/>
      <c r="O827" s="257"/>
      <c r="P827" s="257"/>
      <c r="Q827" s="257"/>
      <c r="R827" s="257"/>
      <c r="S827" s="257"/>
      <c r="T827" s="257"/>
      <c r="U827" s="290" t="str">
        <f>IF(OR(L827="FINT",L827="ENCO",L827=""),IF(ISNA(LOOKUP(S827,'€€€'!$H$7:$H$96,'€€€'!$I$7:$I$96)*T827),"",(LOOKUP(S827,'€€€'!$H$7:$H$96,'€€€'!$I$7:$I$96)*T827)),"")</f>
        <v/>
      </c>
      <c r="V827" s="256"/>
      <c r="W827" s="256"/>
      <c r="X827" s="290" t="str">
        <f>IF(OR(L827="FINT",L827="ENCO",L827=""),IF(ISNA(LOOKUP(V827,'€€€'!$H$7:$H$96,'€€€'!$I$7:$I$96)*W827),"",(LOOKUP(V827,'€€€'!$H$7:$H$96,'€€€'!$I$7:$I$96)*W827)),"")</f>
        <v/>
      </c>
      <c r="Y827" s="7"/>
      <c r="Z827" s="215"/>
      <c r="AA827" s="215"/>
      <c r="AB827" s="215"/>
      <c r="AC827" s="215"/>
      <c r="AD827" s="215"/>
      <c r="AE827" s="215"/>
      <c r="AF827" s="215"/>
      <c r="AG827" s="215"/>
      <c r="AH827" s="215"/>
      <c r="AI827" s="214">
        <f t="shared" si="42"/>
        <v>0</v>
      </c>
      <c r="AJ827" s="214">
        <f t="shared" si="43"/>
        <v>0</v>
      </c>
      <c r="AK827" s="214">
        <f t="shared" si="44"/>
        <v>0</v>
      </c>
    </row>
    <row r="828" spans="1:37" ht="20.25" x14ac:dyDescent="0.2">
      <c r="A828" s="1"/>
      <c r="B828" s="1"/>
      <c r="C828" s="90"/>
      <c r="D828" s="146"/>
      <c r="E828" s="257"/>
      <c r="F828" s="263"/>
      <c r="G828" s="257"/>
      <c r="H828" s="257"/>
      <c r="I828" s="257"/>
      <c r="J828" s="257"/>
      <c r="K828" s="257"/>
      <c r="L828" s="256"/>
      <c r="M828" s="263"/>
      <c r="N828" s="263"/>
      <c r="O828" s="257"/>
      <c r="P828" s="257"/>
      <c r="Q828" s="257"/>
      <c r="R828" s="257"/>
      <c r="S828" s="257"/>
      <c r="T828" s="257"/>
      <c r="U828" s="290" t="str">
        <f>IF(OR(L828="FINT",L828="ENCO",L828=""),IF(ISNA(LOOKUP(S828,'€€€'!$H$7:$H$96,'€€€'!$I$7:$I$96)*T828),"",(LOOKUP(S828,'€€€'!$H$7:$H$96,'€€€'!$I$7:$I$96)*T828)),"")</f>
        <v/>
      </c>
      <c r="V828" s="256"/>
      <c r="W828" s="256"/>
      <c r="X828" s="290" t="str">
        <f>IF(OR(L828="FINT",L828="ENCO",L828=""),IF(ISNA(LOOKUP(V828,'€€€'!$H$7:$H$96,'€€€'!$I$7:$I$96)*W828),"",(LOOKUP(V828,'€€€'!$H$7:$H$96,'€€€'!$I$7:$I$96)*W828)),"")</f>
        <v/>
      </c>
      <c r="Y828" s="7"/>
      <c r="Z828" s="215"/>
      <c r="AA828" s="215"/>
      <c r="AB828" s="215"/>
      <c r="AC828" s="215"/>
      <c r="AD828" s="215"/>
      <c r="AE828" s="215"/>
      <c r="AF828" s="215"/>
      <c r="AG828" s="215"/>
      <c r="AH828" s="215"/>
      <c r="AI828" s="214">
        <f t="shared" si="42"/>
        <v>0</v>
      </c>
      <c r="AJ828" s="214">
        <f t="shared" si="43"/>
        <v>0</v>
      </c>
      <c r="AK828" s="214">
        <f t="shared" si="44"/>
        <v>0</v>
      </c>
    </row>
    <row r="829" spans="1:37" ht="20.25" x14ac:dyDescent="0.2">
      <c r="A829" s="1"/>
      <c r="B829" s="1"/>
      <c r="C829" s="90"/>
      <c r="D829" s="146"/>
      <c r="E829" s="257"/>
      <c r="F829" s="263"/>
      <c r="G829" s="257"/>
      <c r="H829" s="257"/>
      <c r="I829" s="257"/>
      <c r="J829" s="257"/>
      <c r="K829" s="257"/>
      <c r="L829" s="256"/>
      <c r="M829" s="263"/>
      <c r="N829" s="263"/>
      <c r="O829" s="257"/>
      <c r="P829" s="257"/>
      <c r="Q829" s="257"/>
      <c r="R829" s="257"/>
      <c r="S829" s="257"/>
      <c r="T829" s="257"/>
      <c r="U829" s="290" t="str">
        <f>IF(OR(L829="FINT",L829="ENCO",L829=""),IF(ISNA(LOOKUP(S829,'€€€'!$H$7:$H$96,'€€€'!$I$7:$I$96)*T829),"",(LOOKUP(S829,'€€€'!$H$7:$H$96,'€€€'!$I$7:$I$96)*T829)),"")</f>
        <v/>
      </c>
      <c r="V829" s="256"/>
      <c r="W829" s="256"/>
      <c r="X829" s="290" t="str">
        <f>IF(OR(L829="FINT",L829="ENCO",L829=""),IF(ISNA(LOOKUP(V829,'€€€'!$H$7:$H$96,'€€€'!$I$7:$I$96)*W829),"",(LOOKUP(V829,'€€€'!$H$7:$H$96,'€€€'!$I$7:$I$96)*W829)),"")</f>
        <v/>
      </c>
      <c r="Y829" s="7"/>
      <c r="Z829" s="215"/>
      <c r="AA829" s="215"/>
      <c r="AB829" s="215"/>
      <c r="AC829" s="215"/>
      <c r="AD829" s="215"/>
      <c r="AE829" s="215"/>
      <c r="AF829" s="215"/>
      <c r="AG829" s="215"/>
      <c r="AH829" s="215"/>
      <c r="AI829" s="214">
        <f t="shared" si="42"/>
        <v>0</v>
      </c>
      <c r="AJ829" s="214">
        <f t="shared" si="43"/>
        <v>0</v>
      </c>
      <c r="AK829" s="214">
        <f t="shared" si="44"/>
        <v>0</v>
      </c>
    </row>
    <row r="830" spans="1:37" ht="20.25" x14ac:dyDescent="0.2">
      <c r="A830" s="1"/>
      <c r="B830" s="1"/>
      <c r="C830" s="90"/>
      <c r="D830" s="146"/>
      <c r="E830" s="257"/>
      <c r="F830" s="263"/>
      <c r="G830" s="257"/>
      <c r="H830" s="257"/>
      <c r="I830" s="257"/>
      <c r="J830" s="257"/>
      <c r="K830" s="257"/>
      <c r="L830" s="256"/>
      <c r="M830" s="263"/>
      <c r="N830" s="263"/>
      <c r="O830" s="257"/>
      <c r="P830" s="257"/>
      <c r="Q830" s="257"/>
      <c r="R830" s="257"/>
      <c r="S830" s="257"/>
      <c r="T830" s="257"/>
      <c r="U830" s="290" t="str">
        <f>IF(OR(L830="FINT",L830="ENCO",L830=""),IF(ISNA(LOOKUP(S830,'€€€'!$H$7:$H$96,'€€€'!$I$7:$I$96)*T830),"",(LOOKUP(S830,'€€€'!$H$7:$H$96,'€€€'!$I$7:$I$96)*T830)),"")</f>
        <v/>
      </c>
      <c r="V830" s="256"/>
      <c r="W830" s="256"/>
      <c r="X830" s="290" t="str">
        <f>IF(OR(L830="FINT",L830="ENCO",L830=""),IF(ISNA(LOOKUP(V830,'€€€'!$H$7:$H$96,'€€€'!$I$7:$I$96)*W830),"",(LOOKUP(V830,'€€€'!$H$7:$H$96,'€€€'!$I$7:$I$96)*W830)),"")</f>
        <v/>
      </c>
      <c r="Y830" s="7"/>
      <c r="Z830" s="215"/>
      <c r="AA830" s="215"/>
      <c r="AB830" s="215"/>
      <c r="AC830" s="215"/>
      <c r="AD830" s="215"/>
      <c r="AE830" s="215"/>
      <c r="AF830" s="215"/>
      <c r="AG830" s="215"/>
      <c r="AH830" s="215"/>
      <c r="AI830" s="214">
        <f t="shared" si="42"/>
        <v>0</v>
      </c>
      <c r="AJ830" s="214">
        <f t="shared" si="43"/>
        <v>0</v>
      </c>
      <c r="AK830" s="214">
        <f t="shared" si="44"/>
        <v>0</v>
      </c>
    </row>
    <row r="831" spans="1:37" ht="20.25" x14ac:dyDescent="0.2">
      <c r="A831" s="1"/>
      <c r="B831" s="1"/>
      <c r="C831" s="90"/>
      <c r="D831" s="146"/>
      <c r="E831" s="257"/>
      <c r="F831" s="263"/>
      <c r="G831" s="257"/>
      <c r="H831" s="257"/>
      <c r="I831" s="257"/>
      <c r="J831" s="257"/>
      <c r="K831" s="257"/>
      <c r="L831" s="256"/>
      <c r="M831" s="263"/>
      <c r="N831" s="263"/>
      <c r="O831" s="257"/>
      <c r="P831" s="257"/>
      <c r="Q831" s="257"/>
      <c r="R831" s="257"/>
      <c r="S831" s="257"/>
      <c r="T831" s="257"/>
      <c r="U831" s="290" t="str">
        <f>IF(OR(L831="FINT",L831="ENCO",L831=""),IF(ISNA(LOOKUP(S831,'€€€'!$H$7:$H$96,'€€€'!$I$7:$I$96)*T831),"",(LOOKUP(S831,'€€€'!$H$7:$H$96,'€€€'!$I$7:$I$96)*T831)),"")</f>
        <v/>
      </c>
      <c r="V831" s="256"/>
      <c r="W831" s="256"/>
      <c r="X831" s="290" t="str">
        <f>IF(OR(L831="FINT",L831="ENCO",L831=""),IF(ISNA(LOOKUP(V831,'€€€'!$H$7:$H$96,'€€€'!$I$7:$I$96)*W831),"",(LOOKUP(V831,'€€€'!$H$7:$H$96,'€€€'!$I$7:$I$96)*W831)),"")</f>
        <v/>
      </c>
      <c r="Y831" s="7"/>
      <c r="Z831" s="215"/>
      <c r="AA831" s="215"/>
      <c r="AB831" s="215"/>
      <c r="AC831" s="215"/>
      <c r="AD831" s="215"/>
      <c r="AE831" s="215"/>
      <c r="AF831" s="215"/>
      <c r="AG831" s="215"/>
      <c r="AH831" s="215"/>
      <c r="AI831" s="214">
        <f t="shared" si="42"/>
        <v>0</v>
      </c>
      <c r="AJ831" s="214">
        <f t="shared" si="43"/>
        <v>0</v>
      </c>
      <c r="AK831" s="214">
        <f t="shared" si="44"/>
        <v>0</v>
      </c>
    </row>
    <row r="832" spans="1:37" ht="20.25" x14ac:dyDescent="0.2">
      <c r="A832" s="1"/>
      <c r="B832" s="1"/>
      <c r="C832" s="90"/>
      <c r="D832" s="146"/>
      <c r="E832" s="257"/>
      <c r="F832" s="263"/>
      <c r="G832" s="257"/>
      <c r="H832" s="257"/>
      <c r="I832" s="257"/>
      <c r="J832" s="257"/>
      <c r="K832" s="257"/>
      <c r="L832" s="256"/>
      <c r="M832" s="263"/>
      <c r="N832" s="263"/>
      <c r="O832" s="257"/>
      <c r="P832" s="257"/>
      <c r="Q832" s="257"/>
      <c r="R832" s="257"/>
      <c r="S832" s="257"/>
      <c r="T832" s="257"/>
      <c r="U832" s="290" t="str">
        <f>IF(OR(L832="FINT",L832="ENCO",L832=""),IF(ISNA(LOOKUP(S832,'€€€'!$H$7:$H$96,'€€€'!$I$7:$I$96)*T832),"",(LOOKUP(S832,'€€€'!$H$7:$H$96,'€€€'!$I$7:$I$96)*T832)),"")</f>
        <v/>
      </c>
      <c r="V832" s="256"/>
      <c r="W832" s="256"/>
      <c r="X832" s="290" t="str">
        <f>IF(OR(L832="FINT",L832="ENCO",L832=""),IF(ISNA(LOOKUP(V832,'€€€'!$H$7:$H$96,'€€€'!$I$7:$I$96)*W832),"",(LOOKUP(V832,'€€€'!$H$7:$H$96,'€€€'!$I$7:$I$96)*W832)),"")</f>
        <v/>
      </c>
      <c r="Y832" s="7"/>
      <c r="Z832" s="215"/>
      <c r="AA832" s="215"/>
      <c r="AB832" s="215"/>
      <c r="AC832" s="215"/>
      <c r="AD832" s="215"/>
      <c r="AE832" s="215"/>
      <c r="AF832" s="215"/>
      <c r="AG832" s="215"/>
      <c r="AH832" s="215"/>
      <c r="AI832" s="214">
        <f t="shared" si="42"/>
        <v>0</v>
      </c>
      <c r="AJ832" s="214">
        <f t="shared" si="43"/>
        <v>0</v>
      </c>
      <c r="AK832" s="214">
        <f t="shared" si="44"/>
        <v>0</v>
      </c>
    </row>
    <row r="833" spans="1:34" ht="21" x14ac:dyDescent="0.2">
      <c r="A833" s="1"/>
      <c r="B833" s="1"/>
      <c r="C833" s="1"/>
      <c r="D833" s="8"/>
      <c r="E833" s="7"/>
      <c r="F833" s="14"/>
      <c r="G833" s="9"/>
      <c r="H833" s="146"/>
      <c r="I833" s="12"/>
      <c r="J833" s="12"/>
      <c r="K833" s="11"/>
      <c r="L833" s="111"/>
      <c r="M833" s="116"/>
      <c r="N833" s="116"/>
      <c r="O833" s="11"/>
      <c r="P833" s="110"/>
      <c r="Q833" s="10"/>
      <c r="R833" s="172"/>
      <c r="S833" s="11"/>
      <c r="T833" s="11"/>
      <c r="U833" s="291"/>
      <c r="V833" s="13"/>
      <c r="W833" s="13"/>
      <c r="X833" s="294"/>
      <c r="Y833" s="7"/>
      <c r="Z833" s="7"/>
      <c r="AA833" s="7"/>
      <c r="AB833" s="7"/>
      <c r="AC833" s="7"/>
      <c r="AD833" s="7"/>
      <c r="AE833" s="7"/>
      <c r="AF833" s="7"/>
      <c r="AG833" s="7"/>
      <c r="AH833" s="7"/>
    </row>
    <row r="834" spans="1:34" ht="21" x14ac:dyDescent="0.2">
      <c r="A834" s="1"/>
      <c r="B834" s="1"/>
      <c r="C834" s="1"/>
      <c r="D834" s="8"/>
      <c r="E834" s="7"/>
      <c r="F834" s="14"/>
      <c r="G834" s="9"/>
      <c r="H834" s="11"/>
      <c r="I834" s="12"/>
      <c r="J834" s="12"/>
      <c r="K834" s="11"/>
      <c r="L834" s="111"/>
      <c r="M834" s="116"/>
      <c r="N834" s="116"/>
      <c r="O834" s="11"/>
      <c r="P834" s="110"/>
      <c r="Q834" s="10"/>
      <c r="R834" s="172"/>
      <c r="S834" s="11"/>
      <c r="T834" s="11"/>
      <c r="U834" s="291"/>
      <c r="V834" s="13"/>
      <c r="W834" s="13"/>
      <c r="X834" s="294"/>
      <c r="Y834" s="7"/>
      <c r="Z834" s="7"/>
      <c r="AA834" s="7"/>
      <c r="AB834" s="7"/>
      <c r="AC834" s="7"/>
      <c r="AD834" s="7"/>
      <c r="AE834" s="7"/>
      <c r="AF834" s="7"/>
      <c r="AG834" s="7"/>
      <c r="AH834" s="7"/>
    </row>
    <row r="835" spans="1:34" ht="21" x14ac:dyDescent="0.2">
      <c r="A835" s="1"/>
      <c r="B835" s="1"/>
      <c r="C835" s="1"/>
      <c r="D835" s="8"/>
      <c r="E835" s="7"/>
      <c r="F835" s="14"/>
      <c r="G835" s="9"/>
      <c r="H835" s="11"/>
      <c r="I835" s="12"/>
      <c r="J835" s="12"/>
      <c r="K835" s="11"/>
      <c r="L835" s="111"/>
      <c r="M835" s="116"/>
      <c r="N835" s="116"/>
      <c r="O835" s="11"/>
      <c r="P835" s="110"/>
      <c r="Q835" s="10"/>
      <c r="R835" s="172"/>
      <c r="S835" s="11"/>
      <c r="T835" s="11"/>
      <c r="U835" s="291"/>
      <c r="V835" s="13"/>
      <c r="W835" s="13"/>
      <c r="X835" s="294"/>
      <c r="Y835" s="7"/>
      <c r="Z835" s="7"/>
      <c r="AA835" s="7"/>
      <c r="AB835" s="7"/>
      <c r="AC835" s="7"/>
      <c r="AD835" s="7"/>
      <c r="AE835" s="7"/>
      <c r="AF835" s="7"/>
      <c r="AG835" s="7"/>
      <c r="AH835" s="7"/>
    </row>
    <row r="836" spans="1:34" ht="21" x14ac:dyDescent="0.2">
      <c r="A836" s="1"/>
      <c r="B836" s="1"/>
      <c r="C836" s="1"/>
      <c r="D836" s="8"/>
      <c r="E836" s="7"/>
      <c r="F836" s="14"/>
      <c r="G836" s="9"/>
      <c r="H836" s="11"/>
      <c r="I836" s="12"/>
      <c r="J836" s="12"/>
      <c r="K836" s="11"/>
      <c r="L836" s="111"/>
      <c r="M836" s="116"/>
      <c r="N836" s="116"/>
      <c r="O836" s="11"/>
      <c r="P836" s="110"/>
      <c r="Q836" s="10"/>
      <c r="R836" s="172"/>
      <c r="S836" s="11"/>
      <c r="T836" s="11"/>
      <c r="U836" s="291"/>
      <c r="V836" s="13"/>
      <c r="W836" s="13"/>
      <c r="X836" s="294"/>
      <c r="Y836" s="7"/>
      <c r="Z836" s="7"/>
      <c r="AA836" s="7"/>
      <c r="AB836" s="7"/>
      <c r="AC836" s="7"/>
      <c r="AD836" s="7"/>
      <c r="AE836" s="7"/>
      <c r="AF836" s="7"/>
      <c r="AG836" s="7"/>
      <c r="AH836" s="7"/>
    </row>
    <row r="837" spans="1:34" ht="21" x14ac:dyDescent="0.2">
      <c r="A837" s="1"/>
      <c r="B837" s="1"/>
      <c r="C837" s="1"/>
      <c r="D837" s="8"/>
      <c r="E837" s="7"/>
      <c r="F837" s="14"/>
      <c r="G837" s="9"/>
      <c r="H837" s="11"/>
      <c r="I837" s="12"/>
      <c r="J837" s="12"/>
      <c r="K837" s="11"/>
      <c r="L837" s="111"/>
      <c r="M837" s="116"/>
      <c r="N837" s="116"/>
      <c r="O837" s="11"/>
      <c r="P837" s="110"/>
      <c r="Q837" s="10"/>
      <c r="R837" s="172"/>
      <c r="S837" s="11"/>
      <c r="T837" s="11"/>
      <c r="U837" s="291"/>
      <c r="V837" s="13"/>
      <c r="W837" s="13"/>
      <c r="X837" s="294"/>
      <c r="Y837" s="7"/>
      <c r="Z837" s="7"/>
      <c r="AA837" s="7"/>
      <c r="AB837" s="7"/>
      <c r="AC837" s="7"/>
      <c r="AD837" s="7"/>
      <c r="AE837" s="7"/>
      <c r="AF837" s="7"/>
      <c r="AG837" s="7"/>
      <c r="AH837" s="7"/>
    </row>
    <row r="838" spans="1:34" ht="21" x14ac:dyDescent="0.2">
      <c r="A838" s="1"/>
      <c r="B838" s="1"/>
      <c r="C838" s="1"/>
      <c r="D838" s="8"/>
      <c r="E838" s="7"/>
      <c r="F838" s="14"/>
      <c r="G838" s="9"/>
      <c r="H838" s="11"/>
      <c r="I838" s="12"/>
      <c r="J838" s="12"/>
      <c r="K838" s="11"/>
      <c r="L838" s="111"/>
      <c r="M838" s="116"/>
      <c r="N838" s="116"/>
      <c r="O838" s="11"/>
      <c r="P838" s="110"/>
      <c r="Q838" s="10"/>
      <c r="R838" s="172"/>
      <c r="S838" s="11"/>
      <c r="T838" s="11"/>
      <c r="U838" s="291"/>
      <c r="V838" s="13"/>
      <c r="W838" s="13"/>
      <c r="X838" s="294"/>
      <c r="Y838" s="7"/>
      <c r="Z838" s="7"/>
      <c r="AA838" s="7"/>
      <c r="AB838" s="7"/>
      <c r="AC838" s="7"/>
      <c r="AD838" s="7"/>
      <c r="AE838" s="7"/>
      <c r="AF838" s="7"/>
      <c r="AG838" s="7"/>
      <c r="AH838" s="7"/>
    </row>
    <row r="839" spans="1:34" ht="21" x14ac:dyDescent="0.2">
      <c r="A839" s="1"/>
      <c r="B839" s="1"/>
      <c r="C839" s="1"/>
      <c r="D839" s="8"/>
      <c r="E839" s="7"/>
      <c r="F839" s="14"/>
      <c r="G839" s="9"/>
      <c r="H839" s="11"/>
      <c r="I839" s="12"/>
      <c r="J839" s="12"/>
      <c r="K839" s="11"/>
      <c r="L839" s="111"/>
      <c r="M839" s="116"/>
      <c r="N839" s="116"/>
      <c r="O839" s="11"/>
      <c r="P839" s="110"/>
      <c r="Q839" s="10"/>
      <c r="R839" s="172"/>
      <c r="S839" s="11"/>
      <c r="T839" s="11"/>
      <c r="U839" s="291"/>
      <c r="V839" s="13"/>
      <c r="W839" s="13"/>
      <c r="X839" s="294"/>
      <c r="Y839" s="7"/>
      <c r="Z839" s="7"/>
      <c r="AA839" s="7"/>
      <c r="AB839" s="7"/>
      <c r="AC839" s="7"/>
      <c r="AD839" s="7"/>
      <c r="AE839" s="7"/>
      <c r="AF839" s="7"/>
      <c r="AG839" s="7"/>
      <c r="AH839" s="7"/>
    </row>
    <row r="840" spans="1:34" ht="21" x14ac:dyDescent="0.2">
      <c r="A840" s="1"/>
      <c r="B840" s="1"/>
      <c r="C840" s="1"/>
      <c r="D840" s="8"/>
      <c r="E840" s="7"/>
      <c r="F840" s="14"/>
      <c r="G840" s="9"/>
      <c r="H840" s="11"/>
      <c r="I840" s="12"/>
      <c r="J840" s="12"/>
      <c r="K840" s="11"/>
      <c r="L840" s="111"/>
      <c r="M840" s="116"/>
      <c r="N840" s="116"/>
      <c r="O840" s="11"/>
      <c r="P840" s="110"/>
      <c r="Q840" s="10"/>
      <c r="R840" s="172"/>
      <c r="S840" s="11"/>
      <c r="T840" s="11"/>
      <c r="U840" s="291"/>
      <c r="V840" s="13"/>
      <c r="W840" s="13"/>
      <c r="X840" s="294"/>
      <c r="Y840" s="7"/>
      <c r="Z840" s="7"/>
      <c r="AA840" s="7"/>
      <c r="AB840" s="7"/>
      <c r="AC840" s="7"/>
      <c r="AD840" s="7"/>
      <c r="AE840" s="7"/>
      <c r="AF840" s="7"/>
      <c r="AG840" s="7"/>
      <c r="AH840" s="7"/>
    </row>
    <row r="841" spans="1:34" ht="21" x14ac:dyDescent="0.2">
      <c r="A841" s="1"/>
      <c r="B841" s="1"/>
      <c r="C841" s="1"/>
      <c r="D841" s="8"/>
      <c r="E841" s="7"/>
      <c r="F841" s="14"/>
      <c r="G841" s="9"/>
      <c r="H841" s="11"/>
      <c r="I841" s="12"/>
      <c r="J841" s="12"/>
      <c r="K841" s="11"/>
      <c r="L841" s="111"/>
      <c r="M841" s="116"/>
      <c r="N841" s="116"/>
      <c r="O841" s="11"/>
      <c r="P841" s="110"/>
      <c r="Q841" s="10"/>
      <c r="R841" s="172"/>
      <c r="S841" s="11"/>
      <c r="T841" s="11"/>
      <c r="U841" s="291"/>
      <c r="V841" s="13"/>
      <c r="W841" s="13"/>
      <c r="X841" s="294"/>
      <c r="Y841" s="7"/>
      <c r="Z841" s="7"/>
      <c r="AA841" s="7"/>
      <c r="AB841" s="7"/>
      <c r="AC841" s="7"/>
      <c r="AD841" s="7"/>
      <c r="AE841" s="7"/>
      <c r="AF841" s="7"/>
      <c r="AG841" s="7"/>
      <c r="AH841" s="7"/>
    </row>
    <row r="842" spans="1:34" ht="21" x14ac:dyDescent="0.2">
      <c r="A842" s="1"/>
      <c r="B842" s="1"/>
      <c r="C842" s="1"/>
      <c r="D842" s="8"/>
      <c r="E842" s="7"/>
      <c r="F842" s="14"/>
      <c r="G842" s="9"/>
      <c r="H842" s="11"/>
      <c r="I842" s="12"/>
      <c r="J842" s="12"/>
      <c r="K842" s="11"/>
      <c r="L842" s="111"/>
      <c r="M842" s="116"/>
      <c r="N842" s="116"/>
      <c r="O842" s="11"/>
      <c r="P842" s="110"/>
      <c r="Q842" s="10"/>
      <c r="R842" s="172"/>
      <c r="S842" s="11"/>
      <c r="T842" s="11"/>
      <c r="U842" s="291"/>
      <c r="V842" s="13"/>
      <c r="W842" s="13"/>
      <c r="X842" s="294"/>
      <c r="Y842" s="7"/>
      <c r="Z842" s="7"/>
      <c r="AA842" s="7"/>
      <c r="AB842" s="7"/>
      <c r="AC842" s="7"/>
      <c r="AD842" s="7"/>
      <c r="AE842" s="7"/>
      <c r="AF842" s="7"/>
      <c r="AG842" s="7"/>
      <c r="AH842" s="7"/>
    </row>
    <row r="843" spans="1:34" ht="21" x14ac:dyDescent="0.2">
      <c r="A843" s="1"/>
      <c r="B843" s="1"/>
      <c r="C843" s="1"/>
      <c r="D843" s="8"/>
      <c r="E843" s="7"/>
      <c r="F843" s="14"/>
      <c r="G843" s="9"/>
      <c r="H843" s="11"/>
      <c r="I843" s="12"/>
      <c r="J843" s="12"/>
      <c r="K843" s="11"/>
      <c r="L843" s="111"/>
      <c r="M843" s="116"/>
      <c r="N843" s="116"/>
      <c r="O843" s="11"/>
      <c r="P843" s="110"/>
      <c r="Q843" s="10"/>
      <c r="R843" s="172"/>
      <c r="S843" s="11"/>
      <c r="T843" s="11"/>
      <c r="U843" s="291"/>
      <c r="V843" s="13"/>
      <c r="W843" s="13"/>
      <c r="X843" s="294"/>
      <c r="Y843" s="7"/>
      <c r="Z843" s="7"/>
      <c r="AA843" s="7"/>
      <c r="AB843" s="7"/>
      <c r="AC843" s="7"/>
      <c r="AD843" s="7"/>
      <c r="AE843" s="7"/>
      <c r="AF843" s="7"/>
      <c r="AG843" s="7"/>
      <c r="AH843" s="7"/>
    </row>
    <row r="844" spans="1:34" ht="21" x14ac:dyDescent="0.2">
      <c r="A844" s="1"/>
      <c r="B844" s="1"/>
      <c r="C844" s="1"/>
      <c r="D844" s="8"/>
      <c r="E844" s="7"/>
      <c r="F844" s="14"/>
      <c r="G844" s="9"/>
      <c r="H844" s="11"/>
      <c r="I844" s="12"/>
      <c r="J844" s="12"/>
      <c r="K844" s="11"/>
      <c r="L844" s="111"/>
      <c r="M844" s="116"/>
      <c r="N844" s="116"/>
      <c r="O844" s="11"/>
      <c r="P844" s="110"/>
      <c r="Q844" s="10"/>
      <c r="R844" s="172"/>
      <c r="S844" s="11"/>
      <c r="T844" s="11"/>
      <c r="U844" s="291"/>
      <c r="V844" s="13"/>
      <c r="W844" s="13"/>
      <c r="X844" s="294"/>
      <c r="Y844" s="7"/>
      <c r="Z844" s="7"/>
      <c r="AA844" s="7"/>
      <c r="AB844" s="7"/>
      <c r="AC844" s="7"/>
      <c r="AD844" s="7"/>
      <c r="AE844" s="7"/>
      <c r="AF844" s="7"/>
      <c r="AG844" s="7"/>
      <c r="AH844" s="7"/>
    </row>
    <row r="845" spans="1:34" ht="21" x14ac:dyDescent="0.2">
      <c r="A845" s="1"/>
      <c r="B845" s="1"/>
      <c r="C845" s="1"/>
      <c r="D845" s="8"/>
      <c r="E845" s="7"/>
      <c r="F845" s="14"/>
      <c r="G845" s="9"/>
      <c r="H845" s="11"/>
      <c r="I845" s="12"/>
      <c r="J845" s="12"/>
      <c r="K845" s="11"/>
      <c r="L845" s="111"/>
      <c r="M845" s="116"/>
      <c r="N845" s="116"/>
      <c r="O845" s="11"/>
      <c r="P845" s="110"/>
      <c r="Q845" s="10"/>
      <c r="R845" s="172"/>
      <c r="S845" s="11"/>
      <c r="T845" s="11"/>
      <c r="U845" s="291"/>
      <c r="V845" s="13"/>
      <c r="W845" s="13"/>
      <c r="X845" s="294"/>
      <c r="Y845" s="7"/>
      <c r="Z845" s="7"/>
      <c r="AA845" s="7"/>
      <c r="AB845" s="7"/>
      <c r="AC845" s="7"/>
      <c r="AD845" s="7"/>
      <c r="AE845" s="7"/>
      <c r="AF845" s="7"/>
      <c r="AG845" s="7"/>
      <c r="AH845" s="7"/>
    </row>
    <row r="846" spans="1:34" ht="21" x14ac:dyDescent="0.2">
      <c r="A846" s="1"/>
      <c r="B846" s="1"/>
      <c r="C846" s="1"/>
      <c r="D846" s="8"/>
      <c r="E846" s="7"/>
      <c r="F846" s="14"/>
      <c r="G846" s="9"/>
      <c r="H846" s="11"/>
      <c r="I846" s="12"/>
      <c r="J846" s="12"/>
      <c r="K846" s="11"/>
      <c r="L846" s="111"/>
      <c r="M846" s="116"/>
      <c r="N846" s="116"/>
      <c r="O846" s="11"/>
      <c r="P846" s="110"/>
      <c r="Q846" s="10"/>
      <c r="R846" s="172"/>
      <c r="S846" s="11"/>
      <c r="T846" s="11"/>
      <c r="U846" s="291"/>
      <c r="V846" s="13"/>
      <c r="W846" s="13"/>
      <c r="X846" s="294"/>
      <c r="Y846" s="7"/>
      <c r="Z846" s="7"/>
      <c r="AA846" s="7"/>
      <c r="AB846" s="7"/>
      <c r="AC846" s="7"/>
      <c r="AD846" s="7"/>
      <c r="AE846" s="7"/>
      <c r="AF846" s="7"/>
      <c r="AG846" s="7"/>
      <c r="AH846" s="7"/>
    </row>
    <row r="847" spans="1:34" ht="21" x14ac:dyDescent="0.2">
      <c r="A847" s="1"/>
      <c r="B847" s="1"/>
      <c r="C847" s="1"/>
      <c r="D847" s="8"/>
      <c r="E847" s="7"/>
      <c r="F847" s="14"/>
      <c r="G847" s="9"/>
      <c r="H847" s="11"/>
      <c r="I847" s="12"/>
      <c r="J847" s="12"/>
      <c r="K847" s="11"/>
      <c r="L847" s="111"/>
      <c r="M847" s="116"/>
      <c r="N847" s="116"/>
      <c r="O847" s="11"/>
      <c r="P847" s="110"/>
      <c r="Q847" s="10"/>
      <c r="R847" s="172"/>
      <c r="S847" s="11"/>
      <c r="T847" s="11"/>
      <c r="U847" s="291"/>
      <c r="V847" s="13"/>
      <c r="W847" s="13"/>
      <c r="X847" s="294"/>
      <c r="Y847" s="7"/>
      <c r="Z847" s="7"/>
      <c r="AA847" s="7"/>
      <c r="AB847" s="7"/>
      <c r="AC847" s="7"/>
      <c r="AD847" s="7"/>
      <c r="AE847" s="7"/>
      <c r="AF847" s="7"/>
      <c r="AG847" s="7"/>
      <c r="AH847" s="7"/>
    </row>
    <row r="848" spans="1:34" ht="21" x14ac:dyDescent="0.2">
      <c r="A848" s="1"/>
      <c r="B848" s="1"/>
      <c r="C848" s="1"/>
      <c r="D848" s="8"/>
      <c r="E848" s="7"/>
      <c r="F848" s="14"/>
      <c r="G848" s="9"/>
      <c r="H848" s="11"/>
      <c r="I848" s="12"/>
      <c r="J848" s="12"/>
      <c r="K848" s="11"/>
      <c r="L848" s="111"/>
      <c r="M848" s="116"/>
      <c r="N848" s="116"/>
      <c r="O848" s="11"/>
      <c r="P848" s="110"/>
      <c r="Q848" s="10"/>
      <c r="R848" s="172"/>
      <c r="S848" s="11"/>
      <c r="T848" s="11"/>
      <c r="U848" s="291"/>
      <c r="V848" s="13"/>
      <c r="W848" s="13"/>
      <c r="X848" s="294"/>
      <c r="Y848" s="7"/>
      <c r="Z848" s="7"/>
      <c r="AA848" s="7"/>
      <c r="AB848" s="7"/>
      <c r="AC848" s="7"/>
      <c r="AD848" s="7"/>
      <c r="AE848" s="7"/>
      <c r="AF848" s="7"/>
      <c r="AG848" s="7"/>
      <c r="AH848" s="7"/>
    </row>
    <row r="849" spans="1:34" ht="21" x14ac:dyDescent="0.2">
      <c r="A849" s="1"/>
      <c r="B849" s="1"/>
      <c r="C849" s="1"/>
      <c r="D849" s="8"/>
      <c r="E849" s="7"/>
      <c r="F849" s="14"/>
      <c r="G849" s="9"/>
      <c r="H849" s="11"/>
      <c r="I849" s="12"/>
      <c r="J849" s="12"/>
      <c r="K849" s="11"/>
      <c r="L849" s="111"/>
      <c r="M849" s="116"/>
      <c r="N849" s="116"/>
      <c r="O849" s="11"/>
      <c r="P849" s="110"/>
      <c r="Q849" s="10"/>
      <c r="R849" s="172"/>
      <c r="S849" s="11"/>
      <c r="T849" s="11"/>
      <c r="U849" s="291"/>
      <c r="V849" s="13"/>
      <c r="W849" s="13"/>
      <c r="X849" s="294"/>
      <c r="Y849" s="7"/>
      <c r="Z849" s="7"/>
      <c r="AA849" s="7"/>
      <c r="AB849" s="7"/>
      <c r="AC849" s="7"/>
      <c r="AD849" s="7"/>
      <c r="AE849" s="7"/>
      <c r="AF849" s="7"/>
      <c r="AG849" s="7"/>
      <c r="AH849" s="7"/>
    </row>
    <row r="850" spans="1:34" ht="21" x14ac:dyDescent="0.2">
      <c r="A850" s="1"/>
      <c r="B850" s="1"/>
      <c r="C850" s="1"/>
      <c r="D850" s="8"/>
      <c r="E850" s="7"/>
      <c r="F850" s="14"/>
      <c r="G850" s="9"/>
      <c r="H850" s="11"/>
      <c r="I850" s="12"/>
      <c r="J850" s="12"/>
      <c r="K850" s="11"/>
      <c r="L850" s="111"/>
      <c r="M850" s="116"/>
      <c r="N850" s="116"/>
      <c r="O850" s="11"/>
      <c r="P850" s="110"/>
      <c r="Q850" s="10"/>
      <c r="R850" s="172"/>
      <c r="S850" s="11"/>
      <c r="T850" s="11"/>
      <c r="U850" s="291"/>
      <c r="V850" s="13"/>
      <c r="W850" s="13"/>
      <c r="X850" s="294"/>
      <c r="Y850" s="7"/>
      <c r="Z850" s="7"/>
      <c r="AA850" s="7"/>
      <c r="AB850" s="7"/>
      <c r="AC850" s="7"/>
      <c r="AD850" s="7"/>
      <c r="AE850" s="7"/>
      <c r="AF850" s="7"/>
      <c r="AG850" s="7"/>
      <c r="AH850" s="7"/>
    </row>
    <row r="851" spans="1:34" ht="21" x14ac:dyDescent="0.2">
      <c r="A851" s="1"/>
      <c r="B851" s="1"/>
      <c r="C851" s="1"/>
      <c r="D851" s="8"/>
      <c r="E851" s="7"/>
      <c r="F851" s="14"/>
      <c r="G851" s="9"/>
      <c r="H851" s="11"/>
      <c r="I851" s="12"/>
      <c r="J851" s="12"/>
      <c r="K851" s="11"/>
      <c r="L851" s="111"/>
      <c r="M851" s="116"/>
      <c r="N851" s="116"/>
      <c r="O851" s="11"/>
      <c r="P851" s="110"/>
      <c r="Q851" s="10"/>
      <c r="R851" s="172"/>
      <c r="S851" s="11"/>
      <c r="T851" s="11"/>
      <c r="U851" s="291"/>
      <c r="V851" s="13"/>
      <c r="W851" s="13"/>
      <c r="X851" s="294"/>
      <c r="Y851" s="7"/>
      <c r="Z851" s="7"/>
      <c r="AA851" s="7"/>
      <c r="AB851" s="7"/>
      <c r="AC851" s="7"/>
      <c r="AD851" s="7"/>
      <c r="AE851" s="7"/>
      <c r="AF851" s="7"/>
      <c r="AG851" s="7"/>
      <c r="AH851" s="7"/>
    </row>
    <row r="852" spans="1:34" ht="21" x14ac:dyDescent="0.2">
      <c r="A852" s="1"/>
      <c r="B852" s="1"/>
      <c r="C852" s="1"/>
      <c r="D852" s="8"/>
      <c r="E852" s="7"/>
      <c r="F852" s="14"/>
      <c r="G852" s="9"/>
      <c r="H852" s="11"/>
      <c r="I852" s="12"/>
      <c r="J852" s="12"/>
      <c r="K852" s="11"/>
      <c r="L852" s="111"/>
      <c r="M852" s="116"/>
      <c r="N852" s="116"/>
      <c r="O852" s="11"/>
      <c r="P852" s="110"/>
      <c r="Q852" s="10"/>
      <c r="R852" s="172"/>
      <c r="S852" s="11"/>
      <c r="T852" s="11"/>
      <c r="U852" s="291"/>
      <c r="V852" s="13"/>
      <c r="W852" s="13"/>
      <c r="X852" s="294"/>
      <c r="Y852" s="7"/>
      <c r="Z852" s="7"/>
      <c r="AA852" s="7"/>
      <c r="AB852" s="7"/>
      <c r="AC852" s="7"/>
      <c r="AD852" s="7"/>
      <c r="AE852" s="7"/>
      <c r="AF852" s="7"/>
      <c r="AG852" s="7"/>
      <c r="AH852" s="7"/>
    </row>
    <row r="853" spans="1:34" ht="21" x14ac:dyDescent="0.2">
      <c r="A853" s="1"/>
      <c r="B853" s="1"/>
      <c r="C853" s="1"/>
      <c r="D853" s="8"/>
      <c r="E853" s="7"/>
      <c r="F853" s="14"/>
      <c r="G853" s="9"/>
      <c r="H853" s="11"/>
      <c r="I853" s="12"/>
      <c r="J853" s="12"/>
      <c r="K853" s="11"/>
      <c r="L853" s="111"/>
      <c r="M853" s="116"/>
      <c r="N853" s="116"/>
      <c r="O853" s="11"/>
      <c r="P853" s="110"/>
      <c r="Q853" s="10"/>
      <c r="R853" s="172"/>
      <c r="S853" s="11"/>
      <c r="T853" s="11"/>
      <c r="U853" s="291"/>
      <c r="V853" s="13"/>
      <c r="W853" s="13"/>
      <c r="X853" s="294"/>
      <c r="Y853" s="7"/>
      <c r="Z853" s="7"/>
      <c r="AA853" s="7"/>
      <c r="AB853" s="7"/>
      <c r="AC853" s="7"/>
      <c r="AD853" s="7"/>
      <c r="AE853" s="7"/>
      <c r="AF853" s="7"/>
      <c r="AG853" s="7"/>
      <c r="AH853" s="7"/>
    </row>
    <row r="854" spans="1:34" ht="21" x14ac:dyDescent="0.2">
      <c r="A854" s="1"/>
      <c r="B854" s="1"/>
      <c r="C854" s="1"/>
      <c r="D854" s="8"/>
      <c r="E854" s="7"/>
      <c r="F854" s="14"/>
      <c r="G854" s="9"/>
      <c r="H854" s="11"/>
      <c r="I854" s="12"/>
      <c r="J854" s="12"/>
      <c r="K854" s="11"/>
      <c r="L854" s="111"/>
      <c r="M854" s="116"/>
      <c r="N854" s="116"/>
      <c r="O854" s="11"/>
      <c r="P854" s="110"/>
      <c r="Q854" s="10"/>
      <c r="R854" s="172"/>
      <c r="S854" s="11"/>
      <c r="T854" s="11"/>
      <c r="U854" s="291"/>
      <c r="V854" s="13"/>
      <c r="W854" s="13"/>
      <c r="X854" s="294"/>
      <c r="Y854" s="7"/>
      <c r="Z854" s="7"/>
      <c r="AA854" s="7"/>
      <c r="AB854" s="7"/>
      <c r="AC854" s="7"/>
      <c r="AD854" s="7"/>
      <c r="AE854" s="7"/>
      <c r="AF854" s="7"/>
      <c r="AG854" s="7"/>
      <c r="AH854" s="7"/>
    </row>
    <row r="855" spans="1:34" ht="21" x14ac:dyDescent="0.2">
      <c r="A855" s="1"/>
      <c r="B855" s="1"/>
      <c r="C855" s="1"/>
      <c r="D855" s="8"/>
      <c r="E855" s="7"/>
      <c r="F855" s="14"/>
      <c r="G855" s="9"/>
      <c r="H855" s="11"/>
      <c r="I855" s="12"/>
      <c r="J855" s="12"/>
      <c r="K855" s="11"/>
      <c r="L855" s="111"/>
      <c r="M855" s="116"/>
      <c r="N855" s="116"/>
      <c r="O855" s="11"/>
      <c r="P855" s="110"/>
      <c r="Q855" s="10"/>
      <c r="R855" s="172"/>
      <c r="S855" s="11"/>
      <c r="T855" s="11"/>
      <c r="U855" s="291"/>
      <c r="V855" s="13"/>
      <c r="W855" s="13"/>
      <c r="X855" s="294"/>
      <c r="Y855" s="7"/>
      <c r="Z855" s="7"/>
      <c r="AA855" s="7"/>
      <c r="AB855" s="7"/>
      <c r="AC855" s="7"/>
      <c r="AD855" s="7"/>
      <c r="AE855" s="7"/>
      <c r="AF855" s="7"/>
      <c r="AG855" s="7"/>
      <c r="AH855" s="7"/>
    </row>
    <row r="856" spans="1:34" ht="21" x14ac:dyDescent="0.2">
      <c r="A856" s="1"/>
      <c r="B856" s="1"/>
      <c r="C856" s="1"/>
      <c r="D856" s="8"/>
      <c r="E856" s="7"/>
      <c r="F856" s="14"/>
      <c r="G856" s="9"/>
      <c r="H856" s="11"/>
      <c r="I856" s="12"/>
      <c r="J856" s="12"/>
      <c r="K856" s="11"/>
      <c r="L856" s="111"/>
      <c r="M856" s="116"/>
      <c r="N856" s="116"/>
      <c r="O856" s="11"/>
      <c r="P856" s="110"/>
      <c r="Q856" s="10"/>
      <c r="R856" s="172"/>
      <c r="S856" s="11"/>
      <c r="T856" s="11"/>
      <c r="U856" s="291"/>
      <c r="V856" s="13"/>
      <c r="W856" s="13"/>
      <c r="X856" s="294"/>
      <c r="Y856" s="7"/>
      <c r="Z856" s="7"/>
      <c r="AA856" s="7"/>
      <c r="AB856" s="7"/>
      <c r="AC856" s="7"/>
      <c r="AD856" s="7"/>
      <c r="AE856" s="7"/>
      <c r="AF856" s="7"/>
      <c r="AG856" s="7"/>
      <c r="AH856" s="7"/>
    </row>
    <row r="857" spans="1:34" ht="21" x14ac:dyDescent="0.2">
      <c r="A857" s="1"/>
      <c r="B857" s="1"/>
      <c r="C857" s="1"/>
      <c r="D857" s="8"/>
      <c r="E857" s="7"/>
      <c r="F857" s="14"/>
      <c r="G857" s="9"/>
      <c r="H857" s="11"/>
      <c r="I857" s="12"/>
      <c r="J857" s="12"/>
      <c r="K857" s="11"/>
      <c r="L857" s="111"/>
      <c r="M857" s="116"/>
      <c r="N857" s="116"/>
      <c r="O857" s="11"/>
      <c r="P857" s="110"/>
      <c r="Q857" s="10"/>
      <c r="R857" s="172"/>
      <c r="S857" s="11"/>
      <c r="T857" s="11"/>
      <c r="U857" s="291"/>
      <c r="V857" s="13"/>
      <c r="W857" s="13"/>
      <c r="X857" s="294"/>
      <c r="Y857" s="7"/>
      <c r="Z857" s="7"/>
      <c r="AA857" s="7"/>
      <c r="AB857" s="7"/>
      <c r="AC857" s="7"/>
      <c r="AD857" s="7"/>
      <c r="AE857" s="7"/>
      <c r="AF857" s="7"/>
      <c r="AG857" s="7"/>
      <c r="AH857" s="7"/>
    </row>
    <row r="858" spans="1:34" ht="21" x14ac:dyDescent="0.2">
      <c r="A858" s="1"/>
      <c r="B858" s="1"/>
      <c r="C858" s="1"/>
      <c r="D858" s="8"/>
      <c r="E858" s="7"/>
      <c r="F858" s="14"/>
      <c r="G858" s="9"/>
      <c r="H858" s="11"/>
      <c r="I858" s="12"/>
      <c r="J858" s="12"/>
      <c r="K858" s="11"/>
      <c r="L858" s="111"/>
      <c r="M858" s="116"/>
      <c r="N858" s="116"/>
      <c r="O858" s="11"/>
      <c r="P858" s="110"/>
      <c r="Q858" s="10"/>
      <c r="R858" s="172"/>
      <c r="S858" s="11"/>
      <c r="T858" s="11"/>
      <c r="U858" s="291"/>
      <c r="V858" s="13"/>
      <c r="W858" s="13"/>
      <c r="X858" s="294"/>
      <c r="Y858" s="7"/>
      <c r="Z858" s="7"/>
      <c r="AA858" s="7"/>
      <c r="AB858" s="7"/>
      <c r="AC858" s="7"/>
      <c r="AD858" s="7"/>
      <c r="AE858" s="7"/>
      <c r="AF858" s="7"/>
      <c r="AG858" s="7"/>
      <c r="AH858" s="7"/>
    </row>
    <row r="859" spans="1:34" ht="21" x14ac:dyDescent="0.2">
      <c r="A859" s="1"/>
      <c r="B859" s="1"/>
      <c r="C859" s="1"/>
      <c r="D859" s="8"/>
      <c r="E859" s="7"/>
      <c r="F859" s="14"/>
      <c r="G859" s="9"/>
      <c r="H859" s="11"/>
      <c r="I859" s="12"/>
      <c r="J859" s="12"/>
      <c r="K859" s="11"/>
      <c r="L859" s="111"/>
      <c r="M859" s="116"/>
      <c r="N859" s="116"/>
      <c r="O859" s="11"/>
      <c r="P859" s="110"/>
      <c r="Q859" s="10"/>
      <c r="R859" s="172"/>
      <c r="S859" s="11"/>
      <c r="T859" s="11"/>
      <c r="U859" s="291"/>
      <c r="V859" s="13"/>
      <c r="W859" s="13"/>
      <c r="X859" s="294"/>
      <c r="Y859" s="7"/>
      <c r="Z859" s="7"/>
      <c r="AA859" s="7"/>
      <c r="AB859" s="7"/>
      <c r="AC859" s="7"/>
      <c r="AD859" s="7"/>
      <c r="AE859" s="7"/>
      <c r="AF859" s="7"/>
      <c r="AG859" s="7"/>
      <c r="AH859" s="7"/>
    </row>
    <row r="860" spans="1:34" ht="21" x14ac:dyDescent="0.2">
      <c r="A860" s="1"/>
      <c r="B860" s="1"/>
      <c r="C860" s="1"/>
      <c r="D860" s="8"/>
      <c r="E860" s="7"/>
      <c r="F860" s="14"/>
      <c r="G860" s="9"/>
      <c r="H860" s="11"/>
      <c r="I860" s="12"/>
      <c r="J860" s="12"/>
      <c r="K860" s="11"/>
      <c r="L860" s="111"/>
      <c r="M860" s="116"/>
      <c r="N860" s="116"/>
      <c r="O860" s="11"/>
      <c r="P860" s="110"/>
      <c r="Q860" s="10"/>
      <c r="R860" s="172"/>
      <c r="S860" s="11"/>
      <c r="T860" s="11"/>
      <c r="U860" s="291"/>
      <c r="V860" s="13"/>
      <c r="W860" s="13"/>
      <c r="X860" s="294"/>
      <c r="Y860" s="7"/>
      <c r="Z860" s="7"/>
      <c r="AA860" s="7"/>
      <c r="AB860" s="7"/>
      <c r="AC860" s="7"/>
      <c r="AD860" s="7"/>
      <c r="AE860" s="7"/>
      <c r="AF860" s="7"/>
      <c r="AG860" s="7"/>
      <c r="AH860" s="7"/>
    </row>
    <row r="861" spans="1:34" ht="21" x14ac:dyDescent="0.2">
      <c r="A861" s="1"/>
      <c r="B861" s="1"/>
      <c r="C861" s="1"/>
      <c r="D861" s="8"/>
      <c r="E861" s="7"/>
      <c r="F861" s="14"/>
      <c r="G861" s="9"/>
      <c r="H861" s="11"/>
      <c r="I861" s="12"/>
      <c r="J861" s="12"/>
      <c r="K861" s="11"/>
      <c r="L861" s="111"/>
      <c r="M861" s="116"/>
      <c r="N861" s="116"/>
      <c r="O861" s="11"/>
      <c r="P861" s="110"/>
      <c r="Q861" s="10"/>
      <c r="R861" s="172"/>
      <c r="S861" s="11"/>
      <c r="T861" s="11"/>
      <c r="U861" s="291"/>
      <c r="V861" s="13"/>
      <c r="W861" s="13"/>
      <c r="X861" s="294"/>
      <c r="Y861" s="7"/>
      <c r="Z861" s="7"/>
      <c r="AA861" s="7"/>
      <c r="AB861" s="7"/>
      <c r="AC861" s="7"/>
      <c r="AD861" s="7"/>
      <c r="AE861" s="7"/>
      <c r="AF861" s="7"/>
      <c r="AG861" s="7"/>
      <c r="AH861" s="7"/>
    </row>
    <row r="862" spans="1:34" ht="21" x14ac:dyDescent="0.2">
      <c r="A862" s="1"/>
      <c r="B862" s="1"/>
      <c r="C862" s="1"/>
      <c r="D862" s="8"/>
      <c r="E862" s="7"/>
      <c r="F862" s="14"/>
      <c r="G862" s="9"/>
      <c r="H862" s="11"/>
      <c r="I862" s="12"/>
      <c r="J862" s="12"/>
      <c r="K862" s="11"/>
      <c r="L862" s="111"/>
      <c r="M862" s="116"/>
      <c r="N862" s="116"/>
      <c r="O862" s="11"/>
      <c r="P862" s="110"/>
      <c r="Q862" s="10"/>
      <c r="R862" s="172"/>
      <c r="S862" s="11"/>
      <c r="T862" s="11"/>
      <c r="U862" s="291"/>
      <c r="V862" s="13"/>
      <c r="W862" s="13"/>
      <c r="X862" s="294"/>
      <c r="Y862" s="7"/>
      <c r="Z862" s="7"/>
      <c r="AA862" s="7"/>
      <c r="AB862" s="7"/>
      <c r="AC862" s="7"/>
      <c r="AD862" s="7"/>
      <c r="AE862" s="7"/>
      <c r="AF862" s="7"/>
      <c r="AG862" s="7"/>
      <c r="AH862" s="7"/>
    </row>
    <row r="863" spans="1:34" ht="21" x14ac:dyDescent="0.2">
      <c r="A863" s="1"/>
      <c r="B863" s="1"/>
      <c r="C863" s="1"/>
      <c r="D863" s="8"/>
      <c r="E863" s="7"/>
      <c r="F863" s="14"/>
      <c r="G863" s="9"/>
      <c r="H863" s="11"/>
      <c r="I863" s="12"/>
      <c r="J863" s="12"/>
      <c r="K863" s="11"/>
      <c r="L863" s="111"/>
      <c r="M863" s="116"/>
      <c r="N863" s="116"/>
      <c r="O863" s="11"/>
      <c r="P863" s="110"/>
      <c r="Q863" s="10"/>
      <c r="R863" s="172"/>
      <c r="S863" s="11"/>
      <c r="T863" s="11"/>
      <c r="U863" s="291"/>
      <c r="V863" s="13"/>
      <c r="W863" s="13"/>
      <c r="X863" s="294"/>
      <c r="Y863" s="7"/>
      <c r="Z863" s="7"/>
      <c r="AA863" s="7"/>
      <c r="AB863" s="7"/>
      <c r="AC863" s="7"/>
      <c r="AD863" s="7"/>
      <c r="AE863" s="7"/>
      <c r="AF863" s="7"/>
      <c r="AG863" s="7"/>
      <c r="AH863" s="7"/>
    </row>
    <row r="864" spans="1:34" ht="21" x14ac:dyDescent="0.2">
      <c r="A864" s="1"/>
      <c r="B864" s="1"/>
      <c r="C864" s="1"/>
      <c r="D864" s="8"/>
      <c r="E864" s="7"/>
      <c r="F864" s="14"/>
      <c r="G864" s="9"/>
      <c r="H864" s="11"/>
      <c r="I864" s="12"/>
      <c r="J864" s="12"/>
      <c r="K864" s="11"/>
      <c r="L864" s="111"/>
      <c r="M864" s="116"/>
      <c r="N864" s="116"/>
      <c r="O864" s="11"/>
      <c r="P864" s="110"/>
      <c r="Q864" s="10"/>
      <c r="R864" s="172"/>
      <c r="S864" s="11"/>
      <c r="T864" s="11"/>
      <c r="U864" s="291"/>
      <c r="V864" s="13"/>
      <c r="W864" s="13"/>
      <c r="X864" s="294"/>
      <c r="Y864" s="7"/>
      <c r="Z864" s="7"/>
      <c r="AA864" s="7"/>
      <c r="AB864" s="7"/>
      <c r="AC864" s="7"/>
      <c r="AD864" s="7"/>
      <c r="AE864" s="7"/>
      <c r="AF864" s="7"/>
      <c r="AG864" s="7"/>
      <c r="AH864" s="7"/>
    </row>
    <row r="865" spans="1:34" ht="21" x14ac:dyDescent="0.2">
      <c r="A865" s="1"/>
      <c r="B865" s="1"/>
      <c r="C865" s="1"/>
      <c r="D865" s="8"/>
      <c r="E865" s="7"/>
      <c r="F865" s="14"/>
      <c r="G865" s="9"/>
      <c r="H865" s="11"/>
      <c r="I865" s="12"/>
      <c r="J865" s="12"/>
      <c r="K865" s="11"/>
      <c r="L865" s="111"/>
      <c r="M865" s="116"/>
      <c r="N865" s="116"/>
      <c r="O865" s="11"/>
      <c r="P865" s="110"/>
      <c r="Q865" s="10"/>
      <c r="R865" s="172"/>
      <c r="S865" s="11"/>
      <c r="T865" s="11"/>
      <c r="U865" s="291"/>
      <c r="V865" s="13"/>
      <c r="W865" s="13"/>
      <c r="X865" s="294"/>
      <c r="Y865" s="7"/>
      <c r="Z865" s="7"/>
      <c r="AA865" s="7"/>
      <c r="AB865" s="7"/>
      <c r="AC865" s="7"/>
      <c r="AD865" s="7"/>
      <c r="AE865" s="7"/>
      <c r="AF865" s="7"/>
      <c r="AG865" s="7"/>
      <c r="AH865" s="7"/>
    </row>
    <row r="866" spans="1:34" ht="21" x14ac:dyDescent="0.2">
      <c r="A866" s="1"/>
      <c r="B866" s="1"/>
      <c r="C866" s="1"/>
      <c r="D866" s="8"/>
      <c r="E866" s="7"/>
      <c r="F866" s="14"/>
      <c r="G866" s="9"/>
      <c r="H866" s="11"/>
      <c r="I866" s="12"/>
      <c r="J866" s="12"/>
      <c r="K866" s="11"/>
      <c r="L866" s="111"/>
      <c r="M866" s="116"/>
      <c r="N866" s="116"/>
      <c r="O866" s="11"/>
      <c r="P866" s="110"/>
      <c r="Q866" s="10"/>
      <c r="R866" s="172"/>
      <c r="S866" s="11"/>
      <c r="T866" s="11"/>
      <c r="U866" s="291"/>
      <c r="V866" s="13"/>
      <c r="W866" s="13"/>
      <c r="X866" s="294"/>
      <c r="Y866" s="7"/>
      <c r="Z866" s="7"/>
      <c r="AA866" s="7"/>
      <c r="AB866" s="7"/>
      <c r="AC866" s="7"/>
      <c r="AD866" s="7"/>
      <c r="AE866" s="7"/>
      <c r="AF866" s="7"/>
      <c r="AG866" s="7"/>
      <c r="AH866" s="7"/>
    </row>
    <row r="867" spans="1:34" ht="21" x14ac:dyDescent="0.2">
      <c r="A867" s="1"/>
      <c r="B867" s="1"/>
      <c r="C867" s="1"/>
      <c r="D867" s="8"/>
      <c r="E867" s="7"/>
      <c r="F867" s="14"/>
      <c r="G867" s="9"/>
      <c r="H867" s="11"/>
      <c r="I867" s="12"/>
      <c r="J867" s="12"/>
      <c r="K867" s="11"/>
      <c r="L867" s="111"/>
      <c r="M867" s="116"/>
      <c r="N867" s="116"/>
      <c r="O867" s="11"/>
      <c r="P867" s="110"/>
      <c r="Q867" s="10"/>
      <c r="R867" s="172"/>
      <c r="S867" s="11"/>
      <c r="T867" s="11"/>
      <c r="U867" s="291"/>
      <c r="V867" s="13"/>
      <c r="W867" s="13"/>
      <c r="X867" s="294"/>
      <c r="Y867" s="7"/>
      <c r="Z867" s="7"/>
      <c r="AA867" s="7"/>
      <c r="AB867" s="7"/>
      <c r="AC867" s="7"/>
      <c r="AD867" s="7"/>
      <c r="AE867" s="7"/>
      <c r="AF867" s="7"/>
      <c r="AG867" s="7"/>
      <c r="AH867" s="7"/>
    </row>
    <row r="868" spans="1:34" ht="21" x14ac:dyDescent="0.2">
      <c r="A868" s="1"/>
      <c r="B868" s="1"/>
      <c r="C868" s="1"/>
      <c r="D868" s="8"/>
      <c r="E868" s="7"/>
      <c r="F868" s="14"/>
      <c r="G868" s="9"/>
      <c r="H868" s="11"/>
      <c r="I868" s="12"/>
      <c r="J868" s="12"/>
      <c r="K868" s="11"/>
      <c r="L868" s="111"/>
      <c r="M868" s="116"/>
      <c r="N868" s="116"/>
      <c r="O868" s="11"/>
      <c r="P868" s="110"/>
      <c r="Q868" s="10"/>
      <c r="R868" s="172"/>
      <c r="S868" s="11"/>
      <c r="T868" s="11"/>
      <c r="U868" s="291"/>
      <c r="V868" s="13"/>
      <c r="W868" s="13"/>
      <c r="X868" s="294"/>
      <c r="Y868" s="7"/>
      <c r="Z868" s="7"/>
      <c r="AA868" s="7"/>
      <c r="AB868" s="7"/>
      <c r="AC868" s="7"/>
      <c r="AD868" s="7"/>
      <c r="AE868" s="7"/>
      <c r="AF868" s="7"/>
      <c r="AG868" s="7"/>
      <c r="AH868" s="7"/>
    </row>
    <row r="869" spans="1:34" ht="21" x14ac:dyDescent="0.2">
      <c r="A869" s="1"/>
      <c r="B869" s="1"/>
      <c r="C869" s="1"/>
      <c r="D869" s="8"/>
      <c r="E869" s="7"/>
      <c r="F869" s="14"/>
      <c r="G869" s="9"/>
      <c r="H869" s="11"/>
      <c r="I869" s="12"/>
      <c r="J869" s="12"/>
      <c r="K869" s="11"/>
      <c r="L869" s="111"/>
      <c r="M869" s="116"/>
      <c r="N869" s="116"/>
      <c r="O869" s="11"/>
      <c r="P869" s="110"/>
      <c r="Q869" s="10"/>
      <c r="R869" s="172"/>
      <c r="S869" s="11"/>
      <c r="T869" s="11"/>
      <c r="U869" s="291"/>
      <c r="V869" s="13"/>
      <c r="W869" s="13"/>
      <c r="X869" s="294"/>
      <c r="Y869" s="7"/>
      <c r="Z869" s="7"/>
      <c r="AA869" s="7"/>
      <c r="AB869" s="7"/>
      <c r="AC869" s="7"/>
      <c r="AD869" s="7"/>
      <c r="AE869" s="7"/>
      <c r="AF869" s="7"/>
      <c r="AG869" s="7"/>
      <c r="AH869" s="7"/>
    </row>
    <row r="870" spans="1:34" ht="21" x14ac:dyDescent="0.2">
      <c r="A870" s="1"/>
      <c r="B870" s="1"/>
      <c r="C870" s="1"/>
      <c r="D870" s="8"/>
      <c r="E870" s="7"/>
      <c r="F870" s="14"/>
      <c r="G870" s="9"/>
      <c r="H870" s="11"/>
      <c r="I870" s="12"/>
      <c r="J870" s="12"/>
      <c r="K870" s="11"/>
      <c r="L870" s="111"/>
      <c r="M870" s="116"/>
      <c r="N870" s="116"/>
      <c r="O870" s="11"/>
      <c r="P870" s="110"/>
      <c r="Q870" s="10"/>
      <c r="R870" s="172"/>
      <c r="S870" s="11"/>
      <c r="T870" s="11"/>
      <c r="U870" s="291"/>
      <c r="V870" s="13"/>
      <c r="W870" s="13"/>
      <c r="X870" s="294"/>
      <c r="Y870" s="7"/>
      <c r="Z870" s="7"/>
      <c r="AA870" s="7"/>
      <c r="AB870" s="7"/>
      <c r="AC870" s="7"/>
      <c r="AD870" s="7"/>
      <c r="AE870" s="7"/>
      <c r="AF870" s="7"/>
      <c r="AG870" s="7"/>
      <c r="AH870" s="7"/>
    </row>
    <row r="871" spans="1:34" ht="21" x14ac:dyDescent="0.2">
      <c r="A871" s="1"/>
      <c r="B871" s="1"/>
      <c r="C871" s="1"/>
      <c r="D871" s="8"/>
      <c r="E871" s="7"/>
      <c r="F871" s="14"/>
      <c r="G871" s="9"/>
      <c r="H871" s="11"/>
      <c r="I871" s="12"/>
      <c r="J871" s="12"/>
      <c r="K871" s="11"/>
      <c r="L871" s="111"/>
      <c r="M871" s="116"/>
      <c r="N871" s="116"/>
      <c r="O871" s="11"/>
      <c r="P871" s="110"/>
      <c r="Q871" s="10"/>
      <c r="R871" s="172"/>
      <c r="S871" s="11"/>
      <c r="T871" s="11"/>
      <c r="U871" s="291"/>
      <c r="V871" s="13"/>
      <c r="W871" s="13"/>
      <c r="X871" s="294"/>
      <c r="Y871" s="7"/>
      <c r="Z871" s="7"/>
      <c r="AA871" s="7"/>
      <c r="AB871" s="7"/>
      <c r="AC871" s="7"/>
      <c r="AD871" s="7"/>
      <c r="AE871" s="7"/>
      <c r="AF871" s="7"/>
      <c r="AG871" s="7"/>
      <c r="AH871" s="7"/>
    </row>
    <row r="872" spans="1:34" ht="21" x14ac:dyDescent="0.2">
      <c r="A872" s="1"/>
      <c r="B872" s="1"/>
      <c r="C872" s="1"/>
      <c r="D872" s="8"/>
      <c r="E872" s="7"/>
      <c r="F872" s="14"/>
      <c r="G872" s="9"/>
      <c r="H872" s="11"/>
      <c r="I872" s="12"/>
      <c r="J872" s="12"/>
      <c r="K872" s="11"/>
      <c r="L872" s="111"/>
      <c r="M872" s="116"/>
      <c r="N872" s="116"/>
      <c r="O872" s="11"/>
      <c r="P872" s="110"/>
      <c r="Q872" s="10"/>
      <c r="R872" s="172"/>
      <c r="S872" s="11"/>
      <c r="T872" s="11"/>
      <c r="U872" s="291"/>
      <c r="V872" s="13"/>
      <c r="W872" s="13"/>
      <c r="X872" s="294"/>
      <c r="Y872" s="7"/>
      <c r="Z872" s="7"/>
      <c r="AA872" s="7"/>
      <c r="AB872" s="7"/>
      <c r="AC872" s="7"/>
      <c r="AD872" s="7"/>
      <c r="AE872" s="7"/>
      <c r="AF872" s="7"/>
      <c r="AG872" s="7"/>
      <c r="AH872" s="7"/>
    </row>
    <row r="873" spans="1:34" ht="21" x14ac:dyDescent="0.2">
      <c r="A873" s="1"/>
      <c r="B873" s="1"/>
      <c r="C873" s="1"/>
      <c r="D873" s="8"/>
      <c r="E873" s="7"/>
      <c r="F873" s="14"/>
      <c r="G873" s="9"/>
      <c r="H873" s="11"/>
      <c r="I873" s="12"/>
      <c r="J873" s="12"/>
      <c r="K873" s="11"/>
      <c r="L873" s="111"/>
      <c r="M873" s="116"/>
      <c r="N873" s="116"/>
      <c r="O873" s="11"/>
      <c r="P873" s="110"/>
      <c r="Q873" s="10"/>
      <c r="R873" s="172"/>
      <c r="S873" s="11"/>
      <c r="T873" s="11"/>
      <c r="U873" s="291"/>
      <c r="V873" s="13"/>
      <c r="W873" s="13"/>
      <c r="X873" s="294"/>
      <c r="Y873" s="7"/>
      <c r="Z873" s="7"/>
      <c r="AA873" s="7"/>
      <c r="AB873" s="7"/>
      <c r="AC873" s="7"/>
      <c r="AD873" s="7"/>
      <c r="AE873" s="7"/>
      <c r="AF873" s="7"/>
      <c r="AG873" s="7"/>
      <c r="AH873" s="7"/>
    </row>
    <row r="874" spans="1:34" ht="21" x14ac:dyDescent="0.2">
      <c r="A874" s="1"/>
      <c r="B874" s="1"/>
      <c r="C874" s="1"/>
      <c r="D874" s="8"/>
      <c r="E874" s="7"/>
      <c r="F874" s="14"/>
      <c r="G874" s="9"/>
      <c r="H874" s="11"/>
      <c r="I874" s="12"/>
      <c r="J874" s="12"/>
      <c r="K874" s="11"/>
      <c r="L874" s="111"/>
      <c r="M874" s="116"/>
      <c r="N874" s="116"/>
      <c r="O874" s="11"/>
      <c r="P874" s="110"/>
      <c r="Q874" s="10"/>
      <c r="R874" s="172"/>
      <c r="S874" s="11"/>
      <c r="T874" s="11"/>
      <c r="U874" s="291"/>
      <c r="V874" s="13"/>
      <c r="W874" s="13"/>
      <c r="X874" s="294"/>
      <c r="Y874" s="7"/>
      <c r="Z874" s="7"/>
      <c r="AA874" s="2"/>
      <c r="AB874" s="2"/>
      <c r="AC874" s="2"/>
      <c r="AD874" s="2"/>
      <c r="AE874" s="2"/>
      <c r="AF874" s="2"/>
      <c r="AG874" s="2"/>
      <c r="AH874" s="2"/>
    </row>
    <row r="875" spans="1:34" ht="21" x14ac:dyDescent="0.2">
      <c r="A875" s="1"/>
      <c r="B875" s="1"/>
      <c r="C875" s="1"/>
      <c r="D875" s="8"/>
      <c r="E875" s="7"/>
      <c r="F875" s="14"/>
      <c r="G875" s="9"/>
      <c r="H875" s="11"/>
      <c r="I875" s="12"/>
      <c r="J875" s="12"/>
      <c r="K875" s="11"/>
      <c r="L875" s="111"/>
      <c r="M875" s="116"/>
      <c r="N875" s="116"/>
      <c r="O875" s="11"/>
      <c r="P875" s="110"/>
      <c r="Q875" s="10"/>
      <c r="R875" s="172"/>
      <c r="S875" s="11"/>
      <c r="T875" s="11"/>
      <c r="U875" s="291"/>
      <c r="V875" s="13"/>
      <c r="W875" s="13"/>
      <c r="X875" s="294"/>
      <c r="Y875" s="7"/>
      <c r="Z875" s="7"/>
      <c r="AA875" s="2"/>
      <c r="AB875" s="2"/>
      <c r="AC875" s="2"/>
      <c r="AD875" s="2"/>
      <c r="AE875" s="2"/>
      <c r="AF875" s="2"/>
      <c r="AG875" s="2"/>
      <c r="AH875" s="2"/>
    </row>
    <row r="876" spans="1:34" ht="21" x14ac:dyDescent="0.2">
      <c r="A876" s="1"/>
      <c r="B876" s="1"/>
      <c r="C876" s="1"/>
      <c r="D876" s="8"/>
      <c r="E876" s="7"/>
      <c r="F876" s="14"/>
      <c r="G876" s="9"/>
      <c r="H876" s="11"/>
      <c r="I876" s="12"/>
      <c r="J876" s="12"/>
      <c r="K876" s="11"/>
      <c r="L876" s="111"/>
      <c r="M876" s="116"/>
      <c r="N876" s="116"/>
      <c r="O876" s="11"/>
      <c r="P876" s="110"/>
      <c r="Q876" s="10"/>
      <c r="R876" s="172"/>
      <c r="S876" s="11"/>
      <c r="T876" s="11"/>
      <c r="U876" s="291"/>
      <c r="V876" s="13"/>
      <c r="W876" s="13"/>
      <c r="X876" s="294"/>
      <c r="Y876" s="7"/>
      <c r="Z876" s="7"/>
      <c r="AA876" s="2"/>
      <c r="AB876" s="2"/>
      <c r="AC876" s="2"/>
      <c r="AD876" s="2"/>
      <c r="AE876" s="2"/>
      <c r="AF876" s="2"/>
      <c r="AG876" s="2"/>
      <c r="AH876" s="2"/>
    </row>
    <row r="877" spans="1:34" ht="21" x14ac:dyDescent="0.2">
      <c r="A877" s="1"/>
      <c r="B877" s="1"/>
      <c r="C877" s="1"/>
      <c r="D877" s="8"/>
      <c r="E877" s="7"/>
      <c r="F877" s="14"/>
      <c r="G877" s="9"/>
      <c r="H877" s="11"/>
      <c r="I877" s="12"/>
      <c r="J877" s="12"/>
      <c r="K877" s="11"/>
      <c r="L877" s="111"/>
      <c r="M877" s="116"/>
      <c r="N877" s="116"/>
      <c r="O877" s="11"/>
      <c r="P877" s="110"/>
      <c r="Q877" s="10"/>
      <c r="R877" s="172"/>
      <c r="S877" s="11"/>
      <c r="T877" s="11"/>
      <c r="U877" s="291"/>
      <c r="V877" s="13"/>
      <c r="W877" s="13"/>
      <c r="X877" s="294"/>
      <c r="Y877" s="7"/>
      <c r="Z877" s="7"/>
      <c r="AA877" s="2"/>
      <c r="AB877" s="2"/>
      <c r="AC877" s="2"/>
      <c r="AD877" s="2"/>
      <c r="AE877" s="2"/>
      <c r="AF877" s="2"/>
      <c r="AG877" s="2"/>
      <c r="AH877" s="2"/>
    </row>
    <row r="878" spans="1:34" ht="21" x14ac:dyDescent="0.2">
      <c r="A878" s="1"/>
      <c r="B878" s="1"/>
      <c r="C878" s="1"/>
      <c r="D878" s="8"/>
      <c r="E878" s="7"/>
      <c r="F878" s="14"/>
      <c r="G878" s="9"/>
      <c r="H878" s="11"/>
      <c r="I878" s="12"/>
      <c r="J878" s="12"/>
      <c r="K878" s="11"/>
      <c r="L878" s="111"/>
      <c r="M878" s="116"/>
      <c r="N878" s="116"/>
      <c r="O878" s="11"/>
      <c r="P878" s="110"/>
      <c r="Q878" s="10"/>
      <c r="R878" s="172"/>
      <c r="S878" s="11"/>
      <c r="T878" s="11"/>
      <c r="U878" s="291"/>
      <c r="V878" s="13"/>
      <c r="W878" s="13"/>
      <c r="X878" s="294"/>
      <c r="Y878" s="7"/>
      <c r="Z878" s="7"/>
      <c r="AA878" s="2"/>
      <c r="AB878" s="2"/>
      <c r="AC878" s="2"/>
      <c r="AD878" s="2"/>
      <c r="AE878" s="2"/>
      <c r="AF878" s="2"/>
      <c r="AG878" s="2"/>
      <c r="AH878" s="2"/>
    </row>
    <row r="879" spans="1:34" ht="21" x14ac:dyDescent="0.2">
      <c r="A879" s="1"/>
      <c r="B879" s="1"/>
      <c r="C879" s="1"/>
      <c r="D879" s="8"/>
      <c r="E879" s="7"/>
      <c r="F879" s="14"/>
      <c r="G879" s="9"/>
      <c r="H879" s="11"/>
      <c r="I879" s="12"/>
      <c r="J879" s="12"/>
      <c r="K879" s="11"/>
      <c r="L879" s="111"/>
      <c r="M879" s="116"/>
      <c r="N879" s="116"/>
      <c r="O879" s="11"/>
      <c r="P879" s="110"/>
      <c r="Q879" s="10"/>
      <c r="R879" s="172"/>
      <c r="S879" s="11"/>
      <c r="T879" s="11"/>
      <c r="U879" s="291"/>
      <c r="V879" s="13"/>
      <c r="W879" s="13"/>
      <c r="X879" s="294"/>
      <c r="Y879" s="7"/>
      <c r="Z879" s="7"/>
      <c r="AA879" s="2"/>
      <c r="AB879" s="2"/>
      <c r="AC879" s="2"/>
      <c r="AD879" s="2"/>
      <c r="AE879" s="2"/>
      <c r="AF879" s="2"/>
      <c r="AG879" s="2"/>
      <c r="AH879" s="2"/>
    </row>
    <row r="880" spans="1:34" ht="21" x14ac:dyDescent="0.2">
      <c r="A880" s="1"/>
      <c r="B880" s="1"/>
      <c r="C880" s="1"/>
      <c r="D880" s="8"/>
      <c r="E880" s="7"/>
      <c r="F880" s="14"/>
      <c r="G880" s="9"/>
      <c r="H880" s="11"/>
      <c r="I880" s="12"/>
      <c r="J880" s="12"/>
      <c r="K880" s="11"/>
      <c r="L880" s="111"/>
      <c r="M880" s="116"/>
      <c r="N880" s="116"/>
      <c r="O880" s="11"/>
      <c r="P880" s="110"/>
      <c r="Q880" s="10"/>
      <c r="R880" s="172"/>
      <c r="S880" s="11"/>
      <c r="T880" s="11"/>
      <c r="U880" s="291"/>
      <c r="V880" s="13"/>
      <c r="W880" s="13"/>
      <c r="X880" s="294"/>
      <c r="Y880" s="7"/>
      <c r="Z880" s="7"/>
      <c r="AA880" s="2"/>
      <c r="AB880" s="2"/>
      <c r="AC880" s="2"/>
      <c r="AD880" s="2"/>
      <c r="AE880" s="2"/>
      <c r="AF880" s="2"/>
      <c r="AG880" s="2"/>
      <c r="AH880" s="2"/>
    </row>
    <row r="881" spans="1:34" ht="21" x14ac:dyDescent="0.2">
      <c r="A881" s="1"/>
      <c r="B881" s="1"/>
      <c r="C881" s="1"/>
      <c r="D881" s="8"/>
      <c r="E881" s="7"/>
      <c r="F881" s="14"/>
      <c r="G881" s="9"/>
      <c r="H881" s="11"/>
      <c r="I881" s="12"/>
      <c r="J881" s="12"/>
      <c r="K881" s="11"/>
      <c r="L881" s="111"/>
      <c r="M881" s="116"/>
      <c r="N881" s="116"/>
      <c r="O881" s="11"/>
      <c r="P881" s="110"/>
      <c r="Q881" s="10"/>
      <c r="R881" s="172"/>
      <c r="S881" s="11"/>
      <c r="T881" s="11"/>
      <c r="U881" s="291"/>
      <c r="V881" s="13"/>
      <c r="W881" s="13"/>
      <c r="X881" s="294"/>
      <c r="Y881" s="7"/>
      <c r="Z881" s="7"/>
      <c r="AA881" s="2"/>
      <c r="AB881" s="2"/>
      <c r="AC881" s="2"/>
      <c r="AD881" s="2"/>
      <c r="AE881" s="2"/>
      <c r="AF881" s="2"/>
      <c r="AG881" s="2"/>
      <c r="AH881" s="2"/>
    </row>
    <row r="882" spans="1:34" ht="21" x14ac:dyDescent="0.2">
      <c r="A882" s="1"/>
      <c r="B882" s="1"/>
      <c r="C882" s="1"/>
      <c r="D882" s="8"/>
      <c r="E882" s="7"/>
      <c r="F882" s="14"/>
      <c r="G882" s="9"/>
      <c r="H882" s="11"/>
      <c r="I882" s="12"/>
      <c r="J882" s="12"/>
      <c r="K882" s="11"/>
      <c r="L882" s="111"/>
      <c r="M882" s="116"/>
      <c r="N882" s="116"/>
      <c r="O882" s="11"/>
      <c r="P882" s="110"/>
      <c r="Q882" s="10"/>
      <c r="R882" s="172"/>
      <c r="S882" s="11"/>
      <c r="T882" s="11"/>
      <c r="U882" s="291"/>
      <c r="V882" s="13"/>
      <c r="W882" s="13"/>
      <c r="X882" s="294"/>
      <c r="Y882" s="7"/>
      <c r="Z882" s="7"/>
      <c r="AA882" s="2"/>
      <c r="AB882" s="2"/>
      <c r="AC882" s="2"/>
      <c r="AD882" s="2"/>
      <c r="AE882" s="2"/>
      <c r="AF882" s="2"/>
      <c r="AG882" s="2"/>
      <c r="AH882" s="2"/>
    </row>
    <row r="883" spans="1:34" ht="21" x14ac:dyDescent="0.2">
      <c r="A883" s="1"/>
      <c r="B883" s="1"/>
      <c r="C883" s="1"/>
      <c r="D883" s="8"/>
      <c r="E883" s="7"/>
      <c r="F883" s="14"/>
      <c r="G883" s="9"/>
      <c r="H883" s="11"/>
      <c r="I883" s="12"/>
      <c r="J883" s="12"/>
      <c r="K883" s="11"/>
      <c r="L883" s="111"/>
      <c r="M883" s="116"/>
      <c r="N883" s="116"/>
      <c r="O883" s="11"/>
      <c r="P883" s="110"/>
      <c r="Q883" s="10"/>
      <c r="R883" s="172"/>
      <c r="S883" s="11"/>
      <c r="T883" s="11"/>
      <c r="U883" s="291"/>
      <c r="V883" s="13"/>
      <c r="W883" s="13"/>
      <c r="X883" s="294"/>
      <c r="Y883" s="7"/>
      <c r="Z883" s="7"/>
      <c r="AA883" s="2"/>
      <c r="AB883" s="2"/>
      <c r="AC883" s="2"/>
      <c r="AD883" s="2"/>
      <c r="AE883" s="2"/>
      <c r="AF883" s="2"/>
      <c r="AG883" s="2"/>
      <c r="AH883" s="2"/>
    </row>
    <row r="884" spans="1:34" ht="21" x14ac:dyDescent="0.2">
      <c r="A884" s="1"/>
      <c r="B884" s="1"/>
      <c r="C884" s="1"/>
      <c r="D884" s="8"/>
      <c r="E884" s="7"/>
      <c r="F884" s="14"/>
      <c r="G884" s="9"/>
      <c r="H884" s="11"/>
      <c r="I884" s="12"/>
      <c r="J884" s="12"/>
      <c r="K884" s="11"/>
      <c r="L884" s="111"/>
      <c r="M884" s="116"/>
      <c r="N884" s="116"/>
      <c r="O884" s="11"/>
      <c r="P884" s="110"/>
      <c r="Q884" s="10"/>
      <c r="R884" s="172"/>
      <c r="S884" s="11"/>
      <c r="T884" s="11"/>
      <c r="U884" s="291"/>
      <c r="V884" s="13"/>
      <c r="W884" s="13"/>
      <c r="X884" s="294"/>
      <c r="Y884" s="7"/>
      <c r="Z884" s="7"/>
      <c r="AA884" s="2"/>
      <c r="AB884" s="2"/>
      <c r="AC884" s="2"/>
      <c r="AD884" s="2"/>
      <c r="AE884" s="2"/>
      <c r="AF884" s="2"/>
      <c r="AG884" s="2"/>
      <c r="AH884" s="2"/>
    </row>
    <row r="885" spans="1:34" ht="21" x14ac:dyDescent="0.2">
      <c r="A885" s="1"/>
      <c r="B885" s="1"/>
      <c r="C885" s="1"/>
      <c r="D885" s="8"/>
      <c r="E885" s="7"/>
      <c r="F885" s="14"/>
      <c r="G885" s="9"/>
      <c r="H885" s="11"/>
      <c r="I885" s="12"/>
      <c r="J885" s="12"/>
      <c r="K885" s="11"/>
      <c r="L885" s="111"/>
      <c r="M885" s="116"/>
      <c r="N885" s="116"/>
      <c r="O885" s="11"/>
      <c r="P885" s="110"/>
      <c r="Q885" s="10"/>
      <c r="R885" s="172"/>
      <c r="S885" s="11"/>
      <c r="T885" s="11"/>
      <c r="U885" s="291"/>
      <c r="V885" s="13"/>
      <c r="W885" s="13"/>
      <c r="X885" s="294"/>
      <c r="Y885" s="7"/>
      <c r="Z885" s="7"/>
      <c r="AA885" s="2"/>
      <c r="AB885" s="2"/>
      <c r="AC885" s="2"/>
      <c r="AD885" s="2"/>
      <c r="AE885" s="2"/>
      <c r="AF885" s="2"/>
      <c r="AG885" s="2"/>
      <c r="AH885" s="2"/>
    </row>
    <row r="886" spans="1:34" ht="21" x14ac:dyDescent="0.2">
      <c r="A886" s="1"/>
      <c r="B886" s="1"/>
      <c r="C886" s="1"/>
      <c r="D886" s="8"/>
      <c r="E886" s="7"/>
      <c r="F886" s="14"/>
      <c r="G886" s="9"/>
      <c r="H886" s="11"/>
      <c r="I886" s="12"/>
      <c r="J886" s="12"/>
      <c r="K886" s="11"/>
      <c r="L886" s="111"/>
      <c r="M886" s="116"/>
      <c r="N886" s="116"/>
      <c r="O886" s="11"/>
      <c r="P886" s="110"/>
      <c r="Q886" s="10"/>
      <c r="R886" s="172"/>
      <c r="S886" s="11"/>
      <c r="T886" s="11"/>
      <c r="U886" s="291"/>
      <c r="V886" s="13"/>
      <c r="W886" s="13"/>
      <c r="X886" s="294"/>
      <c r="Y886" s="7"/>
      <c r="Z886" s="7"/>
      <c r="AA886" s="2"/>
      <c r="AB886" s="2"/>
      <c r="AC886" s="2"/>
      <c r="AD886" s="2"/>
      <c r="AE886" s="2"/>
      <c r="AF886" s="2"/>
      <c r="AG886" s="2"/>
      <c r="AH886" s="2"/>
    </row>
    <row r="887" spans="1:34" ht="21" x14ac:dyDescent="0.2">
      <c r="A887" s="1"/>
      <c r="B887" s="1"/>
      <c r="C887" s="1"/>
      <c r="D887" s="8"/>
      <c r="E887" s="7"/>
      <c r="F887" s="14"/>
      <c r="G887" s="9"/>
      <c r="H887" s="11"/>
      <c r="I887" s="12"/>
      <c r="J887" s="12"/>
      <c r="K887" s="11"/>
      <c r="L887" s="111"/>
      <c r="M887" s="116"/>
      <c r="N887" s="116"/>
      <c r="O887" s="11"/>
      <c r="P887" s="110"/>
      <c r="Q887" s="10"/>
      <c r="R887" s="172"/>
      <c r="S887" s="11"/>
      <c r="T887" s="11"/>
      <c r="U887" s="291"/>
      <c r="V887" s="13"/>
      <c r="W887" s="13"/>
      <c r="X887" s="294"/>
      <c r="Y887" s="7"/>
      <c r="Z887" s="7"/>
      <c r="AA887" s="2"/>
      <c r="AB887" s="2"/>
      <c r="AC887" s="2"/>
      <c r="AD887" s="2"/>
      <c r="AE887" s="2"/>
      <c r="AF887" s="2"/>
      <c r="AG887" s="2"/>
      <c r="AH887" s="2"/>
    </row>
    <row r="888" spans="1:34" ht="21" x14ac:dyDescent="0.2">
      <c r="A888" s="1"/>
      <c r="B888" s="1"/>
      <c r="C888" s="1"/>
      <c r="D888" s="8"/>
      <c r="E888" s="7"/>
      <c r="F888" s="14"/>
      <c r="G888" s="9"/>
      <c r="H888" s="11"/>
      <c r="I888" s="12"/>
      <c r="J888" s="12"/>
      <c r="K888" s="11"/>
      <c r="L888" s="111"/>
      <c r="M888" s="116"/>
      <c r="N888" s="116"/>
      <c r="O888" s="11"/>
      <c r="P888" s="110"/>
      <c r="Q888" s="10"/>
      <c r="R888" s="172"/>
      <c r="S888" s="11"/>
      <c r="T888" s="11"/>
      <c r="U888" s="291"/>
      <c r="V888" s="13"/>
      <c r="W888" s="13"/>
      <c r="X888" s="294"/>
      <c r="Y888" s="7"/>
      <c r="Z888" s="7"/>
      <c r="AA888" s="2"/>
      <c r="AB888" s="2"/>
      <c r="AC888" s="2"/>
      <c r="AD888" s="2"/>
      <c r="AE888" s="2"/>
      <c r="AF888" s="2"/>
      <c r="AG888" s="2"/>
      <c r="AH888" s="2"/>
    </row>
    <row r="889" spans="1:34" ht="21" x14ac:dyDescent="0.2">
      <c r="A889" s="1"/>
      <c r="B889" s="1"/>
      <c r="C889" s="1"/>
      <c r="D889" s="8"/>
      <c r="E889" s="7"/>
      <c r="F889" s="14"/>
      <c r="G889" s="9"/>
      <c r="H889" s="11"/>
      <c r="I889" s="12"/>
      <c r="J889" s="12"/>
      <c r="K889" s="11"/>
      <c r="L889" s="111"/>
      <c r="M889" s="116"/>
      <c r="N889" s="116"/>
      <c r="O889" s="11"/>
      <c r="P889" s="110"/>
      <c r="Q889" s="10"/>
      <c r="R889" s="172"/>
      <c r="S889" s="11"/>
      <c r="T889" s="11"/>
      <c r="U889" s="291"/>
      <c r="V889" s="13"/>
      <c r="W889" s="13"/>
      <c r="X889" s="294"/>
      <c r="Y889" s="7"/>
      <c r="Z889" s="7"/>
      <c r="AA889" s="2"/>
      <c r="AB889" s="2"/>
      <c r="AC889" s="2"/>
      <c r="AD889" s="2"/>
      <c r="AE889" s="2"/>
      <c r="AF889" s="2"/>
      <c r="AG889" s="2"/>
      <c r="AH889" s="2"/>
    </row>
    <row r="890" spans="1:34" ht="21" x14ac:dyDescent="0.2">
      <c r="A890" s="1"/>
      <c r="B890" s="1"/>
      <c r="C890" s="1"/>
      <c r="D890" s="8"/>
      <c r="E890" s="7"/>
      <c r="F890" s="14"/>
      <c r="G890" s="9"/>
      <c r="H890" s="11"/>
      <c r="I890" s="12"/>
      <c r="J890" s="12"/>
      <c r="K890" s="11"/>
      <c r="L890" s="111"/>
      <c r="M890" s="116"/>
      <c r="N890" s="116"/>
      <c r="O890" s="11"/>
      <c r="P890" s="110"/>
      <c r="Q890" s="10"/>
      <c r="R890" s="172"/>
      <c r="S890" s="11"/>
      <c r="T890" s="11"/>
      <c r="U890" s="291"/>
      <c r="V890" s="13"/>
      <c r="W890" s="13"/>
      <c r="X890" s="294"/>
      <c r="Y890" s="7"/>
      <c r="Z890" s="7"/>
      <c r="AA890" s="2"/>
      <c r="AB890" s="2"/>
      <c r="AC890" s="2"/>
      <c r="AD890" s="2"/>
      <c r="AE890" s="2"/>
      <c r="AF890" s="2"/>
      <c r="AG890" s="2"/>
      <c r="AH890" s="2"/>
    </row>
    <row r="891" spans="1:34" ht="21" x14ac:dyDescent="0.2">
      <c r="A891" s="1"/>
      <c r="B891" s="1"/>
      <c r="C891" s="1"/>
      <c r="D891" s="8"/>
      <c r="E891" s="7"/>
      <c r="F891" s="14"/>
      <c r="G891" s="9"/>
      <c r="H891" s="11"/>
      <c r="I891" s="12"/>
      <c r="J891" s="12"/>
      <c r="K891" s="11"/>
      <c r="L891" s="111"/>
      <c r="M891" s="116"/>
      <c r="N891" s="116"/>
      <c r="O891" s="11"/>
      <c r="P891" s="110"/>
      <c r="Q891" s="10"/>
      <c r="R891" s="172"/>
      <c r="S891" s="11"/>
      <c r="T891" s="11"/>
      <c r="U891" s="291"/>
      <c r="V891" s="13"/>
      <c r="W891" s="13"/>
      <c r="X891" s="294"/>
      <c r="Y891" s="7"/>
      <c r="Z891" s="7"/>
      <c r="AA891" s="2"/>
      <c r="AB891" s="2"/>
      <c r="AC891" s="2"/>
      <c r="AD891" s="2"/>
      <c r="AE891" s="2"/>
      <c r="AF891" s="2"/>
      <c r="AG891" s="2"/>
      <c r="AH891" s="2"/>
    </row>
    <row r="892" spans="1:34" ht="21" x14ac:dyDescent="0.2">
      <c r="A892" s="1"/>
      <c r="B892" s="1"/>
      <c r="C892" s="1"/>
      <c r="D892" s="8"/>
      <c r="E892" s="7"/>
      <c r="F892" s="14"/>
      <c r="G892" s="9"/>
      <c r="H892" s="11"/>
      <c r="I892" s="12"/>
      <c r="J892" s="12"/>
      <c r="K892" s="11"/>
      <c r="L892" s="111"/>
      <c r="M892" s="116"/>
      <c r="N892" s="116"/>
      <c r="O892" s="11"/>
      <c r="P892" s="110"/>
      <c r="Q892" s="10"/>
      <c r="R892" s="172"/>
      <c r="S892" s="11"/>
      <c r="T892" s="11"/>
      <c r="U892" s="291"/>
      <c r="V892" s="13"/>
      <c r="W892" s="13"/>
      <c r="X892" s="294"/>
      <c r="Y892" s="7"/>
      <c r="Z892" s="7"/>
      <c r="AA892" s="2"/>
      <c r="AB892" s="2"/>
      <c r="AC892" s="2"/>
      <c r="AD892" s="2"/>
      <c r="AE892" s="2"/>
      <c r="AF892" s="2"/>
      <c r="AG892" s="2"/>
      <c r="AH892" s="2"/>
    </row>
    <row r="893" spans="1:34" ht="21" x14ac:dyDescent="0.2">
      <c r="A893" s="1"/>
      <c r="B893" s="1"/>
      <c r="C893" s="1"/>
      <c r="D893" s="8"/>
      <c r="E893" s="7"/>
      <c r="F893" s="14"/>
      <c r="G893" s="9"/>
      <c r="H893" s="11"/>
      <c r="I893" s="12"/>
      <c r="J893" s="12"/>
      <c r="K893" s="11"/>
      <c r="L893" s="111"/>
      <c r="M893" s="116"/>
      <c r="N893" s="116"/>
      <c r="O893" s="11"/>
      <c r="P893" s="110"/>
      <c r="Q893" s="10"/>
      <c r="R893" s="172"/>
      <c r="S893" s="11"/>
      <c r="T893" s="11"/>
      <c r="U893" s="291"/>
      <c r="V893" s="13"/>
      <c r="W893" s="13"/>
      <c r="X893" s="294"/>
      <c r="Y893" s="7"/>
      <c r="Z893" s="7"/>
      <c r="AA893" s="2"/>
      <c r="AB893" s="2"/>
      <c r="AC893" s="2"/>
      <c r="AD893" s="2"/>
      <c r="AE893" s="2"/>
      <c r="AF893" s="2"/>
      <c r="AG893" s="2"/>
      <c r="AH893" s="2"/>
    </row>
    <row r="894" spans="1:34" ht="21" x14ac:dyDescent="0.2">
      <c r="A894" s="1"/>
      <c r="B894" s="1"/>
      <c r="C894" s="1"/>
      <c r="D894" s="8"/>
      <c r="E894" s="7"/>
      <c r="F894" s="14"/>
      <c r="G894" s="9"/>
      <c r="H894" s="11"/>
      <c r="I894" s="12"/>
      <c r="J894" s="12"/>
      <c r="K894" s="11"/>
      <c r="L894" s="111"/>
      <c r="M894" s="116"/>
      <c r="N894" s="116"/>
      <c r="O894" s="11"/>
      <c r="P894" s="110"/>
      <c r="Q894" s="10"/>
      <c r="R894" s="172"/>
      <c r="S894" s="11"/>
      <c r="T894" s="11"/>
      <c r="U894" s="291"/>
      <c r="V894" s="13"/>
      <c r="W894" s="13"/>
      <c r="X894" s="294"/>
      <c r="Y894" s="7"/>
      <c r="Z894" s="7"/>
      <c r="AA894" s="2"/>
      <c r="AB894" s="2"/>
      <c r="AC894" s="2"/>
      <c r="AD894" s="2"/>
      <c r="AE894" s="2"/>
      <c r="AF894" s="2"/>
      <c r="AG894" s="2"/>
      <c r="AH894" s="2"/>
    </row>
    <row r="895" spans="1:34" ht="21" x14ac:dyDescent="0.2">
      <c r="A895" s="1"/>
      <c r="B895" s="1"/>
      <c r="C895" s="1"/>
      <c r="D895" s="8"/>
      <c r="E895" s="7"/>
      <c r="F895" s="14"/>
      <c r="G895" s="9"/>
      <c r="H895" s="11"/>
      <c r="I895" s="12"/>
      <c r="J895" s="12"/>
      <c r="K895" s="11"/>
      <c r="L895" s="111"/>
      <c r="M895" s="116"/>
      <c r="N895" s="116"/>
      <c r="O895" s="11"/>
      <c r="P895" s="110"/>
      <c r="Q895" s="10"/>
      <c r="R895" s="172"/>
      <c r="S895" s="11"/>
      <c r="T895" s="11"/>
      <c r="U895" s="291"/>
      <c r="V895" s="13"/>
      <c r="W895" s="13"/>
      <c r="X895" s="294"/>
      <c r="Y895" s="7"/>
      <c r="Z895" s="7"/>
      <c r="AA895" s="2"/>
      <c r="AB895" s="2"/>
      <c r="AC895" s="2"/>
      <c r="AD895" s="2"/>
      <c r="AE895" s="2"/>
      <c r="AF895" s="2"/>
      <c r="AG895" s="2"/>
      <c r="AH895" s="2"/>
    </row>
    <row r="896" spans="1:34" ht="21" x14ac:dyDescent="0.2">
      <c r="A896" s="1"/>
      <c r="B896" s="1"/>
      <c r="C896" s="1"/>
      <c r="D896" s="8"/>
      <c r="E896" s="7"/>
      <c r="F896" s="14"/>
      <c r="G896" s="9"/>
      <c r="H896" s="11"/>
      <c r="I896" s="12"/>
      <c r="J896" s="12"/>
      <c r="K896" s="11"/>
      <c r="L896" s="111"/>
      <c r="M896" s="116"/>
      <c r="N896" s="116"/>
      <c r="O896" s="11"/>
      <c r="P896" s="110"/>
      <c r="Q896" s="10"/>
      <c r="R896" s="172"/>
      <c r="S896" s="11"/>
      <c r="T896" s="11"/>
      <c r="U896" s="291"/>
      <c r="V896" s="13"/>
      <c r="W896" s="13"/>
      <c r="X896" s="294"/>
      <c r="Y896" s="7"/>
      <c r="Z896" s="7"/>
      <c r="AA896" s="2"/>
      <c r="AB896" s="2"/>
      <c r="AC896" s="2"/>
      <c r="AD896" s="2"/>
      <c r="AE896" s="2"/>
      <c r="AF896" s="2"/>
      <c r="AG896" s="2"/>
      <c r="AH896" s="2"/>
    </row>
    <row r="897" spans="1:34" ht="21" x14ac:dyDescent="0.2">
      <c r="A897" s="1"/>
      <c r="B897" s="1"/>
      <c r="C897" s="1"/>
      <c r="D897" s="8"/>
      <c r="E897" s="7"/>
      <c r="F897" s="14"/>
      <c r="G897" s="9"/>
      <c r="H897" s="11"/>
      <c r="I897" s="12"/>
      <c r="J897" s="12"/>
      <c r="K897" s="11"/>
      <c r="L897" s="111"/>
      <c r="M897" s="116"/>
      <c r="N897" s="116"/>
      <c r="O897" s="11"/>
      <c r="P897" s="110"/>
      <c r="Q897" s="10"/>
      <c r="R897" s="172"/>
      <c r="S897" s="11"/>
      <c r="T897" s="11"/>
      <c r="U897" s="291"/>
      <c r="V897" s="13"/>
      <c r="W897" s="13"/>
      <c r="X897" s="294"/>
      <c r="Y897" s="7"/>
      <c r="Z897" s="7"/>
      <c r="AA897" s="2"/>
      <c r="AB897" s="2"/>
      <c r="AC897" s="2"/>
      <c r="AD897" s="2"/>
      <c r="AE897" s="2"/>
      <c r="AF897" s="2"/>
      <c r="AG897" s="2"/>
      <c r="AH897" s="2"/>
    </row>
    <row r="898" spans="1:34" ht="21" x14ac:dyDescent="0.2">
      <c r="A898" s="1"/>
      <c r="B898" s="1"/>
      <c r="C898" s="1"/>
      <c r="D898" s="8"/>
      <c r="E898" s="7"/>
      <c r="F898" s="14"/>
      <c r="G898" s="9"/>
      <c r="H898" s="11"/>
      <c r="I898" s="12"/>
      <c r="J898" s="12"/>
      <c r="K898" s="11"/>
      <c r="L898" s="111"/>
      <c r="M898" s="116"/>
      <c r="N898" s="116"/>
      <c r="O898" s="11"/>
      <c r="P898" s="110"/>
      <c r="Q898" s="10"/>
      <c r="R898" s="172"/>
      <c r="S898" s="11"/>
      <c r="T898" s="11"/>
      <c r="U898" s="291"/>
      <c r="V898" s="13"/>
      <c r="W898" s="13"/>
      <c r="X898" s="294"/>
      <c r="Y898" s="7"/>
      <c r="Z898" s="7"/>
      <c r="AA898" s="2"/>
      <c r="AB898" s="2"/>
      <c r="AC898" s="2"/>
      <c r="AD898" s="2"/>
      <c r="AE898" s="2"/>
      <c r="AF898" s="2"/>
      <c r="AG898" s="2"/>
      <c r="AH898" s="2"/>
    </row>
    <row r="899" spans="1:34" ht="21" x14ac:dyDescent="0.2">
      <c r="A899" s="1"/>
      <c r="B899" s="1"/>
      <c r="C899" s="1"/>
      <c r="D899" s="8"/>
      <c r="E899" s="7"/>
      <c r="F899" s="14"/>
      <c r="G899" s="9"/>
      <c r="H899" s="11"/>
      <c r="I899" s="12"/>
      <c r="J899" s="12"/>
      <c r="K899" s="11"/>
      <c r="L899" s="111"/>
      <c r="M899" s="116"/>
      <c r="N899" s="116"/>
      <c r="O899" s="11"/>
      <c r="P899" s="110"/>
      <c r="Q899" s="10"/>
      <c r="R899" s="172"/>
      <c r="S899" s="11"/>
      <c r="T899" s="11"/>
      <c r="U899" s="291"/>
      <c r="V899" s="13"/>
      <c r="W899" s="13"/>
      <c r="X899" s="294"/>
      <c r="Y899" s="7"/>
      <c r="Z899" s="7"/>
      <c r="AA899" s="2"/>
      <c r="AB899" s="2"/>
      <c r="AC899" s="2"/>
      <c r="AD899" s="2"/>
      <c r="AE899" s="2"/>
      <c r="AF899" s="2"/>
      <c r="AG899" s="2"/>
      <c r="AH899" s="2"/>
    </row>
    <row r="900" spans="1:34" ht="21" x14ac:dyDescent="0.2">
      <c r="A900" s="1"/>
      <c r="B900" s="1"/>
      <c r="C900" s="1"/>
      <c r="D900" s="8"/>
      <c r="E900" s="7"/>
      <c r="F900" s="14"/>
      <c r="G900" s="9"/>
      <c r="H900" s="11"/>
      <c r="I900" s="12"/>
      <c r="J900" s="12"/>
      <c r="K900" s="11"/>
      <c r="L900" s="111"/>
      <c r="M900" s="116"/>
      <c r="N900" s="116"/>
      <c r="O900" s="11"/>
      <c r="P900" s="110"/>
      <c r="Q900" s="10"/>
      <c r="R900" s="172"/>
      <c r="S900" s="11"/>
      <c r="T900" s="11"/>
      <c r="U900" s="291"/>
      <c r="V900" s="13"/>
      <c r="W900" s="13"/>
      <c r="X900" s="294"/>
      <c r="Y900" s="7"/>
      <c r="Z900" s="7"/>
      <c r="AA900" s="2"/>
      <c r="AB900" s="2"/>
      <c r="AC900" s="2"/>
      <c r="AD900" s="2"/>
      <c r="AE900" s="2"/>
      <c r="AF900" s="2"/>
      <c r="AG900" s="2"/>
      <c r="AH900" s="2"/>
    </row>
    <row r="901" spans="1:34" ht="21" x14ac:dyDescent="0.2">
      <c r="A901" s="1"/>
      <c r="B901" s="1"/>
      <c r="C901" s="1"/>
      <c r="D901" s="8"/>
      <c r="E901" s="7"/>
      <c r="F901" s="14"/>
      <c r="G901" s="9"/>
      <c r="H901" s="11"/>
      <c r="I901" s="12"/>
      <c r="J901" s="12"/>
      <c r="K901" s="11"/>
      <c r="L901" s="111"/>
      <c r="M901" s="116"/>
      <c r="N901" s="116"/>
      <c r="O901" s="11"/>
      <c r="P901" s="110"/>
      <c r="Q901" s="10"/>
      <c r="R901" s="172"/>
      <c r="S901" s="11"/>
      <c r="T901" s="11"/>
      <c r="U901" s="291"/>
      <c r="V901" s="13"/>
      <c r="W901" s="13"/>
      <c r="X901" s="294"/>
      <c r="Y901" s="7"/>
      <c r="Z901" s="7"/>
      <c r="AA901" s="2"/>
      <c r="AB901" s="2"/>
      <c r="AC901" s="2"/>
      <c r="AD901" s="2"/>
      <c r="AE901" s="2"/>
      <c r="AF901" s="2"/>
      <c r="AG901" s="2"/>
      <c r="AH901" s="2"/>
    </row>
    <row r="902" spans="1:34" ht="21" x14ac:dyDescent="0.2">
      <c r="A902" s="1"/>
      <c r="B902" s="1"/>
      <c r="C902" s="1"/>
      <c r="D902" s="8"/>
      <c r="E902" s="7"/>
      <c r="F902" s="14"/>
      <c r="G902" s="9"/>
      <c r="H902" s="11"/>
      <c r="I902" s="12"/>
      <c r="J902" s="12"/>
      <c r="K902" s="11"/>
      <c r="L902" s="111"/>
      <c r="M902" s="116"/>
      <c r="N902" s="116"/>
      <c r="O902" s="11"/>
      <c r="P902" s="110"/>
      <c r="Q902" s="10"/>
      <c r="R902" s="172"/>
      <c r="S902" s="11"/>
      <c r="T902" s="11"/>
      <c r="U902" s="291"/>
      <c r="V902" s="13"/>
      <c r="W902" s="13"/>
      <c r="X902" s="294"/>
      <c r="Y902" s="7"/>
      <c r="Z902" s="7"/>
      <c r="AA902" s="2"/>
      <c r="AB902" s="2"/>
      <c r="AC902" s="2"/>
      <c r="AD902" s="2"/>
      <c r="AE902" s="2"/>
      <c r="AF902" s="2"/>
      <c r="AG902" s="2"/>
      <c r="AH902" s="2"/>
    </row>
    <row r="903" spans="1:34" ht="21" x14ac:dyDescent="0.2">
      <c r="A903" s="1"/>
      <c r="B903" s="1"/>
      <c r="C903" s="1"/>
      <c r="D903" s="8"/>
      <c r="E903" s="7"/>
      <c r="F903" s="14"/>
      <c r="G903" s="9"/>
      <c r="H903" s="11"/>
      <c r="I903" s="12"/>
      <c r="J903" s="12"/>
      <c r="K903" s="11"/>
      <c r="L903" s="111"/>
      <c r="M903" s="116"/>
      <c r="N903" s="116"/>
      <c r="O903" s="11"/>
      <c r="P903" s="110"/>
      <c r="Q903" s="10"/>
      <c r="R903" s="172"/>
      <c r="S903" s="11"/>
      <c r="T903" s="11"/>
      <c r="U903" s="291"/>
      <c r="V903" s="13"/>
      <c r="W903" s="13"/>
      <c r="X903" s="294"/>
      <c r="Y903" s="7"/>
      <c r="Z903" s="7"/>
      <c r="AA903" s="2"/>
      <c r="AB903" s="2"/>
      <c r="AC903" s="2"/>
      <c r="AD903" s="2"/>
      <c r="AE903" s="2"/>
      <c r="AF903" s="2"/>
      <c r="AG903" s="2"/>
      <c r="AH903" s="2"/>
    </row>
    <row r="904" spans="1:34" ht="21" x14ac:dyDescent="0.2">
      <c r="A904" s="1"/>
      <c r="B904" s="1"/>
      <c r="C904" s="1"/>
      <c r="D904" s="8"/>
      <c r="E904" s="7"/>
      <c r="F904" s="14"/>
      <c r="G904" s="9"/>
      <c r="H904" s="11"/>
      <c r="I904" s="12"/>
      <c r="J904" s="12"/>
      <c r="K904" s="11"/>
      <c r="L904" s="111"/>
      <c r="M904" s="116"/>
      <c r="N904" s="116"/>
      <c r="O904" s="11"/>
      <c r="P904" s="110"/>
      <c r="Q904" s="10"/>
      <c r="R904" s="172"/>
      <c r="S904" s="11"/>
      <c r="T904" s="11"/>
      <c r="U904" s="291"/>
      <c r="V904" s="13"/>
      <c r="W904" s="13"/>
      <c r="X904" s="294"/>
      <c r="Y904" s="7"/>
      <c r="Z904" s="7"/>
      <c r="AA904" s="2"/>
      <c r="AB904" s="2"/>
      <c r="AC904" s="2"/>
      <c r="AD904" s="2"/>
      <c r="AE904" s="2"/>
      <c r="AF904" s="2"/>
      <c r="AG904" s="2"/>
      <c r="AH904" s="2"/>
    </row>
    <row r="905" spans="1:34" ht="21" x14ac:dyDescent="0.2">
      <c r="A905" s="1"/>
      <c r="B905" s="1"/>
      <c r="C905" s="1"/>
      <c r="D905" s="8"/>
      <c r="E905" s="7"/>
      <c r="F905" s="14"/>
      <c r="G905" s="9"/>
      <c r="H905" s="11"/>
      <c r="I905" s="12"/>
      <c r="J905" s="12"/>
      <c r="K905" s="11"/>
      <c r="L905" s="111"/>
      <c r="M905" s="116"/>
      <c r="N905" s="116"/>
      <c r="O905" s="11"/>
      <c r="P905" s="110"/>
      <c r="Q905" s="10"/>
      <c r="R905" s="172"/>
      <c r="S905" s="11"/>
      <c r="T905" s="11"/>
      <c r="U905" s="291"/>
      <c r="V905" s="13"/>
      <c r="W905" s="13"/>
      <c r="X905" s="294"/>
      <c r="Y905" s="7"/>
      <c r="Z905" s="7"/>
      <c r="AA905" s="2"/>
      <c r="AB905" s="2"/>
      <c r="AC905" s="2"/>
      <c r="AD905" s="2"/>
      <c r="AE905" s="2"/>
      <c r="AF905" s="2"/>
      <c r="AG905" s="2"/>
      <c r="AH905" s="2"/>
    </row>
    <row r="906" spans="1:34" ht="21" x14ac:dyDescent="0.2">
      <c r="A906" s="1"/>
      <c r="B906" s="1"/>
      <c r="C906" s="1"/>
      <c r="D906" s="8"/>
      <c r="E906" s="7"/>
      <c r="F906" s="14"/>
      <c r="G906" s="9"/>
      <c r="H906" s="11"/>
      <c r="I906" s="12"/>
      <c r="J906" s="12"/>
      <c r="K906" s="11"/>
      <c r="L906" s="111"/>
      <c r="M906" s="116"/>
      <c r="N906" s="116"/>
      <c r="O906" s="11"/>
      <c r="P906" s="110"/>
      <c r="Q906" s="10"/>
      <c r="R906" s="172"/>
      <c r="S906" s="11"/>
      <c r="T906" s="11"/>
      <c r="U906" s="291"/>
      <c r="V906" s="13"/>
      <c r="W906" s="13"/>
      <c r="X906" s="294"/>
      <c r="Y906" s="7"/>
      <c r="Z906" s="7"/>
      <c r="AA906" s="2"/>
      <c r="AB906" s="2"/>
      <c r="AC906" s="2"/>
      <c r="AD906" s="2"/>
      <c r="AE906" s="2"/>
      <c r="AF906" s="2"/>
      <c r="AG906" s="2"/>
      <c r="AH906" s="2"/>
    </row>
    <row r="907" spans="1:34" ht="21" x14ac:dyDescent="0.2">
      <c r="A907" s="1"/>
      <c r="B907" s="1"/>
      <c r="C907" s="1"/>
      <c r="D907" s="8"/>
      <c r="E907" s="7"/>
      <c r="F907" s="14"/>
      <c r="G907" s="9"/>
      <c r="H907" s="11"/>
      <c r="I907" s="12"/>
      <c r="J907" s="12"/>
      <c r="K907" s="11"/>
      <c r="L907" s="111"/>
      <c r="M907" s="116"/>
      <c r="N907" s="116"/>
      <c r="O907" s="11"/>
      <c r="P907" s="110"/>
      <c r="Q907" s="10"/>
      <c r="R907" s="172"/>
      <c r="S907" s="11"/>
      <c r="T907" s="11"/>
      <c r="U907" s="291"/>
      <c r="V907" s="13"/>
      <c r="W907" s="13"/>
      <c r="X907" s="294"/>
      <c r="Y907" s="7"/>
      <c r="Z907" s="7"/>
      <c r="AA907" s="2"/>
      <c r="AB907" s="2"/>
      <c r="AC907" s="2"/>
      <c r="AD907" s="2"/>
      <c r="AE907" s="2"/>
      <c r="AF907" s="2"/>
      <c r="AG907" s="2"/>
      <c r="AH907" s="2"/>
    </row>
    <row r="908" spans="1:34" ht="21" x14ac:dyDescent="0.2">
      <c r="A908" s="1"/>
      <c r="B908" s="1"/>
      <c r="C908" s="1"/>
      <c r="D908" s="8"/>
      <c r="E908" s="7"/>
      <c r="F908" s="14"/>
      <c r="G908" s="9"/>
      <c r="H908" s="11"/>
      <c r="I908" s="12"/>
      <c r="J908" s="12"/>
      <c r="K908" s="11"/>
      <c r="L908" s="111"/>
      <c r="M908" s="116"/>
      <c r="N908" s="116"/>
      <c r="O908" s="11"/>
      <c r="P908" s="110"/>
      <c r="Q908" s="10"/>
      <c r="R908" s="172"/>
      <c r="S908" s="11"/>
      <c r="T908" s="11"/>
      <c r="U908" s="291"/>
      <c r="V908" s="13"/>
      <c r="W908" s="13"/>
      <c r="X908" s="294"/>
      <c r="Y908" s="7"/>
      <c r="Z908" s="7"/>
      <c r="AA908" s="2"/>
      <c r="AB908" s="2"/>
      <c r="AC908" s="2"/>
      <c r="AD908" s="2"/>
      <c r="AE908" s="2"/>
      <c r="AF908" s="2"/>
      <c r="AG908" s="2"/>
      <c r="AH908" s="2"/>
    </row>
    <row r="909" spans="1:34" ht="21" x14ac:dyDescent="0.2">
      <c r="A909" s="1"/>
      <c r="B909" s="1"/>
      <c r="C909" s="1"/>
      <c r="D909" s="8"/>
      <c r="E909" s="7"/>
      <c r="F909" s="14"/>
      <c r="G909" s="9"/>
      <c r="H909" s="11"/>
      <c r="I909" s="12"/>
      <c r="J909" s="12"/>
      <c r="K909" s="11"/>
      <c r="L909" s="111"/>
      <c r="M909" s="116"/>
      <c r="N909" s="116"/>
      <c r="O909" s="11"/>
      <c r="P909" s="110"/>
      <c r="Q909" s="10"/>
      <c r="R909" s="172"/>
      <c r="S909" s="11"/>
      <c r="T909" s="11"/>
      <c r="U909" s="291"/>
      <c r="V909" s="13"/>
      <c r="W909" s="13"/>
      <c r="X909" s="294"/>
      <c r="Y909" s="7"/>
      <c r="Z909" s="7"/>
      <c r="AA909" s="2"/>
      <c r="AB909" s="2"/>
      <c r="AC909" s="2"/>
      <c r="AD909" s="2"/>
      <c r="AE909" s="2"/>
      <c r="AF909" s="2"/>
      <c r="AG909" s="2"/>
      <c r="AH909" s="2"/>
    </row>
    <row r="910" spans="1:34" ht="21" x14ac:dyDescent="0.2">
      <c r="A910" s="1"/>
      <c r="B910" s="1"/>
      <c r="C910" s="1"/>
      <c r="D910" s="8"/>
      <c r="E910" s="7"/>
      <c r="F910" s="14"/>
      <c r="G910" s="9"/>
      <c r="H910" s="11"/>
      <c r="I910" s="12"/>
      <c r="J910" s="12"/>
      <c r="K910" s="11"/>
      <c r="L910" s="111"/>
      <c r="M910" s="116"/>
      <c r="N910" s="116"/>
      <c r="O910" s="11"/>
      <c r="P910" s="110"/>
      <c r="Q910" s="10"/>
      <c r="R910" s="172"/>
      <c r="S910" s="11"/>
      <c r="T910" s="11"/>
      <c r="U910" s="291"/>
      <c r="V910" s="13"/>
      <c r="W910" s="13"/>
      <c r="X910" s="294"/>
      <c r="Y910" s="7"/>
      <c r="Z910" s="7"/>
      <c r="AA910" s="2"/>
      <c r="AB910" s="2"/>
      <c r="AC910" s="2"/>
      <c r="AD910" s="2"/>
      <c r="AE910" s="2"/>
      <c r="AF910" s="2"/>
      <c r="AG910" s="2"/>
      <c r="AH910" s="2"/>
    </row>
    <row r="911" spans="1:34" ht="21" x14ac:dyDescent="0.2">
      <c r="A911" s="1"/>
      <c r="B911" s="1"/>
      <c r="C911" s="1"/>
      <c r="D911" s="8"/>
      <c r="E911" s="7"/>
      <c r="F911" s="14"/>
      <c r="G911" s="9"/>
      <c r="H911" s="11"/>
      <c r="I911" s="12"/>
      <c r="J911" s="12"/>
      <c r="K911" s="11"/>
      <c r="L911" s="111"/>
      <c r="M911" s="116"/>
      <c r="N911" s="116"/>
      <c r="O911" s="11"/>
      <c r="P911" s="110"/>
      <c r="Q911" s="10"/>
      <c r="R911" s="172"/>
      <c r="S911" s="11"/>
      <c r="T911" s="11"/>
      <c r="U911" s="291"/>
      <c r="V911" s="13"/>
      <c r="W911" s="13"/>
      <c r="X911" s="294"/>
      <c r="Y911" s="7"/>
      <c r="Z911" s="7"/>
      <c r="AA911" s="2"/>
      <c r="AB911" s="2"/>
      <c r="AC911" s="2"/>
      <c r="AD911" s="2"/>
      <c r="AE911" s="2"/>
      <c r="AF911" s="2"/>
      <c r="AG911" s="2"/>
      <c r="AH911" s="2"/>
    </row>
    <row r="912" spans="1:34" ht="21" x14ac:dyDescent="0.2">
      <c r="A912" s="1"/>
      <c r="B912" s="1"/>
      <c r="C912" s="1"/>
      <c r="D912" s="8"/>
      <c r="E912" s="7"/>
      <c r="F912" s="14"/>
      <c r="G912" s="9"/>
      <c r="H912" s="11"/>
      <c r="I912" s="12"/>
      <c r="J912" s="12"/>
      <c r="K912" s="11"/>
      <c r="L912" s="111"/>
      <c r="M912" s="116"/>
      <c r="N912" s="116"/>
      <c r="O912" s="11"/>
      <c r="P912" s="110"/>
      <c r="Q912" s="10"/>
      <c r="R912" s="172"/>
      <c r="S912" s="11"/>
      <c r="T912" s="11"/>
      <c r="U912" s="291"/>
      <c r="V912" s="13"/>
      <c r="W912" s="13"/>
      <c r="X912" s="294"/>
      <c r="Y912" s="7"/>
      <c r="Z912" s="7"/>
      <c r="AA912" s="2"/>
      <c r="AB912" s="2"/>
      <c r="AC912" s="2"/>
      <c r="AD912" s="2"/>
      <c r="AE912" s="2"/>
      <c r="AF912" s="2"/>
      <c r="AG912" s="2"/>
      <c r="AH912" s="2"/>
    </row>
    <row r="913" spans="1:34" ht="21" x14ac:dyDescent="0.2">
      <c r="A913" s="1"/>
      <c r="B913" s="1"/>
      <c r="C913" s="1"/>
      <c r="D913" s="8"/>
      <c r="E913" s="7"/>
      <c r="F913" s="14"/>
      <c r="G913" s="9"/>
      <c r="H913" s="11"/>
      <c r="I913" s="12"/>
      <c r="J913" s="12"/>
      <c r="K913" s="11"/>
      <c r="L913" s="111"/>
      <c r="M913" s="116"/>
      <c r="N913" s="116"/>
      <c r="O913" s="11"/>
      <c r="P913" s="110"/>
      <c r="Q913" s="10"/>
      <c r="R913" s="172"/>
      <c r="S913" s="11"/>
      <c r="T913" s="11"/>
      <c r="U913" s="291"/>
      <c r="V913" s="13"/>
      <c r="W913" s="13"/>
      <c r="X913" s="294"/>
      <c r="Y913" s="7"/>
      <c r="Z913" s="7"/>
      <c r="AA913" s="2"/>
      <c r="AB913" s="2"/>
      <c r="AC913" s="2"/>
      <c r="AD913" s="2"/>
      <c r="AE913" s="2"/>
      <c r="AF913" s="2"/>
      <c r="AG913" s="2"/>
      <c r="AH913" s="2"/>
    </row>
    <row r="914" spans="1:34" ht="21" x14ac:dyDescent="0.2">
      <c r="A914" s="1"/>
      <c r="B914" s="1"/>
      <c r="C914" s="1"/>
      <c r="D914" s="8"/>
      <c r="E914" s="7"/>
      <c r="F914" s="14"/>
      <c r="G914" s="9"/>
      <c r="H914" s="11"/>
      <c r="I914" s="12"/>
      <c r="J914" s="12"/>
      <c r="K914" s="11"/>
      <c r="L914" s="111"/>
      <c r="M914" s="116"/>
      <c r="N914" s="116"/>
      <c r="O914" s="11"/>
      <c r="P914" s="110"/>
      <c r="Q914" s="10"/>
      <c r="R914" s="172"/>
      <c r="S914" s="11"/>
      <c r="T914" s="11"/>
      <c r="U914" s="291"/>
      <c r="V914" s="13"/>
      <c r="W914" s="13"/>
      <c r="X914" s="294"/>
      <c r="Y914" s="7"/>
      <c r="Z914" s="7"/>
      <c r="AA914" s="2"/>
      <c r="AB914" s="2"/>
      <c r="AC914" s="2"/>
      <c r="AD914" s="2"/>
      <c r="AE914" s="2"/>
      <c r="AF914" s="2"/>
      <c r="AG914" s="2"/>
      <c r="AH914" s="2"/>
    </row>
    <row r="915" spans="1:34" ht="21" x14ac:dyDescent="0.2">
      <c r="A915" s="1"/>
      <c r="B915" s="1"/>
      <c r="C915" s="1"/>
      <c r="D915" s="8"/>
      <c r="E915" s="7"/>
      <c r="F915" s="14"/>
      <c r="G915" s="9"/>
      <c r="H915" s="11"/>
      <c r="I915" s="12"/>
      <c r="J915" s="12"/>
      <c r="K915" s="11"/>
      <c r="L915" s="111"/>
      <c r="M915" s="116"/>
      <c r="N915" s="116"/>
      <c r="O915" s="11"/>
      <c r="P915" s="110"/>
      <c r="Q915" s="10"/>
      <c r="R915" s="172"/>
      <c r="S915" s="11"/>
      <c r="T915" s="11"/>
      <c r="U915" s="291"/>
      <c r="V915" s="13"/>
      <c r="W915" s="13"/>
      <c r="X915" s="294"/>
      <c r="Y915" s="7"/>
      <c r="Z915" s="7"/>
      <c r="AA915" s="2"/>
      <c r="AB915" s="2"/>
      <c r="AC915" s="2"/>
      <c r="AD915" s="2"/>
      <c r="AE915" s="2"/>
      <c r="AF915" s="2"/>
      <c r="AG915" s="2"/>
      <c r="AH915" s="2"/>
    </row>
    <row r="916" spans="1:34" ht="21" x14ac:dyDescent="0.2">
      <c r="A916" s="1"/>
      <c r="B916" s="1"/>
      <c r="C916" s="1"/>
      <c r="D916" s="8"/>
      <c r="E916" s="7"/>
      <c r="F916" s="14"/>
      <c r="G916" s="9"/>
      <c r="H916" s="11"/>
      <c r="I916" s="12"/>
      <c r="J916" s="12"/>
      <c r="K916" s="11"/>
      <c r="L916" s="111"/>
      <c r="M916" s="116"/>
      <c r="N916" s="116"/>
      <c r="O916" s="11"/>
      <c r="P916" s="110"/>
      <c r="Q916" s="10"/>
      <c r="R916" s="172"/>
      <c r="S916" s="11"/>
      <c r="T916" s="11"/>
      <c r="U916" s="291"/>
      <c r="V916" s="13"/>
      <c r="W916" s="13"/>
      <c r="X916" s="294"/>
      <c r="Y916" s="7"/>
      <c r="Z916" s="7"/>
      <c r="AA916" s="2"/>
      <c r="AB916" s="2"/>
      <c r="AC916" s="2"/>
      <c r="AD916" s="2"/>
      <c r="AE916" s="2"/>
      <c r="AF916" s="2"/>
      <c r="AG916" s="2"/>
      <c r="AH916" s="2"/>
    </row>
    <row r="917" spans="1:34" ht="21" x14ac:dyDescent="0.2">
      <c r="A917" s="1"/>
      <c r="B917" s="1"/>
      <c r="C917" s="1"/>
      <c r="D917" s="8"/>
      <c r="E917" s="7"/>
      <c r="F917" s="14"/>
      <c r="G917" s="9"/>
      <c r="H917" s="11"/>
      <c r="I917" s="12"/>
      <c r="J917" s="12"/>
      <c r="K917" s="11"/>
      <c r="L917" s="111"/>
      <c r="M917" s="116"/>
      <c r="N917" s="116"/>
      <c r="O917" s="11"/>
      <c r="P917" s="110"/>
      <c r="Q917" s="10"/>
      <c r="R917" s="172"/>
      <c r="S917" s="11"/>
      <c r="T917" s="11"/>
      <c r="U917" s="291"/>
      <c r="V917" s="13"/>
      <c r="W917" s="13"/>
      <c r="X917" s="294"/>
      <c r="Y917" s="7"/>
      <c r="Z917" s="7"/>
      <c r="AA917" s="2"/>
      <c r="AB917" s="2"/>
      <c r="AC917" s="2"/>
      <c r="AD917" s="2"/>
      <c r="AE917" s="2"/>
      <c r="AF917" s="2"/>
      <c r="AG917" s="2"/>
      <c r="AH917" s="2"/>
    </row>
    <row r="918" spans="1:34" ht="21" x14ac:dyDescent="0.2">
      <c r="A918" s="1"/>
      <c r="B918" s="1"/>
      <c r="C918" s="1"/>
      <c r="D918" s="8"/>
      <c r="E918" s="7"/>
      <c r="F918" s="14"/>
      <c r="G918" s="9"/>
      <c r="H918" s="11"/>
      <c r="I918" s="12"/>
      <c r="J918" s="12"/>
      <c r="K918" s="11"/>
      <c r="L918" s="111"/>
      <c r="M918" s="116"/>
      <c r="N918" s="116"/>
      <c r="O918" s="11"/>
      <c r="P918" s="110"/>
      <c r="Q918" s="10"/>
      <c r="R918" s="172"/>
      <c r="S918" s="11"/>
      <c r="T918" s="11"/>
      <c r="U918" s="291"/>
      <c r="V918" s="13"/>
      <c r="W918" s="13"/>
      <c r="X918" s="294"/>
      <c r="Y918" s="7"/>
      <c r="Z918" s="7"/>
      <c r="AA918" s="2"/>
      <c r="AB918" s="2"/>
      <c r="AC918" s="2"/>
      <c r="AD918" s="2"/>
      <c r="AE918" s="2"/>
      <c r="AF918" s="2"/>
      <c r="AG918" s="2"/>
      <c r="AH918" s="2"/>
    </row>
    <row r="919" spans="1:34" ht="21" x14ac:dyDescent="0.2">
      <c r="A919" s="1"/>
      <c r="B919" s="1"/>
      <c r="C919" s="1"/>
      <c r="D919" s="8"/>
      <c r="E919" s="7"/>
      <c r="F919" s="14"/>
      <c r="G919" s="9"/>
      <c r="H919" s="11"/>
      <c r="I919" s="12"/>
      <c r="J919" s="12"/>
      <c r="K919" s="11"/>
      <c r="L919" s="111"/>
      <c r="M919" s="116"/>
      <c r="N919" s="116"/>
      <c r="O919" s="11"/>
      <c r="P919" s="110"/>
      <c r="Q919" s="10"/>
      <c r="R919" s="172"/>
      <c r="S919" s="11"/>
      <c r="T919" s="11"/>
      <c r="U919" s="291"/>
      <c r="V919" s="13"/>
      <c r="W919" s="13"/>
      <c r="X919" s="294"/>
      <c r="Y919" s="7"/>
      <c r="Z919" s="7"/>
      <c r="AA919" s="2"/>
      <c r="AB919" s="2"/>
      <c r="AC919" s="2"/>
      <c r="AD919" s="2"/>
      <c r="AE919" s="2"/>
      <c r="AF919" s="2"/>
      <c r="AG919" s="2"/>
      <c r="AH919" s="2"/>
    </row>
    <row r="920" spans="1:34" ht="21" x14ac:dyDescent="0.2">
      <c r="A920" s="1"/>
      <c r="B920" s="1"/>
      <c r="C920" s="1"/>
      <c r="D920" s="8"/>
      <c r="E920" s="7"/>
      <c r="F920" s="14"/>
      <c r="G920" s="9"/>
      <c r="H920" s="11"/>
      <c r="I920" s="12"/>
      <c r="J920" s="12"/>
      <c r="K920" s="11"/>
      <c r="L920" s="111"/>
      <c r="M920" s="116"/>
      <c r="N920" s="116"/>
      <c r="O920" s="11"/>
      <c r="P920" s="110"/>
      <c r="Q920" s="10"/>
      <c r="R920" s="172"/>
      <c r="S920" s="11"/>
      <c r="T920" s="11"/>
      <c r="U920" s="291"/>
      <c r="V920" s="13"/>
      <c r="W920" s="13"/>
      <c r="X920" s="294"/>
      <c r="Y920" s="7"/>
      <c r="Z920" s="7"/>
      <c r="AA920" s="2"/>
      <c r="AB920" s="2"/>
      <c r="AC920" s="2"/>
      <c r="AD920" s="2"/>
      <c r="AE920" s="2"/>
      <c r="AF920" s="2"/>
      <c r="AG920" s="2"/>
      <c r="AH920" s="2"/>
    </row>
    <row r="921" spans="1:34" ht="21" x14ac:dyDescent="0.2">
      <c r="A921" s="1"/>
      <c r="B921" s="1"/>
      <c r="C921" s="1"/>
      <c r="D921" s="8"/>
      <c r="E921" s="7"/>
      <c r="F921" s="14"/>
      <c r="G921" s="9"/>
      <c r="H921" s="11"/>
      <c r="I921" s="12"/>
      <c r="J921" s="12"/>
      <c r="K921" s="11"/>
      <c r="L921" s="111"/>
      <c r="M921" s="116"/>
      <c r="N921" s="116"/>
      <c r="O921" s="11"/>
      <c r="P921" s="110"/>
      <c r="Q921" s="10"/>
      <c r="R921" s="172"/>
      <c r="S921" s="11"/>
      <c r="T921" s="11"/>
      <c r="U921" s="291"/>
      <c r="V921" s="13"/>
      <c r="W921" s="13"/>
      <c r="X921" s="294"/>
      <c r="Y921" s="7"/>
      <c r="Z921" s="7"/>
      <c r="AA921" s="2"/>
      <c r="AB921" s="2"/>
      <c r="AC921" s="2"/>
      <c r="AD921" s="2"/>
      <c r="AE921" s="2"/>
      <c r="AF921" s="2"/>
      <c r="AG921" s="2"/>
      <c r="AH921" s="2"/>
    </row>
    <row r="922" spans="1:34" ht="21" x14ac:dyDescent="0.2">
      <c r="A922" s="1"/>
      <c r="B922" s="1"/>
      <c r="C922" s="1"/>
      <c r="D922" s="8"/>
      <c r="E922" s="7"/>
      <c r="F922" s="14"/>
      <c r="G922" s="9"/>
      <c r="H922" s="11"/>
      <c r="I922" s="12"/>
      <c r="J922" s="12"/>
      <c r="K922" s="11"/>
      <c r="L922" s="111"/>
      <c r="M922" s="116"/>
      <c r="N922" s="116"/>
      <c r="O922" s="11"/>
      <c r="P922" s="110"/>
      <c r="Q922" s="10"/>
      <c r="R922" s="172"/>
      <c r="S922" s="11"/>
      <c r="T922" s="11"/>
      <c r="U922" s="291"/>
      <c r="V922" s="13"/>
      <c r="W922" s="13"/>
      <c r="X922" s="294"/>
      <c r="Y922" s="7"/>
      <c r="Z922" s="7"/>
      <c r="AA922" s="2"/>
      <c r="AB922" s="2"/>
      <c r="AC922" s="2"/>
      <c r="AD922" s="2"/>
      <c r="AE922" s="2"/>
      <c r="AF922" s="2"/>
      <c r="AG922" s="2"/>
      <c r="AH922" s="2"/>
    </row>
    <row r="923" spans="1:34" ht="21" x14ac:dyDescent="0.2">
      <c r="A923" s="1"/>
      <c r="B923" s="1"/>
      <c r="C923" s="1"/>
      <c r="D923" s="8"/>
      <c r="E923" s="7"/>
      <c r="F923" s="14"/>
      <c r="G923" s="9"/>
      <c r="H923" s="11"/>
      <c r="I923" s="12"/>
      <c r="J923" s="12"/>
      <c r="K923" s="11"/>
      <c r="L923" s="111"/>
      <c r="M923" s="116"/>
      <c r="N923" s="116"/>
      <c r="O923" s="11"/>
      <c r="P923" s="110"/>
      <c r="Q923" s="10"/>
      <c r="R923" s="172"/>
      <c r="S923" s="11"/>
      <c r="T923" s="11"/>
      <c r="U923" s="291"/>
      <c r="V923" s="13"/>
      <c r="W923" s="13"/>
      <c r="X923" s="294"/>
      <c r="Y923" s="7"/>
      <c r="Z923" s="7"/>
      <c r="AA923" s="2"/>
      <c r="AB923" s="2"/>
      <c r="AC923" s="2"/>
      <c r="AD923" s="2"/>
      <c r="AE923" s="2"/>
      <c r="AF923" s="2"/>
      <c r="AG923" s="2"/>
      <c r="AH923" s="2"/>
    </row>
    <row r="924" spans="1:34" ht="21" x14ac:dyDescent="0.2">
      <c r="A924" s="1"/>
      <c r="B924" s="1"/>
      <c r="C924" s="1"/>
      <c r="D924" s="8"/>
      <c r="E924" s="7"/>
      <c r="F924" s="14"/>
      <c r="G924" s="9"/>
      <c r="H924" s="11"/>
      <c r="I924" s="12"/>
      <c r="J924" s="12"/>
      <c r="K924" s="11"/>
      <c r="L924" s="111"/>
      <c r="M924" s="116"/>
      <c r="N924" s="116"/>
      <c r="O924" s="11"/>
      <c r="P924" s="110"/>
      <c r="Q924" s="10"/>
      <c r="R924" s="172"/>
      <c r="S924" s="11"/>
      <c r="T924" s="11"/>
      <c r="U924" s="291"/>
      <c r="V924" s="13"/>
      <c r="W924" s="13"/>
      <c r="X924" s="294"/>
      <c r="Y924" s="7"/>
      <c r="Z924" s="7"/>
      <c r="AA924" s="2"/>
      <c r="AB924" s="2"/>
      <c r="AC924" s="2"/>
      <c r="AD924" s="2"/>
      <c r="AE924" s="2"/>
      <c r="AF924" s="2"/>
      <c r="AG924" s="2"/>
      <c r="AH924" s="2"/>
    </row>
    <row r="925" spans="1:34" ht="21" x14ac:dyDescent="0.2">
      <c r="A925" s="1"/>
      <c r="B925" s="1"/>
      <c r="C925" s="1"/>
      <c r="D925" s="8"/>
      <c r="E925" s="7"/>
      <c r="F925" s="14"/>
      <c r="G925" s="9"/>
      <c r="H925" s="11"/>
      <c r="I925" s="12"/>
      <c r="J925" s="12"/>
      <c r="K925" s="11"/>
      <c r="L925" s="111"/>
      <c r="M925" s="116"/>
      <c r="N925" s="116"/>
      <c r="O925" s="11"/>
      <c r="P925" s="110"/>
      <c r="Q925" s="10"/>
      <c r="R925" s="172"/>
      <c r="S925" s="11"/>
      <c r="T925" s="11"/>
      <c r="U925" s="291"/>
      <c r="V925" s="13"/>
      <c r="W925" s="13"/>
      <c r="X925" s="294"/>
      <c r="Y925" s="7"/>
      <c r="Z925" s="7"/>
      <c r="AA925" s="2"/>
      <c r="AB925" s="2"/>
      <c r="AC925" s="2"/>
      <c r="AD925" s="2"/>
      <c r="AE925" s="2"/>
      <c r="AF925" s="2"/>
      <c r="AG925" s="2"/>
      <c r="AH925" s="2"/>
    </row>
    <row r="926" spans="1:34" ht="21" x14ac:dyDescent="0.2">
      <c r="A926" s="1"/>
      <c r="B926" s="1"/>
      <c r="C926" s="1"/>
      <c r="D926" s="8"/>
      <c r="E926" s="7"/>
      <c r="F926" s="14"/>
      <c r="G926" s="9"/>
      <c r="H926" s="11"/>
      <c r="I926" s="12"/>
      <c r="J926" s="12"/>
      <c r="K926" s="11"/>
      <c r="L926" s="111"/>
      <c r="M926" s="116"/>
      <c r="N926" s="116"/>
      <c r="O926" s="11"/>
      <c r="P926" s="110"/>
      <c r="Q926" s="10"/>
      <c r="R926" s="172"/>
      <c r="S926" s="11"/>
      <c r="T926" s="11"/>
      <c r="U926" s="291"/>
      <c r="V926" s="13"/>
      <c r="W926" s="13"/>
      <c r="X926" s="294"/>
      <c r="Y926" s="7"/>
      <c r="Z926" s="7"/>
      <c r="AA926" s="2"/>
      <c r="AB926" s="2"/>
      <c r="AC926" s="2"/>
      <c r="AD926" s="2"/>
      <c r="AE926" s="2"/>
      <c r="AF926" s="2"/>
      <c r="AG926" s="2"/>
      <c r="AH926" s="2"/>
    </row>
    <row r="927" spans="1:34" ht="21" x14ac:dyDescent="0.2">
      <c r="A927" s="1"/>
      <c r="B927" s="1"/>
      <c r="C927" s="1"/>
      <c r="D927" s="8"/>
      <c r="E927" s="7"/>
      <c r="F927" s="14"/>
      <c r="G927" s="9"/>
      <c r="H927" s="11"/>
      <c r="I927" s="12"/>
      <c r="J927" s="12"/>
      <c r="K927" s="11"/>
      <c r="L927" s="111"/>
      <c r="M927" s="116"/>
      <c r="N927" s="116"/>
      <c r="O927" s="11"/>
      <c r="P927" s="110"/>
      <c r="Q927" s="10"/>
      <c r="R927" s="172"/>
      <c r="S927" s="11"/>
      <c r="T927" s="11"/>
      <c r="U927" s="291"/>
      <c r="V927" s="13"/>
      <c r="W927" s="13"/>
      <c r="X927" s="294"/>
      <c r="Y927" s="7"/>
      <c r="Z927" s="7"/>
      <c r="AA927" s="2"/>
      <c r="AB927" s="2"/>
      <c r="AC927" s="2"/>
      <c r="AD927" s="2"/>
      <c r="AE927" s="2"/>
      <c r="AF927" s="2"/>
      <c r="AG927" s="2"/>
      <c r="AH927" s="2"/>
    </row>
    <row r="928" spans="1:34" ht="21" x14ac:dyDescent="0.2">
      <c r="A928" s="1"/>
      <c r="B928" s="1"/>
      <c r="C928" s="1"/>
      <c r="D928" s="8"/>
      <c r="E928" s="7"/>
      <c r="F928" s="14"/>
      <c r="G928" s="9"/>
      <c r="H928" s="11"/>
      <c r="I928" s="12"/>
      <c r="J928" s="12"/>
      <c r="K928" s="11"/>
      <c r="L928" s="111"/>
      <c r="M928" s="116"/>
      <c r="N928" s="116"/>
      <c r="O928" s="11"/>
      <c r="P928" s="110"/>
      <c r="Q928" s="10"/>
      <c r="R928" s="172"/>
      <c r="S928" s="11"/>
      <c r="T928" s="11"/>
      <c r="U928" s="291"/>
      <c r="V928" s="13"/>
      <c r="W928" s="13"/>
      <c r="X928" s="294"/>
      <c r="Y928" s="7"/>
      <c r="Z928" s="7"/>
      <c r="AA928" s="2"/>
      <c r="AB928" s="2"/>
      <c r="AC928" s="2"/>
      <c r="AD928" s="2"/>
      <c r="AE928" s="2"/>
      <c r="AF928" s="2"/>
      <c r="AG928" s="2"/>
      <c r="AH928" s="2"/>
    </row>
    <row r="929" spans="1:34" ht="21" x14ac:dyDescent="0.2">
      <c r="A929" s="1"/>
      <c r="B929" s="1"/>
      <c r="C929" s="1"/>
      <c r="D929" s="8"/>
      <c r="E929" s="7"/>
      <c r="F929" s="14"/>
      <c r="G929" s="9"/>
      <c r="H929" s="11"/>
      <c r="I929" s="12"/>
      <c r="J929" s="12"/>
      <c r="K929" s="11"/>
      <c r="L929" s="111"/>
      <c r="M929" s="116"/>
      <c r="N929" s="116"/>
      <c r="O929" s="11"/>
      <c r="P929" s="110"/>
      <c r="Q929" s="10"/>
      <c r="R929" s="172"/>
      <c r="S929" s="11"/>
      <c r="T929" s="11"/>
      <c r="U929" s="291"/>
      <c r="V929" s="13"/>
      <c r="W929" s="13"/>
      <c r="X929" s="294"/>
      <c r="Y929" s="7"/>
      <c r="Z929" s="7"/>
      <c r="AA929" s="2"/>
      <c r="AB929" s="2"/>
      <c r="AC929" s="2"/>
      <c r="AD929" s="2"/>
      <c r="AE929" s="2"/>
      <c r="AF929" s="2"/>
      <c r="AG929" s="2"/>
      <c r="AH929" s="2"/>
    </row>
    <row r="930" spans="1:34" ht="21" x14ac:dyDescent="0.2">
      <c r="A930" s="1"/>
      <c r="B930" s="1"/>
      <c r="C930" s="1"/>
      <c r="D930" s="8"/>
      <c r="E930" s="7"/>
      <c r="F930" s="14"/>
      <c r="G930" s="9"/>
      <c r="H930" s="11"/>
      <c r="I930" s="12"/>
      <c r="J930" s="12"/>
      <c r="K930" s="11"/>
      <c r="L930" s="111"/>
      <c r="M930" s="116"/>
      <c r="N930" s="116"/>
      <c r="O930" s="11"/>
      <c r="P930" s="110"/>
      <c r="Q930" s="10"/>
      <c r="R930" s="172"/>
      <c r="S930" s="11"/>
      <c r="T930" s="11"/>
      <c r="U930" s="291"/>
      <c r="V930" s="13"/>
      <c r="W930" s="13"/>
      <c r="X930" s="294"/>
      <c r="Y930" s="7"/>
      <c r="Z930" s="7"/>
      <c r="AA930" s="2"/>
      <c r="AB930" s="2"/>
      <c r="AC930" s="2"/>
      <c r="AD930" s="2"/>
      <c r="AE930" s="2"/>
      <c r="AF930" s="2"/>
      <c r="AG930" s="2"/>
      <c r="AH930" s="2"/>
    </row>
    <row r="931" spans="1:34" ht="21" x14ac:dyDescent="0.2">
      <c r="A931" s="1"/>
      <c r="B931" s="1"/>
      <c r="C931" s="1"/>
      <c r="D931" s="8"/>
      <c r="E931" s="7"/>
      <c r="F931" s="14"/>
      <c r="G931" s="9"/>
      <c r="H931" s="11"/>
      <c r="I931" s="12"/>
      <c r="J931" s="12"/>
      <c r="K931" s="11"/>
      <c r="L931" s="111"/>
      <c r="M931" s="116"/>
      <c r="N931" s="116"/>
      <c r="O931" s="11"/>
      <c r="P931" s="110"/>
      <c r="Q931" s="10"/>
      <c r="R931" s="172"/>
      <c r="S931" s="11"/>
      <c r="T931" s="11"/>
      <c r="U931" s="291"/>
      <c r="V931" s="13"/>
      <c r="W931" s="13"/>
      <c r="X931" s="294"/>
      <c r="Y931" s="7"/>
      <c r="Z931" s="7"/>
      <c r="AA931" s="2"/>
      <c r="AB931" s="2"/>
      <c r="AC931" s="2"/>
      <c r="AD931" s="2"/>
      <c r="AE931" s="2"/>
      <c r="AF931" s="2"/>
      <c r="AG931" s="2"/>
      <c r="AH931" s="2"/>
    </row>
    <row r="932" spans="1:34" ht="21" x14ac:dyDescent="0.2">
      <c r="A932" s="1"/>
      <c r="B932" s="1"/>
      <c r="C932" s="1"/>
      <c r="D932" s="8"/>
      <c r="E932" s="7"/>
      <c r="F932" s="14"/>
      <c r="G932" s="9"/>
      <c r="H932" s="11"/>
      <c r="I932" s="12"/>
      <c r="J932" s="12"/>
      <c r="K932" s="11"/>
      <c r="L932" s="111"/>
      <c r="M932" s="116"/>
      <c r="N932" s="116"/>
      <c r="O932" s="11"/>
      <c r="P932" s="110"/>
      <c r="Q932" s="10"/>
      <c r="R932" s="172"/>
      <c r="S932" s="11"/>
      <c r="T932" s="11"/>
      <c r="U932" s="291"/>
      <c r="V932" s="13"/>
      <c r="W932" s="13"/>
      <c r="X932" s="294"/>
      <c r="Y932" s="7"/>
      <c r="Z932" s="7"/>
      <c r="AA932" s="2"/>
      <c r="AB932" s="2"/>
      <c r="AC932" s="2"/>
      <c r="AD932" s="2"/>
      <c r="AE932" s="2"/>
      <c r="AF932" s="2"/>
      <c r="AG932" s="2"/>
      <c r="AH932" s="2"/>
    </row>
    <row r="933" spans="1:34" ht="21" x14ac:dyDescent="0.2">
      <c r="A933" s="1"/>
      <c r="B933" s="1"/>
      <c r="C933" s="1"/>
      <c r="D933" s="8"/>
      <c r="E933" s="7"/>
      <c r="F933" s="14"/>
      <c r="G933" s="9"/>
      <c r="H933" s="11"/>
      <c r="I933" s="12"/>
      <c r="J933" s="12"/>
      <c r="K933" s="11"/>
      <c r="L933" s="111"/>
      <c r="M933" s="116"/>
      <c r="N933" s="116"/>
      <c r="O933" s="11"/>
      <c r="P933" s="110"/>
      <c r="Q933" s="10"/>
      <c r="R933" s="172"/>
      <c r="S933" s="11"/>
      <c r="T933" s="11"/>
      <c r="U933" s="291"/>
      <c r="V933" s="13"/>
      <c r="W933" s="13"/>
      <c r="X933" s="294"/>
      <c r="Y933" s="7"/>
      <c r="Z933" s="7"/>
      <c r="AA933" s="2"/>
      <c r="AB933" s="2"/>
      <c r="AC933" s="2"/>
      <c r="AD933" s="2"/>
      <c r="AE933" s="2"/>
      <c r="AF933" s="2"/>
      <c r="AG933" s="2"/>
      <c r="AH933" s="2"/>
    </row>
  </sheetData>
  <autoFilter ref="E1:AK832">
    <sortState ref="E2:AK832">
      <sortCondition descending="1" ref="E1:E832"/>
    </sortState>
  </autoFilter>
  <sortState ref="E2:X832">
    <sortCondition ref="E1"/>
  </sortState>
  <dataConsolidate/>
  <conditionalFormatting sqref="S44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S448:S449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77">
    <cfRule type="expression" dxfId="4" priority="4">
      <formula>$L$77="FINT"</formula>
    </cfRule>
    <cfRule type="cellIs" dxfId="3" priority="5" operator="equal">
      <formula>$L$77="FINT"</formula>
    </cfRule>
  </conditionalFormatting>
  <conditionalFormatting sqref="E77:K77 M77:T77">
    <cfRule type="expression" dxfId="2" priority="1">
      <formula>$L$77=""</formula>
    </cfRule>
    <cfRule type="expression" dxfId="1" priority="2">
      <formula>$L$77="ENCO"</formula>
    </cfRule>
    <cfRule type="expression" dxfId="0" priority="3">
      <formula>$L$77="FINT"</formula>
    </cfRule>
  </conditionalFormatting>
  <dataValidations count="1">
    <dataValidation type="list" allowBlank="1" showInputMessage="1" showErrorMessage="1" sqref="L2:L832">
      <formula1>$AL$1:$AM$1</formula1>
    </dataValidation>
  </dataValidations>
  <pageMargins left="0.7" right="0.7" top="0.75" bottom="0.75" header="0.3" footer="0.3"/>
  <pageSetup paperSize="9" orientation="portrait" verticalDpi="599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7"/>
  <sheetViews>
    <sheetView topLeftCell="A3" zoomScaleNormal="100" workbookViewId="0">
      <selection activeCell="G22" sqref="G22"/>
    </sheetView>
  </sheetViews>
  <sheetFormatPr baseColWidth="10" defaultRowHeight="12.75" x14ac:dyDescent="0.2"/>
  <cols>
    <col min="1" max="1" width="31.140625" style="15" customWidth="1"/>
    <col min="2" max="2" width="11.42578125" style="15"/>
    <col min="3" max="3" width="6.85546875" style="15" customWidth="1"/>
    <col min="4" max="4" width="28.85546875" style="15" customWidth="1"/>
    <col min="5" max="5" width="18.28515625" style="15" customWidth="1"/>
    <col min="6" max="6" width="11.7109375" style="15" bestFit="1" customWidth="1"/>
    <col min="7" max="7" width="28.5703125" style="15" customWidth="1"/>
    <col min="8" max="8" width="11.7109375" style="15" bestFit="1" customWidth="1"/>
    <col min="9" max="16384" width="11.42578125" style="15"/>
  </cols>
  <sheetData>
    <row r="1" spans="1:6" hidden="1" x14ac:dyDescent="0.2"/>
    <row r="4" spans="1:6" ht="7.5" customHeight="1" x14ac:dyDescent="0.2"/>
    <row r="5" spans="1:6" ht="0.75" customHeight="1" x14ac:dyDescent="0.2"/>
    <row r="6" spans="1:6" ht="36.75" customHeight="1" x14ac:dyDescent="0.2">
      <c r="C6" s="372" t="s">
        <v>203</v>
      </c>
      <c r="D6" s="372"/>
      <c r="E6" s="372"/>
    </row>
    <row r="7" spans="1:6" ht="13.5" thickBot="1" x14ac:dyDescent="0.25">
      <c r="C7" s="372" t="s">
        <v>242</v>
      </c>
      <c r="D7" s="372"/>
      <c r="E7" s="372"/>
    </row>
    <row r="8" spans="1:6" ht="32.25" customHeight="1" thickTop="1" x14ac:dyDescent="0.2">
      <c r="D8" s="193" t="s">
        <v>204</v>
      </c>
      <c r="E8" s="196"/>
      <c r="F8" s="197" t="s">
        <v>185</v>
      </c>
    </row>
    <row r="9" spans="1:6" ht="32.25" customHeight="1" x14ac:dyDescent="0.2">
      <c r="D9" s="194" t="s">
        <v>71</v>
      </c>
      <c r="E9" s="130">
        <f>'€€€'!R97</f>
        <v>0</v>
      </c>
      <c r="F9" s="79">
        <f>E9+(E9*0.0077)</f>
        <v>0</v>
      </c>
    </row>
    <row r="10" spans="1:6" ht="32.25" customHeight="1" x14ac:dyDescent="0.2">
      <c r="D10" s="35" t="s">
        <v>70</v>
      </c>
      <c r="E10" s="78">
        <f>'€€€'!R97+E28+E33+E34</f>
        <v>8652.44</v>
      </c>
      <c r="F10" s="79">
        <f>E10+(E10*0.0077)</f>
        <v>8719.0637880000013</v>
      </c>
    </row>
    <row r="11" spans="1:6" ht="10.5" customHeight="1" thickBot="1" x14ac:dyDescent="0.25">
      <c r="D11" s="42"/>
      <c r="E11" s="43"/>
    </row>
    <row r="12" spans="1:6" ht="30" customHeight="1" thickBot="1" x14ac:dyDescent="0.25">
      <c r="A12" s="31" t="s">
        <v>19</v>
      </c>
      <c r="B12" s="32" t="s">
        <v>60</v>
      </c>
      <c r="C12" s="31" t="s">
        <v>75</v>
      </c>
      <c r="D12" s="31" t="s">
        <v>61</v>
      </c>
      <c r="E12" s="31">
        <v>0</v>
      </c>
    </row>
    <row r="13" spans="1:6" x14ac:dyDescent="0.2">
      <c r="A13" s="375"/>
      <c r="B13" s="376"/>
      <c r="C13" s="376"/>
      <c r="D13" s="376"/>
      <c r="E13" s="377"/>
    </row>
    <row r="14" spans="1:6" ht="39.950000000000003" customHeight="1" x14ac:dyDescent="0.2">
      <c r="A14" s="190" t="s">
        <v>58</v>
      </c>
      <c r="B14" s="87">
        <f>SUMIF(AT!L2:L617,"ENCO",AT!U2:U617)</f>
        <v>0</v>
      </c>
      <c r="C14" s="87"/>
      <c r="D14" s="89" t="s">
        <v>62</v>
      </c>
      <c r="E14" s="88">
        <f>'€€€'!Q97</f>
        <v>0</v>
      </c>
    </row>
    <row r="15" spans="1:6" ht="39.950000000000003" customHeight="1" x14ac:dyDescent="0.2">
      <c r="A15" s="190" t="s">
        <v>59</v>
      </c>
      <c r="B15" s="87">
        <f>SUMIF(AT!L2:L618,"FINT",AT!U2:U618)</f>
        <v>0</v>
      </c>
      <c r="C15" s="87"/>
      <c r="D15" s="89" t="s">
        <v>63</v>
      </c>
      <c r="E15" s="88">
        <f>'€€€'!M97</f>
        <v>0</v>
      </c>
    </row>
    <row r="16" spans="1:6" x14ac:dyDescent="0.2">
      <c r="A16" s="378"/>
      <c r="B16" s="379"/>
      <c r="C16" s="379"/>
      <c r="D16" s="379"/>
      <c r="E16" s="380"/>
    </row>
    <row r="17" spans="1:8" hidden="1" x14ac:dyDescent="0.2">
      <c r="A17" s="87"/>
      <c r="B17" s="87"/>
      <c r="C17" s="87"/>
      <c r="D17" s="87"/>
      <c r="E17" s="87"/>
    </row>
    <row r="18" spans="1:8" ht="39.950000000000003" customHeight="1" x14ac:dyDescent="0.2">
      <c r="A18" s="195" t="s">
        <v>216</v>
      </c>
      <c r="B18" s="87">
        <f>SUMIF(AT!$L$2:$L$617,"ENCO",AT!$X$2:$X$617)</f>
        <v>0</v>
      </c>
      <c r="C18" s="87"/>
      <c r="D18" s="195" t="s">
        <v>219</v>
      </c>
      <c r="E18" s="88">
        <f>'€€€'!U97</f>
        <v>0</v>
      </c>
      <c r="G18" s="207"/>
    </row>
    <row r="19" spans="1:8" ht="39.950000000000003" customHeight="1" x14ac:dyDescent="0.2">
      <c r="A19" s="89" t="s">
        <v>215</v>
      </c>
      <c r="B19" s="87">
        <f>SUMIF(AT!L2:L617,"FINT",AT!X2:X617)</f>
        <v>0</v>
      </c>
      <c r="C19" s="87"/>
      <c r="D19" s="89" t="s">
        <v>64</v>
      </c>
      <c r="E19" s="88">
        <f>'€€€'!O97</f>
        <v>0</v>
      </c>
      <c r="H19" s="207"/>
    </row>
    <row r="20" spans="1:8" x14ac:dyDescent="0.2">
      <c r="A20" s="378"/>
      <c r="B20" s="379"/>
      <c r="C20" s="379"/>
      <c r="D20" s="379"/>
      <c r="E20" s="380"/>
    </row>
    <row r="21" spans="1:8" ht="33.75" customHeight="1" x14ac:dyDescent="0.2">
      <c r="A21" s="89" t="s">
        <v>222</v>
      </c>
      <c r="B21" s="87">
        <f>SUM(B14,B15,B19,B18,'Synthèse Ast.Maj.'!E5:E10)</f>
        <v>105</v>
      </c>
      <c r="C21" s="87"/>
      <c r="D21" s="89"/>
      <c r="E21" s="198"/>
    </row>
    <row r="22" spans="1:8" x14ac:dyDescent="0.2">
      <c r="A22" s="378"/>
      <c r="B22" s="379"/>
      <c r="C22" s="379"/>
      <c r="D22" s="379"/>
      <c r="E22" s="380"/>
    </row>
    <row r="23" spans="1:8" x14ac:dyDescent="0.2">
      <c r="A23" s="190" t="s">
        <v>57</v>
      </c>
      <c r="B23" s="87">
        <f>SUM(RH!J7:J20,RH!U7:U20,RH!AF7:AF20,RH!AQ7:AQ20,RH!BB7:BB20,RH!BM7:BM20,RH!BX7:BX20,RH!CI7:CI20,RH!CT7:CT20,RH!DE7:DE20,RH!DP7,RH!EA7:EA20,RH!EL7:EL20)</f>
        <v>105</v>
      </c>
      <c r="C23" s="87"/>
      <c r="D23" s="262" t="s">
        <v>236</v>
      </c>
      <c r="E23" s="198">
        <f>SUM(RH!M7:M20,RH!X7:X20,RH!AI7:AI20,RH!AT7:AT20,RH!BE7:BE20,RH!BP7:BP20,RH!CA7:CA20,RH!CL7:CL20,RH!CW7:CW20,RH!DH7:DH20,RH!DS7:DS20,RH!ED7:ED20,RH!EO7:EO20,RH!EZ7:EZ20)</f>
        <v>4515</v>
      </c>
    </row>
    <row r="24" spans="1:8" x14ac:dyDescent="0.2">
      <c r="A24" s="190" t="s">
        <v>72</v>
      </c>
      <c r="B24" s="87"/>
      <c r="C24" s="87"/>
      <c r="D24" s="190"/>
      <c r="E24" s="198">
        <f>SUM(RH!K7:K20,RH!V7:V20,RH!AG7:AG20,RH!AR7:AR20,RH!BC7:BC20,RH!BN7:BN20,RH!BY7:BY20,RH!CJ7:CJ20,RH!CU7:CU20,RH!DF7:DF20,RH!DQ7:DQ20,RH!EB7:EB20,RH!EM7:EM20,RH!EX7:EX20)</f>
        <v>450</v>
      </c>
    </row>
    <row r="25" spans="1:8" x14ac:dyDescent="0.2">
      <c r="A25" s="190" t="s">
        <v>73</v>
      </c>
      <c r="B25" s="87"/>
      <c r="C25" s="87"/>
      <c r="D25" s="190"/>
      <c r="E25" s="198">
        <f>SUM(RH!L7:L20,RH!W7:W20,RH!AH7:AH20,RH!AS7:AS20,RH!BD7:BD20,RH!BO7:BO20,RH!BZ7:BZ20,RH!CK7:CK20,RH!CV7:CV20,RH!DG7:DG20,RH!DR7:DR20,RH!EC7:EC20,RH!EN7:EN20,RH!EY7:EY20)*1.91</f>
        <v>0</v>
      </c>
    </row>
    <row r="27" spans="1:8" ht="13.5" thickBot="1" x14ac:dyDescent="0.25">
      <c r="A27" s="199" t="s">
        <v>65</v>
      </c>
      <c r="B27" s="200"/>
    </row>
    <row r="28" spans="1:8" x14ac:dyDescent="0.2">
      <c r="A28" s="199"/>
      <c r="B28" s="384" t="s">
        <v>175</v>
      </c>
      <c r="C28" s="385"/>
      <c r="D28" s="386"/>
      <c r="E28" s="390">
        <f>'Synthèse Ast.Maj.'!I4</f>
        <v>8652.44</v>
      </c>
    </row>
    <row r="29" spans="1:8" ht="13.5" thickBot="1" x14ac:dyDescent="0.25">
      <c r="A29" s="199"/>
      <c r="B29" s="387"/>
      <c r="C29" s="388"/>
      <c r="D29" s="389"/>
      <c r="E29" s="391"/>
    </row>
    <row r="31" spans="1:8" x14ac:dyDescent="0.2">
      <c r="A31" s="381"/>
      <c r="B31" s="382"/>
      <c r="C31" s="383"/>
      <c r="D31" s="201"/>
      <c r="E31" s="87"/>
    </row>
    <row r="32" spans="1:8" x14ac:dyDescent="0.2">
      <c r="A32" s="37"/>
      <c r="B32" s="37"/>
      <c r="C32" s="37"/>
      <c r="D32" s="37"/>
      <c r="E32" s="37"/>
    </row>
    <row r="33" spans="1:8" ht="12.95" customHeight="1" x14ac:dyDescent="0.2">
      <c r="A33" s="371" t="s">
        <v>74</v>
      </c>
      <c r="B33" s="371"/>
      <c r="C33" s="162"/>
      <c r="D33" s="202"/>
      <c r="E33" s="203"/>
    </row>
    <row r="34" spans="1:8" ht="12.95" customHeight="1" x14ac:dyDescent="0.2">
      <c r="A34" s="371"/>
      <c r="B34" s="371"/>
      <c r="C34" s="162"/>
      <c r="D34" s="202"/>
      <c r="E34" s="203"/>
    </row>
    <row r="35" spans="1:8" ht="12.95" customHeight="1" x14ac:dyDescent="0.2">
      <c r="A35" s="371"/>
      <c r="B35" s="371"/>
      <c r="C35" s="162"/>
      <c r="D35" s="204"/>
      <c r="E35" s="203"/>
    </row>
    <row r="36" spans="1:8" ht="12.95" customHeight="1" x14ac:dyDescent="0.2">
      <c r="A36" s="371"/>
      <c r="B36" s="371"/>
      <c r="C36" s="162"/>
      <c r="D36" s="204"/>
      <c r="E36" s="203"/>
    </row>
    <row r="37" spans="1:8" ht="12.95" customHeight="1" x14ac:dyDescent="0.2">
      <c r="A37" s="371"/>
      <c r="B37" s="371"/>
      <c r="C37" s="162"/>
      <c r="D37" s="204"/>
      <c r="E37" s="203"/>
    </row>
    <row r="38" spans="1:8" ht="12.95" customHeight="1" x14ac:dyDescent="0.2">
      <c r="A38" s="82"/>
      <c r="B38" s="82"/>
      <c r="C38" s="162"/>
      <c r="D38" s="204"/>
      <c r="E38" s="203"/>
    </row>
    <row r="39" spans="1:8" ht="12.95" customHeight="1" x14ac:dyDescent="0.2">
      <c r="A39" s="82"/>
      <c r="B39" s="82"/>
      <c r="C39" s="162"/>
      <c r="D39" s="204"/>
      <c r="E39" s="203"/>
    </row>
    <row r="40" spans="1:8" ht="12.95" customHeight="1" x14ac:dyDescent="0.2">
      <c r="A40" s="82"/>
      <c r="B40" s="82"/>
      <c r="C40" s="162"/>
      <c r="D40" s="204"/>
      <c r="E40" s="203"/>
    </row>
    <row r="41" spans="1:8" ht="12.95" customHeight="1" x14ac:dyDescent="0.2">
      <c r="A41" s="82"/>
      <c r="B41" s="82"/>
      <c r="C41" s="162"/>
      <c r="D41" s="204"/>
      <c r="E41" s="203"/>
      <c r="G41" s="205"/>
    </row>
    <row r="42" spans="1:8" ht="12.95" customHeight="1" x14ac:dyDescent="0.2">
      <c r="A42" s="82"/>
      <c r="B42" s="82"/>
      <c r="C42" s="162"/>
      <c r="D42" s="204"/>
      <c r="E42" s="203"/>
    </row>
    <row r="43" spans="1:8" ht="12.95" customHeight="1" x14ac:dyDescent="0.2">
      <c r="A43" s="82"/>
      <c r="B43" s="82"/>
      <c r="C43" s="162"/>
      <c r="D43" s="204"/>
      <c r="E43" s="203"/>
    </row>
    <row r="44" spans="1:8" ht="12.95" customHeight="1" x14ac:dyDescent="0.2">
      <c r="A44" s="82"/>
      <c r="B44" s="82"/>
      <c r="C44" s="162"/>
      <c r="D44" s="204"/>
      <c r="E44" s="203"/>
    </row>
    <row r="45" spans="1:8" ht="12.95" customHeight="1" x14ac:dyDescent="0.2">
      <c r="A45" s="82"/>
      <c r="B45" s="82"/>
      <c r="C45" s="162"/>
      <c r="D45" s="204"/>
      <c r="E45" s="203"/>
    </row>
    <row r="46" spans="1:8" ht="12.95" customHeight="1" x14ac:dyDescent="0.2">
      <c r="A46" s="82"/>
      <c r="B46" s="82"/>
      <c r="C46" s="162"/>
      <c r="D46" s="204"/>
      <c r="E46" s="203"/>
      <c r="G46" s="211" t="s">
        <v>200</v>
      </c>
    </row>
    <row r="47" spans="1:8" ht="12.95" customHeight="1" x14ac:dyDescent="0.2">
      <c r="A47" s="82"/>
      <c r="B47" s="82"/>
      <c r="C47" s="162"/>
      <c r="D47" s="204"/>
      <c r="E47" s="203"/>
      <c r="G47" s="211"/>
      <c r="H47" s="211"/>
    </row>
    <row r="48" spans="1:8" ht="12.95" customHeight="1" x14ac:dyDescent="0.2">
      <c r="A48" s="82"/>
      <c r="B48" s="82"/>
      <c r="C48" s="162"/>
      <c r="D48" s="204"/>
      <c r="E48" s="203"/>
      <c r="G48" s="191">
        <f>SUM(E33:E51)</f>
        <v>0</v>
      </c>
      <c r="H48" s="211"/>
    </row>
    <row r="49" spans="1:8" ht="12.95" customHeight="1" x14ac:dyDescent="0.2">
      <c r="A49" s="82"/>
      <c r="B49" s="82"/>
      <c r="C49" s="162"/>
      <c r="D49" s="204"/>
      <c r="E49" s="203"/>
      <c r="G49" s="191"/>
      <c r="H49" s="191"/>
    </row>
    <row r="50" spans="1:8" ht="12.95" customHeight="1" x14ac:dyDescent="0.2">
      <c r="A50" s="82"/>
      <c r="B50" s="82"/>
      <c r="C50" s="162"/>
      <c r="D50" s="204"/>
      <c r="E50" s="203"/>
      <c r="H50" s="191"/>
    </row>
    <row r="51" spans="1:8" ht="12.95" customHeight="1" x14ac:dyDescent="0.2">
      <c r="A51" s="82"/>
      <c r="B51" s="82"/>
      <c r="C51" s="162"/>
      <c r="D51" s="204"/>
      <c r="E51" s="203"/>
    </row>
    <row r="52" spans="1:8" ht="13.5" thickBot="1" x14ac:dyDescent="0.25">
      <c r="C52" s="236"/>
      <c r="D52" s="236"/>
      <c r="E52" s="236"/>
    </row>
    <row r="53" spans="1:8" ht="33" customHeight="1" thickBot="1" x14ac:dyDescent="0.25">
      <c r="A53" s="206"/>
      <c r="B53" s="365" t="s">
        <v>80</v>
      </c>
      <c r="C53" s="366"/>
      <c r="D53" s="40" t="s">
        <v>76</v>
      </c>
      <c r="E53" s="40" t="s">
        <v>67</v>
      </c>
    </row>
    <row r="54" spans="1:8" ht="47.25" customHeight="1" thickBot="1" x14ac:dyDescent="0.25">
      <c r="A54" s="40" t="s">
        <v>66</v>
      </c>
      <c r="B54" s="373">
        <f>SUM(E23,E24,E25)</f>
        <v>4965</v>
      </c>
      <c r="C54" s="374"/>
      <c r="D54" s="76">
        <f>SUM(E15,E19,E28,E33,E36,E34:E35,E37:E38,E39,E40,E41,E42,E43,E44,E45,E46,E47,E48,E49,E50:E51)</f>
        <v>8652.44</v>
      </c>
      <c r="E54" s="77">
        <f>D54-B56</f>
        <v>3366.2045000000007</v>
      </c>
    </row>
    <row r="55" spans="1:8" ht="30" customHeight="1" thickBot="1" x14ac:dyDescent="0.25">
      <c r="B55" s="365" t="s">
        <v>81</v>
      </c>
      <c r="C55" s="366"/>
      <c r="D55" s="40" t="s">
        <v>78</v>
      </c>
      <c r="E55" s="41" t="s">
        <v>77</v>
      </c>
    </row>
    <row r="56" spans="1:8" ht="37.5" customHeight="1" x14ac:dyDescent="0.2">
      <c r="B56" s="367">
        <f>B54*1.0647</f>
        <v>5286.2354999999998</v>
      </c>
      <c r="C56" s="368"/>
      <c r="D56" s="361">
        <f>E54/D54</f>
        <v>0.38904684690098984</v>
      </c>
      <c r="E56" s="363"/>
    </row>
    <row r="57" spans="1:8" ht="16.5" customHeight="1" thickBot="1" x14ac:dyDescent="0.25">
      <c r="B57" s="369"/>
      <c r="C57" s="370"/>
      <c r="D57" s="362"/>
      <c r="E57" s="364"/>
    </row>
  </sheetData>
  <mergeCells count="16">
    <mergeCell ref="C6:E6"/>
    <mergeCell ref="C7:E7"/>
    <mergeCell ref="B53:C53"/>
    <mergeCell ref="B54:C54"/>
    <mergeCell ref="A13:E13"/>
    <mergeCell ref="A16:E16"/>
    <mergeCell ref="A20:E20"/>
    <mergeCell ref="A31:C31"/>
    <mergeCell ref="B28:D29"/>
    <mergeCell ref="E28:E29"/>
    <mergeCell ref="A22:E22"/>
    <mergeCell ref="D56:D57"/>
    <mergeCell ref="E56:E57"/>
    <mergeCell ref="B55:C55"/>
    <mergeCell ref="B56:C57"/>
    <mergeCell ref="A33:B37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B1:AC111"/>
  <sheetViews>
    <sheetView topLeftCell="A27" zoomScale="115" zoomScaleNormal="115" workbookViewId="0">
      <pane xSplit="10" topLeftCell="K1" activePane="topRight" state="frozen"/>
      <selection activeCell="A6" sqref="A6"/>
      <selection pane="topRight" activeCell="N30" sqref="N30"/>
    </sheetView>
  </sheetViews>
  <sheetFormatPr baseColWidth="10" defaultRowHeight="12.75" x14ac:dyDescent="0.2"/>
  <cols>
    <col min="1" max="1" width="0" hidden="1" customWidth="1"/>
    <col min="4" max="4" width="15" customWidth="1"/>
    <col min="5" max="5" width="18.85546875" customWidth="1"/>
    <col min="6" max="6" width="15.5703125" customWidth="1"/>
    <col min="7" max="7" width="7.5703125" customWidth="1"/>
    <col min="11" max="11" width="13.7109375" customWidth="1"/>
    <col min="12" max="12" width="14.28515625" customWidth="1"/>
    <col min="13" max="13" width="14.42578125" customWidth="1"/>
    <col min="15" max="15" width="15.140625" customWidth="1"/>
    <col min="18" max="18" width="11.7109375" hidden="1" customWidth="1"/>
    <col min="19" max="19" width="0" hidden="1" customWidth="1"/>
    <col min="22" max="22" width="11.7109375" bestFit="1" customWidth="1"/>
  </cols>
  <sheetData>
    <row r="1" spans="2:29" ht="13.5" hidden="1" thickBot="1" x14ac:dyDescent="0.25"/>
    <row r="2" spans="2:29" ht="13.5" hidden="1" thickBot="1" x14ac:dyDescent="0.25"/>
    <row r="3" spans="2:29" ht="13.5" hidden="1" thickBot="1" x14ac:dyDescent="0.25"/>
    <row r="4" spans="2:29" ht="13.5" hidden="1" thickBot="1" x14ac:dyDescent="0.25"/>
    <row r="5" spans="2:29" ht="13.5" hidden="1" thickBot="1" x14ac:dyDescent="0.25"/>
    <row r="6" spans="2:29" ht="61.5" customHeight="1" thickBot="1" x14ac:dyDescent="0.25">
      <c r="B6" s="399" t="s">
        <v>41</v>
      </c>
      <c r="C6" s="400"/>
      <c r="D6" s="400"/>
      <c r="E6" s="400"/>
      <c r="F6" s="400"/>
      <c r="G6" s="118"/>
      <c r="H6" s="19" t="s">
        <v>39</v>
      </c>
      <c r="I6" s="21" t="s">
        <v>82</v>
      </c>
      <c r="J6" s="19" t="s">
        <v>40</v>
      </c>
      <c r="K6" s="20" t="s">
        <v>36</v>
      </c>
      <c r="L6" s="20" t="s">
        <v>37</v>
      </c>
      <c r="M6" s="22" t="s">
        <v>38</v>
      </c>
      <c r="N6" s="21" t="s">
        <v>44</v>
      </c>
      <c r="O6" s="21" t="s">
        <v>38</v>
      </c>
      <c r="P6" s="21" t="s">
        <v>42</v>
      </c>
      <c r="Q6" s="21" t="s">
        <v>43</v>
      </c>
      <c r="R6" s="33" t="s">
        <v>69</v>
      </c>
      <c r="T6" s="21" t="s">
        <v>217</v>
      </c>
      <c r="U6" s="21" t="s">
        <v>218</v>
      </c>
      <c r="V6" s="192" t="s">
        <v>69</v>
      </c>
    </row>
    <row r="7" spans="2:29" ht="12.75" customHeight="1" x14ac:dyDescent="0.2">
      <c r="B7" s="406" t="s">
        <v>165</v>
      </c>
      <c r="C7" s="401" t="s">
        <v>83</v>
      </c>
      <c r="D7" s="402"/>
      <c r="E7" s="402"/>
      <c r="F7" s="403"/>
      <c r="G7" s="123" t="s">
        <v>191</v>
      </c>
      <c r="H7" s="124">
        <v>10</v>
      </c>
      <c r="I7" s="44">
        <v>2.5</v>
      </c>
      <c r="J7" s="67">
        <v>118.25</v>
      </c>
      <c r="K7" s="210">
        <f>SUMIFS(AT!T$2:T$762,AT!S$2:S$762,H7)</f>
        <v>0</v>
      </c>
      <c r="L7" s="18">
        <f>SUMIFS(AT!T$1:T$762,AT!L$1:L$762,"FINT",AT!S$1:S$762,H7)</f>
        <v>0</v>
      </c>
      <c r="M7" s="68">
        <f>J7*L7</f>
        <v>0</v>
      </c>
      <c r="N7" s="23">
        <f>SUMIFS(AT!W$2:W$762,AT!L$2:L$762,"FINT",AT!V$2:V$762,H7)</f>
        <v>0</v>
      </c>
      <c r="O7" s="69">
        <f>J7*N7</f>
        <v>0</v>
      </c>
      <c r="P7" s="24">
        <f>SUMIFS(AT!T$1:T$762,AT!L$1:L$762,"ENCO",AT!S$1:S$762,H7)</f>
        <v>0</v>
      </c>
      <c r="Q7" s="25">
        <f>J7*P7</f>
        <v>0</v>
      </c>
      <c r="R7" s="34">
        <f t="shared" ref="R7:R38" si="0">J7*K7</f>
        <v>0</v>
      </c>
      <c r="S7" s="50">
        <v>132.77879999999999</v>
      </c>
      <c r="T7" s="208">
        <f>SUMIFS(AT!W$1:W$762,AT!L$1:L$762,"ENCO",AT!V$1:V$762,H7)</f>
        <v>0</v>
      </c>
      <c r="U7" s="209">
        <f>J7*T7</f>
        <v>0</v>
      </c>
      <c r="V7" s="34">
        <f>J7*K7</f>
        <v>0</v>
      </c>
      <c r="W7" s="53"/>
      <c r="X7" s="53"/>
      <c r="Y7" s="53"/>
      <c r="Z7" s="54"/>
      <c r="AA7" s="55"/>
    </row>
    <row r="8" spans="2:29" x14ac:dyDescent="0.2">
      <c r="B8" s="407"/>
      <c r="C8" s="395" t="s">
        <v>31</v>
      </c>
      <c r="D8" s="395"/>
      <c r="E8" s="395"/>
      <c r="F8" s="396"/>
      <c r="G8" s="123" t="s">
        <v>191</v>
      </c>
      <c r="H8" s="16">
        <v>20</v>
      </c>
      <c r="I8" s="45">
        <v>2</v>
      </c>
      <c r="J8" s="67">
        <v>94.6</v>
      </c>
      <c r="K8" s="210">
        <f>SUMIFS(AT!T$2:T$762,AT!S$2:S$762,H8)</f>
        <v>0</v>
      </c>
      <c r="L8" s="18">
        <f>SUMIFS(AT!T$1:T$762,AT!L$1:L$762,"FINT",AT!S$1:S$762,H8)</f>
        <v>0</v>
      </c>
      <c r="M8" s="68">
        <f t="shared" ref="M8:M71" si="1">J8*L8</f>
        <v>0</v>
      </c>
      <c r="N8" s="23">
        <f>SUMIFS(AT!W$2:W$762,AT!L$2:L$762,"FINT",AT!V$2:V$762,H8)</f>
        <v>0</v>
      </c>
      <c r="O8" s="69">
        <f t="shared" ref="O8:O71" si="2">J8*N8</f>
        <v>0</v>
      </c>
      <c r="P8" s="24">
        <f>SUMIFS(AT!T$1:T$762,AT!L$1:L$762,"ENCO",AT!S$1:S$762,H8)</f>
        <v>0</v>
      </c>
      <c r="Q8" s="25">
        <f t="shared" ref="Q8:Q71" si="3">J8*P8</f>
        <v>0</v>
      </c>
      <c r="R8" s="34">
        <f t="shared" si="0"/>
        <v>0</v>
      </c>
      <c r="S8" s="50">
        <v>82.991699999999994</v>
      </c>
      <c r="T8" s="208">
        <f>SUMIFS(AT!W$1:W$762,AT!L$1:L$762,"ENCO",AT!V$1:V$762,H8)</f>
        <v>0</v>
      </c>
      <c r="U8" s="209">
        <f t="shared" ref="U8:U71" si="4">J8*T8</f>
        <v>0</v>
      </c>
      <c r="V8" s="34">
        <f t="shared" ref="V8:V71" si="5">J8*K8</f>
        <v>0</v>
      </c>
      <c r="W8" s="53"/>
      <c r="X8" s="53"/>
      <c r="Y8" s="53"/>
      <c r="Z8" s="54"/>
      <c r="AA8" s="55"/>
    </row>
    <row r="9" spans="2:29" x14ac:dyDescent="0.2">
      <c r="B9" s="407"/>
      <c r="C9" s="395" t="s">
        <v>32</v>
      </c>
      <c r="D9" s="395"/>
      <c r="E9" s="395"/>
      <c r="F9" s="396"/>
      <c r="G9" s="123" t="s">
        <v>191</v>
      </c>
      <c r="H9" s="16">
        <v>30</v>
      </c>
      <c r="I9" s="45">
        <v>0.45</v>
      </c>
      <c r="J9" s="67">
        <v>21.285</v>
      </c>
      <c r="K9" s="210">
        <f>SUMIFS(AT!T$2:T$762,AT!S$2:S$762,H9)</f>
        <v>0</v>
      </c>
      <c r="L9" s="18">
        <f>SUMIFS(AT!T$1:T$762,AT!L$1:L$762,"FINT",AT!S$1:S$762,H9)</f>
        <v>0</v>
      </c>
      <c r="M9" s="68">
        <f t="shared" si="1"/>
        <v>0</v>
      </c>
      <c r="N9" s="23">
        <f>SUMIFS(AT!W$2:W$762,AT!L$2:L$762,"FINT",AT!V$2:V$762,H9)</f>
        <v>0</v>
      </c>
      <c r="O9" s="69">
        <f t="shared" si="2"/>
        <v>0</v>
      </c>
      <c r="P9" s="24">
        <f>SUMIFS(AT!T$1:T$762,AT!L$1:L$762,"ENCO",AT!S$1:S$762,H9)</f>
        <v>0</v>
      </c>
      <c r="Q9" s="25">
        <f t="shared" si="3"/>
        <v>0</v>
      </c>
      <c r="R9" s="34">
        <f t="shared" si="0"/>
        <v>0</v>
      </c>
      <c r="S9" s="50">
        <v>9.9594000000000005</v>
      </c>
      <c r="T9" s="208">
        <f>SUMIFS(AT!W$1:W$762,AT!L$1:L$762,"ENCO",AT!V$1:V$762,H9)</f>
        <v>0</v>
      </c>
      <c r="U9" s="209">
        <f t="shared" si="4"/>
        <v>0</v>
      </c>
      <c r="V9" s="34">
        <f t="shared" si="5"/>
        <v>0</v>
      </c>
      <c r="W9" s="53"/>
      <c r="X9" s="53"/>
      <c r="Y9" s="53"/>
      <c r="Z9" s="54"/>
      <c r="AA9" s="55"/>
    </row>
    <row r="10" spans="2:29" x14ac:dyDescent="0.2">
      <c r="B10" s="407"/>
      <c r="C10" s="395" t="s">
        <v>33</v>
      </c>
      <c r="D10" s="395"/>
      <c r="E10" s="395"/>
      <c r="F10" s="396"/>
      <c r="G10" s="123" t="s">
        <v>191</v>
      </c>
      <c r="H10" s="16">
        <v>40</v>
      </c>
      <c r="I10" s="45">
        <v>0.55000000000000004</v>
      </c>
      <c r="J10" s="67">
        <v>26.02</v>
      </c>
      <c r="K10" s="210">
        <f>SUMIFS(AT!T$2:T$762,AT!S$2:S$762,H10)</f>
        <v>0</v>
      </c>
      <c r="L10" s="18">
        <f>SUMIFS(AT!T$1:T$762,AT!L$1:L$762,"FINT",AT!S$1:S$762,H10)</f>
        <v>0</v>
      </c>
      <c r="M10" s="68">
        <f t="shared" si="1"/>
        <v>0</v>
      </c>
      <c r="N10" s="23">
        <f>SUMIFS(AT!W$2:W$762,AT!L$2:L$762,"FINT",AT!V$2:V$762,H10)</f>
        <v>0</v>
      </c>
      <c r="O10" s="69">
        <f t="shared" si="2"/>
        <v>0</v>
      </c>
      <c r="P10" s="24">
        <f>SUMIFS(AT!T$1:T$762,AT!L$1:L$762,"ENCO",AT!S$1:S$762,H10)</f>
        <v>0</v>
      </c>
      <c r="Q10" s="25">
        <f t="shared" si="3"/>
        <v>0</v>
      </c>
      <c r="R10" s="34">
        <f t="shared" si="0"/>
        <v>0</v>
      </c>
      <c r="S10" s="50">
        <v>53.113499999999995</v>
      </c>
      <c r="T10" s="208">
        <f>SUMIFS(AT!W$1:W$762,AT!L$1:L$762,"ENCO",AT!V$1:V$762,H10)</f>
        <v>0</v>
      </c>
      <c r="U10" s="209">
        <f t="shared" si="4"/>
        <v>0</v>
      </c>
      <c r="V10" s="34">
        <f t="shared" si="5"/>
        <v>0</v>
      </c>
      <c r="W10" s="53"/>
      <c r="X10" s="53"/>
      <c r="Y10" s="53"/>
      <c r="Z10" s="54"/>
      <c r="AA10" s="55"/>
    </row>
    <row r="11" spans="2:29" x14ac:dyDescent="0.2">
      <c r="B11" s="407"/>
      <c r="C11" s="395" t="s">
        <v>84</v>
      </c>
      <c r="D11" s="395"/>
      <c r="E11" s="395"/>
      <c r="F11" s="396"/>
      <c r="G11" s="123" t="s">
        <v>191</v>
      </c>
      <c r="H11" s="16">
        <v>40.1</v>
      </c>
      <c r="I11" s="45">
        <v>1</v>
      </c>
      <c r="J11" s="67">
        <v>47.3</v>
      </c>
      <c r="K11" s="210">
        <f>SUMIFS(AT!T$2:T$762,AT!S$2:S$762,H11)</f>
        <v>0</v>
      </c>
      <c r="L11" s="18">
        <f>SUMIFS(AT!T$1:T$762,AT!L$1:L$762,"FINT",AT!S$1:S$762,H11)</f>
        <v>0</v>
      </c>
      <c r="M11" s="68">
        <f t="shared" si="1"/>
        <v>0</v>
      </c>
      <c r="N11" s="23">
        <f>SUMIFS(AT!W$2:W$762,AT!L$2:L$762,"FINT",AT!V$2:V$762,H11)</f>
        <v>0</v>
      </c>
      <c r="O11" s="69">
        <f t="shared" si="2"/>
        <v>0</v>
      </c>
      <c r="P11" s="24">
        <f>SUMIFS(AT!T$1:T$762,AT!L$1:L$762,"ENCO",AT!S$1:S$762,H11)</f>
        <v>0</v>
      </c>
      <c r="Q11" s="25">
        <f t="shared" si="3"/>
        <v>0</v>
      </c>
      <c r="R11" s="34">
        <f t="shared" si="0"/>
        <v>0</v>
      </c>
      <c r="S11" s="50">
        <v>231.96690000000001</v>
      </c>
      <c r="T11" s="208">
        <f>SUMIFS(AT!W$1:W$762,AT!L$1:L$762,"ENCO",AT!V$1:V$762,H11)</f>
        <v>0</v>
      </c>
      <c r="U11" s="209">
        <f t="shared" si="4"/>
        <v>0</v>
      </c>
      <c r="V11" s="34">
        <f t="shared" si="5"/>
        <v>0</v>
      </c>
      <c r="W11" s="53"/>
      <c r="X11" s="53"/>
      <c r="Y11" s="54"/>
      <c r="Z11" s="54"/>
      <c r="AA11" s="55"/>
      <c r="AC11">
        <f>2*AA11</f>
        <v>0</v>
      </c>
    </row>
    <row r="12" spans="2:29" x14ac:dyDescent="0.2">
      <c r="B12" s="407"/>
      <c r="C12" s="395" t="s">
        <v>85</v>
      </c>
      <c r="D12" s="395"/>
      <c r="E12" s="395"/>
      <c r="F12" s="396"/>
      <c r="G12" s="123" t="s">
        <v>191</v>
      </c>
      <c r="H12" s="16">
        <v>40.200000000000003</v>
      </c>
      <c r="I12" s="45">
        <v>2.75</v>
      </c>
      <c r="J12" s="67">
        <v>130.07499999999999</v>
      </c>
      <c r="K12" s="210">
        <f>SUMIFS(AT!T$2:T$762,AT!S$2:S$762,H12)</f>
        <v>0</v>
      </c>
      <c r="L12" s="18">
        <f>SUMIFS(AT!T$1:T$762,AT!L$1:L$762,"FINT",AT!S$1:S$762,H12)</f>
        <v>0</v>
      </c>
      <c r="M12" s="68">
        <f t="shared" si="1"/>
        <v>0</v>
      </c>
      <c r="N12" s="23">
        <f>SUMIFS(AT!W$2:W$762,AT!L$2:L$762,"FINT",AT!V$2:V$762,H12)</f>
        <v>0</v>
      </c>
      <c r="O12" s="69">
        <f t="shared" si="2"/>
        <v>0</v>
      </c>
      <c r="P12" s="24">
        <f>SUMIFS(AT!T$1:T$762,AT!L$1:L$762,"ENCO",AT!S$1:S$762,H12)</f>
        <v>0</v>
      </c>
      <c r="Q12" s="25">
        <f t="shared" si="3"/>
        <v>0</v>
      </c>
      <c r="R12" s="34">
        <f t="shared" si="0"/>
        <v>0</v>
      </c>
      <c r="S12" s="50">
        <v>325.017</v>
      </c>
      <c r="T12" s="208">
        <f>SUMIFS(AT!W$1:W$762,AT!L$1:L$762,"ENCO",AT!V$1:V$762,H12)</f>
        <v>0</v>
      </c>
      <c r="U12" s="209">
        <f t="shared" si="4"/>
        <v>0</v>
      </c>
      <c r="V12" s="34">
        <f t="shared" si="5"/>
        <v>0</v>
      </c>
      <c r="W12" s="53"/>
      <c r="X12" s="53"/>
      <c r="Y12" s="54"/>
      <c r="Z12" s="54"/>
      <c r="AA12" s="55"/>
    </row>
    <row r="13" spans="2:29" x14ac:dyDescent="0.2">
      <c r="B13" s="407"/>
      <c r="C13" s="395" t="s">
        <v>86</v>
      </c>
      <c r="D13" s="395"/>
      <c r="E13" s="395"/>
      <c r="F13" s="396"/>
      <c r="G13" s="123" t="s">
        <v>191</v>
      </c>
      <c r="H13" s="16">
        <v>40.299999999999997</v>
      </c>
      <c r="I13" s="45">
        <v>2.5499999999999998</v>
      </c>
      <c r="J13" s="67">
        <v>120.62</v>
      </c>
      <c r="K13" s="210">
        <f>SUMIFS(AT!T$2:T$762,AT!S$2:S$762,H13)</f>
        <v>0</v>
      </c>
      <c r="L13" s="18">
        <f>SUMIFS(AT!T$1:T$762,AT!L$1:L$762,"FINT",AT!S$1:S$762,H13)</f>
        <v>0</v>
      </c>
      <c r="M13" s="68">
        <f t="shared" si="1"/>
        <v>0</v>
      </c>
      <c r="N13" s="23">
        <f>SUMIFS(AT!W$2:W$762,AT!L$2:L$762,"FINT",AT!V$2:V$762,H13)</f>
        <v>0</v>
      </c>
      <c r="O13" s="69">
        <f t="shared" si="2"/>
        <v>0</v>
      </c>
      <c r="P13" s="24">
        <f>SUMIFS(AT!T$1:T$762,AT!L$1:L$762,"ENCO",AT!S$1:S$762,H13)</f>
        <v>0</v>
      </c>
      <c r="Q13" s="25">
        <f t="shared" si="3"/>
        <v>0</v>
      </c>
      <c r="R13" s="34">
        <f t="shared" si="0"/>
        <v>0</v>
      </c>
      <c r="S13" s="50">
        <v>132.77879999999999</v>
      </c>
      <c r="T13" s="208">
        <f>SUMIFS(AT!W$1:W$762,AT!L$1:L$762,"ENCO",AT!V$1:V$762,H13)</f>
        <v>0</v>
      </c>
      <c r="U13" s="209">
        <f t="shared" si="4"/>
        <v>0</v>
      </c>
      <c r="V13" s="34">
        <f t="shared" si="5"/>
        <v>0</v>
      </c>
      <c r="W13" s="53"/>
      <c r="X13" s="53"/>
      <c r="Y13" s="54"/>
      <c r="Z13" s="54"/>
      <c r="AA13" s="55"/>
      <c r="AC13">
        <f>8*AA13</f>
        <v>0</v>
      </c>
    </row>
    <row r="14" spans="2:29" x14ac:dyDescent="0.2">
      <c r="B14" s="407"/>
      <c r="C14" s="395" t="s">
        <v>87</v>
      </c>
      <c r="D14" s="395"/>
      <c r="E14" s="395"/>
      <c r="F14" s="396"/>
      <c r="G14" s="123" t="s">
        <v>191</v>
      </c>
      <c r="H14" s="16">
        <v>40.4</v>
      </c>
      <c r="I14" s="45">
        <v>2.5</v>
      </c>
      <c r="J14" s="67">
        <v>118.25</v>
      </c>
      <c r="K14" s="210">
        <f>SUMIFS(AT!T$2:T$762,AT!S$2:S$762,H14)</f>
        <v>0</v>
      </c>
      <c r="L14" s="18">
        <f>SUMIFS(AT!T$1:T$762,AT!L$1:L$762,"FINT",AT!S$1:S$762,H14)</f>
        <v>0</v>
      </c>
      <c r="M14" s="68">
        <f t="shared" si="1"/>
        <v>0</v>
      </c>
      <c r="N14" s="23">
        <f>SUMIFS(AT!W$2:W$762,AT!L$2:L$762,"FINT",AT!V$2:V$762,H14)</f>
        <v>0</v>
      </c>
      <c r="O14" s="69">
        <f t="shared" si="2"/>
        <v>0</v>
      </c>
      <c r="P14" s="24">
        <f>SUMIFS(AT!T$1:T$762,AT!L$1:L$762,"ENCO",AT!S$1:S$762,H14)</f>
        <v>0</v>
      </c>
      <c r="Q14" s="25">
        <f t="shared" si="3"/>
        <v>0</v>
      </c>
      <c r="R14" s="34">
        <f t="shared" si="0"/>
        <v>0</v>
      </c>
      <c r="S14" s="50">
        <v>165.9735</v>
      </c>
      <c r="T14" s="208">
        <f>SUMIFS(AT!W$1:W$762,AT!L$1:L$762,"ENCO",AT!V$1:V$762,H14)</f>
        <v>0</v>
      </c>
      <c r="U14" s="209">
        <f t="shared" si="4"/>
        <v>0</v>
      </c>
      <c r="V14" s="34">
        <f t="shared" si="5"/>
        <v>0</v>
      </c>
      <c r="W14" s="53"/>
      <c r="X14" s="53"/>
      <c r="Y14" s="54"/>
      <c r="Z14" s="54"/>
      <c r="AA14" s="55"/>
    </row>
    <row r="15" spans="2:29" x14ac:dyDescent="0.2">
      <c r="B15" s="407"/>
      <c r="C15" s="395" t="s">
        <v>88</v>
      </c>
      <c r="D15" s="395"/>
      <c r="E15" s="395"/>
      <c r="F15" s="396"/>
      <c r="G15" s="123" t="s">
        <v>191</v>
      </c>
      <c r="H15" s="16">
        <v>50</v>
      </c>
      <c r="I15" s="45">
        <v>4.4000000000000004</v>
      </c>
      <c r="J15" s="67">
        <v>208.12</v>
      </c>
      <c r="K15" s="210">
        <f>SUMIFS(AT!T$2:T$762,AT!S$2:S$762,H15)</f>
        <v>0</v>
      </c>
      <c r="L15" s="18">
        <f>SUMIFS(AT!T$1:T$762,AT!L$1:L$762,"FINT",AT!S$1:S$762,H15)</f>
        <v>0</v>
      </c>
      <c r="M15" s="68">
        <f t="shared" si="1"/>
        <v>0</v>
      </c>
      <c r="N15" s="23">
        <f>SUMIFS(AT!W$2:W$762,AT!L$2:L$762,"FINT",AT!V$2:V$762,H15)</f>
        <v>0</v>
      </c>
      <c r="O15" s="69">
        <f t="shared" si="2"/>
        <v>0</v>
      </c>
      <c r="P15" s="24">
        <f>SUMIFS(AT!T$1:T$762,AT!L$1:L$762,"ENCO",AT!S$1:S$762,H15)</f>
        <v>0</v>
      </c>
      <c r="Q15" s="25">
        <f t="shared" si="3"/>
        <v>0</v>
      </c>
      <c r="R15" s="34">
        <f t="shared" si="0"/>
        <v>0</v>
      </c>
      <c r="S15" s="50">
        <v>358.50869999999998</v>
      </c>
      <c r="T15" s="208">
        <f>SUMIFS(AT!W$1:W$762,AT!L$1:L$762,"ENCO",AT!V$1:V$762,H15)</f>
        <v>0</v>
      </c>
      <c r="U15" s="209">
        <f t="shared" si="4"/>
        <v>0</v>
      </c>
      <c r="V15" s="34">
        <f t="shared" si="5"/>
        <v>0</v>
      </c>
      <c r="W15" s="53"/>
      <c r="X15" s="53"/>
      <c r="Y15" s="54"/>
      <c r="Z15" s="54"/>
      <c r="AA15" s="55"/>
    </row>
    <row r="16" spans="2:29" x14ac:dyDescent="0.2">
      <c r="B16" s="407"/>
      <c r="C16" s="395" t="s">
        <v>89</v>
      </c>
      <c r="D16" s="395"/>
      <c r="E16" s="395"/>
      <c r="F16" s="396"/>
      <c r="G16" s="123" t="s">
        <v>191</v>
      </c>
      <c r="H16" s="16">
        <v>50.1</v>
      </c>
      <c r="I16" s="45">
        <v>7.5</v>
      </c>
      <c r="J16" s="67">
        <v>354.75</v>
      </c>
      <c r="K16" s="210">
        <f>SUMIFS(AT!T$2:T$762,AT!S$2:S$762,H16)</f>
        <v>0</v>
      </c>
      <c r="L16" s="18">
        <f>SUMIFS(AT!T$1:T$762,AT!L$1:L$762,"FINT",AT!S$1:S$762,H16)</f>
        <v>0</v>
      </c>
      <c r="M16" s="68">
        <f t="shared" si="1"/>
        <v>0</v>
      </c>
      <c r="N16" s="23">
        <f>SUMIFS(AT!W$2:W$762,AT!L$2:L$762,"FINT",AT!V$2:V$762,H16)</f>
        <v>0</v>
      </c>
      <c r="O16" s="69">
        <f t="shared" si="2"/>
        <v>0</v>
      </c>
      <c r="P16" s="24">
        <f>SUMIFS(AT!T$1:T$762,AT!L$1:L$762,"ENCO",AT!S$1:S$762,H16)</f>
        <v>0</v>
      </c>
      <c r="Q16" s="25">
        <f t="shared" si="3"/>
        <v>0</v>
      </c>
      <c r="R16" s="34">
        <f t="shared" si="0"/>
        <v>0</v>
      </c>
      <c r="S16" s="50">
        <v>252.56880000000001</v>
      </c>
      <c r="T16" s="208">
        <f>SUMIFS(AT!W$1:W$762,AT!L$1:L$762,"ENCO",AT!V$1:V$762,H16)</f>
        <v>0</v>
      </c>
      <c r="U16" s="209">
        <f t="shared" si="4"/>
        <v>0</v>
      </c>
      <c r="V16" s="34">
        <f t="shared" si="5"/>
        <v>0</v>
      </c>
      <c r="W16" s="53"/>
      <c r="X16" s="53"/>
      <c r="Y16" s="54"/>
      <c r="Z16" s="54"/>
      <c r="AA16" s="55"/>
    </row>
    <row r="17" spans="2:29" ht="24.75" customHeight="1" x14ac:dyDescent="0.2">
      <c r="B17" s="407"/>
      <c r="C17" s="395" t="s">
        <v>90</v>
      </c>
      <c r="D17" s="395"/>
      <c r="E17" s="395"/>
      <c r="F17" s="396"/>
      <c r="G17" s="123" t="s">
        <v>191</v>
      </c>
      <c r="H17" s="16">
        <v>50.2</v>
      </c>
      <c r="I17" s="45">
        <v>7.2</v>
      </c>
      <c r="J17" s="67">
        <v>340.56</v>
      </c>
      <c r="K17" s="210">
        <f>SUMIFS(AT!T$2:T$762,AT!S$2:S$762,H17)</f>
        <v>0</v>
      </c>
      <c r="L17" s="18">
        <f>SUMIFS(AT!T$1:T$762,AT!L$1:L$762,"FINT",AT!S$1:S$762,H17)</f>
        <v>0</v>
      </c>
      <c r="M17" s="68">
        <f t="shared" si="1"/>
        <v>0</v>
      </c>
      <c r="N17" s="23">
        <f>SUMIFS(AT!W$2:W$762,AT!L$2:L$762,"FINT",AT!V$2:V$762,H17)</f>
        <v>0</v>
      </c>
      <c r="O17" s="69">
        <f t="shared" si="2"/>
        <v>0</v>
      </c>
      <c r="P17" s="24">
        <f>SUMIFS(AT!T$1:T$762,AT!L$1:L$762,"ENCO",AT!S$1:S$762,H17)</f>
        <v>0</v>
      </c>
      <c r="Q17" s="25">
        <f t="shared" si="3"/>
        <v>0</v>
      </c>
      <c r="R17" s="34">
        <f t="shared" si="0"/>
        <v>0</v>
      </c>
      <c r="S17" s="50">
        <v>119.5029</v>
      </c>
      <c r="T17" s="208">
        <f>SUMIFS(AT!W$1:W$762,AT!L$1:L$762,"ENCO",AT!V$1:V$762,H17)</f>
        <v>0</v>
      </c>
      <c r="U17" s="209">
        <f t="shared" si="4"/>
        <v>0</v>
      </c>
      <c r="V17" s="34">
        <f t="shared" si="5"/>
        <v>0</v>
      </c>
      <c r="W17" s="53"/>
      <c r="X17" s="53"/>
      <c r="Y17" s="54"/>
      <c r="Z17" s="54"/>
      <c r="AA17" s="55"/>
    </row>
    <row r="18" spans="2:29" x14ac:dyDescent="0.2">
      <c r="B18" s="407"/>
      <c r="C18" s="395" t="s">
        <v>91</v>
      </c>
      <c r="D18" s="395"/>
      <c r="E18" s="395"/>
      <c r="F18" s="396"/>
      <c r="G18" s="123" t="s">
        <v>191</v>
      </c>
      <c r="H18" s="16">
        <v>51</v>
      </c>
      <c r="I18" s="45">
        <v>7.1</v>
      </c>
      <c r="J18" s="67">
        <v>335.83</v>
      </c>
      <c r="K18" s="210">
        <f>SUMIFS(AT!T$2:T$762,AT!S$2:S$762,H18)</f>
        <v>0</v>
      </c>
      <c r="L18" s="18">
        <f>SUMIFS(AT!T$1:T$762,AT!L$1:L$762,"FINT",AT!S$1:S$762,H18)</f>
        <v>0</v>
      </c>
      <c r="M18" s="68">
        <f t="shared" si="1"/>
        <v>0</v>
      </c>
      <c r="N18" s="23">
        <f>SUMIFS(AT!W$2:W$762,AT!L$2:L$762,"FINT",AT!V$2:V$762,H18)</f>
        <v>0</v>
      </c>
      <c r="O18" s="69">
        <f t="shared" si="2"/>
        <v>0</v>
      </c>
      <c r="P18" s="24">
        <f>SUMIFS(AT!T$1:T$762,AT!L$1:L$762,"ENCO",AT!S$1:S$762,H18)</f>
        <v>0</v>
      </c>
      <c r="Q18" s="25">
        <f t="shared" si="3"/>
        <v>0</v>
      </c>
      <c r="R18" s="34">
        <f t="shared" si="0"/>
        <v>0</v>
      </c>
      <c r="S18" s="50">
        <v>398.33640000000003</v>
      </c>
      <c r="T18" s="208">
        <f>SUMIFS(AT!W$1:W$762,AT!L$1:L$762,"ENCO",AT!V$1:V$762,H18)</f>
        <v>0</v>
      </c>
      <c r="U18" s="209">
        <f t="shared" si="4"/>
        <v>0</v>
      </c>
      <c r="V18" s="34">
        <f t="shared" si="5"/>
        <v>0</v>
      </c>
      <c r="W18" s="53"/>
      <c r="X18" s="53"/>
      <c r="Y18" s="54"/>
      <c r="Z18" s="54"/>
      <c r="AA18" s="55"/>
      <c r="AC18">
        <f>19*AA18</f>
        <v>0</v>
      </c>
    </row>
    <row r="19" spans="2:29" x14ac:dyDescent="0.2">
      <c r="B19" s="407"/>
      <c r="C19" s="395" t="s">
        <v>92</v>
      </c>
      <c r="D19" s="395"/>
      <c r="E19" s="395"/>
      <c r="F19" s="396"/>
      <c r="G19" s="123" t="s">
        <v>191</v>
      </c>
      <c r="H19" s="16">
        <v>51.1</v>
      </c>
      <c r="I19" s="45">
        <v>11.2</v>
      </c>
      <c r="J19" s="67">
        <v>529.76</v>
      </c>
      <c r="K19" s="210">
        <f>SUMIFS(AT!T$2:T$762,AT!S$2:S$762,H19)</f>
        <v>0</v>
      </c>
      <c r="L19" s="18">
        <f>SUMIFS(AT!T$1:T$762,AT!L$1:L$762,"FINT",AT!S$1:S$762,H19)</f>
        <v>0</v>
      </c>
      <c r="M19" s="68">
        <f t="shared" si="1"/>
        <v>0</v>
      </c>
      <c r="N19" s="23">
        <f>SUMIFS(AT!W$2:W$762,AT!L$2:L$762,"FINT",AT!V$2:V$762,H19)</f>
        <v>0</v>
      </c>
      <c r="O19" s="69">
        <f t="shared" si="2"/>
        <v>0</v>
      </c>
      <c r="P19" s="24">
        <f>SUMIFS(AT!T$1:T$762,AT!L$1:L$762,"ENCO",AT!S$1:S$762,H19)</f>
        <v>0</v>
      </c>
      <c r="Q19" s="25">
        <f t="shared" si="3"/>
        <v>0</v>
      </c>
      <c r="R19" s="34">
        <f t="shared" si="0"/>
        <v>0</v>
      </c>
      <c r="S19" s="50">
        <v>99.584100000000007</v>
      </c>
      <c r="T19" s="208">
        <f>SUMIFS(AT!W$1:W$762,AT!L$1:L$762,"ENCO",AT!V$1:V$762,H19)</f>
        <v>0</v>
      </c>
      <c r="U19" s="209">
        <f t="shared" si="4"/>
        <v>0</v>
      </c>
      <c r="V19" s="34">
        <f t="shared" si="5"/>
        <v>0</v>
      </c>
      <c r="W19" s="53"/>
      <c r="X19" s="53"/>
      <c r="Y19" s="53"/>
      <c r="Z19" s="54"/>
      <c r="AA19" s="55"/>
    </row>
    <row r="20" spans="2:29" x14ac:dyDescent="0.2">
      <c r="B20" s="407"/>
      <c r="C20" s="395" t="s">
        <v>93</v>
      </c>
      <c r="D20" s="395"/>
      <c r="E20" s="395"/>
      <c r="F20" s="396"/>
      <c r="G20" s="123" t="s">
        <v>191</v>
      </c>
      <c r="H20" s="16">
        <v>52</v>
      </c>
      <c r="I20" s="45">
        <v>7</v>
      </c>
      <c r="J20" s="67">
        <v>331.1</v>
      </c>
      <c r="K20" s="210">
        <f>SUMIFS(AT!T$2:T$762,AT!S$2:S$762,H20)</f>
        <v>0</v>
      </c>
      <c r="L20" s="18">
        <f>SUMIFS(AT!T$1:T$762,AT!L$1:L$762,"FINT",AT!S$1:S$762,H20)</f>
        <v>0</v>
      </c>
      <c r="M20" s="68">
        <f t="shared" si="1"/>
        <v>0</v>
      </c>
      <c r="N20" s="23">
        <f>SUMIFS(AT!W$2:W$762,AT!L$2:L$762,"FINT",AT!V$2:V$762,H20)</f>
        <v>0</v>
      </c>
      <c r="O20" s="69">
        <f t="shared" si="2"/>
        <v>0</v>
      </c>
      <c r="P20" s="24">
        <f>SUMIFS(AT!T$1:T$762,AT!L$1:L$762,"ENCO",AT!S$1:S$762,H20)</f>
        <v>0</v>
      </c>
      <c r="Q20" s="25">
        <f t="shared" si="3"/>
        <v>0</v>
      </c>
      <c r="R20" s="34">
        <f t="shared" si="0"/>
        <v>0</v>
      </c>
      <c r="S20" s="50">
        <v>199.16820000000001</v>
      </c>
      <c r="T20" s="208">
        <f>SUMIFS(AT!W$1:W$762,AT!L$1:L$762,"ENCO",AT!V$1:V$762,H20)</f>
        <v>0</v>
      </c>
      <c r="U20" s="209">
        <f t="shared" si="4"/>
        <v>0</v>
      </c>
      <c r="V20" s="34">
        <f t="shared" si="5"/>
        <v>0</v>
      </c>
      <c r="W20" s="53"/>
      <c r="X20" s="53"/>
      <c r="Y20" s="54"/>
      <c r="Z20" s="54"/>
      <c r="AA20" s="55"/>
      <c r="AC20">
        <f>3*AA20</f>
        <v>0</v>
      </c>
    </row>
    <row r="21" spans="2:29" x14ac:dyDescent="0.2">
      <c r="B21" s="407"/>
      <c r="C21" s="395" t="s">
        <v>94</v>
      </c>
      <c r="D21" s="395"/>
      <c r="E21" s="395"/>
      <c r="F21" s="396"/>
      <c r="G21" s="123" t="s">
        <v>191</v>
      </c>
      <c r="H21" s="16">
        <v>53</v>
      </c>
      <c r="I21" s="45">
        <v>8.1999999999999993</v>
      </c>
      <c r="J21" s="67">
        <v>387.86</v>
      </c>
      <c r="K21" s="210">
        <f>SUMIFS(AT!T$2:T$762,AT!S$2:S$762,H21)</f>
        <v>0</v>
      </c>
      <c r="L21" s="18">
        <f>SUMIFS(AT!T$1:T$762,AT!L$1:L$762,"FINT",AT!S$1:S$762,H21)</f>
        <v>0</v>
      </c>
      <c r="M21" s="68">
        <f t="shared" si="1"/>
        <v>0</v>
      </c>
      <c r="N21" s="23">
        <f>SUMIFS(AT!W$2:W$762,AT!L$2:L$762,"FINT",AT!V$2:V$762,H21)</f>
        <v>0</v>
      </c>
      <c r="O21" s="69">
        <f t="shared" si="2"/>
        <v>0</v>
      </c>
      <c r="P21" s="24">
        <f>SUMIFS(AT!T$1:T$762,AT!L$1:L$762,"ENCO",AT!S$1:S$762,H21)</f>
        <v>0</v>
      </c>
      <c r="Q21" s="25">
        <f t="shared" si="3"/>
        <v>0</v>
      </c>
      <c r="R21" s="34">
        <f t="shared" si="0"/>
        <v>0</v>
      </c>
      <c r="S21" s="50">
        <v>232.3629</v>
      </c>
      <c r="T21" s="208">
        <f>SUMIFS(AT!W$1:W$762,AT!L$1:L$762,"ENCO",AT!V$1:V$762,H21)</f>
        <v>0</v>
      </c>
      <c r="U21" s="209">
        <f t="shared" si="4"/>
        <v>0</v>
      </c>
      <c r="V21" s="34">
        <f t="shared" si="5"/>
        <v>0</v>
      </c>
      <c r="W21" s="53"/>
      <c r="X21" s="53"/>
      <c r="Y21" s="54"/>
      <c r="Z21" s="54"/>
      <c r="AA21" s="55"/>
    </row>
    <row r="22" spans="2:29" x14ac:dyDescent="0.2">
      <c r="B22" s="407"/>
      <c r="C22" s="395" t="s">
        <v>95</v>
      </c>
      <c r="D22" s="395"/>
      <c r="E22" s="395"/>
      <c r="F22" s="396"/>
      <c r="G22" s="123" t="s">
        <v>191</v>
      </c>
      <c r="H22" s="16">
        <v>54</v>
      </c>
      <c r="I22" s="45">
        <v>10.199999999999999</v>
      </c>
      <c r="J22" s="67">
        <v>482.46</v>
      </c>
      <c r="K22" s="210">
        <f>SUMIFS(AT!T$2:T$762,AT!S$2:S$762,H22)</f>
        <v>0</v>
      </c>
      <c r="L22" s="18">
        <f>SUMIFS(AT!T$1:T$762,AT!L$1:L$762,"FINT",AT!S$1:S$762,H22)</f>
        <v>0</v>
      </c>
      <c r="M22" s="68">
        <f t="shared" si="1"/>
        <v>0</v>
      </c>
      <c r="N22" s="23">
        <f>SUMIFS(AT!W$2:W$762,AT!L$2:L$762,"FINT",AT!V$2:V$762,H22)</f>
        <v>0</v>
      </c>
      <c r="O22" s="69">
        <f t="shared" si="2"/>
        <v>0</v>
      </c>
      <c r="P22" s="24">
        <f>SUMIFS(AT!T$1:T$762,AT!L$1:L$762,"ENCO",AT!S$1:S$762,H22)</f>
        <v>0</v>
      </c>
      <c r="Q22" s="25">
        <f t="shared" si="3"/>
        <v>0</v>
      </c>
      <c r="R22" s="34">
        <f t="shared" si="0"/>
        <v>0</v>
      </c>
      <c r="S22" s="50">
        <v>332.3331</v>
      </c>
      <c r="T22" s="208">
        <f>SUMIFS(AT!W$1:W$762,AT!L$1:L$762,"ENCO",AT!V$1:V$762,H22)</f>
        <v>0</v>
      </c>
      <c r="U22" s="209">
        <f t="shared" si="4"/>
        <v>0</v>
      </c>
      <c r="V22" s="34">
        <f t="shared" si="5"/>
        <v>0</v>
      </c>
      <c r="W22" s="53"/>
      <c r="X22" s="53"/>
      <c r="Y22" s="54"/>
      <c r="Z22" s="54"/>
      <c r="AA22" s="55"/>
    </row>
    <row r="23" spans="2:29" x14ac:dyDescent="0.2">
      <c r="B23" s="407"/>
      <c r="C23" s="395" t="s">
        <v>96</v>
      </c>
      <c r="D23" s="395"/>
      <c r="E23" s="395"/>
      <c r="F23" s="396"/>
      <c r="G23" s="123" t="s">
        <v>191</v>
      </c>
      <c r="H23" s="16">
        <v>60</v>
      </c>
      <c r="I23" s="45">
        <v>8.75</v>
      </c>
      <c r="J23" s="67">
        <v>409.15</v>
      </c>
      <c r="K23" s="210">
        <f>SUMIFS(AT!T$2:T$762,AT!S$2:S$762,H23)</f>
        <v>0</v>
      </c>
      <c r="L23" s="18">
        <f>SUMIFS(AT!T$1:T$762,AT!L$1:L$762,"FINT",AT!S$1:S$762,H23)</f>
        <v>0</v>
      </c>
      <c r="M23" s="68">
        <f t="shared" si="1"/>
        <v>0</v>
      </c>
      <c r="N23" s="23">
        <f>SUMIFS(AT!W$2:W$762,AT!L$2:L$762,"FINT",AT!V$2:V$762,H23)</f>
        <v>0</v>
      </c>
      <c r="O23" s="69">
        <f t="shared" si="2"/>
        <v>0</v>
      </c>
      <c r="P23" s="24">
        <f>SUMIFS(AT!T$1:T$762,AT!L$1:L$762,"ENCO",AT!S$1:S$762,H23)</f>
        <v>0</v>
      </c>
      <c r="Q23" s="25">
        <f t="shared" si="3"/>
        <v>0</v>
      </c>
      <c r="R23" s="34">
        <f t="shared" si="0"/>
        <v>0</v>
      </c>
      <c r="S23" s="50">
        <v>250.25219999999999</v>
      </c>
      <c r="T23" s="208">
        <f>SUMIFS(AT!W$1:W$762,AT!L$1:L$762,"ENCO",AT!V$1:V$762,H23)</f>
        <v>0</v>
      </c>
      <c r="U23" s="209">
        <f t="shared" si="4"/>
        <v>0</v>
      </c>
      <c r="V23" s="34">
        <f t="shared" si="5"/>
        <v>0</v>
      </c>
      <c r="W23" s="53"/>
      <c r="X23" s="53"/>
      <c r="Y23" s="54"/>
      <c r="Z23" s="54"/>
      <c r="AA23" s="55"/>
    </row>
    <row r="24" spans="2:29" x14ac:dyDescent="0.2">
      <c r="B24" s="407"/>
      <c r="C24" s="395" t="s">
        <v>97</v>
      </c>
      <c r="D24" s="395"/>
      <c r="E24" s="395"/>
      <c r="F24" s="396"/>
      <c r="G24" s="123" t="s">
        <v>191</v>
      </c>
      <c r="H24" s="16">
        <v>60.1</v>
      </c>
      <c r="I24" s="45">
        <v>11.2</v>
      </c>
      <c r="J24" s="67">
        <v>529.76</v>
      </c>
      <c r="K24" s="210">
        <f>SUMIFS(AT!T$2:T$762,AT!S$2:S$762,H24)</f>
        <v>0</v>
      </c>
      <c r="L24" s="18">
        <f>SUMIFS(AT!T$1:T$762,AT!L$1:L$762,"FINT",AT!S$1:S$762,H24)</f>
        <v>0</v>
      </c>
      <c r="M24" s="68">
        <f t="shared" si="1"/>
        <v>0</v>
      </c>
      <c r="N24" s="23">
        <f>SUMIFS(AT!W$2:W$762,AT!L$2:L$762,"FINT",AT!V$2:V$762,H24)</f>
        <v>0</v>
      </c>
      <c r="O24" s="69">
        <f t="shared" si="2"/>
        <v>0</v>
      </c>
      <c r="P24" s="24">
        <f>SUMIFS(AT!T$1:T$762,AT!L$1:L$762,"ENCO",AT!S$1:S$762,H24)</f>
        <v>0</v>
      </c>
      <c r="Q24" s="25">
        <f t="shared" si="3"/>
        <v>0</v>
      </c>
      <c r="R24" s="34">
        <f t="shared" si="0"/>
        <v>0</v>
      </c>
      <c r="S24" s="50">
        <v>292.45590000000004</v>
      </c>
      <c r="T24" s="208">
        <f>SUMIFS(AT!W$1:W$762,AT!L$1:L$762,"ENCO",AT!V$1:V$762,H24)</f>
        <v>0</v>
      </c>
      <c r="U24" s="209">
        <f t="shared" si="4"/>
        <v>0</v>
      </c>
      <c r="V24" s="34">
        <f t="shared" si="5"/>
        <v>0</v>
      </c>
      <c r="W24" s="53"/>
      <c r="X24" s="53"/>
      <c r="Y24" s="54"/>
      <c r="Z24" s="54"/>
      <c r="AA24" s="55"/>
    </row>
    <row r="25" spans="2:29" x14ac:dyDescent="0.2">
      <c r="B25" s="407"/>
      <c r="C25" s="395" t="s">
        <v>98</v>
      </c>
      <c r="D25" s="395"/>
      <c r="E25" s="395"/>
      <c r="F25" s="396"/>
      <c r="G25" s="123" t="s">
        <v>191</v>
      </c>
      <c r="H25" s="16">
        <v>60.2</v>
      </c>
      <c r="I25" s="45">
        <v>10.199999999999999</v>
      </c>
      <c r="J25" s="67">
        <v>482.46</v>
      </c>
      <c r="K25" s="210">
        <f>SUMIFS(AT!T$2:T$762,AT!S$2:S$762,H25)</f>
        <v>0</v>
      </c>
      <c r="L25" s="18">
        <f>SUMIFS(AT!T$1:T$762,AT!L$1:L$762,"FINT",AT!S$1:S$762,H25)</f>
        <v>0</v>
      </c>
      <c r="M25" s="68">
        <f t="shared" si="1"/>
        <v>0</v>
      </c>
      <c r="N25" s="23">
        <f>SUMIFS(AT!W$2:W$762,AT!L$2:L$762,"FINT",AT!V$2:V$762,H25)</f>
        <v>0</v>
      </c>
      <c r="O25" s="69">
        <f t="shared" si="2"/>
        <v>0</v>
      </c>
      <c r="P25" s="24">
        <f>SUMIFS(AT!T$1:T$762,AT!L$1:L$762,"ENCO",AT!S$1:S$762,H25)</f>
        <v>0</v>
      </c>
      <c r="Q25" s="25">
        <f t="shared" si="3"/>
        <v>0</v>
      </c>
      <c r="R25" s="34">
        <f t="shared" si="0"/>
        <v>0</v>
      </c>
      <c r="S25" s="50">
        <v>366.56729999999999</v>
      </c>
      <c r="T25" s="208">
        <f>SUMIFS(AT!W$1:W$762,AT!L$1:L$762,"ENCO",AT!V$1:V$762,H25)</f>
        <v>0</v>
      </c>
      <c r="U25" s="209">
        <f t="shared" si="4"/>
        <v>0</v>
      </c>
      <c r="V25" s="34">
        <f t="shared" si="5"/>
        <v>0</v>
      </c>
      <c r="W25" s="53"/>
      <c r="X25" s="53"/>
      <c r="Y25" s="54"/>
      <c r="Z25" s="54"/>
      <c r="AA25" s="55"/>
    </row>
    <row r="26" spans="2:29" x14ac:dyDescent="0.2">
      <c r="B26" s="407"/>
      <c r="C26" s="395" t="s">
        <v>99</v>
      </c>
      <c r="D26" s="395"/>
      <c r="E26" s="395"/>
      <c r="F26" s="396"/>
      <c r="G26" s="123" t="s">
        <v>191</v>
      </c>
      <c r="H26" s="16">
        <v>61</v>
      </c>
      <c r="I26" s="45">
        <v>11.2</v>
      </c>
      <c r="J26" s="67">
        <v>529.76</v>
      </c>
      <c r="K26" s="210">
        <f>SUMIFS(AT!T$2:T$762,AT!S$2:S$762,H26)</f>
        <v>0</v>
      </c>
      <c r="L26" s="18">
        <f>SUMIFS(AT!T$1:T$762,AT!L$1:L$762,"FINT",AT!S$1:S$762,H26)</f>
        <v>0</v>
      </c>
      <c r="M26" s="68">
        <f t="shared" si="1"/>
        <v>0</v>
      </c>
      <c r="N26" s="23">
        <f>SUMIFS(AT!W$2:W$762,AT!L$2:L$762,"FINT",AT!V$2:V$762,H26)</f>
        <v>0</v>
      </c>
      <c r="O26" s="69">
        <f t="shared" si="2"/>
        <v>0</v>
      </c>
      <c r="P26" s="24">
        <f>SUMIFS(AT!T$1:T$762,AT!L$1:L$762,"ENCO",AT!S$1:S$762,H26)</f>
        <v>0</v>
      </c>
      <c r="Q26" s="25">
        <f t="shared" si="3"/>
        <v>0</v>
      </c>
      <c r="R26" s="34">
        <f t="shared" si="0"/>
        <v>0</v>
      </c>
      <c r="S26" s="50">
        <v>119.5029</v>
      </c>
      <c r="T26" s="208">
        <f>SUMIFS(AT!W$1:W$762,AT!L$1:L$762,"ENCO",AT!V$1:V$762,H26)</f>
        <v>0</v>
      </c>
      <c r="U26" s="209">
        <f t="shared" si="4"/>
        <v>0</v>
      </c>
      <c r="V26" s="34">
        <f t="shared" si="5"/>
        <v>0</v>
      </c>
      <c r="W26" s="53"/>
      <c r="X26" s="53"/>
      <c r="Y26" s="54"/>
      <c r="Z26" s="54"/>
      <c r="AA26" s="55"/>
    </row>
    <row r="27" spans="2:29" x14ac:dyDescent="0.2">
      <c r="B27" s="408"/>
      <c r="C27" s="395" t="s">
        <v>100</v>
      </c>
      <c r="D27" s="395"/>
      <c r="E27" s="395"/>
      <c r="F27" s="396"/>
      <c r="G27" s="123" t="s">
        <v>191</v>
      </c>
      <c r="H27" s="16">
        <v>62</v>
      </c>
      <c r="I27" s="45">
        <v>4.0999999999999996</v>
      </c>
      <c r="J27" s="67">
        <v>193.93</v>
      </c>
      <c r="K27" s="210">
        <f>SUMIFS(AT!T$2:T$762,AT!S$2:S$762,H27)</f>
        <v>0</v>
      </c>
      <c r="L27" s="18">
        <f>SUMIFS(AT!T$1:T$762,AT!L$1:L$762,"FINT",AT!S$1:S$762,H27)</f>
        <v>0</v>
      </c>
      <c r="M27" s="68">
        <f t="shared" si="1"/>
        <v>0</v>
      </c>
      <c r="N27" s="23">
        <f>SUMIFS(AT!W$2:W$762,AT!L$2:L$762,"FINT",AT!V$2:V$762,H27)</f>
        <v>0</v>
      </c>
      <c r="O27" s="69">
        <f t="shared" si="2"/>
        <v>0</v>
      </c>
      <c r="P27" s="24">
        <f>SUMIFS(AT!T$1:T$762,AT!L$1:L$762,"ENCO",AT!S$1:S$762,H27)</f>
        <v>0</v>
      </c>
      <c r="Q27" s="25">
        <f t="shared" si="3"/>
        <v>0</v>
      </c>
      <c r="R27" s="34">
        <f t="shared" si="0"/>
        <v>0</v>
      </c>
      <c r="S27" s="50">
        <v>167.49809999999999</v>
      </c>
      <c r="T27" s="208">
        <f>SUMIFS(AT!W$1:W$762,AT!L$1:L$762,"ENCO",AT!V$1:V$762,H27)</f>
        <v>0</v>
      </c>
      <c r="U27" s="209">
        <f t="shared" si="4"/>
        <v>0</v>
      </c>
      <c r="V27" s="34">
        <f t="shared" si="5"/>
        <v>0</v>
      </c>
      <c r="W27" s="53"/>
      <c r="X27" s="53"/>
      <c r="Y27" s="53"/>
      <c r="Z27" s="54"/>
      <c r="AA27" s="55"/>
    </row>
    <row r="28" spans="2:29" x14ac:dyDescent="0.2">
      <c r="B28" s="409" t="s">
        <v>166</v>
      </c>
      <c r="C28" s="395" t="s">
        <v>101</v>
      </c>
      <c r="D28" s="395"/>
      <c r="E28" s="395"/>
      <c r="F28" s="396"/>
      <c r="G28" s="123" t="s">
        <v>191</v>
      </c>
      <c r="H28" s="16">
        <v>63</v>
      </c>
      <c r="I28" s="45">
        <v>2.4500000000000002</v>
      </c>
      <c r="J28" s="67">
        <v>115.88500000000001</v>
      </c>
      <c r="K28" s="210">
        <f>SUMIFS(AT!T$2:T$762,AT!S$2:S$762,H28)</f>
        <v>0</v>
      </c>
      <c r="L28" s="18">
        <f>SUMIFS(AT!T$1:T$762,AT!L$1:L$762,"FINT",AT!S$1:S$762,H28)</f>
        <v>0</v>
      </c>
      <c r="M28" s="68">
        <f t="shared" si="1"/>
        <v>0</v>
      </c>
      <c r="N28" s="23">
        <f>SUMIFS(AT!W$2:W$762,AT!L$2:L$762,"FINT",AT!V$2:V$762,H28)</f>
        <v>0</v>
      </c>
      <c r="O28" s="69">
        <f t="shared" si="2"/>
        <v>0</v>
      </c>
      <c r="P28" s="24">
        <f>SUMIFS(AT!T$1:T$762,AT!L$1:L$762,"ENCO",AT!S$1:S$762,H28)</f>
        <v>0</v>
      </c>
      <c r="Q28" s="25">
        <f t="shared" si="3"/>
        <v>0</v>
      </c>
      <c r="R28" s="34">
        <f t="shared" si="0"/>
        <v>0</v>
      </c>
      <c r="S28" s="50">
        <v>20.2455</v>
      </c>
      <c r="T28" s="208">
        <f>SUMIFS(AT!W$1:W$762,AT!L$1:L$762,"ENCO",AT!V$1:V$762,H28)</f>
        <v>0</v>
      </c>
      <c r="U28" s="209">
        <f t="shared" si="4"/>
        <v>0</v>
      </c>
      <c r="V28" s="34">
        <f t="shared" si="5"/>
        <v>0</v>
      </c>
      <c r="W28" s="53"/>
      <c r="X28" s="53"/>
      <c r="Y28" s="54"/>
      <c r="Z28" s="54"/>
      <c r="AA28" s="55"/>
    </row>
    <row r="29" spans="2:29" x14ac:dyDescent="0.2">
      <c r="B29" s="410"/>
      <c r="C29" s="395" t="s">
        <v>102</v>
      </c>
      <c r="D29" s="395"/>
      <c r="E29" s="395"/>
      <c r="F29" s="396"/>
      <c r="G29" s="123" t="s">
        <v>191</v>
      </c>
      <c r="H29" s="16">
        <v>63.1</v>
      </c>
      <c r="I29" s="45">
        <v>3.05</v>
      </c>
      <c r="J29" s="67">
        <v>144.27000000000001</v>
      </c>
      <c r="K29" s="210">
        <f>SUMIFS(AT!T$2:T$762,AT!S$2:S$762,H29)</f>
        <v>0</v>
      </c>
      <c r="L29" s="18">
        <f>SUMIFS(AT!T$1:T$762,AT!L$1:L$762,"FINT",AT!S$1:S$762,H29)</f>
        <v>0</v>
      </c>
      <c r="M29" s="68">
        <f t="shared" si="1"/>
        <v>0</v>
      </c>
      <c r="N29" s="23">
        <f>SUMIFS(AT!W$2:W$762,AT!L$2:L$762,"FINT",AT!V$2:V$762,H29)</f>
        <v>0</v>
      </c>
      <c r="O29" s="69">
        <f t="shared" si="2"/>
        <v>0</v>
      </c>
      <c r="P29" s="24">
        <f>SUMIFS(AT!T$1:T$762,AT!L$1:L$762,"ENCO",AT!S$1:S$762,H29)</f>
        <v>0</v>
      </c>
      <c r="Q29" s="25">
        <f t="shared" si="3"/>
        <v>0</v>
      </c>
      <c r="R29" s="34">
        <f t="shared" si="0"/>
        <v>0</v>
      </c>
      <c r="S29" s="50">
        <v>199.16820000000001</v>
      </c>
      <c r="T29" s="208">
        <f>SUMIFS(AT!W$1:W$762,AT!L$1:L$762,"ENCO",AT!V$1:V$762,H29)</f>
        <v>0</v>
      </c>
      <c r="U29" s="209">
        <f t="shared" si="4"/>
        <v>0</v>
      </c>
      <c r="V29" s="34">
        <f t="shared" si="5"/>
        <v>0</v>
      </c>
      <c r="W29" s="53"/>
      <c r="X29" s="53"/>
      <c r="Y29" s="53"/>
      <c r="Z29" s="54"/>
      <c r="AA29" s="55"/>
    </row>
    <row r="30" spans="2:29" ht="12.75" customHeight="1" x14ac:dyDescent="0.2">
      <c r="B30" s="410"/>
      <c r="C30" s="395" t="s">
        <v>103</v>
      </c>
      <c r="D30" s="395"/>
      <c r="E30" s="395"/>
      <c r="F30" s="396"/>
      <c r="G30" s="123" t="s">
        <v>191</v>
      </c>
      <c r="H30" s="16">
        <v>63.2</v>
      </c>
      <c r="I30" s="45">
        <v>4.05</v>
      </c>
      <c r="J30" s="67">
        <v>191.565</v>
      </c>
      <c r="K30" s="210">
        <f>SUMIFS(AT!T$2:T$762,AT!S$2:S$762,H30)</f>
        <v>0</v>
      </c>
      <c r="L30" s="18">
        <f>SUMIFS(AT!T$1:T$762,AT!L$1:L$762,"FINT",AT!S$1:S$762,H30)</f>
        <v>0</v>
      </c>
      <c r="M30" s="68">
        <f t="shared" si="1"/>
        <v>0</v>
      </c>
      <c r="N30" s="23">
        <f>SUMIFS(AT!W$2:W$762,AT!L$2:L$762,"FINT",AT!V$2:V$762,H30)</f>
        <v>0</v>
      </c>
      <c r="O30" s="69">
        <f t="shared" si="2"/>
        <v>0</v>
      </c>
      <c r="P30" s="24">
        <f>SUMIFS(AT!T$1:T$762,AT!L$1:L$762,"ENCO",AT!S$1:S$762,H30)</f>
        <v>0</v>
      </c>
      <c r="Q30" s="25">
        <f t="shared" si="3"/>
        <v>0</v>
      </c>
      <c r="R30" s="34">
        <f t="shared" si="0"/>
        <v>0</v>
      </c>
      <c r="S30" s="50">
        <v>385.50599999999997</v>
      </c>
      <c r="T30" s="208">
        <f>SUMIFS(AT!W$1:W$762,AT!L$1:L$762,"ENCO",AT!V$1:V$762,H30)</f>
        <v>0</v>
      </c>
      <c r="U30" s="209">
        <f t="shared" si="4"/>
        <v>0</v>
      </c>
      <c r="V30" s="34">
        <f t="shared" si="5"/>
        <v>0</v>
      </c>
      <c r="W30" s="53"/>
      <c r="X30" s="53"/>
      <c r="Y30" s="54"/>
      <c r="Z30" s="54"/>
      <c r="AA30" s="55"/>
    </row>
    <row r="31" spans="2:29" x14ac:dyDescent="0.2">
      <c r="B31" s="410"/>
      <c r="C31" s="395" t="s">
        <v>104</v>
      </c>
      <c r="D31" s="395"/>
      <c r="E31" s="395"/>
      <c r="F31" s="396"/>
      <c r="G31" s="123" t="s">
        <v>191</v>
      </c>
      <c r="H31" s="16">
        <v>63.3</v>
      </c>
      <c r="I31" s="45">
        <v>6.15</v>
      </c>
      <c r="J31" s="67">
        <v>290.89499999999998</v>
      </c>
      <c r="K31" s="210">
        <f>SUMIFS(AT!T$2:T$762,AT!S$2:S$762,H31)</f>
        <v>0</v>
      </c>
      <c r="L31" s="18">
        <f>SUMIFS(AT!T$1:T$762,AT!L$1:L$762,"FINT",AT!S$1:S$762,H31)</f>
        <v>0</v>
      </c>
      <c r="M31" s="68">
        <f t="shared" si="1"/>
        <v>0</v>
      </c>
      <c r="N31" s="23">
        <f>SUMIFS(AT!W$2:W$762,AT!L$2:L$762,"FINT",AT!V$2:V$762,H31)</f>
        <v>0</v>
      </c>
      <c r="O31" s="69">
        <f t="shared" si="2"/>
        <v>0</v>
      </c>
      <c r="P31" s="24">
        <f>SUMIFS(AT!T$1:T$762,AT!L$1:L$762,"ENCO",AT!S$1:S$762,H31)</f>
        <v>0</v>
      </c>
      <c r="Q31" s="25">
        <f t="shared" si="3"/>
        <v>0</v>
      </c>
      <c r="R31" s="34">
        <f t="shared" si="0"/>
        <v>0</v>
      </c>
      <c r="S31" s="50">
        <v>260.5779</v>
      </c>
      <c r="T31" s="208">
        <f>SUMIFS(AT!W$1:W$762,AT!L$1:L$762,"ENCO",AT!V$1:V$762,H31)</f>
        <v>0</v>
      </c>
      <c r="U31" s="209">
        <f t="shared" si="4"/>
        <v>0</v>
      </c>
      <c r="V31" s="34">
        <f t="shared" si="5"/>
        <v>0</v>
      </c>
      <c r="W31" s="53"/>
      <c r="X31" s="53"/>
      <c r="Y31" s="54"/>
      <c r="Z31" s="54"/>
      <c r="AA31" s="55"/>
    </row>
    <row r="32" spans="2:29" x14ac:dyDescent="0.2">
      <c r="B32" s="410"/>
      <c r="C32" s="395" t="s">
        <v>105</v>
      </c>
      <c r="D32" s="395"/>
      <c r="E32" s="395"/>
      <c r="F32" s="396"/>
      <c r="G32" s="123" t="s">
        <v>191</v>
      </c>
      <c r="H32" s="16">
        <v>70</v>
      </c>
      <c r="I32" s="45">
        <v>2.6</v>
      </c>
      <c r="J32" s="67">
        <v>122.98</v>
      </c>
      <c r="K32" s="210">
        <f>SUMIFS(AT!T$2:T$762,AT!S$2:S$762,H32)</f>
        <v>0</v>
      </c>
      <c r="L32" s="18">
        <f>SUMIFS(AT!T$1:T$762,AT!L$1:L$762,"FINT",AT!S$1:S$762,H32)</f>
        <v>0</v>
      </c>
      <c r="M32" s="68">
        <f t="shared" si="1"/>
        <v>0</v>
      </c>
      <c r="N32" s="23">
        <f>SUMIFS(AT!W$2:W$762,AT!L$2:L$762,"FINT",AT!V$2:V$762,H32)</f>
        <v>0</v>
      </c>
      <c r="O32" s="69">
        <f t="shared" si="2"/>
        <v>0</v>
      </c>
      <c r="P32" s="24">
        <f>SUMIFS(AT!T$1:T$762,AT!L$1:L$762,"ENCO",AT!S$1:S$762,H32)</f>
        <v>0</v>
      </c>
      <c r="Q32" s="25">
        <f t="shared" si="3"/>
        <v>0</v>
      </c>
      <c r="R32" s="34">
        <f t="shared" si="0"/>
        <v>0</v>
      </c>
      <c r="S32" s="50">
        <v>60.419699999999999</v>
      </c>
      <c r="T32" s="208">
        <f>SUMIFS(AT!W$1:W$762,AT!L$1:L$762,"ENCO",AT!V$1:V$762,H32)</f>
        <v>0</v>
      </c>
      <c r="U32" s="209">
        <f t="shared" si="4"/>
        <v>0</v>
      </c>
      <c r="V32" s="34">
        <f t="shared" si="5"/>
        <v>0</v>
      </c>
      <c r="W32" s="53"/>
      <c r="X32" s="53"/>
      <c r="Y32" s="54"/>
      <c r="Z32" s="54"/>
      <c r="AA32" s="55"/>
    </row>
    <row r="33" spans="2:29" x14ac:dyDescent="0.2">
      <c r="B33" s="410"/>
      <c r="C33" s="395" t="s">
        <v>106</v>
      </c>
      <c r="D33" s="395"/>
      <c r="E33" s="395"/>
      <c r="F33" s="396"/>
      <c r="G33" s="123" t="s">
        <v>191</v>
      </c>
      <c r="H33" s="16">
        <v>70.099999999999994</v>
      </c>
      <c r="I33" s="45">
        <v>4.9000000000000004</v>
      </c>
      <c r="J33" s="67">
        <v>231.77</v>
      </c>
      <c r="K33" s="210">
        <f>SUMIFS(AT!T$2:T$762,AT!S$2:S$762,H33)</f>
        <v>0</v>
      </c>
      <c r="L33" s="18">
        <f>SUMIFS(AT!T$1:T$762,AT!L$1:L$762,"FINT",AT!S$1:S$762,H33)</f>
        <v>0</v>
      </c>
      <c r="M33" s="68">
        <f t="shared" si="1"/>
        <v>0</v>
      </c>
      <c r="N33" s="23">
        <f>SUMIFS(AT!W$2:W$762,AT!L$2:L$762,"FINT",AT!V$2:V$762,H33)</f>
        <v>0</v>
      </c>
      <c r="O33" s="69">
        <f t="shared" si="2"/>
        <v>0</v>
      </c>
      <c r="P33" s="24">
        <f>SUMIFS(AT!T$1:T$762,AT!L$1:L$762,"ENCO",AT!S$1:S$762,H33)</f>
        <v>0</v>
      </c>
      <c r="Q33" s="25">
        <f t="shared" si="3"/>
        <v>0</v>
      </c>
      <c r="R33" s="34">
        <f t="shared" si="0"/>
        <v>0</v>
      </c>
      <c r="S33" s="50">
        <v>265.55759999999998</v>
      </c>
      <c r="T33" s="208">
        <f>SUMIFS(AT!W$1:W$762,AT!L$1:L$762,"ENCO",AT!V$1:V$762,H33)</f>
        <v>0</v>
      </c>
      <c r="U33" s="209">
        <f t="shared" si="4"/>
        <v>0</v>
      </c>
      <c r="V33" s="34">
        <f t="shared" si="5"/>
        <v>0</v>
      </c>
      <c r="W33" s="53"/>
      <c r="X33" s="53"/>
      <c r="Y33" s="54"/>
      <c r="Z33" s="54"/>
      <c r="AA33" s="55"/>
    </row>
    <row r="34" spans="2:29" x14ac:dyDescent="0.2">
      <c r="B34" s="410"/>
      <c r="C34" s="395" t="s">
        <v>186</v>
      </c>
      <c r="D34" s="395"/>
      <c r="E34" s="395"/>
      <c r="F34" s="396"/>
      <c r="G34" s="123" t="s">
        <v>191</v>
      </c>
      <c r="H34" s="16">
        <v>70.2</v>
      </c>
      <c r="I34" s="45">
        <v>7.1</v>
      </c>
      <c r="J34" s="67">
        <v>335.83</v>
      </c>
      <c r="K34" s="210">
        <f>SUMIFS(AT!T$2:T$762,AT!S$2:S$762,H34)</f>
        <v>0</v>
      </c>
      <c r="L34" s="18">
        <f>SUMIFS(AT!T$1:T$762,AT!L$1:L$762,"FINT",AT!S$1:S$762,H34)</f>
        <v>0</v>
      </c>
      <c r="M34" s="68">
        <f t="shared" si="1"/>
        <v>0</v>
      </c>
      <c r="N34" s="23">
        <f>SUMIFS(AT!W$2:W$762,AT!L$2:L$762,"FINT",AT!V$2:V$762,H34)</f>
        <v>0</v>
      </c>
      <c r="O34" s="69">
        <f t="shared" si="2"/>
        <v>0</v>
      </c>
      <c r="P34" s="24">
        <f>SUMIFS(AT!T$1:T$762,AT!L$1:L$762,"ENCO",AT!S$1:S$762,H34)</f>
        <v>0</v>
      </c>
      <c r="Q34" s="25">
        <f t="shared" si="3"/>
        <v>0</v>
      </c>
      <c r="R34" s="34">
        <f t="shared" si="0"/>
        <v>0</v>
      </c>
      <c r="S34" s="50">
        <v>651.37049999999999</v>
      </c>
      <c r="T34" s="208">
        <f>SUMIFS(AT!W$1:W$762,AT!L$1:L$762,"ENCO",AT!V$1:V$762,H34)</f>
        <v>0</v>
      </c>
      <c r="U34" s="209">
        <f t="shared" si="4"/>
        <v>0</v>
      </c>
      <c r="V34" s="34">
        <f t="shared" si="5"/>
        <v>0</v>
      </c>
      <c r="W34" s="53"/>
      <c r="X34" s="53"/>
      <c r="Y34" s="54"/>
      <c r="Z34" s="54"/>
      <c r="AA34" s="55"/>
    </row>
    <row r="35" spans="2:29" ht="12.75" customHeight="1" x14ac:dyDescent="0.2">
      <c r="B35" s="410"/>
      <c r="C35" s="395" t="s">
        <v>107</v>
      </c>
      <c r="D35" s="395"/>
      <c r="E35" s="395"/>
      <c r="F35" s="396"/>
      <c r="G35" s="123" t="s">
        <v>191</v>
      </c>
      <c r="H35" s="16">
        <v>70.3</v>
      </c>
      <c r="I35" s="45">
        <v>7.2</v>
      </c>
      <c r="J35" s="67">
        <v>340.56</v>
      </c>
      <c r="K35" s="210">
        <f>SUMIFS(AT!T$2:T$762,AT!S$2:S$762,H35)</f>
        <v>0</v>
      </c>
      <c r="L35" s="18">
        <f>SUMIFS(AT!T$1:T$762,AT!L$1:L$762,"FINT",AT!S$1:S$762,H35)</f>
        <v>0</v>
      </c>
      <c r="M35" s="68">
        <f t="shared" si="1"/>
        <v>0</v>
      </c>
      <c r="N35" s="23">
        <f>SUMIFS(AT!W$2:W$762,AT!L$2:L$762,"FINT",AT!V$2:V$762,H35)</f>
        <v>0</v>
      </c>
      <c r="O35" s="69">
        <f t="shared" si="2"/>
        <v>0</v>
      </c>
      <c r="P35" s="24">
        <f>SUMIFS(AT!T$1:T$762,AT!L$1:L$762,"ENCO",AT!S$1:S$762,H35)</f>
        <v>0</v>
      </c>
      <c r="Q35" s="25">
        <f t="shared" si="3"/>
        <v>0</v>
      </c>
      <c r="R35" s="34">
        <f t="shared" si="0"/>
        <v>0</v>
      </c>
      <c r="S35" s="50">
        <v>1062.9036000000001</v>
      </c>
      <c r="T35" s="208">
        <f>SUMIFS(AT!W$1:W$762,AT!L$1:L$762,"ENCO",AT!V$1:V$762,H35)</f>
        <v>0</v>
      </c>
      <c r="U35" s="209">
        <f t="shared" si="4"/>
        <v>0</v>
      </c>
      <c r="V35" s="34">
        <f t="shared" si="5"/>
        <v>0</v>
      </c>
      <c r="W35" s="56"/>
      <c r="X35" s="56"/>
      <c r="Y35" s="57"/>
      <c r="Z35" s="54"/>
      <c r="AA35" s="55"/>
    </row>
    <row r="36" spans="2:29" x14ac:dyDescent="0.2">
      <c r="B36" s="410"/>
      <c r="C36" s="395" t="s">
        <v>108</v>
      </c>
      <c r="D36" s="395"/>
      <c r="E36" s="395"/>
      <c r="F36" s="396"/>
      <c r="G36" s="123" t="s">
        <v>191</v>
      </c>
      <c r="H36" s="16">
        <v>80</v>
      </c>
      <c r="I36" s="45">
        <v>3.1</v>
      </c>
      <c r="J36" s="67">
        <v>146.63</v>
      </c>
      <c r="K36" s="210">
        <f>SUMIFS(AT!T$2:T$762,AT!S$2:S$762,H36)</f>
        <v>0</v>
      </c>
      <c r="L36" s="18">
        <f>SUMIFS(AT!T$1:T$762,AT!L$1:L$762,"FINT",AT!S$1:S$762,H36)</f>
        <v>0</v>
      </c>
      <c r="M36" s="68">
        <f t="shared" si="1"/>
        <v>0</v>
      </c>
      <c r="N36" s="23">
        <f>SUMIFS(AT!W$2:W$762,AT!L$2:L$762,"FINT",AT!V$2:V$762,H36)</f>
        <v>0</v>
      </c>
      <c r="O36" s="69">
        <f t="shared" si="2"/>
        <v>0</v>
      </c>
      <c r="P36" s="24">
        <f>SUMIFS(AT!T$1:T$762,AT!L$1:L$762,"ENCO",AT!S$1:S$762,H36)</f>
        <v>0</v>
      </c>
      <c r="Q36" s="25">
        <f t="shared" si="3"/>
        <v>0</v>
      </c>
      <c r="R36" s="34">
        <f t="shared" si="0"/>
        <v>0</v>
      </c>
      <c r="S36" s="50">
        <v>498.50460000000004</v>
      </c>
      <c r="T36" s="208">
        <f>SUMIFS(AT!W$1:W$762,AT!L$1:L$762,"ENCO",AT!V$1:V$762,H36)</f>
        <v>0</v>
      </c>
      <c r="U36" s="209">
        <f t="shared" si="4"/>
        <v>0</v>
      </c>
      <c r="V36" s="34">
        <f t="shared" si="5"/>
        <v>0</v>
      </c>
      <c r="W36" s="53"/>
      <c r="X36" s="53"/>
      <c r="Y36" s="54"/>
      <c r="Z36" s="54"/>
      <c r="AA36" s="55"/>
    </row>
    <row r="37" spans="2:29" x14ac:dyDescent="0.2">
      <c r="B37" s="410"/>
      <c r="C37" s="395" t="s">
        <v>109</v>
      </c>
      <c r="D37" s="395"/>
      <c r="E37" s="395"/>
      <c r="F37" s="396"/>
      <c r="G37" s="123" t="s">
        <v>191</v>
      </c>
      <c r="H37" s="16">
        <v>80.099999999999994</v>
      </c>
      <c r="I37" s="45">
        <v>5</v>
      </c>
      <c r="J37" s="67">
        <v>236.5</v>
      </c>
      <c r="K37" s="210">
        <f>SUMIFS(AT!T$2:T$762,AT!S$2:S$762,H37)</f>
        <v>0</v>
      </c>
      <c r="L37" s="18">
        <f>SUMIFS(AT!T$1:T$762,AT!L$1:L$762,"FINT",AT!S$1:S$762,H37)</f>
        <v>0</v>
      </c>
      <c r="M37" s="68">
        <f t="shared" si="1"/>
        <v>0</v>
      </c>
      <c r="N37" s="23">
        <f>SUMIFS(AT!W$2:W$762,AT!L$2:L$762,"FINT",AT!V$2:V$762,H37)</f>
        <v>0</v>
      </c>
      <c r="O37" s="69">
        <f t="shared" si="2"/>
        <v>0</v>
      </c>
      <c r="P37" s="24">
        <f>SUMIFS(AT!T$1:T$762,AT!L$1:L$762,"ENCO",AT!S$1:S$762,H37)</f>
        <v>0</v>
      </c>
      <c r="Q37" s="25">
        <f t="shared" si="3"/>
        <v>0</v>
      </c>
      <c r="R37" s="34">
        <f t="shared" si="0"/>
        <v>0</v>
      </c>
      <c r="S37" s="50">
        <v>82.991699999999994</v>
      </c>
      <c r="T37" s="208">
        <f>SUMIFS(AT!W$1:W$762,AT!L$1:L$762,"ENCO",AT!V$1:V$762,H37)</f>
        <v>0</v>
      </c>
      <c r="U37" s="209">
        <f t="shared" si="4"/>
        <v>0</v>
      </c>
      <c r="V37" s="34">
        <f t="shared" si="5"/>
        <v>0</v>
      </c>
      <c r="W37" s="53"/>
      <c r="X37" s="53"/>
      <c r="Y37" s="54"/>
      <c r="Z37" s="54"/>
      <c r="AA37" s="55"/>
    </row>
    <row r="38" spans="2:29" x14ac:dyDescent="0.2">
      <c r="B38" s="410"/>
      <c r="C38" s="395" t="s">
        <v>110</v>
      </c>
      <c r="D38" s="395"/>
      <c r="E38" s="395"/>
      <c r="F38" s="396"/>
      <c r="G38" s="123" t="s">
        <v>191</v>
      </c>
      <c r="H38" s="16">
        <v>80.2</v>
      </c>
      <c r="I38" s="45">
        <v>5.6</v>
      </c>
      <c r="J38" s="67">
        <v>264.88</v>
      </c>
      <c r="K38" s="210">
        <f>SUMIFS(AT!T$2:T$762,AT!S$2:S$762,H38)</f>
        <v>0</v>
      </c>
      <c r="L38" s="18">
        <f>SUMIFS(AT!T$1:T$762,AT!L$1:L$762,"FINT",AT!S$1:S$762,H38)</f>
        <v>0</v>
      </c>
      <c r="M38" s="68">
        <f t="shared" si="1"/>
        <v>0</v>
      </c>
      <c r="N38" s="23">
        <f>SUMIFS(AT!W$2:W$762,AT!L$2:L$762,"FINT",AT!V$2:V$762,H38)</f>
        <v>0</v>
      </c>
      <c r="O38" s="69">
        <f t="shared" si="2"/>
        <v>0</v>
      </c>
      <c r="P38" s="24">
        <f>SUMIFS(AT!T$1:T$762,AT!L$1:L$762,"ENCO",AT!S$1:S$762,H38)</f>
        <v>0</v>
      </c>
      <c r="Q38" s="25">
        <f t="shared" si="3"/>
        <v>0</v>
      </c>
      <c r="R38" s="34">
        <f t="shared" si="0"/>
        <v>0</v>
      </c>
      <c r="S38" s="50">
        <v>48.460500000000003</v>
      </c>
      <c r="T38" s="208">
        <f>SUMIFS(AT!W$1:W$762,AT!L$1:L$762,"ENCO",AT!V$1:V$762,H38)</f>
        <v>0</v>
      </c>
      <c r="U38" s="209">
        <f t="shared" si="4"/>
        <v>0</v>
      </c>
      <c r="V38" s="34">
        <f t="shared" si="5"/>
        <v>0</v>
      </c>
      <c r="W38" s="53"/>
      <c r="X38" s="53"/>
      <c r="Y38" s="54"/>
      <c r="Z38" s="54"/>
      <c r="AA38" s="55"/>
    </row>
    <row r="39" spans="2:29" x14ac:dyDescent="0.2">
      <c r="B39" s="411"/>
      <c r="C39" s="395" t="s">
        <v>111</v>
      </c>
      <c r="D39" s="395"/>
      <c r="E39" s="395"/>
      <c r="F39" s="396"/>
      <c r="G39" s="123" t="s">
        <v>191</v>
      </c>
      <c r="H39" s="16">
        <v>80.3</v>
      </c>
      <c r="I39" s="45">
        <v>8.1999999999999993</v>
      </c>
      <c r="J39" s="67">
        <v>387.86</v>
      </c>
      <c r="K39" s="210">
        <f>SUMIFS(AT!T$2:T$762,AT!S$2:S$762,H39)</f>
        <v>0</v>
      </c>
      <c r="L39" s="18">
        <f>SUMIFS(AT!T$1:T$762,AT!L$1:L$762,"FINT",AT!S$1:S$762,H39)</f>
        <v>0</v>
      </c>
      <c r="M39" s="68">
        <f t="shared" si="1"/>
        <v>0</v>
      </c>
      <c r="N39" s="23">
        <f>SUMIFS(AT!W$2:W$762,AT!L$2:L$762,"FINT",AT!V$2:V$762,H39)</f>
        <v>0</v>
      </c>
      <c r="O39" s="69">
        <f t="shared" si="2"/>
        <v>0</v>
      </c>
      <c r="P39" s="24">
        <f>SUMIFS(AT!T$1:T$762,AT!L$1:L$762,"ENCO",AT!S$1:S$762,H39)</f>
        <v>0</v>
      </c>
      <c r="Q39" s="25">
        <f t="shared" si="3"/>
        <v>0</v>
      </c>
      <c r="R39" s="34">
        <f t="shared" ref="R39:R70" si="6">J39*K39</f>
        <v>0</v>
      </c>
      <c r="S39" s="50">
        <v>49.796999999999997</v>
      </c>
      <c r="T39" s="208">
        <f>SUMIFS(AT!W$1:W$762,AT!L$1:L$762,"ENCO",AT!V$1:V$762,H39)</f>
        <v>0</v>
      </c>
      <c r="U39" s="209">
        <f t="shared" si="4"/>
        <v>0</v>
      </c>
      <c r="V39" s="34">
        <f t="shared" si="5"/>
        <v>0</v>
      </c>
      <c r="W39" s="53"/>
      <c r="X39" s="53"/>
      <c r="Y39" s="54"/>
      <c r="Z39" s="54"/>
      <c r="AA39" s="55"/>
    </row>
    <row r="40" spans="2:29" x14ac:dyDescent="0.2">
      <c r="B40" s="412" t="s">
        <v>167</v>
      </c>
      <c r="C40" s="395" t="s">
        <v>34</v>
      </c>
      <c r="D40" s="395"/>
      <c r="E40" s="395"/>
      <c r="F40" s="396"/>
      <c r="G40" s="123" t="s">
        <v>191</v>
      </c>
      <c r="H40" s="16">
        <v>90</v>
      </c>
      <c r="I40" s="45">
        <v>8.1999999999999993</v>
      </c>
      <c r="J40" s="67">
        <v>387.86</v>
      </c>
      <c r="K40" s="210">
        <f>SUMIFS(AT!T$2:T$762,AT!S$2:S$762,H40)</f>
        <v>0</v>
      </c>
      <c r="L40" s="18">
        <f>SUMIFS(AT!T$1:T$762,AT!L$1:L$762,"FINT",AT!S$1:S$762,H40)</f>
        <v>0</v>
      </c>
      <c r="M40" s="68">
        <f t="shared" si="1"/>
        <v>0</v>
      </c>
      <c r="N40" s="23">
        <f>SUMIFS(AT!W$2:W$762,AT!L$2:L$762,"FINT",AT!V$2:V$762,H40)</f>
        <v>0</v>
      </c>
      <c r="O40" s="69">
        <f t="shared" si="2"/>
        <v>0</v>
      </c>
      <c r="P40" s="24">
        <f>SUMIFS(AT!T$1:T$762,AT!L$1:L$762,"ENCO",AT!S$1:S$762,H40)</f>
        <v>0</v>
      </c>
      <c r="Q40" s="25">
        <f t="shared" si="3"/>
        <v>0</v>
      </c>
      <c r="R40" s="34">
        <f t="shared" si="6"/>
        <v>0</v>
      </c>
      <c r="S40" s="50">
        <v>79.665300000000002</v>
      </c>
      <c r="T40" s="208">
        <f>SUMIFS(AT!W$1:W$762,AT!L$1:L$762,"ENCO",AT!V$1:V$762,H40)</f>
        <v>0</v>
      </c>
      <c r="U40" s="209">
        <f t="shared" si="4"/>
        <v>0</v>
      </c>
      <c r="V40" s="34">
        <f t="shared" si="5"/>
        <v>0</v>
      </c>
      <c r="W40" s="53"/>
      <c r="X40" s="53"/>
      <c r="Y40" s="53"/>
      <c r="Z40" s="54"/>
      <c r="AA40" s="55"/>
      <c r="AC40">
        <f>4*AA40</f>
        <v>0</v>
      </c>
    </row>
    <row r="41" spans="2:29" x14ac:dyDescent="0.2">
      <c r="B41" s="413"/>
      <c r="C41" s="395" t="s">
        <v>112</v>
      </c>
      <c r="D41" s="395"/>
      <c r="E41" s="395"/>
      <c r="F41" s="396"/>
      <c r="G41" s="123" t="s">
        <v>191</v>
      </c>
      <c r="H41" s="16">
        <v>100</v>
      </c>
      <c r="I41" s="45">
        <v>5.2</v>
      </c>
      <c r="J41" s="67">
        <v>245.96</v>
      </c>
      <c r="K41" s="210">
        <f>SUMIFS(AT!T$2:T$762,AT!S$2:S$762,H41)</f>
        <v>0</v>
      </c>
      <c r="L41" s="18">
        <f>SUMIFS(AT!T$1:T$762,AT!L$1:L$762,"FINT",AT!S$1:S$762,H41)</f>
        <v>0</v>
      </c>
      <c r="M41" s="68">
        <f t="shared" si="1"/>
        <v>0</v>
      </c>
      <c r="N41" s="23">
        <f>SUMIFS(AT!W$2:W$762,AT!L$2:L$762,"FINT",AT!V$2:V$762,H41)</f>
        <v>0</v>
      </c>
      <c r="O41" s="69">
        <f t="shared" si="2"/>
        <v>0</v>
      </c>
      <c r="P41" s="24">
        <f>SUMIFS(AT!T$1:T$762,AT!L$1:L$762,"ENCO",AT!S$1:S$762,H41)</f>
        <v>0</v>
      </c>
      <c r="Q41" s="25">
        <f t="shared" si="3"/>
        <v>0</v>
      </c>
      <c r="R41" s="34">
        <f t="shared" si="6"/>
        <v>0</v>
      </c>
      <c r="S41" s="50">
        <v>332.3331</v>
      </c>
      <c r="T41" s="208">
        <f>SUMIFS(AT!W$1:W$762,AT!L$1:L$762,"ENCO",AT!V$1:V$762,H41)</f>
        <v>0</v>
      </c>
      <c r="U41" s="209">
        <f t="shared" si="4"/>
        <v>0</v>
      </c>
      <c r="V41" s="34">
        <f t="shared" si="5"/>
        <v>0</v>
      </c>
      <c r="W41" s="53"/>
      <c r="X41" s="53"/>
      <c r="Y41" s="54"/>
      <c r="Z41" s="54"/>
      <c r="AA41" s="55"/>
    </row>
    <row r="42" spans="2:29" x14ac:dyDescent="0.2">
      <c r="B42" s="413"/>
      <c r="C42" s="395" t="s">
        <v>113</v>
      </c>
      <c r="D42" s="395"/>
      <c r="E42" s="395"/>
      <c r="F42" s="396"/>
      <c r="G42" s="123" t="s">
        <v>191</v>
      </c>
      <c r="H42" s="16">
        <v>100.1</v>
      </c>
      <c r="I42" s="45">
        <v>2.9</v>
      </c>
      <c r="J42" s="67">
        <v>137.16999999999999</v>
      </c>
      <c r="K42" s="210">
        <f>SUMIFS(AT!T$2:T$762,AT!S$2:S$762,H42)</f>
        <v>0</v>
      </c>
      <c r="L42" s="18">
        <f>SUMIFS(AT!T$1:T$762,AT!L$1:L$762,"FINT",AT!S$1:S$762,H42)</f>
        <v>0</v>
      </c>
      <c r="M42" s="68">
        <f t="shared" si="1"/>
        <v>0</v>
      </c>
      <c r="N42" s="23">
        <f>SUMIFS(AT!W$2:W$762,AT!L$2:L$762,"FINT",AT!V$2:V$762,H42)</f>
        <v>0</v>
      </c>
      <c r="O42" s="69">
        <f t="shared" si="2"/>
        <v>0</v>
      </c>
      <c r="P42" s="24">
        <f>SUMIFS(AT!T$1:T$762,AT!L$1:L$762,"ENCO",AT!S$1:S$762,H42)</f>
        <v>0</v>
      </c>
      <c r="Q42" s="25">
        <f t="shared" si="3"/>
        <v>0</v>
      </c>
      <c r="R42" s="34">
        <f t="shared" si="6"/>
        <v>0</v>
      </c>
      <c r="S42" s="50">
        <v>165.9735</v>
      </c>
      <c r="T42" s="208">
        <f>SUMIFS(AT!W$1:W$762,AT!L$1:L$762,"ENCO",AT!V$1:V$762,H42)</f>
        <v>0</v>
      </c>
      <c r="U42" s="209">
        <f t="shared" si="4"/>
        <v>0</v>
      </c>
      <c r="V42" s="34">
        <f t="shared" si="5"/>
        <v>0</v>
      </c>
      <c r="W42" s="53"/>
      <c r="X42" s="53"/>
      <c r="Y42" s="54"/>
      <c r="Z42" s="54"/>
      <c r="AA42" s="55"/>
      <c r="AC42">
        <f>4*AA42</f>
        <v>0</v>
      </c>
    </row>
    <row r="43" spans="2:29" x14ac:dyDescent="0.2">
      <c r="B43" s="413"/>
      <c r="C43" s="395" t="s">
        <v>114</v>
      </c>
      <c r="D43" s="395"/>
      <c r="E43" s="395"/>
      <c r="F43" s="396"/>
      <c r="G43" s="123" t="s">
        <v>191</v>
      </c>
      <c r="H43" s="16">
        <v>110</v>
      </c>
      <c r="I43" s="45">
        <v>2.5</v>
      </c>
      <c r="J43" s="67">
        <v>118.25</v>
      </c>
      <c r="K43" s="210">
        <f>SUMIFS(AT!T$2:T$762,AT!S$2:S$762,H43)</f>
        <v>0</v>
      </c>
      <c r="L43" s="18">
        <f>SUMIFS(AT!T$1:T$762,AT!L$1:L$762,"FINT",AT!S$1:S$762,H43)</f>
        <v>0</v>
      </c>
      <c r="M43" s="68">
        <f t="shared" si="1"/>
        <v>0</v>
      </c>
      <c r="N43" s="23">
        <f>SUMIFS(AT!W$2:W$762,AT!L$2:L$762,"FINT",AT!V$2:V$762,H43)</f>
        <v>0</v>
      </c>
      <c r="O43" s="69">
        <f t="shared" si="2"/>
        <v>0</v>
      </c>
      <c r="P43" s="24">
        <f>SUMIFS(AT!T$1:T$762,AT!L$1:L$762,"ENCO",AT!S$1:S$762,H43)</f>
        <v>0</v>
      </c>
      <c r="Q43" s="25">
        <f t="shared" si="3"/>
        <v>0</v>
      </c>
      <c r="R43" s="34">
        <f t="shared" si="6"/>
        <v>0</v>
      </c>
      <c r="S43" s="50">
        <v>398.33640000000003</v>
      </c>
      <c r="T43" s="208">
        <f>SUMIFS(AT!W$1:W$762,AT!L$1:L$762,"ENCO",AT!V$1:V$762,H43)</f>
        <v>0</v>
      </c>
      <c r="U43" s="209">
        <f t="shared" si="4"/>
        <v>0</v>
      </c>
      <c r="V43" s="34">
        <f t="shared" si="5"/>
        <v>0</v>
      </c>
      <c r="W43" s="53"/>
      <c r="X43" s="53"/>
      <c r="Y43" s="53"/>
      <c r="Z43" s="54"/>
      <c r="AA43" s="55"/>
    </row>
    <row r="44" spans="2:29" ht="14.25" customHeight="1" x14ac:dyDescent="0.2">
      <c r="B44" s="413"/>
      <c r="C44" s="395" t="s">
        <v>115</v>
      </c>
      <c r="D44" s="395"/>
      <c r="E44" s="395"/>
      <c r="F44" s="396"/>
      <c r="G44" s="123" t="s">
        <v>192</v>
      </c>
      <c r="H44" s="16">
        <v>110.1</v>
      </c>
      <c r="I44" s="45">
        <v>4.5999999999999996</v>
      </c>
      <c r="J44" s="67">
        <v>217.58</v>
      </c>
      <c r="K44" s="210">
        <f>SUMIFS(AT!T$2:T$762,AT!S$2:S$762,H44)</f>
        <v>0</v>
      </c>
      <c r="L44" s="18">
        <f>SUMIFS(AT!T$1:T$762,AT!L$1:L$762,"FINT",AT!S$1:S$762,H44)</f>
        <v>0</v>
      </c>
      <c r="M44" s="68">
        <f t="shared" si="1"/>
        <v>0</v>
      </c>
      <c r="N44" s="23">
        <f>SUMIFS(AT!W$2:W$762,AT!L$2:L$762,"FINT",AT!V$2:V$762,H44)</f>
        <v>0</v>
      </c>
      <c r="O44" s="69">
        <f t="shared" si="2"/>
        <v>0</v>
      </c>
      <c r="P44" s="24">
        <f>SUMIFS(AT!T$1:T$762,AT!L$1:L$762,"ENCO",AT!S$1:S$762,H44)</f>
        <v>0</v>
      </c>
      <c r="Q44" s="25">
        <f t="shared" si="3"/>
        <v>0</v>
      </c>
      <c r="R44" s="34">
        <f t="shared" si="6"/>
        <v>0</v>
      </c>
      <c r="S44" s="51">
        <v>99.584100000000007</v>
      </c>
      <c r="T44" s="208">
        <f>SUMIFS(AT!W$1:W$762,AT!L$1:L$762,"ENCO",AT!V$1:V$762,H44)</f>
        <v>0</v>
      </c>
      <c r="U44" s="209">
        <f t="shared" si="4"/>
        <v>0</v>
      </c>
      <c r="V44" s="34">
        <f t="shared" si="5"/>
        <v>0</v>
      </c>
      <c r="W44" s="53"/>
      <c r="X44" s="53"/>
      <c r="Y44" s="54"/>
      <c r="Z44" s="54"/>
      <c r="AA44" s="55"/>
      <c r="AC44">
        <f>2*AA44</f>
        <v>0</v>
      </c>
    </row>
    <row r="45" spans="2:29" ht="15.75" customHeight="1" thickBot="1" x14ac:dyDescent="0.25">
      <c r="B45" s="414"/>
      <c r="C45" s="397" t="s">
        <v>116</v>
      </c>
      <c r="D45" s="397"/>
      <c r="E45" s="397"/>
      <c r="F45" s="398"/>
      <c r="G45" s="123" t="s">
        <v>192</v>
      </c>
      <c r="H45" s="58">
        <v>110.2</v>
      </c>
      <c r="I45" s="59">
        <v>13.2</v>
      </c>
      <c r="J45" s="67">
        <v>624.36</v>
      </c>
      <c r="K45" s="210">
        <f>SUMIFS(AT!T$2:T$762,AT!S$2:S$762,H45)</f>
        <v>0</v>
      </c>
      <c r="L45" s="18">
        <f>SUMIFS(AT!T$1:T$762,AT!L$1:L$762,"FINT",AT!S$1:S$762,H45)</f>
        <v>0</v>
      </c>
      <c r="M45" s="68">
        <f t="shared" si="1"/>
        <v>0</v>
      </c>
      <c r="N45" s="23">
        <f>SUMIFS(AT!W$2:W$762,AT!L$2:L$762,"FINT",AT!V$2:V$762,H45)</f>
        <v>0</v>
      </c>
      <c r="O45" s="69">
        <f t="shared" si="2"/>
        <v>0</v>
      </c>
      <c r="P45" s="24">
        <f>SUMIFS(AT!T$1:T$762,AT!L$1:L$762,"ENCO",AT!S$1:S$762,H45)</f>
        <v>0</v>
      </c>
      <c r="Q45" s="25">
        <f t="shared" si="3"/>
        <v>0</v>
      </c>
      <c r="R45" s="34">
        <f t="shared" si="6"/>
        <v>0</v>
      </c>
      <c r="S45" s="52">
        <v>99.584100000000007</v>
      </c>
      <c r="T45" s="208">
        <f>SUMIFS(AT!W$1:W$762,AT!L$1:L$762,"ENCO",AT!V$1:V$762,H45)</f>
        <v>0</v>
      </c>
      <c r="U45" s="209">
        <f t="shared" si="4"/>
        <v>0</v>
      </c>
      <c r="V45" s="34">
        <f t="shared" si="5"/>
        <v>0</v>
      </c>
      <c r="W45" s="53"/>
      <c r="X45" s="53"/>
      <c r="Y45" s="54"/>
      <c r="Z45" s="54"/>
      <c r="AA45" s="55"/>
      <c r="AC45">
        <f>38*AA45</f>
        <v>0</v>
      </c>
    </row>
    <row r="46" spans="2:29" x14ac:dyDescent="0.2">
      <c r="B46" s="409" t="s">
        <v>168</v>
      </c>
      <c r="C46" s="394" t="s">
        <v>117</v>
      </c>
      <c r="D46" s="394"/>
      <c r="E46" s="394"/>
      <c r="F46" s="394"/>
      <c r="G46" s="123" t="s">
        <v>205</v>
      </c>
      <c r="H46" s="125">
        <v>120</v>
      </c>
      <c r="I46" s="46">
        <v>7.8</v>
      </c>
      <c r="J46" s="67">
        <v>368.94</v>
      </c>
      <c r="K46" s="210">
        <f>SUMIFS(AT!T$2:T$762,AT!S$2:S$762,H46)</f>
        <v>0</v>
      </c>
      <c r="L46" s="18">
        <f>SUMIFS(AT!T$1:T$762,AT!L$1:L$762,"FINT",AT!S$1:S$762,H46)</f>
        <v>0</v>
      </c>
      <c r="M46" s="68">
        <f t="shared" si="1"/>
        <v>0</v>
      </c>
      <c r="N46" s="23">
        <f>SUMIFS(AT!W$2:W$762,AT!L$2:L$762,"FINT",AT!V$2:V$762,H46)</f>
        <v>0</v>
      </c>
      <c r="O46" s="69">
        <f t="shared" si="2"/>
        <v>0</v>
      </c>
      <c r="P46" s="24">
        <f>SUMIFS(AT!T$1:T$762,AT!L$1:L$762,"ENCO",AT!S$1:S$762,H46)</f>
        <v>0</v>
      </c>
      <c r="Q46" s="25">
        <f t="shared" si="3"/>
        <v>0</v>
      </c>
      <c r="R46" s="34">
        <f t="shared" si="6"/>
        <v>0</v>
      </c>
      <c r="T46" s="208">
        <f>SUMIFS(AT!W$1:W$762,AT!L$1:L$762,"ENCO",AT!V$1:V$762,H46)</f>
        <v>0</v>
      </c>
      <c r="U46" s="209">
        <f t="shared" si="4"/>
        <v>0</v>
      </c>
      <c r="V46" s="34">
        <f t="shared" si="5"/>
        <v>0</v>
      </c>
    </row>
    <row r="47" spans="2:29" x14ac:dyDescent="0.2">
      <c r="B47" s="410"/>
      <c r="C47" s="394" t="s">
        <v>118</v>
      </c>
      <c r="D47" s="394"/>
      <c r="E47" s="394"/>
      <c r="F47" s="394"/>
      <c r="G47" s="123" t="s">
        <v>205</v>
      </c>
      <c r="H47" s="125">
        <v>120.1</v>
      </c>
      <c r="I47" s="46">
        <v>7.2</v>
      </c>
      <c r="J47" s="67">
        <v>340.56</v>
      </c>
      <c r="K47" s="210">
        <f>SUMIFS(AT!T$2:T$762,AT!S$2:S$762,H47)</f>
        <v>0</v>
      </c>
      <c r="L47" s="18">
        <f>SUMIFS(AT!T$1:T$762,AT!L$1:L$762,"FINT",AT!S$1:S$762,H47)</f>
        <v>0</v>
      </c>
      <c r="M47" s="68">
        <f t="shared" si="1"/>
        <v>0</v>
      </c>
      <c r="N47" s="23">
        <f>SUMIFS(AT!W$2:W$762,AT!L$2:L$762,"FINT",AT!V$2:V$762,H47)</f>
        <v>0</v>
      </c>
      <c r="O47" s="69">
        <f t="shared" si="2"/>
        <v>0</v>
      </c>
      <c r="P47" s="24">
        <f>SUMIFS(AT!T$1:T$762,AT!L$1:L$762,"ENCO",AT!S$1:S$762,H47)</f>
        <v>0</v>
      </c>
      <c r="Q47" s="25">
        <f t="shared" si="3"/>
        <v>0</v>
      </c>
      <c r="R47" s="34">
        <f t="shared" si="6"/>
        <v>0</v>
      </c>
      <c r="T47" s="208">
        <f>SUMIFS(AT!W$1:W$762,AT!L$1:L$762,"ENCO",AT!V$1:V$762,H47)</f>
        <v>0</v>
      </c>
      <c r="U47" s="209">
        <f t="shared" si="4"/>
        <v>0</v>
      </c>
      <c r="V47" s="34">
        <f t="shared" si="5"/>
        <v>0</v>
      </c>
    </row>
    <row r="48" spans="2:29" x14ac:dyDescent="0.2">
      <c r="B48" s="410"/>
      <c r="C48" s="394" t="s">
        <v>119</v>
      </c>
      <c r="D48" s="394"/>
      <c r="E48" s="394"/>
      <c r="F48" s="394"/>
      <c r="G48" s="123" t="s">
        <v>205</v>
      </c>
      <c r="H48" s="125">
        <v>120.2</v>
      </c>
      <c r="I48" s="46">
        <v>10.1</v>
      </c>
      <c r="J48" s="67">
        <v>477.73</v>
      </c>
      <c r="K48" s="210">
        <f>SUMIFS(AT!T$2:T$762,AT!S$2:S$762,H48)</f>
        <v>0</v>
      </c>
      <c r="L48" s="18">
        <f>SUMIFS(AT!T$1:T$762,AT!L$1:L$762,"FINT",AT!S$1:S$762,H48)</f>
        <v>0</v>
      </c>
      <c r="M48" s="68">
        <f t="shared" si="1"/>
        <v>0</v>
      </c>
      <c r="N48" s="23">
        <f>SUMIFS(AT!W$2:W$762,AT!L$2:L$762,"FINT",AT!V$2:V$762,H48)</f>
        <v>0</v>
      </c>
      <c r="O48" s="69">
        <f t="shared" si="2"/>
        <v>0</v>
      </c>
      <c r="P48" s="24">
        <f>SUMIFS(AT!T$1:T$762,AT!L$1:L$762,"ENCO",AT!S$1:S$762,H48)</f>
        <v>0</v>
      </c>
      <c r="Q48" s="25">
        <f t="shared" si="3"/>
        <v>0</v>
      </c>
      <c r="R48" s="34">
        <f t="shared" si="6"/>
        <v>0</v>
      </c>
      <c r="T48" s="208">
        <f>SUMIFS(AT!W$1:W$762,AT!L$1:L$762,"ENCO",AT!V$1:V$762,H48)</f>
        <v>0</v>
      </c>
      <c r="U48" s="209">
        <f t="shared" si="4"/>
        <v>0</v>
      </c>
      <c r="V48" s="34">
        <f t="shared" si="5"/>
        <v>0</v>
      </c>
    </row>
    <row r="49" spans="2:22" x14ac:dyDescent="0.2">
      <c r="B49" s="410"/>
      <c r="C49" s="394" t="s">
        <v>120</v>
      </c>
      <c r="D49" s="394"/>
      <c r="E49" s="394"/>
      <c r="F49" s="394"/>
      <c r="G49" s="123" t="s">
        <v>205</v>
      </c>
      <c r="H49" s="125">
        <v>130</v>
      </c>
      <c r="I49" s="46">
        <v>2.1</v>
      </c>
      <c r="J49" s="67">
        <v>99.33</v>
      </c>
      <c r="K49" s="210">
        <f>SUMIFS(AT!T$2:T$762,AT!S$2:S$762,H49)</f>
        <v>0</v>
      </c>
      <c r="L49" s="18">
        <f>SUMIFS(AT!T$1:T$762,AT!L$1:L$762,"FINT",AT!S$1:S$762,H49)</f>
        <v>0</v>
      </c>
      <c r="M49" s="68">
        <f t="shared" si="1"/>
        <v>0</v>
      </c>
      <c r="N49" s="23">
        <f>SUMIFS(AT!W$2:W$762,AT!L$2:L$762,"FINT",AT!V$2:V$762,H49)</f>
        <v>0</v>
      </c>
      <c r="O49" s="69">
        <f t="shared" si="2"/>
        <v>0</v>
      </c>
      <c r="P49" s="24">
        <f>SUMIFS(AT!T$1:T$762,AT!L$1:L$762,"ENCO",AT!S$1:S$762,H49)</f>
        <v>0</v>
      </c>
      <c r="Q49" s="25">
        <f t="shared" si="3"/>
        <v>0</v>
      </c>
      <c r="R49" s="34">
        <f t="shared" si="6"/>
        <v>0</v>
      </c>
      <c r="T49" s="208">
        <f>SUMIFS(AT!W$1:W$762,AT!L$1:L$762,"ENCO",AT!V$1:V$762,H49)</f>
        <v>0</v>
      </c>
      <c r="U49" s="209">
        <f t="shared" si="4"/>
        <v>0</v>
      </c>
      <c r="V49" s="34">
        <f t="shared" si="5"/>
        <v>0</v>
      </c>
    </row>
    <row r="50" spans="2:22" x14ac:dyDescent="0.2">
      <c r="B50" s="410"/>
      <c r="C50" s="394" t="s">
        <v>121</v>
      </c>
      <c r="D50" s="394"/>
      <c r="E50" s="394"/>
      <c r="F50" s="394"/>
      <c r="G50" s="123" t="s">
        <v>205</v>
      </c>
      <c r="H50" s="125">
        <v>140</v>
      </c>
      <c r="I50" s="46">
        <v>4.55</v>
      </c>
      <c r="J50" s="67">
        <v>215.215</v>
      </c>
      <c r="K50" s="210">
        <f>SUMIFS(AT!T$2:T$762,AT!S$2:S$762,H50)</f>
        <v>0</v>
      </c>
      <c r="L50" s="18">
        <f>SUMIFS(AT!T$1:T$762,AT!L$1:L$762,"FINT",AT!S$1:S$762,H50)</f>
        <v>0</v>
      </c>
      <c r="M50" s="68">
        <f t="shared" si="1"/>
        <v>0</v>
      </c>
      <c r="N50" s="23">
        <f>SUMIFS(AT!W$2:W$762,AT!L$2:L$762,"FINT",AT!V$2:V$762,H50)</f>
        <v>0</v>
      </c>
      <c r="O50" s="69">
        <f t="shared" si="2"/>
        <v>0</v>
      </c>
      <c r="P50" s="24">
        <f>SUMIFS(AT!T$1:T$762,AT!L$1:L$762,"ENCO",AT!S$1:S$762,H50)</f>
        <v>0</v>
      </c>
      <c r="Q50" s="25">
        <f t="shared" si="3"/>
        <v>0</v>
      </c>
      <c r="R50" s="34">
        <f t="shared" si="6"/>
        <v>0</v>
      </c>
      <c r="T50" s="208">
        <f>SUMIFS(AT!W$1:W$762,AT!L$1:L$762,"ENCO",AT!V$1:V$762,H50)</f>
        <v>0</v>
      </c>
      <c r="U50" s="209">
        <f t="shared" si="4"/>
        <v>0</v>
      </c>
      <c r="V50" s="34">
        <f t="shared" si="5"/>
        <v>0</v>
      </c>
    </row>
    <row r="51" spans="2:22" x14ac:dyDescent="0.2">
      <c r="B51" s="410"/>
      <c r="C51" s="394" t="s">
        <v>122</v>
      </c>
      <c r="D51" s="394"/>
      <c r="E51" s="394"/>
      <c r="F51" s="394"/>
      <c r="G51" s="123" t="s">
        <v>205</v>
      </c>
      <c r="H51" s="125">
        <v>140.1</v>
      </c>
      <c r="I51" s="46">
        <v>5.8</v>
      </c>
      <c r="J51" s="67">
        <v>274.33999999999997</v>
      </c>
      <c r="K51" s="210">
        <f>SUMIFS(AT!T$2:T$762,AT!S$2:S$762,H51)</f>
        <v>0</v>
      </c>
      <c r="L51" s="18">
        <f>SUMIFS(AT!T$1:T$762,AT!L$1:L$762,"FINT",AT!S$1:S$762,H51)</f>
        <v>0</v>
      </c>
      <c r="M51" s="68">
        <f t="shared" si="1"/>
        <v>0</v>
      </c>
      <c r="N51" s="23">
        <f>SUMIFS(AT!W$2:W$762,AT!L$2:L$762,"FINT",AT!V$2:V$762,H51)</f>
        <v>0</v>
      </c>
      <c r="O51" s="69">
        <f t="shared" si="2"/>
        <v>0</v>
      </c>
      <c r="P51" s="24">
        <f>SUMIFS(AT!T$1:T$762,AT!L$1:L$762,"ENCO",AT!S$1:S$762,H51)</f>
        <v>0</v>
      </c>
      <c r="Q51" s="25">
        <f t="shared" si="3"/>
        <v>0</v>
      </c>
      <c r="R51" s="34">
        <f t="shared" si="6"/>
        <v>0</v>
      </c>
      <c r="T51" s="208">
        <f>SUMIFS(AT!W$1:W$762,AT!L$1:L$762,"ENCO",AT!V$1:V$762,H51)</f>
        <v>0</v>
      </c>
      <c r="U51" s="209">
        <f t="shared" si="4"/>
        <v>0</v>
      </c>
      <c r="V51" s="34">
        <f t="shared" si="5"/>
        <v>0</v>
      </c>
    </row>
    <row r="52" spans="2:22" x14ac:dyDescent="0.2">
      <c r="B52" s="410"/>
      <c r="C52" s="394" t="s">
        <v>123</v>
      </c>
      <c r="D52" s="394"/>
      <c r="E52" s="394"/>
      <c r="F52" s="394"/>
      <c r="G52" s="123" t="s">
        <v>205</v>
      </c>
      <c r="H52" s="125">
        <v>140.19999999999999</v>
      </c>
      <c r="I52" s="46">
        <v>7.2</v>
      </c>
      <c r="J52" s="67">
        <v>340.56</v>
      </c>
      <c r="K52" s="210">
        <f>SUMIFS(AT!T$2:T$762,AT!S$2:S$762,H52)</f>
        <v>0</v>
      </c>
      <c r="L52" s="18">
        <f>SUMIFS(AT!T$1:T$762,AT!L$1:L$762,"FINT",AT!S$1:S$762,H52)</f>
        <v>0</v>
      </c>
      <c r="M52" s="68">
        <f t="shared" si="1"/>
        <v>0</v>
      </c>
      <c r="N52" s="23">
        <f>SUMIFS(AT!W$2:W$762,AT!L$2:L$762,"FINT",AT!V$2:V$762,H52)</f>
        <v>0</v>
      </c>
      <c r="O52" s="69">
        <f t="shared" si="2"/>
        <v>0</v>
      </c>
      <c r="P52" s="24">
        <f>SUMIFS(AT!T$1:T$762,AT!L$1:L$762,"ENCO",AT!S$1:S$762,H52)</f>
        <v>0</v>
      </c>
      <c r="Q52" s="25">
        <f t="shared" si="3"/>
        <v>0</v>
      </c>
      <c r="R52" s="34">
        <f t="shared" si="6"/>
        <v>0</v>
      </c>
      <c r="T52" s="208">
        <f>SUMIFS(AT!W$1:W$762,AT!L$1:L$762,"ENCO",AT!V$1:V$762,H52)</f>
        <v>0</v>
      </c>
      <c r="U52" s="209">
        <f t="shared" si="4"/>
        <v>0</v>
      </c>
      <c r="V52" s="34">
        <f t="shared" si="5"/>
        <v>0</v>
      </c>
    </row>
    <row r="53" spans="2:22" x14ac:dyDescent="0.2">
      <c r="B53" s="410"/>
      <c r="C53" s="394" t="s">
        <v>124</v>
      </c>
      <c r="D53" s="394"/>
      <c r="E53" s="394"/>
      <c r="F53" s="394"/>
      <c r="G53" s="123" t="s">
        <v>205</v>
      </c>
      <c r="H53" s="125">
        <v>150</v>
      </c>
      <c r="I53" s="46">
        <v>5.7</v>
      </c>
      <c r="J53" s="67">
        <v>269.61</v>
      </c>
      <c r="K53" s="210">
        <f>SUMIFS(AT!T$2:T$762,AT!S$2:S$762,H53)</f>
        <v>0</v>
      </c>
      <c r="L53" s="18">
        <f>SUMIFS(AT!T$1:T$762,AT!L$1:L$762,"FINT",AT!S$1:S$762,H53)</f>
        <v>0</v>
      </c>
      <c r="M53" s="68">
        <f t="shared" si="1"/>
        <v>0</v>
      </c>
      <c r="N53" s="23">
        <f>SUMIFS(AT!W$2:W$762,AT!L$2:L$762,"FINT",AT!V$2:V$762,H53)</f>
        <v>0</v>
      </c>
      <c r="O53" s="69">
        <f t="shared" si="2"/>
        <v>0</v>
      </c>
      <c r="P53" s="24">
        <f>SUMIFS(AT!T$1:T$762,AT!L$1:L$762,"ENCO",AT!S$1:S$762,H53)</f>
        <v>0</v>
      </c>
      <c r="Q53" s="25">
        <f t="shared" si="3"/>
        <v>0</v>
      </c>
      <c r="R53" s="34">
        <f t="shared" si="6"/>
        <v>0</v>
      </c>
      <c r="T53" s="208">
        <f>SUMIFS(AT!W$1:W$762,AT!L$1:L$762,"ENCO",AT!V$1:V$762,H53)</f>
        <v>0</v>
      </c>
      <c r="U53" s="209">
        <f t="shared" si="4"/>
        <v>0</v>
      </c>
      <c r="V53" s="34">
        <f t="shared" si="5"/>
        <v>0</v>
      </c>
    </row>
    <row r="54" spans="2:22" x14ac:dyDescent="0.2">
      <c r="B54" s="410"/>
      <c r="C54" s="394" t="s">
        <v>125</v>
      </c>
      <c r="D54" s="394"/>
      <c r="E54" s="394"/>
      <c r="F54" s="394"/>
      <c r="G54" s="123" t="s">
        <v>205</v>
      </c>
      <c r="H54" s="125">
        <v>160</v>
      </c>
      <c r="I54" s="46">
        <v>9.3000000000000007</v>
      </c>
      <c r="J54" s="67">
        <v>439.89</v>
      </c>
      <c r="K54" s="210">
        <f>SUMIFS(AT!T$2:T$762,AT!S$2:S$762,H54)</f>
        <v>0</v>
      </c>
      <c r="L54" s="18">
        <f>SUMIFS(AT!T$1:T$762,AT!L$1:L$762,"FINT",AT!S$1:S$762,H54)</f>
        <v>0</v>
      </c>
      <c r="M54" s="68">
        <f t="shared" si="1"/>
        <v>0</v>
      </c>
      <c r="N54" s="23">
        <f>SUMIFS(AT!W$2:W$762,AT!L$2:L$762,"FINT",AT!V$2:V$762,H54)</f>
        <v>0</v>
      </c>
      <c r="O54" s="69">
        <f t="shared" si="2"/>
        <v>0</v>
      </c>
      <c r="P54" s="24">
        <f>SUMIFS(AT!T$1:T$762,AT!L$1:L$762,"ENCO",AT!S$1:S$762,H54)</f>
        <v>0</v>
      </c>
      <c r="Q54" s="25">
        <f t="shared" si="3"/>
        <v>0</v>
      </c>
      <c r="R54" s="34">
        <f t="shared" si="6"/>
        <v>0</v>
      </c>
      <c r="T54" s="208">
        <f>SUMIFS(AT!W$1:W$762,AT!L$1:L$762,"ENCO",AT!V$1:V$762,H54)</f>
        <v>0</v>
      </c>
      <c r="U54" s="209">
        <f t="shared" si="4"/>
        <v>0</v>
      </c>
      <c r="V54" s="34">
        <f t="shared" si="5"/>
        <v>0</v>
      </c>
    </row>
    <row r="55" spans="2:22" x14ac:dyDescent="0.2">
      <c r="B55" s="410"/>
      <c r="C55" s="394" t="s">
        <v>126</v>
      </c>
      <c r="D55" s="394"/>
      <c r="E55" s="394"/>
      <c r="F55" s="394"/>
      <c r="G55" s="123" t="s">
        <v>205</v>
      </c>
      <c r="H55" s="125">
        <v>170</v>
      </c>
      <c r="I55" s="46">
        <v>5.2</v>
      </c>
      <c r="J55" s="67">
        <v>245.96</v>
      </c>
      <c r="K55" s="210">
        <f>SUMIFS(AT!T$2:T$762,AT!S$2:S$762,H55)</f>
        <v>0</v>
      </c>
      <c r="L55" s="18">
        <f>SUMIFS(AT!T$1:T$762,AT!L$1:L$762,"FINT",AT!S$1:S$762,H55)</f>
        <v>0</v>
      </c>
      <c r="M55" s="68">
        <f t="shared" si="1"/>
        <v>0</v>
      </c>
      <c r="N55" s="23">
        <f>SUMIFS(AT!W$2:W$762,AT!L$2:L$762,"FINT",AT!V$2:V$762,H55)</f>
        <v>0</v>
      </c>
      <c r="O55" s="69">
        <f t="shared" si="2"/>
        <v>0</v>
      </c>
      <c r="P55" s="24">
        <f>SUMIFS(AT!T$1:T$762,AT!L$1:L$762,"ENCO",AT!S$1:S$762,H55)</f>
        <v>0</v>
      </c>
      <c r="Q55" s="25">
        <f t="shared" si="3"/>
        <v>0</v>
      </c>
      <c r="R55" s="34">
        <f t="shared" si="6"/>
        <v>0</v>
      </c>
      <c r="T55" s="208">
        <f>SUMIFS(AT!W$1:W$762,AT!L$1:L$762,"ENCO",AT!V$1:V$762,H55)</f>
        <v>0</v>
      </c>
      <c r="U55" s="209">
        <f t="shared" si="4"/>
        <v>0</v>
      </c>
      <c r="V55" s="34">
        <f t="shared" si="5"/>
        <v>0</v>
      </c>
    </row>
    <row r="56" spans="2:22" ht="13.5" customHeight="1" x14ac:dyDescent="0.2">
      <c r="B56" s="410"/>
      <c r="C56" s="394" t="s">
        <v>127</v>
      </c>
      <c r="D56" s="394"/>
      <c r="E56" s="394"/>
      <c r="F56" s="394"/>
      <c r="G56" s="123" t="s">
        <v>205</v>
      </c>
      <c r="H56" s="125">
        <v>180</v>
      </c>
      <c r="I56" s="46">
        <v>6</v>
      </c>
      <c r="J56" s="67">
        <v>283.8</v>
      </c>
      <c r="K56" s="210">
        <f>SUMIFS(AT!T$2:T$762,AT!S$2:S$762,H56)</f>
        <v>0</v>
      </c>
      <c r="L56" s="18">
        <f>SUMIFS(AT!T$1:T$762,AT!L$1:L$762,"FINT",AT!S$1:S$762,H56)</f>
        <v>0</v>
      </c>
      <c r="M56" s="68">
        <f t="shared" si="1"/>
        <v>0</v>
      </c>
      <c r="N56" s="23">
        <f>SUMIFS(AT!W$2:W$762,AT!L$2:L$762,"FINT",AT!V$2:V$762,H56)</f>
        <v>0</v>
      </c>
      <c r="O56" s="69">
        <f t="shared" si="2"/>
        <v>0</v>
      </c>
      <c r="P56" s="24">
        <f>SUMIFS(AT!T$1:T$762,AT!L$1:L$762,"ENCO",AT!S$1:S$762,H56)</f>
        <v>0</v>
      </c>
      <c r="Q56" s="25">
        <f t="shared" si="3"/>
        <v>0</v>
      </c>
      <c r="R56" s="34">
        <f t="shared" si="6"/>
        <v>0</v>
      </c>
      <c r="T56" s="208">
        <f>SUMIFS(AT!W$1:W$762,AT!L$1:L$762,"ENCO",AT!V$1:V$762,H56)</f>
        <v>0</v>
      </c>
      <c r="U56" s="209">
        <f t="shared" si="4"/>
        <v>0</v>
      </c>
      <c r="V56" s="34">
        <f t="shared" si="5"/>
        <v>0</v>
      </c>
    </row>
    <row r="57" spans="2:22" ht="13.5" customHeight="1" x14ac:dyDescent="0.2">
      <c r="B57" s="410"/>
      <c r="C57" s="394" t="s">
        <v>128</v>
      </c>
      <c r="D57" s="394"/>
      <c r="E57" s="394"/>
      <c r="F57" s="394"/>
      <c r="G57" s="123" t="s">
        <v>205</v>
      </c>
      <c r="H57" s="125">
        <v>190</v>
      </c>
      <c r="I57" s="46">
        <v>9.3000000000000007</v>
      </c>
      <c r="J57" s="67">
        <v>439.89</v>
      </c>
      <c r="K57" s="210">
        <f>SUMIFS(AT!T$2:T$762,AT!S$2:S$762,H57)</f>
        <v>0</v>
      </c>
      <c r="L57" s="18">
        <f>SUMIFS(AT!T$1:T$762,AT!L$1:L$762,"FINT",AT!S$1:S$762,H57)</f>
        <v>0</v>
      </c>
      <c r="M57" s="68">
        <f t="shared" si="1"/>
        <v>0</v>
      </c>
      <c r="N57" s="23">
        <f>SUMIFS(AT!W$2:W$762,AT!L$2:L$762,"FINT",AT!V$2:V$762,H57)</f>
        <v>0</v>
      </c>
      <c r="O57" s="69">
        <f t="shared" si="2"/>
        <v>0</v>
      </c>
      <c r="P57" s="24">
        <f>SUMIFS(AT!T$1:T$762,AT!L$1:L$762,"ENCO",AT!S$1:S$762,H57)</f>
        <v>0</v>
      </c>
      <c r="Q57" s="25">
        <f t="shared" si="3"/>
        <v>0</v>
      </c>
      <c r="R57" s="34">
        <f t="shared" si="6"/>
        <v>0</v>
      </c>
      <c r="T57" s="208">
        <f>SUMIFS(AT!W$1:W$762,AT!L$1:L$762,"ENCO",AT!V$1:V$762,H57)</f>
        <v>0</v>
      </c>
      <c r="U57" s="209">
        <f t="shared" si="4"/>
        <v>0</v>
      </c>
      <c r="V57" s="34">
        <f t="shared" si="5"/>
        <v>0</v>
      </c>
    </row>
    <row r="58" spans="2:22" x14ac:dyDescent="0.2">
      <c r="B58" s="410"/>
      <c r="C58" s="394" t="s">
        <v>129</v>
      </c>
      <c r="D58" s="394"/>
      <c r="E58" s="394"/>
      <c r="F58" s="394"/>
      <c r="G58" s="123" t="s">
        <v>205</v>
      </c>
      <c r="H58" s="125">
        <v>200</v>
      </c>
      <c r="I58" s="46">
        <v>3.1</v>
      </c>
      <c r="J58" s="67">
        <v>146.63</v>
      </c>
      <c r="K58" s="210">
        <f>SUMIFS(AT!T$2:T$762,AT!S$2:S$762,H58)</f>
        <v>0</v>
      </c>
      <c r="L58" s="18">
        <f>SUMIFS(AT!T$1:T$762,AT!L$1:L$762,"FINT",AT!S$1:S$762,H58)</f>
        <v>0</v>
      </c>
      <c r="M58" s="68">
        <f t="shared" si="1"/>
        <v>0</v>
      </c>
      <c r="N58" s="23">
        <f>SUMIFS(AT!W$2:W$762,AT!L$2:L$762,"FINT",AT!V$2:V$762,H58)</f>
        <v>0</v>
      </c>
      <c r="O58" s="69">
        <f t="shared" si="2"/>
        <v>0</v>
      </c>
      <c r="P58" s="24">
        <f>SUMIFS(AT!T$1:T$762,AT!L$1:L$762,"ENCO",AT!S$1:S$762,H58)</f>
        <v>0</v>
      </c>
      <c r="Q58" s="25">
        <f t="shared" si="3"/>
        <v>0</v>
      </c>
      <c r="R58" s="34">
        <f t="shared" si="6"/>
        <v>0</v>
      </c>
      <c r="T58" s="208">
        <f>SUMIFS(AT!W$1:W$762,AT!L$1:L$762,"ENCO",AT!V$1:V$762,H58)</f>
        <v>0</v>
      </c>
      <c r="U58" s="209">
        <f t="shared" si="4"/>
        <v>0</v>
      </c>
      <c r="V58" s="34">
        <f t="shared" si="5"/>
        <v>0</v>
      </c>
    </row>
    <row r="59" spans="2:22" x14ac:dyDescent="0.2">
      <c r="B59" s="410"/>
      <c r="C59" s="394" t="s">
        <v>130</v>
      </c>
      <c r="D59" s="394"/>
      <c r="E59" s="394"/>
      <c r="F59" s="394"/>
      <c r="G59" s="123" t="s">
        <v>205</v>
      </c>
      <c r="H59" s="125">
        <v>210</v>
      </c>
      <c r="I59" s="46">
        <v>3.1</v>
      </c>
      <c r="J59" s="67">
        <v>146.63</v>
      </c>
      <c r="K59" s="210">
        <f>SUMIFS(AT!T$2:T$762,AT!S$2:S$762,H59)</f>
        <v>0</v>
      </c>
      <c r="L59" s="18">
        <f>SUMIFS(AT!T$1:T$762,AT!L$1:L$762,"FINT",AT!S$1:S$762,H59)</f>
        <v>0</v>
      </c>
      <c r="M59" s="68">
        <f t="shared" si="1"/>
        <v>0</v>
      </c>
      <c r="N59" s="23">
        <f>SUMIFS(AT!W$2:W$762,AT!L$2:L$762,"FINT",AT!V$2:V$762,H59)</f>
        <v>0</v>
      </c>
      <c r="O59" s="69">
        <f t="shared" si="2"/>
        <v>0</v>
      </c>
      <c r="P59" s="24">
        <f>SUMIFS(AT!T$1:T$762,AT!L$1:L$762,"ENCO",AT!S$1:S$762,H59)</f>
        <v>0</v>
      </c>
      <c r="Q59" s="25">
        <f t="shared" si="3"/>
        <v>0</v>
      </c>
      <c r="R59" s="34">
        <f t="shared" si="6"/>
        <v>0</v>
      </c>
      <c r="T59" s="208">
        <f>SUMIFS(AT!W$1:W$762,AT!L$1:L$762,"ENCO",AT!V$1:V$762,H59)</f>
        <v>0</v>
      </c>
      <c r="U59" s="209">
        <f t="shared" si="4"/>
        <v>0</v>
      </c>
      <c r="V59" s="34">
        <f t="shared" si="5"/>
        <v>0</v>
      </c>
    </row>
    <row r="60" spans="2:22" x14ac:dyDescent="0.2">
      <c r="B60" s="410"/>
      <c r="C60" s="394" t="s">
        <v>131</v>
      </c>
      <c r="D60" s="394"/>
      <c r="E60" s="394"/>
      <c r="F60" s="394"/>
      <c r="G60" s="123" t="s">
        <v>205</v>
      </c>
      <c r="H60" s="125">
        <v>220</v>
      </c>
      <c r="I60" s="46">
        <v>1.05</v>
      </c>
      <c r="J60" s="66">
        <v>49.664999999999999</v>
      </c>
      <c r="K60" s="210">
        <f>SUMIFS(AT!T$2:T$762,AT!S$2:S$762,H60)</f>
        <v>0</v>
      </c>
      <c r="L60" s="18">
        <f>SUMIFS(AT!T$1:T$762,AT!L$1:L$762,"FINT",AT!S$1:S$762,H60)</f>
        <v>0</v>
      </c>
      <c r="M60" s="68">
        <f t="shared" si="1"/>
        <v>0</v>
      </c>
      <c r="N60" s="23">
        <f>SUMIFS(AT!W$2:W$762,AT!L$2:L$762,"FINT",AT!V$2:V$762,H60)</f>
        <v>0</v>
      </c>
      <c r="O60" s="69">
        <f t="shared" si="2"/>
        <v>0</v>
      </c>
      <c r="P60" s="24">
        <f>SUMIFS(AT!T$1:T$762,AT!L$1:L$762,"ENCO",AT!S$1:S$762,H60)</f>
        <v>0</v>
      </c>
      <c r="Q60" s="25">
        <f t="shared" si="3"/>
        <v>0</v>
      </c>
      <c r="R60" s="34">
        <f t="shared" si="6"/>
        <v>0</v>
      </c>
      <c r="T60" s="208">
        <f>SUMIFS(AT!W$1:W$762,AT!L$1:L$762,"ENCO",AT!V$1:V$762,H60)</f>
        <v>0</v>
      </c>
      <c r="U60" s="209">
        <f t="shared" si="4"/>
        <v>0</v>
      </c>
      <c r="V60" s="34">
        <f t="shared" si="5"/>
        <v>0</v>
      </c>
    </row>
    <row r="61" spans="2:22" x14ac:dyDescent="0.2">
      <c r="B61" s="410"/>
      <c r="C61" s="394" t="s">
        <v>132</v>
      </c>
      <c r="D61" s="394"/>
      <c r="E61" s="394"/>
      <c r="F61" s="394"/>
      <c r="G61" s="123" t="s">
        <v>205</v>
      </c>
      <c r="H61" s="125">
        <v>220.1</v>
      </c>
      <c r="I61" s="46">
        <v>2</v>
      </c>
      <c r="J61" s="67">
        <v>94.6</v>
      </c>
      <c r="K61" s="210">
        <f>SUMIFS(AT!T$2:T$762,AT!S$2:S$762,H61)</f>
        <v>0</v>
      </c>
      <c r="L61" s="18">
        <f>SUMIFS(AT!T$1:T$762,AT!L$1:L$762,"FINT",AT!S$1:S$762,H61)</f>
        <v>0</v>
      </c>
      <c r="M61" s="68">
        <f t="shared" si="1"/>
        <v>0</v>
      </c>
      <c r="N61" s="23">
        <f>SUMIFS(AT!W$2:W$762,AT!L$2:L$762,"FINT",AT!V$2:V$762,H61)</f>
        <v>0</v>
      </c>
      <c r="O61" s="69">
        <f t="shared" si="2"/>
        <v>0</v>
      </c>
      <c r="P61" s="24">
        <f>SUMIFS(AT!T$1:T$762,AT!L$1:L$762,"ENCO",AT!S$1:S$762,H61)</f>
        <v>0</v>
      </c>
      <c r="Q61" s="25">
        <f t="shared" si="3"/>
        <v>0</v>
      </c>
      <c r="R61" s="34">
        <f t="shared" si="6"/>
        <v>0</v>
      </c>
      <c r="T61" s="208">
        <f>SUMIFS(AT!W$1:W$762,AT!L$1:L$762,"ENCO",AT!V$1:V$762,H61)</f>
        <v>0</v>
      </c>
      <c r="U61" s="209">
        <f t="shared" si="4"/>
        <v>0</v>
      </c>
      <c r="V61" s="34">
        <f t="shared" si="5"/>
        <v>0</v>
      </c>
    </row>
    <row r="62" spans="2:22" x14ac:dyDescent="0.2">
      <c r="B62" s="410"/>
      <c r="C62" s="394" t="s">
        <v>133</v>
      </c>
      <c r="D62" s="394"/>
      <c r="E62" s="394"/>
      <c r="F62" s="394"/>
      <c r="G62" s="123" t="s">
        <v>205</v>
      </c>
      <c r="H62" s="125">
        <v>220.2</v>
      </c>
      <c r="I62" s="46">
        <v>26</v>
      </c>
      <c r="J62" s="67">
        <v>1229.8</v>
      </c>
      <c r="K62" s="210">
        <f>SUMIFS(AT!T$2:T$762,AT!S$2:S$762,H62)</f>
        <v>0</v>
      </c>
      <c r="L62" s="18">
        <f>SUMIFS(AT!T$1:T$762,AT!L$1:L$762,"FINT",AT!S$1:S$762,H62)</f>
        <v>0</v>
      </c>
      <c r="M62" s="68">
        <f t="shared" si="1"/>
        <v>0</v>
      </c>
      <c r="N62" s="23">
        <f>SUMIFS(AT!W$2:W$762,AT!L$2:L$762,"FINT",AT!V$2:V$762,H62)</f>
        <v>0</v>
      </c>
      <c r="O62" s="69">
        <f t="shared" si="2"/>
        <v>0</v>
      </c>
      <c r="P62" s="24">
        <f>SUMIFS(AT!T$1:T$762,AT!L$1:L$762,"ENCO",AT!S$1:S$762,H62)</f>
        <v>0</v>
      </c>
      <c r="Q62" s="25">
        <f t="shared" si="3"/>
        <v>0</v>
      </c>
      <c r="R62" s="34">
        <f t="shared" si="6"/>
        <v>0</v>
      </c>
      <c r="T62" s="208">
        <f>SUMIFS(AT!W$1:W$762,AT!L$1:L$762,"ENCO",AT!V$1:V$762,H62)</f>
        <v>0</v>
      </c>
      <c r="U62" s="209">
        <f t="shared" si="4"/>
        <v>0</v>
      </c>
      <c r="V62" s="34">
        <f t="shared" si="5"/>
        <v>0</v>
      </c>
    </row>
    <row r="63" spans="2:22" x14ac:dyDescent="0.2">
      <c r="B63" s="411"/>
      <c r="C63" s="394" t="s">
        <v>134</v>
      </c>
      <c r="D63" s="394"/>
      <c r="E63" s="394"/>
      <c r="F63" s="394"/>
      <c r="G63" s="123" t="s">
        <v>205</v>
      </c>
      <c r="H63" s="125">
        <v>230</v>
      </c>
      <c r="I63" s="46">
        <v>4.0999999999999996</v>
      </c>
      <c r="J63" s="67">
        <v>193.93</v>
      </c>
      <c r="K63" s="210">
        <f>SUMIFS(AT!T$2:T$762,AT!S$2:S$762,H63)</f>
        <v>0</v>
      </c>
      <c r="L63" s="18">
        <f>SUMIFS(AT!T$1:T$762,AT!L$1:L$762,"FINT",AT!S$1:S$762,H63)</f>
        <v>0</v>
      </c>
      <c r="M63" s="68">
        <f t="shared" si="1"/>
        <v>0</v>
      </c>
      <c r="N63" s="23">
        <f>SUMIFS(AT!W$2:W$762,AT!L$2:L$762,"FINT",AT!V$2:V$762,H63)</f>
        <v>0</v>
      </c>
      <c r="O63" s="69">
        <f t="shared" si="2"/>
        <v>0</v>
      </c>
      <c r="P63" s="24">
        <f>SUMIFS(AT!T$1:T$762,AT!L$1:L$762,"ENCO",AT!S$1:S$762,H63)</f>
        <v>0</v>
      </c>
      <c r="Q63" s="25">
        <f t="shared" si="3"/>
        <v>0</v>
      </c>
      <c r="R63" s="34">
        <f t="shared" si="6"/>
        <v>0</v>
      </c>
      <c r="T63" s="208">
        <f>SUMIFS(AT!W$1:W$762,AT!L$1:L$762,"ENCO",AT!V$1:V$762,H63)</f>
        <v>0</v>
      </c>
      <c r="U63" s="209">
        <f t="shared" si="4"/>
        <v>0</v>
      </c>
      <c r="V63" s="34">
        <f t="shared" si="5"/>
        <v>0</v>
      </c>
    </row>
    <row r="64" spans="2:22" ht="21" customHeight="1" x14ac:dyDescent="0.2">
      <c r="B64" s="415" t="s">
        <v>0</v>
      </c>
      <c r="C64" s="394" t="s">
        <v>136</v>
      </c>
      <c r="D64" s="394"/>
      <c r="E64" s="394"/>
      <c r="F64" s="394"/>
      <c r="G64" s="123" t="s">
        <v>192</v>
      </c>
      <c r="H64" s="125">
        <v>240</v>
      </c>
      <c r="I64" s="46">
        <v>7.2</v>
      </c>
      <c r="J64" s="67">
        <v>340.56</v>
      </c>
      <c r="K64" s="210">
        <f>SUMIFS(AT!T$2:T$762,AT!S$2:S$762,H64)</f>
        <v>0</v>
      </c>
      <c r="L64" s="18">
        <f>SUMIFS(AT!T$1:T$762,AT!L$1:L$762,"FINT",AT!S$1:S$762,H64)</f>
        <v>0</v>
      </c>
      <c r="M64" s="68">
        <f t="shared" si="1"/>
        <v>0</v>
      </c>
      <c r="N64" s="23">
        <f>SUMIFS(AT!W$2:W$762,AT!L$2:L$762,"FINT",AT!V$2:V$762,H64)</f>
        <v>0</v>
      </c>
      <c r="O64" s="69">
        <f t="shared" si="2"/>
        <v>0</v>
      </c>
      <c r="P64" s="24">
        <f>SUMIFS(AT!T$1:T$762,AT!L$1:L$762,"ENCO",AT!S$1:S$762,H64)</f>
        <v>0</v>
      </c>
      <c r="Q64" s="25">
        <f t="shared" si="3"/>
        <v>0</v>
      </c>
      <c r="R64" s="34">
        <f t="shared" si="6"/>
        <v>0</v>
      </c>
      <c r="T64" s="208">
        <f>SUMIFS(AT!W$1:W$762,AT!L$1:L$762,"ENCO",AT!V$1:V$762,H64)</f>
        <v>0</v>
      </c>
      <c r="U64" s="209">
        <f t="shared" si="4"/>
        <v>0</v>
      </c>
      <c r="V64" s="34">
        <f t="shared" si="5"/>
        <v>0</v>
      </c>
    </row>
    <row r="65" spans="2:22" ht="23.25" customHeight="1" x14ac:dyDescent="0.2">
      <c r="B65" s="415"/>
      <c r="C65" s="394" t="s">
        <v>137</v>
      </c>
      <c r="D65" s="394"/>
      <c r="E65" s="394"/>
      <c r="F65" s="394"/>
      <c r="G65" s="123" t="s">
        <v>192</v>
      </c>
      <c r="H65" s="125">
        <v>240.1</v>
      </c>
      <c r="I65" s="46">
        <v>8.1999999999999993</v>
      </c>
      <c r="J65" s="67">
        <v>387.86</v>
      </c>
      <c r="K65" s="210">
        <f>SUMIFS(AT!T$2:T$762,AT!S$2:S$762,H65)</f>
        <v>0</v>
      </c>
      <c r="L65" s="18">
        <f>SUMIFS(AT!T$1:T$762,AT!L$1:L$762,"FINT",AT!S$1:S$762,H65)</f>
        <v>0</v>
      </c>
      <c r="M65" s="68">
        <f t="shared" si="1"/>
        <v>0</v>
      </c>
      <c r="N65" s="23">
        <f>SUMIFS(AT!W$2:W$762,AT!L$2:L$762,"FINT",AT!V$2:V$762,H65)</f>
        <v>0</v>
      </c>
      <c r="O65" s="69">
        <f t="shared" si="2"/>
        <v>0</v>
      </c>
      <c r="P65" s="24">
        <f>SUMIFS(AT!T$1:T$762,AT!L$1:L$762,"ENCO",AT!S$1:S$762,H65)</f>
        <v>0</v>
      </c>
      <c r="Q65" s="25">
        <f t="shared" si="3"/>
        <v>0</v>
      </c>
      <c r="R65" s="34">
        <f t="shared" si="6"/>
        <v>0</v>
      </c>
      <c r="T65" s="208">
        <f>SUMIFS(AT!W$1:W$762,AT!L$1:L$762,"ENCO",AT!V$1:V$762,H65)</f>
        <v>0</v>
      </c>
      <c r="U65" s="209">
        <f t="shared" si="4"/>
        <v>0</v>
      </c>
      <c r="V65" s="34">
        <f t="shared" si="5"/>
        <v>0</v>
      </c>
    </row>
    <row r="66" spans="2:22" ht="23.25" customHeight="1" x14ac:dyDescent="0.2">
      <c r="B66" s="415"/>
      <c r="C66" s="394" t="s">
        <v>138</v>
      </c>
      <c r="D66" s="394"/>
      <c r="E66" s="394"/>
      <c r="F66" s="394"/>
      <c r="G66" s="123" t="s">
        <v>192</v>
      </c>
      <c r="H66" s="125">
        <v>241</v>
      </c>
      <c r="I66" s="46">
        <v>10.8</v>
      </c>
      <c r="J66" s="67">
        <v>510.84</v>
      </c>
      <c r="K66" s="210">
        <f>SUMIFS(AT!T$2:T$762,AT!S$2:S$762,H66)</f>
        <v>0</v>
      </c>
      <c r="L66" s="18">
        <f>SUMIFS(AT!T$1:T$762,AT!L$1:L$762,"FINT",AT!S$1:S$762,H66)</f>
        <v>0</v>
      </c>
      <c r="M66" s="68">
        <f t="shared" si="1"/>
        <v>0</v>
      </c>
      <c r="N66" s="23">
        <f>SUMIFS(AT!W$2:W$762,AT!L$2:L$762,"FINT",AT!V$2:V$762,H66)</f>
        <v>0</v>
      </c>
      <c r="O66" s="69">
        <f t="shared" si="2"/>
        <v>0</v>
      </c>
      <c r="P66" s="24">
        <f>SUMIFS(AT!T$1:T$762,AT!L$1:L$762,"ENCO",AT!S$1:S$762,H66)</f>
        <v>0</v>
      </c>
      <c r="Q66" s="25">
        <f t="shared" si="3"/>
        <v>0</v>
      </c>
      <c r="R66" s="34">
        <f t="shared" si="6"/>
        <v>0</v>
      </c>
      <c r="T66" s="208">
        <f>SUMIFS(AT!W$1:W$762,AT!L$1:L$762,"ENCO",AT!V$1:V$762,H66)</f>
        <v>0</v>
      </c>
      <c r="U66" s="209">
        <f t="shared" si="4"/>
        <v>0</v>
      </c>
      <c r="V66" s="34">
        <f t="shared" si="5"/>
        <v>0</v>
      </c>
    </row>
    <row r="67" spans="2:22" ht="20.25" customHeight="1" x14ac:dyDescent="0.2">
      <c r="B67" s="415"/>
      <c r="C67" s="394" t="s">
        <v>138</v>
      </c>
      <c r="D67" s="394"/>
      <c r="E67" s="394"/>
      <c r="F67" s="394"/>
      <c r="G67" s="123" t="s">
        <v>192</v>
      </c>
      <c r="H67" s="125">
        <v>241.1</v>
      </c>
      <c r="I67" s="46">
        <v>11.3</v>
      </c>
      <c r="J67" s="67">
        <v>534.49</v>
      </c>
      <c r="K67" s="210">
        <f>SUMIFS(AT!T$2:T$762,AT!S$2:S$762,H67)</f>
        <v>0</v>
      </c>
      <c r="L67" s="18">
        <f>SUMIFS(AT!T$1:T$762,AT!L$1:L$762,"FINT",AT!S$1:S$762,H67)</f>
        <v>0</v>
      </c>
      <c r="M67" s="68">
        <f t="shared" si="1"/>
        <v>0</v>
      </c>
      <c r="N67" s="23">
        <f>SUMIFS(AT!W$2:W$762,AT!L$2:L$762,"FINT",AT!V$2:V$762,H67)</f>
        <v>0</v>
      </c>
      <c r="O67" s="69">
        <f t="shared" si="2"/>
        <v>0</v>
      </c>
      <c r="P67" s="24">
        <f>SUMIFS(AT!T$1:T$762,AT!L$1:L$762,"ENCO",AT!S$1:S$762,H67)</f>
        <v>0</v>
      </c>
      <c r="Q67" s="25">
        <f t="shared" si="3"/>
        <v>0</v>
      </c>
      <c r="R67" s="34">
        <f t="shared" si="6"/>
        <v>0</v>
      </c>
      <c r="T67" s="208">
        <f>SUMIFS(AT!W$1:W$762,AT!L$1:L$762,"ENCO",AT!V$1:V$762,H67)</f>
        <v>0</v>
      </c>
      <c r="U67" s="209">
        <f t="shared" si="4"/>
        <v>0</v>
      </c>
      <c r="V67" s="34">
        <f t="shared" si="5"/>
        <v>0</v>
      </c>
    </row>
    <row r="68" spans="2:22" ht="20.25" customHeight="1" x14ac:dyDescent="0.2">
      <c r="B68" s="415"/>
      <c r="C68" s="394" t="s">
        <v>135</v>
      </c>
      <c r="D68" s="394"/>
      <c r="E68" s="394"/>
      <c r="F68" s="394"/>
      <c r="G68" s="123" t="s">
        <v>192</v>
      </c>
      <c r="H68" s="125">
        <v>250</v>
      </c>
      <c r="I68" s="46">
        <v>5.7</v>
      </c>
      <c r="J68" s="67">
        <v>269.61</v>
      </c>
      <c r="K68" s="210">
        <f>SUMIFS(AT!T$2:T$762,AT!S$2:S$762,H68)</f>
        <v>0</v>
      </c>
      <c r="L68" s="18">
        <f>SUMIFS(AT!T$1:T$762,AT!L$1:L$762,"FINT",AT!S$1:S$762,H68)</f>
        <v>0</v>
      </c>
      <c r="M68" s="68">
        <f t="shared" si="1"/>
        <v>0</v>
      </c>
      <c r="N68" s="23">
        <f>SUMIFS(AT!W$2:W$762,AT!L$2:L$762,"FINT",AT!V$2:V$762,H68)</f>
        <v>0</v>
      </c>
      <c r="O68" s="69">
        <f t="shared" si="2"/>
        <v>0</v>
      </c>
      <c r="P68" s="24">
        <f>SUMIFS(AT!T$1:T$762,AT!L$1:L$762,"ENCO",AT!S$1:S$762,H68)</f>
        <v>0</v>
      </c>
      <c r="Q68" s="25">
        <f t="shared" si="3"/>
        <v>0</v>
      </c>
      <c r="R68" s="34">
        <f t="shared" si="6"/>
        <v>0</v>
      </c>
      <c r="T68" s="208">
        <f>SUMIFS(AT!W$1:W$762,AT!L$1:L$762,"ENCO",AT!V$1:V$762,H68)</f>
        <v>0</v>
      </c>
      <c r="U68" s="209">
        <f t="shared" si="4"/>
        <v>0</v>
      </c>
      <c r="V68" s="34">
        <f t="shared" si="5"/>
        <v>0</v>
      </c>
    </row>
    <row r="69" spans="2:22" ht="21" customHeight="1" x14ac:dyDescent="0.2">
      <c r="B69" s="415"/>
      <c r="C69" s="394" t="s">
        <v>140</v>
      </c>
      <c r="D69" s="394"/>
      <c r="E69" s="394"/>
      <c r="F69" s="394"/>
      <c r="G69" s="123" t="s">
        <v>192</v>
      </c>
      <c r="H69" s="125">
        <v>250.1</v>
      </c>
      <c r="I69" s="46">
        <v>6</v>
      </c>
      <c r="J69" s="67">
        <v>283.8</v>
      </c>
      <c r="K69" s="210">
        <f>SUMIFS(AT!T$2:T$762,AT!S$2:S$762,H69)</f>
        <v>0</v>
      </c>
      <c r="L69" s="18">
        <f>SUMIFS(AT!T$1:T$762,AT!L$1:L$762,"FINT",AT!S$1:S$762,H69)</f>
        <v>0</v>
      </c>
      <c r="M69" s="68">
        <f t="shared" si="1"/>
        <v>0</v>
      </c>
      <c r="N69" s="23">
        <f>SUMIFS(AT!W$2:W$762,AT!L$2:L$762,"FINT",AT!V$2:V$762,H69)</f>
        <v>0</v>
      </c>
      <c r="O69" s="69">
        <f t="shared" si="2"/>
        <v>0</v>
      </c>
      <c r="P69" s="24">
        <f>SUMIFS(AT!T$1:T$762,AT!L$1:L$762,"ENCO",AT!S$1:S$762,H69)</f>
        <v>0</v>
      </c>
      <c r="Q69" s="25">
        <f t="shared" si="3"/>
        <v>0</v>
      </c>
      <c r="R69" s="34">
        <f t="shared" si="6"/>
        <v>0</v>
      </c>
      <c r="T69" s="208">
        <f>SUMIFS(AT!W$1:W$762,AT!L$1:L$762,"ENCO",AT!V$1:V$762,H69)</f>
        <v>0</v>
      </c>
      <c r="U69" s="209">
        <f t="shared" si="4"/>
        <v>0</v>
      </c>
      <c r="V69" s="34">
        <f t="shared" si="5"/>
        <v>0</v>
      </c>
    </row>
    <row r="70" spans="2:22" ht="23.25" customHeight="1" x14ac:dyDescent="0.2">
      <c r="B70" s="415"/>
      <c r="C70" s="394" t="s">
        <v>139</v>
      </c>
      <c r="D70" s="394"/>
      <c r="E70" s="394"/>
      <c r="F70" s="394"/>
      <c r="G70" s="123" t="s">
        <v>192</v>
      </c>
      <c r="H70" s="125">
        <v>251</v>
      </c>
      <c r="I70" s="46">
        <v>8.3000000000000007</v>
      </c>
      <c r="J70" s="67">
        <v>392.59</v>
      </c>
      <c r="K70" s="210">
        <f>SUMIFS(AT!T$2:T$762,AT!S$2:S$762,H70)</f>
        <v>0</v>
      </c>
      <c r="L70" s="18">
        <f>SUMIFS(AT!T$1:T$762,AT!L$1:L$762,"FINT",AT!S$1:S$762,H70)</f>
        <v>0</v>
      </c>
      <c r="M70" s="68">
        <f t="shared" si="1"/>
        <v>0</v>
      </c>
      <c r="N70" s="23">
        <f>SUMIFS(AT!W$2:W$762,AT!L$2:L$762,"FINT",AT!V$2:V$762,H70)</f>
        <v>0</v>
      </c>
      <c r="O70" s="69">
        <f t="shared" si="2"/>
        <v>0</v>
      </c>
      <c r="P70" s="24">
        <f>SUMIFS(AT!T$1:T$762,AT!L$1:L$762,"ENCO",AT!S$1:S$762,H70)</f>
        <v>0</v>
      </c>
      <c r="Q70" s="25">
        <f t="shared" si="3"/>
        <v>0</v>
      </c>
      <c r="R70" s="34">
        <f t="shared" si="6"/>
        <v>0</v>
      </c>
      <c r="T70" s="208">
        <f>SUMIFS(AT!W$1:W$762,AT!L$1:L$762,"ENCO",AT!V$1:V$762,H70)</f>
        <v>0</v>
      </c>
      <c r="U70" s="209">
        <f t="shared" si="4"/>
        <v>0</v>
      </c>
      <c r="V70" s="34">
        <f t="shared" si="5"/>
        <v>0</v>
      </c>
    </row>
    <row r="71" spans="2:22" ht="21.75" customHeight="1" x14ac:dyDescent="0.2">
      <c r="B71" s="415"/>
      <c r="C71" s="394" t="s">
        <v>139</v>
      </c>
      <c r="D71" s="394"/>
      <c r="E71" s="394"/>
      <c r="F71" s="394"/>
      <c r="G71" s="123" t="s">
        <v>192</v>
      </c>
      <c r="H71" s="125">
        <v>251.1</v>
      </c>
      <c r="I71" s="46">
        <v>8.1999999999999993</v>
      </c>
      <c r="J71" s="67">
        <v>387.86</v>
      </c>
      <c r="K71" s="210">
        <f>SUMIFS(AT!T$2:T$762,AT!S$2:S$762,H71)</f>
        <v>0</v>
      </c>
      <c r="L71" s="18">
        <f>SUMIFS(AT!T$1:T$762,AT!L$1:L$762,"FINT",AT!S$1:S$762,H71)</f>
        <v>0</v>
      </c>
      <c r="M71" s="68">
        <f t="shared" si="1"/>
        <v>0</v>
      </c>
      <c r="N71" s="23">
        <f>SUMIFS(AT!W$2:W$762,AT!L$2:L$762,"FINT",AT!V$2:V$762,H71)</f>
        <v>0</v>
      </c>
      <c r="O71" s="69">
        <f t="shared" si="2"/>
        <v>0</v>
      </c>
      <c r="P71" s="24">
        <f>SUMIFS(AT!T$1:T$762,AT!L$1:L$762,"ENCO",AT!S$1:S$762,H71)</f>
        <v>0</v>
      </c>
      <c r="Q71" s="25">
        <f t="shared" si="3"/>
        <v>0</v>
      </c>
      <c r="R71" s="34">
        <f t="shared" ref="R71:R96" si="7">J71*K71</f>
        <v>0</v>
      </c>
      <c r="T71" s="208">
        <f>SUMIFS(AT!W$1:W$762,AT!L$1:L$762,"ENCO",AT!V$1:V$762,H71)</f>
        <v>0</v>
      </c>
      <c r="U71" s="209">
        <f t="shared" si="4"/>
        <v>0</v>
      </c>
      <c r="V71" s="34">
        <f t="shared" si="5"/>
        <v>0</v>
      </c>
    </row>
    <row r="72" spans="2:22" x14ac:dyDescent="0.2">
      <c r="B72" s="415"/>
      <c r="C72" s="394" t="s">
        <v>141</v>
      </c>
      <c r="D72" s="394"/>
      <c r="E72" s="394"/>
      <c r="F72" s="394"/>
      <c r="G72" s="123" t="s">
        <v>192</v>
      </c>
      <c r="H72" s="125">
        <v>260</v>
      </c>
      <c r="I72" s="46">
        <v>2.0499999999999998</v>
      </c>
      <c r="J72" s="67">
        <v>96.965000000000003</v>
      </c>
      <c r="K72" s="210">
        <f>SUMIFS(AT!T$2:T$762,AT!S$2:S$762,H72)</f>
        <v>0</v>
      </c>
      <c r="L72" s="18">
        <f>SUMIFS(AT!T$1:T$762,AT!L$1:L$762,"FINT",AT!S$1:S$762,H72)</f>
        <v>0</v>
      </c>
      <c r="M72" s="68">
        <f t="shared" ref="M72:M96" si="8">J72*L72</f>
        <v>0</v>
      </c>
      <c r="N72" s="23">
        <f>SUMIFS(AT!W$2:W$762,AT!L$2:L$762,"FINT",AT!V$2:V$762,H72)</f>
        <v>0</v>
      </c>
      <c r="O72" s="69">
        <f t="shared" ref="O72:O96" si="9">J72*N72</f>
        <v>0</v>
      </c>
      <c r="P72" s="24">
        <f>SUMIFS(AT!T$1:T$762,AT!L$1:L$762,"ENCO",AT!S$1:S$762,H72)</f>
        <v>0</v>
      </c>
      <c r="Q72" s="25">
        <f t="shared" ref="Q72:Q96" si="10">J72*P72</f>
        <v>0</v>
      </c>
      <c r="R72" s="34">
        <f t="shared" si="7"/>
        <v>0</v>
      </c>
      <c r="T72" s="208">
        <f>SUMIFS(AT!W$1:W$762,AT!L$1:L$762,"ENCO",AT!V$1:V$762,H72)</f>
        <v>0</v>
      </c>
      <c r="U72" s="209">
        <f t="shared" ref="U72:U96" si="11">J72*T72</f>
        <v>0</v>
      </c>
      <c r="V72" s="34">
        <f t="shared" ref="V72:V96" si="12">J72*K72</f>
        <v>0</v>
      </c>
    </row>
    <row r="73" spans="2:22" x14ac:dyDescent="0.2">
      <c r="B73" s="415"/>
      <c r="C73" s="394" t="s">
        <v>142</v>
      </c>
      <c r="D73" s="394"/>
      <c r="E73" s="394"/>
      <c r="F73" s="394"/>
      <c r="G73" s="123" t="s">
        <v>192</v>
      </c>
      <c r="H73" s="125">
        <v>270</v>
      </c>
      <c r="I73" s="46">
        <v>7.2</v>
      </c>
      <c r="J73" s="67">
        <v>340.56</v>
      </c>
      <c r="K73" s="210">
        <f>SUMIFS(AT!T$2:T$762,AT!S$2:S$762,H73)</f>
        <v>0</v>
      </c>
      <c r="L73" s="18">
        <f>SUMIFS(AT!T$1:T$762,AT!L$1:L$762,"FINT",AT!S$1:S$762,H73)</f>
        <v>0</v>
      </c>
      <c r="M73" s="68">
        <f t="shared" si="8"/>
        <v>0</v>
      </c>
      <c r="N73" s="23">
        <f>SUMIFS(AT!W$2:W$762,AT!L$2:L$762,"FINT",AT!V$2:V$762,H73)</f>
        <v>0</v>
      </c>
      <c r="O73" s="69">
        <f t="shared" si="9"/>
        <v>0</v>
      </c>
      <c r="P73" s="24">
        <f>SUMIFS(AT!T$1:T$762,AT!L$1:L$762,"ENCO",AT!S$1:S$762,H73)</f>
        <v>0</v>
      </c>
      <c r="Q73" s="25">
        <f t="shared" si="10"/>
        <v>0</v>
      </c>
      <c r="R73" s="34">
        <f t="shared" si="7"/>
        <v>0</v>
      </c>
      <c r="T73" s="208">
        <f>SUMIFS(AT!W$1:W$762,AT!L$1:L$762,"ENCO",AT!V$1:V$762,H73)</f>
        <v>0</v>
      </c>
      <c r="U73" s="209">
        <f t="shared" si="11"/>
        <v>0</v>
      </c>
      <c r="V73" s="34">
        <f t="shared" si="12"/>
        <v>0</v>
      </c>
    </row>
    <row r="74" spans="2:22" x14ac:dyDescent="0.2">
      <c r="B74" s="415"/>
      <c r="C74" s="394" t="s">
        <v>143</v>
      </c>
      <c r="D74" s="394"/>
      <c r="E74" s="394"/>
      <c r="F74" s="394"/>
      <c r="G74" s="123" t="s">
        <v>192</v>
      </c>
      <c r="H74" s="125">
        <v>280</v>
      </c>
      <c r="I74" s="46">
        <v>12.3</v>
      </c>
      <c r="J74" s="67">
        <v>581.79</v>
      </c>
      <c r="K74" s="210">
        <f>SUMIFS(AT!T$2:T$762,AT!S$2:S$762,H74)</f>
        <v>0</v>
      </c>
      <c r="L74" s="18">
        <f>SUMIFS(AT!T$1:T$762,AT!L$1:L$762,"FINT",AT!S$1:S$762,H74)</f>
        <v>0</v>
      </c>
      <c r="M74" s="68">
        <f t="shared" si="8"/>
        <v>0</v>
      </c>
      <c r="N74" s="23">
        <f>SUMIFS(AT!W$2:W$762,AT!L$2:L$762,"FINT",AT!V$2:V$762,H74)</f>
        <v>0</v>
      </c>
      <c r="O74" s="69">
        <f t="shared" si="9"/>
        <v>0</v>
      </c>
      <c r="P74" s="24">
        <f>SUMIFS(AT!T$1:T$762,AT!L$1:L$762,"ENCO",AT!S$1:S$762,H74)</f>
        <v>0</v>
      </c>
      <c r="Q74" s="25">
        <f t="shared" si="10"/>
        <v>0</v>
      </c>
      <c r="R74" s="34">
        <f t="shared" si="7"/>
        <v>0</v>
      </c>
      <c r="T74" s="208">
        <f>SUMIFS(AT!W$1:W$762,AT!L$1:L$762,"ENCO",AT!V$1:V$762,H74)</f>
        <v>0</v>
      </c>
      <c r="U74" s="209">
        <f t="shared" si="11"/>
        <v>0</v>
      </c>
      <c r="V74" s="34">
        <f t="shared" si="12"/>
        <v>0</v>
      </c>
    </row>
    <row r="75" spans="2:22" x14ac:dyDescent="0.2">
      <c r="B75" s="409" t="s">
        <v>167</v>
      </c>
      <c r="C75" s="394" t="s">
        <v>144</v>
      </c>
      <c r="D75" s="394"/>
      <c r="E75" s="394"/>
      <c r="F75" s="394"/>
      <c r="G75" s="123" t="s">
        <v>192</v>
      </c>
      <c r="H75" s="125">
        <v>290</v>
      </c>
      <c r="I75" s="46">
        <v>27</v>
      </c>
      <c r="J75" s="67">
        <v>1277.0999999999999</v>
      </c>
      <c r="K75" s="210">
        <f>SUMIFS(AT!T$2:T$762,AT!S$2:S$762,H75)</f>
        <v>0</v>
      </c>
      <c r="L75" s="18">
        <f>SUMIFS(AT!T$1:T$762,AT!L$1:L$762,"FINT",AT!S$1:S$762,H75)</f>
        <v>0</v>
      </c>
      <c r="M75" s="68">
        <f t="shared" si="8"/>
        <v>0</v>
      </c>
      <c r="N75" s="23">
        <f>SUMIFS(AT!W$2:W$762,AT!L$2:L$762,"FINT",AT!V$2:V$762,H75)</f>
        <v>0</v>
      </c>
      <c r="O75" s="69">
        <f t="shared" si="9"/>
        <v>0</v>
      </c>
      <c r="P75" s="24">
        <f>SUMIFS(AT!T$1:T$762,AT!L$1:L$762,"ENCO",AT!S$1:S$762,H75)</f>
        <v>0</v>
      </c>
      <c r="Q75" s="25">
        <f t="shared" si="10"/>
        <v>0</v>
      </c>
      <c r="R75" s="34">
        <f t="shared" si="7"/>
        <v>0</v>
      </c>
      <c r="T75" s="208">
        <f>SUMIFS(AT!W$1:W$762,AT!L$1:L$762,"ENCO",AT!V$1:V$762,H75)</f>
        <v>0</v>
      </c>
      <c r="U75" s="209">
        <f t="shared" si="11"/>
        <v>0</v>
      </c>
      <c r="V75" s="34">
        <f t="shared" si="12"/>
        <v>0</v>
      </c>
    </row>
    <row r="76" spans="2:22" x14ac:dyDescent="0.2">
      <c r="B76" s="410"/>
      <c r="C76" s="394" t="s">
        <v>145</v>
      </c>
      <c r="D76" s="394"/>
      <c r="E76" s="394"/>
      <c r="F76" s="394"/>
      <c r="G76" s="123" t="s">
        <v>206</v>
      </c>
      <c r="H76" s="125">
        <v>300</v>
      </c>
      <c r="I76" s="46">
        <v>16</v>
      </c>
      <c r="J76" s="67">
        <v>756.8</v>
      </c>
      <c r="K76" s="210">
        <f>SUMIFS(AT!T$2:T$762,AT!S$2:S$762,H76)</f>
        <v>0</v>
      </c>
      <c r="L76" s="18">
        <f>SUMIFS(AT!T$1:T$762,AT!L$1:L$762,"FINT",AT!S$1:S$762,H76)</f>
        <v>0</v>
      </c>
      <c r="M76" s="68">
        <f t="shared" si="8"/>
        <v>0</v>
      </c>
      <c r="N76" s="23">
        <f>SUMIFS(AT!W$2:W$762,AT!L$2:L$762,"FINT",AT!V$2:V$762,H76)</f>
        <v>0</v>
      </c>
      <c r="O76" s="69">
        <f t="shared" si="9"/>
        <v>0</v>
      </c>
      <c r="P76" s="24">
        <f>SUMIFS(AT!T$1:T$762,AT!L$1:L$762,"ENCO",AT!S$1:S$762,H76)</f>
        <v>0</v>
      </c>
      <c r="Q76" s="25">
        <f t="shared" si="10"/>
        <v>0</v>
      </c>
      <c r="R76" s="34">
        <f t="shared" si="7"/>
        <v>0</v>
      </c>
      <c r="T76" s="208">
        <f>SUMIFS(AT!W$1:W$762,AT!L$1:L$762,"ENCO",AT!V$1:V$762,H76)</f>
        <v>0</v>
      </c>
      <c r="U76" s="209">
        <f t="shared" si="11"/>
        <v>0</v>
      </c>
      <c r="V76" s="34">
        <f t="shared" si="12"/>
        <v>0</v>
      </c>
    </row>
    <row r="77" spans="2:22" x14ac:dyDescent="0.2">
      <c r="B77" s="410"/>
      <c r="C77" s="394" t="s">
        <v>146</v>
      </c>
      <c r="D77" s="394"/>
      <c r="E77" s="394"/>
      <c r="F77" s="394"/>
      <c r="G77" s="123" t="s">
        <v>205</v>
      </c>
      <c r="H77" s="125">
        <v>310</v>
      </c>
      <c r="I77" s="46">
        <v>1.6</v>
      </c>
      <c r="J77" s="67">
        <v>75.680000000000007</v>
      </c>
      <c r="K77" s="210">
        <f>SUMIFS(AT!T$2:T$762,AT!S$2:S$762,H77)</f>
        <v>0</v>
      </c>
      <c r="L77" s="18">
        <f>SUMIFS(AT!T$1:T$762,AT!L$1:L$762,"FINT",AT!S$1:S$762,H77)</f>
        <v>0</v>
      </c>
      <c r="M77" s="68">
        <f t="shared" si="8"/>
        <v>0</v>
      </c>
      <c r="N77" s="23">
        <f>SUMIFS(AT!W$2:W$762,AT!L$2:L$762,"FINT",AT!V$2:V$762,H77)</f>
        <v>0</v>
      </c>
      <c r="O77" s="69">
        <f t="shared" si="9"/>
        <v>0</v>
      </c>
      <c r="P77" s="24">
        <f>SUMIFS(AT!T$1:T$762,AT!L$1:L$762,"ENCO",AT!S$1:S$762,H77)</f>
        <v>0</v>
      </c>
      <c r="Q77" s="25">
        <f t="shared" si="10"/>
        <v>0</v>
      </c>
      <c r="R77" s="34">
        <f t="shared" si="7"/>
        <v>0</v>
      </c>
      <c r="T77" s="208">
        <f>SUMIFS(AT!W$1:W$762,AT!L$1:L$762,"ENCO",AT!V$1:V$762,H77)</f>
        <v>0</v>
      </c>
      <c r="U77" s="209">
        <f t="shared" si="11"/>
        <v>0</v>
      </c>
      <c r="V77" s="34">
        <f t="shared" si="12"/>
        <v>0</v>
      </c>
    </row>
    <row r="78" spans="2:22" x14ac:dyDescent="0.2">
      <c r="B78" s="410"/>
      <c r="C78" s="394" t="s">
        <v>147</v>
      </c>
      <c r="D78" s="394"/>
      <c r="E78" s="394"/>
      <c r="F78" s="394"/>
      <c r="G78" s="123" t="s">
        <v>205</v>
      </c>
      <c r="H78" s="125">
        <v>310.10000000000002</v>
      </c>
      <c r="I78" s="46">
        <v>4.0999999999999996</v>
      </c>
      <c r="J78" s="67">
        <v>193.93</v>
      </c>
      <c r="K78" s="210">
        <f>SUMIFS(AT!T$2:T$762,AT!S$2:S$762,H78)</f>
        <v>0</v>
      </c>
      <c r="L78" s="18">
        <f>SUMIFS(AT!T$1:T$762,AT!L$1:L$762,"FINT",AT!S$1:S$762,H78)</f>
        <v>0</v>
      </c>
      <c r="M78" s="68">
        <f t="shared" si="8"/>
        <v>0</v>
      </c>
      <c r="N78" s="23">
        <f>SUMIFS(AT!W$2:W$762,AT!L$2:L$762,"FINT",AT!V$2:V$762,H78)</f>
        <v>0</v>
      </c>
      <c r="O78" s="69">
        <f t="shared" si="9"/>
        <v>0</v>
      </c>
      <c r="P78" s="24">
        <f>SUMIFS(AT!T$1:T$762,AT!L$1:L$762,"ENCO",AT!S$1:S$762,H78)</f>
        <v>0</v>
      </c>
      <c r="Q78" s="25">
        <f t="shared" si="10"/>
        <v>0</v>
      </c>
      <c r="R78" s="34">
        <f t="shared" si="7"/>
        <v>0</v>
      </c>
      <c r="T78" s="208">
        <f>SUMIFS(AT!W$1:W$762,AT!L$1:L$762,"ENCO",AT!V$1:V$762,H78)</f>
        <v>0</v>
      </c>
      <c r="U78" s="209">
        <f t="shared" si="11"/>
        <v>0</v>
      </c>
      <c r="V78" s="34">
        <f t="shared" si="12"/>
        <v>0</v>
      </c>
    </row>
    <row r="79" spans="2:22" x14ac:dyDescent="0.2">
      <c r="B79" s="410"/>
      <c r="C79" s="394" t="s">
        <v>148</v>
      </c>
      <c r="D79" s="394"/>
      <c r="E79" s="394"/>
      <c r="F79" s="394"/>
      <c r="G79" s="123" t="s">
        <v>205</v>
      </c>
      <c r="H79" s="125">
        <v>310.2</v>
      </c>
      <c r="I79" s="46">
        <v>4.5</v>
      </c>
      <c r="J79" s="67">
        <v>212.85</v>
      </c>
      <c r="K79" s="210">
        <f>SUMIFS(AT!T$2:T$762,AT!S$2:S$762,H79)</f>
        <v>0</v>
      </c>
      <c r="L79" s="18">
        <f>SUMIFS(AT!T$1:T$762,AT!L$1:L$762,"FINT",AT!S$1:S$762,H79)</f>
        <v>0</v>
      </c>
      <c r="M79" s="68">
        <f t="shared" si="8"/>
        <v>0</v>
      </c>
      <c r="N79" s="23">
        <f>SUMIFS(AT!W$2:W$762,AT!L$2:L$762,"FINT",AT!V$2:V$762,H79)</f>
        <v>0</v>
      </c>
      <c r="O79" s="69">
        <f t="shared" si="9"/>
        <v>0</v>
      </c>
      <c r="P79" s="24">
        <f>SUMIFS(AT!T$1:T$762,AT!L$1:L$762,"ENCO",AT!S$1:S$762,H79)</f>
        <v>0</v>
      </c>
      <c r="Q79" s="25">
        <f t="shared" si="10"/>
        <v>0</v>
      </c>
      <c r="R79" s="34">
        <f t="shared" si="7"/>
        <v>0</v>
      </c>
      <c r="T79" s="208">
        <f>SUMIFS(AT!W$1:W$762,AT!L$1:L$762,"ENCO",AT!V$1:V$762,H79)</f>
        <v>0</v>
      </c>
      <c r="U79" s="209">
        <f t="shared" si="11"/>
        <v>0</v>
      </c>
      <c r="V79" s="34">
        <f t="shared" si="12"/>
        <v>0</v>
      </c>
    </row>
    <row r="80" spans="2:22" x14ac:dyDescent="0.2">
      <c r="B80" s="410"/>
      <c r="C80" s="394" t="s">
        <v>149</v>
      </c>
      <c r="D80" s="394"/>
      <c r="E80" s="394"/>
      <c r="F80" s="394"/>
      <c r="G80" s="123" t="s">
        <v>192</v>
      </c>
      <c r="H80" s="125">
        <v>320</v>
      </c>
      <c r="I80" s="46">
        <v>2.1</v>
      </c>
      <c r="J80" s="67">
        <v>99.33</v>
      </c>
      <c r="K80" s="210">
        <f>SUMIFS(AT!T$2:T$762,AT!S$2:S$762,H80)</f>
        <v>0</v>
      </c>
      <c r="L80" s="18">
        <f>SUMIFS(AT!T$1:T$762,AT!L$1:L$762,"FINT",AT!S$1:S$762,H80)</f>
        <v>0</v>
      </c>
      <c r="M80" s="68">
        <f t="shared" si="8"/>
        <v>0</v>
      </c>
      <c r="N80" s="23">
        <f>SUMIFS(AT!W$2:W$762,AT!L$2:L$762,"FINT",AT!V$2:V$762,H80)</f>
        <v>0</v>
      </c>
      <c r="O80" s="69">
        <f t="shared" si="9"/>
        <v>0</v>
      </c>
      <c r="P80" s="24">
        <f>SUMIFS(AT!T$1:T$762,AT!L$1:L$762,"ENCO",AT!S$1:S$762,H80)</f>
        <v>0</v>
      </c>
      <c r="Q80" s="25">
        <f t="shared" si="10"/>
        <v>0</v>
      </c>
      <c r="R80" s="34">
        <f t="shared" si="7"/>
        <v>0</v>
      </c>
      <c r="T80" s="208">
        <f>SUMIFS(AT!W$1:W$762,AT!L$1:L$762,"ENCO",AT!V$1:V$762,H80)</f>
        <v>0</v>
      </c>
      <c r="U80" s="209">
        <f t="shared" si="11"/>
        <v>0</v>
      </c>
      <c r="V80" s="34">
        <f t="shared" si="12"/>
        <v>0</v>
      </c>
    </row>
    <row r="81" spans="2:22" x14ac:dyDescent="0.2">
      <c r="B81" s="410"/>
      <c r="C81" s="394" t="s">
        <v>150</v>
      </c>
      <c r="D81" s="394"/>
      <c r="E81" s="394"/>
      <c r="F81" s="394"/>
      <c r="G81" s="123" t="s">
        <v>205</v>
      </c>
      <c r="H81" s="125">
        <v>320.10000000000002</v>
      </c>
      <c r="I81" s="46">
        <v>2.1</v>
      </c>
      <c r="J81" s="67">
        <v>99.33</v>
      </c>
      <c r="K81" s="210">
        <f>SUMIFS(AT!T$2:T$762,AT!S$2:S$762,H81)</f>
        <v>0</v>
      </c>
      <c r="L81" s="18">
        <f>SUMIFS(AT!T$1:T$762,AT!L$1:L$762,"FINT",AT!S$1:S$762,H81)</f>
        <v>0</v>
      </c>
      <c r="M81" s="68">
        <f t="shared" si="8"/>
        <v>0</v>
      </c>
      <c r="N81" s="23">
        <f>SUMIFS(AT!W$2:W$762,AT!L$2:L$762,"FINT",AT!V$2:V$762,H81)</f>
        <v>0</v>
      </c>
      <c r="O81" s="69">
        <f t="shared" si="9"/>
        <v>0</v>
      </c>
      <c r="P81" s="24">
        <f>SUMIFS(AT!T$1:T$762,AT!L$1:L$762,"ENCO",AT!S$1:S$762,H81)</f>
        <v>0</v>
      </c>
      <c r="Q81" s="25">
        <f t="shared" si="10"/>
        <v>0</v>
      </c>
      <c r="R81" s="34">
        <f t="shared" si="7"/>
        <v>0</v>
      </c>
      <c r="T81" s="208">
        <f>SUMIFS(AT!W$1:W$762,AT!L$1:L$762,"ENCO",AT!V$1:V$762,H81)</f>
        <v>0</v>
      </c>
      <c r="U81" s="209">
        <f t="shared" si="11"/>
        <v>0</v>
      </c>
      <c r="V81" s="34">
        <f t="shared" si="12"/>
        <v>0</v>
      </c>
    </row>
    <row r="82" spans="2:22" x14ac:dyDescent="0.2">
      <c r="B82" s="410"/>
      <c r="C82" s="394" t="s">
        <v>35</v>
      </c>
      <c r="D82" s="394"/>
      <c r="E82" s="394"/>
      <c r="F82" s="394"/>
      <c r="G82" s="123" t="s">
        <v>192</v>
      </c>
      <c r="H82" s="125">
        <v>330</v>
      </c>
      <c r="I82" s="46">
        <v>1.6</v>
      </c>
      <c r="J82" s="67">
        <v>75.680000000000007</v>
      </c>
      <c r="K82" s="210">
        <f>SUMIFS(AT!T$2:T$762,AT!S$2:S$762,H82)</f>
        <v>0</v>
      </c>
      <c r="L82" s="18">
        <f>SUMIFS(AT!T$1:T$762,AT!L$1:L$762,"FINT",AT!S$1:S$762,H82)</f>
        <v>0</v>
      </c>
      <c r="M82" s="68">
        <f t="shared" si="8"/>
        <v>0</v>
      </c>
      <c r="N82" s="23">
        <f>SUMIFS(AT!W$2:W$762,AT!L$2:L$762,"FINT",AT!V$2:V$762,H82)</f>
        <v>0</v>
      </c>
      <c r="O82" s="69">
        <f t="shared" si="9"/>
        <v>0</v>
      </c>
      <c r="P82" s="24">
        <f>SUMIFS(AT!T$1:T$762,AT!L$1:L$762,"ENCO",AT!S$1:S$762,H82)</f>
        <v>0</v>
      </c>
      <c r="Q82" s="25">
        <f t="shared" si="10"/>
        <v>0</v>
      </c>
      <c r="R82" s="34">
        <f t="shared" si="7"/>
        <v>0</v>
      </c>
      <c r="T82" s="208">
        <f>SUMIFS(AT!W$1:W$762,AT!L$1:L$762,"ENCO",AT!V$1:V$762,H82)</f>
        <v>0</v>
      </c>
      <c r="U82" s="209">
        <f t="shared" si="11"/>
        <v>0</v>
      </c>
      <c r="V82" s="34">
        <f t="shared" si="12"/>
        <v>0</v>
      </c>
    </row>
    <row r="83" spans="2:22" x14ac:dyDescent="0.2">
      <c r="B83" s="410"/>
      <c r="C83" s="394" t="s">
        <v>151</v>
      </c>
      <c r="D83" s="394"/>
      <c r="E83" s="394"/>
      <c r="F83" s="394"/>
      <c r="G83" s="123" t="s">
        <v>192</v>
      </c>
      <c r="H83" s="125">
        <v>340</v>
      </c>
      <c r="I83" s="46">
        <v>2.5</v>
      </c>
      <c r="J83" s="67">
        <v>118.25</v>
      </c>
      <c r="K83" s="210">
        <f>SUMIFS(AT!T$2:T$762,AT!S$2:S$762,H83)</f>
        <v>0</v>
      </c>
      <c r="L83" s="18">
        <f>SUMIFS(AT!T$1:T$762,AT!L$1:L$762,"FINT",AT!S$1:S$762,H83)</f>
        <v>0</v>
      </c>
      <c r="M83" s="68">
        <f t="shared" si="8"/>
        <v>0</v>
      </c>
      <c r="N83" s="23">
        <f>SUMIFS(AT!W$2:W$762,AT!L$2:L$762,"FINT",AT!V$2:V$762,H83)</f>
        <v>0</v>
      </c>
      <c r="O83" s="69">
        <f t="shared" si="9"/>
        <v>0</v>
      </c>
      <c r="P83" s="24">
        <f>SUMIFS(AT!T$1:T$762,AT!L$1:L$762,"ENCO",AT!S$1:S$762,H83)</f>
        <v>0</v>
      </c>
      <c r="Q83" s="25">
        <f t="shared" si="10"/>
        <v>0</v>
      </c>
      <c r="R83" s="34">
        <f t="shared" si="7"/>
        <v>0</v>
      </c>
      <c r="T83" s="208">
        <f>SUMIFS(AT!W$1:W$762,AT!L$1:L$762,"ENCO",AT!V$1:V$762,H83)</f>
        <v>0</v>
      </c>
      <c r="U83" s="209">
        <f t="shared" si="11"/>
        <v>0</v>
      </c>
      <c r="V83" s="34">
        <f t="shared" si="12"/>
        <v>0</v>
      </c>
    </row>
    <row r="84" spans="2:22" x14ac:dyDescent="0.2">
      <c r="B84" s="410"/>
      <c r="C84" s="394" t="s">
        <v>152</v>
      </c>
      <c r="D84" s="394"/>
      <c r="E84" s="394"/>
      <c r="F84" s="394"/>
      <c r="G84" s="123" t="s">
        <v>192</v>
      </c>
      <c r="H84" s="125">
        <v>350</v>
      </c>
      <c r="I84" s="46">
        <v>6.2</v>
      </c>
      <c r="J84" s="67">
        <v>293.26</v>
      </c>
      <c r="K84" s="210">
        <f>SUMIFS(AT!T$2:T$762,AT!S$2:S$762,H84)</f>
        <v>0</v>
      </c>
      <c r="L84" s="18">
        <f>SUMIFS(AT!T$1:T$762,AT!L$1:L$762,"FINT",AT!S$1:S$762,H84)</f>
        <v>0</v>
      </c>
      <c r="M84" s="68">
        <f t="shared" si="8"/>
        <v>0</v>
      </c>
      <c r="N84" s="23">
        <f>SUMIFS(AT!W$2:W$762,AT!L$2:L$762,"FINT",AT!V$2:V$762,H84)</f>
        <v>0</v>
      </c>
      <c r="O84" s="69">
        <f t="shared" si="9"/>
        <v>0</v>
      </c>
      <c r="P84" s="24">
        <f>SUMIFS(AT!T$1:T$762,AT!L$1:L$762,"ENCO",AT!S$1:S$762,H84)</f>
        <v>0</v>
      </c>
      <c r="Q84" s="25">
        <f t="shared" si="10"/>
        <v>0</v>
      </c>
      <c r="R84" s="34">
        <f t="shared" si="7"/>
        <v>0</v>
      </c>
      <c r="T84" s="208">
        <f>SUMIFS(AT!W$1:W$762,AT!L$1:L$762,"ENCO",AT!V$1:V$762,H84)</f>
        <v>0</v>
      </c>
      <c r="U84" s="209">
        <f t="shared" si="11"/>
        <v>0</v>
      </c>
      <c r="V84" s="34">
        <f t="shared" si="12"/>
        <v>0</v>
      </c>
    </row>
    <row r="85" spans="2:22" x14ac:dyDescent="0.2">
      <c r="B85" s="411"/>
      <c r="C85" s="394" t="s">
        <v>153</v>
      </c>
      <c r="D85" s="394"/>
      <c r="E85" s="394"/>
      <c r="F85" s="394"/>
      <c r="G85" s="123" t="s">
        <v>192</v>
      </c>
      <c r="H85" s="125">
        <v>351</v>
      </c>
      <c r="I85" s="46">
        <v>1.8</v>
      </c>
      <c r="J85" s="67">
        <v>85.14</v>
      </c>
      <c r="K85" s="210">
        <f>SUMIFS(AT!T$2:T$762,AT!S$2:S$762,H85)</f>
        <v>0</v>
      </c>
      <c r="L85" s="18">
        <f>SUMIFS(AT!T$1:T$762,AT!L$1:L$762,"FINT",AT!S$1:S$762,H85)</f>
        <v>0</v>
      </c>
      <c r="M85" s="68">
        <f t="shared" si="8"/>
        <v>0</v>
      </c>
      <c r="N85" s="23">
        <f>SUMIFS(AT!W$2:W$762,AT!L$2:L$762,"FINT",AT!V$2:V$762,H85)</f>
        <v>0</v>
      </c>
      <c r="O85" s="69">
        <f t="shared" si="9"/>
        <v>0</v>
      </c>
      <c r="P85" s="24">
        <f>SUMIFS(AT!T$1:T$762,AT!L$1:L$762,"ENCO",AT!S$1:S$762,H85)</f>
        <v>0</v>
      </c>
      <c r="Q85" s="25">
        <f t="shared" si="10"/>
        <v>0</v>
      </c>
      <c r="R85" s="34">
        <f t="shared" si="7"/>
        <v>0</v>
      </c>
      <c r="T85" s="208">
        <f>SUMIFS(AT!W$1:W$762,AT!L$1:L$762,"ENCO",AT!V$1:V$762,H85)</f>
        <v>0</v>
      </c>
      <c r="U85" s="209">
        <f t="shared" si="11"/>
        <v>0</v>
      </c>
      <c r="V85" s="34">
        <f t="shared" si="12"/>
        <v>0</v>
      </c>
    </row>
    <row r="86" spans="2:22" x14ac:dyDescent="0.2">
      <c r="B86" s="412" t="s">
        <v>169</v>
      </c>
      <c r="C86" s="394" t="s">
        <v>154</v>
      </c>
      <c r="D86" s="394"/>
      <c r="E86" s="394"/>
      <c r="F86" s="394"/>
      <c r="G86" s="123" t="s">
        <v>192</v>
      </c>
      <c r="H86" s="125">
        <v>360</v>
      </c>
      <c r="I86" s="46">
        <v>4.0999999999999996</v>
      </c>
      <c r="J86" s="67">
        <v>193.93</v>
      </c>
      <c r="K86" s="210">
        <f>SUMIFS(AT!T$2:T$762,AT!S$2:S$762,H86)</f>
        <v>0</v>
      </c>
      <c r="L86" s="18">
        <f>SUMIFS(AT!T$1:T$762,AT!L$1:L$762,"FINT",AT!S$1:S$762,H86)</f>
        <v>0</v>
      </c>
      <c r="M86" s="68">
        <f t="shared" si="8"/>
        <v>0</v>
      </c>
      <c r="N86" s="23">
        <f>SUMIFS(AT!W$2:W$762,AT!L$2:L$762,"FINT",AT!V$2:V$762,H86)</f>
        <v>0</v>
      </c>
      <c r="O86" s="69">
        <f t="shared" si="9"/>
        <v>0</v>
      </c>
      <c r="P86" s="24">
        <f>SUMIFS(AT!T$1:T$762,AT!L$1:L$762,"ENCO",AT!S$1:S$762,H86)</f>
        <v>0</v>
      </c>
      <c r="Q86" s="25">
        <f t="shared" si="10"/>
        <v>0</v>
      </c>
      <c r="R86" s="34">
        <f t="shared" si="7"/>
        <v>0</v>
      </c>
      <c r="T86" s="208">
        <f>SUMIFS(AT!W$1:W$762,AT!L$1:L$762,"ENCO",AT!V$1:V$762,H86)</f>
        <v>0</v>
      </c>
      <c r="U86" s="209">
        <f t="shared" si="11"/>
        <v>0</v>
      </c>
      <c r="V86" s="34">
        <f t="shared" si="12"/>
        <v>0</v>
      </c>
    </row>
    <row r="87" spans="2:22" x14ac:dyDescent="0.2">
      <c r="B87" s="416"/>
      <c r="C87" s="394" t="s">
        <v>155</v>
      </c>
      <c r="D87" s="394"/>
      <c r="E87" s="394"/>
      <c r="F87" s="394"/>
      <c r="G87" s="123" t="s">
        <v>192</v>
      </c>
      <c r="H87" s="125">
        <v>361</v>
      </c>
      <c r="I87" s="46">
        <v>6.2</v>
      </c>
      <c r="J87" s="67">
        <v>193.93</v>
      </c>
      <c r="K87" s="210">
        <f>SUMIFS(AT!T$2:T$762,AT!S$2:S$762,H87)</f>
        <v>0</v>
      </c>
      <c r="L87" s="18">
        <f>SUMIFS(AT!T$1:T$762,AT!L$1:L$762,"FINT",AT!S$1:S$762,H87)</f>
        <v>0</v>
      </c>
      <c r="M87" s="68">
        <f t="shared" si="8"/>
        <v>0</v>
      </c>
      <c r="N87" s="23">
        <f>SUMIFS(AT!W$2:W$762,AT!L$2:L$762,"FINT",AT!V$2:V$762,H87)</f>
        <v>0</v>
      </c>
      <c r="O87" s="69">
        <f t="shared" si="9"/>
        <v>0</v>
      </c>
      <c r="P87" s="24">
        <f>SUMIFS(AT!T$1:T$762,AT!L$1:L$762,"ENCO",AT!S$1:S$762,H87)</f>
        <v>0</v>
      </c>
      <c r="Q87" s="25">
        <f t="shared" si="10"/>
        <v>0</v>
      </c>
      <c r="R87" s="34">
        <f t="shared" si="7"/>
        <v>0</v>
      </c>
      <c r="T87" s="208">
        <f>SUMIFS(AT!W$1:W$762,AT!L$1:L$762,"ENCO",AT!V$1:V$762,H87)</f>
        <v>0</v>
      </c>
      <c r="U87" s="209">
        <f t="shared" si="11"/>
        <v>0</v>
      </c>
      <c r="V87" s="34">
        <f t="shared" si="12"/>
        <v>0</v>
      </c>
    </row>
    <row r="88" spans="2:22" x14ac:dyDescent="0.2">
      <c r="B88" s="416"/>
      <c r="C88" s="394" t="s">
        <v>156</v>
      </c>
      <c r="D88" s="394"/>
      <c r="E88" s="394"/>
      <c r="F88" s="394"/>
      <c r="G88" s="123" t="s">
        <v>192</v>
      </c>
      <c r="H88" s="125">
        <v>362</v>
      </c>
      <c r="I88" s="46">
        <v>4.7</v>
      </c>
      <c r="J88" s="67">
        <v>222.31</v>
      </c>
      <c r="K88" s="210">
        <f>SUMIFS(AT!T$2:T$762,AT!S$2:S$762,H88)</f>
        <v>0</v>
      </c>
      <c r="L88" s="18">
        <f>SUMIFS(AT!T$1:T$762,AT!L$1:L$762,"FINT",AT!S$1:S$762,H88)</f>
        <v>0</v>
      </c>
      <c r="M88" s="68">
        <f t="shared" si="8"/>
        <v>0</v>
      </c>
      <c r="N88" s="23">
        <f>SUMIFS(AT!W$2:W$762,AT!L$2:L$762,"FINT",AT!V$2:V$762,H88)</f>
        <v>0</v>
      </c>
      <c r="O88" s="69">
        <f t="shared" si="9"/>
        <v>0</v>
      </c>
      <c r="P88" s="24">
        <f>SUMIFS(AT!T$1:T$762,AT!L$1:L$762,"ENCO",AT!S$1:S$762,H88)</f>
        <v>0</v>
      </c>
      <c r="Q88" s="25">
        <f t="shared" si="10"/>
        <v>0</v>
      </c>
      <c r="R88" s="34">
        <f t="shared" si="7"/>
        <v>0</v>
      </c>
      <c r="T88" s="208">
        <f>SUMIFS(AT!W$1:W$762,AT!L$1:L$762,"ENCO",AT!V$1:V$762,H88)</f>
        <v>0</v>
      </c>
      <c r="U88" s="209">
        <f t="shared" si="11"/>
        <v>0</v>
      </c>
      <c r="V88" s="34">
        <f t="shared" si="12"/>
        <v>0</v>
      </c>
    </row>
    <row r="89" spans="2:22" x14ac:dyDescent="0.2">
      <c r="B89" s="416"/>
      <c r="C89" s="394" t="s">
        <v>157</v>
      </c>
      <c r="D89" s="394"/>
      <c r="E89" s="394"/>
      <c r="F89" s="394"/>
      <c r="G89" s="123" t="s">
        <v>192</v>
      </c>
      <c r="H89" s="125">
        <v>370</v>
      </c>
      <c r="I89" s="46">
        <v>4.55</v>
      </c>
      <c r="J89" s="67">
        <v>215.215</v>
      </c>
      <c r="K89" s="210">
        <f>SUMIFS(AT!T$2:T$762,AT!S$2:S$762,H89)</f>
        <v>0</v>
      </c>
      <c r="L89" s="18">
        <f>SUMIFS(AT!T$1:T$762,AT!L$1:L$762,"FINT",AT!S$1:S$762,H89)</f>
        <v>0</v>
      </c>
      <c r="M89" s="68">
        <f t="shared" si="8"/>
        <v>0</v>
      </c>
      <c r="N89" s="23">
        <f>SUMIFS(AT!W$2:W$762,AT!L$2:L$762,"FINT",AT!V$2:V$762,H89)</f>
        <v>0</v>
      </c>
      <c r="O89" s="69">
        <f t="shared" si="9"/>
        <v>0</v>
      </c>
      <c r="P89" s="24">
        <f>SUMIFS(AT!T$1:T$762,AT!L$1:L$762,"ENCO",AT!S$1:S$762,H89)</f>
        <v>0</v>
      </c>
      <c r="Q89" s="25">
        <f t="shared" si="10"/>
        <v>0</v>
      </c>
      <c r="R89" s="34">
        <f t="shared" si="7"/>
        <v>0</v>
      </c>
      <c r="T89" s="208">
        <f>SUMIFS(AT!W$1:W$762,AT!L$1:L$762,"ENCO",AT!V$1:V$762,H89)</f>
        <v>0</v>
      </c>
      <c r="U89" s="209">
        <f t="shared" si="11"/>
        <v>0</v>
      </c>
      <c r="V89" s="34">
        <f t="shared" si="12"/>
        <v>0</v>
      </c>
    </row>
    <row r="90" spans="2:22" x14ac:dyDescent="0.2">
      <c r="B90" s="416"/>
      <c r="C90" s="394" t="s">
        <v>158</v>
      </c>
      <c r="D90" s="394"/>
      <c r="E90" s="394"/>
      <c r="F90" s="394"/>
      <c r="G90" s="123" t="s">
        <v>192</v>
      </c>
      <c r="H90" s="125">
        <v>380</v>
      </c>
      <c r="I90" s="46">
        <v>7.1</v>
      </c>
      <c r="J90" s="67">
        <v>335.83</v>
      </c>
      <c r="K90" s="210">
        <f>SUMIFS(AT!T$2:T$762,AT!S$2:S$762,H90)</f>
        <v>0</v>
      </c>
      <c r="L90" s="18">
        <f>SUMIFS(AT!T$1:T$762,AT!L$1:L$762,"FINT",AT!S$1:S$762,H90)</f>
        <v>0</v>
      </c>
      <c r="M90" s="68">
        <f t="shared" si="8"/>
        <v>0</v>
      </c>
      <c r="N90" s="23">
        <f>SUMIFS(AT!W$2:W$762,AT!L$2:L$762,"FINT",AT!V$2:V$762,H90)</f>
        <v>0</v>
      </c>
      <c r="O90" s="69">
        <f t="shared" si="9"/>
        <v>0</v>
      </c>
      <c r="P90" s="24">
        <f>SUMIFS(AT!T$1:T$762,AT!L$1:L$762,"ENCO",AT!S$1:S$762,H90)</f>
        <v>0</v>
      </c>
      <c r="Q90" s="25">
        <f t="shared" si="10"/>
        <v>0</v>
      </c>
      <c r="R90" s="34">
        <f t="shared" si="7"/>
        <v>0</v>
      </c>
      <c r="T90" s="208">
        <f>SUMIFS(AT!W$1:W$762,AT!L$1:L$762,"ENCO",AT!V$1:V$762,H90)</f>
        <v>0</v>
      </c>
      <c r="U90" s="209">
        <f t="shared" si="11"/>
        <v>0</v>
      </c>
      <c r="V90" s="34">
        <f t="shared" si="12"/>
        <v>0</v>
      </c>
    </row>
    <row r="91" spans="2:22" ht="21.75" customHeight="1" x14ac:dyDescent="0.2">
      <c r="B91" s="417"/>
      <c r="C91" s="394" t="s">
        <v>159</v>
      </c>
      <c r="D91" s="394"/>
      <c r="E91" s="394"/>
      <c r="F91" s="394"/>
      <c r="G91" s="123" t="s">
        <v>192</v>
      </c>
      <c r="H91" s="125">
        <v>381</v>
      </c>
      <c r="I91" s="46">
        <v>2.5499999999999998</v>
      </c>
      <c r="J91" s="67">
        <v>120.62</v>
      </c>
      <c r="K91" s="210">
        <f>SUMIFS(AT!T$2:T$762,AT!S$2:S$762,H91)</f>
        <v>0</v>
      </c>
      <c r="L91" s="18">
        <f>SUMIFS(AT!T$1:T$762,AT!L$1:L$762,"FINT",AT!S$1:S$762,H91)</f>
        <v>0</v>
      </c>
      <c r="M91" s="68">
        <f t="shared" si="8"/>
        <v>0</v>
      </c>
      <c r="N91" s="23">
        <f>SUMIFS(AT!W$2:W$762,AT!L$2:L$762,"FINT",AT!V$2:V$762,H91)</f>
        <v>0</v>
      </c>
      <c r="O91" s="69">
        <f t="shared" si="9"/>
        <v>0</v>
      </c>
      <c r="P91" s="24">
        <f>SUMIFS(AT!T$1:T$762,AT!L$1:L$762,"ENCO",AT!S$1:S$762,H91)</f>
        <v>0</v>
      </c>
      <c r="Q91" s="25">
        <f t="shared" si="10"/>
        <v>0</v>
      </c>
      <c r="R91" s="34">
        <f t="shared" si="7"/>
        <v>0</v>
      </c>
      <c r="T91" s="208">
        <f>SUMIFS(AT!W$1:W$762,AT!L$1:L$762,"ENCO",AT!V$1:V$762,H91)</f>
        <v>0</v>
      </c>
      <c r="U91" s="209">
        <f t="shared" si="11"/>
        <v>0</v>
      </c>
      <c r="V91" s="34">
        <f t="shared" si="12"/>
        <v>0</v>
      </c>
    </row>
    <row r="92" spans="2:22" x14ac:dyDescent="0.2">
      <c r="B92" s="418" t="s">
        <v>167</v>
      </c>
      <c r="C92" s="394" t="s">
        <v>160</v>
      </c>
      <c r="D92" s="394"/>
      <c r="E92" s="394"/>
      <c r="F92" s="394"/>
      <c r="G92" s="123" t="s">
        <v>192</v>
      </c>
      <c r="H92" s="125">
        <v>390</v>
      </c>
      <c r="I92" s="46">
        <v>2</v>
      </c>
      <c r="J92" s="67">
        <v>94.6</v>
      </c>
      <c r="K92" s="210">
        <f>SUMIFS(AT!T$2:T$762,AT!S$2:S$762,H92)</f>
        <v>0</v>
      </c>
      <c r="L92" s="18">
        <f>SUMIFS(AT!T$1:T$762,AT!L$1:L$762,"FINT",AT!S$1:S$762,H92)</f>
        <v>0</v>
      </c>
      <c r="M92" s="68">
        <f t="shared" si="8"/>
        <v>0</v>
      </c>
      <c r="N92" s="23">
        <f>SUMIFS(AT!W$2:W$762,AT!L$2:L$762,"FINT",AT!V$2:V$762,H92)</f>
        <v>0</v>
      </c>
      <c r="O92" s="69">
        <f t="shared" si="9"/>
        <v>0</v>
      </c>
      <c r="P92" s="24">
        <f>SUMIFS(AT!T$1:T$762,AT!L$1:L$762,"ENCO",AT!S$1:S$762,H92)</f>
        <v>0</v>
      </c>
      <c r="Q92" s="25">
        <f t="shared" si="10"/>
        <v>0</v>
      </c>
      <c r="R92" s="34">
        <f t="shared" si="7"/>
        <v>0</v>
      </c>
      <c r="T92" s="208">
        <f>SUMIFS(AT!W$1:W$762,AT!L$1:L$762,"ENCO",AT!V$1:V$762,H92)</f>
        <v>0</v>
      </c>
      <c r="U92" s="209">
        <f t="shared" si="11"/>
        <v>0</v>
      </c>
      <c r="V92" s="34">
        <f t="shared" si="12"/>
        <v>0</v>
      </c>
    </row>
    <row r="93" spans="2:22" x14ac:dyDescent="0.2">
      <c r="B93" s="413"/>
      <c r="C93" s="394" t="s">
        <v>161</v>
      </c>
      <c r="D93" s="394"/>
      <c r="E93" s="394"/>
      <c r="F93" s="394"/>
      <c r="G93" s="123" t="s">
        <v>191</v>
      </c>
      <c r="H93" s="125">
        <v>400</v>
      </c>
      <c r="I93" s="46">
        <v>16</v>
      </c>
      <c r="J93" s="67">
        <v>756.8</v>
      </c>
      <c r="K93" s="210">
        <f>SUMIFS(AT!T$2:T$762,AT!S$2:S$762,H93)</f>
        <v>0</v>
      </c>
      <c r="L93" s="18">
        <f>SUMIFS(AT!T$1:T$762,AT!L$1:L$762,"FINT",AT!S$1:S$762,H93)</f>
        <v>0</v>
      </c>
      <c r="M93" s="68">
        <f t="shared" si="8"/>
        <v>0</v>
      </c>
      <c r="N93" s="23">
        <f>SUMIFS(AT!W$2:W$762,AT!L$2:L$762,"FINT",AT!V$2:V$762,H93)</f>
        <v>0</v>
      </c>
      <c r="O93" s="69">
        <f t="shared" si="9"/>
        <v>0</v>
      </c>
      <c r="P93" s="24">
        <f>SUMIFS(AT!T$1:T$762,AT!L$1:L$762,"ENCO",AT!S$1:S$762,H93)</f>
        <v>0</v>
      </c>
      <c r="Q93" s="25">
        <f t="shared" si="10"/>
        <v>0</v>
      </c>
      <c r="R93" s="34">
        <f t="shared" si="7"/>
        <v>0</v>
      </c>
      <c r="T93" s="208">
        <f>SUMIFS(AT!W$1:W$762,AT!L$1:L$762,"ENCO",AT!V$1:V$762,H93)</f>
        <v>0</v>
      </c>
      <c r="U93" s="209">
        <f t="shared" si="11"/>
        <v>0</v>
      </c>
      <c r="V93" s="34">
        <f t="shared" si="12"/>
        <v>0</v>
      </c>
    </row>
    <row r="94" spans="2:22" x14ac:dyDescent="0.2">
      <c r="B94" s="413"/>
      <c r="C94" s="394" t="s">
        <v>162</v>
      </c>
      <c r="D94" s="394"/>
      <c r="E94" s="394"/>
      <c r="F94" s="394"/>
      <c r="G94" s="123" t="s">
        <v>192</v>
      </c>
      <c r="H94" s="125">
        <v>500</v>
      </c>
      <c r="I94" s="46">
        <v>20</v>
      </c>
      <c r="J94" s="67">
        <v>851.4</v>
      </c>
      <c r="K94" s="210">
        <f>SUMIFS(AT!T$2:T$762,AT!S$2:S$762,H94)</f>
        <v>0</v>
      </c>
      <c r="L94" s="18">
        <f>SUMIFS(AT!T$1:T$762,AT!L$1:L$762,"FINT",AT!S$1:S$762,H94)</f>
        <v>0</v>
      </c>
      <c r="M94" s="68">
        <f t="shared" si="8"/>
        <v>0</v>
      </c>
      <c r="N94" s="23">
        <f>SUMIFS(AT!W$2:W$762,AT!L$2:L$762,"FINT",AT!V$2:V$762,H94)</f>
        <v>0</v>
      </c>
      <c r="O94" s="69">
        <f t="shared" si="9"/>
        <v>0</v>
      </c>
      <c r="P94" s="24">
        <f>SUMIFS(AT!T$1:T$762,AT!L$1:L$762,"ENCO",AT!S$1:S$762,H94)</f>
        <v>0</v>
      </c>
      <c r="Q94" s="25">
        <f t="shared" si="10"/>
        <v>0</v>
      </c>
      <c r="R94" s="34">
        <f t="shared" si="7"/>
        <v>0</v>
      </c>
      <c r="T94" s="208">
        <f>SUMIFS(AT!W$1:W$762,AT!L$1:L$762,"ENCO",AT!V$1:V$762,H94)</f>
        <v>0</v>
      </c>
      <c r="U94" s="209">
        <f t="shared" si="11"/>
        <v>0</v>
      </c>
      <c r="V94" s="34">
        <f t="shared" si="12"/>
        <v>0</v>
      </c>
    </row>
    <row r="95" spans="2:22" x14ac:dyDescent="0.2">
      <c r="B95" s="413"/>
      <c r="C95" s="394" t="s">
        <v>163</v>
      </c>
      <c r="D95" s="394"/>
      <c r="E95" s="394"/>
      <c r="F95" s="394"/>
      <c r="G95" s="123" t="s">
        <v>206</v>
      </c>
      <c r="H95" s="125">
        <v>600</v>
      </c>
      <c r="I95" s="46">
        <v>40</v>
      </c>
      <c r="J95" s="67">
        <v>0</v>
      </c>
      <c r="K95" s="210">
        <f>SUMIFS(AT!T$2:T$762,AT!S$2:S$762,H95)</f>
        <v>0</v>
      </c>
      <c r="L95" s="18">
        <f>SUMIFS(AT!T$1:T$762,AT!L$1:L$762,"FINT",AT!S$1:S$762,H95)</f>
        <v>0</v>
      </c>
      <c r="M95" s="68">
        <f t="shared" si="8"/>
        <v>0</v>
      </c>
      <c r="N95" s="23">
        <f>SUMIFS(AT!W$2:W$762,AT!L$2:L$762,"FINT",AT!V$2:V$762,H95)</f>
        <v>0</v>
      </c>
      <c r="O95" s="69">
        <f t="shared" si="9"/>
        <v>0</v>
      </c>
      <c r="P95" s="24">
        <f>SUMIFS(AT!T$1:T$762,AT!L$1:L$762,"ENCO",AT!S$1:S$762,H95)</f>
        <v>0</v>
      </c>
      <c r="Q95" s="25">
        <f t="shared" si="10"/>
        <v>0</v>
      </c>
      <c r="R95" s="34">
        <f t="shared" si="7"/>
        <v>0</v>
      </c>
      <c r="T95" s="208">
        <f>SUMIFS(AT!W$1:W$762,AT!L$1:L$762,"ENCO",AT!V$1:V$762,H95)</f>
        <v>0</v>
      </c>
      <c r="U95" s="209">
        <f t="shared" si="11"/>
        <v>0</v>
      </c>
      <c r="V95" s="34">
        <f t="shared" si="12"/>
        <v>0</v>
      </c>
    </row>
    <row r="96" spans="2:22" x14ac:dyDescent="0.2">
      <c r="B96" s="414"/>
      <c r="C96" s="394" t="s">
        <v>164</v>
      </c>
      <c r="D96" s="394"/>
      <c r="E96" s="394"/>
      <c r="F96" s="394"/>
      <c r="G96" s="123" t="s">
        <v>206</v>
      </c>
      <c r="H96" s="125">
        <v>900</v>
      </c>
      <c r="I96" s="46">
        <v>1</v>
      </c>
      <c r="J96" s="67">
        <v>52</v>
      </c>
      <c r="K96" s="210">
        <f>SUMIFS(AT!T$2:T$762,AT!S$2:S$762,H96)</f>
        <v>0</v>
      </c>
      <c r="L96" s="18">
        <f>SUMIFS(AT!T$1:T$762,AT!L$1:L$762,"FINT",AT!S$1:S$762,H96)</f>
        <v>0</v>
      </c>
      <c r="M96" s="68">
        <f t="shared" si="8"/>
        <v>0</v>
      </c>
      <c r="N96" s="23">
        <f>SUMIFS(AT!W$2:W$762,AT!L$2:L$762,"FINT",AT!V$2:V$762,H96)</f>
        <v>0</v>
      </c>
      <c r="O96" s="69">
        <f t="shared" si="9"/>
        <v>0</v>
      </c>
      <c r="P96" s="24">
        <f>SUMIFS(AT!T$1:T$762,AT!L$1:L$762,"ENCO",AT!S$1:S$762,H96)</f>
        <v>0</v>
      </c>
      <c r="Q96" s="25">
        <f t="shared" si="10"/>
        <v>0</v>
      </c>
      <c r="R96" s="34">
        <f t="shared" si="7"/>
        <v>0</v>
      </c>
      <c r="T96" s="208">
        <f>SUMIFS(AT!W$1:W$762,AT!L$1:L$762,"ENCO",AT!V$1:V$762,H96)</f>
        <v>0</v>
      </c>
      <c r="U96" s="209">
        <f t="shared" si="11"/>
        <v>0</v>
      </c>
      <c r="V96" s="34">
        <f t="shared" si="12"/>
        <v>0</v>
      </c>
    </row>
    <row r="97" spans="2:22" x14ac:dyDescent="0.2">
      <c r="B97" s="60"/>
      <c r="C97" s="404"/>
      <c r="D97" s="404"/>
      <c r="E97" s="404"/>
      <c r="F97" s="404"/>
      <c r="G97" s="119"/>
      <c r="H97" s="61"/>
      <c r="I97" s="61"/>
      <c r="J97" s="62"/>
      <c r="M97" s="70">
        <f>SUM(M7:M96)</f>
        <v>0</v>
      </c>
      <c r="O97" s="73">
        <f>SUM(O7:O96)</f>
        <v>0</v>
      </c>
      <c r="Q97" s="72">
        <f>SUM(Q7:Q96)</f>
        <v>0</v>
      </c>
      <c r="R97" s="109">
        <f>SUM(R7:R96)</f>
        <v>0</v>
      </c>
      <c r="U97" s="72">
        <f>SUM(U7:U96)</f>
        <v>0</v>
      </c>
      <c r="V97" s="109">
        <f>SUM(V7:V96)</f>
        <v>0</v>
      </c>
    </row>
    <row r="98" spans="2:22" ht="13.5" thickBot="1" x14ac:dyDescent="0.25">
      <c r="B98" s="60"/>
      <c r="C98" s="405"/>
      <c r="D98" s="405"/>
      <c r="E98" s="405"/>
      <c r="F98" s="405"/>
      <c r="G98" s="119"/>
      <c r="H98" s="61"/>
      <c r="I98" s="61"/>
      <c r="J98" s="62"/>
      <c r="M98" s="71"/>
      <c r="O98" s="74"/>
      <c r="Q98" s="65"/>
      <c r="R98" s="75"/>
      <c r="U98" s="65"/>
      <c r="V98" s="75"/>
    </row>
    <row r="99" spans="2:22" ht="56.25" customHeight="1" x14ac:dyDescent="0.2">
      <c r="B99" s="60"/>
      <c r="C99" s="419" t="s">
        <v>184</v>
      </c>
      <c r="D99" s="420"/>
      <c r="E99" s="420"/>
      <c r="F99" s="420"/>
      <c r="G99" s="120"/>
      <c r="H99" s="97">
        <v>910</v>
      </c>
      <c r="I99" s="100">
        <v>3676.4</v>
      </c>
      <c r="J99" s="62"/>
    </row>
    <row r="100" spans="2:22" ht="81" customHeight="1" x14ac:dyDescent="0.2">
      <c r="B100" s="60"/>
      <c r="C100" s="421" t="s">
        <v>183</v>
      </c>
      <c r="D100" s="422" t="s">
        <v>183</v>
      </c>
      <c r="E100" s="422" t="s">
        <v>183</v>
      </c>
      <c r="F100" s="422" t="s">
        <v>183</v>
      </c>
      <c r="G100" s="121"/>
      <c r="H100" s="98">
        <v>920</v>
      </c>
      <c r="I100" s="101">
        <v>4595.5</v>
      </c>
      <c r="J100" s="62"/>
    </row>
    <row r="101" spans="2:22" ht="78.75" customHeight="1" x14ac:dyDescent="0.2">
      <c r="B101" s="60"/>
      <c r="C101" s="421" t="s">
        <v>182</v>
      </c>
      <c r="D101" s="422" t="s">
        <v>182</v>
      </c>
      <c r="E101" s="422" t="s">
        <v>182</v>
      </c>
      <c r="F101" s="422" t="s">
        <v>182</v>
      </c>
      <c r="G101" s="121"/>
      <c r="H101" s="98">
        <v>930</v>
      </c>
      <c r="I101" s="101">
        <v>6066.06</v>
      </c>
      <c r="J101" s="62"/>
    </row>
    <row r="102" spans="2:22" ht="62.25" customHeight="1" thickBot="1" x14ac:dyDescent="0.25">
      <c r="B102" s="60"/>
      <c r="C102" s="423" t="s">
        <v>181</v>
      </c>
      <c r="D102" s="424" t="s">
        <v>181</v>
      </c>
      <c r="E102" s="424" t="s">
        <v>181</v>
      </c>
      <c r="F102" s="424" t="s">
        <v>181</v>
      </c>
      <c r="G102" s="122"/>
      <c r="H102" s="99">
        <v>940</v>
      </c>
      <c r="I102" s="102">
        <v>735.28</v>
      </c>
      <c r="J102" s="62"/>
    </row>
    <row r="103" spans="2:22" x14ac:dyDescent="0.2">
      <c r="B103" s="60"/>
      <c r="C103" s="405"/>
      <c r="D103" s="405"/>
      <c r="E103" s="405"/>
      <c r="F103" s="405"/>
      <c r="G103" s="119"/>
      <c r="H103" s="61"/>
      <c r="I103" s="61"/>
      <c r="J103" s="62"/>
    </row>
    <row r="104" spans="2:22" x14ac:dyDescent="0.2">
      <c r="B104" s="60"/>
      <c r="C104" s="405"/>
      <c r="D104" s="405"/>
      <c r="E104" s="405"/>
      <c r="F104" s="405"/>
      <c r="G104" s="119"/>
      <c r="H104" s="61"/>
      <c r="I104" s="61"/>
      <c r="J104" s="62"/>
    </row>
    <row r="105" spans="2:22" x14ac:dyDescent="0.2">
      <c r="C105" s="405"/>
      <c r="D105" s="405"/>
      <c r="E105" s="405"/>
      <c r="F105" s="405"/>
      <c r="G105" s="128" t="s">
        <v>191</v>
      </c>
      <c r="H105" s="127">
        <f>SUMIF(G7:G96,"AUT 02",R7:R96)</f>
        <v>0</v>
      </c>
    </row>
    <row r="106" spans="2:22" x14ac:dyDescent="0.2">
      <c r="C106" s="405"/>
      <c r="D106" s="405"/>
      <c r="E106" s="405"/>
      <c r="F106" s="405"/>
      <c r="G106" s="128" t="s">
        <v>192</v>
      </c>
      <c r="H106" s="127">
        <f>SUMIF(G8:G97,"AUT 03",R8:R97)</f>
        <v>0</v>
      </c>
    </row>
    <row r="107" spans="2:22" x14ac:dyDescent="0.2">
      <c r="C107" s="405"/>
      <c r="D107" s="405"/>
      <c r="E107" s="405"/>
      <c r="F107" s="405"/>
      <c r="G107" s="129" t="s">
        <v>205</v>
      </c>
      <c r="H107" s="127">
        <f>SUMIF(G9:G98,"ROB 03",R9:R98)</f>
        <v>0</v>
      </c>
      <c r="Q107" s="126"/>
      <c r="R107" s="65"/>
      <c r="U107" s="126"/>
      <c r="V107" s="65"/>
    </row>
    <row r="108" spans="2:22" x14ac:dyDescent="0.2">
      <c r="C108" s="405"/>
      <c r="D108" s="405"/>
      <c r="E108" s="405"/>
      <c r="F108" s="405"/>
      <c r="G108" s="129" t="s">
        <v>206</v>
      </c>
      <c r="H108" s="127">
        <f>SUMIF(G10:G99,"?",R10:R99)</f>
        <v>0</v>
      </c>
      <c r="Q108" s="126"/>
      <c r="R108" s="65"/>
      <c r="U108" s="126"/>
      <c r="V108" s="65"/>
    </row>
    <row r="109" spans="2:22" x14ac:dyDescent="0.2">
      <c r="C109" s="405"/>
      <c r="D109" s="405"/>
      <c r="E109" s="405"/>
      <c r="F109" s="405"/>
      <c r="G109" s="393" t="s">
        <v>66</v>
      </c>
      <c r="H109" s="392">
        <f>H105+H106+H107+H108</f>
        <v>0</v>
      </c>
      <c r="Q109" s="126"/>
      <c r="R109" s="65"/>
      <c r="U109" s="126"/>
      <c r="V109" s="65"/>
    </row>
    <row r="110" spans="2:22" x14ac:dyDescent="0.2">
      <c r="C110" s="405"/>
      <c r="D110" s="405"/>
      <c r="E110" s="405"/>
      <c r="F110" s="405"/>
      <c r="G110" s="393"/>
      <c r="H110" s="392"/>
      <c r="Q110" s="126"/>
      <c r="R110" s="65"/>
      <c r="U110" s="126"/>
      <c r="V110" s="65"/>
    </row>
    <row r="111" spans="2:22" x14ac:dyDescent="0.2">
      <c r="G111" s="393"/>
      <c r="H111" s="392"/>
      <c r="Q111" s="126"/>
      <c r="R111" s="65"/>
      <c r="U111" s="126"/>
      <c r="V111" s="65"/>
    </row>
  </sheetData>
  <sheetProtection sheet="1" objects="1" scenarios="1"/>
  <autoFilter ref="B6:V96">
    <filterColumn colId="0" showButton="0"/>
    <filterColumn colId="1" showButton="0"/>
    <filterColumn colId="2" showButton="0"/>
    <filterColumn colId="3" showButton="0"/>
  </autoFilter>
  <mergeCells count="115">
    <mergeCell ref="C105:F105"/>
    <mergeCell ref="C106:F106"/>
    <mergeCell ref="C107:F107"/>
    <mergeCell ref="C108:F108"/>
    <mergeCell ref="C109:F109"/>
    <mergeCell ref="C110:F110"/>
    <mergeCell ref="C103:F103"/>
    <mergeCell ref="C104:F104"/>
    <mergeCell ref="B7:B27"/>
    <mergeCell ref="B28:B39"/>
    <mergeCell ref="B40:B45"/>
    <mergeCell ref="B46:B63"/>
    <mergeCell ref="B64:B74"/>
    <mergeCell ref="B75:B85"/>
    <mergeCell ref="B86:B91"/>
    <mergeCell ref="B92:B96"/>
    <mergeCell ref="C98:F98"/>
    <mergeCell ref="C99:F99"/>
    <mergeCell ref="C100:F100"/>
    <mergeCell ref="C101:F101"/>
    <mergeCell ref="C102:F102"/>
    <mergeCell ref="C93:F93"/>
    <mergeCell ref="C94:F94"/>
    <mergeCell ref="C95:F95"/>
    <mergeCell ref="C96:F96"/>
    <mergeCell ref="C97:F97"/>
    <mergeCell ref="C88:F88"/>
    <mergeCell ref="C89:F89"/>
    <mergeCell ref="C90:F90"/>
    <mergeCell ref="C91:F91"/>
    <mergeCell ref="C92:F92"/>
    <mergeCell ref="C83:F83"/>
    <mergeCell ref="C84:F84"/>
    <mergeCell ref="C85:F85"/>
    <mergeCell ref="C86:F86"/>
    <mergeCell ref="C87:F87"/>
    <mergeCell ref="C78:F78"/>
    <mergeCell ref="C79:F79"/>
    <mergeCell ref="C80:F80"/>
    <mergeCell ref="C81:F81"/>
    <mergeCell ref="C82:F82"/>
    <mergeCell ref="C76:F76"/>
    <mergeCell ref="C77:F77"/>
    <mergeCell ref="C71:F71"/>
    <mergeCell ref="C72:F72"/>
    <mergeCell ref="C73:F73"/>
    <mergeCell ref="C74:F74"/>
    <mergeCell ref="C75:F75"/>
    <mergeCell ref="C70:F70"/>
    <mergeCell ref="C48:F48"/>
    <mergeCell ref="C49:F49"/>
    <mergeCell ref="C50:F50"/>
    <mergeCell ref="C61:F61"/>
    <mergeCell ref="C62:F62"/>
    <mergeCell ref="C63:F63"/>
    <mergeCell ref="C64:F64"/>
    <mergeCell ref="C65:F65"/>
    <mergeCell ref="C56:F56"/>
    <mergeCell ref="C57:F57"/>
    <mergeCell ref="C58:F58"/>
    <mergeCell ref="C59:F59"/>
    <mergeCell ref="C60:F60"/>
    <mergeCell ref="C51:F51"/>
    <mergeCell ref="C52:F52"/>
    <mergeCell ref="C53:F53"/>
    <mergeCell ref="C54:F54"/>
    <mergeCell ref="C55:F55"/>
    <mergeCell ref="C15:F15"/>
    <mergeCell ref="B6:F6"/>
    <mergeCell ref="C10:F10"/>
    <mergeCell ref="C11:F11"/>
    <mergeCell ref="C12:F12"/>
    <mergeCell ref="C13:F13"/>
    <mergeCell ref="C14:F14"/>
    <mergeCell ref="C32:F32"/>
    <mergeCell ref="C33:F33"/>
    <mergeCell ref="C16:F16"/>
    <mergeCell ref="C17:F17"/>
    <mergeCell ref="C18:F18"/>
    <mergeCell ref="C19:F19"/>
    <mergeCell ref="C20:F20"/>
    <mergeCell ref="C21:F21"/>
    <mergeCell ref="C22:F22"/>
    <mergeCell ref="C23:F23"/>
    <mergeCell ref="C24:F24"/>
    <mergeCell ref="C7:F7"/>
    <mergeCell ref="C8:F8"/>
    <mergeCell ref="C9:F9"/>
    <mergeCell ref="C25:F25"/>
    <mergeCell ref="C26:F26"/>
    <mergeCell ref="C27:F27"/>
    <mergeCell ref="H109:H111"/>
    <mergeCell ref="G109:G111"/>
    <mergeCell ref="C46:F46"/>
    <mergeCell ref="C47:F47"/>
    <mergeCell ref="C28:F28"/>
    <mergeCell ref="C29:F29"/>
    <mergeCell ref="C43:F43"/>
    <mergeCell ref="C44:F44"/>
    <mergeCell ref="C45:F45"/>
    <mergeCell ref="C34:F34"/>
    <mergeCell ref="C35:F35"/>
    <mergeCell ref="C36:F36"/>
    <mergeCell ref="C37:F37"/>
    <mergeCell ref="C38:F38"/>
    <mergeCell ref="C39:F39"/>
    <mergeCell ref="C40:F40"/>
    <mergeCell ref="C41:F41"/>
    <mergeCell ref="C42:F42"/>
    <mergeCell ref="C30:F30"/>
    <mergeCell ref="C31:F31"/>
    <mergeCell ref="C66:F66"/>
    <mergeCell ref="C67:F67"/>
    <mergeCell ref="C68:F68"/>
    <mergeCell ref="C69:F69"/>
  </mergeCell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FV41"/>
  <sheetViews>
    <sheetView topLeftCell="A7" zoomScaleNormal="100" workbookViewId="0">
      <pane xSplit="2" topLeftCell="AG1" activePane="topRight" state="frozen"/>
      <selection activeCell="J103" sqref="J103:J104"/>
      <selection pane="topRight" activeCell="AP17" sqref="AP17"/>
    </sheetView>
  </sheetViews>
  <sheetFormatPr baseColWidth="10" defaultRowHeight="12.75" x14ac:dyDescent="0.2"/>
  <cols>
    <col min="1" max="1" width="12.5703125" customWidth="1"/>
    <col min="2" max="2" width="11.42578125" style="322"/>
    <col min="3" max="3" width="11.42578125" style="80"/>
    <col min="13" max="13" width="11.42578125" style="322"/>
    <col min="14" max="15" width="11.42578125" style="26"/>
    <col min="16" max="16" width="11.28515625" style="26" customWidth="1"/>
    <col min="17" max="23" width="11.42578125" style="26"/>
    <col min="24" max="24" width="11.42578125" style="328"/>
    <col min="25" max="34" width="11.42578125" style="26"/>
    <col min="35" max="35" width="11.42578125" style="328"/>
    <col min="36" max="45" width="11.42578125" style="26"/>
    <col min="46" max="46" width="11.42578125" style="328"/>
    <col min="47" max="56" width="11.42578125" style="26"/>
    <col min="57" max="57" width="11.42578125" style="328"/>
    <col min="58" max="67" width="11.42578125" style="26"/>
    <col min="68" max="68" width="11.42578125" style="328"/>
    <col min="69" max="78" width="11.42578125" style="26"/>
    <col min="79" max="79" width="11.42578125" style="328"/>
    <col min="80" max="89" width="11.42578125" style="26"/>
    <col min="90" max="90" width="11.42578125" style="328"/>
    <col min="91" max="100" width="11.42578125" style="26"/>
    <col min="101" max="101" width="11.42578125" style="328"/>
    <col min="112" max="112" width="11.42578125" style="322"/>
    <col min="123" max="123" width="11.42578125" style="322"/>
    <col min="134" max="134" width="11.42578125" style="322"/>
    <col min="145" max="145" width="11.42578125" style="322"/>
    <col min="156" max="156" width="11.42578125" style="322"/>
    <col min="167" max="167" width="11.42578125" style="322"/>
    <col min="178" max="178" width="11.42578125" style="322"/>
  </cols>
  <sheetData>
    <row r="1" spans="1:178" ht="12.75" customHeight="1" x14ac:dyDescent="0.2">
      <c r="C1" s="437" t="s">
        <v>237</v>
      </c>
      <c r="D1" s="438"/>
      <c r="E1" s="438"/>
      <c r="F1" s="438"/>
      <c r="G1" s="438"/>
      <c r="H1" s="438"/>
      <c r="I1" s="438"/>
      <c r="J1" s="438"/>
      <c r="K1" s="438"/>
      <c r="L1" s="438"/>
      <c r="M1" s="439"/>
      <c r="N1" s="437" t="s">
        <v>237</v>
      </c>
      <c r="O1" s="438"/>
      <c r="P1" s="438"/>
      <c r="Q1" s="438"/>
      <c r="R1" s="438"/>
      <c r="S1" s="438"/>
      <c r="T1" s="438"/>
      <c r="U1" s="438"/>
      <c r="V1" s="438"/>
      <c r="W1" s="438"/>
      <c r="X1" s="439"/>
      <c r="Y1" s="437" t="s">
        <v>237</v>
      </c>
      <c r="Z1" s="438"/>
      <c r="AA1" s="438"/>
      <c r="AB1" s="438"/>
      <c r="AC1" s="438"/>
      <c r="AD1" s="438"/>
      <c r="AE1" s="438"/>
      <c r="AF1" s="438"/>
      <c r="AG1" s="438"/>
      <c r="AH1" s="438"/>
      <c r="AI1" s="439"/>
      <c r="AJ1" s="437" t="s">
        <v>237</v>
      </c>
      <c r="AK1" s="438"/>
      <c r="AL1" s="438"/>
      <c r="AM1" s="438"/>
      <c r="AN1" s="438"/>
      <c r="AO1" s="438"/>
      <c r="AP1" s="438"/>
      <c r="AQ1" s="438"/>
      <c r="AR1" s="438"/>
      <c r="AS1" s="438"/>
      <c r="AT1" s="439"/>
      <c r="AU1" s="437" t="s">
        <v>238</v>
      </c>
      <c r="AV1" s="438"/>
      <c r="AW1" s="438"/>
      <c r="AX1" s="438"/>
      <c r="AY1" s="438"/>
      <c r="AZ1" s="438"/>
      <c r="BA1" s="438"/>
      <c r="BB1" s="438"/>
      <c r="BC1" s="438"/>
      <c r="BD1" s="438"/>
      <c r="BE1" s="439"/>
      <c r="BF1" s="437" t="s">
        <v>238</v>
      </c>
      <c r="BG1" s="438"/>
      <c r="BH1" s="438"/>
      <c r="BI1" s="438"/>
      <c r="BJ1" s="438"/>
      <c r="BK1" s="438"/>
      <c r="BL1" s="438"/>
      <c r="BM1" s="438"/>
      <c r="BN1" s="438"/>
      <c r="BO1" s="438"/>
      <c r="BP1" s="439"/>
      <c r="BQ1" s="437" t="s">
        <v>238</v>
      </c>
      <c r="BR1" s="438"/>
      <c r="BS1" s="438"/>
      <c r="BT1" s="438"/>
      <c r="BU1" s="438"/>
      <c r="BV1" s="438"/>
      <c r="BW1" s="438"/>
      <c r="BX1" s="438"/>
      <c r="BY1" s="438"/>
      <c r="BZ1" s="438"/>
      <c r="CA1" s="439"/>
      <c r="CB1" s="437" t="s">
        <v>238</v>
      </c>
      <c r="CC1" s="438"/>
      <c r="CD1" s="438"/>
      <c r="CE1" s="438"/>
      <c r="CF1" s="438"/>
      <c r="CG1" s="438"/>
      <c r="CH1" s="438"/>
      <c r="CI1" s="438"/>
      <c r="CJ1" s="438"/>
      <c r="CK1" s="438"/>
      <c r="CL1" s="439"/>
      <c r="CM1" s="437" t="s">
        <v>238</v>
      </c>
      <c r="CN1" s="438"/>
      <c r="CO1" s="438"/>
      <c r="CP1" s="438"/>
      <c r="CQ1" s="438"/>
      <c r="CR1" s="438"/>
      <c r="CS1" s="438"/>
      <c r="CT1" s="438"/>
      <c r="CU1" s="438"/>
      <c r="CV1" s="438"/>
      <c r="CW1" s="439"/>
      <c r="CX1" s="437" t="s">
        <v>238</v>
      </c>
      <c r="CY1" s="438"/>
      <c r="CZ1" s="438"/>
      <c r="DA1" s="438"/>
      <c r="DB1" s="438"/>
      <c r="DC1" s="438"/>
      <c r="DD1" s="438"/>
      <c r="DE1" s="438"/>
      <c r="DF1" s="438"/>
      <c r="DG1" s="438"/>
      <c r="DH1" s="439"/>
      <c r="DI1" s="437" t="s">
        <v>238</v>
      </c>
      <c r="DJ1" s="438"/>
      <c r="DK1" s="438"/>
      <c r="DL1" s="438"/>
      <c r="DM1" s="438"/>
      <c r="DN1" s="438"/>
      <c r="DO1" s="438"/>
      <c r="DP1" s="438"/>
      <c r="DQ1" s="438"/>
      <c r="DR1" s="438"/>
      <c r="DS1" s="439"/>
      <c r="DT1" s="437" t="s">
        <v>238</v>
      </c>
      <c r="DU1" s="438"/>
      <c r="DV1" s="438"/>
      <c r="DW1" s="438"/>
      <c r="DX1" s="438"/>
      <c r="DY1" s="438"/>
      <c r="DZ1" s="438"/>
      <c r="EA1" s="438"/>
      <c r="EB1" s="438"/>
      <c r="EC1" s="438"/>
      <c r="ED1" s="439"/>
      <c r="EE1" s="437" t="s">
        <v>238</v>
      </c>
      <c r="EF1" s="438"/>
      <c r="EG1" s="438"/>
      <c r="EH1" s="438"/>
      <c r="EI1" s="438"/>
      <c r="EJ1" s="438"/>
      <c r="EK1" s="438"/>
      <c r="EL1" s="438"/>
      <c r="EM1" s="438"/>
      <c r="EN1" s="438"/>
      <c r="EO1" s="439"/>
      <c r="EP1" s="437" t="s">
        <v>238</v>
      </c>
      <c r="EQ1" s="438"/>
      <c r="ER1" s="438"/>
      <c r="ES1" s="438"/>
      <c r="ET1" s="438"/>
      <c r="EU1" s="438"/>
      <c r="EV1" s="438"/>
      <c r="EW1" s="438"/>
      <c r="EX1" s="438"/>
      <c r="EY1" s="438"/>
      <c r="EZ1" s="439"/>
      <c r="FA1" s="437" t="s">
        <v>238</v>
      </c>
      <c r="FB1" s="438"/>
      <c r="FC1" s="438"/>
      <c r="FD1" s="438"/>
      <c r="FE1" s="438"/>
      <c r="FF1" s="438"/>
      <c r="FG1" s="438"/>
      <c r="FH1" s="438"/>
      <c r="FI1" s="438"/>
      <c r="FJ1" s="438"/>
      <c r="FK1" s="439"/>
      <c r="FL1" s="437" t="s">
        <v>238</v>
      </c>
      <c r="FM1" s="438"/>
      <c r="FN1" s="438"/>
      <c r="FO1" s="438"/>
      <c r="FP1" s="438"/>
      <c r="FQ1" s="438"/>
      <c r="FR1" s="438"/>
      <c r="FS1" s="438"/>
      <c r="FT1" s="438"/>
      <c r="FU1" s="438"/>
      <c r="FV1" s="439"/>
    </row>
    <row r="2" spans="1:178" ht="13.5" customHeight="1" thickBot="1" x14ac:dyDescent="0.25">
      <c r="C2" s="440"/>
      <c r="D2" s="441"/>
      <c r="E2" s="441"/>
      <c r="F2" s="441"/>
      <c r="G2" s="441"/>
      <c r="H2" s="441"/>
      <c r="I2" s="441"/>
      <c r="J2" s="441"/>
      <c r="K2" s="441"/>
      <c r="L2" s="441"/>
      <c r="M2" s="442"/>
      <c r="N2" s="440"/>
      <c r="O2" s="441"/>
      <c r="P2" s="441"/>
      <c r="Q2" s="441"/>
      <c r="R2" s="441"/>
      <c r="S2" s="441"/>
      <c r="T2" s="441"/>
      <c r="U2" s="441"/>
      <c r="V2" s="441"/>
      <c r="W2" s="441"/>
      <c r="X2" s="442"/>
      <c r="Y2" s="440"/>
      <c r="Z2" s="441"/>
      <c r="AA2" s="441"/>
      <c r="AB2" s="441"/>
      <c r="AC2" s="441"/>
      <c r="AD2" s="441"/>
      <c r="AE2" s="441"/>
      <c r="AF2" s="441"/>
      <c r="AG2" s="441"/>
      <c r="AH2" s="441"/>
      <c r="AI2" s="442"/>
      <c r="AJ2" s="440"/>
      <c r="AK2" s="441"/>
      <c r="AL2" s="441"/>
      <c r="AM2" s="441"/>
      <c r="AN2" s="441"/>
      <c r="AO2" s="441"/>
      <c r="AP2" s="441"/>
      <c r="AQ2" s="441"/>
      <c r="AR2" s="441"/>
      <c r="AS2" s="441"/>
      <c r="AT2" s="442"/>
      <c r="AU2" s="440"/>
      <c r="AV2" s="441"/>
      <c r="AW2" s="441"/>
      <c r="AX2" s="441"/>
      <c r="AY2" s="441"/>
      <c r="AZ2" s="441"/>
      <c r="BA2" s="441"/>
      <c r="BB2" s="441"/>
      <c r="BC2" s="441"/>
      <c r="BD2" s="441"/>
      <c r="BE2" s="442"/>
      <c r="BF2" s="440"/>
      <c r="BG2" s="441"/>
      <c r="BH2" s="441"/>
      <c r="BI2" s="441"/>
      <c r="BJ2" s="441"/>
      <c r="BK2" s="441"/>
      <c r="BL2" s="441"/>
      <c r="BM2" s="441"/>
      <c r="BN2" s="441"/>
      <c r="BO2" s="441"/>
      <c r="BP2" s="442"/>
      <c r="BQ2" s="440"/>
      <c r="BR2" s="441"/>
      <c r="BS2" s="441"/>
      <c r="BT2" s="441"/>
      <c r="BU2" s="441"/>
      <c r="BV2" s="441"/>
      <c r="BW2" s="441"/>
      <c r="BX2" s="441"/>
      <c r="BY2" s="441"/>
      <c r="BZ2" s="441"/>
      <c r="CA2" s="442"/>
      <c r="CB2" s="440"/>
      <c r="CC2" s="441"/>
      <c r="CD2" s="441"/>
      <c r="CE2" s="441"/>
      <c r="CF2" s="441"/>
      <c r="CG2" s="441"/>
      <c r="CH2" s="441"/>
      <c r="CI2" s="441"/>
      <c r="CJ2" s="441"/>
      <c r="CK2" s="441"/>
      <c r="CL2" s="442"/>
      <c r="CM2" s="440"/>
      <c r="CN2" s="441"/>
      <c r="CO2" s="441"/>
      <c r="CP2" s="441"/>
      <c r="CQ2" s="441"/>
      <c r="CR2" s="441"/>
      <c r="CS2" s="441"/>
      <c r="CT2" s="441"/>
      <c r="CU2" s="441"/>
      <c r="CV2" s="441"/>
      <c r="CW2" s="442"/>
      <c r="CX2" s="440"/>
      <c r="CY2" s="441"/>
      <c r="CZ2" s="441"/>
      <c r="DA2" s="441"/>
      <c r="DB2" s="441"/>
      <c r="DC2" s="441"/>
      <c r="DD2" s="441"/>
      <c r="DE2" s="441"/>
      <c r="DF2" s="441"/>
      <c r="DG2" s="441"/>
      <c r="DH2" s="442"/>
      <c r="DI2" s="440"/>
      <c r="DJ2" s="441"/>
      <c r="DK2" s="441"/>
      <c r="DL2" s="441"/>
      <c r="DM2" s="441"/>
      <c r="DN2" s="441"/>
      <c r="DO2" s="441"/>
      <c r="DP2" s="441"/>
      <c r="DQ2" s="441"/>
      <c r="DR2" s="441"/>
      <c r="DS2" s="442"/>
      <c r="DT2" s="440"/>
      <c r="DU2" s="441"/>
      <c r="DV2" s="441"/>
      <c r="DW2" s="441"/>
      <c r="DX2" s="441"/>
      <c r="DY2" s="441"/>
      <c r="DZ2" s="441"/>
      <c r="EA2" s="441"/>
      <c r="EB2" s="441"/>
      <c r="EC2" s="441"/>
      <c r="ED2" s="442"/>
      <c r="EE2" s="440"/>
      <c r="EF2" s="441"/>
      <c r="EG2" s="441"/>
      <c r="EH2" s="441"/>
      <c r="EI2" s="441"/>
      <c r="EJ2" s="441"/>
      <c r="EK2" s="441"/>
      <c r="EL2" s="441"/>
      <c r="EM2" s="441"/>
      <c r="EN2" s="441"/>
      <c r="EO2" s="442"/>
      <c r="EP2" s="440"/>
      <c r="EQ2" s="441"/>
      <c r="ER2" s="441"/>
      <c r="ES2" s="441"/>
      <c r="ET2" s="441"/>
      <c r="EU2" s="441"/>
      <c r="EV2" s="441"/>
      <c r="EW2" s="441"/>
      <c r="EX2" s="441"/>
      <c r="EY2" s="441"/>
      <c r="EZ2" s="442"/>
      <c r="FA2" s="440"/>
      <c r="FB2" s="441"/>
      <c r="FC2" s="441"/>
      <c r="FD2" s="441"/>
      <c r="FE2" s="441"/>
      <c r="FF2" s="441"/>
      <c r="FG2" s="441"/>
      <c r="FH2" s="441"/>
      <c r="FI2" s="441"/>
      <c r="FJ2" s="441"/>
      <c r="FK2" s="442"/>
      <c r="FL2" s="440"/>
      <c r="FM2" s="441"/>
      <c r="FN2" s="441"/>
      <c r="FO2" s="441"/>
      <c r="FP2" s="441"/>
      <c r="FQ2" s="441"/>
      <c r="FR2" s="441"/>
      <c r="FS2" s="441"/>
      <c r="FT2" s="441"/>
      <c r="FU2" s="441"/>
      <c r="FV2" s="442"/>
    </row>
    <row r="3" spans="1:178" ht="27" thickBot="1" x14ac:dyDescent="0.45">
      <c r="C3" s="161" t="s">
        <v>187</v>
      </c>
      <c r="E3" s="30">
        <f>WEEKNUM(C5)</f>
        <v>39</v>
      </c>
      <c r="N3" s="161" t="s">
        <v>187</v>
      </c>
      <c r="O3"/>
      <c r="P3" s="30">
        <f>WEEKNUM(C5,2)</f>
        <v>40</v>
      </c>
      <c r="Q3"/>
      <c r="R3"/>
      <c r="S3"/>
      <c r="T3"/>
      <c r="U3"/>
      <c r="V3"/>
      <c r="W3"/>
      <c r="X3" s="322"/>
      <c r="Y3" s="30" t="s">
        <v>187</v>
      </c>
      <c r="Z3"/>
      <c r="AA3" s="30">
        <f>WEEKNUM(N5,2)</f>
        <v>41</v>
      </c>
      <c r="AB3"/>
      <c r="AC3"/>
      <c r="AD3"/>
      <c r="AE3"/>
      <c r="AF3"/>
      <c r="AG3"/>
      <c r="AH3"/>
      <c r="AI3" s="322"/>
      <c r="AJ3" s="30" t="s">
        <v>187</v>
      </c>
      <c r="AK3"/>
      <c r="AL3" s="30">
        <f>WEEKNUM(Y5,2)</f>
        <v>42</v>
      </c>
      <c r="AM3"/>
      <c r="AN3"/>
      <c r="AO3"/>
      <c r="AP3"/>
      <c r="AQ3"/>
      <c r="AR3"/>
      <c r="AS3"/>
      <c r="AT3" s="322"/>
      <c r="AU3" s="30" t="s">
        <v>187</v>
      </c>
      <c r="AV3"/>
      <c r="AW3" s="30">
        <f>WEEKNUM(AU5)</f>
        <v>43</v>
      </c>
      <c r="AX3"/>
      <c r="AY3"/>
      <c r="AZ3"/>
      <c r="BA3"/>
      <c r="BB3"/>
      <c r="BC3"/>
      <c r="BD3"/>
      <c r="BE3" s="322"/>
      <c r="BF3" s="30" t="s">
        <v>187</v>
      </c>
      <c r="BG3"/>
      <c r="BH3" s="30">
        <f>WEEKNUM(BF5)</f>
        <v>44</v>
      </c>
      <c r="BI3"/>
      <c r="BJ3"/>
      <c r="BK3"/>
      <c r="BL3"/>
      <c r="BM3"/>
      <c r="BN3"/>
      <c r="BO3"/>
      <c r="BP3" s="322"/>
      <c r="BQ3" s="30" t="s">
        <v>187</v>
      </c>
      <c r="BR3"/>
      <c r="BS3" s="30">
        <f>WEEKNUM(BQ5)</f>
        <v>45</v>
      </c>
      <c r="BT3"/>
      <c r="BU3"/>
      <c r="BV3"/>
      <c r="BW3"/>
      <c r="CB3" s="30" t="s">
        <v>187</v>
      </c>
      <c r="CC3"/>
      <c r="CD3" s="30">
        <f>WEEKNUM(CB5)</f>
        <v>46</v>
      </c>
      <c r="CE3"/>
      <c r="CF3"/>
      <c r="CG3"/>
      <c r="CH3"/>
      <c r="CM3" s="30" t="s">
        <v>187</v>
      </c>
      <c r="CN3"/>
      <c r="CO3" s="30">
        <f>WEEKNUM(CM5)</f>
        <v>47</v>
      </c>
      <c r="CP3"/>
      <c r="CQ3"/>
      <c r="CR3"/>
      <c r="CS3"/>
      <c r="CX3" s="319" t="s">
        <v>187</v>
      </c>
      <c r="CY3" s="318"/>
      <c r="CZ3" s="319">
        <f>WEEKNUM(CX5)</f>
        <v>48</v>
      </c>
      <c r="DA3" s="318"/>
      <c r="DB3" s="318"/>
      <c r="DC3" s="318"/>
      <c r="DD3" s="318"/>
      <c r="DE3" s="320"/>
      <c r="DF3" s="320"/>
      <c r="DG3" s="320"/>
      <c r="DH3" s="329"/>
      <c r="DI3" s="30" t="s">
        <v>187</v>
      </c>
      <c r="DK3" s="30">
        <f>WEEKNUM(DI5)</f>
        <v>49</v>
      </c>
      <c r="DP3" s="26"/>
      <c r="DQ3" s="26"/>
      <c r="DR3" s="26"/>
      <c r="DS3" s="328"/>
      <c r="DT3" s="30" t="s">
        <v>187</v>
      </c>
      <c r="DV3" s="30">
        <f>WEEKNUM(DT5)</f>
        <v>50</v>
      </c>
      <c r="EA3" s="26"/>
      <c r="EB3" s="26"/>
      <c r="EC3" s="26"/>
      <c r="ED3" s="328"/>
      <c r="EE3" s="30" t="s">
        <v>187</v>
      </c>
      <c r="EG3" s="30">
        <f>WEEKNUM(EE5)</f>
        <v>51</v>
      </c>
      <c r="EL3" s="26"/>
      <c r="EM3" s="26"/>
      <c r="EN3" s="26"/>
      <c r="EO3" s="328"/>
      <c r="EP3" s="30" t="s">
        <v>187</v>
      </c>
      <c r="ER3" s="30">
        <f>WEEKNUM(EP5)</f>
        <v>52</v>
      </c>
      <c r="EW3" s="26"/>
      <c r="EX3" s="26"/>
      <c r="EY3" s="26"/>
      <c r="EZ3" s="328"/>
      <c r="FA3" s="30" t="s">
        <v>187</v>
      </c>
      <c r="FC3" s="30">
        <f t="shared" ref="FC3" si="0">WEEKNUM(FA5)</f>
        <v>1</v>
      </c>
      <c r="FH3" s="26"/>
      <c r="FI3" s="26"/>
      <c r="FJ3" s="26"/>
      <c r="FK3" s="328"/>
      <c r="FL3" s="30" t="s">
        <v>187</v>
      </c>
      <c r="FN3" s="30">
        <f t="shared" ref="FN3" si="1">WEEKNUM(FL5)</f>
        <v>2</v>
      </c>
      <c r="FS3" s="26"/>
      <c r="FT3" s="26"/>
      <c r="FU3" s="26"/>
      <c r="FV3" s="328"/>
    </row>
    <row r="4" spans="1:178" ht="13.5" customHeight="1" thickBot="1" x14ac:dyDescent="0.25">
      <c r="A4" s="433" t="s">
        <v>54</v>
      </c>
      <c r="B4" s="435" t="s">
        <v>55</v>
      </c>
      <c r="C4" s="159" t="s">
        <v>45</v>
      </c>
      <c r="D4" s="28" t="s">
        <v>46</v>
      </c>
      <c r="E4" s="28" t="s">
        <v>47</v>
      </c>
      <c r="F4" s="28" t="s">
        <v>48</v>
      </c>
      <c r="G4" s="28" t="s">
        <v>49</v>
      </c>
      <c r="H4" s="28" t="s">
        <v>50</v>
      </c>
      <c r="I4" s="28" t="s">
        <v>51</v>
      </c>
      <c r="J4" s="425" t="s">
        <v>56</v>
      </c>
      <c r="K4" s="426" t="s">
        <v>72</v>
      </c>
      <c r="L4" s="428" t="s">
        <v>79</v>
      </c>
      <c r="M4" s="430" t="s">
        <v>38</v>
      </c>
      <c r="N4" s="159" t="s">
        <v>45</v>
      </c>
      <c r="O4" s="28" t="s">
        <v>46</v>
      </c>
      <c r="P4" s="28" t="s">
        <v>47</v>
      </c>
      <c r="Q4" s="28" t="s">
        <v>48</v>
      </c>
      <c r="R4" s="28" t="s">
        <v>49</v>
      </c>
      <c r="S4" s="28" t="s">
        <v>50</v>
      </c>
      <c r="T4" s="28" t="s">
        <v>51</v>
      </c>
      <c r="U4" s="425" t="s">
        <v>56</v>
      </c>
      <c r="V4" s="426" t="s">
        <v>72</v>
      </c>
      <c r="W4" s="428" t="s">
        <v>79</v>
      </c>
      <c r="X4" s="430" t="s">
        <v>38</v>
      </c>
      <c r="Y4" s="159" t="s">
        <v>45</v>
      </c>
      <c r="Z4" s="28" t="s">
        <v>46</v>
      </c>
      <c r="AA4" s="28" t="s">
        <v>47</v>
      </c>
      <c r="AB4" s="28" t="s">
        <v>48</v>
      </c>
      <c r="AC4" s="28" t="s">
        <v>49</v>
      </c>
      <c r="AD4" s="28" t="s">
        <v>50</v>
      </c>
      <c r="AE4" s="28" t="s">
        <v>51</v>
      </c>
      <c r="AF4" s="425" t="s">
        <v>56</v>
      </c>
      <c r="AG4" s="426" t="s">
        <v>72</v>
      </c>
      <c r="AH4" s="428" t="s">
        <v>79</v>
      </c>
      <c r="AI4" s="430" t="s">
        <v>38</v>
      </c>
      <c r="AJ4" s="159" t="s">
        <v>45</v>
      </c>
      <c r="AK4" s="28" t="s">
        <v>46</v>
      </c>
      <c r="AL4" s="28" t="s">
        <v>47</v>
      </c>
      <c r="AM4" s="28" t="s">
        <v>48</v>
      </c>
      <c r="AN4" s="28" t="s">
        <v>49</v>
      </c>
      <c r="AO4" s="28" t="s">
        <v>50</v>
      </c>
      <c r="AP4" s="28" t="s">
        <v>51</v>
      </c>
      <c r="AQ4" s="425" t="s">
        <v>56</v>
      </c>
      <c r="AR4" s="426" t="s">
        <v>72</v>
      </c>
      <c r="AS4" s="428" t="s">
        <v>79</v>
      </c>
      <c r="AT4" s="430" t="s">
        <v>38</v>
      </c>
      <c r="AU4" s="159" t="s">
        <v>45</v>
      </c>
      <c r="AV4" s="28" t="s">
        <v>46</v>
      </c>
      <c r="AW4" s="28" t="s">
        <v>47</v>
      </c>
      <c r="AX4" s="28" t="s">
        <v>48</v>
      </c>
      <c r="AY4" s="28" t="s">
        <v>49</v>
      </c>
      <c r="AZ4" s="28" t="s">
        <v>50</v>
      </c>
      <c r="BA4" s="28" t="s">
        <v>51</v>
      </c>
      <c r="BB4" s="425" t="s">
        <v>56</v>
      </c>
      <c r="BC4" s="426" t="s">
        <v>72</v>
      </c>
      <c r="BD4" s="428" t="s">
        <v>79</v>
      </c>
      <c r="BE4" s="430" t="s">
        <v>38</v>
      </c>
      <c r="BF4" s="159" t="s">
        <v>45</v>
      </c>
      <c r="BG4" s="28" t="s">
        <v>46</v>
      </c>
      <c r="BH4" s="28" t="s">
        <v>47</v>
      </c>
      <c r="BI4" s="28" t="s">
        <v>48</v>
      </c>
      <c r="BJ4" s="28" t="s">
        <v>49</v>
      </c>
      <c r="BK4" s="28" t="s">
        <v>50</v>
      </c>
      <c r="BL4" s="28" t="s">
        <v>51</v>
      </c>
      <c r="BM4" s="425" t="s">
        <v>56</v>
      </c>
      <c r="BN4" s="426" t="s">
        <v>72</v>
      </c>
      <c r="BO4" s="428" t="s">
        <v>79</v>
      </c>
      <c r="BP4" s="430" t="s">
        <v>38</v>
      </c>
      <c r="BQ4" s="159" t="s">
        <v>45</v>
      </c>
      <c r="BR4" s="28" t="s">
        <v>46</v>
      </c>
      <c r="BS4" s="28" t="s">
        <v>47</v>
      </c>
      <c r="BT4" s="28" t="s">
        <v>48</v>
      </c>
      <c r="BU4" s="28" t="s">
        <v>49</v>
      </c>
      <c r="BV4" s="28" t="s">
        <v>50</v>
      </c>
      <c r="BW4" s="28" t="s">
        <v>51</v>
      </c>
      <c r="BX4" s="425" t="s">
        <v>56</v>
      </c>
      <c r="BY4" s="426" t="s">
        <v>72</v>
      </c>
      <c r="BZ4" s="428" t="s">
        <v>79</v>
      </c>
      <c r="CA4" s="430" t="s">
        <v>38</v>
      </c>
      <c r="CB4" s="159" t="s">
        <v>45</v>
      </c>
      <c r="CC4" s="28" t="s">
        <v>46</v>
      </c>
      <c r="CD4" s="28" t="s">
        <v>47</v>
      </c>
      <c r="CE4" s="28" t="s">
        <v>48</v>
      </c>
      <c r="CF4" s="28" t="s">
        <v>49</v>
      </c>
      <c r="CG4" s="28" t="s">
        <v>50</v>
      </c>
      <c r="CH4" s="28" t="s">
        <v>51</v>
      </c>
      <c r="CI4" s="425" t="s">
        <v>56</v>
      </c>
      <c r="CJ4" s="426" t="s">
        <v>72</v>
      </c>
      <c r="CK4" s="428" t="s">
        <v>79</v>
      </c>
      <c r="CL4" s="430" t="s">
        <v>38</v>
      </c>
      <c r="CM4" s="159" t="s">
        <v>45</v>
      </c>
      <c r="CN4" s="28" t="s">
        <v>46</v>
      </c>
      <c r="CO4" s="28" t="s">
        <v>47</v>
      </c>
      <c r="CP4" s="28" t="s">
        <v>48</v>
      </c>
      <c r="CQ4" s="28" t="s">
        <v>49</v>
      </c>
      <c r="CR4" s="28" t="s">
        <v>50</v>
      </c>
      <c r="CS4" s="28" t="s">
        <v>51</v>
      </c>
      <c r="CT4" s="425" t="s">
        <v>56</v>
      </c>
      <c r="CU4" s="426" t="s">
        <v>72</v>
      </c>
      <c r="CV4" s="428" t="s">
        <v>79</v>
      </c>
      <c r="CW4" s="430" t="s">
        <v>38</v>
      </c>
      <c r="CX4" s="159" t="s">
        <v>45</v>
      </c>
      <c r="CY4" s="28" t="s">
        <v>46</v>
      </c>
      <c r="CZ4" s="28" t="s">
        <v>47</v>
      </c>
      <c r="DA4" s="28" t="s">
        <v>48</v>
      </c>
      <c r="DB4" s="28" t="s">
        <v>49</v>
      </c>
      <c r="DC4" s="28" t="s">
        <v>50</v>
      </c>
      <c r="DD4" s="28" t="s">
        <v>51</v>
      </c>
      <c r="DE4" s="425" t="s">
        <v>56</v>
      </c>
      <c r="DF4" s="426" t="s">
        <v>72</v>
      </c>
      <c r="DG4" s="428" t="s">
        <v>79</v>
      </c>
      <c r="DH4" s="430" t="s">
        <v>38</v>
      </c>
      <c r="DI4" s="159" t="s">
        <v>45</v>
      </c>
      <c r="DJ4" s="28" t="s">
        <v>46</v>
      </c>
      <c r="DK4" s="28" t="s">
        <v>47</v>
      </c>
      <c r="DL4" s="28" t="s">
        <v>48</v>
      </c>
      <c r="DM4" s="28" t="s">
        <v>49</v>
      </c>
      <c r="DN4" s="28" t="s">
        <v>50</v>
      </c>
      <c r="DO4" s="28" t="s">
        <v>51</v>
      </c>
      <c r="DP4" s="425" t="s">
        <v>56</v>
      </c>
      <c r="DQ4" s="426" t="s">
        <v>72</v>
      </c>
      <c r="DR4" s="428" t="s">
        <v>79</v>
      </c>
      <c r="DS4" s="430" t="s">
        <v>38</v>
      </c>
      <c r="DT4" s="159" t="s">
        <v>45</v>
      </c>
      <c r="DU4" s="28" t="s">
        <v>46</v>
      </c>
      <c r="DV4" s="28" t="s">
        <v>47</v>
      </c>
      <c r="DW4" s="28" t="s">
        <v>48</v>
      </c>
      <c r="DX4" s="28" t="s">
        <v>49</v>
      </c>
      <c r="DY4" s="28" t="s">
        <v>50</v>
      </c>
      <c r="DZ4" s="28" t="s">
        <v>51</v>
      </c>
      <c r="EA4" s="425" t="s">
        <v>56</v>
      </c>
      <c r="EB4" s="426" t="s">
        <v>72</v>
      </c>
      <c r="EC4" s="428" t="s">
        <v>79</v>
      </c>
      <c r="ED4" s="430" t="s">
        <v>38</v>
      </c>
      <c r="EE4" s="159" t="s">
        <v>45</v>
      </c>
      <c r="EF4" s="28" t="s">
        <v>46</v>
      </c>
      <c r="EG4" s="28" t="s">
        <v>47</v>
      </c>
      <c r="EH4" s="28" t="s">
        <v>48</v>
      </c>
      <c r="EI4" s="28" t="s">
        <v>49</v>
      </c>
      <c r="EJ4" s="28" t="s">
        <v>50</v>
      </c>
      <c r="EK4" s="28" t="s">
        <v>51</v>
      </c>
      <c r="EL4" s="331" t="s">
        <v>56</v>
      </c>
      <c r="EM4" s="332" t="s">
        <v>72</v>
      </c>
      <c r="EN4" s="333" t="s">
        <v>79</v>
      </c>
      <c r="EO4" s="334" t="s">
        <v>38</v>
      </c>
      <c r="EP4" s="159" t="s">
        <v>45</v>
      </c>
      <c r="EQ4" s="28" t="s">
        <v>46</v>
      </c>
      <c r="ER4" s="28" t="s">
        <v>47</v>
      </c>
      <c r="ES4" s="28" t="s">
        <v>48</v>
      </c>
      <c r="ET4" s="28" t="s">
        <v>49</v>
      </c>
      <c r="EU4" s="28" t="s">
        <v>50</v>
      </c>
      <c r="EV4" s="28" t="s">
        <v>51</v>
      </c>
      <c r="EW4" s="331" t="s">
        <v>56</v>
      </c>
      <c r="EX4" s="332" t="s">
        <v>72</v>
      </c>
      <c r="EY4" s="333" t="s">
        <v>79</v>
      </c>
      <c r="EZ4" s="334" t="s">
        <v>38</v>
      </c>
      <c r="FA4" s="159" t="s">
        <v>45</v>
      </c>
      <c r="FB4" s="28" t="s">
        <v>46</v>
      </c>
      <c r="FC4" s="28" t="s">
        <v>47</v>
      </c>
      <c r="FD4" s="28" t="s">
        <v>48</v>
      </c>
      <c r="FE4" s="28" t="s">
        <v>49</v>
      </c>
      <c r="FF4" s="28" t="s">
        <v>50</v>
      </c>
      <c r="FG4" s="28" t="s">
        <v>51</v>
      </c>
      <c r="FH4" s="331" t="s">
        <v>56</v>
      </c>
      <c r="FI4" s="332" t="s">
        <v>72</v>
      </c>
      <c r="FJ4" s="333" t="s">
        <v>79</v>
      </c>
      <c r="FK4" s="334" t="s">
        <v>38</v>
      </c>
      <c r="FL4" s="159" t="s">
        <v>45</v>
      </c>
      <c r="FM4" s="28" t="s">
        <v>46</v>
      </c>
      <c r="FN4" s="28" t="s">
        <v>47</v>
      </c>
      <c r="FO4" s="28" t="s">
        <v>48</v>
      </c>
      <c r="FP4" s="28" t="s">
        <v>49</v>
      </c>
      <c r="FQ4" s="28" t="s">
        <v>50</v>
      </c>
      <c r="FR4" s="28" t="s">
        <v>51</v>
      </c>
      <c r="FS4" s="331" t="s">
        <v>56</v>
      </c>
      <c r="FT4" s="332" t="s">
        <v>72</v>
      </c>
      <c r="FU4" s="333" t="s">
        <v>79</v>
      </c>
      <c r="FV4" s="334" t="s">
        <v>38</v>
      </c>
    </row>
    <row r="5" spans="1:178" ht="13.5" thickBot="1" x14ac:dyDescent="0.25">
      <c r="A5" s="434"/>
      <c r="B5" s="436"/>
      <c r="C5" s="330">
        <v>43003</v>
      </c>
      <c r="D5" s="29">
        <f t="shared" ref="D5:I5" si="2">C5+1</f>
        <v>43004</v>
      </c>
      <c r="E5" s="29">
        <f t="shared" si="2"/>
        <v>43005</v>
      </c>
      <c r="F5" s="29">
        <f t="shared" si="2"/>
        <v>43006</v>
      </c>
      <c r="G5" s="29">
        <f t="shared" si="2"/>
        <v>43007</v>
      </c>
      <c r="H5" s="29">
        <f t="shared" si="2"/>
        <v>43008</v>
      </c>
      <c r="I5" s="29">
        <f t="shared" si="2"/>
        <v>43009</v>
      </c>
      <c r="J5" s="425"/>
      <c r="K5" s="427"/>
      <c r="L5" s="429"/>
      <c r="M5" s="430"/>
      <c r="N5" s="160">
        <f>I5+1</f>
        <v>43010</v>
      </c>
      <c r="O5" s="29">
        <f t="shared" ref="O5:T5" si="3">N5+1</f>
        <v>43011</v>
      </c>
      <c r="P5" s="29">
        <f t="shared" si="3"/>
        <v>43012</v>
      </c>
      <c r="Q5" s="29">
        <f t="shared" si="3"/>
        <v>43013</v>
      </c>
      <c r="R5" s="29">
        <f t="shared" si="3"/>
        <v>43014</v>
      </c>
      <c r="S5" s="29">
        <f t="shared" si="3"/>
        <v>43015</v>
      </c>
      <c r="T5" s="29">
        <f t="shared" si="3"/>
        <v>43016</v>
      </c>
      <c r="U5" s="425"/>
      <c r="V5" s="427"/>
      <c r="W5" s="429"/>
      <c r="X5" s="430"/>
      <c r="Y5" s="160">
        <f>T5+1</f>
        <v>43017</v>
      </c>
      <c r="Z5" s="29">
        <f t="shared" ref="Z5:AE5" si="4">Y5+1</f>
        <v>43018</v>
      </c>
      <c r="AA5" s="29">
        <f t="shared" si="4"/>
        <v>43019</v>
      </c>
      <c r="AB5" s="29">
        <f t="shared" si="4"/>
        <v>43020</v>
      </c>
      <c r="AC5" s="29">
        <f t="shared" si="4"/>
        <v>43021</v>
      </c>
      <c r="AD5" s="29">
        <f t="shared" si="4"/>
        <v>43022</v>
      </c>
      <c r="AE5" s="29">
        <f t="shared" si="4"/>
        <v>43023</v>
      </c>
      <c r="AF5" s="425"/>
      <c r="AG5" s="427"/>
      <c r="AH5" s="429"/>
      <c r="AI5" s="430"/>
      <c r="AJ5" s="160">
        <f>AE5+1</f>
        <v>43024</v>
      </c>
      <c r="AK5" s="29">
        <f t="shared" ref="AK5:AP5" si="5">AJ5+1</f>
        <v>43025</v>
      </c>
      <c r="AL5" s="29">
        <f t="shared" si="5"/>
        <v>43026</v>
      </c>
      <c r="AM5" s="29">
        <f t="shared" si="5"/>
        <v>43027</v>
      </c>
      <c r="AN5" s="29">
        <f t="shared" si="5"/>
        <v>43028</v>
      </c>
      <c r="AO5" s="29">
        <f t="shared" si="5"/>
        <v>43029</v>
      </c>
      <c r="AP5" s="29">
        <f t="shared" si="5"/>
        <v>43030</v>
      </c>
      <c r="AQ5" s="425"/>
      <c r="AR5" s="427"/>
      <c r="AS5" s="429"/>
      <c r="AT5" s="430"/>
      <c r="AU5" s="160">
        <f>AP5+1</f>
        <v>43031</v>
      </c>
      <c r="AV5" s="29">
        <f t="shared" ref="AV5:BA5" si="6">AU5+1</f>
        <v>43032</v>
      </c>
      <c r="AW5" s="29">
        <f t="shared" si="6"/>
        <v>43033</v>
      </c>
      <c r="AX5" s="29">
        <f t="shared" si="6"/>
        <v>43034</v>
      </c>
      <c r="AY5" s="29">
        <f t="shared" si="6"/>
        <v>43035</v>
      </c>
      <c r="AZ5" s="29">
        <f t="shared" si="6"/>
        <v>43036</v>
      </c>
      <c r="BA5" s="29">
        <f t="shared" si="6"/>
        <v>43037</v>
      </c>
      <c r="BB5" s="425"/>
      <c r="BC5" s="427"/>
      <c r="BD5" s="429"/>
      <c r="BE5" s="430"/>
      <c r="BF5" s="160">
        <f>BA5+1</f>
        <v>43038</v>
      </c>
      <c r="BG5" s="29">
        <f t="shared" ref="BG5:BL5" si="7">BF5+1</f>
        <v>43039</v>
      </c>
      <c r="BH5" s="29">
        <f t="shared" si="7"/>
        <v>43040</v>
      </c>
      <c r="BI5" s="29">
        <f t="shared" si="7"/>
        <v>43041</v>
      </c>
      <c r="BJ5" s="29">
        <f t="shared" si="7"/>
        <v>43042</v>
      </c>
      <c r="BK5" s="29">
        <f t="shared" si="7"/>
        <v>43043</v>
      </c>
      <c r="BL5" s="29">
        <f t="shared" si="7"/>
        <v>43044</v>
      </c>
      <c r="BM5" s="425"/>
      <c r="BN5" s="427"/>
      <c r="BO5" s="429"/>
      <c r="BP5" s="430"/>
      <c r="BQ5" s="160">
        <f>BL5+1</f>
        <v>43045</v>
      </c>
      <c r="BR5" s="29">
        <f t="shared" ref="BR5:BW5" si="8">BQ5+1</f>
        <v>43046</v>
      </c>
      <c r="BS5" s="29">
        <f t="shared" si="8"/>
        <v>43047</v>
      </c>
      <c r="BT5" s="29">
        <f t="shared" si="8"/>
        <v>43048</v>
      </c>
      <c r="BU5" s="29">
        <f t="shared" si="8"/>
        <v>43049</v>
      </c>
      <c r="BV5" s="29">
        <f t="shared" si="8"/>
        <v>43050</v>
      </c>
      <c r="BW5" s="29">
        <f t="shared" si="8"/>
        <v>43051</v>
      </c>
      <c r="BX5" s="425"/>
      <c r="BY5" s="427"/>
      <c r="BZ5" s="429"/>
      <c r="CA5" s="430"/>
      <c r="CB5" s="160">
        <f>BW5+1</f>
        <v>43052</v>
      </c>
      <c r="CC5" s="29">
        <f t="shared" ref="CC5:CH5" si="9">CB5+1</f>
        <v>43053</v>
      </c>
      <c r="CD5" s="29">
        <f t="shared" si="9"/>
        <v>43054</v>
      </c>
      <c r="CE5" s="29">
        <f t="shared" si="9"/>
        <v>43055</v>
      </c>
      <c r="CF5" s="29">
        <f t="shared" si="9"/>
        <v>43056</v>
      </c>
      <c r="CG5" s="29">
        <f t="shared" si="9"/>
        <v>43057</v>
      </c>
      <c r="CH5" s="29">
        <f t="shared" si="9"/>
        <v>43058</v>
      </c>
      <c r="CI5" s="425"/>
      <c r="CJ5" s="427"/>
      <c r="CK5" s="429"/>
      <c r="CL5" s="430"/>
      <c r="CM5" s="160">
        <f>CH5+1</f>
        <v>43059</v>
      </c>
      <c r="CN5" s="29">
        <f t="shared" ref="CN5:CS5" si="10">CM5+1</f>
        <v>43060</v>
      </c>
      <c r="CO5" s="29">
        <f t="shared" si="10"/>
        <v>43061</v>
      </c>
      <c r="CP5" s="29">
        <f t="shared" si="10"/>
        <v>43062</v>
      </c>
      <c r="CQ5" s="29">
        <f t="shared" si="10"/>
        <v>43063</v>
      </c>
      <c r="CR5" s="29">
        <f t="shared" si="10"/>
        <v>43064</v>
      </c>
      <c r="CS5" s="29">
        <f t="shared" si="10"/>
        <v>43065</v>
      </c>
      <c r="CT5" s="425"/>
      <c r="CU5" s="427"/>
      <c r="CV5" s="429"/>
      <c r="CW5" s="430"/>
      <c r="CX5" s="160">
        <f>CS5+1</f>
        <v>43066</v>
      </c>
      <c r="CY5" s="29">
        <f t="shared" ref="CY5:DD5" si="11">CX5+1</f>
        <v>43067</v>
      </c>
      <c r="CZ5" s="29">
        <f t="shared" si="11"/>
        <v>43068</v>
      </c>
      <c r="DA5" s="29">
        <f t="shared" si="11"/>
        <v>43069</v>
      </c>
      <c r="DB5" s="29">
        <f t="shared" si="11"/>
        <v>43070</v>
      </c>
      <c r="DC5" s="29">
        <f t="shared" si="11"/>
        <v>43071</v>
      </c>
      <c r="DD5" s="29">
        <f t="shared" si="11"/>
        <v>43072</v>
      </c>
      <c r="DE5" s="425"/>
      <c r="DF5" s="427"/>
      <c r="DG5" s="429"/>
      <c r="DH5" s="430"/>
      <c r="DI5" s="160">
        <f>DD5+1</f>
        <v>43073</v>
      </c>
      <c r="DJ5" s="29">
        <f t="shared" ref="DJ5:DO5" si="12">DI5+1</f>
        <v>43074</v>
      </c>
      <c r="DK5" s="29">
        <f t="shared" si="12"/>
        <v>43075</v>
      </c>
      <c r="DL5" s="29">
        <f t="shared" si="12"/>
        <v>43076</v>
      </c>
      <c r="DM5" s="29">
        <f t="shared" si="12"/>
        <v>43077</v>
      </c>
      <c r="DN5" s="29">
        <f t="shared" si="12"/>
        <v>43078</v>
      </c>
      <c r="DO5" s="29">
        <f t="shared" si="12"/>
        <v>43079</v>
      </c>
      <c r="DP5" s="425"/>
      <c r="DQ5" s="427"/>
      <c r="DR5" s="429"/>
      <c r="DS5" s="430"/>
      <c r="DT5" s="160">
        <f>DO5+1</f>
        <v>43080</v>
      </c>
      <c r="DU5" s="29">
        <f t="shared" ref="DU5:DZ5" si="13">DT5+1</f>
        <v>43081</v>
      </c>
      <c r="DV5" s="29">
        <f t="shared" si="13"/>
        <v>43082</v>
      </c>
      <c r="DW5" s="29">
        <f t="shared" si="13"/>
        <v>43083</v>
      </c>
      <c r="DX5" s="29">
        <f t="shared" si="13"/>
        <v>43084</v>
      </c>
      <c r="DY5" s="29">
        <f t="shared" si="13"/>
        <v>43085</v>
      </c>
      <c r="DZ5" s="29">
        <f t="shared" si="13"/>
        <v>43086</v>
      </c>
      <c r="EA5" s="425"/>
      <c r="EB5" s="427"/>
      <c r="EC5" s="429"/>
      <c r="ED5" s="430"/>
      <c r="EE5" s="160">
        <f>DZ5+1</f>
        <v>43087</v>
      </c>
      <c r="EF5" s="29">
        <f t="shared" ref="EF5:EK5" si="14">EE5+1</f>
        <v>43088</v>
      </c>
      <c r="EG5" s="29">
        <f t="shared" si="14"/>
        <v>43089</v>
      </c>
      <c r="EH5" s="29">
        <f t="shared" si="14"/>
        <v>43090</v>
      </c>
      <c r="EI5" s="29">
        <f t="shared" si="14"/>
        <v>43091</v>
      </c>
      <c r="EJ5" s="29">
        <f t="shared" si="14"/>
        <v>43092</v>
      </c>
      <c r="EK5" s="29">
        <f t="shared" si="14"/>
        <v>43093</v>
      </c>
      <c r="EL5" s="335"/>
      <c r="EM5" s="336"/>
      <c r="EN5" s="337"/>
      <c r="EO5" s="338"/>
      <c r="EP5" s="160">
        <f>EK5+1</f>
        <v>43094</v>
      </c>
      <c r="EQ5" s="29">
        <f t="shared" ref="EQ5" si="15">EP5+1</f>
        <v>43095</v>
      </c>
      <c r="ER5" s="29">
        <f t="shared" ref="ER5" si="16">EQ5+1</f>
        <v>43096</v>
      </c>
      <c r="ES5" s="29">
        <f t="shared" ref="ES5" si="17">ER5+1</f>
        <v>43097</v>
      </c>
      <c r="ET5" s="29">
        <f t="shared" ref="ET5" si="18">ES5+1</f>
        <v>43098</v>
      </c>
      <c r="EU5" s="29">
        <f t="shared" ref="EU5" si="19">ET5+1</f>
        <v>43099</v>
      </c>
      <c r="EV5" s="29">
        <f t="shared" ref="EV5" si="20">EU5+1</f>
        <v>43100</v>
      </c>
      <c r="EW5" s="335"/>
      <c r="EX5" s="336"/>
      <c r="EY5" s="337"/>
      <c r="EZ5" s="338"/>
      <c r="FA5" s="160">
        <f t="shared" ref="FA5" si="21">EV5+1</f>
        <v>43101</v>
      </c>
      <c r="FB5" s="29">
        <f t="shared" ref="FB5" si="22">FA5+1</f>
        <v>43102</v>
      </c>
      <c r="FC5" s="29">
        <f t="shared" ref="FC5" si="23">FB5+1</f>
        <v>43103</v>
      </c>
      <c r="FD5" s="29">
        <f t="shared" ref="FD5" si="24">FC5+1</f>
        <v>43104</v>
      </c>
      <c r="FE5" s="29">
        <f t="shared" ref="FE5" si="25">FD5+1</f>
        <v>43105</v>
      </c>
      <c r="FF5" s="29">
        <f t="shared" ref="FF5" si="26">FE5+1</f>
        <v>43106</v>
      </c>
      <c r="FG5" s="29">
        <f t="shared" ref="FG5" si="27">FF5+1</f>
        <v>43107</v>
      </c>
      <c r="FH5" s="335"/>
      <c r="FI5" s="336"/>
      <c r="FJ5" s="337"/>
      <c r="FK5" s="338"/>
      <c r="FL5" s="160">
        <f t="shared" ref="FL5" si="28">FG5+1</f>
        <v>43108</v>
      </c>
      <c r="FM5" s="29">
        <f t="shared" ref="FM5" si="29">FL5+1</f>
        <v>43109</v>
      </c>
      <c r="FN5" s="29">
        <f t="shared" ref="FN5" si="30">FM5+1</f>
        <v>43110</v>
      </c>
      <c r="FO5" s="29">
        <f t="shared" ref="FO5" si="31">FN5+1</f>
        <v>43111</v>
      </c>
      <c r="FP5" s="29">
        <f t="shared" ref="FP5" si="32">FO5+1</f>
        <v>43112</v>
      </c>
      <c r="FQ5" s="29">
        <f t="shared" ref="FQ5" si="33">FP5+1</f>
        <v>43113</v>
      </c>
      <c r="FR5" s="29">
        <f t="shared" ref="FR5" si="34">FQ5+1</f>
        <v>43114</v>
      </c>
      <c r="FS5" s="335"/>
      <c r="FT5" s="336"/>
      <c r="FU5" s="337"/>
      <c r="FV5" s="338"/>
    </row>
    <row r="6" spans="1:178" ht="13.5" thickBot="1" x14ac:dyDescent="0.25">
      <c r="A6" s="27"/>
      <c r="B6" s="323"/>
      <c r="C6" s="158"/>
      <c r="D6" s="27"/>
      <c r="E6" s="27"/>
      <c r="F6" s="27"/>
      <c r="G6" s="27"/>
      <c r="H6" s="27"/>
      <c r="I6" s="27"/>
      <c r="J6" s="27"/>
      <c r="K6" s="27"/>
      <c r="L6" s="27"/>
      <c r="M6" s="323"/>
      <c r="N6" s="158"/>
      <c r="O6" s="27"/>
      <c r="P6" s="27"/>
      <c r="Q6" s="27"/>
      <c r="R6" s="27"/>
      <c r="S6" s="27"/>
      <c r="T6" s="27"/>
      <c r="U6" s="27"/>
      <c r="V6" s="27"/>
      <c r="W6" s="27"/>
      <c r="X6" s="323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323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323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323"/>
      <c r="BF6" s="27"/>
      <c r="BG6" s="27"/>
      <c r="BH6" s="27"/>
      <c r="BI6" s="27"/>
      <c r="BJ6" s="27"/>
      <c r="BK6" s="27"/>
      <c r="BL6" s="27"/>
      <c r="BM6" s="27"/>
      <c r="BN6" s="27"/>
      <c r="BO6" s="27"/>
      <c r="BP6" s="323"/>
      <c r="BQ6" s="27"/>
      <c r="BR6" s="27"/>
      <c r="BS6" s="27"/>
      <c r="BT6" s="27"/>
      <c r="BU6" s="27"/>
      <c r="BV6" s="27"/>
      <c r="BW6" s="27"/>
      <c r="BX6" s="27"/>
      <c r="BY6" s="27"/>
      <c r="BZ6" s="27"/>
      <c r="CA6" s="323"/>
      <c r="CB6" s="27"/>
      <c r="CC6" s="27"/>
      <c r="CD6" s="27"/>
      <c r="CE6" s="27"/>
      <c r="CF6" s="27"/>
      <c r="CG6" s="27"/>
      <c r="CH6" s="27"/>
      <c r="CI6" s="27"/>
      <c r="CJ6" s="27"/>
      <c r="CK6" s="27"/>
      <c r="CL6" s="323"/>
      <c r="CM6" s="27"/>
      <c r="CN6" s="27"/>
      <c r="CO6" s="27"/>
      <c r="CP6" s="27"/>
      <c r="CQ6" s="27"/>
      <c r="CR6" s="27"/>
      <c r="CS6" s="27"/>
      <c r="CT6" s="27"/>
      <c r="CU6" s="27"/>
      <c r="CV6" s="27"/>
      <c r="CW6" s="323"/>
      <c r="CX6" s="27"/>
      <c r="CY6" s="27"/>
      <c r="CZ6" s="27"/>
      <c r="DA6" s="27"/>
      <c r="DB6" s="27"/>
      <c r="DC6" s="27"/>
      <c r="DD6" s="27"/>
      <c r="DE6" s="27"/>
      <c r="DF6" s="27"/>
      <c r="DG6" s="27"/>
      <c r="DH6" s="323"/>
      <c r="DI6" s="27"/>
      <c r="DJ6" s="27"/>
      <c r="DK6" s="27"/>
      <c r="DL6" s="27"/>
      <c r="DM6" s="27"/>
      <c r="DN6" s="27"/>
      <c r="DO6" s="27"/>
      <c r="DP6" s="27"/>
      <c r="DQ6" s="27"/>
      <c r="DR6" s="27"/>
      <c r="DS6" s="323"/>
      <c r="DT6" s="27"/>
      <c r="DU6" s="27"/>
      <c r="DV6" s="27"/>
      <c r="DW6" s="27"/>
      <c r="DX6" s="27"/>
      <c r="DY6" s="27"/>
      <c r="DZ6" s="27"/>
      <c r="EA6" s="27"/>
      <c r="EB6" s="27"/>
      <c r="EC6" s="27"/>
      <c r="ED6" s="323"/>
      <c r="EE6" s="27"/>
      <c r="EF6" s="27"/>
      <c r="EG6" s="27"/>
      <c r="EH6" s="27"/>
      <c r="EI6" s="27"/>
      <c r="EJ6" s="27"/>
      <c r="EK6" s="27"/>
      <c r="EL6" s="27"/>
      <c r="EM6" s="27"/>
      <c r="EN6" s="27"/>
      <c r="EO6" s="323"/>
      <c r="EP6" s="27"/>
      <c r="EQ6" s="27"/>
      <c r="ER6" s="27"/>
      <c r="ES6" s="27"/>
      <c r="ET6" s="27"/>
      <c r="EU6" s="27"/>
      <c r="EV6" s="27"/>
      <c r="EW6" s="27"/>
      <c r="EX6" s="27"/>
      <c r="EY6" s="27"/>
      <c r="EZ6" s="323"/>
      <c r="FA6" s="27"/>
      <c r="FB6" s="27"/>
      <c r="FC6" s="27"/>
      <c r="FD6" s="27"/>
      <c r="FE6" s="27"/>
      <c r="FF6" s="27"/>
      <c r="FG6" s="27"/>
      <c r="FH6" s="27"/>
      <c r="FI6" s="27"/>
      <c r="FJ6" s="27"/>
      <c r="FK6" s="323"/>
      <c r="FL6" s="27"/>
      <c r="FM6" s="27"/>
      <c r="FN6" s="27"/>
      <c r="FO6" s="27"/>
      <c r="FP6" s="27"/>
      <c r="FQ6" s="27"/>
      <c r="FR6" s="27"/>
      <c r="FS6" s="27"/>
      <c r="FT6" s="27"/>
      <c r="FU6" s="27"/>
      <c r="FV6" s="323"/>
    </row>
    <row r="7" spans="1:178" ht="21" customHeight="1" thickBot="1" x14ac:dyDescent="0.25">
      <c r="A7" s="114" t="s">
        <v>52</v>
      </c>
      <c r="B7" s="324">
        <v>62</v>
      </c>
      <c r="C7" s="150"/>
      <c r="D7" s="150"/>
      <c r="E7" s="150"/>
      <c r="F7" s="150"/>
      <c r="G7" s="150"/>
      <c r="H7" s="150"/>
      <c r="I7" s="151"/>
      <c r="J7" s="39">
        <f t="shared" ref="J7:J19" si="35">SUM(C7:I7)</f>
        <v>0</v>
      </c>
      <c r="K7" s="38">
        <f>(30*7)-(COUNTBLANK(C7:I7)*30)</f>
        <v>0</v>
      </c>
      <c r="L7" s="156"/>
      <c r="M7" s="326">
        <f t="shared" ref="M7:M20" si="36">J7*B7</f>
        <v>0</v>
      </c>
      <c r="N7" s="150"/>
      <c r="O7" s="150"/>
      <c r="P7" s="150"/>
      <c r="Q7" s="150"/>
      <c r="R7" s="150"/>
      <c r="S7" s="150"/>
      <c r="T7" s="151"/>
      <c r="U7" s="39">
        <f t="shared" ref="U7:U20" si="37">SUM(N7:T7)</f>
        <v>0</v>
      </c>
      <c r="V7" s="38">
        <f>(30*7)-(COUNTBLANK(N7:T7)*30)</f>
        <v>0</v>
      </c>
      <c r="W7" s="156"/>
      <c r="X7" s="326">
        <f>U7*B7</f>
        <v>0</v>
      </c>
      <c r="Y7" s="150"/>
      <c r="Z7" s="150"/>
      <c r="AA7" s="150"/>
      <c r="AB7" s="150"/>
      <c r="AC7" s="150"/>
      <c r="AD7" s="150"/>
      <c r="AE7" s="151"/>
      <c r="AF7" s="39">
        <f t="shared" ref="AF7:AF20" si="38">SUM(Y7:AE7)</f>
        <v>0</v>
      </c>
      <c r="AG7" s="38">
        <f>(30*7)-(COUNTBLANK(Y7:AE7)*30)</f>
        <v>0</v>
      </c>
      <c r="AH7" s="156"/>
      <c r="AI7" s="326">
        <f>AF7*B7</f>
        <v>0</v>
      </c>
      <c r="AJ7" s="150"/>
      <c r="AK7" s="150"/>
      <c r="AL7" s="150"/>
      <c r="AM7" s="150"/>
      <c r="AN7" s="150"/>
      <c r="AO7" s="150"/>
      <c r="AP7" s="151"/>
      <c r="AQ7" s="39">
        <f t="shared" ref="AQ7:AQ20" si="39">SUM(AJ7:AP7)</f>
        <v>0</v>
      </c>
      <c r="AR7" s="38">
        <f>(30*7)-(COUNTBLANK(AJ7:AP7)*30)</f>
        <v>0</v>
      </c>
      <c r="AS7" s="156"/>
      <c r="AT7" s="326">
        <f>AQ7*B7</f>
        <v>0</v>
      </c>
      <c r="AU7" s="150"/>
      <c r="AV7" s="150"/>
      <c r="AW7" s="150"/>
      <c r="AX7" s="150"/>
      <c r="AY7" s="150"/>
      <c r="AZ7" s="150"/>
      <c r="BA7" s="151"/>
      <c r="BB7" s="85">
        <f t="shared" ref="BB7:BB20" si="40">SUM(AU7:BA7)</f>
        <v>0</v>
      </c>
      <c r="BC7" s="38">
        <f>(30*7)-(COUNTBLANK(AU7:BA7)*30)</f>
        <v>0</v>
      </c>
      <c r="BD7" s="156"/>
      <c r="BE7" s="326">
        <f>BB7*B7</f>
        <v>0</v>
      </c>
      <c r="BF7" s="150"/>
      <c r="BG7" s="150"/>
      <c r="BH7" s="150"/>
      <c r="BI7" s="150"/>
      <c r="BJ7" s="150"/>
      <c r="BK7" s="150"/>
      <c r="BL7" s="151"/>
      <c r="BM7" s="39">
        <f t="shared" ref="BM7:BM20" si="41">SUM(BF7:BL7)</f>
        <v>0</v>
      </c>
      <c r="BN7" s="38">
        <f>(30*7)-(COUNTBLANK(BF7:BL7)*30)</f>
        <v>0</v>
      </c>
      <c r="BO7" s="156"/>
      <c r="BP7" s="326">
        <f>BM7*B7</f>
        <v>0</v>
      </c>
      <c r="BQ7" s="150"/>
      <c r="BR7" s="150"/>
      <c r="BS7" s="150"/>
      <c r="BT7" s="150"/>
      <c r="BU7" s="150"/>
      <c r="BV7" s="150"/>
      <c r="BW7" s="151"/>
      <c r="BX7" s="39">
        <f t="shared" ref="BX7:BX20" si="42">SUM(BQ7:BW7)</f>
        <v>0</v>
      </c>
      <c r="BY7" s="38">
        <f>(30*7)-(COUNTBLANK(BQ7:BW7)*30)</f>
        <v>0</v>
      </c>
      <c r="BZ7" s="156"/>
      <c r="CA7" s="326">
        <f>BX7*B7</f>
        <v>0</v>
      </c>
      <c r="CB7" s="83"/>
      <c r="CC7" s="83"/>
      <c r="CD7" s="83"/>
      <c r="CE7" s="83"/>
      <c r="CF7" s="83"/>
      <c r="CG7" s="84"/>
      <c r="CH7" s="84"/>
      <c r="CI7" s="39">
        <f t="shared" ref="CI7:CI20" si="43">SUM(CB7:CH7)</f>
        <v>0</v>
      </c>
      <c r="CJ7" s="38">
        <f>(30*7)-(COUNTBLANK(CB7:CH7)*30)</f>
        <v>0</v>
      </c>
      <c r="CK7" s="38"/>
      <c r="CL7" s="326">
        <f>CI7*B7</f>
        <v>0</v>
      </c>
      <c r="CM7" s="83"/>
      <c r="CN7" s="83"/>
      <c r="CO7" s="83"/>
      <c r="CP7" s="83"/>
      <c r="CQ7" s="83"/>
      <c r="CR7" s="84"/>
      <c r="CS7" s="84"/>
      <c r="CT7" s="39">
        <f t="shared" ref="CT7:CT20" si="44">SUM(CM7:CS7)</f>
        <v>0</v>
      </c>
      <c r="CU7" s="38">
        <f>(30*7)-(COUNTBLANK(CM7:CS7)*30)</f>
        <v>0</v>
      </c>
      <c r="CV7" s="38"/>
      <c r="CW7" s="326">
        <f>CT7*B7</f>
        <v>0</v>
      </c>
      <c r="CX7" s="83"/>
      <c r="CY7" s="83"/>
      <c r="CZ7" s="83"/>
      <c r="DA7" s="83"/>
      <c r="DB7" s="83"/>
      <c r="DC7" s="84"/>
      <c r="DD7" s="84"/>
      <c r="DE7" s="39">
        <f t="shared" ref="DE7:DE20" si="45">SUM(CX7:DD7)</f>
        <v>0</v>
      </c>
      <c r="DF7" s="38">
        <f>(30*7)-(COUNTBLANK(CX7:DD7)*30)</f>
        <v>0</v>
      </c>
      <c r="DG7" s="38"/>
      <c r="DH7" s="326">
        <f>DE7*B7</f>
        <v>0</v>
      </c>
      <c r="DI7" s="83"/>
      <c r="DJ7" s="83"/>
      <c r="DK7" s="83"/>
      <c r="DL7" s="83"/>
      <c r="DM7" s="83"/>
      <c r="DN7" s="84"/>
      <c r="DO7" s="84"/>
      <c r="DP7" s="39">
        <f t="shared" ref="DP7:DP20" si="46">SUM(DI7:DO7)</f>
        <v>0</v>
      </c>
      <c r="DQ7" s="38">
        <f>(30*7)-(COUNTBLANK(DI7:DO7)*30)</f>
        <v>0</v>
      </c>
      <c r="DR7" s="38"/>
      <c r="DS7" s="326">
        <f>DP7*B7</f>
        <v>0</v>
      </c>
      <c r="DT7" s="83"/>
      <c r="DU7" s="83"/>
      <c r="DV7" s="83"/>
      <c r="DW7" s="83"/>
      <c r="DX7" s="83"/>
      <c r="DY7" s="84"/>
      <c r="DZ7" s="84"/>
      <c r="EA7" s="39">
        <f t="shared" ref="EA7:EA20" si="47">SUM(DT7:DZ7)</f>
        <v>0</v>
      </c>
      <c r="EB7" s="38">
        <f>(30*7)-(COUNTBLANK(DT7:DZ7)*30)</f>
        <v>0</v>
      </c>
      <c r="EC7" s="38"/>
      <c r="ED7" s="326">
        <f>EA7*B7</f>
        <v>0</v>
      </c>
      <c r="EE7" s="83"/>
      <c r="EF7" s="83"/>
      <c r="EG7" s="83"/>
      <c r="EH7" s="83"/>
      <c r="EI7" s="83"/>
      <c r="EJ7" s="84"/>
      <c r="EK7" s="84"/>
      <c r="EL7" s="39">
        <f t="shared" ref="EL7:EL20" si="48">SUM(EE7:EK7)</f>
        <v>0</v>
      </c>
      <c r="EM7" s="38">
        <f>(30*7)-(COUNTBLANK(EE7:EK7)*30)</f>
        <v>0</v>
      </c>
      <c r="EN7" s="38"/>
      <c r="EO7" s="326">
        <f>EL7*B7</f>
        <v>0</v>
      </c>
      <c r="EP7" s="83"/>
      <c r="EQ7" s="83"/>
      <c r="ER7" s="83"/>
      <c r="ES7" s="83"/>
      <c r="ET7" s="83"/>
      <c r="EU7" s="84"/>
      <c r="EV7" s="84"/>
      <c r="EW7" s="39">
        <f t="shared" ref="EW7:EW20" si="49">SUM(EP7:EV7)</f>
        <v>0</v>
      </c>
      <c r="EX7" s="38">
        <f>(30*7)-(COUNTBLANK(EP7:EV7)*30)</f>
        <v>0</v>
      </c>
      <c r="EY7" s="38"/>
      <c r="EZ7" s="326">
        <f>EW7*M7</f>
        <v>0</v>
      </c>
      <c r="FA7" s="83"/>
      <c r="FB7" s="83"/>
      <c r="FC7" s="83"/>
      <c r="FD7" s="83"/>
      <c r="FE7" s="83"/>
      <c r="FF7" s="84"/>
      <c r="FG7" s="84"/>
      <c r="FH7" s="39">
        <f t="shared" ref="FH7:FH20" si="50">SUM(FA7:FG7)</f>
        <v>0</v>
      </c>
      <c r="FI7" s="38">
        <f t="shared" ref="FI7" si="51">(30*7)-(COUNTBLANK(FA7:FG7)*30)</f>
        <v>0</v>
      </c>
      <c r="FJ7" s="38"/>
      <c r="FK7" s="326">
        <f t="shared" ref="FK7:FK20" si="52">FH7*X7</f>
        <v>0</v>
      </c>
      <c r="FL7" s="83"/>
      <c r="FM7" s="83"/>
      <c r="FN7" s="83"/>
      <c r="FO7" s="83"/>
      <c r="FP7" s="83"/>
      <c r="FQ7" s="84"/>
      <c r="FR7" s="84"/>
      <c r="FS7" s="39">
        <f t="shared" ref="FS7:FS20" si="53">SUM(FL7:FR7)</f>
        <v>0</v>
      </c>
      <c r="FT7" s="38">
        <f t="shared" ref="FT7" si="54">(30*7)-(COUNTBLANK(FL7:FR7)*30)</f>
        <v>0</v>
      </c>
      <c r="FU7" s="38"/>
      <c r="FV7" s="326">
        <f t="shared" ref="FV7:FV20" si="55">FS7*AI7</f>
        <v>0</v>
      </c>
    </row>
    <row r="8" spans="1:178" ht="21" customHeight="1" thickBot="1" x14ac:dyDescent="0.25">
      <c r="A8" s="114" t="s">
        <v>201</v>
      </c>
      <c r="B8" s="324">
        <v>43</v>
      </c>
      <c r="C8" s="152"/>
      <c r="D8" s="152"/>
      <c r="E8" s="152"/>
      <c r="F8" s="152"/>
      <c r="G8" s="152"/>
      <c r="H8" s="152"/>
      <c r="I8" s="153"/>
      <c r="J8" s="39">
        <f t="shared" si="35"/>
        <v>0</v>
      </c>
      <c r="K8" s="38">
        <f>(110*7)-((COUNTBLANK(C8:I8)*110))</f>
        <v>0</v>
      </c>
      <c r="L8" s="156"/>
      <c r="M8" s="326">
        <f t="shared" si="36"/>
        <v>0</v>
      </c>
      <c r="N8" s="152"/>
      <c r="O8" s="152"/>
      <c r="P8" s="152"/>
      <c r="Q8" s="152"/>
      <c r="R8" s="152"/>
      <c r="S8" s="152"/>
      <c r="T8" s="153"/>
      <c r="U8" s="39">
        <f t="shared" si="37"/>
        <v>0</v>
      </c>
      <c r="V8" s="38">
        <f>(110*7)-((COUNTBLANK(N8:T8)*110))</f>
        <v>0</v>
      </c>
      <c r="W8" s="156"/>
      <c r="X8" s="326">
        <f t="shared" ref="X8:X20" si="56">U8*B8</f>
        <v>0</v>
      </c>
      <c r="Y8" s="152"/>
      <c r="Z8" s="152"/>
      <c r="AA8" s="152"/>
      <c r="AB8" s="152"/>
      <c r="AC8" s="152"/>
      <c r="AD8" s="152"/>
      <c r="AE8" s="153"/>
      <c r="AF8" s="39">
        <f t="shared" si="38"/>
        <v>0</v>
      </c>
      <c r="AG8" s="38">
        <f>(110*7)-((COUNTBLANK(Y8:AE8)*110))</f>
        <v>0</v>
      </c>
      <c r="AH8" s="156"/>
      <c r="AI8" s="326">
        <f t="shared" ref="AI8:AI20" si="57">AF8*B8</f>
        <v>0</v>
      </c>
      <c r="AJ8" s="152"/>
      <c r="AK8" s="152"/>
      <c r="AL8" s="152"/>
      <c r="AM8" s="152"/>
      <c r="AN8" s="152"/>
      <c r="AO8" s="152"/>
      <c r="AP8" s="153"/>
      <c r="AQ8" s="39">
        <f t="shared" si="39"/>
        <v>0</v>
      </c>
      <c r="AR8" s="38">
        <f>(110*7)-((COUNTBLANK(AJ8:AP8)*110))</f>
        <v>0</v>
      </c>
      <c r="AS8" s="156"/>
      <c r="AT8" s="326">
        <f t="shared" ref="AT8:AT20" si="58">AQ8*B8</f>
        <v>0</v>
      </c>
      <c r="AU8" s="152"/>
      <c r="AV8" s="152"/>
      <c r="AW8" s="152"/>
      <c r="AX8" s="152"/>
      <c r="AY8" s="152"/>
      <c r="AZ8" s="152"/>
      <c r="BA8" s="153"/>
      <c r="BB8" s="85">
        <f t="shared" si="40"/>
        <v>0</v>
      </c>
      <c r="BC8" s="38">
        <f>(110*7)-((COUNTBLANK(AU8:BA8)*110))</f>
        <v>0</v>
      </c>
      <c r="BD8" s="156"/>
      <c r="BE8" s="326">
        <f t="shared" ref="BE8:BE18" si="59">BB8*B8</f>
        <v>0</v>
      </c>
      <c r="BF8" s="152"/>
      <c r="BG8" s="152"/>
      <c r="BH8" s="152"/>
      <c r="BI8" s="152"/>
      <c r="BJ8" s="152"/>
      <c r="BK8" s="152"/>
      <c r="BL8" s="153"/>
      <c r="BM8" s="39">
        <f t="shared" si="41"/>
        <v>0</v>
      </c>
      <c r="BN8" s="38">
        <f>(110*7)-((COUNTBLANK(BF8:BL8)*110))</f>
        <v>0</v>
      </c>
      <c r="BO8" s="156"/>
      <c r="BP8" s="326">
        <f t="shared" ref="BP8:BP18" si="60">BM8*B8</f>
        <v>0</v>
      </c>
      <c r="BQ8" s="152"/>
      <c r="BR8" s="152"/>
      <c r="BS8" s="152"/>
      <c r="BT8" s="152"/>
      <c r="BU8" s="152"/>
      <c r="BV8" s="152"/>
      <c r="BW8" s="153"/>
      <c r="BX8" s="39">
        <f t="shared" si="42"/>
        <v>0</v>
      </c>
      <c r="BY8" s="38">
        <f>(110*7)-((COUNTBLANK(BQ8:BW8)*110))</f>
        <v>0</v>
      </c>
      <c r="BZ8" s="156"/>
      <c r="CA8" s="326">
        <f t="shared" ref="CA8:CA20" si="61">BX8*B8</f>
        <v>0</v>
      </c>
      <c r="CB8" s="84"/>
      <c r="CC8" s="84"/>
      <c r="CD8" s="84"/>
      <c r="CE8" s="84"/>
      <c r="CF8" s="84"/>
      <c r="CG8" s="84"/>
      <c r="CH8" s="84"/>
      <c r="CI8" s="39">
        <f t="shared" si="43"/>
        <v>0</v>
      </c>
      <c r="CJ8" s="38">
        <f>(110*7)-((COUNTBLANK(CB8:CH8)*110))</f>
        <v>0</v>
      </c>
      <c r="CK8" s="38"/>
      <c r="CL8" s="326">
        <f t="shared" ref="CL8:CL20" si="62">CI8*B8</f>
        <v>0</v>
      </c>
      <c r="CM8" s="84"/>
      <c r="CN8" s="84"/>
      <c r="CO8" s="84"/>
      <c r="CP8" s="84"/>
      <c r="CQ8" s="84"/>
      <c r="CR8" s="84"/>
      <c r="CS8" s="84"/>
      <c r="CT8" s="39">
        <f t="shared" si="44"/>
        <v>0</v>
      </c>
      <c r="CU8" s="38">
        <f>(110*7)-((COUNTBLANK(CM8:CS8)*110))</f>
        <v>0</v>
      </c>
      <c r="CV8" s="38"/>
      <c r="CW8" s="326">
        <f t="shared" ref="CW8:CW20" si="63">CT8*B8</f>
        <v>0</v>
      </c>
      <c r="CX8" s="84"/>
      <c r="CY8" s="84"/>
      <c r="CZ8" s="84"/>
      <c r="DA8" s="84"/>
      <c r="DB8" s="84"/>
      <c r="DC8" s="84"/>
      <c r="DD8" s="84"/>
      <c r="DE8" s="39">
        <f t="shared" si="45"/>
        <v>0</v>
      </c>
      <c r="DF8" s="38">
        <f>(110*7)-((COUNTBLANK(CX8:DD8)*110))</f>
        <v>0</v>
      </c>
      <c r="DG8" s="38"/>
      <c r="DH8" s="326">
        <f t="shared" ref="DH8:DH20" si="64">DE8*B8</f>
        <v>0</v>
      </c>
      <c r="DI8" s="84"/>
      <c r="DJ8" s="84"/>
      <c r="DK8" s="84"/>
      <c r="DL8" s="84"/>
      <c r="DM8" s="84"/>
      <c r="DN8" s="84"/>
      <c r="DO8" s="84"/>
      <c r="DP8" s="39">
        <f t="shared" si="46"/>
        <v>0</v>
      </c>
      <c r="DQ8" s="38">
        <f>(110*7)-((COUNTBLANK(DI8:DO8)*110))</f>
        <v>0</v>
      </c>
      <c r="DR8" s="38"/>
      <c r="DS8" s="326">
        <f t="shared" ref="DS8:DS20" si="65">DP8*B8</f>
        <v>0</v>
      </c>
      <c r="DT8" s="84"/>
      <c r="DU8" s="84"/>
      <c r="DV8" s="84"/>
      <c r="DW8" s="84"/>
      <c r="DX8" s="84"/>
      <c r="DY8" s="84"/>
      <c r="DZ8" s="84"/>
      <c r="EA8" s="39">
        <f t="shared" si="47"/>
        <v>0</v>
      </c>
      <c r="EB8" s="38">
        <f>(110*7)-((COUNTBLANK(DT8:DZ8)*110))</f>
        <v>0</v>
      </c>
      <c r="EC8" s="38"/>
      <c r="ED8" s="326">
        <f t="shared" ref="ED8:ED20" si="66">EA8*B8</f>
        <v>0</v>
      </c>
      <c r="EE8" s="84"/>
      <c r="EF8" s="84"/>
      <c r="EG8" s="84"/>
      <c r="EH8" s="84"/>
      <c r="EI8" s="84"/>
      <c r="EJ8" s="84"/>
      <c r="EK8" s="84"/>
      <c r="EL8" s="39">
        <f t="shared" si="48"/>
        <v>0</v>
      </c>
      <c r="EM8" s="38">
        <f>(110*7)-((COUNTBLANK(EE8:EK8)*110))</f>
        <v>0</v>
      </c>
      <c r="EN8" s="38"/>
      <c r="EO8" s="326">
        <f t="shared" ref="EO8:EO20" si="67">EL8*B8</f>
        <v>0</v>
      </c>
      <c r="EP8" s="84"/>
      <c r="EQ8" s="84"/>
      <c r="ER8" s="84"/>
      <c r="ES8" s="84"/>
      <c r="ET8" s="84"/>
      <c r="EU8" s="84"/>
      <c r="EV8" s="84"/>
      <c r="EW8" s="39">
        <f t="shared" si="49"/>
        <v>0</v>
      </c>
      <c r="EX8" s="38">
        <f>(110*7)-((COUNTBLANK(EP8:EV8)*110))</f>
        <v>0</v>
      </c>
      <c r="EY8" s="38"/>
      <c r="EZ8" s="326">
        <f t="shared" ref="EZ8:EZ20" si="68">EW8*M8</f>
        <v>0</v>
      </c>
      <c r="FA8" s="84"/>
      <c r="FB8" s="84"/>
      <c r="FC8" s="84"/>
      <c r="FD8" s="84"/>
      <c r="FE8" s="84"/>
      <c r="FF8" s="84"/>
      <c r="FG8" s="84"/>
      <c r="FH8" s="39">
        <f t="shared" si="50"/>
        <v>0</v>
      </c>
      <c r="FI8" s="38">
        <f t="shared" ref="FI8" si="69">(110*7)-((COUNTBLANK(FA8:FG8)*110))</f>
        <v>0</v>
      </c>
      <c r="FJ8" s="38"/>
      <c r="FK8" s="326">
        <f t="shared" si="52"/>
        <v>0</v>
      </c>
      <c r="FL8" s="84"/>
      <c r="FM8" s="84"/>
      <c r="FN8" s="84"/>
      <c r="FO8" s="84"/>
      <c r="FP8" s="84"/>
      <c r="FQ8" s="84"/>
      <c r="FR8" s="84"/>
      <c r="FS8" s="39">
        <f t="shared" si="53"/>
        <v>0</v>
      </c>
      <c r="FT8" s="38">
        <f t="shared" ref="FT8" si="70">(110*7)-((COUNTBLANK(FL8:FR8)*110))</f>
        <v>0</v>
      </c>
      <c r="FU8" s="38"/>
      <c r="FV8" s="326">
        <f t="shared" si="55"/>
        <v>0</v>
      </c>
    </row>
    <row r="9" spans="1:178" ht="21" customHeight="1" thickBot="1" x14ac:dyDescent="0.25">
      <c r="A9" s="114" t="s">
        <v>53</v>
      </c>
      <c r="B9" s="324">
        <v>43</v>
      </c>
      <c r="C9" s="152"/>
      <c r="D9" s="152"/>
      <c r="E9" s="152"/>
      <c r="F9" s="152"/>
      <c r="G9" s="152"/>
      <c r="H9" s="152"/>
      <c r="I9" s="153"/>
      <c r="J9" s="39">
        <f t="shared" si="35"/>
        <v>0</v>
      </c>
      <c r="K9" s="38">
        <f>(110*7)-(COUNTBLANK(C9:I9)*110)</f>
        <v>0</v>
      </c>
      <c r="L9" s="156"/>
      <c r="M9" s="326">
        <f t="shared" si="36"/>
        <v>0</v>
      </c>
      <c r="N9" s="152"/>
      <c r="O9" s="152"/>
      <c r="P9" s="152"/>
      <c r="Q9" s="152"/>
      <c r="R9" s="152"/>
      <c r="S9" s="152"/>
      <c r="T9" s="153"/>
      <c r="U9" s="39">
        <f t="shared" si="37"/>
        <v>0</v>
      </c>
      <c r="V9" s="38">
        <f>(110*7)-(COUNTBLANK(N9:T9)*110)</f>
        <v>0</v>
      </c>
      <c r="W9" s="156"/>
      <c r="X9" s="326">
        <f t="shared" si="56"/>
        <v>0</v>
      </c>
      <c r="Y9" s="152"/>
      <c r="Z9" s="152"/>
      <c r="AA9" s="152"/>
      <c r="AB9" s="152"/>
      <c r="AC9" s="152"/>
      <c r="AD9" s="152"/>
      <c r="AE9" s="153"/>
      <c r="AF9" s="39">
        <f t="shared" si="38"/>
        <v>0</v>
      </c>
      <c r="AG9" s="38">
        <f>(110*7)-(COUNTBLANK(Y9:AE9)*110)</f>
        <v>0</v>
      </c>
      <c r="AH9" s="156"/>
      <c r="AI9" s="326">
        <f t="shared" si="57"/>
        <v>0</v>
      </c>
      <c r="AJ9" s="152"/>
      <c r="AK9" s="152"/>
      <c r="AL9" s="152"/>
      <c r="AM9" s="152"/>
      <c r="AN9" s="152"/>
      <c r="AO9" s="152"/>
      <c r="AP9" s="153"/>
      <c r="AQ9" s="39">
        <f t="shared" si="39"/>
        <v>0</v>
      </c>
      <c r="AR9" s="38">
        <f>(110*7)-(COUNTBLANK(AJ9:AP9)*110)</f>
        <v>0</v>
      </c>
      <c r="AS9" s="156"/>
      <c r="AT9" s="326">
        <f t="shared" si="58"/>
        <v>0</v>
      </c>
      <c r="AU9" s="299"/>
      <c r="AV9" s="299"/>
      <c r="AW9" s="299"/>
      <c r="AX9" s="299"/>
      <c r="AY9" s="299"/>
      <c r="AZ9" s="152"/>
      <c r="BA9" s="153"/>
      <c r="BB9" s="85">
        <f t="shared" si="40"/>
        <v>0</v>
      </c>
      <c r="BC9" s="38">
        <f>(110*7)-(COUNTBLANK(AU9:BA9)*110)</f>
        <v>0</v>
      </c>
      <c r="BD9" s="156"/>
      <c r="BE9" s="326">
        <f t="shared" si="59"/>
        <v>0</v>
      </c>
      <c r="BF9" s="299"/>
      <c r="BG9" s="299"/>
      <c r="BH9" s="299"/>
      <c r="BI9" s="299"/>
      <c r="BJ9" s="299"/>
      <c r="BK9" s="152"/>
      <c r="BL9" s="153"/>
      <c r="BM9" s="39">
        <f t="shared" si="41"/>
        <v>0</v>
      </c>
      <c r="BN9" s="38">
        <f>(110*7)-(COUNTBLANK(BF9:BL9)*110)</f>
        <v>0</v>
      </c>
      <c r="BO9" s="156"/>
      <c r="BP9" s="326">
        <f t="shared" si="60"/>
        <v>0</v>
      </c>
      <c r="BQ9" s="299"/>
      <c r="BR9" s="299"/>
      <c r="BS9" s="299"/>
      <c r="BT9" s="299"/>
      <c r="BU9" s="299"/>
      <c r="BV9" s="152"/>
      <c r="BW9" s="153"/>
      <c r="BX9" s="39">
        <f t="shared" si="42"/>
        <v>0</v>
      </c>
      <c r="BY9" s="38">
        <f>(110*7)-(COUNTBLANK(BQ9:BW9)*110)</f>
        <v>0</v>
      </c>
      <c r="BZ9" s="156"/>
      <c r="CA9" s="326">
        <f t="shared" si="61"/>
        <v>0</v>
      </c>
      <c r="CB9" s="84"/>
      <c r="CC9" s="84"/>
      <c r="CD9" s="84"/>
      <c r="CE9" s="84"/>
      <c r="CF9" s="84"/>
      <c r="CG9" s="84"/>
      <c r="CH9" s="84"/>
      <c r="CI9" s="39">
        <f t="shared" si="43"/>
        <v>0</v>
      </c>
      <c r="CJ9" s="38">
        <f>(110*7)-(COUNTBLANK(CB9:CH9)*110)</f>
        <v>0</v>
      </c>
      <c r="CK9" s="38"/>
      <c r="CL9" s="326">
        <f t="shared" si="62"/>
        <v>0</v>
      </c>
      <c r="CM9" s="84"/>
      <c r="CN9" s="84"/>
      <c r="CO9" s="84"/>
      <c r="CP9" s="84"/>
      <c r="CQ9" s="84"/>
      <c r="CR9" s="84"/>
      <c r="CS9" s="84"/>
      <c r="CT9" s="39">
        <f t="shared" si="44"/>
        <v>0</v>
      </c>
      <c r="CU9" s="38">
        <f>(110*7)-(COUNTBLANK(CM9:CS9)*110)</f>
        <v>0</v>
      </c>
      <c r="CV9" s="38"/>
      <c r="CW9" s="326">
        <f t="shared" si="63"/>
        <v>0</v>
      </c>
      <c r="CX9" s="84"/>
      <c r="CY9" s="84"/>
      <c r="CZ9" s="84"/>
      <c r="DA9" s="84"/>
      <c r="DB9" s="84"/>
      <c r="DC9" s="84"/>
      <c r="DD9" s="84"/>
      <c r="DE9" s="39">
        <f t="shared" si="45"/>
        <v>0</v>
      </c>
      <c r="DF9" s="38">
        <f>(110*7)-(COUNTBLANK(CX9:DD9)*110)</f>
        <v>0</v>
      </c>
      <c r="DG9" s="38"/>
      <c r="DH9" s="326">
        <f t="shared" si="64"/>
        <v>0</v>
      </c>
      <c r="DI9" s="84"/>
      <c r="DJ9" s="84"/>
      <c r="DK9" s="84"/>
      <c r="DL9" s="84"/>
      <c r="DM9" s="84"/>
      <c r="DN9" s="84"/>
      <c r="DO9" s="84"/>
      <c r="DP9" s="39">
        <f t="shared" si="46"/>
        <v>0</v>
      </c>
      <c r="DQ9" s="38">
        <f>(110*7)-(COUNTBLANK(DI9:DO9)*110)</f>
        <v>0</v>
      </c>
      <c r="DR9" s="38"/>
      <c r="DS9" s="326">
        <f t="shared" si="65"/>
        <v>0</v>
      </c>
      <c r="DT9" s="84"/>
      <c r="DU9" s="84"/>
      <c r="DV9" s="84"/>
      <c r="DW9" s="84"/>
      <c r="DX9" s="84"/>
      <c r="DY9" s="84"/>
      <c r="DZ9" s="84"/>
      <c r="EA9" s="39">
        <f t="shared" si="47"/>
        <v>0</v>
      </c>
      <c r="EB9" s="38">
        <f>(110*7)-(COUNTBLANK(DT9:DZ9)*110)</f>
        <v>0</v>
      </c>
      <c r="EC9" s="38"/>
      <c r="ED9" s="326">
        <f t="shared" si="66"/>
        <v>0</v>
      </c>
      <c r="EE9" s="84"/>
      <c r="EF9" s="84"/>
      <c r="EG9" s="84"/>
      <c r="EH9" s="84"/>
      <c r="EI9" s="84"/>
      <c r="EJ9" s="84"/>
      <c r="EK9" s="84"/>
      <c r="EL9" s="39">
        <f t="shared" si="48"/>
        <v>0</v>
      </c>
      <c r="EM9" s="38">
        <f>(110*7)-(COUNTBLANK(EE9:EK9)*110)</f>
        <v>0</v>
      </c>
      <c r="EN9" s="38"/>
      <c r="EO9" s="326">
        <f t="shared" si="67"/>
        <v>0</v>
      </c>
      <c r="EP9" s="84"/>
      <c r="EQ9" s="84"/>
      <c r="ER9" s="84"/>
      <c r="ES9" s="84"/>
      <c r="ET9" s="84"/>
      <c r="EU9" s="84"/>
      <c r="EV9" s="84"/>
      <c r="EW9" s="39">
        <f t="shared" si="49"/>
        <v>0</v>
      </c>
      <c r="EX9" s="38">
        <f>(110*7)-(COUNTBLANK(EP9:EV9)*110)</f>
        <v>0</v>
      </c>
      <c r="EY9" s="38"/>
      <c r="EZ9" s="326">
        <f t="shared" si="68"/>
        <v>0</v>
      </c>
      <c r="FA9" s="84"/>
      <c r="FB9" s="84"/>
      <c r="FC9" s="84"/>
      <c r="FD9" s="84"/>
      <c r="FE9" s="84"/>
      <c r="FF9" s="84"/>
      <c r="FG9" s="84"/>
      <c r="FH9" s="39">
        <f t="shared" si="50"/>
        <v>0</v>
      </c>
      <c r="FI9" s="38">
        <f t="shared" ref="FI9:FI11" si="71">(110*7)-(COUNTBLANK(FA9:FG9)*110)</f>
        <v>0</v>
      </c>
      <c r="FJ9" s="38"/>
      <c r="FK9" s="326">
        <f t="shared" si="52"/>
        <v>0</v>
      </c>
      <c r="FL9" s="84"/>
      <c r="FM9" s="84"/>
      <c r="FN9" s="84"/>
      <c r="FO9" s="84"/>
      <c r="FP9" s="84"/>
      <c r="FQ9" s="84"/>
      <c r="FR9" s="84"/>
      <c r="FS9" s="39">
        <f t="shared" si="53"/>
        <v>0</v>
      </c>
      <c r="FT9" s="38">
        <f t="shared" ref="FT9:FT11" si="72">(110*7)-(COUNTBLANK(FL9:FR9)*110)</f>
        <v>0</v>
      </c>
      <c r="FU9" s="38"/>
      <c r="FV9" s="326">
        <f t="shared" si="55"/>
        <v>0</v>
      </c>
    </row>
    <row r="10" spans="1:178" ht="21" customHeight="1" thickBot="1" x14ac:dyDescent="0.25">
      <c r="A10" s="114" t="s">
        <v>197</v>
      </c>
      <c r="B10" s="324">
        <v>43</v>
      </c>
      <c r="C10" s="152"/>
      <c r="D10" s="152"/>
      <c r="E10" s="152"/>
      <c r="F10" s="152"/>
      <c r="G10" s="152"/>
      <c r="H10" s="152"/>
      <c r="I10" s="153"/>
      <c r="J10" s="39">
        <f t="shared" si="35"/>
        <v>0</v>
      </c>
      <c r="K10" s="38">
        <f>(110*7)-(COUNTBLANK(C10:I10)*110)</f>
        <v>0</v>
      </c>
      <c r="L10" s="156"/>
      <c r="M10" s="326">
        <f t="shared" si="36"/>
        <v>0</v>
      </c>
      <c r="N10" s="152"/>
      <c r="O10" s="152"/>
      <c r="P10" s="152"/>
      <c r="Q10" s="152"/>
      <c r="R10" s="152"/>
      <c r="S10" s="152"/>
      <c r="T10" s="153"/>
      <c r="U10" s="39">
        <f t="shared" si="37"/>
        <v>0</v>
      </c>
      <c r="V10" s="38">
        <f>(110*7)-(COUNTBLANK(N10:T10)*110)</f>
        <v>0</v>
      </c>
      <c r="W10" s="156"/>
      <c r="X10" s="326">
        <f t="shared" si="56"/>
        <v>0</v>
      </c>
      <c r="Y10" s="152"/>
      <c r="Z10" s="152"/>
      <c r="AA10" s="152"/>
      <c r="AB10" s="152"/>
      <c r="AC10" s="152"/>
      <c r="AD10" s="152"/>
      <c r="AE10" s="153"/>
      <c r="AF10" s="39">
        <f t="shared" si="38"/>
        <v>0</v>
      </c>
      <c r="AG10" s="38">
        <f>(110*7)-(COUNTBLANK(Y10:AE10)*110)</f>
        <v>0</v>
      </c>
      <c r="AH10" s="156"/>
      <c r="AI10" s="326">
        <f t="shared" si="57"/>
        <v>0</v>
      </c>
      <c r="AJ10" s="152"/>
      <c r="AK10" s="152"/>
      <c r="AL10" s="152"/>
      <c r="AM10" s="152"/>
      <c r="AN10" s="152"/>
      <c r="AO10" s="152"/>
      <c r="AP10" s="153"/>
      <c r="AQ10" s="39">
        <f t="shared" si="39"/>
        <v>0</v>
      </c>
      <c r="AR10" s="38">
        <f>(110*7)-(COUNTBLANK(AJ10:AP10)*110)</f>
        <v>0</v>
      </c>
      <c r="AS10" s="156"/>
      <c r="AT10" s="326">
        <f t="shared" si="58"/>
        <v>0</v>
      </c>
      <c r="AU10" s="152"/>
      <c r="AV10" s="152"/>
      <c r="AW10" s="152"/>
      <c r="AX10" s="152"/>
      <c r="AY10" s="152"/>
      <c r="AZ10" s="152"/>
      <c r="BA10" s="153"/>
      <c r="BB10" s="85">
        <f t="shared" si="40"/>
        <v>0</v>
      </c>
      <c r="BC10" s="38">
        <f>(110*7)-(COUNTBLANK(AU10:BA10)*110)</f>
        <v>0</v>
      </c>
      <c r="BD10" s="156"/>
      <c r="BE10" s="326">
        <f t="shared" si="59"/>
        <v>0</v>
      </c>
      <c r="BF10" s="152"/>
      <c r="BG10" s="152"/>
      <c r="BH10" s="152"/>
      <c r="BI10" s="152"/>
      <c r="BJ10" s="152"/>
      <c r="BK10" s="152"/>
      <c r="BL10" s="153"/>
      <c r="BM10" s="39">
        <f>SUM(BF10:BL10)</f>
        <v>0</v>
      </c>
      <c r="BN10" s="38">
        <f>(110*7)-(COUNTBLANK(BF10:BL10)*110)</f>
        <v>0</v>
      </c>
      <c r="BO10" s="156"/>
      <c r="BP10" s="326">
        <f t="shared" si="60"/>
        <v>0</v>
      </c>
      <c r="BQ10" s="152"/>
      <c r="BR10" s="152"/>
      <c r="BS10" s="152"/>
      <c r="BT10" s="152"/>
      <c r="BU10" s="152"/>
      <c r="BV10" s="152"/>
      <c r="BW10" s="153"/>
      <c r="BX10" s="39">
        <f t="shared" si="42"/>
        <v>0</v>
      </c>
      <c r="BY10" s="38">
        <f>(110*7)-(COUNTBLANK(BQ10:BW10)*110)</f>
        <v>0</v>
      </c>
      <c r="BZ10" s="156"/>
      <c r="CA10" s="326">
        <f t="shared" si="61"/>
        <v>0</v>
      </c>
      <c r="CB10" s="84"/>
      <c r="CC10" s="84"/>
      <c r="CD10" s="84"/>
      <c r="CE10" s="84"/>
      <c r="CF10" s="84"/>
      <c r="CG10" s="84"/>
      <c r="CH10" s="84"/>
      <c r="CI10" s="39">
        <f t="shared" si="43"/>
        <v>0</v>
      </c>
      <c r="CJ10" s="38">
        <f>(110*7)-(COUNTBLANK(CB10:CH10)*110)</f>
        <v>0</v>
      </c>
      <c r="CK10" s="38"/>
      <c r="CL10" s="326">
        <f t="shared" si="62"/>
        <v>0</v>
      </c>
      <c r="CM10" s="84"/>
      <c r="CN10" s="84"/>
      <c r="CO10" s="84"/>
      <c r="CP10" s="84"/>
      <c r="CQ10" s="84"/>
      <c r="CR10" s="84"/>
      <c r="CS10" s="84"/>
      <c r="CT10" s="39">
        <f t="shared" si="44"/>
        <v>0</v>
      </c>
      <c r="CU10" s="38">
        <f>(110*7)-(COUNTBLANK(CM10:CS10)*110)</f>
        <v>0</v>
      </c>
      <c r="CV10" s="38"/>
      <c r="CW10" s="326">
        <f t="shared" si="63"/>
        <v>0</v>
      </c>
      <c r="CX10" s="84"/>
      <c r="CY10" s="84"/>
      <c r="CZ10" s="84"/>
      <c r="DA10" s="84"/>
      <c r="DB10" s="84"/>
      <c r="DC10" s="84"/>
      <c r="DD10" s="84"/>
      <c r="DE10" s="39">
        <f t="shared" si="45"/>
        <v>0</v>
      </c>
      <c r="DF10" s="38">
        <f>(110*7)-(COUNTBLANK(CX10:DD10)*110)</f>
        <v>0</v>
      </c>
      <c r="DG10" s="38"/>
      <c r="DH10" s="326">
        <f t="shared" si="64"/>
        <v>0</v>
      </c>
      <c r="DI10" s="84"/>
      <c r="DJ10" s="84"/>
      <c r="DK10" s="84"/>
      <c r="DL10" s="84"/>
      <c r="DM10" s="84"/>
      <c r="DN10" s="84"/>
      <c r="DO10" s="84"/>
      <c r="DP10" s="39">
        <f t="shared" si="46"/>
        <v>0</v>
      </c>
      <c r="DQ10" s="38">
        <f>(110*7)-(COUNTBLANK(DI10:DO10)*110)</f>
        <v>0</v>
      </c>
      <c r="DR10" s="38"/>
      <c r="DS10" s="326">
        <f t="shared" si="65"/>
        <v>0</v>
      </c>
      <c r="DT10" s="84"/>
      <c r="DU10" s="84"/>
      <c r="DV10" s="84"/>
      <c r="DW10" s="84"/>
      <c r="DX10" s="84"/>
      <c r="DY10" s="84"/>
      <c r="DZ10" s="84"/>
      <c r="EA10" s="39">
        <f t="shared" si="47"/>
        <v>0</v>
      </c>
      <c r="EB10" s="38">
        <f>(110*7)-(COUNTBLANK(DT10:DZ10)*110)</f>
        <v>0</v>
      </c>
      <c r="EC10" s="38"/>
      <c r="ED10" s="326">
        <f t="shared" si="66"/>
        <v>0</v>
      </c>
      <c r="EE10" s="84"/>
      <c r="EF10" s="84"/>
      <c r="EG10" s="84"/>
      <c r="EH10" s="84"/>
      <c r="EI10" s="84"/>
      <c r="EJ10" s="84"/>
      <c r="EK10" s="84"/>
      <c r="EL10" s="39">
        <f t="shared" si="48"/>
        <v>0</v>
      </c>
      <c r="EM10" s="38">
        <f>(110*7)-(COUNTBLANK(EE10:EK10)*110)</f>
        <v>0</v>
      </c>
      <c r="EN10" s="38"/>
      <c r="EO10" s="326">
        <f t="shared" si="67"/>
        <v>0</v>
      </c>
      <c r="EP10" s="84"/>
      <c r="EQ10" s="84"/>
      <c r="ER10" s="84"/>
      <c r="ES10" s="84"/>
      <c r="ET10" s="84"/>
      <c r="EU10" s="84"/>
      <c r="EV10" s="84"/>
      <c r="EW10" s="39">
        <f t="shared" si="49"/>
        <v>0</v>
      </c>
      <c r="EX10" s="38">
        <f>(110*7)-(COUNTBLANK(EP10:EV10)*110)</f>
        <v>0</v>
      </c>
      <c r="EY10" s="38"/>
      <c r="EZ10" s="326">
        <f t="shared" si="68"/>
        <v>0</v>
      </c>
      <c r="FA10" s="84"/>
      <c r="FB10" s="84"/>
      <c r="FC10" s="84"/>
      <c r="FD10" s="84"/>
      <c r="FE10" s="84"/>
      <c r="FF10" s="84"/>
      <c r="FG10" s="84"/>
      <c r="FH10" s="39">
        <f t="shared" si="50"/>
        <v>0</v>
      </c>
      <c r="FI10" s="38">
        <f t="shared" si="71"/>
        <v>0</v>
      </c>
      <c r="FJ10" s="38"/>
      <c r="FK10" s="326">
        <f t="shared" si="52"/>
        <v>0</v>
      </c>
      <c r="FL10" s="84"/>
      <c r="FM10" s="84"/>
      <c r="FN10" s="84"/>
      <c r="FO10" s="84"/>
      <c r="FP10" s="84"/>
      <c r="FQ10" s="84"/>
      <c r="FR10" s="84"/>
      <c r="FS10" s="39">
        <f t="shared" si="53"/>
        <v>0</v>
      </c>
      <c r="FT10" s="38">
        <f t="shared" si="72"/>
        <v>0</v>
      </c>
      <c r="FU10" s="38"/>
      <c r="FV10" s="326">
        <f t="shared" si="55"/>
        <v>0</v>
      </c>
    </row>
    <row r="11" spans="1:178" ht="21" customHeight="1" thickBot="1" x14ac:dyDescent="0.25">
      <c r="A11" s="114" t="s">
        <v>198</v>
      </c>
      <c r="B11" s="324">
        <v>43</v>
      </c>
      <c r="C11" s="152"/>
      <c r="D11" s="152"/>
      <c r="E11" s="152"/>
      <c r="F11" s="152"/>
      <c r="G11" s="152"/>
      <c r="H11" s="152"/>
      <c r="I11" s="153"/>
      <c r="J11" s="39">
        <f t="shared" si="35"/>
        <v>0</v>
      </c>
      <c r="K11" s="38">
        <f>(110*7)-(COUNTBLANK(C11:I11)*110)</f>
        <v>0</v>
      </c>
      <c r="L11" s="156"/>
      <c r="M11" s="326">
        <f t="shared" si="36"/>
        <v>0</v>
      </c>
      <c r="N11" s="152"/>
      <c r="O11" s="152"/>
      <c r="P11" s="152"/>
      <c r="Q11" s="152"/>
      <c r="R11" s="152"/>
      <c r="S11" s="152"/>
      <c r="T11" s="153"/>
      <c r="U11" s="39">
        <f t="shared" si="37"/>
        <v>0</v>
      </c>
      <c r="V11" s="38">
        <f>(110*7)-(COUNTBLANK(N11:T11)*110)</f>
        <v>0</v>
      </c>
      <c r="W11" s="156"/>
      <c r="X11" s="326">
        <f t="shared" si="56"/>
        <v>0</v>
      </c>
      <c r="Y11" s="152"/>
      <c r="Z11" s="152"/>
      <c r="AA11" s="152"/>
      <c r="AB11" s="152"/>
      <c r="AC11" s="152"/>
      <c r="AD11" s="152"/>
      <c r="AE11" s="153"/>
      <c r="AF11" s="39">
        <f t="shared" si="38"/>
        <v>0</v>
      </c>
      <c r="AG11" s="38">
        <f>(110*7)-(COUNTBLANK(Y11:AE11)*110)</f>
        <v>0</v>
      </c>
      <c r="AH11" s="156"/>
      <c r="AI11" s="326">
        <f t="shared" si="57"/>
        <v>0</v>
      </c>
      <c r="AJ11" s="152"/>
      <c r="AK11" s="152"/>
      <c r="AL11" s="152"/>
      <c r="AM11" s="152"/>
      <c r="AN11" s="152"/>
      <c r="AO11" s="152"/>
      <c r="AP11" s="153"/>
      <c r="AQ11" s="39">
        <f t="shared" si="39"/>
        <v>0</v>
      </c>
      <c r="AR11" s="38">
        <f>(110*7)-(COUNTBLANK(AJ11:AP11)*110)</f>
        <v>0</v>
      </c>
      <c r="AS11" s="156"/>
      <c r="AT11" s="326">
        <f t="shared" si="58"/>
        <v>0</v>
      </c>
      <c r="AU11" s="152"/>
      <c r="AV11" s="152"/>
      <c r="AW11" s="152"/>
      <c r="AX11" s="152"/>
      <c r="AY11" s="152"/>
      <c r="AZ11" s="152"/>
      <c r="BA11" s="153"/>
      <c r="BB11" s="85">
        <f t="shared" si="40"/>
        <v>0</v>
      </c>
      <c r="BC11" s="38">
        <f>(110*7)-(COUNTBLANK(AU11:BA11)*110)</f>
        <v>0</v>
      </c>
      <c r="BD11" s="156"/>
      <c r="BE11" s="326">
        <f t="shared" si="59"/>
        <v>0</v>
      </c>
      <c r="BF11" s="152"/>
      <c r="BG11" s="152"/>
      <c r="BH11" s="152"/>
      <c r="BI11" s="152"/>
      <c r="BJ11" s="152"/>
      <c r="BK11" s="152"/>
      <c r="BL11" s="153"/>
      <c r="BM11" s="39">
        <f t="shared" si="41"/>
        <v>0</v>
      </c>
      <c r="BN11" s="38">
        <f>(110*7)-(COUNTBLANK(BF11:BL11)*110)</f>
        <v>0</v>
      </c>
      <c r="BO11" s="156"/>
      <c r="BP11" s="326">
        <f t="shared" si="60"/>
        <v>0</v>
      </c>
      <c r="BQ11" s="152"/>
      <c r="BR11" s="152"/>
      <c r="BS11" s="152"/>
      <c r="BT11" s="152"/>
      <c r="BU11" s="152"/>
      <c r="BV11" s="152"/>
      <c r="BW11" s="153"/>
      <c r="BX11" s="39">
        <f t="shared" si="42"/>
        <v>0</v>
      </c>
      <c r="BY11" s="38">
        <f>(110*7)-(COUNTBLANK(BQ11:BW11)*110)</f>
        <v>0</v>
      </c>
      <c r="BZ11" s="156"/>
      <c r="CA11" s="326">
        <f t="shared" si="61"/>
        <v>0</v>
      </c>
      <c r="CB11" s="84"/>
      <c r="CC11" s="84"/>
      <c r="CD11" s="84"/>
      <c r="CE11" s="84"/>
      <c r="CF11" s="84"/>
      <c r="CG11" s="84"/>
      <c r="CH11" s="84"/>
      <c r="CI11" s="39">
        <f t="shared" si="43"/>
        <v>0</v>
      </c>
      <c r="CJ11" s="38">
        <f>(110*7)-(COUNTBLANK(CB11:CH11)*110)</f>
        <v>0</v>
      </c>
      <c r="CK11" s="38"/>
      <c r="CL11" s="326">
        <f t="shared" si="62"/>
        <v>0</v>
      </c>
      <c r="CM11" s="84"/>
      <c r="CN11" s="84"/>
      <c r="CO11" s="84"/>
      <c r="CP11" s="84"/>
      <c r="CQ11" s="84"/>
      <c r="CR11" s="84"/>
      <c r="CS11" s="84"/>
      <c r="CT11" s="39">
        <f t="shared" si="44"/>
        <v>0</v>
      </c>
      <c r="CU11" s="38">
        <f>(110*7)-(COUNTBLANK(CM11:CS11)*110)</f>
        <v>0</v>
      </c>
      <c r="CV11" s="38"/>
      <c r="CW11" s="326">
        <f t="shared" si="63"/>
        <v>0</v>
      </c>
      <c r="CX11" s="84"/>
      <c r="CY11" s="84"/>
      <c r="CZ11" s="84"/>
      <c r="DA11" s="84"/>
      <c r="DB11" s="84"/>
      <c r="DC11" s="84"/>
      <c r="DD11" s="84"/>
      <c r="DE11" s="39">
        <f t="shared" si="45"/>
        <v>0</v>
      </c>
      <c r="DF11" s="38">
        <f>(110*7)-(COUNTBLANK(CX11:DD11)*110)</f>
        <v>0</v>
      </c>
      <c r="DG11" s="38"/>
      <c r="DH11" s="326">
        <f t="shared" si="64"/>
        <v>0</v>
      </c>
      <c r="DI11" s="84"/>
      <c r="DJ11" s="84"/>
      <c r="DK11" s="84"/>
      <c r="DL11" s="84"/>
      <c r="DM11" s="84"/>
      <c r="DN11" s="84"/>
      <c r="DO11" s="84"/>
      <c r="DP11" s="39">
        <f t="shared" si="46"/>
        <v>0</v>
      </c>
      <c r="DQ11" s="38">
        <f>(110*7)-(COUNTBLANK(DI11:DO11)*110)</f>
        <v>0</v>
      </c>
      <c r="DR11" s="38"/>
      <c r="DS11" s="326">
        <f t="shared" si="65"/>
        <v>0</v>
      </c>
      <c r="DT11" s="84"/>
      <c r="DU11" s="84"/>
      <c r="DV11" s="84"/>
      <c r="DW11" s="84"/>
      <c r="DX11" s="84"/>
      <c r="DY11" s="84"/>
      <c r="DZ11" s="84"/>
      <c r="EA11" s="39">
        <f t="shared" si="47"/>
        <v>0</v>
      </c>
      <c r="EB11" s="38">
        <f>(110*7)-(COUNTBLANK(DT11:DZ11)*110)</f>
        <v>0</v>
      </c>
      <c r="EC11" s="38"/>
      <c r="ED11" s="326">
        <f t="shared" si="66"/>
        <v>0</v>
      </c>
      <c r="EE11" s="84"/>
      <c r="EF11" s="84"/>
      <c r="EG11" s="84"/>
      <c r="EH11" s="84"/>
      <c r="EI11" s="84"/>
      <c r="EJ11" s="84"/>
      <c r="EK11" s="84"/>
      <c r="EL11" s="39">
        <f t="shared" si="48"/>
        <v>0</v>
      </c>
      <c r="EM11" s="38">
        <f>(110*7)-(COUNTBLANK(EE11:EK11)*110)</f>
        <v>0</v>
      </c>
      <c r="EN11" s="38"/>
      <c r="EO11" s="326">
        <f t="shared" si="67"/>
        <v>0</v>
      </c>
      <c r="EP11" s="84"/>
      <c r="EQ11" s="84"/>
      <c r="ER11" s="84"/>
      <c r="ES11" s="84"/>
      <c r="ET11" s="84"/>
      <c r="EU11" s="84"/>
      <c r="EV11" s="84"/>
      <c r="EW11" s="39">
        <f t="shared" si="49"/>
        <v>0</v>
      </c>
      <c r="EX11" s="38">
        <f>(110*7)-(COUNTBLANK(EP11:EV11)*110)</f>
        <v>0</v>
      </c>
      <c r="EY11" s="38"/>
      <c r="EZ11" s="326">
        <f t="shared" si="68"/>
        <v>0</v>
      </c>
      <c r="FA11" s="84"/>
      <c r="FB11" s="84"/>
      <c r="FC11" s="84"/>
      <c r="FD11" s="84"/>
      <c r="FE11" s="84"/>
      <c r="FF11" s="84"/>
      <c r="FG11" s="84"/>
      <c r="FH11" s="39">
        <f t="shared" si="50"/>
        <v>0</v>
      </c>
      <c r="FI11" s="38">
        <f t="shared" si="71"/>
        <v>0</v>
      </c>
      <c r="FJ11" s="38"/>
      <c r="FK11" s="326">
        <f t="shared" si="52"/>
        <v>0</v>
      </c>
      <c r="FL11" s="84"/>
      <c r="FM11" s="84"/>
      <c r="FN11" s="84"/>
      <c r="FO11" s="84"/>
      <c r="FP11" s="84"/>
      <c r="FQ11" s="84"/>
      <c r="FR11" s="84"/>
      <c r="FS11" s="39">
        <f t="shared" si="53"/>
        <v>0</v>
      </c>
      <c r="FT11" s="38">
        <f t="shared" si="72"/>
        <v>0</v>
      </c>
      <c r="FU11" s="38"/>
      <c r="FV11" s="326">
        <f t="shared" si="55"/>
        <v>0</v>
      </c>
    </row>
    <row r="12" spans="1:178" ht="21" customHeight="1" thickBot="1" x14ac:dyDescent="0.25">
      <c r="A12" s="114" t="s">
        <v>189</v>
      </c>
      <c r="B12" s="324">
        <v>43</v>
      </c>
      <c r="C12" s="152"/>
      <c r="D12" s="152"/>
      <c r="E12" s="152"/>
      <c r="F12" s="152"/>
      <c r="G12" s="152"/>
      <c r="H12" s="152"/>
      <c r="I12" s="153"/>
      <c r="J12" s="39">
        <f t="shared" si="35"/>
        <v>0</v>
      </c>
      <c r="K12" s="38">
        <f>(40*7)-(COUNTBLANK(C12:I12)*40)</f>
        <v>0</v>
      </c>
      <c r="L12" s="156"/>
      <c r="M12" s="326">
        <f t="shared" si="36"/>
        <v>0</v>
      </c>
      <c r="N12" s="152"/>
      <c r="O12" s="152"/>
      <c r="P12" s="152"/>
      <c r="Q12" s="152"/>
      <c r="R12" s="152"/>
      <c r="S12" s="152"/>
      <c r="T12" s="153"/>
      <c r="U12" s="39">
        <f t="shared" si="37"/>
        <v>0</v>
      </c>
      <c r="V12" s="38">
        <f>(40*7)-(COUNTBLANK(N12:T12)*40)</f>
        <v>0</v>
      </c>
      <c r="W12" s="156"/>
      <c r="X12" s="326">
        <f t="shared" si="56"/>
        <v>0</v>
      </c>
      <c r="Y12" s="152"/>
      <c r="Z12" s="152"/>
      <c r="AA12" s="152"/>
      <c r="AB12" s="152"/>
      <c r="AC12" s="152"/>
      <c r="AD12" s="152"/>
      <c r="AE12" s="153"/>
      <c r="AF12" s="39">
        <f t="shared" si="38"/>
        <v>0</v>
      </c>
      <c r="AG12" s="38">
        <f>(40*7)-(COUNTBLANK(Y12:AE12)*40)</f>
        <v>0</v>
      </c>
      <c r="AH12" s="156"/>
      <c r="AI12" s="326">
        <f t="shared" si="57"/>
        <v>0</v>
      </c>
      <c r="AJ12" s="152"/>
      <c r="AK12" s="152"/>
      <c r="AL12" s="152"/>
      <c r="AM12" s="152"/>
      <c r="AN12" s="152"/>
      <c r="AO12" s="152"/>
      <c r="AP12" s="153"/>
      <c r="AQ12" s="39">
        <f t="shared" si="39"/>
        <v>0</v>
      </c>
      <c r="AR12" s="38">
        <f>(40*7)-(COUNTBLANK(AJ12:AP12)*40)</f>
        <v>0</v>
      </c>
      <c r="AS12" s="156"/>
      <c r="AT12" s="326">
        <f t="shared" si="58"/>
        <v>0</v>
      </c>
      <c r="AU12" s="299"/>
      <c r="AV12" s="299"/>
      <c r="AW12" s="299"/>
      <c r="AX12" s="299"/>
      <c r="AY12" s="299"/>
      <c r="AZ12" s="152"/>
      <c r="BA12" s="153"/>
      <c r="BB12" s="85">
        <f t="shared" si="40"/>
        <v>0</v>
      </c>
      <c r="BC12" s="38">
        <f>(40*7)-(COUNTBLANK(AU12:BA12)*40)</f>
        <v>0</v>
      </c>
      <c r="BD12" s="156"/>
      <c r="BE12" s="326">
        <f t="shared" si="59"/>
        <v>0</v>
      </c>
      <c r="BF12" s="299"/>
      <c r="BG12" s="299"/>
      <c r="BH12" s="299"/>
      <c r="BI12" s="299"/>
      <c r="BJ12" s="299"/>
      <c r="BK12" s="152"/>
      <c r="BL12" s="153"/>
      <c r="BM12" s="39">
        <f t="shared" si="41"/>
        <v>0</v>
      </c>
      <c r="BN12" s="38">
        <f>(40*7)-(COUNTBLANK(BF12:BL12)*40)</f>
        <v>0</v>
      </c>
      <c r="BO12" s="156"/>
      <c r="BP12" s="326">
        <f t="shared" si="60"/>
        <v>0</v>
      </c>
      <c r="BQ12" s="299"/>
      <c r="BR12" s="299"/>
      <c r="BS12" s="299"/>
      <c r="BT12" s="299"/>
      <c r="BU12" s="299"/>
      <c r="BV12" s="152"/>
      <c r="BW12" s="153"/>
      <c r="BX12" s="39">
        <f t="shared" si="42"/>
        <v>0</v>
      </c>
      <c r="BY12" s="38">
        <f>(40*7)-(COUNTBLANK(BQ12:BW12)*40)</f>
        <v>0</v>
      </c>
      <c r="BZ12" s="156"/>
      <c r="CA12" s="326">
        <f t="shared" si="61"/>
        <v>0</v>
      </c>
      <c r="CB12" s="84"/>
      <c r="CC12" s="84"/>
      <c r="CD12" s="84"/>
      <c r="CE12" s="84"/>
      <c r="CF12" s="84"/>
      <c r="CG12" s="84"/>
      <c r="CH12" s="84"/>
      <c r="CI12" s="39">
        <f t="shared" si="43"/>
        <v>0</v>
      </c>
      <c r="CJ12" s="38">
        <f>(40*7)-(COUNTBLANK(CB12:CH12)*40)</f>
        <v>0</v>
      </c>
      <c r="CK12" s="38"/>
      <c r="CL12" s="326">
        <f t="shared" si="62"/>
        <v>0</v>
      </c>
      <c r="CM12" s="84"/>
      <c r="CN12" s="84"/>
      <c r="CO12" s="84"/>
      <c r="CP12" s="84"/>
      <c r="CQ12" s="84"/>
      <c r="CR12" s="84"/>
      <c r="CS12" s="84"/>
      <c r="CT12" s="39">
        <f t="shared" si="44"/>
        <v>0</v>
      </c>
      <c r="CU12" s="38">
        <f>(40*7)-(COUNTBLANK(CM12:CS12)*40)</f>
        <v>0</v>
      </c>
      <c r="CV12" s="38"/>
      <c r="CW12" s="326">
        <f t="shared" si="63"/>
        <v>0</v>
      </c>
      <c r="CX12" s="84"/>
      <c r="CY12" s="84"/>
      <c r="CZ12" s="84"/>
      <c r="DA12" s="84"/>
      <c r="DB12" s="84"/>
      <c r="DC12" s="84"/>
      <c r="DD12" s="84"/>
      <c r="DE12" s="39">
        <f t="shared" si="45"/>
        <v>0</v>
      </c>
      <c r="DF12" s="38">
        <f>(40*7)-(COUNTBLANK(CX12:DD12)*40)</f>
        <v>0</v>
      </c>
      <c r="DG12" s="38"/>
      <c r="DH12" s="326">
        <f t="shared" si="64"/>
        <v>0</v>
      </c>
      <c r="DI12" s="84"/>
      <c r="DJ12" s="84"/>
      <c r="DK12" s="84"/>
      <c r="DL12" s="84"/>
      <c r="DM12" s="84"/>
      <c r="DN12" s="84"/>
      <c r="DO12" s="84"/>
      <c r="DP12" s="39">
        <f t="shared" si="46"/>
        <v>0</v>
      </c>
      <c r="DQ12" s="38">
        <f>(40*7)-(COUNTBLANK(DI12:DO12)*40)</f>
        <v>0</v>
      </c>
      <c r="DR12" s="38"/>
      <c r="DS12" s="326">
        <f t="shared" si="65"/>
        <v>0</v>
      </c>
      <c r="DT12" s="84"/>
      <c r="DU12" s="84"/>
      <c r="DV12" s="84"/>
      <c r="DW12" s="84"/>
      <c r="DX12" s="84"/>
      <c r="DY12" s="84"/>
      <c r="DZ12" s="84"/>
      <c r="EA12" s="39">
        <f t="shared" si="47"/>
        <v>0</v>
      </c>
      <c r="EB12" s="38">
        <f>(40*7)-(COUNTBLANK(DT12:DZ12)*40)</f>
        <v>0</v>
      </c>
      <c r="EC12" s="38"/>
      <c r="ED12" s="326">
        <f t="shared" si="66"/>
        <v>0</v>
      </c>
      <c r="EE12" s="84"/>
      <c r="EF12" s="84"/>
      <c r="EG12" s="84"/>
      <c r="EH12" s="84"/>
      <c r="EI12" s="84"/>
      <c r="EJ12" s="84"/>
      <c r="EK12" s="84"/>
      <c r="EL12" s="39">
        <f t="shared" si="48"/>
        <v>0</v>
      </c>
      <c r="EM12" s="38">
        <f>(40*7)-(COUNTBLANK(EE12:EK12)*40)</f>
        <v>0</v>
      </c>
      <c r="EN12" s="38"/>
      <c r="EO12" s="326">
        <f t="shared" si="67"/>
        <v>0</v>
      </c>
      <c r="EP12" s="84"/>
      <c r="EQ12" s="84"/>
      <c r="ER12" s="84"/>
      <c r="ES12" s="84"/>
      <c r="ET12" s="84"/>
      <c r="EU12" s="84"/>
      <c r="EV12" s="84"/>
      <c r="EW12" s="39">
        <f t="shared" si="49"/>
        <v>0</v>
      </c>
      <c r="EX12" s="38">
        <f>(40*7)-(COUNTBLANK(EP12:EV12)*40)</f>
        <v>0</v>
      </c>
      <c r="EY12" s="38"/>
      <c r="EZ12" s="326">
        <f t="shared" si="68"/>
        <v>0</v>
      </c>
      <c r="FA12" s="84"/>
      <c r="FB12" s="84"/>
      <c r="FC12" s="84"/>
      <c r="FD12" s="84"/>
      <c r="FE12" s="84"/>
      <c r="FF12" s="84"/>
      <c r="FG12" s="84"/>
      <c r="FH12" s="39">
        <f t="shared" si="50"/>
        <v>0</v>
      </c>
      <c r="FI12" s="38">
        <f t="shared" ref="FI12" si="73">(40*7)-(COUNTBLANK(FA12:FG12)*40)</f>
        <v>0</v>
      </c>
      <c r="FJ12" s="38"/>
      <c r="FK12" s="326">
        <f t="shared" si="52"/>
        <v>0</v>
      </c>
      <c r="FL12" s="84"/>
      <c r="FM12" s="84"/>
      <c r="FN12" s="84"/>
      <c r="FO12" s="84"/>
      <c r="FP12" s="84"/>
      <c r="FQ12" s="84"/>
      <c r="FR12" s="84"/>
      <c r="FS12" s="39">
        <f t="shared" si="53"/>
        <v>0</v>
      </c>
      <c r="FT12" s="38">
        <f t="shared" ref="FT12" si="74">(40*7)-(COUNTBLANK(FL12:FR12)*40)</f>
        <v>0</v>
      </c>
      <c r="FU12" s="38"/>
      <c r="FV12" s="326">
        <f t="shared" si="55"/>
        <v>0</v>
      </c>
    </row>
    <row r="13" spans="1:178" ht="21" customHeight="1" thickBot="1" x14ac:dyDescent="0.25">
      <c r="A13" s="114" t="s">
        <v>188</v>
      </c>
      <c r="B13" s="324">
        <v>43</v>
      </c>
      <c r="C13" s="152"/>
      <c r="D13" s="152"/>
      <c r="E13" s="152"/>
      <c r="F13" s="152"/>
      <c r="G13" s="152"/>
      <c r="H13" s="152"/>
      <c r="I13" s="153"/>
      <c r="J13" s="39">
        <f t="shared" si="35"/>
        <v>0</v>
      </c>
      <c r="K13" s="38">
        <f>(30*7)-(COUNTBLANK(C13:I13)*30)</f>
        <v>0</v>
      </c>
      <c r="L13" s="156"/>
      <c r="M13" s="326">
        <f t="shared" si="36"/>
        <v>0</v>
      </c>
      <c r="N13" s="152"/>
      <c r="O13" s="152"/>
      <c r="P13" s="152"/>
      <c r="Q13" s="152"/>
      <c r="R13" s="152"/>
      <c r="S13" s="152"/>
      <c r="T13" s="153"/>
      <c r="U13" s="39">
        <f t="shared" si="37"/>
        <v>0</v>
      </c>
      <c r="V13" s="38">
        <f>(30*7)-(COUNTBLANK(N13:T13)*30)</f>
        <v>0</v>
      </c>
      <c r="W13" s="156"/>
      <c r="X13" s="326">
        <f t="shared" si="56"/>
        <v>0</v>
      </c>
      <c r="Y13" s="152"/>
      <c r="Z13" s="152"/>
      <c r="AA13" s="152"/>
      <c r="AB13" s="152"/>
      <c r="AC13" s="152"/>
      <c r="AD13" s="152"/>
      <c r="AE13" s="153"/>
      <c r="AF13" s="39">
        <f t="shared" si="38"/>
        <v>0</v>
      </c>
      <c r="AG13" s="38">
        <f>(30*7)-(COUNTBLANK(Y13:AE13)*30)</f>
        <v>0</v>
      </c>
      <c r="AH13" s="156"/>
      <c r="AI13" s="326">
        <f t="shared" si="57"/>
        <v>0</v>
      </c>
      <c r="AJ13" s="152"/>
      <c r="AK13" s="152"/>
      <c r="AL13" s="152"/>
      <c r="AM13" s="152"/>
      <c r="AN13" s="152"/>
      <c r="AO13" s="152"/>
      <c r="AP13" s="355"/>
      <c r="AQ13" s="39">
        <f t="shared" si="39"/>
        <v>0</v>
      </c>
      <c r="AR13" s="38">
        <f>(30*7)-(COUNTBLANK(AJ13:AP13)*30)</f>
        <v>0</v>
      </c>
      <c r="AS13" s="156"/>
      <c r="AT13" s="326">
        <f t="shared" si="58"/>
        <v>0</v>
      </c>
      <c r="AU13" s="299"/>
      <c r="AV13" s="299"/>
      <c r="AW13" s="299"/>
      <c r="AX13" s="299"/>
      <c r="AZ13" s="152"/>
      <c r="BA13" s="153"/>
      <c r="BB13" s="39">
        <f t="shared" si="40"/>
        <v>0</v>
      </c>
      <c r="BC13" s="38">
        <f>(30*7)-(COUNTBLANK(AU13:BA13)*30)</f>
        <v>0</v>
      </c>
      <c r="BD13" s="156"/>
      <c r="BE13" s="326">
        <f t="shared" si="59"/>
        <v>0</v>
      </c>
      <c r="BF13" s="299"/>
      <c r="BG13" s="299"/>
      <c r="BH13" s="299"/>
      <c r="BI13" s="299"/>
      <c r="BK13" s="152"/>
      <c r="BL13" s="153"/>
      <c r="BM13" s="39">
        <f t="shared" si="41"/>
        <v>0</v>
      </c>
      <c r="BN13" s="38">
        <f>(30*7)-(COUNTBLANK(BF13:BL13)*30)</f>
        <v>0</v>
      </c>
      <c r="BO13" s="156"/>
      <c r="BP13" s="326">
        <f t="shared" si="60"/>
        <v>0</v>
      </c>
      <c r="BQ13" s="299"/>
      <c r="BR13" s="299"/>
      <c r="BS13" s="299"/>
      <c r="BT13" s="299"/>
      <c r="BV13" s="152"/>
      <c r="BW13" s="153"/>
      <c r="BX13" s="39">
        <f t="shared" si="42"/>
        <v>0</v>
      </c>
      <c r="BY13" s="38">
        <f>(30*7)-(COUNTBLANK(BQ13:BW13)*30)</f>
        <v>0</v>
      </c>
      <c r="BZ13" s="156"/>
      <c r="CA13" s="326">
        <f t="shared" si="61"/>
        <v>0</v>
      </c>
      <c r="CB13" s="84"/>
      <c r="CC13" s="84"/>
      <c r="CD13" s="84"/>
      <c r="CE13" s="84"/>
      <c r="CF13" s="84"/>
      <c r="CG13" s="84"/>
      <c r="CH13" s="84"/>
      <c r="CI13" s="39">
        <f t="shared" si="43"/>
        <v>0</v>
      </c>
      <c r="CJ13" s="38">
        <f>(30*7)-(COUNTBLANK(CB13:CH13)*30)</f>
        <v>0</v>
      </c>
      <c r="CK13" s="38"/>
      <c r="CL13" s="326">
        <f t="shared" si="62"/>
        <v>0</v>
      </c>
      <c r="CM13" s="84"/>
      <c r="CN13" s="84"/>
      <c r="CO13" s="84"/>
      <c r="CP13" s="84"/>
      <c r="CQ13" s="84"/>
      <c r="CR13" s="84"/>
      <c r="CS13" s="84"/>
      <c r="CT13" s="39">
        <f t="shared" si="44"/>
        <v>0</v>
      </c>
      <c r="CU13" s="38">
        <f>(30*7)-(COUNTBLANK(CM13:CS13)*30)</f>
        <v>0</v>
      </c>
      <c r="CV13" s="38"/>
      <c r="CW13" s="326">
        <f t="shared" si="63"/>
        <v>0</v>
      </c>
      <c r="CX13" s="84"/>
      <c r="CY13" s="84"/>
      <c r="CZ13" s="84"/>
      <c r="DA13" s="84"/>
      <c r="DB13" s="84"/>
      <c r="DC13" s="84"/>
      <c r="DD13" s="84"/>
      <c r="DE13" s="39">
        <f t="shared" si="45"/>
        <v>0</v>
      </c>
      <c r="DF13" s="38">
        <f>(30*7)-(COUNTBLANK(CX13:DD13)*30)</f>
        <v>0</v>
      </c>
      <c r="DG13" s="38"/>
      <c r="DH13" s="326">
        <f t="shared" si="64"/>
        <v>0</v>
      </c>
      <c r="DI13" s="84"/>
      <c r="DJ13" s="84"/>
      <c r="DK13" s="84"/>
      <c r="DL13" s="84"/>
      <c r="DM13" s="84"/>
      <c r="DN13" s="84"/>
      <c r="DO13" s="84"/>
      <c r="DP13" s="39">
        <f t="shared" si="46"/>
        <v>0</v>
      </c>
      <c r="DQ13" s="38">
        <f>(30*7)-(COUNTBLANK(DI13:DO13)*30)</f>
        <v>0</v>
      </c>
      <c r="DR13" s="38"/>
      <c r="DS13" s="326">
        <f t="shared" si="65"/>
        <v>0</v>
      </c>
      <c r="DT13" s="84"/>
      <c r="DU13" s="84"/>
      <c r="DV13" s="84"/>
      <c r="DW13" s="84"/>
      <c r="DX13" s="84"/>
      <c r="DY13" s="84"/>
      <c r="DZ13" s="84"/>
      <c r="EA13" s="39">
        <f t="shared" si="47"/>
        <v>0</v>
      </c>
      <c r="EB13" s="38">
        <f>(30*7)-(COUNTBLANK(DT13:DZ13)*30)</f>
        <v>0</v>
      </c>
      <c r="EC13" s="38"/>
      <c r="ED13" s="326">
        <f t="shared" si="66"/>
        <v>0</v>
      </c>
      <c r="EE13" s="84"/>
      <c r="EF13" s="84"/>
      <c r="EG13" s="84"/>
      <c r="EH13" s="84"/>
      <c r="EI13" s="84"/>
      <c r="EJ13" s="84"/>
      <c r="EK13" s="84"/>
      <c r="EL13" s="39">
        <f t="shared" si="48"/>
        <v>0</v>
      </c>
      <c r="EM13" s="38">
        <f>(30*7)-(COUNTBLANK(EE13:EK13)*30)</f>
        <v>0</v>
      </c>
      <c r="EN13" s="38"/>
      <c r="EO13" s="326">
        <f t="shared" si="67"/>
        <v>0</v>
      </c>
      <c r="EP13" s="84"/>
      <c r="EQ13" s="84"/>
      <c r="ER13" s="84"/>
      <c r="ES13" s="84"/>
      <c r="ET13" s="84"/>
      <c r="EU13" s="84"/>
      <c r="EV13" s="84"/>
      <c r="EW13" s="39">
        <f t="shared" si="49"/>
        <v>0</v>
      </c>
      <c r="EX13" s="38">
        <f>(30*7)-(COUNTBLANK(EP13:EV13)*30)</f>
        <v>0</v>
      </c>
      <c r="EY13" s="38"/>
      <c r="EZ13" s="326">
        <f t="shared" si="68"/>
        <v>0</v>
      </c>
      <c r="FA13" s="84"/>
      <c r="FB13" s="84"/>
      <c r="FC13" s="84"/>
      <c r="FD13" s="84"/>
      <c r="FE13" s="84"/>
      <c r="FF13" s="84"/>
      <c r="FG13" s="84"/>
      <c r="FH13" s="39">
        <f t="shared" si="50"/>
        <v>0</v>
      </c>
      <c r="FI13" s="38">
        <f t="shared" ref="FI13:FI14" si="75">(30*7)-(COUNTBLANK(FA13:FG13)*30)</f>
        <v>0</v>
      </c>
      <c r="FJ13" s="38"/>
      <c r="FK13" s="326">
        <f t="shared" si="52"/>
        <v>0</v>
      </c>
      <c r="FL13" s="84"/>
      <c r="FM13" s="84"/>
      <c r="FN13" s="84"/>
      <c r="FO13" s="84"/>
      <c r="FP13" s="84"/>
      <c r="FQ13" s="84"/>
      <c r="FR13" s="84"/>
      <c r="FS13" s="39">
        <f t="shared" si="53"/>
        <v>0</v>
      </c>
      <c r="FT13" s="38">
        <f t="shared" ref="FT13:FT14" si="76">(30*7)-(COUNTBLANK(FL13:FR13)*30)</f>
        <v>0</v>
      </c>
      <c r="FU13" s="38"/>
      <c r="FV13" s="326">
        <f t="shared" si="55"/>
        <v>0</v>
      </c>
    </row>
    <row r="14" spans="1:178" ht="21" customHeight="1" thickBot="1" x14ac:dyDescent="0.25">
      <c r="A14" s="114" t="s">
        <v>68</v>
      </c>
      <c r="B14" s="324">
        <v>43</v>
      </c>
      <c r="C14" s="152"/>
      <c r="D14" s="152"/>
      <c r="E14" s="152"/>
      <c r="F14" s="152"/>
      <c r="G14" s="152"/>
      <c r="H14" s="152"/>
      <c r="I14" s="153"/>
      <c r="J14" s="39">
        <f t="shared" si="35"/>
        <v>0</v>
      </c>
      <c r="K14" s="38">
        <f>(30*7)-(COUNTBLANK(C14:I14)*30)</f>
        <v>0</v>
      </c>
      <c r="L14" s="156"/>
      <c r="M14" s="326">
        <f t="shared" si="36"/>
        <v>0</v>
      </c>
      <c r="N14" s="152"/>
      <c r="O14" s="152"/>
      <c r="P14" s="152"/>
      <c r="Q14" s="152"/>
      <c r="R14" s="152"/>
      <c r="S14" s="152"/>
      <c r="T14" s="153"/>
      <c r="U14" s="39">
        <f t="shared" si="37"/>
        <v>0</v>
      </c>
      <c r="V14" s="38">
        <f>(30*7)-(COUNTBLANK(N14:T14)*30)</f>
        <v>0</v>
      </c>
      <c r="W14" s="156"/>
      <c r="X14" s="326">
        <f t="shared" si="56"/>
        <v>0</v>
      </c>
      <c r="Y14" s="152"/>
      <c r="Z14" s="152"/>
      <c r="AA14" s="152"/>
      <c r="AB14" s="152"/>
      <c r="AC14" s="152"/>
      <c r="AD14" s="152"/>
      <c r="AE14" s="153"/>
      <c r="AF14" s="39">
        <f t="shared" si="38"/>
        <v>0</v>
      </c>
      <c r="AG14" s="38">
        <f>(30*7)-(COUNTBLANK(Y14:AE14)*30)</f>
        <v>0</v>
      </c>
      <c r="AH14" s="156"/>
      <c r="AI14" s="326">
        <f t="shared" si="57"/>
        <v>0</v>
      </c>
      <c r="AJ14" s="152"/>
      <c r="AK14" s="152"/>
      <c r="AL14" s="152"/>
      <c r="AM14" s="152"/>
      <c r="AN14" s="152"/>
      <c r="AO14" s="152"/>
      <c r="AP14" s="153"/>
      <c r="AQ14" s="39">
        <f t="shared" si="39"/>
        <v>0</v>
      </c>
      <c r="AR14" s="38">
        <f>(30*7)-(COUNTBLANK(AJ14:AP14)*30)</f>
        <v>0</v>
      </c>
      <c r="AS14" s="156"/>
      <c r="AT14" s="326">
        <f t="shared" si="58"/>
        <v>0</v>
      </c>
      <c r="AU14" s="152"/>
      <c r="AV14" s="152"/>
      <c r="AW14" s="152"/>
      <c r="AX14" s="152"/>
      <c r="AY14" s="152"/>
      <c r="AZ14" s="152"/>
      <c r="BA14" s="153"/>
      <c r="BB14" s="39">
        <f t="shared" si="40"/>
        <v>0</v>
      </c>
      <c r="BC14" s="38">
        <f>(30*7)-(COUNTBLANK(AU14:BA14)*30)</f>
        <v>0</v>
      </c>
      <c r="BD14" s="156"/>
      <c r="BE14" s="326">
        <f t="shared" si="59"/>
        <v>0</v>
      </c>
      <c r="BF14" s="152"/>
      <c r="BG14" s="152"/>
      <c r="BH14" s="152"/>
      <c r="BI14" s="152"/>
      <c r="BJ14" s="152"/>
      <c r="BK14" s="152"/>
      <c r="BL14" s="153"/>
      <c r="BM14" s="39">
        <f t="shared" si="41"/>
        <v>0</v>
      </c>
      <c r="BN14" s="38">
        <f>(30*7)-(COUNTBLANK(BF14:BL14)*30)</f>
        <v>0</v>
      </c>
      <c r="BO14" s="156"/>
      <c r="BP14" s="326">
        <f t="shared" si="60"/>
        <v>0</v>
      </c>
      <c r="BQ14" s="152"/>
      <c r="BR14" s="152"/>
      <c r="BS14" s="152"/>
      <c r="BT14" s="152"/>
      <c r="BU14" s="152"/>
      <c r="BV14" s="152"/>
      <c r="BW14" s="153"/>
      <c r="BX14" s="39">
        <f t="shared" si="42"/>
        <v>0</v>
      </c>
      <c r="BY14" s="38">
        <f>(30*7)-(COUNTBLANK(BQ14:BW14)*30)</f>
        <v>0</v>
      </c>
      <c r="BZ14" s="156"/>
      <c r="CA14" s="326">
        <f t="shared" si="61"/>
        <v>0</v>
      </c>
      <c r="CB14" s="84"/>
      <c r="CC14" s="84"/>
      <c r="CD14" s="84"/>
      <c r="CE14" s="84"/>
      <c r="CF14" s="84"/>
      <c r="CG14" s="84"/>
      <c r="CH14" s="84"/>
      <c r="CI14" s="39">
        <f t="shared" si="43"/>
        <v>0</v>
      </c>
      <c r="CJ14" s="38">
        <f>(30*7)-(COUNTBLANK(CB14:CH14)*30)</f>
        <v>0</v>
      </c>
      <c r="CK14" s="38"/>
      <c r="CL14" s="326">
        <f t="shared" si="62"/>
        <v>0</v>
      </c>
      <c r="CM14" s="84"/>
      <c r="CN14" s="84"/>
      <c r="CO14" s="84"/>
      <c r="CP14" s="84"/>
      <c r="CQ14" s="84"/>
      <c r="CR14" s="84"/>
      <c r="CS14" s="84"/>
      <c r="CT14" s="39">
        <f>SUM(CM14:CS14)</f>
        <v>0</v>
      </c>
      <c r="CU14" s="38">
        <f>(30*7)-(COUNTBLANK(CM14:CS14)*30)</f>
        <v>0</v>
      </c>
      <c r="CV14" s="38"/>
      <c r="CW14" s="326">
        <f t="shared" si="63"/>
        <v>0</v>
      </c>
      <c r="CX14" s="84"/>
      <c r="CY14" s="84"/>
      <c r="CZ14" s="84"/>
      <c r="DA14" s="84"/>
      <c r="DB14" s="84"/>
      <c r="DC14" s="84"/>
      <c r="DD14" s="84"/>
      <c r="DE14" s="39">
        <f t="shared" si="45"/>
        <v>0</v>
      </c>
      <c r="DF14" s="38">
        <f>(30*7)-(COUNTBLANK(CX14:DD14)*30)</f>
        <v>0</v>
      </c>
      <c r="DG14" s="38"/>
      <c r="DH14" s="326">
        <f t="shared" si="64"/>
        <v>0</v>
      </c>
      <c r="DI14" s="84"/>
      <c r="DJ14" s="84"/>
      <c r="DK14" s="84"/>
      <c r="DL14" s="84"/>
      <c r="DM14" s="84"/>
      <c r="DN14" s="84"/>
      <c r="DO14" s="84"/>
      <c r="DP14" s="39">
        <f t="shared" si="46"/>
        <v>0</v>
      </c>
      <c r="DQ14" s="38">
        <f>(30*7)-(COUNTBLANK(DI14:DO14)*30)</f>
        <v>0</v>
      </c>
      <c r="DR14" s="38"/>
      <c r="DS14" s="326">
        <f t="shared" si="65"/>
        <v>0</v>
      </c>
      <c r="DT14" s="84"/>
      <c r="DU14" s="84"/>
      <c r="DV14" s="84"/>
      <c r="DW14" s="84"/>
      <c r="DX14" s="84"/>
      <c r="DY14" s="84"/>
      <c r="DZ14" s="84"/>
      <c r="EA14" s="39">
        <f t="shared" si="47"/>
        <v>0</v>
      </c>
      <c r="EB14" s="38">
        <f>(30*7)-(COUNTBLANK(DT14:DZ14)*30)</f>
        <v>0</v>
      </c>
      <c r="EC14" s="38"/>
      <c r="ED14" s="326">
        <f t="shared" si="66"/>
        <v>0</v>
      </c>
      <c r="EE14" s="84"/>
      <c r="EF14" s="84"/>
      <c r="EG14" s="84"/>
      <c r="EH14" s="84"/>
      <c r="EI14" s="84"/>
      <c r="EJ14" s="84"/>
      <c r="EK14" s="84"/>
      <c r="EL14" s="39">
        <f t="shared" si="48"/>
        <v>0</v>
      </c>
      <c r="EM14" s="38">
        <f>(30*7)-(COUNTBLANK(EE14:EK14)*30)</f>
        <v>0</v>
      </c>
      <c r="EN14" s="38"/>
      <c r="EO14" s="326">
        <f t="shared" si="67"/>
        <v>0</v>
      </c>
      <c r="EP14" s="84"/>
      <c r="EQ14" s="84"/>
      <c r="ER14" s="84"/>
      <c r="ES14" s="84"/>
      <c r="ET14" s="84"/>
      <c r="EU14" s="84"/>
      <c r="EV14" s="84"/>
      <c r="EW14" s="39">
        <f t="shared" si="49"/>
        <v>0</v>
      </c>
      <c r="EX14" s="38">
        <f>(30*7)-(COUNTBLANK(EP14:EV14)*30)</f>
        <v>0</v>
      </c>
      <c r="EY14" s="38"/>
      <c r="EZ14" s="326">
        <f t="shared" si="68"/>
        <v>0</v>
      </c>
      <c r="FA14" s="84"/>
      <c r="FB14" s="84"/>
      <c r="FC14" s="84"/>
      <c r="FD14" s="84"/>
      <c r="FE14" s="84"/>
      <c r="FF14" s="84"/>
      <c r="FG14" s="84"/>
      <c r="FH14" s="39">
        <f t="shared" si="50"/>
        <v>0</v>
      </c>
      <c r="FI14" s="38">
        <f t="shared" si="75"/>
        <v>0</v>
      </c>
      <c r="FJ14" s="38"/>
      <c r="FK14" s="326">
        <f t="shared" si="52"/>
        <v>0</v>
      </c>
      <c r="FL14" s="84"/>
      <c r="FM14" s="84"/>
      <c r="FN14" s="84"/>
      <c r="FO14" s="84"/>
      <c r="FP14" s="84"/>
      <c r="FQ14" s="84"/>
      <c r="FR14" s="84"/>
      <c r="FS14" s="39">
        <f t="shared" si="53"/>
        <v>0</v>
      </c>
      <c r="FT14" s="38">
        <f t="shared" si="76"/>
        <v>0</v>
      </c>
      <c r="FU14" s="38"/>
      <c r="FV14" s="326">
        <f t="shared" si="55"/>
        <v>0</v>
      </c>
    </row>
    <row r="15" spans="1:178" ht="21" customHeight="1" thickBot="1" x14ac:dyDescent="0.25">
      <c r="A15" s="114" t="s">
        <v>194</v>
      </c>
      <c r="B15" s="324">
        <v>43</v>
      </c>
      <c r="C15" s="152"/>
      <c r="D15" s="152"/>
      <c r="E15" s="152"/>
      <c r="F15" s="152"/>
      <c r="G15" s="152"/>
      <c r="H15" s="152"/>
      <c r="I15" s="153"/>
      <c r="J15" s="39">
        <f t="shared" si="35"/>
        <v>0</v>
      </c>
      <c r="K15" s="38">
        <f>(110*7)-(COUNTBLANK(C15:I15)*110)</f>
        <v>0</v>
      </c>
      <c r="L15" s="156"/>
      <c r="M15" s="326">
        <f t="shared" si="36"/>
        <v>0</v>
      </c>
      <c r="N15" s="152"/>
      <c r="O15" s="152"/>
      <c r="P15" s="152"/>
      <c r="Q15" s="152"/>
      <c r="R15" s="152"/>
      <c r="S15" s="152"/>
      <c r="T15" s="153"/>
      <c r="U15" s="39">
        <f t="shared" si="37"/>
        <v>0</v>
      </c>
      <c r="V15" s="38">
        <f>(110*7)-(COUNTBLANK(N15:T15)*110)</f>
        <v>0</v>
      </c>
      <c r="W15" s="156"/>
      <c r="X15" s="326">
        <f t="shared" si="56"/>
        <v>0</v>
      </c>
      <c r="Y15" s="152"/>
      <c r="Z15" s="152"/>
      <c r="AA15" s="152"/>
      <c r="AB15" s="152"/>
      <c r="AC15" s="152"/>
      <c r="AD15" s="152"/>
      <c r="AE15" s="153"/>
      <c r="AF15" s="39">
        <f t="shared" si="38"/>
        <v>0</v>
      </c>
      <c r="AG15" s="38">
        <f>(110*7)-(COUNTBLANK(Y15:AE15)*110)</f>
        <v>0</v>
      </c>
      <c r="AH15" s="156"/>
      <c r="AI15" s="326">
        <f t="shared" si="57"/>
        <v>0</v>
      </c>
      <c r="AJ15" s="152"/>
      <c r="AK15" s="152"/>
      <c r="AL15" s="152"/>
      <c r="AM15" s="152"/>
      <c r="AN15" s="152"/>
      <c r="AO15" s="152"/>
      <c r="AP15" s="153"/>
      <c r="AQ15" s="39">
        <f t="shared" si="39"/>
        <v>0</v>
      </c>
      <c r="AR15" s="38">
        <f>(110*7)-(COUNTBLANK(AJ15:AP15)*110)</f>
        <v>0</v>
      </c>
      <c r="AS15" s="156"/>
      <c r="AT15" s="326">
        <f t="shared" si="58"/>
        <v>0</v>
      </c>
      <c r="AU15" s="152"/>
      <c r="AV15" s="152"/>
      <c r="AW15" s="152"/>
      <c r="AX15" s="152"/>
      <c r="AY15" s="152"/>
      <c r="AZ15" s="152"/>
      <c r="BA15" s="153"/>
      <c r="BB15" s="39">
        <f t="shared" si="40"/>
        <v>0</v>
      </c>
      <c r="BC15" s="38">
        <f>(110*7)-(COUNTBLANK(AU15:BA15)*110)</f>
        <v>0</v>
      </c>
      <c r="BD15" s="156"/>
      <c r="BE15" s="326">
        <f t="shared" si="59"/>
        <v>0</v>
      </c>
      <c r="BF15" s="152"/>
      <c r="BG15" s="152"/>
      <c r="BH15" s="152"/>
      <c r="BI15" s="152"/>
      <c r="BJ15" s="152"/>
      <c r="BK15" s="152"/>
      <c r="BL15" s="153"/>
      <c r="BM15" s="39">
        <f t="shared" si="41"/>
        <v>0</v>
      </c>
      <c r="BN15" s="38">
        <f>(110*7)-(COUNTBLANK(BF15:BL15)*110)</f>
        <v>0</v>
      </c>
      <c r="BO15" s="156"/>
      <c r="BP15" s="326">
        <f t="shared" si="60"/>
        <v>0</v>
      </c>
      <c r="BQ15" s="152"/>
      <c r="BR15" s="152"/>
      <c r="BS15" s="152"/>
      <c r="BT15" s="152"/>
      <c r="BU15" s="152"/>
      <c r="BV15" s="152"/>
      <c r="BW15" s="153"/>
      <c r="BX15" s="39">
        <f t="shared" si="42"/>
        <v>0</v>
      </c>
      <c r="BY15" s="38">
        <f>(110*7)-(COUNTBLANK(BQ15:BW15)*110)</f>
        <v>0</v>
      </c>
      <c r="BZ15" s="156"/>
      <c r="CA15" s="326">
        <f t="shared" si="61"/>
        <v>0</v>
      </c>
      <c r="CB15" s="84"/>
      <c r="CC15" s="84"/>
      <c r="CD15" s="84"/>
      <c r="CE15" s="84"/>
      <c r="CF15" s="84"/>
      <c r="CG15" s="84"/>
      <c r="CH15" s="84"/>
      <c r="CI15" s="39">
        <f t="shared" si="43"/>
        <v>0</v>
      </c>
      <c r="CJ15" s="38">
        <f>(110*7)-(COUNTBLANK(CB15:CH15)*110)</f>
        <v>0</v>
      </c>
      <c r="CK15" s="38"/>
      <c r="CL15" s="326">
        <f t="shared" si="62"/>
        <v>0</v>
      </c>
      <c r="CM15" s="84"/>
      <c r="CN15" s="84"/>
      <c r="CO15" s="84"/>
      <c r="CP15" s="84"/>
      <c r="CQ15" s="84"/>
      <c r="CR15" s="84"/>
      <c r="CS15" s="84"/>
      <c r="CT15" s="39">
        <f>SUM(CM15:CS15)</f>
        <v>0</v>
      </c>
      <c r="CU15" s="38">
        <f>(110*7)-(COUNTBLANK(CM15:CS15)*110)</f>
        <v>0</v>
      </c>
      <c r="CV15" s="38"/>
      <c r="CW15" s="326">
        <f t="shared" si="63"/>
        <v>0</v>
      </c>
      <c r="CX15" s="84"/>
      <c r="CY15" s="84"/>
      <c r="CZ15" s="84"/>
      <c r="DA15" s="84"/>
      <c r="DB15" s="84"/>
      <c r="DC15" s="84"/>
      <c r="DD15" s="84"/>
      <c r="DE15" s="39">
        <f t="shared" si="45"/>
        <v>0</v>
      </c>
      <c r="DF15" s="38">
        <f>(110*7)-(COUNTBLANK(CX15:DD15)*110)</f>
        <v>0</v>
      </c>
      <c r="DG15" s="38"/>
      <c r="DH15" s="326">
        <f t="shared" si="64"/>
        <v>0</v>
      </c>
      <c r="DI15" s="84"/>
      <c r="DJ15" s="84"/>
      <c r="DK15" s="84"/>
      <c r="DL15" s="84"/>
      <c r="DM15" s="84"/>
      <c r="DN15" s="84"/>
      <c r="DO15" s="84"/>
      <c r="DP15" s="39">
        <f t="shared" si="46"/>
        <v>0</v>
      </c>
      <c r="DQ15" s="38">
        <f>(110*7)-(COUNTBLANK(DI15:DO15)*110)</f>
        <v>0</v>
      </c>
      <c r="DR15" s="38"/>
      <c r="DS15" s="326">
        <f t="shared" si="65"/>
        <v>0</v>
      </c>
      <c r="DT15" s="84"/>
      <c r="DU15" s="84"/>
      <c r="DV15" s="84"/>
      <c r="DW15" s="84"/>
      <c r="DX15" s="84"/>
      <c r="DY15" s="84"/>
      <c r="DZ15" s="84"/>
      <c r="EA15" s="39">
        <f t="shared" si="47"/>
        <v>0</v>
      </c>
      <c r="EB15" s="38">
        <f>(110*7)-(COUNTBLANK(DT15:DZ15)*110)</f>
        <v>0</v>
      </c>
      <c r="EC15" s="38"/>
      <c r="ED15" s="326">
        <f t="shared" si="66"/>
        <v>0</v>
      </c>
      <c r="EE15" s="84"/>
      <c r="EF15" s="84"/>
      <c r="EG15" s="84"/>
      <c r="EH15" s="84"/>
      <c r="EI15" s="84"/>
      <c r="EJ15" s="84"/>
      <c r="EK15" s="84"/>
      <c r="EL15" s="39">
        <f t="shared" si="48"/>
        <v>0</v>
      </c>
      <c r="EM15" s="38">
        <f>(110*7)-(COUNTBLANK(EE15:EK15)*110)</f>
        <v>0</v>
      </c>
      <c r="EN15" s="38"/>
      <c r="EO15" s="326">
        <f t="shared" si="67"/>
        <v>0</v>
      </c>
      <c r="EP15" s="84"/>
      <c r="EQ15" s="84"/>
      <c r="ER15" s="84"/>
      <c r="ES15" s="84"/>
      <c r="ET15" s="84"/>
      <c r="EU15" s="84"/>
      <c r="EV15" s="84"/>
      <c r="EW15" s="39">
        <f t="shared" si="49"/>
        <v>0</v>
      </c>
      <c r="EX15" s="38">
        <f>(110*7)-(COUNTBLANK(EP15:EV15)*110)</f>
        <v>0</v>
      </c>
      <c r="EY15" s="38"/>
      <c r="EZ15" s="326">
        <f t="shared" si="68"/>
        <v>0</v>
      </c>
      <c r="FA15" s="84"/>
      <c r="FB15" s="84"/>
      <c r="FC15" s="84"/>
      <c r="FD15" s="84"/>
      <c r="FE15" s="84"/>
      <c r="FF15" s="84"/>
      <c r="FG15" s="84"/>
      <c r="FH15" s="39">
        <f t="shared" si="50"/>
        <v>0</v>
      </c>
      <c r="FI15" s="38">
        <f t="shared" ref="FI15" si="77">(110*7)-(COUNTBLANK(FA15:FG15)*110)</f>
        <v>0</v>
      </c>
      <c r="FJ15" s="38"/>
      <c r="FK15" s="326">
        <f t="shared" si="52"/>
        <v>0</v>
      </c>
      <c r="FL15" s="84"/>
      <c r="FM15" s="84"/>
      <c r="FN15" s="84"/>
      <c r="FO15" s="84"/>
      <c r="FP15" s="84"/>
      <c r="FQ15" s="84"/>
      <c r="FR15" s="84"/>
      <c r="FS15" s="39">
        <f t="shared" si="53"/>
        <v>0</v>
      </c>
      <c r="FT15" s="38">
        <f t="shared" ref="FT15" si="78">(110*7)-(COUNTBLANK(FL15:FR15)*110)</f>
        <v>0</v>
      </c>
      <c r="FU15" s="38"/>
      <c r="FV15" s="326">
        <f t="shared" si="55"/>
        <v>0</v>
      </c>
    </row>
    <row r="16" spans="1:178" ht="21" customHeight="1" thickBot="1" x14ac:dyDescent="0.25">
      <c r="A16" s="117" t="s">
        <v>202</v>
      </c>
      <c r="B16" s="324">
        <v>43</v>
      </c>
      <c r="C16" s="152"/>
      <c r="D16" s="152"/>
      <c r="E16" s="152"/>
      <c r="F16" s="152"/>
      <c r="G16" s="152"/>
      <c r="H16" s="152"/>
      <c r="I16" s="153"/>
      <c r="J16" s="39">
        <f t="shared" si="35"/>
        <v>0</v>
      </c>
      <c r="K16" s="38">
        <f>(30*7)-(COUNTBLANK(C16:I16)*30)</f>
        <v>0</v>
      </c>
      <c r="L16" s="156"/>
      <c r="M16" s="326">
        <f t="shared" si="36"/>
        <v>0</v>
      </c>
      <c r="N16" s="152"/>
      <c r="O16" s="152"/>
      <c r="P16" s="152"/>
      <c r="Q16" s="152"/>
      <c r="R16" s="152"/>
      <c r="S16" s="152"/>
      <c r="T16" s="153"/>
      <c r="U16" s="39">
        <f t="shared" si="37"/>
        <v>0</v>
      </c>
      <c r="V16" s="38">
        <f>(30*7)-(COUNTBLANK(N16:T16)*30)</f>
        <v>0</v>
      </c>
      <c r="W16" s="156"/>
      <c r="X16" s="326">
        <f t="shared" si="56"/>
        <v>0</v>
      </c>
      <c r="Y16" s="152"/>
      <c r="Z16" s="152"/>
      <c r="AA16" s="152"/>
      <c r="AB16" s="152"/>
      <c r="AC16" s="152"/>
      <c r="AD16" s="152"/>
      <c r="AE16" s="153"/>
      <c r="AF16" s="39">
        <f t="shared" si="38"/>
        <v>0</v>
      </c>
      <c r="AG16" s="38">
        <f>(30*7)-(COUNTBLANK(Y16:AE16)*30)</f>
        <v>0</v>
      </c>
      <c r="AH16" s="156"/>
      <c r="AI16" s="326">
        <f t="shared" si="57"/>
        <v>0</v>
      </c>
      <c r="AJ16" s="152"/>
      <c r="AK16" s="152"/>
      <c r="AL16" s="152"/>
      <c r="AM16" s="152"/>
      <c r="AN16" s="152"/>
      <c r="AO16" s="152"/>
      <c r="AP16" s="153"/>
      <c r="AQ16" s="39">
        <f t="shared" si="39"/>
        <v>0</v>
      </c>
      <c r="AR16" s="38">
        <f>(30*7)-(COUNTBLANK(AJ16:AP16)*30)</f>
        <v>0</v>
      </c>
      <c r="AS16" s="156"/>
      <c r="AT16" s="326">
        <f t="shared" si="58"/>
        <v>0</v>
      </c>
      <c r="AU16" s="152"/>
      <c r="AV16" s="152"/>
      <c r="AW16" s="152"/>
      <c r="AX16" s="152"/>
      <c r="AY16" s="152"/>
      <c r="AZ16" s="152"/>
      <c r="BA16" s="153"/>
      <c r="BB16" s="39">
        <f t="shared" si="40"/>
        <v>0</v>
      </c>
      <c r="BC16" s="38">
        <f>(30*7)-(COUNTBLANK(AU16:BA16)*30)</f>
        <v>0</v>
      </c>
      <c r="BD16" s="156"/>
      <c r="BE16" s="326">
        <f t="shared" si="59"/>
        <v>0</v>
      </c>
      <c r="BF16" s="152"/>
      <c r="BG16" s="152"/>
      <c r="BH16" s="152"/>
      <c r="BI16" s="152"/>
      <c r="BJ16" s="152"/>
      <c r="BK16" s="152"/>
      <c r="BL16" s="153"/>
      <c r="BM16" s="39">
        <f t="shared" si="41"/>
        <v>0</v>
      </c>
      <c r="BN16" s="38">
        <f>(30*7)-(COUNTBLANK(BF16:BL16)*30)</f>
        <v>0</v>
      </c>
      <c r="BO16" s="156"/>
      <c r="BP16" s="326">
        <f t="shared" si="60"/>
        <v>0</v>
      </c>
      <c r="BQ16" s="152"/>
      <c r="BR16" s="152"/>
      <c r="BS16" s="152"/>
      <c r="BT16" s="152"/>
      <c r="BU16" s="152"/>
      <c r="BV16" s="152"/>
      <c r="BW16" s="153"/>
      <c r="BX16" s="39">
        <f t="shared" si="42"/>
        <v>0</v>
      </c>
      <c r="BY16" s="38">
        <f>(30*7)-(COUNTBLANK(BQ16:BW16)*30)</f>
        <v>0</v>
      </c>
      <c r="BZ16" s="156"/>
      <c r="CA16" s="326">
        <f t="shared" si="61"/>
        <v>0</v>
      </c>
      <c r="CB16" s="84"/>
      <c r="CC16" s="84"/>
      <c r="CD16" s="84"/>
      <c r="CE16" s="84"/>
      <c r="CF16" s="84"/>
      <c r="CG16" s="84"/>
      <c r="CH16" s="84"/>
      <c r="CI16" s="39">
        <f t="shared" si="43"/>
        <v>0</v>
      </c>
      <c r="CJ16" s="38">
        <f>(30*7)-(COUNTBLANK(CB16:CH16)*30)</f>
        <v>0</v>
      </c>
      <c r="CK16" s="38"/>
      <c r="CL16" s="326">
        <f t="shared" si="62"/>
        <v>0</v>
      </c>
      <c r="CM16" s="84"/>
      <c r="CN16" s="84"/>
      <c r="CO16" s="84"/>
      <c r="CP16" s="84"/>
      <c r="CQ16" s="84"/>
      <c r="CR16" s="84"/>
      <c r="CS16" s="84"/>
      <c r="CT16" s="39">
        <f t="shared" si="44"/>
        <v>0</v>
      </c>
      <c r="CU16" s="38">
        <f>(30*7)-(COUNTBLANK(CM16:CS16)*30)</f>
        <v>0</v>
      </c>
      <c r="CV16" s="38"/>
      <c r="CW16" s="326">
        <f t="shared" si="63"/>
        <v>0</v>
      </c>
      <c r="CX16" s="84"/>
      <c r="CY16" s="84"/>
      <c r="CZ16" s="84"/>
      <c r="DA16" s="84"/>
      <c r="DB16" s="84"/>
      <c r="DC16" s="84"/>
      <c r="DD16" s="84"/>
      <c r="DE16" s="39">
        <f t="shared" si="45"/>
        <v>0</v>
      </c>
      <c r="DF16" s="38">
        <f>(30*7)-(COUNTBLANK(CX16:DD16)*30)</f>
        <v>0</v>
      </c>
      <c r="DG16" s="38"/>
      <c r="DH16" s="326">
        <f t="shared" si="64"/>
        <v>0</v>
      </c>
      <c r="DI16" s="84"/>
      <c r="DJ16" s="84"/>
      <c r="DK16" s="84"/>
      <c r="DL16" s="84"/>
      <c r="DM16" s="84"/>
      <c r="DN16" s="84"/>
      <c r="DO16" s="84"/>
      <c r="DP16" s="39">
        <f t="shared" si="46"/>
        <v>0</v>
      </c>
      <c r="DQ16" s="38">
        <f>(30*7)-(COUNTBLANK(DI16:DO16)*30)</f>
        <v>0</v>
      </c>
      <c r="DR16" s="38"/>
      <c r="DS16" s="326">
        <f t="shared" si="65"/>
        <v>0</v>
      </c>
      <c r="DT16" s="84"/>
      <c r="DU16" s="84"/>
      <c r="DV16" s="84"/>
      <c r="DW16" s="84"/>
      <c r="DX16" s="84"/>
      <c r="DY16" s="84"/>
      <c r="DZ16" s="84"/>
      <c r="EA16" s="39">
        <f t="shared" si="47"/>
        <v>0</v>
      </c>
      <c r="EB16" s="38">
        <f>(30*7)-(COUNTBLANK(DT16:DZ16)*30)</f>
        <v>0</v>
      </c>
      <c r="EC16" s="38"/>
      <c r="ED16" s="326">
        <f t="shared" si="66"/>
        <v>0</v>
      </c>
      <c r="EE16" s="84"/>
      <c r="EF16" s="84"/>
      <c r="EG16" s="84"/>
      <c r="EH16" s="84"/>
      <c r="EI16" s="84"/>
      <c r="EJ16" s="84"/>
      <c r="EK16" s="84"/>
      <c r="EL16" s="39">
        <f t="shared" si="48"/>
        <v>0</v>
      </c>
      <c r="EM16" s="38">
        <f>(30*7)-(COUNTBLANK(EE16:EK16)*30)</f>
        <v>0</v>
      </c>
      <c r="EN16" s="38"/>
      <c r="EO16" s="326">
        <f t="shared" si="67"/>
        <v>0</v>
      </c>
      <c r="EP16" s="84"/>
      <c r="EQ16" s="84"/>
      <c r="ER16" s="84"/>
      <c r="ES16" s="84"/>
      <c r="ET16" s="84"/>
      <c r="EU16" s="84"/>
      <c r="EV16" s="84"/>
      <c r="EW16" s="39">
        <f t="shared" si="49"/>
        <v>0</v>
      </c>
      <c r="EX16" s="38">
        <f>(30*7)-(COUNTBLANK(EP16:EV16)*30)</f>
        <v>0</v>
      </c>
      <c r="EY16" s="38"/>
      <c r="EZ16" s="326">
        <f t="shared" si="68"/>
        <v>0</v>
      </c>
      <c r="FA16" s="84"/>
      <c r="FB16" s="84"/>
      <c r="FC16" s="84"/>
      <c r="FD16" s="84"/>
      <c r="FE16" s="84"/>
      <c r="FF16" s="84"/>
      <c r="FG16" s="84"/>
      <c r="FH16" s="39">
        <f t="shared" si="50"/>
        <v>0</v>
      </c>
      <c r="FI16" s="38">
        <f t="shared" ref="FI16:FI17" si="79">(30*7)-(COUNTBLANK(FA16:FG16)*30)</f>
        <v>0</v>
      </c>
      <c r="FJ16" s="38"/>
      <c r="FK16" s="326">
        <f t="shared" si="52"/>
        <v>0</v>
      </c>
      <c r="FL16" s="84"/>
      <c r="FM16" s="84"/>
      <c r="FN16" s="84"/>
      <c r="FO16" s="84"/>
      <c r="FP16" s="84"/>
      <c r="FQ16" s="84"/>
      <c r="FR16" s="84"/>
      <c r="FS16" s="39">
        <f t="shared" si="53"/>
        <v>0</v>
      </c>
      <c r="FT16" s="38">
        <f t="shared" ref="FT16:FT17" si="80">(30*7)-(COUNTBLANK(FL16:FR16)*30)</f>
        <v>0</v>
      </c>
      <c r="FU16" s="38"/>
      <c r="FV16" s="326">
        <f t="shared" si="55"/>
        <v>0</v>
      </c>
    </row>
    <row r="17" spans="1:178" ht="21" customHeight="1" thickBot="1" x14ac:dyDescent="0.25">
      <c r="A17" s="114" t="s">
        <v>190</v>
      </c>
      <c r="B17" s="324">
        <v>43</v>
      </c>
      <c r="C17" s="298"/>
      <c r="D17" s="152"/>
      <c r="E17" s="152"/>
      <c r="F17" s="298"/>
      <c r="G17" s="152"/>
      <c r="H17" s="152"/>
      <c r="I17" s="153"/>
      <c r="J17" s="39">
        <f>SUM(C17:I17)</f>
        <v>0</v>
      </c>
      <c r="K17" s="38">
        <f>(30*7)-(COUNTBLANK(C17:I17)*30)</f>
        <v>0</v>
      </c>
      <c r="L17" s="156"/>
      <c r="M17" s="326">
        <f t="shared" si="36"/>
        <v>0</v>
      </c>
      <c r="N17" s="321">
        <v>7.5</v>
      </c>
      <c r="O17" s="299">
        <v>7.5</v>
      </c>
      <c r="P17" s="299">
        <v>7.5</v>
      </c>
      <c r="Q17" s="321">
        <v>7.5</v>
      </c>
      <c r="R17" s="299">
        <v>5</v>
      </c>
      <c r="S17" s="152"/>
      <c r="T17" s="153"/>
      <c r="U17" s="39">
        <f t="shared" si="37"/>
        <v>35</v>
      </c>
      <c r="V17" s="38">
        <f>(30*7)-(COUNTBLANK(N17:T17)*30)</f>
        <v>150</v>
      </c>
      <c r="W17" s="156"/>
      <c r="X17" s="326">
        <f t="shared" si="56"/>
        <v>1505</v>
      </c>
      <c r="Y17" s="321">
        <v>7.5</v>
      </c>
      <c r="Z17" s="299">
        <v>7.5</v>
      </c>
      <c r="AA17" s="299">
        <v>7.5</v>
      </c>
      <c r="AB17" s="321">
        <v>7.5</v>
      </c>
      <c r="AC17" s="299">
        <v>5</v>
      </c>
      <c r="AD17" s="152"/>
      <c r="AE17" s="153"/>
      <c r="AF17" s="39">
        <f t="shared" si="38"/>
        <v>35</v>
      </c>
      <c r="AG17" s="38">
        <f>(30*7)-(COUNTBLANK(Y17:AE17)*30)</f>
        <v>150</v>
      </c>
      <c r="AH17" s="156"/>
      <c r="AI17" s="326">
        <f t="shared" si="57"/>
        <v>1505</v>
      </c>
      <c r="AJ17" s="321">
        <v>7.5</v>
      </c>
      <c r="AK17" s="299">
        <v>7.5</v>
      </c>
      <c r="AL17" s="299">
        <v>7.5</v>
      </c>
      <c r="AM17" s="321">
        <v>7.5</v>
      </c>
      <c r="AN17" s="299">
        <v>5</v>
      </c>
      <c r="AO17" s="152"/>
      <c r="AP17" s="355"/>
      <c r="AQ17" s="39">
        <f t="shared" si="39"/>
        <v>35</v>
      </c>
      <c r="AR17" s="38">
        <f>(30*7)-(COUNTBLANK(AJ17:AP17)*30)</f>
        <v>150</v>
      </c>
      <c r="AS17" s="156"/>
      <c r="AT17" s="326">
        <f t="shared" si="58"/>
        <v>1505</v>
      </c>
      <c r="AU17" s="299"/>
      <c r="AV17" s="299"/>
      <c r="AW17" s="299"/>
      <c r="AX17" s="299"/>
      <c r="AY17" s="299"/>
      <c r="AZ17" s="152"/>
      <c r="BA17" s="153"/>
      <c r="BB17" s="39">
        <f t="shared" si="40"/>
        <v>0</v>
      </c>
      <c r="BC17" s="38">
        <f>(30*7)-(COUNTBLANK(AU17:BA17)*30)</f>
        <v>0</v>
      </c>
      <c r="BD17" s="156"/>
      <c r="BE17" s="326">
        <f t="shared" si="59"/>
        <v>0</v>
      </c>
      <c r="BF17" s="299"/>
      <c r="BG17" s="299"/>
      <c r="BH17" s="299"/>
      <c r="BI17" s="299"/>
      <c r="BJ17" s="299"/>
      <c r="BK17" s="152"/>
      <c r="BL17" s="153"/>
      <c r="BM17" s="39">
        <f>SUM(BF17:BL17)</f>
        <v>0</v>
      </c>
      <c r="BN17" s="38">
        <f>(30*7)-(COUNTBLANK(BF17:BL17)*30)</f>
        <v>0</v>
      </c>
      <c r="BO17" s="156"/>
      <c r="BP17" s="326">
        <f t="shared" si="60"/>
        <v>0</v>
      </c>
      <c r="BQ17" s="299"/>
      <c r="BR17" s="299"/>
      <c r="BS17" s="299"/>
      <c r="BT17" s="299"/>
      <c r="BU17" s="299"/>
      <c r="BV17" s="152"/>
      <c r="BW17" s="153"/>
      <c r="BX17" s="39">
        <f t="shared" si="42"/>
        <v>0</v>
      </c>
      <c r="BY17" s="38">
        <f>(30*7)-(COUNTBLANK(BQ17:BW17)*30)</f>
        <v>0</v>
      </c>
      <c r="BZ17" s="156"/>
      <c r="CA17" s="326">
        <f t="shared" si="61"/>
        <v>0</v>
      </c>
      <c r="CB17" s="84"/>
      <c r="CC17" s="84"/>
      <c r="CD17" s="84"/>
      <c r="CE17" s="84"/>
      <c r="CF17" s="84"/>
      <c r="CG17" s="84"/>
      <c r="CH17" s="84"/>
      <c r="CI17" s="39">
        <f t="shared" si="43"/>
        <v>0</v>
      </c>
      <c r="CJ17" s="38">
        <f>(30*7)-(COUNTBLANK(CB17:CH17)*30)</f>
        <v>0</v>
      </c>
      <c r="CK17" s="38"/>
      <c r="CL17" s="326">
        <f t="shared" si="62"/>
        <v>0</v>
      </c>
      <c r="CM17" s="84"/>
      <c r="CN17" s="84"/>
      <c r="CO17" s="84"/>
      <c r="CP17" s="84"/>
      <c r="CQ17" s="84"/>
      <c r="CR17" s="84"/>
      <c r="CS17" s="84"/>
      <c r="CT17" s="39">
        <f t="shared" si="44"/>
        <v>0</v>
      </c>
      <c r="CU17" s="38">
        <f>(30*7)-(COUNTBLANK(CM17:CS17)*30)</f>
        <v>0</v>
      </c>
      <c r="CV17" s="38"/>
      <c r="CW17" s="326">
        <f t="shared" si="63"/>
        <v>0</v>
      </c>
      <c r="CX17" s="84"/>
      <c r="CY17" s="84"/>
      <c r="CZ17" s="84"/>
      <c r="DA17" s="84"/>
      <c r="DB17" s="84"/>
      <c r="DC17" s="84"/>
      <c r="DD17" s="84"/>
      <c r="DE17" s="39">
        <f t="shared" si="45"/>
        <v>0</v>
      </c>
      <c r="DF17" s="38">
        <f>(30*7)-(COUNTBLANK(CX17:DD17)*30)</f>
        <v>0</v>
      </c>
      <c r="DG17" s="38"/>
      <c r="DH17" s="326">
        <f t="shared" si="64"/>
        <v>0</v>
      </c>
      <c r="DI17" s="84"/>
      <c r="DJ17" s="84"/>
      <c r="DK17" s="84"/>
      <c r="DL17" s="84"/>
      <c r="DM17" s="84"/>
      <c r="DN17" s="84"/>
      <c r="DO17" s="84"/>
      <c r="DP17" s="39">
        <f t="shared" si="46"/>
        <v>0</v>
      </c>
      <c r="DQ17" s="38">
        <f>(30*7)-(COUNTBLANK(DI17:DO17)*30)</f>
        <v>0</v>
      </c>
      <c r="DR17" s="38"/>
      <c r="DS17" s="326">
        <f t="shared" si="65"/>
        <v>0</v>
      </c>
      <c r="DT17" s="84"/>
      <c r="DU17" s="84"/>
      <c r="DV17" s="84"/>
      <c r="DW17" s="84"/>
      <c r="DX17" s="84"/>
      <c r="DY17" s="84"/>
      <c r="DZ17" s="84"/>
      <c r="EA17" s="39">
        <f t="shared" si="47"/>
        <v>0</v>
      </c>
      <c r="EB17" s="38">
        <f>(30*7)-(COUNTBLANK(DT17:DZ17)*30)</f>
        <v>0</v>
      </c>
      <c r="EC17" s="38"/>
      <c r="ED17" s="326">
        <f t="shared" si="66"/>
        <v>0</v>
      </c>
      <c r="EE17" s="84"/>
      <c r="EF17" s="84"/>
      <c r="EG17" s="84"/>
      <c r="EH17" s="84"/>
      <c r="EI17" s="84"/>
      <c r="EJ17" s="84"/>
      <c r="EK17" s="84"/>
      <c r="EL17" s="39">
        <f t="shared" si="48"/>
        <v>0</v>
      </c>
      <c r="EM17" s="38">
        <f>(30*7)-(COUNTBLANK(EE17:EK17)*30)</f>
        <v>0</v>
      </c>
      <c r="EN17" s="38"/>
      <c r="EO17" s="326">
        <f t="shared" si="67"/>
        <v>0</v>
      </c>
      <c r="EP17" s="84"/>
      <c r="EQ17" s="84"/>
      <c r="ER17" s="84"/>
      <c r="ES17" s="84"/>
      <c r="ET17" s="84"/>
      <c r="EU17" s="84"/>
      <c r="EV17" s="84"/>
      <c r="EW17" s="39">
        <f t="shared" si="49"/>
        <v>0</v>
      </c>
      <c r="EX17" s="38">
        <f>(30*7)-(COUNTBLANK(EP17:EV17)*30)</f>
        <v>0</v>
      </c>
      <c r="EY17" s="38"/>
      <c r="EZ17" s="326">
        <f t="shared" si="68"/>
        <v>0</v>
      </c>
      <c r="FA17" s="84"/>
      <c r="FB17" s="84"/>
      <c r="FC17" s="84"/>
      <c r="FD17" s="84"/>
      <c r="FE17" s="84"/>
      <c r="FF17" s="84"/>
      <c r="FG17" s="84"/>
      <c r="FH17" s="39">
        <f t="shared" si="50"/>
        <v>0</v>
      </c>
      <c r="FI17" s="38">
        <f t="shared" si="79"/>
        <v>0</v>
      </c>
      <c r="FJ17" s="38"/>
      <c r="FK17" s="326">
        <f t="shared" si="52"/>
        <v>0</v>
      </c>
      <c r="FL17" s="84"/>
      <c r="FM17" s="84"/>
      <c r="FN17" s="84"/>
      <c r="FO17" s="84"/>
      <c r="FP17" s="84"/>
      <c r="FQ17" s="84"/>
      <c r="FR17" s="84"/>
      <c r="FS17" s="39">
        <f t="shared" si="53"/>
        <v>0</v>
      </c>
      <c r="FT17" s="38">
        <f t="shared" si="80"/>
        <v>0</v>
      </c>
      <c r="FU17" s="38"/>
      <c r="FV17" s="326">
        <f t="shared" si="55"/>
        <v>0</v>
      </c>
    </row>
    <row r="18" spans="1:178" ht="21" customHeight="1" thickBot="1" x14ac:dyDescent="0.25">
      <c r="A18" s="113" t="s">
        <v>193</v>
      </c>
      <c r="B18" s="324">
        <v>43</v>
      </c>
      <c r="C18" s="152"/>
      <c r="D18" s="152"/>
      <c r="E18" s="152"/>
      <c r="F18" s="152"/>
      <c r="G18" s="152"/>
      <c r="H18" s="152"/>
      <c r="I18" s="153"/>
      <c r="J18" s="39">
        <f t="shared" si="35"/>
        <v>0</v>
      </c>
      <c r="K18" s="38">
        <f>(110*7)-(COUNTBLANK(C18:I18)*110)</f>
        <v>0</v>
      </c>
      <c r="L18" s="156"/>
      <c r="M18" s="326">
        <f t="shared" si="36"/>
        <v>0</v>
      </c>
      <c r="N18" s="152"/>
      <c r="O18" s="152"/>
      <c r="P18" s="152"/>
      <c r="Q18" s="152"/>
      <c r="R18" s="152"/>
      <c r="S18" s="152"/>
      <c r="T18" s="153"/>
      <c r="U18" s="39">
        <f t="shared" si="37"/>
        <v>0</v>
      </c>
      <c r="V18" s="38">
        <f>(110*7)-(COUNTBLANK(N18:T18)*110)</f>
        <v>0</v>
      </c>
      <c r="W18" s="156"/>
      <c r="X18" s="326">
        <f t="shared" si="56"/>
        <v>0</v>
      </c>
      <c r="Y18" s="152"/>
      <c r="Z18" s="152"/>
      <c r="AA18" s="152"/>
      <c r="AB18" s="152"/>
      <c r="AC18" s="152"/>
      <c r="AD18" s="152"/>
      <c r="AE18" s="153"/>
      <c r="AF18" s="39">
        <f t="shared" si="38"/>
        <v>0</v>
      </c>
      <c r="AG18" s="38">
        <f>(110*7)-(COUNTBLANK(Y18:AE18)*110)</f>
        <v>0</v>
      </c>
      <c r="AH18" s="156"/>
      <c r="AI18" s="326">
        <f t="shared" si="57"/>
        <v>0</v>
      </c>
      <c r="AJ18" s="152"/>
      <c r="AK18" s="152"/>
      <c r="AL18" s="152"/>
      <c r="AM18" s="152"/>
      <c r="AN18" s="152"/>
      <c r="AO18" s="152"/>
      <c r="AP18" s="153"/>
      <c r="AQ18" s="39">
        <f t="shared" si="39"/>
        <v>0</v>
      </c>
      <c r="AR18" s="38">
        <f>(110*7)-(COUNTBLANK(AJ18:AP18)*110)</f>
        <v>0</v>
      </c>
      <c r="AS18" s="156"/>
      <c r="AT18" s="326">
        <f t="shared" si="58"/>
        <v>0</v>
      </c>
      <c r="AU18" s="299"/>
      <c r="AV18" s="299"/>
      <c r="AW18" s="299"/>
      <c r="AX18" s="299"/>
      <c r="AY18" s="299"/>
      <c r="AZ18" s="152"/>
      <c r="BA18" s="153"/>
      <c r="BB18" s="39">
        <f t="shared" si="40"/>
        <v>0</v>
      </c>
      <c r="BC18" s="38">
        <f>(110*7)-(COUNTBLANK(AU18:BA18)*110)</f>
        <v>0</v>
      </c>
      <c r="BD18" s="156"/>
      <c r="BE18" s="326">
        <f t="shared" si="59"/>
        <v>0</v>
      </c>
      <c r="BF18" s="299"/>
      <c r="BG18" s="299"/>
      <c r="BH18" s="299"/>
      <c r="BI18" s="299"/>
      <c r="BJ18" s="299"/>
      <c r="BK18" s="152"/>
      <c r="BL18" s="153"/>
      <c r="BM18" s="39">
        <f t="shared" si="41"/>
        <v>0</v>
      </c>
      <c r="BN18" s="38">
        <f>(110*7)-(COUNTBLANK(BF18:BL18)*110)</f>
        <v>0</v>
      </c>
      <c r="BO18" s="156"/>
      <c r="BP18" s="326">
        <f t="shared" si="60"/>
        <v>0</v>
      </c>
      <c r="BQ18" s="299"/>
      <c r="BR18" s="299"/>
      <c r="BS18" s="299"/>
      <c r="BT18" s="299"/>
      <c r="BU18" s="299"/>
      <c r="BV18" s="152"/>
      <c r="BW18" s="153"/>
      <c r="BX18" s="39">
        <f t="shared" si="42"/>
        <v>0</v>
      </c>
      <c r="BY18" s="38">
        <f>(110*7)-(COUNTBLANK(BQ18:BW18)*110)</f>
        <v>0</v>
      </c>
      <c r="BZ18" s="156"/>
      <c r="CA18" s="326">
        <f t="shared" si="61"/>
        <v>0</v>
      </c>
      <c r="CB18" s="84"/>
      <c r="CC18" s="84"/>
      <c r="CD18" s="84"/>
      <c r="CE18" s="84"/>
      <c r="CF18" s="84"/>
      <c r="CG18" s="84"/>
      <c r="CH18" s="84"/>
      <c r="CI18" s="39">
        <f t="shared" si="43"/>
        <v>0</v>
      </c>
      <c r="CJ18" s="38">
        <f>(110*7)-(COUNTBLANK(CB18:CH18)*110)</f>
        <v>0</v>
      </c>
      <c r="CK18" s="38"/>
      <c r="CL18" s="326">
        <f t="shared" si="62"/>
        <v>0</v>
      </c>
      <c r="CM18" s="84"/>
      <c r="CN18" s="84"/>
      <c r="CO18" s="84"/>
      <c r="CP18" s="84"/>
      <c r="CQ18" s="84"/>
      <c r="CR18" s="84"/>
      <c r="CS18" s="84"/>
      <c r="CT18" s="39">
        <f t="shared" si="44"/>
        <v>0</v>
      </c>
      <c r="CU18" s="38">
        <f>(110*7)-(COUNTBLANK(CM18:CS18)*110)</f>
        <v>0</v>
      </c>
      <c r="CV18" s="38"/>
      <c r="CW18" s="326">
        <f t="shared" si="63"/>
        <v>0</v>
      </c>
      <c r="CX18" s="84"/>
      <c r="CY18" s="84"/>
      <c r="CZ18" s="84"/>
      <c r="DA18" s="84"/>
      <c r="DB18" s="84"/>
      <c r="DC18" s="84"/>
      <c r="DD18" s="84"/>
      <c r="DE18" s="39">
        <f t="shared" si="45"/>
        <v>0</v>
      </c>
      <c r="DF18" s="38">
        <f>(110*7)-(COUNTBLANK(CX18:DD18)*110)</f>
        <v>0</v>
      </c>
      <c r="DG18" s="38"/>
      <c r="DH18" s="326">
        <f t="shared" si="64"/>
        <v>0</v>
      </c>
      <c r="DI18" s="84"/>
      <c r="DJ18" s="84"/>
      <c r="DK18" s="84"/>
      <c r="DL18" s="84"/>
      <c r="DM18" s="84"/>
      <c r="DN18" s="84"/>
      <c r="DO18" s="84"/>
      <c r="DP18" s="39">
        <f t="shared" si="46"/>
        <v>0</v>
      </c>
      <c r="DQ18" s="38">
        <f>(110*7)-(COUNTBLANK(DI18:DO18)*110)</f>
        <v>0</v>
      </c>
      <c r="DR18" s="38"/>
      <c r="DS18" s="326">
        <f t="shared" si="65"/>
        <v>0</v>
      </c>
      <c r="DT18" s="84"/>
      <c r="DU18" s="84"/>
      <c r="DV18" s="84"/>
      <c r="DW18" s="84"/>
      <c r="DX18" s="84"/>
      <c r="DY18" s="84"/>
      <c r="DZ18" s="84"/>
      <c r="EA18" s="39">
        <f t="shared" si="47"/>
        <v>0</v>
      </c>
      <c r="EB18" s="38">
        <f>(110*7)-(COUNTBLANK(DT18:DZ18)*110)</f>
        <v>0</v>
      </c>
      <c r="EC18" s="38"/>
      <c r="ED18" s="326">
        <f t="shared" si="66"/>
        <v>0</v>
      </c>
      <c r="EE18" s="84"/>
      <c r="EF18" s="84"/>
      <c r="EG18" s="84"/>
      <c r="EH18" s="84"/>
      <c r="EI18" s="84"/>
      <c r="EJ18" s="84"/>
      <c r="EK18" s="84"/>
      <c r="EL18" s="39">
        <f t="shared" si="48"/>
        <v>0</v>
      </c>
      <c r="EM18" s="38">
        <f>(110*7)-(COUNTBLANK(EE18:EK18)*110)</f>
        <v>0</v>
      </c>
      <c r="EN18" s="38"/>
      <c r="EO18" s="326">
        <f t="shared" si="67"/>
        <v>0</v>
      </c>
      <c r="EP18" s="84"/>
      <c r="EQ18" s="84"/>
      <c r="ER18" s="84"/>
      <c r="ES18" s="84"/>
      <c r="ET18" s="84"/>
      <c r="EU18" s="84"/>
      <c r="EV18" s="84"/>
      <c r="EW18" s="39">
        <f t="shared" si="49"/>
        <v>0</v>
      </c>
      <c r="EX18" s="38">
        <f>(110*7)-(COUNTBLANK(EP18:EV18)*110)</f>
        <v>0</v>
      </c>
      <c r="EY18" s="38"/>
      <c r="EZ18" s="326">
        <f t="shared" si="68"/>
        <v>0</v>
      </c>
      <c r="FA18" s="84"/>
      <c r="FB18" s="84"/>
      <c r="FC18" s="84"/>
      <c r="FD18" s="84"/>
      <c r="FE18" s="84"/>
      <c r="FF18" s="84"/>
      <c r="FG18" s="84"/>
      <c r="FH18" s="39">
        <f t="shared" si="50"/>
        <v>0</v>
      </c>
      <c r="FI18" s="38">
        <f t="shared" ref="FI18:FI20" si="81">(110*7)-(COUNTBLANK(FA18:FG18)*110)</f>
        <v>0</v>
      </c>
      <c r="FJ18" s="38"/>
      <c r="FK18" s="326">
        <f t="shared" si="52"/>
        <v>0</v>
      </c>
      <c r="FL18" s="84"/>
      <c r="FM18" s="84"/>
      <c r="FN18" s="84"/>
      <c r="FO18" s="84"/>
      <c r="FP18" s="84"/>
      <c r="FQ18" s="84"/>
      <c r="FR18" s="84"/>
      <c r="FS18" s="39">
        <f t="shared" si="53"/>
        <v>0</v>
      </c>
      <c r="FT18" s="38">
        <f t="shared" ref="FT18:FT20" si="82">(110*7)-(COUNTBLANK(FL18:FR18)*110)</f>
        <v>0</v>
      </c>
      <c r="FU18" s="38"/>
      <c r="FV18" s="326">
        <f t="shared" si="55"/>
        <v>0</v>
      </c>
    </row>
    <row r="19" spans="1:178" ht="21" customHeight="1" thickBot="1" x14ac:dyDescent="0.25">
      <c r="A19" s="114" t="s">
        <v>199</v>
      </c>
      <c r="B19" s="324">
        <v>43</v>
      </c>
      <c r="C19" s="152"/>
      <c r="D19" s="152"/>
      <c r="E19" s="152"/>
      <c r="F19" s="152"/>
      <c r="G19" s="152"/>
      <c r="H19" s="152"/>
      <c r="I19" s="153"/>
      <c r="J19" s="39">
        <f t="shared" si="35"/>
        <v>0</v>
      </c>
      <c r="K19" s="38">
        <f>(110*7)-(COUNTBLANK(C19:I19)*110)</f>
        <v>0</v>
      </c>
      <c r="L19" s="157"/>
      <c r="M19" s="326">
        <f t="shared" si="36"/>
        <v>0</v>
      </c>
      <c r="N19" s="152"/>
      <c r="O19" s="152"/>
      <c r="P19" s="152"/>
      <c r="Q19" s="152"/>
      <c r="R19" s="152"/>
      <c r="S19" s="152"/>
      <c r="T19" s="153"/>
      <c r="U19" s="39">
        <f t="shared" si="37"/>
        <v>0</v>
      </c>
      <c r="V19" s="38">
        <f>(110*7)-(COUNTBLANK(N19:T19)*110)</f>
        <v>0</v>
      </c>
      <c r="W19" s="157"/>
      <c r="X19" s="326">
        <f t="shared" si="56"/>
        <v>0</v>
      </c>
      <c r="Y19" s="152"/>
      <c r="Z19" s="152"/>
      <c r="AA19" s="152"/>
      <c r="AB19" s="152"/>
      <c r="AC19" s="152"/>
      <c r="AD19" s="152"/>
      <c r="AE19" s="153"/>
      <c r="AF19" s="39">
        <f t="shared" si="38"/>
        <v>0</v>
      </c>
      <c r="AG19" s="38">
        <f>(110*7)-(COUNTBLANK(Y19:AE19)*110)</f>
        <v>0</v>
      </c>
      <c r="AH19" s="157"/>
      <c r="AI19" s="326">
        <f t="shared" si="57"/>
        <v>0</v>
      </c>
      <c r="AJ19" s="152"/>
      <c r="AK19" s="152"/>
      <c r="AL19" s="152"/>
      <c r="AM19" s="152"/>
      <c r="AN19" s="152"/>
      <c r="AO19" s="152"/>
      <c r="AP19" s="153"/>
      <c r="AQ19" s="39">
        <f t="shared" si="39"/>
        <v>0</v>
      </c>
      <c r="AR19" s="38">
        <f>(110*7)-(COUNTBLANK(AJ19:AP19)*110)</f>
        <v>0</v>
      </c>
      <c r="AS19" s="157"/>
      <c r="AT19" s="326">
        <f t="shared" si="58"/>
        <v>0</v>
      </c>
      <c r="AU19" s="152"/>
      <c r="AV19" s="152"/>
      <c r="AW19" s="152"/>
      <c r="AX19" s="152"/>
      <c r="AY19" s="152"/>
      <c r="AZ19" s="152"/>
      <c r="BA19" s="153"/>
      <c r="BB19" s="39">
        <f t="shared" si="40"/>
        <v>0</v>
      </c>
      <c r="BC19" s="38">
        <f>(110*7)-(COUNTBLANK(AU19:BA19)*110)</f>
        <v>0</v>
      </c>
      <c r="BD19" s="156"/>
      <c r="BE19" s="326">
        <f>BB19*B19</f>
        <v>0</v>
      </c>
      <c r="BF19" s="152"/>
      <c r="BG19" s="152"/>
      <c r="BH19" s="152"/>
      <c r="BI19" s="152"/>
      <c r="BJ19" s="152"/>
      <c r="BK19" s="152"/>
      <c r="BL19" s="153"/>
      <c r="BM19" s="39">
        <f t="shared" si="41"/>
        <v>0</v>
      </c>
      <c r="BN19" s="38">
        <f>(110*7)-(COUNTBLANK(BF19:BL19)*110)</f>
        <v>0</v>
      </c>
      <c r="BO19" s="156"/>
      <c r="BP19" s="326">
        <f>BM19*B19</f>
        <v>0</v>
      </c>
      <c r="BQ19" s="152"/>
      <c r="BR19" s="152"/>
      <c r="BS19" s="152"/>
      <c r="BT19" s="152"/>
      <c r="BU19" s="152"/>
      <c r="BV19" s="152"/>
      <c r="BW19" s="153"/>
      <c r="BX19" s="39">
        <f t="shared" si="42"/>
        <v>0</v>
      </c>
      <c r="BY19" s="38">
        <f>(110*7)-(COUNTBLANK(BQ19:BW19)*110)</f>
        <v>0</v>
      </c>
      <c r="BZ19" s="156"/>
      <c r="CA19" s="326">
        <f t="shared" si="61"/>
        <v>0</v>
      </c>
      <c r="CB19" s="84"/>
      <c r="CC19" s="84"/>
      <c r="CD19" s="84"/>
      <c r="CE19" s="84"/>
      <c r="CF19" s="84"/>
      <c r="CG19" s="84"/>
      <c r="CH19" s="84"/>
      <c r="CI19" s="39">
        <f t="shared" si="43"/>
        <v>0</v>
      </c>
      <c r="CJ19" s="38">
        <f>(110*7)-(COUNTBLANK(CB19:CH19)*110)</f>
        <v>0</v>
      </c>
      <c r="CK19" s="38"/>
      <c r="CL19" s="326">
        <f t="shared" si="62"/>
        <v>0</v>
      </c>
      <c r="CM19" s="84"/>
      <c r="CN19" s="84"/>
      <c r="CO19" s="84"/>
      <c r="CP19" s="84"/>
      <c r="CQ19" s="84"/>
      <c r="CR19" s="84"/>
      <c r="CS19" s="84"/>
      <c r="CT19" s="39">
        <f t="shared" si="44"/>
        <v>0</v>
      </c>
      <c r="CU19" s="38">
        <f>(110*7)-(COUNTBLANK(CM19:CS19)*110)</f>
        <v>0</v>
      </c>
      <c r="CV19" s="38"/>
      <c r="CW19" s="326">
        <f t="shared" si="63"/>
        <v>0</v>
      </c>
      <c r="CX19" s="84"/>
      <c r="CY19" s="84"/>
      <c r="CZ19" s="84"/>
      <c r="DA19" s="84"/>
      <c r="DB19" s="84"/>
      <c r="DC19" s="84"/>
      <c r="DD19" s="84"/>
      <c r="DE19" s="39">
        <f t="shared" si="45"/>
        <v>0</v>
      </c>
      <c r="DF19" s="38">
        <f>(110*7)-(COUNTBLANK(CX19:DD19)*110)</f>
        <v>0</v>
      </c>
      <c r="DG19" s="38"/>
      <c r="DH19" s="326">
        <f t="shared" si="64"/>
        <v>0</v>
      </c>
      <c r="DI19" s="84"/>
      <c r="DJ19" s="84"/>
      <c r="DK19" s="84"/>
      <c r="DL19" s="84"/>
      <c r="DM19" s="84"/>
      <c r="DN19" s="84"/>
      <c r="DO19" s="84"/>
      <c r="DP19" s="39">
        <f t="shared" si="46"/>
        <v>0</v>
      </c>
      <c r="DQ19" s="38">
        <f>(110*7)-(COUNTBLANK(DI19:DO19)*110)</f>
        <v>0</v>
      </c>
      <c r="DR19" s="38"/>
      <c r="DS19" s="326">
        <f t="shared" si="65"/>
        <v>0</v>
      </c>
      <c r="DT19" s="84"/>
      <c r="DU19" s="84"/>
      <c r="DV19" s="84"/>
      <c r="DW19" s="84"/>
      <c r="DX19" s="84"/>
      <c r="DY19" s="84"/>
      <c r="DZ19" s="84"/>
      <c r="EA19" s="39">
        <f t="shared" si="47"/>
        <v>0</v>
      </c>
      <c r="EB19" s="38">
        <f>(110*7)-(COUNTBLANK(DT19:DZ19)*110)</f>
        <v>0</v>
      </c>
      <c r="EC19" s="38"/>
      <c r="ED19" s="326">
        <f t="shared" si="66"/>
        <v>0</v>
      </c>
      <c r="EE19" s="84"/>
      <c r="EF19" s="84"/>
      <c r="EG19" s="84"/>
      <c r="EH19" s="84"/>
      <c r="EI19" s="84"/>
      <c r="EJ19" s="84"/>
      <c r="EK19" s="84"/>
      <c r="EL19" s="39">
        <f t="shared" si="48"/>
        <v>0</v>
      </c>
      <c r="EM19" s="38">
        <f>(110*7)-(COUNTBLANK(EE19:EK19)*110)</f>
        <v>0</v>
      </c>
      <c r="EN19" s="38"/>
      <c r="EO19" s="326">
        <f t="shared" si="67"/>
        <v>0</v>
      </c>
      <c r="EP19" s="84"/>
      <c r="EQ19" s="84"/>
      <c r="ER19" s="84"/>
      <c r="ES19" s="84"/>
      <c r="ET19" s="84"/>
      <c r="EU19" s="84"/>
      <c r="EV19" s="84"/>
      <c r="EW19" s="39">
        <f t="shared" si="49"/>
        <v>0</v>
      </c>
      <c r="EX19" s="38">
        <f>(110*7)-(COUNTBLANK(EP19:EV19)*110)</f>
        <v>0</v>
      </c>
      <c r="EY19" s="38"/>
      <c r="EZ19" s="326">
        <f t="shared" si="68"/>
        <v>0</v>
      </c>
      <c r="FA19" s="84"/>
      <c r="FB19" s="84"/>
      <c r="FC19" s="84"/>
      <c r="FD19" s="84"/>
      <c r="FE19" s="84"/>
      <c r="FF19" s="84"/>
      <c r="FG19" s="84"/>
      <c r="FH19" s="39">
        <f t="shared" si="50"/>
        <v>0</v>
      </c>
      <c r="FI19" s="38">
        <f t="shared" si="81"/>
        <v>0</v>
      </c>
      <c r="FJ19" s="38"/>
      <c r="FK19" s="326">
        <f t="shared" si="52"/>
        <v>0</v>
      </c>
      <c r="FL19" s="84"/>
      <c r="FM19" s="84"/>
      <c r="FN19" s="84"/>
      <c r="FO19" s="84"/>
      <c r="FP19" s="84"/>
      <c r="FQ19" s="84"/>
      <c r="FR19" s="84"/>
      <c r="FS19" s="39">
        <f t="shared" si="53"/>
        <v>0</v>
      </c>
      <c r="FT19" s="38">
        <f t="shared" si="82"/>
        <v>0</v>
      </c>
      <c r="FU19" s="38"/>
      <c r="FV19" s="326">
        <f t="shared" si="55"/>
        <v>0</v>
      </c>
    </row>
    <row r="20" spans="1:178" ht="21" customHeight="1" thickBot="1" x14ac:dyDescent="0.25">
      <c r="A20" s="114" t="s">
        <v>195</v>
      </c>
      <c r="B20" s="324">
        <v>43</v>
      </c>
      <c r="C20" s="152"/>
      <c r="D20" s="154"/>
      <c r="E20" s="154"/>
      <c r="F20" s="154"/>
      <c r="G20" s="154"/>
      <c r="H20" s="154"/>
      <c r="I20" s="155"/>
      <c r="J20" s="39">
        <f>SUM(C20:I20)</f>
        <v>0</v>
      </c>
      <c r="K20" s="38">
        <f>(110*7)-(COUNTBLANK(C20:I20)*110)</f>
        <v>0</v>
      </c>
      <c r="L20" s="157"/>
      <c r="M20" s="326">
        <f t="shared" si="36"/>
        <v>0</v>
      </c>
      <c r="N20" s="152"/>
      <c r="O20" s="154"/>
      <c r="P20" s="154"/>
      <c r="Q20" s="154"/>
      <c r="R20" s="154"/>
      <c r="S20" s="154"/>
      <c r="T20" s="155"/>
      <c r="U20" s="39">
        <f t="shared" si="37"/>
        <v>0</v>
      </c>
      <c r="V20" s="38">
        <f>(110*7)-(COUNTBLANK(N20:T20)*110)</f>
        <v>0</v>
      </c>
      <c r="W20" s="157"/>
      <c r="X20" s="326">
        <f t="shared" si="56"/>
        <v>0</v>
      </c>
      <c r="Y20" s="154"/>
      <c r="Z20" s="154"/>
      <c r="AA20" s="154"/>
      <c r="AB20" s="154"/>
      <c r="AC20" s="154"/>
      <c r="AD20" s="154"/>
      <c r="AE20" s="155"/>
      <c r="AF20" s="39">
        <f t="shared" si="38"/>
        <v>0</v>
      </c>
      <c r="AG20" s="38">
        <f>(110*7)-(COUNTBLANK(Y20:AE20)*110)</f>
        <v>0</v>
      </c>
      <c r="AH20" s="157"/>
      <c r="AI20" s="326">
        <f t="shared" si="57"/>
        <v>0</v>
      </c>
      <c r="AJ20" s="152"/>
      <c r="AK20" s="154"/>
      <c r="AL20" s="154"/>
      <c r="AM20" s="154"/>
      <c r="AN20" s="154"/>
      <c r="AO20" s="154"/>
      <c r="AP20" s="155"/>
      <c r="AQ20" s="39">
        <f t="shared" si="39"/>
        <v>0</v>
      </c>
      <c r="AR20" s="38">
        <f>(110*7)-(COUNTBLANK(AJ20:AP20)*110)</f>
        <v>0</v>
      </c>
      <c r="AS20" s="157"/>
      <c r="AT20" s="326">
        <f t="shared" si="58"/>
        <v>0</v>
      </c>
      <c r="AU20" s="154"/>
      <c r="AV20" s="154"/>
      <c r="AW20" s="154"/>
      <c r="AX20" s="154"/>
      <c r="AY20" s="154"/>
      <c r="AZ20" s="154"/>
      <c r="BA20" s="155"/>
      <c r="BB20" s="39">
        <f t="shared" si="40"/>
        <v>0</v>
      </c>
      <c r="BC20" s="38">
        <f>(110*7)-(COUNTBLANK(AU20:BA20)*110)</f>
        <v>0</v>
      </c>
      <c r="BD20" s="156"/>
      <c r="BE20" s="326">
        <f>BB20*B20</f>
        <v>0</v>
      </c>
      <c r="BF20" s="154"/>
      <c r="BG20" s="154"/>
      <c r="BH20" s="154"/>
      <c r="BI20" s="154"/>
      <c r="BJ20" s="154"/>
      <c r="BK20" s="154"/>
      <c r="BL20" s="155"/>
      <c r="BM20" s="39">
        <f t="shared" si="41"/>
        <v>0</v>
      </c>
      <c r="BN20" s="38">
        <f>(110*7)-(COUNTBLANK(BF20:BL20)*110)</f>
        <v>0</v>
      </c>
      <c r="BO20" s="156"/>
      <c r="BP20" s="326">
        <f>BM20*B20</f>
        <v>0</v>
      </c>
      <c r="BQ20" s="154"/>
      <c r="BR20" s="154"/>
      <c r="BS20" s="154"/>
      <c r="BT20" s="154"/>
      <c r="BU20" s="154"/>
      <c r="BV20" s="154"/>
      <c r="BW20" s="155"/>
      <c r="BX20" s="39">
        <f t="shared" si="42"/>
        <v>0</v>
      </c>
      <c r="BY20" s="38">
        <f>(110*7)-(COUNTBLANK(BQ20:BW20)*110)</f>
        <v>0</v>
      </c>
      <c r="BZ20" s="156"/>
      <c r="CA20" s="326">
        <f t="shared" si="61"/>
        <v>0</v>
      </c>
      <c r="CB20" s="84"/>
      <c r="CC20" s="84"/>
      <c r="CD20" s="84"/>
      <c r="CE20" s="84"/>
      <c r="CF20" s="84"/>
      <c r="CG20" s="84"/>
      <c r="CH20" s="84"/>
      <c r="CI20" s="39">
        <f t="shared" si="43"/>
        <v>0</v>
      </c>
      <c r="CJ20" s="38">
        <f>(110*7)-(COUNTBLANK(CB20:CH20)*110)</f>
        <v>0</v>
      </c>
      <c r="CK20" s="38"/>
      <c r="CL20" s="326">
        <f t="shared" si="62"/>
        <v>0</v>
      </c>
      <c r="CM20" s="84"/>
      <c r="CN20" s="84"/>
      <c r="CO20" s="84"/>
      <c r="CP20" s="84"/>
      <c r="CQ20" s="84"/>
      <c r="CR20" s="84"/>
      <c r="CS20" s="84"/>
      <c r="CT20" s="39">
        <f t="shared" si="44"/>
        <v>0</v>
      </c>
      <c r="CU20" s="38">
        <f>(110*7)-(COUNTBLANK(CM20:CS20)*110)</f>
        <v>0</v>
      </c>
      <c r="CV20" s="38"/>
      <c r="CW20" s="326">
        <f t="shared" si="63"/>
        <v>0</v>
      </c>
      <c r="CX20" s="84"/>
      <c r="CY20" s="84"/>
      <c r="CZ20" s="84"/>
      <c r="DA20" s="84"/>
      <c r="DB20" s="84"/>
      <c r="DC20" s="84"/>
      <c r="DD20" s="84"/>
      <c r="DE20" s="39">
        <f t="shared" si="45"/>
        <v>0</v>
      </c>
      <c r="DF20" s="38">
        <f>(110*7)-(COUNTBLANK(CX20:DD20)*110)</f>
        <v>0</v>
      </c>
      <c r="DG20" s="38"/>
      <c r="DH20" s="326">
        <f t="shared" si="64"/>
        <v>0</v>
      </c>
      <c r="DI20" s="84"/>
      <c r="DJ20" s="84"/>
      <c r="DK20" s="84"/>
      <c r="DL20" s="84"/>
      <c r="DM20" s="84"/>
      <c r="DN20" s="84"/>
      <c r="DO20" s="84"/>
      <c r="DP20" s="39">
        <f t="shared" si="46"/>
        <v>0</v>
      </c>
      <c r="DQ20" s="38">
        <f>(110*7)-(COUNTBLANK(DI20:DO20)*110)</f>
        <v>0</v>
      </c>
      <c r="DR20" s="38"/>
      <c r="DS20" s="326">
        <f t="shared" si="65"/>
        <v>0</v>
      </c>
      <c r="DT20" s="84"/>
      <c r="DU20" s="84"/>
      <c r="DV20" s="84"/>
      <c r="DW20" s="84"/>
      <c r="DX20" s="84"/>
      <c r="DY20" s="84"/>
      <c r="DZ20" s="84"/>
      <c r="EA20" s="39">
        <f t="shared" si="47"/>
        <v>0</v>
      </c>
      <c r="EB20" s="38">
        <f>(110*7)-(COUNTBLANK(DT20:DZ20)*110)</f>
        <v>0</v>
      </c>
      <c r="EC20" s="38"/>
      <c r="ED20" s="326">
        <f t="shared" si="66"/>
        <v>0</v>
      </c>
      <c r="EE20" s="84"/>
      <c r="EF20" s="84"/>
      <c r="EG20" s="84"/>
      <c r="EH20" s="84"/>
      <c r="EI20" s="84"/>
      <c r="EJ20" s="84"/>
      <c r="EK20" s="84"/>
      <c r="EL20" s="39">
        <f t="shared" si="48"/>
        <v>0</v>
      </c>
      <c r="EM20" s="38">
        <f>(110*7)-(COUNTBLANK(EE20:EK20)*110)</f>
        <v>0</v>
      </c>
      <c r="EN20" s="38"/>
      <c r="EO20" s="326">
        <f t="shared" si="67"/>
        <v>0</v>
      </c>
      <c r="EP20" s="84"/>
      <c r="EQ20" s="84"/>
      <c r="ER20" s="84"/>
      <c r="ES20" s="84"/>
      <c r="ET20" s="84"/>
      <c r="EU20" s="84"/>
      <c r="EV20" s="84"/>
      <c r="EW20" s="39">
        <f t="shared" si="49"/>
        <v>0</v>
      </c>
      <c r="EX20" s="38">
        <f>(110*7)-(COUNTBLANK(EP20:EV20)*110)</f>
        <v>0</v>
      </c>
      <c r="EY20" s="38"/>
      <c r="EZ20" s="326">
        <f t="shared" si="68"/>
        <v>0</v>
      </c>
      <c r="FA20" s="84"/>
      <c r="FB20" s="84"/>
      <c r="FC20" s="84"/>
      <c r="FD20" s="84"/>
      <c r="FE20" s="84"/>
      <c r="FF20" s="84"/>
      <c r="FG20" s="84"/>
      <c r="FH20" s="39">
        <f t="shared" si="50"/>
        <v>0</v>
      </c>
      <c r="FI20" s="38">
        <f t="shared" si="81"/>
        <v>0</v>
      </c>
      <c r="FJ20" s="38"/>
      <c r="FK20" s="326">
        <f t="shared" si="52"/>
        <v>0</v>
      </c>
      <c r="FL20" s="84"/>
      <c r="FM20" s="84"/>
      <c r="FN20" s="84"/>
      <c r="FO20" s="84"/>
      <c r="FP20" s="84"/>
      <c r="FQ20" s="84"/>
      <c r="FR20" s="84"/>
      <c r="FS20" s="39">
        <f t="shared" si="53"/>
        <v>0</v>
      </c>
      <c r="FT20" s="38">
        <f t="shared" si="82"/>
        <v>0</v>
      </c>
      <c r="FU20" s="38"/>
      <c r="FV20" s="326">
        <f t="shared" si="55"/>
        <v>0</v>
      </c>
    </row>
    <row r="21" spans="1:178" x14ac:dyDescent="0.2">
      <c r="K21" s="432">
        <f>SUM(K7:K20)</f>
        <v>0</v>
      </c>
      <c r="L21" s="432">
        <f>SUM(L7:L18)</f>
        <v>0</v>
      </c>
      <c r="M21" s="431">
        <f>SUM(M7:M20)</f>
        <v>0</v>
      </c>
      <c r="N21" s="80"/>
      <c r="O21"/>
      <c r="P21"/>
      <c r="Q21"/>
      <c r="R21"/>
      <c r="S21"/>
      <c r="T21"/>
      <c r="U21"/>
      <c r="V21" s="432">
        <f>SUM(V7:V18)</f>
        <v>150</v>
      </c>
      <c r="W21" s="432">
        <f>SUM(W7:W20)</f>
        <v>0</v>
      </c>
      <c r="X21" s="431">
        <f>SUM(X7:X20)</f>
        <v>1505</v>
      </c>
      <c r="Y21"/>
      <c r="Z21"/>
      <c r="AA21"/>
      <c r="AB21"/>
      <c r="AC21"/>
      <c r="AD21"/>
      <c r="AE21"/>
      <c r="AF21"/>
      <c r="AG21" s="432">
        <f>SUM(AG7:AG18)</f>
        <v>150</v>
      </c>
      <c r="AH21" s="432">
        <f>SUM(AH7:AH18)</f>
        <v>0</v>
      </c>
      <c r="AI21" s="431">
        <f>SUM(AI7:AI18)</f>
        <v>1505</v>
      </c>
      <c r="AJ21"/>
      <c r="AK21"/>
      <c r="AL21"/>
      <c r="AM21"/>
      <c r="AN21"/>
      <c r="AO21"/>
      <c r="AP21"/>
      <c r="AQ21"/>
      <c r="AR21" s="432">
        <f>SUM(AR7:AR20)</f>
        <v>150</v>
      </c>
      <c r="AS21" s="432">
        <f>SUM(AS7:AS18)</f>
        <v>0</v>
      </c>
      <c r="AT21" s="431">
        <f>SUM(AT7:AT20)</f>
        <v>1505</v>
      </c>
      <c r="AU21"/>
      <c r="AV21"/>
      <c r="AW21"/>
      <c r="AX21"/>
      <c r="AY21"/>
      <c r="AZ21"/>
      <c r="BA21"/>
      <c r="BB21"/>
      <c r="BC21" s="432">
        <f>SUM(BC7:BC20)</f>
        <v>0</v>
      </c>
      <c r="BD21" s="432">
        <f>SUM(BD7:BD18)</f>
        <v>0</v>
      </c>
      <c r="BE21" s="431">
        <f>SUM(BE7:BE20)</f>
        <v>0</v>
      </c>
      <c r="BF21"/>
      <c r="BG21"/>
      <c r="BH21"/>
      <c r="BI21"/>
      <c r="BJ21"/>
      <c r="BK21"/>
      <c r="BL21"/>
      <c r="BM21"/>
      <c r="BN21" s="432">
        <f>SUM(BN7:BN20)</f>
        <v>0</v>
      </c>
      <c r="BO21" s="432">
        <f>SUM(BO7:BO18)</f>
        <v>0</v>
      </c>
      <c r="BP21" s="431">
        <f>SUM(BP7:BP20)</f>
        <v>0</v>
      </c>
      <c r="BQ21"/>
      <c r="BR21"/>
      <c r="BS21"/>
      <c r="BT21"/>
      <c r="BU21"/>
      <c r="BV21"/>
      <c r="BW21"/>
      <c r="BX21"/>
      <c r="BY21" s="432">
        <f>SUM(BY7:BY20)</f>
        <v>0</v>
      </c>
      <c r="BZ21" s="432">
        <f>SUM(BZ7:BZ18)</f>
        <v>0</v>
      </c>
      <c r="CA21" s="431">
        <f>SUM(CA7:CA20)</f>
        <v>0</v>
      </c>
      <c r="CB21" s="80"/>
      <c r="CC21"/>
      <c r="CD21"/>
      <c r="CE21"/>
      <c r="CF21"/>
      <c r="CG21"/>
      <c r="CH21"/>
      <c r="CI21"/>
      <c r="CJ21" s="432">
        <f>SUM(CJ7:CJ20)</f>
        <v>0</v>
      </c>
      <c r="CK21" s="432">
        <f>SUM(CK7:CK18)</f>
        <v>0</v>
      </c>
      <c r="CL21" s="431">
        <f>SUM(CL7:CL20)</f>
        <v>0</v>
      </c>
      <c r="CM21"/>
      <c r="CN21"/>
      <c r="CO21"/>
      <c r="CP21"/>
      <c r="CQ21"/>
      <c r="CR21"/>
      <c r="CS21"/>
      <c r="CT21"/>
      <c r="CU21" s="432">
        <f>SUM(CU7:CU20)</f>
        <v>0</v>
      </c>
      <c r="CV21" s="432">
        <f>SUM(CV7:CV18)</f>
        <v>0</v>
      </c>
      <c r="CW21" s="431">
        <f>SUM(CW7:CW20)</f>
        <v>0</v>
      </c>
      <c r="DF21" s="432">
        <f>SUM(DF7:DF20)</f>
        <v>0</v>
      </c>
      <c r="DG21" s="432">
        <f>SUM(DG7:DG18)</f>
        <v>0</v>
      </c>
      <c r="DH21" s="431">
        <f>SUM(DH7:DH20)</f>
        <v>0</v>
      </c>
      <c r="DQ21" s="432">
        <f>SUM(DQ7:DQ20)</f>
        <v>0</v>
      </c>
      <c r="DR21" s="432">
        <f>SUM(DR7:DR18)</f>
        <v>0</v>
      </c>
      <c r="DS21" s="431">
        <f>SUM(DS7:DS20)</f>
        <v>0</v>
      </c>
      <c r="EB21" s="432">
        <f>SUM(EB7:EB20)</f>
        <v>0</v>
      </c>
      <c r="EC21" s="432">
        <f>SUM(EC7:EC18)</f>
        <v>0</v>
      </c>
      <c r="ED21" s="431">
        <f>SUM(ED7:ED20)</f>
        <v>0</v>
      </c>
      <c r="EM21" s="443">
        <f>SUM(EM7:EM20)</f>
        <v>0</v>
      </c>
      <c r="EN21" s="443">
        <f>SUM(EN7:EN18)</f>
        <v>0</v>
      </c>
      <c r="EO21" s="443">
        <f>SUM(EO7:EO20)</f>
        <v>0</v>
      </c>
      <c r="EX21" s="443">
        <f>SUM(EX7:EX20)</f>
        <v>0</v>
      </c>
      <c r="EY21" s="443">
        <f>SUM(EY7:EY18)</f>
        <v>0</v>
      </c>
      <c r="EZ21" s="443">
        <f>SUM(EZ7:EZ20)</f>
        <v>0</v>
      </c>
      <c r="FI21" s="443">
        <f t="shared" ref="FI21" si="83">SUM(FI7:FI20)</f>
        <v>0</v>
      </c>
      <c r="FJ21" s="443">
        <f t="shared" ref="FJ21" si="84">SUM(FJ7:FJ18)</f>
        <v>0</v>
      </c>
      <c r="FK21" s="443">
        <f t="shared" ref="FK21" si="85">SUM(FK7:FK20)</f>
        <v>0</v>
      </c>
      <c r="FT21" s="443">
        <f t="shared" ref="FT21" si="86">SUM(FT7:FT20)</f>
        <v>0</v>
      </c>
      <c r="FU21" s="443">
        <f t="shared" ref="FU21" si="87">SUM(FU7:FU18)</f>
        <v>0</v>
      </c>
      <c r="FV21" s="443">
        <f t="shared" ref="FV21" si="88">SUM(FV7:FV20)</f>
        <v>0</v>
      </c>
    </row>
    <row r="22" spans="1:178" x14ac:dyDescent="0.2">
      <c r="A22" s="17"/>
      <c r="K22" s="432"/>
      <c r="L22" s="432"/>
      <c r="M22" s="431"/>
      <c r="N22" s="80"/>
      <c r="O22"/>
      <c r="P22"/>
      <c r="Q22"/>
      <c r="R22"/>
      <c r="S22"/>
      <c r="T22"/>
      <c r="U22"/>
      <c r="V22" s="432"/>
      <c r="W22" s="432"/>
      <c r="X22" s="431"/>
      <c r="Y22"/>
      <c r="Z22"/>
      <c r="AA22"/>
      <c r="AB22"/>
      <c r="AC22"/>
      <c r="AD22"/>
      <c r="AE22"/>
      <c r="AF22"/>
      <c r="AG22" s="432"/>
      <c r="AH22" s="432"/>
      <c r="AI22" s="431"/>
      <c r="AJ22"/>
      <c r="AK22"/>
      <c r="AL22"/>
      <c r="AM22"/>
      <c r="AN22"/>
      <c r="AO22"/>
      <c r="AP22"/>
      <c r="AQ22"/>
      <c r="AR22" s="432"/>
      <c r="AS22" s="432"/>
      <c r="AT22" s="431"/>
      <c r="AU22"/>
      <c r="AV22"/>
      <c r="AW22"/>
      <c r="AX22"/>
      <c r="AY22"/>
      <c r="AZ22"/>
      <c r="BA22"/>
      <c r="BB22"/>
      <c r="BC22" s="432"/>
      <c r="BD22" s="432"/>
      <c r="BE22" s="431"/>
      <c r="BF22"/>
      <c r="BG22"/>
      <c r="BH22"/>
      <c r="BI22"/>
      <c r="BJ22"/>
      <c r="BK22"/>
      <c r="BL22"/>
      <c r="BM22"/>
      <c r="BN22" s="432"/>
      <c r="BO22" s="432"/>
      <c r="BP22" s="431"/>
      <c r="BQ22"/>
      <c r="BR22"/>
      <c r="BS22"/>
      <c r="BT22"/>
      <c r="BU22"/>
      <c r="BV22"/>
      <c r="BW22"/>
      <c r="BX22"/>
      <c r="BY22" s="432"/>
      <c r="BZ22" s="432"/>
      <c r="CA22" s="431"/>
      <c r="CB22"/>
      <c r="CC22"/>
      <c r="CD22"/>
      <c r="CE22"/>
      <c r="CF22"/>
      <c r="CG22"/>
      <c r="CH22"/>
      <c r="CI22"/>
      <c r="CJ22" s="432"/>
      <c r="CK22" s="432"/>
      <c r="CL22" s="431"/>
      <c r="CM22"/>
      <c r="CN22"/>
      <c r="CO22"/>
      <c r="CP22"/>
      <c r="CQ22"/>
      <c r="CR22"/>
      <c r="CS22"/>
      <c r="CT22"/>
      <c r="CU22" s="432"/>
      <c r="CV22" s="432"/>
      <c r="CW22" s="431"/>
      <c r="DF22" s="432"/>
      <c r="DG22" s="432"/>
      <c r="DH22" s="431"/>
      <c r="DQ22" s="432"/>
      <c r="DR22" s="432"/>
      <c r="DS22" s="431"/>
      <c r="EB22" s="432"/>
      <c r="EC22" s="432"/>
      <c r="ED22" s="431"/>
      <c r="EM22" s="444"/>
      <c r="EN22" s="444"/>
      <c r="EO22" s="444"/>
      <c r="EX22" s="444"/>
      <c r="EY22" s="444"/>
      <c r="EZ22" s="444"/>
      <c r="FI22" s="444"/>
      <c r="FJ22" s="444"/>
      <c r="FK22" s="444"/>
      <c r="FT22" s="444"/>
      <c r="FU22" s="444"/>
      <c r="FV22" s="444"/>
    </row>
    <row r="23" spans="1:178" x14ac:dyDescent="0.2">
      <c r="A23" s="17"/>
      <c r="B23" s="325"/>
      <c r="K23" s="36"/>
      <c r="L23" s="36"/>
      <c r="M23" s="431">
        <f>SUM(K21:M22)</f>
        <v>0</v>
      </c>
      <c r="N23" s="80"/>
      <c r="O23"/>
      <c r="P23"/>
      <c r="Q23"/>
      <c r="R23"/>
      <c r="S23"/>
      <c r="T23"/>
      <c r="U23"/>
      <c r="V23" s="36"/>
      <c r="W23" s="36"/>
      <c r="X23" s="431">
        <f>SUM(V21:X22)</f>
        <v>1655</v>
      </c>
      <c r="Y23"/>
      <c r="Z23"/>
      <c r="AA23"/>
      <c r="AB23"/>
      <c r="AC23"/>
      <c r="AD23"/>
      <c r="AE23"/>
      <c r="AF23"/>
      <c r="AG23" s="36"/>
      <c r="AH23" s="36"/>
      <c r="AI23" s="431">
        <f>SUM(AG21:AI22)</f>
        <v>1655</v>
      </c>
      <c r="AJ23"/>
      <c r="AK23"/>
      <c r="AL23"/>
      <c r="AM23"/>
      <c r="AN23"/>
      <c r="AO23"/>
      <c r="AP23"/>
      <c r="AQ23"/>
      <c r="AR23" s="36"/>
      <c r="AS23" s="36"/>
      <c r="AT23" s="431">
        <f>SUM(AR21:AT22)</f>
        <v>1655</v>
      </c>
      <c r="AU23"/>
      <c r="AV23"/>
      <c r="AW23"/>
      <c r="AX23"/>
      <c r="AY23"/>
      <c r="AZ23"/>
      <c r="BA23"/>
      <c r="BB23"/>
      <c r="BC23" s="36"/>
      <c r="BD23" s="36"/>
      <c r="BE23" s="431">
        <f>SUM(BC21:BE22)</f>
        <v>0</v>
      </c>
      <c r="BF23"/>
      <c r="BG23"/>
      <c r="BH23"/>
      <c r="BI23"/>
      <c r="BJ23"/>
      <c r="BK23"/>
      <c r="BL23"/>
      <c r="BM23"/>
      <c r="BN23" s="36"/>
      <c r="BO23" s="36"/>
      <c r="BP23" s="431">
        <f>SUM(BN21:BP22)</f>
        <v>0</v>
      </c>
      <c r="BQ23"/>
      <c r="BR23"/>
      <c r="BS23"/>
      <c r="BT23"/>
      <c r="BU23"/>
      <c r="BV23"/>
      <c r="BW23"/>
      <c r="BX23"/>
      <c r="BY23" s="36"/>
      <c r="BZ23" s="36"/>
      <c r="CA23" s="431">
        <f>SUM(BY21:CA22)</f>
        <v>0</v>
      </c>
      <c r="CB23"/>
      <c r="CC23"/>
      <c r="CD23"/>
      <c r="CE23"/>
      <c r="CF23"/>
      <c r="CG23"/>
      <c r="CH23"/>
      <c r="CI23"/>
      <c r="CJ23" s="36"/>
      <c r="CK23" s="36"/>
      <c r="CL23" s="431">
        <f>SUM(CJ21:CL22)</f>
        <v>0</v>
      </c>
      <c r="CM23"/>
      <c r="CN23"/>
      <c r="CO23"/>
      <c r="CP23"/>
      <c r="CQ23"/>
      <c r="CR23"/>
      <c r="CS23"/>
      <c r="CT23"/>
      <c r="CU23" s="36"/>
      <c r="CV23" s="36"/>
      <c r="CW23" s="431">
        <f>SUM(CU21:CW22)</f>
        <v>0</v>
      </c>
      <c r="DF23" s="36"/>
      <c r="DG23" s="36"/>
      <c r="DH23" s="431">
        <f>SUM(DF21:DH22)</f>
        <v>0</v>
      </c>
      <c r="DQ23" s="36"/>
      <c r="DR23" s="36"/>
      <c r="DS23" s="431">
        <f>SUM(DQ21:DS22)</f>
        <v>0</v>
      </c>
      <c r="EB23" s="36"/>
      <c r="EC23" s="36"/>
      <c r="ED23" s="431">
        <f>SUM(EB21:ED22)</f>
        <v>0</v>
      </c>
      <c r="EM23" s="36"/>
      <c r="EN23" s="36"/>
      <c r="EO23" s="443">
        <f>SUM(EM21:EO22)</f>
        <v>0</v>
      </c>
      <c r="EX23" s="36"/>
      <c r="EY23" s="36"/>
      <c r="EZ23" s="443">
        <f>SUM(EX21:EZ22)</f>
        <v>0</v>
      </c>
      <c r="FI23" s="36"/>
      <c r="FJ23" s="36"/>
      <c r="FK23" s="443">
        <f t="shared" ref="FK23" si="89">SUM(FI21:FK22)</f>
        <v>0</v>
      </c>
      <c r="FT23" s="36"/>
      <c r="FU23" s="36"/>
      <c r="FV23" s="443">
        <f t="shared" ref="FV23" si="90">SUM(FT21:FV22)</f>
        <v>0</v>
      </c>
    </row>
    <row r="24" spans="1:178" x14ac:dyDescent="0.2">
      <c r="K24" s="36"/>
      <c r="L24" s="36"/>
      <c r="M24" s="431"/>
      <c r="N24" s="80"/>
      <c r="O24"/>
      <c r="P24"/>
      <c r="Q24"/>
      <c r="R24"/>
      <c r="S24"/>
      <c r="T24"/>
      <c r="U24"/>
      <c r="V24" s="36"/>
      <c r="W24" s="36"/>
      <c r="X24" s="431"/>
      <c r="Y24"/>
      <c r="Z24"/>
      <c r="AA24"/>
      <c r="AB24"/>
      <c r="AC24"/>
      <c r="AD24"/>
      <c r="AE24"/>
      <c r="AF24"/>
      <c r="AG24" s="36"/>
      <c r="AH24" s="36"/>
      <c r="AI24" s="431"/>
      <c r="AJ24"/>
      <c r="AK24"/>
      <c r="AL24"/>
      <c r="AM24"/>
      <c r="AN24"/>
      <c r="AO24"/>
      <c r="AP24"/>
      <c r="AQ24"/>
      <c r="AR24" s="36"/>
      <c r="AS24" s="36"/>
      <c r="AT24" s="431"/>
      <c r="AU24"/>
      <c r="AV24"/>
      <c r="AW24"/>
      <c r="AX24"/>
      <c r="AY24"/>
      <c r="AZ24"/>
      <c r="BA24"/>
      <c r="BB24"/>
      <c r="BC24" s="36"/>
      <c r="BD24" s="36"/>
      <c r="BE24" s="431"/>
      <c r="BF24"/>
      <c r="BG24"/>
      <c r="BH24"/>
      <c r="BI24"/>
      <c r="BJ24"/>
      <c r="BK24"/>
      <c r="BL24"/>
      <c r="BM24"/>
      <c r="BN24" s="36"/>
      <c r="BO24" s="36"/>
      <c r="BP24" s="431"/>
      <c r="BQ24"/>
      <c r="BR24"/>
      <c r="BS24"/>
      <c r="BT24"/>
      <c r="BU24"/>
      <c r="BV24"/>
      <c r="BW24"/>
      <c r="BX24"/>
      <c r="BY24" s="36"/>
      <c r="BZ24" s="36"/>
      <c r="CA24" s="431"/>
      <c r="CB24"/>
      <c r="CC24"/>
      <c r="CD24"/>
      <c r="CE24"/>
      <c r="CF24"/>
      <c r="CG24"/>
      <c r="CH24"/>
      <c r="CI24"/>
      <c r="CJ24" s="36"/>
      <c r="CK24" s="36"/>
      <c r="CL24" s="431"/>
      <c r="CM24"/>
      <c r="CN24"/>
      <c r="CO24"/>
      <c r="CP24"/>
      <c r="CQ24"/>
      <c r="CR24"/>
      <c r="CS24"/>
      <c r="CT24"/>
      <c r="CU24" s="36"/>
      <c r="CV24" s="36"/>
      <c r="CW24" s="431"/>
      <c r="DF24" s="36"/>
      <c r="DG24" s="36"/>
      <c r="DH24" s="431"/>
      <c r="DQ24" s="36"/>
      <c r="DR24" s="36"/>
      <c r="DS24" s="431"/>
      <c r="EB24" s="36"/>
      <c r="EC24" s="36"/>
      <c r="ED24" s="431"/>
      <c r="EM24" s="36"/>
      <c r="EN24" s="36"/>
      <c r="EO24" s="444"/>
      <c r="EX24" s="36"/>
      <c r="EY24" s="36"/>
      <c r="EZ24" s="444"/>
      <c r="FI24" s="36"/>
      <c r="FJ24" s="36"/>
      <c r="FK24" s="444"/>
      <c r="FT24" s="36"/>
      <c r="FU24" s="36"/>
      <c r="FV24" s="444"/>
    </row>
    <row r="25" spans="1:178" x14ac:dyDescent="0.2">
      <c r="A25" s="17"/>
    </row>
    <row r="26" spans="1:178" x14ac:dyDescent="0.2">
      <c r="A26" s="17"/>
      <c r="U26" s="49"/>
    </row>
    <row r="27" spans="1:178" x14ac:dyDescent="0.2">
      <c r="A27" s="17"/>
    </row>
    <row r="41" spans="3:156" x14ac:dyDescent="0.2">
      <c r="C41" s="251"/>
      <c r="D41" s="252"/>
      <c r="E41" s="252"/>
      <c r="F41" s="252"/>
      <c r="G41" s="252"/>
      <c r="H41" s="252"/>
      <c r="I41" s="252"/>
      <c r="J41" s="252"/>
      <c r="K41" s="252"/>
      <c r="L41" s="252"/>
      <c r="M41" s="327"/>
      <c r="N41" s="251"/>
      <c r="O41" s="251"/>
      <c r="P41" s="251"/>
      <c r="Q41" s="251"/>
      <c r="R41" s="251"/>
      <c r="S41" s="251"/>
      <c r="T41" s="251"/>
      <c r="U41" s="251"/>
      <c r="V41" s="251"/>
      <c r="W41" s="251"/>
      <c r="X41" s="327"/>
      <c r="Y41" s="251"/>
      <c r="Z41" s="251"/>
      <c r="AA41" s="251"/>
      <c r="AB41" s="251"/>
      <c r="AC41" s="251"/>
      <c r="AD41" s="251"/>
      <c r="AE41" s="251"/>
      <c r="AF41" s="251"/>
      <c r="AG41" s="251"/>
      <c r="AH41" s="251"/>
      <c r="AI41" s="327"/>
      <c r="AJ41" s="251"/>
      <c r="AK41" s="251"/>
      <c r="AL41" s="251"/>
      <c r="AM41" s="251"/>
      <c r="AN41" s="251"/>
      <c r="AO41" s="251"/>
      <c r="AP41" s="251"/>
      <c r="AQ41" s="251"/>
      <c r="AR41" s="251"/>
      <c r="AS41" s="251"/>
      <c r="AT41" s="327"/>
      <c r="AU41" s="251"/>
      <c r="AV41" s="251"/>
      <c r="AW41" s="251"/>
      <c r="AX41" s="251"/>
      <c r="AY41" s="251"/>
      <c r="AZ41" s="251"/>
      <c r="BA41" s="251"/>
      <c r="BB41" s="251"/>
      <c r="BC41" s="251"/>
      <c r="BD41" s="251"/>
      <c r="BE41" s="327"/>
      <c r="BF41" s="251"/>
      <c r="BG41" s="251"/>
      <c r="BH41" s="251"/>
      <c r="BI41" s="251"/>
      <c r="BJ41" s="251"/>
      <c r="BK41" s="251"/>
      <c r="BL41" s="251"/>
      <c r="BM41" s="251"/>
      <c r="BN41" s="251"/>
      <c r="BO41" s="251"/>
      <c r="BP41" s="327"/>
      <c r="BQ41" s="251"/>
      <c r="BR41" s="251"/>
      <c r="BS41" s="251"/>
      <c r="BT41" s="251"/>
      <c r="BU41" s="251"/>
      <c r="BV41" s="251"/>
      <c r="BW41" s="251"/>
      <c r="BX41" s="251"/>
      <c r="BY41" s="251"/>
      <c r="BZ41" s="251"/>
      <c r="CA41" s="327"/>
      <c r="CB41" s="251"/>
      <c r="CC41" s="251"/>
      <c r="CD41" s="251"/>
      <c r="CE41" s="251"/>
      <c r="CF41" s="251"/>
      <c r="CG41" s="251"/>
      <c r="CH41" s="251"/>
      <c r="CI41" s="251"/>
      <c r="CJ41" s="251"/>
      <c r="CK41" s="251"/>
      <c r="CL41" s="327"/>
      <c r="CM41" s="251"/>
      <c r="CN41" s="251"/>
      <c r="CO41" s="251"/>
      <c r="CP41" s="251"/>
      <c r="CQ41" s="251"/>
      <c r="CR41" s="251"/>
      <c r="CS41" s="251"/>
      <c r="CT41" s="251"/>
      <c r="CU41" s="251"/>
      <c r="CV41" s="251"/>
      <c r="CW41" s="327"/>
      <c r="CX41" s="252"/>
      <c r="CY41" s="252"/>
      <c r="CZ41" s="252"/>
      <c r="DA41" s="252"/>
      <c r="DB41" s="252"/>
      <c r="DC41" s="252"/>
      <c r="DD41" s="252"/>
      <c r="DE41" s="252"/>
      <c r="DF41" s="252"/>
      <c r="DG41" s="252"/>
      <c r="DH41" s="327"/>
      <c r="DI41" s="252"/>
      <c r="DJ41" s="252"/>
      <c r="DK41" s="252"/>
      <c r="DL41" s="252"/>
      <c r="DM41" s="252"/>
      <c r="DN41" s="252"/>
      <c r="DO41" s="252"/>
      <c r="DP41" s="252"/>
      <c r="DQ41" s="252"/>
      <c r="DR41" s="252"/>
      <c r="DS41" s="327"/>
      <c r="DT41" s="252"/>
      <c r="DU41" s="252"/>
      <c r="DV41" s="252"/>
      <c r="DW41" s="252"/>
      <c r="DX41" s="252"/>
      <c r="DY41" s="252"/>
      <c r="DZ41" s="252"/>
      <c r="EA41" s="252"/>
      <c r="EB41" s="252"/>
      <c r="EC41" s="252"/>
      <c r="ED41" s="327"/>
      <c r="EE41" s="252"/>
      <c r="EF41" s="252"/>
      <c r="EG41" s="252"/>
      <c r="EH41" s="252"/>
      <c r="EI41" s="252"/>
      <c r="EJ41" s="252"/>
      <c r="EK41" s="252"/>
      <c r="EL41" s="252"/>
      <c r="EM41" s="252"/>
      <c r="EN41" s="252"/>
      <c r="EO41" s="327"/>
      <c r="EP41" s="252"/>
      <c r="EQ41" s="252"/>
      <c r="ER41" s="252"/>
      <c r="ES41" s="252"/>
      <c r="ET41" s="252"/>
      <c r="EU41" s="252"/>
      <c r="EV41" s="252"/>
      <c r="EW41" s="252"/>
      <c r="EX41" s="252"/>
      <c r="EY41" s="252"/>
      <c r="EZ41" s="327"/>
    </row>
  </sheetData>
  <mergeCells count="130">
    <mergeCell ref="FT21:FT22"/>
    <mergeCell ref="FU21:FU22"/>
    <mergeCell ref="FV21:FV22"/>
    <mergeCell ref="FV23:FV24"/>
    <mergeCell ref="FA1:FK2"/>
    <mergeCell ref="FL1:FV2"/>
    <mergeCell ref="CX1:DH2"/>
    <mergeCell ref="DI1:DS2"/>
    <mergeCell ref="DT1:ED2"/>
    <mergeCell ref="EE1:EO2"/>
    <mergeCell ref="EP1:EZ2"/>
    <mergeCell ref="FI21:FI22"/>
    <mergeCell ref="FJ21:FJ22"/>
    <mergeCell ref="FK21:FK22"/>
    <mergeCell ref="FK23:FK24"/>
    <mergeCell ref="EX21:EX22"/>
    <mergeCell ref="EY21:EY22"/>
    <mergeCell ref="EZ21:EZ22"/>
    <mergeCell ref="EZ23:EZ24"/>
    <mergeCell ref="EM21:EM22"/>
    <mergeCell ref="EN21:EN22"/>
    <mergeCell ref="EO21:EO22"/>
    <mergeCell ref="EO23:EO24"/>
    <mergeCell ref="EA4:EA5"/>
    <mergeCell ref="C1:M2"/>
    <mergeCell ref="N1:X2"/>
    <mergeCell ref="Y1:AI2"/>
    <mergeCell ref="AJ1:AT2"/>
    <mergeCell ref="AU1:BE2"/>
    <mergeCell ref="BF1:BP2"/>
    <mergeCell ref="BQ1:CA2"/>
    <mergeCell ref="CB1:CL2"/>
    <mergeCell ref="CM1:CW2"/>
    <mergeCell ref="EB4:EB5"/>
    <mergeCell ref="EC4:EC5"/>
    <mergeCell ref="ED4:ED5"/>
    <mergeCell ref="EB21:EB22"/>
    <mergeCell ref="EC21:EC22"/>
    <mergeCell ref="ED21:ED22"/>
    <mergeCell ref="ED23:ED24"/>
    <mergeCell ref="DP4:DP5"/>
    <mergeCell ref="DQ4:DQ5"/>
    <mergeCell ref="DR4:DR5"/>
    <mergeCell ref="DS4:DS5"/>
    <mergeCell ref="DQ21:DQ22"/>
    <mergeCell ref="DR21:DR22"/>
    <mergeCell ref="DS21:DS22"/>
    <mergeCell ref="DS23:DS24"/>
    <mergeCell ref="CW23:CW24"/>
    <mergeCell ref="DE4:DE5"/>
    <mergeCell ref="DF4:DF5"/>
    <mergeCell ref="DG4:DG5"/>
    <mergeCell ref="DH4:DH5"/>
    <mergeCell ref="DF21:DF22"/>
    <mergeCell ref="DG21:DG22"/>
    <mergeCell ref="DH21:DH22"/>
    <mergeCell ref="DH23:DH24"/>
    <mergeCell ref="CT4:CT5"/>
    <mergeCell ref="CU4:CU5"/>
    <mergeCell ref="CV4:CV5"/>
    <mergeCell ref="CW4:CW5"/>
    <mergeCell ref="CJ21:CJ22"/>
    <mergeCell ref="CK21:CK22"/>
    <mergeCell ref="CL21:CL22"/>
    <mergeCell ref="CU21:CU22"/>
    <mergeCell ref="CV21:CV22"/>
    <mergeCell ref="CW21:CW22"/>
    <mergeCell ref="CL4:CL5"/>
    <mergeCell ref="CL23:CL24"/>
    <mergeCell ref="CA21:CA22"/>
    <mergeCell ref="CA23:CA24"/>
    <mergeCell ref="BO21:BO22"/>
    <mergeCell ref="BP21:BP22"/>
    <mergeCell ref="BP23:BP24"/>
    <mergeCell ref="BY21:BY22"/>
    <mergeCell ref="BZ21:BZ22"/>
    <mergeCell ref="K21:K22"/>
    <mergeCell ref="L21:L22"/>
    <mergeCell ref="M21:M22"/>
    <mergeCell ref="M23:M24"/>
    <mergeCell ref="BN21:BN22"/>
    <mergeCell ref="AG21:AG22"/>
    <mergeCell ref="AH21:AH22"/>
    <mergeCell ref="AI21:AI22"/>
    <mergeCell ref="AI23:AI24"/>
    <mergeCell ref="V21:V22"/>
    <mergeCell ref="W21:W22"/>
    <mergeCell ref="X21:X22"/>
    <mergeCell ref="X23:X24"/>
    <mergeCell ref="BC21:BC22"/>
    <mergeCell ref="BD21:BD22"/>
    <mergeCell ref="BE21:BE22"/>
    <mergeCell ref="BE23:BE24"/>
    <mergeCell ref="AR21:AR22"/>
    <mergeCell ref="AS21:AS22"/>
    <mergeCell ref="AT21:AT22"/>
    <mergeCell ref="AT23:AT24"/>
    <mergeCell ref="A4:A5"/>
    <mergeCell ref="B4:B5"/>
    <mergeCell ref="BM4:BM5"/>
    <mergeCell ref="AF4:AF5"/>
    <mergeCell ref="AI4:AI5"/>
    <mergeCell ref="AQ4:AQ5"/>
    <mergeCell ref="AT4:AT5"/>
    <mergeCell ref="BB4:BB5"/>
    <mergeCell ref="BE4:BE5"/>
    <mergeCell ref="J4:J5"/>
    <mergeCell ref="M4:M5"/>
    <mergeCell ref="X4:X5"/>
    <mergeCell ref="K4:K5"/>
    <mergeCell ref="L4:L5"/>
    <mergeCell ref="U4:U5"/>
    <mergeCell ref="AS4:AS5"/>
    <mergeCell ref="V4:V5"/>
    <mergeCell ref="W4:W5"/>
    <mergeCell ref="AG4:AG5"/>
    <mergeCell ref="CI4:CI5"/>
    <mergeCell ref="BY4:BY5"/>
    <mergeCell ref="BZ4:BZ5"/>
    <mergeCell ref="CJ4:CJ5"/>
    <mergeCell ref="CK4:CK5"/>
    <mergeCell ref="AH4:AH5"/>
    <mergeCell ref="AR4:AR5"/>
    <mergeCell ref="BP4:BP5"/>
    <mergeCell ref="BX4:BX5"/>
    <mergeCell ref="BC4:BC5"/>
    <mergeCell ref="BD4:BD5"/>
    <mergeCell ref="BN4:BN5"/>
    <mergeCell ref="BO4:BO5"/>
    <mergeCell ref="CA4:CA5"/>
  </mergeCells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Q27"/>
  <sheetViews>
    <sheetView workbookViewId="0">
      <selection activeCell="L25" sqref="L25"/>
    </sheetView>
  </sheetViews>
  <sheetFormatPr baseColWidth="10" defaultRowHeight="12.75" x14ac:dyDescent="0.2"/>
  <cols>
    <col min="1" max="1" width="6.140625" customWidth="1"/>
    <col min="3" max="3" width="13.7109375" customWidth="1"/>
    <col min="4" max="4" width="14.5703125" customWidth="1"/>
    <col min="10" max="10" width="8.85546875" customWidth="1"/>
    <col min="11" max="11" width="26.42578125" customWidth="1"/>
    <col min="12" max="12" width="36" customWidth="1"/>
  </cols>
  <sheetData>
    <row r="1" spans="1:16" ht="13.5" thickBot="1" x14ac:dyDescent="0.25"/>
    <row r="2" spans="1:16" ht="13.5" thickBot="1" x14ac:dyDescent="0.25">
      <c r="B2" s="452" t="s">
        <v>170</v>
      </c>
      <c r="C2" s="452"/>
      <c r="D2" s="452"/>
      <c r="E2" s="452"/>
      <c r="F2" s="452"/>
      <c r="G2" s="452"/>
    </row>
    <row r="3" spans="1:16" ht="13.5" customHeight="1" thickBot="1" x14ac:dyDescent="0.25">
      <c r="B3" s="452"/>
      <c r="C3" s="452"/>
      <c r="D3" s="452"/>
      <c r="E3" s="452"/>
      <c r="F3" s="452"/>
      <c r="G3" s="452"/>
      <c r="H3" s="26"/>
      <c r="I3" s="26"/>
      <c r="J3" s="26"/>
      <c r="K3" s="457" t="s">
        <v>1</v>
      </c>
      <c r="L3" s="458"/>
      <c r="M3" s="459"/>
      <c r="N3" s="460"/>
    </row>
    <row r="4" spans="1:16" ht="19.5" customHeight="1" thickBot="1" x14ac:dyDescent="0.25">
      <c r="B4" s="235" t="s">
        <v>171</v>
      </c>
      <c r="C4" s="235" t="s">
        <v>172</v>
      </c>
      <c r="D4" s="235" t="s">
        <v>173</v>
      </c>
      <c r="E4" s="235" t="s">
        <v>220</v>
      </c>
      <c r="F4" s="453" t="s">
        <v>174</v>
      </c>
      <c r="G4" s="454"/>
      <c r="H4" s="63" t="s">
        <v>66</v>
      </c>
      <c r="I4" s="64">
        <f>SUM(F5:G17)+D21</f>
        <v>8652.44</v>
      </c>
      <c r="J4" s="26"/>
      <c r="K4" s="461" t="s">
        <v>2</v>
      </c>
      <c r="L4" s="462"/>
      <c r="M4" s="91"/>
      <c r="N4" s="91">
        <v>191</v>
      </c>
    </row>
    <row r="5" spans="1:16" ht="12.75" customHeight="1" x14ac:dyDescent="0.2">
      <c r="A5" s="447" t="s">
        <v>237</v>
      </c>
      <c r="B5" s="339">
        <v>43024</v>
      </c>
      <c r="C5" s="340">
        <v>1</v>
      </c>
      <c r="D5" s="341">
        <v>1</v>
      </c>
      <c r="E5" s="341">
        <v>105</v>
      </c>
      <c r="F5" s="455">
        <v>6150</v>
      </c>
      <c r="G5" s="456"/>
      <c r="K5" s="463" t="s">
        <v>180</v>
      </c>
      <c r="L5" s="464"/>
      <c r="M5" s="92"/>
      <c r="N5" s="92">
        <v>955</v>
      </c>
    </row>
    <row r="6" spans="1:16" ht="12.75" customHeight="1" x14ac:dyDescent="0.2">
      <c r="A6" s="448"/>
      <c r="B6" s="342"/>
      <c r="C6" s="343"/>
      <c r="D6" s="343"/>
      <c r="E6" s="344"/>
      <c r="F6" s="450"/>
      <c r="G6" s="451"/>
      <c r="K6" s="463" t="s">
        <v>179</v>
      </c>
      <c r="L6" s="464"/>
      <c r="M6" s="92"/>
      <c r="N6" s="92">
        <v>1285</v>
      </c>
    </row>
    <row r="7" spans="1:16" ht="12.75" customHeight="1" x14ac:dyDescent="0.2">
      <c r="A7" s="448"/>
      <c r="B7" s="342"/>
      <c r="C7" s="343"/>
      <c r="D7" s="343"/>
      <c r="E7" s="344"/>
      <c r="F7" s="450"/>
      <c r="G7" s="451"/>
      <c r="K7" s="463" t="s">
        <v>3</v>
      </c>
      <c r="L7" s="464"/>
      <c r="M7" s="92"/>
      <c r="N7" s="92">
        <v>1667</v>
      </c>
    </row>
    <row r="8" spans="1:16" ht="12.75" customHeight="1" x14ac:dyDescent="0.3">
      <c r="A8" s="448"/>
      <c r="B8" s="345"/>
      <c r="C8" s="346"/>
      <c r="D8" s="346"/>
      <c r="E8" s="347"/>
      <c r="F8" s="445"/>
      <c r="G8" s="446"/>
      <c r="K8" s="463" t="s">
        <v>241</v>
      </c>
      <c r="L8" s="464"/>
      <c r="M8" s="92"/>
      <c r="N8" s="92">
        <v>665</v>
      </c>
      <c r="O8" s="86"/>
    </row>
    <row r="9" spans="1:16" ht="12.75" customHeight="1" x14ac:dyDescent="0.2">
      <c r="A9" s="448"/>
      <c r="B9" s="342"/>
      <c r="C9" s="343"/>
      <c r="D9" s="343"/>
      <c r="E9" s="344"/>
      <c r="F9" s="450"/>
      <c r="G9" s="451"/>
      <c r="K9" s="463" t="s">
        <v>178</v>
      </c>
      <c r="L9" s="464"/>
      <c r="M9" s="92"/>
      <c r="N9" s="92">
        <v>712</v>
      </c>
    </row>
    <row r="10" spans="1:16" ht="12.75" customHeight="1" thickBot="1" x14ac:dyDescent="0.25">
      <c r="A10" s="449"/>
      <c r="B10" s="348"/>
      <c r="C10" s="349"/>
      <c r="D10" s="350"/>
      <c r="E10" s="350"/>
      <c r="F10" s="475"/>
      <c r="G10" s="476"/>
      <c r="K10" s="473" t="s">
        <v>177</v>
      </c>
      <c r="L10" s="474"/>
      <c r="M10" s="93"/>
      <c r="N10" s="93">
        <v>365</v>
      </c>
    </row>
    <row r="11" spans="1:16" ht="12.75" customHeight="1" x14ac:dyDescent="0.25">
      <c r="A11" s="447" t="s">
        <v>240</v>
      </c>
      <c r="B11" s="351">
        <v>43030</v>
      </c>
      <c r="C11" s="352">
        <v>2</v>
      </c>
      <c r="D11" s="352">
        <v>2</v>
      </c>
      <c r="E11" s="352">
        <v>12</v>
      </c>
      <c r="F11" s="477">
        <v>2502.44</v>
      </c>
      <c r="G11" s="478"/>
      <c r="K11" s="94"/>
      <c r="L11" s="94"/>
      <c r="M11" s="95"/>
      <c r="N11" s="95"/>
    </row>
    <row r="12" spans="1:16" ht="12.75" customHeight="1" thickBot="1" x14ac:dyDescent="0.3">
      <c r="A12" s="448"/>
      <c r="B12" s="345"/>
      <c r="C12" s="346"/>
      <c r="D12" s="347"/>
      <c r="E12" s="347"/>
      <c r="F12" s="445"/>
      <c r="G12" s="446"/>
      <c r="K12" s="94"/>
      <c r="L12" s="94"/>
      <c r="M12" s="95"/>
      <c r="N12" s="95"/>
    </row>
    <row r="13" spans="1:16" ht="12.75" customHeight="1" thickBot="1" x14ac:dyDescent="0.25">
      <c r="A13" s="448"/>
      <c r="B13" s="345"/>
      <c r="C13" s="346"/>
      <c r="D13" s="347"/>
      <c r="E13" s="347"/>
      <c r="F13" s="445"/>
      <c r="G13" s="446"/>
      <c r="K13" s="457" t="s">
        <v>4</v>
      </c>
      <c r="L13" s="458"/>
      <c r="M13" s="459"/>
      <c r="N13" s="460"/>
    </row>
    <row r="14" spans="1:16" ht="12.75" customHeight="1" thickBot="1" x14ac:dyDescent="0.25">
      <c r="A14" s="448"/>
      <c r="B14" s="345"/>
      <c r="C14" s="347"/>
      <c r="D14" s="347"/>
      <c r="E14" s="347"/>
      <c r="F14" s="445"/>
      <c r="G14" s="446"/>
      <c r="K14" s="461" t="s">
        <v>176</v>
      </c>
      <c r="L14" s="462"/>
      <c r="M14" s="107">
        <v>57.59</v>
      </c>
      <c r="N14" s="112"/>
    </row>
    <row r="15" spans="1:16" ht="12.75" customHeight="1" x14ac:dyDescent="0.2">
      <c r="A15" s="448"/>
      <c r="B15" s="345"/>
      <c r="C15" s="346"/>
      <c r="D15" s="347"/>
      <c r="E15" s="347"/>
      <c r="F15" s="445"/>
      <c r="G15" s="446"/>
      <c r="H15" s="482"/>
      <c r="I15" s="483"/>
      <c r="K15" s="463" t="s">
        <v>5</v>
      </c>
      <c r="L15" s="464"/>
      <c r="M15" s="107">
        <v>575.9</v>
      </c>
      <c r="N15" s="91"/>
      <c r="P15" s="17"/>
    </row>
    <row r="16" spans="1:16" ht="12.75" customHeight="1" thickBot="1" x14ac:dyDescent="0.25">
      <c r="A16" s="448"/>
      <c r="B16" s="345"/>
      <c r="C16" s="346"/>
      <c r="D16" s="347"/>
      <c r="E16" s="347"/>
      <c r="F16" s="445"/>
      <c r="G16" s="446"/>
      <c r="H16" s="484"/>
      <c r="I16" s="485"/>
      <c r="K16" s="473" t="s">
        <v>6</v>
      </c>
      <c r="L16" s="474"/>
      <c r="M16" s="108">
        <v>2303.61</v>
      </c>
      <c r="N16" s="96"/>
      <c r="P16" s="17"/>
    </row>
    <row r="17" spans="1:17" ht="12.75" customHeight="1" thickBot="1" x14ac:dyDescent="0.25">
      <c r="A17" s="449"/>
      <c r="B17" s="353"/>
      <c r="C17" s="353"/>
      <c r="D17" s="353"/>
      <c r="E17" s="353"/>
      <c r="F17" s="480"/>
      <c r="G17" s="481"/>
      <c r="L17" s="17"/>
      <c r="M17" s="17"/>
      <c r="N17" s="17"/>
      <c r="P17" s="17"/>
    </row>
    <row r="18" spans="1:17" x14ac:dyDescent="0.2">
      <c r="D18" s="212"/>
      <c r="E18" s="212"/>
      <c r="F18" s="479"/>
      <c r="G18" s="479"/>
      <c r="L18" s="17"/>
      <c r="N18" s="17"/>
      <c r="P18" s="17"/>
    </row>
    <row r="19" spans="1:17" x14ac:dyDescent="0.2">
      <c r="L19" s="17"/>
      <c r="N19" s="17"/>
      <c r="P19" s="17"/>
      <c r="Q19" s="17"/>
    </row>
    <row r="21" spans="1:17" x14ac:dyDescent="0.2">
      <c r="B21" s="465"/>
      <c r="C21" s="466"/>
      <c r="D21" s="469"/>
      <c r="E21" s="470"/>
    </row>
    <row r="22" spans="1:17" x14ac:dyDescent="0.2">
      <c r="B22" s="467"/>
      <c r="C22" s="468"/>
      <c r="D22" s="471"/>
      <c r="E22" s="472"/>
    </row>
    <row r="27" spans="1:17" x14ac:dyDescent="0.2">
      <c r="I27" s="36"/>
    </row>
  </sheetData>
  <mergeCells count="33">
    <mergeCell ref="B21:C22"/>
    <mergeCell ref="D21:E22"/>
    <mergeCell ref="K8:L8"/>
    <mergeCell ref="K9:L9"/>
    <mergeCell ref="K10:L10"/>
    <mergeCell ref="K13:N13"/>
    <mergeCell ref="K14:L14"/>
    <mergeCell ref="F10:G10"/>
    <mergeCell ref="F11:G11"/>
    <mergeCell ref="F12:G12"/>
    <mergeCell ref="K15:L15"/>
    <mergeCell ref="K16:L16"/>
    <mergeCell ref="F18:G18"/>
    <mergeCell ref="F17:G17"/>
    <mergeCell ref="H15:I16"/>
    <mergeCell ref="F15:G15"/>
    <mergeCell ref="K3:N3"/>
    <mergeCell ref="K4:L4"/>
    <mergeCell ref="K5:L5"/>
    <mergeCell ref="K6:L6"/>
    <mergeCell ref="K7:L7"/>
    <mergeCell ref="F16:G16"/>
    <mergeCell ref="A5:A10"/>
    <mergeCell ref="A11:A17"/>
    <mergeCell ref="F6:G6"/>
    <mergeCell ref="B2:G3"/>
    <mergeCell ref="F4:G4"/>
    <mergeCell ref="F5:G5"/>
    <mergeCell ref="F7:G7"/>
    <mergeCell ref="F8:G8"/>
    <mergeCell ref="F9:G9"/>
    <mergeCell ref="F13:G13"/>
    <mergeCell ref="F14:G14"/>
  </mergeCells>
  <pageMargins left="0.7" right="0.7" top="0.75" bottom="0.75" header="0.3" footer="0.3"/>
  <pageSetup paperSize="9" orientation="portrait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C1777"/>
  <sheetViews>
    <sheetView topLeftCell="C1" zoomScale="60" zoomScaleNormal="60" workbookViewId="0">
      <selection activeCell="J8" sqref="J8"/>
    </sheetView>
  </sheetViews>
  <sheetFormatPr baseColWidth="10" defaultColWidth="6.42578125" defaultRowHeight="33" customHeight="1" x14ac:dyDescent="0.2"/>
  <cols>
    <col min="1" max="1" width="1.85546875" style="175" hidden="1" customWidth="1"/>
    <col min="2" max="2" width="1.7109375" style="175" hidden="1" customWidth="1"/>
    <col min="3" max="3" width="2.42578125" style="175" customWidth="1"/>
    <col min="4" max="4" width="1.42578125" style="8" customWidth="1"/>
    <col min="5" max="5" width="15.28515625" style="7" customWidth="1"/>
    <col min="6" max="6" width="6.140625" style="14" customWidth="1"/>
    <col min="7" max="7" width="7.28515625" style="175" customWidth="1"/>
    <col min="8" max="8" width="19.140625" style="7" customWidth="1"/>
    <col min="9" max="9" width="9.28515625" style="7" customWidth="1"/>
    <col min="10" max="10" width="85.7109375" style="11" customWidth="1"/>
    <col min="11" max="11" width="9.85546875" style="7" customWidth="1"/>
    <col min="12" max="12" width="6.85546875" style="7" customWidth="1"/>
    <col min="13" max="13" width="10.7109375" style="7" customWidth="1"/>
    <col min="14" max="19" width="6.42578125" style="2"/>
    <col min="20" max="20" width="8.42578125" style="2" customWidth="1"/>
    <col min="21" max="21" width="6.42578125" style="2"/>
    <col min="22" max="22" width="15" style="2" customWidth="1"/>
    <col min="23" max="23" width="12.85546875" style="2" customWidth="1"/>
    <col min="24" max="24" width="18" style="2" customWidth="1"/>
    <col min="25" max="26" width="6.42578125" style="2"/>
    <col min="27" max="27" width="13.140625" style="2" customWidth="1"/>
    <col min="28" max="256" width="6.42578125" style="2"/>
    <col min="257" max="258" width="0" style="2" hidden="1" customWidth="1"/>
    <col min="259" max="259" width="2.42578125" style="2" customWidth="1"/>
    <col min="260" max="260" width="1.42578125" style="2" customWidth="1"/>
    <col min="261" max="261" width="7.42578125" style="2" customWidth="1"/>
    <col min="262" max="262" width="6.140625" style="2" customWidth="1"/>
    <col min="263" max="263" width="5" style="2" customWidth="1"/>
    <col min="264" max="264" width="15.85546875" style="2" customWidth="1"/>
    <col min="265" max="265" width="0" style="2" hidden="1" customWidth="1"/>
    <col min="266" max="266" width="85.7109375" style="2" customWidth="1"/>
    <col min="267" max="267" width="9.85546875" style="2" customWidth="1"/>
    <col min="268" max="268" width="6.85546875" style="2" customWidth="1"/>
    <col min="269" max="269" width="10.7109375" style="2" customWidth="1"/>
    <col min="270" max="275" width="6.42578125" style="2"/>
    <col min="276" max="276" width="8.42578125" style="2" customWidth="1"/>
    <col min="277" max="277" width="6.42578125" style="2"/>
    <col min="278" max="278" width="15" style="2" customWidth="1"/>
    <col min="279" max="279" width="12.85546875" style="2" customWidth="1"/>
    <col min="280" max="280" width="18" style="2" customWidth="1"/>
    <col min="281" max="282" width="6.42578125" style="2"/>
    <col min="283" max="283" width="8.7109375" style="2" bestFit="1" customWidth="1"/>
    <col min="284" max="512" width="6.42578125" style="2"/>
    <col min="513" max="514" width="0" style="2" hidden="1" customWidth="1"/>
    <col min="515" max="515" width="2.42578125" style="2" customWidth="1"/>
    <col min="516" max="516" width="1.42578125" style="2" customWidth="1"/>
    <col min="517" max="517" width="7.42578125" style="2" customWidth="1"/>
    <col min="518" max="518" width="6.140625" style="2" customWidth="1"/>
    <col min="519" max="519" width="5" style="2" customWidth="1"/>
    <col min="520" max="520" width="15.85546875" style="2" customWidth="1"/>
    <col min="521" max="521" width="0" style="2" hidden="1" customWidth="1"/>
    <col min="522" max="522" width="85.7109375" style="2" customWidth="1"/>
    <col min="523" max="523" width="9.85546875" style="2" customWidth="1"/>
    <col min="524" max="524" width="6.85546875" style="2" customWidth="1"/>
    <col min="525" max="525" width="10.7109375" style="2" customWidth="1"/>
    <col min="526" max="531" width="6.42578125" style="2"/>
    <col min="532" max="532" width="8.42578125" style="2" customWidth="1"/>
    <col min="533" max="533" width="6.42578125" style="2"/>
    <col min="534" max="534" width="15" style="2" customWidth="1"/>
    <col min="535" max="535" width="12.85546875" style="2" customWidth="1"/>
    <col min="536" max="536" width="18" style="2" customWidth="1"/>
    <col min="537" max="538" width="6.42578125" style="2"/>
    <col min="539" max="539" width="8.7109375" style="2" bestFit="1" customWidth="1"/>
    <col min="540" max="768" width="6.42578125" style="2"/>
    <col min="769" max="770" width="0" style="2" hidden="1" customWidth="1"/>
    <col min="771" max="771" width="2.42578125" style="2" customWidth="1"/>
    <col min="772" max="772" width="1.42578125" style="2" customWidth="1"/>
    <col min="773" max="773" width="7.42578125" style="2" customWidth="1"/>
    <col min="774" max="774" width="6.140625" style="2" customWidth="1"/>
    <col min="775" max="775" width="5" style="2" customWidth="1"/>
    <col min="776" max="776" width="15.85546875" style="2" customWidth="1"/>
    <col min="777" max="777" width="0" style="2" hidden="1" customWidth="1"/>
    <col min="778" max="778" width="85.7109375" style="2" customWidth="1"/>
    <col min="779" max="779" width="9.85546875" style="2" customWidth="1"/>
    <col min="780" max="780" width="6.85546875" style="2" customWidth="1"/>
    <col min="781" max="781" width="10.7109375" style="2" customWidth="1"/>
    <col min="782" max="787" width="6.42578125" style="2"/>
    <col min="788" max="788" width="8.42578125" style="2" customWidth="1"/>
    <col min="789" max="789" width="6.42578125" style="2"/>
    <col min="790" max="790" width="15" style="2" customWidth="1"/>
    <col min="791" max="791" width="12.85546875" style="2" customWidth="1"/>
    <col min="792" max="792" width="18" style="2" customWidth="1"/>
    <col min="793" max="794" width="6.42578125" style="2"/>
    <col min="795" max="795" width="8.7109375" style="2" bestFit="1" customWidth="1"/>
    <col min="796" max="1024" width="6.42578125" style="2"/>
    <col min="1025" max="1026" width="0" style="2" hidden="1" customWidth="1"/>
    <col min="1027" max="1027" width="2.42578125" style="2" customWidth="1"/>
    <col min="1028" max="1028" width="1.42578125" style="2" customWidth="1"/>
    <col min="1029" max="1029" width="7.42578125" style="2" customWidth="1"/>
    <col min="1030" max="1030" width="6.140625" style="2" customWidth="1"/>
    <col min="1031" max="1031" width="5" style="2" customWidth="1"/>
    <col min="1032" max="1032" width="15.85546875" style="2" customWidth="1"/>
    <col min="1033" max="1033" width="0" style="2" hidden="1" customWidth="1"/>
    <col min="1034" max="1034" width="85.7109375" style="2" customWidth="1"/>
    <col min="1035" max="1035" width="9.85546875" style="2" customWidth="1"/>
    <col min="1036" max="1036" width="6.85546875" style="2" customWidth="1"/>
    <col min="1037" max="1037" width="10.7109375" style="2" customWidth="1"/>
    <col min="1038" max="1043" width="6.42578125" style="2"/>
    <col min="1044" max="1044" width="8.42578125" style="2" customWidth="1"/>
    <col min="1045" max="1045" width="6.42578125" style="2"/>
    <col min="1046" max="1046" width="15" style="2" customWidth="1"/>
    <col min="1047" max="1047" width="12.85546875" style="2" customWidth="1"/>
    <col min="1048" max="1048" width="18" style="2" customWidth="1"/>
    <col min="1049" max="1050" width="6.42578125" style="2"/>
    <col min="1051" max="1051" width="8.7109375" style="2" bestFit="1" customWidth="1"/>
    <col min="1052" max="1280" width="6.42578125" style="2"/>
    <col min="1281" max="1282" width="0" style="2" hidden="1" customWidth="1"/>
    <col min="1283" max="1283" width="2.42578125" style="2" customWidth="1"/>
    <col min="1284" max="1284" width="1.42578125" style="2" customWidth="1"/>
    <col min="1285" max="1285" width="7.42578125" style="2" customWidth="1"/>
    <col min="1286" max="1286" width="6.140625" style="2" customWidth="1"/>
    <col min="1287" max="1287" width="5" style="2" customWidth="1"/>
    <col min="1288" max="1288" width="15.85546875" style="2" customWidth="1"/>
    <col min="1289" max="1289" width="0" style="2" hidden="1" customWidth="1"/>
    <col min="1290" max="1290" width="85.7109375" style="2" customWidth="1"/>
    <col min="1291" max="1291" width="9.85546875" style="2" customWidth="1"/>
    <col min="1292" max="1292" width="6.85546875" style="2" customWidth="1"/>
    <col min="1293" max="1293" width="10.7109375" style="2" customWidth="1"/>
    <col min="1294" max="1299" width="6.42578125" style="2"/>
    <col min="1300" max="1300" width="8.42578125" style="2" customWidth="1"/>
    <col min="1301" max="1301" width="6.42578125" style="2"/>
    <col min="1302" max="1302" width="15" style="2" customWidth="1"/>
    <col min="1303" max="1303" width="12.85546875" style="2" customWidth="1"/>
    <col min="1304" max="1304" width="18" style="2" customWidth="1"/>
    <col min="1305" max="1306" width="6.42578125" style="2"/>
    <col min="1307" max="1307" width="8.7109375" style="2" bestFit="1" customWidth="1"/>
    <col min="1308" max="1536" width="6.42578125" style="2"/>
    <col min="1537" max="1538" width="0" style="2" hidden="1" customWidth="1"/>
    <col min="1539" max="1539" width="2.42578125" style="2" customWidth="1"/>
    <col min="1540" max="1540" width="1.42578125" style="2" customWidth="1"/>
    <col min="1541" max="1541" width="7.42578125" style="2" customWidth="1"/>
    <col min="1542" max="1542" width="6.140625" style="2" customWidth="1"/>
    <col min="1543" max="1543" width="5" style="2" customWidth="1"/>
    <col min="1544" max="1544" width="15.85546875" style="2" customWidth="1"/>
    <col min="1545" max="1545" width="0" style="2" hidden="1" customWidth="1"/>
    <col min="1546" max="1546" width="85.7109375" style="2" customWidth="1"/>
    <col min="1547" max="1547" width="9.85546875" style="2" customWidth="1"/>
    <col min="1548" max="1548" width="6.85546875" style="2" customWidth="1"/>
    <col min="1549" max="1549" width="10.7109375" style="2" customWidth="1"/>
    <col min="1550" max="1555" width="6.42578125" style="2"/>
    <col min="1556" max="1556" width="8.42578125" style="2" customWidth="1"/>
    <col min="1557" max="1557" width="6.42578125" style="2"/>
    <col min="1558" max="1558" width="15" style="2" customWidth="1"/>
    <col min="1559" max="1559" width="12.85546875" style="2" customWidth="1"/>
    <col min="1560" max="1560" width="18" style="2" customWidth="1"/>
    <col min="1561" max="1562" width="6.42578125" style="2"/>
    <col min="1563" max="1563" width="8.7109375" style="2" bestFit="1" customWidth="1"/>
    <col min="1564" max="1792" width="6.42578125" style="2"/>
    <col min="1793" max="1794" width="0" style="2" hidden="1" customWidth="1"/>
    <col min="1795" max="1795" width="2.42578125" style="2" customWidth="1"/>
    <col min="1796" max="1796" width="1.42578125" style="2" customWidth="1"/>
    <col min="1797" max="1797" width="7.42578125" style="2" customWidth="1"/>
    <col min="1798" max="1798" width="6.140625" style="2" customWidth="1"/>
    <col min="1799" max="1799" width="5" style="2" customWidth="1"/>
    <col min="1800" max="1800" width="15.85546875" style="2" customWidth="1"/>
    <col min="1801" max="1801" width="0" style="2" hidden="1" customWidth="1"/>
    <col min="1802" max="1802" width="85.7109375" style="2" customWidth="1"/>
    <col min="1803" max="1803" width="9.85546875" style="2" customWidth="1"/>
    <col min="1804" max="1804" width="6.85546875" style="2" customWidth="1"/>
    <col min="1805" max="1805" width="10.7109375" style="2" customWidth="1"/>
    <col min="1806" max="1811" width="6.42578125" style="2"/>
    <col min="1812" max="1812" width="8.42578125" style="2" customWidth="1"/>
    <col min="1813" max="1813" width="6.42578125" style="2"/>
    <col min="1814" max="1814" width="15" style="2" customWidth="1"/>
    <col min="1815" max="1815" width="12.85546875" style="2" customWidth="1"/>
    <col min="1816" max="1816" width="18" style="2" customWidth="1"/>
    <col min="1817" max="1818" width="6.42578125" style="2"/>
    <col min="1819" max="1819" width="8.7109375" style="2" bestFit="1" customWidth="1"/>
    <col min="1820" max="2048" width="6.42578125" style="2"/>
    <col min="2049" max="2050" width="0" style="2" hidden="1" customWidth="1"/>
    <col min="2051" max="2051" width="2.42578125" style="2" customWidth="1"/>
    <col min="2052" max="2052" width="1.42578125" style="2" customWidth="1"/>
    <col min="2053" max="2053" width="7.42578125" style="2" customWidth="1"/>
    <col min="2054" max="2054" width="6.140625" style="2" customWidth="1"/>
    <col min="2055" max="2055" width="5" style="2" customWidth="1"/>
    <col min="2056" max="2056" width="15.85546875" style="2" customWidth="1"/>
    <col min="2057" max="2057" width="0" style="2" hidden="1" customWidth="1"/>
    <col min="2058" max="2058" width="85.7109375" style="2" customWidth="1"/>
    <col min="2059" max="2059" width="9.85546875" style="2" customWidth="1"/>
    <col min="2060" max="2060" width="6.85546875" style="2" customWidth="1"/>
    <col min="2061" max="2061" width="10.7109375" style="2" customWidth="1"/>
    <col min="2062" max="2067" width="6.42578125" style="2"/>
    <col min="2068" max="2068" width="8.42578125" style="2" customWidth="1"/>
    <col min="2069" max="2069" width="6.42578125" style="2"/>
    <col min="2070" max="2070" width="15" style="2" customWidth="1"/>
    <col min="2071" max="2071" width="12.85546875" style="2" customWidth="1"/>
    <col min="2072" max="2072" width="18" style="2" customWidth="1"/>
    <col min="2073" max="2074" width="6.42578125" style="2"/>
    <col min="2075" max="2075" width="8.7109375" style="2" bestFit="1" customWidth="1"/>
    <col min="2076" max="2304" width="6.42578125" style="2"/>
    <col min="2305" max="2306" width="0" style="2" hidden="1" customWidth="1"/>
    <col min="2307" max="2307" width="2.42578125" style="2" customWidth="1"/>
    <col min="2308" max="2308" width="1.42578125" style="2" customWidth="1"/>
    <col min="2309" max="2309" width="7.42578125" style="2" customWidth="1"/>
    <col min="2310" max="2310" width="6.140625" style="2" customWidth="1"/>
    <col min="2311" max="2311" width="5" style="2" customWidth="1"/>
    <col min="2312" max="2312" width="15.85546875" style="2" customWidth="1"/>
    <col min="2313" max="2313" width="0" style="2" hidden="1" customWidth="1"/>
    <col min="2314" max="2314" width="85.7109375" style="2" customWidth="1"/>
    <col min="2315" max="2315" width="9.85546875" style="2" customWidth="1"/>
    <col min="2316" max="2316" width="6.85546875" style="2" customWidth="1"/>
    <col min="2317" max="2317" width="10.7109375" style="2" customWidth="1"/>
    <col min="2318" max="2323" width="6.42578125" style="2"/>
    <col min="2324" max="2324" width="8.42578125" style="2" customWidth="1"/>
    <col min="2325" max="2325" width="6.42578125" style="2"/>
    <col min="2326" max="2326" width="15" style="2" customWidth="1"/>
    <col min="2327" max="2327" width="12.85546875" style="2" customWidth="1"/>
    <col min="2328" max="2328" width="18" style="2" customWidth="1"/>
    <col min="2329" max="2330" width="6.42578125" style="2"/>
    <col min="2331" max="2331" width="8.7109375" style="2" bestFit="1" customWidth="1"/>
    <col min="2332" max="2560" width="6.42578125" style="2"/>
    <col min="2561" max="2562" width="0" style="2" hidden="1" customWidth="1"/>
    <col min="2563" max="2563" width="2.42578125" style="2" customWidth="1"/>
    <col min="2564" max="2564" width="1.42578125" style="2" customWidth="1"/>
    <col min="2565" max="2565" width="7.42578125" style="2" customWidth="1"/>
    <col min="2566" max="2566" width="6.140625" style="2" customWidth="1"/>
    <col min="2567" max="2567" width="5" style="2" customWidth="1"/>
    <col min="2568" max="2568" width="15.85546875" style="2" customWidth="1"/>
    <col min="2569" max="2569" width="0" style="2" hidden="1" customWidth="1"/>
    <col min="2570" max="2570" width="85.7109375" style="2" customWidth="1"/>
    <col min="2571" max="2571" width="9.85546875" style="2" customWidth="1"/>
    <col min="2572" max="2572" width="6.85546875" style="2" customWidth="1"/>
    <col min="2573" max="2573" width="10.7109375" style="2" customWidth="1"/>
    <col min="2574" max="2579" width="6.42578125" style="2"/>
    <col min="2580" max="2580" width="8.42578125" style="2" customWidth="1"/>
    <col min="2581" max="2581" width="6.42578125" style="2"/>
    <col min="2582" max="2582" width="15" style="2" customWidth="1"/>
    <col min="2583" max="2583" width="12.85546875" style="2" customWidth="1"/>
    <col min="2584" max="2584" width="18" style="2" customWidth="1"/>
    <col min="2585" max="2586" width="6.42578125" style="2"/>
    <col min="2587" max="2587" width="8.7109375" style="2" bestFit="1" customWidth="1"/>
    <col min="2588" max="2816" width="6.42578125" style="2"/>
    <col min="2817" max="2818" width="0" style="2" hidden="1" customWidth="1"/>
    <col min="2819" max="2819" width="2.42578125" style="2" customWidth="1"/>
    <col min="2820" max="2820" width="1.42578125" style="2" customWidth="1"/>
    <col min="2821" max="2821" width="7.42578125" style="2" customWidth="1"/>
    <col min="2822" max="2822" width="6.140625" style="2" customWidth="1"/>
    <col min="2823" max="2823" width="5" style="2" customWidth="1"/>
    <col min="2824" max="2824" width="15.85546875" style="2" customWidth="1"/>
    <col min="2825" max="2825" width="0" style="2" hidden="1" customWidth="1"/>
    <col min="2826" max="2826" width="85.7109375" style="2" customWidth="1"/>
    <col min="2827" max="2827" width="9.85546875" style="2" customWidth="1"/>
    <col min="2828" max="2828" width="6.85546875" style="2" customWidth="1"/>
    <col min="2829" max="2829" width="10.7109375" style="2" customWidth="1"/>
    <col min="2830" max="2835" width="6.42578125" style="2"/>
    <col min="2836" max="2836" width="8.42578125" style="2" customWidth="1"/>
    <col min="2837" max="2837" width="6.42578125" style="2"/>
    <col min="2838" max="2838" width="15" style="2" customWidth="1"/>
    <col min="2839" max="2839" width="12.85546875" style="2" customWidth="1"/>
    <col min="2840" max="2840" width="18" style="2" customWidth="1"/>
    <col min="2841" max="2842" width="6.42578125" style="2"/>
    <col min="2843" max="2843" width="8.7109375" style="2" bestFit="1" customWidth="1"/>
    <col min="2844" max="3072" width="6.42578125" style="2"/>
    <col min="3073" max="3074" width="0" style="2" hidden="1" customWidth="1"/>
    <col min="3075" max="3075" width="2.42578125" style="2" customWidth="1"/>
    <col min="3076" max="3076" width="1.42578125" style="2" customWidth="1"/>
    <col min="3077" max="3077" width="7.42578125" style="2" customWidth="1"/>
    <col min="3078" max="3078" width="6.140625" style="2" customWidth="1"/>
    <col min="3079" max="3079" width="5" style="2" customWidth="1"/>
    <col min="3080" max="3080" width="15.85546875" style="2" customWidth="1"/>
    <col min="3081" max="3081" width="0" style="2" hidden="1" customWidth="1"/>
    <col min="3082" max="3082" width="85.7109375" style="2" customWidth="1"/>
    <col min="3083" max="3083" width="9.85546875" style="2" customWidth="1"/>
    <col min="3084" max="3084" width="6.85546875" style="2" customWidth="1"/>
    <col min="3085" max="3085" width="10.7109375" style="2" customWidth="1"/>
    <col min="3086" max="3091" width="6.42578125" style="2"/>
    <col min="3092" max="3092" width="8.42578125" style="2" customWidth="1"/>
    <col min="3093" max="3093" width="6.42578125" style="2"/>
    <col min="3094" max="3094" width="15" style="2" customWidth="1"/>
    <col min="3095" max="3095" width="12.85546875" style="2" customWidth="1"/>
    <col min="3096" max="3096" width="18" style="2" customWidth="1"/>
    <col min="3097" max="3098" width="6.42578125" style="2"/>
    <col min="3099" max="3099" width="8.7109375" style="2" bestFit="1" customWidth="1"/>
    <col min="3100" max="3328" width="6.42578125" style="2"/>
    <col min="3329" max="3330" width="0" style="2" hidden="1" customWidth="1"/>
    <col min="3331" max="3331" width="2.42578125" style="2" customWidth="1"/>
    <col min="3332" max="3332" width="1.42578125" style="2" customWidth="1"/>
    <col min="3333" max="3333" width="7.42578125" style="2" customWidth="1"/>
    <col min="3334" max="3334" width="6.140625" style="2" customWidth="1"/>
    <col min="3335" max="3335" width="5" style="2" customWidth="1"/>
    <col min="3336" max="3336" width="15.85546875" style="2" customWidth="1"/>
    <col min="3337" max="3337" width="0" style="2" hidden="1" customWidth="1"/>
    <col min="3338" max="3338" width="85.7109375" style="2" customWidth="1"/>
    <col min="3339" max="3339" width="9.85546875" style="2" customWidth="1"/>
    <col min="3340" max="3340" width="6.85546875" style="2" customWidth="1"/>
    <col min="3341" max="3341" width="10.7109375" style="2" customWidth="1"/>
    <col min="3342" max="3347" width="6.42578125" style="2"/>
    <col min="3348" max="3348" width="8.42578125" style="2" customWidth="1"/>
    <col min="3349" max="3349" width="6.42578125" style="2"/>
    <col min="3350" max="3350" width="15" style="2" customWidth="1"/>
    <col min="3351" max="3351" width="12.85546875" style="2" customWidth="1"/>
    <col min="3352" max="3352" width="18" style="2" customWidth="1"/>
    <col min="3353" max="3354" width="6.42578125" style="2"/>
    <col min="3355" max="3355" width="8.7109375" style="2" bestFit="1" customWidth="1"/>
    <col min="3356" max="3584" width="6.42578125" style="2"/>
    <col min="3585" max="3586" width="0" style="2" hidden="1" customWidth="1"/>
    <col min="3587" max="3587" width="2.42578125" style="2" customWidth="1"/>
    <col min="3588" max="3588" width="1.42578125" style="2" customWidth="1"/>
    <col min="3589" max="3589" width="7.42578125" style="2" customWidth="1"/>
    <col min="3590" max="3590" width="6.140625" style="2" customWidth="1"/>
    <col min="3591" max="3591" width="5" style="2" customWidth="1"/>
    <col min="3592" max="3592" width="15.85546875" style="2" customWidth="1"/>
    <col min="3593" max="3593" width="0" style="2" hidden="1" customWidth="1"/>
    <col min="3594" max="3594" width="85.7109375" style="2" customWidth="1"/>
    <col min="3595" max="3595" width="9.85546875" style="2" customWidth="1"/>
    <col min="3596" max="3596" width="6.85546875" style="2" customWidth="1"/>
    <col min="3597" max="3597" width="10.7109375" style="2" customWidth="1"/>
    <col min="3598" max="3603" width="6.42578125" style="2"/>
    <col min="3604" max="3604" width="8.42578125" style="2" customWidth="1"/>
    <col min="3605" max="3605" width="6.42578125" style="2"/>
    <col min="3606" max="3606" width="15" style="2" customWidth="1"/>
    <col min="3607" max="3607" width="12.85546875" style="2" customWidth="1"/>
    <col min="3608" max="3608" width="18" style="2" customWidth="1"/>
    <col min="3609" max="3610" width="6.42578125" style="2"/>
    <col min="3611" max="3611" width="8.7109375" style="2" bestFit="1" customWidth="1"/>
    <col min="3612" max="3840" width="6.42578125" style="2"/>
    <col min="3841" max="3842" width="0" style="2" hidden="1" customWidth="1"/>
    <col min="3843" max="3843" width="2.42578125" style="2" customWidth="1"/>
    <col min="3844" max="3844" width="1.42578125" style="2" customWidth="1"/>
    <col min="3845" max="3845" width="7.42578125" style="2" customWidth="1"/>
    <col min="3846" max="3846" width="6.140625" style="2" customWidth="1"/>
    <col min="3847" max="3847" width="5" style="2" customWidth="1"/>
    <col min="3848" max="3848" width="15.85546875" style="2" customWidth="1"/>
    <col min="3849" max="3849" width="0" style="2" hidden="1" customWidth="1"/>
    <col min="3850" max="3850" width="85.7109375" style="2" customWidth="1"/>
    <col min="3851" max="3851" width="9.85546875" style="2" customWidth="1"/>
    <col min="3852" max="3852" width="6.85546875" style="2" customWidth="1"/>
    <col min="3853" max="3853" width="10.7109375" style="2" customWidth="1"/>
    <col min="3854" max="3859" width="6.42578125" style="2"/>
    <col min="3860" max="3860" width="8.42578125" style="2" customWidth="1"/>
    <col min="3861" max="3861" width="6.42578125" style="2"/>
    <col min="3862" max="3862" width="15" style="2" customWidth="1"/>
    <col min="3863" max="3863" width="12.85546875" style="2" customWidth="1"/>
    <col min="3864" max="3864" width="18" style="2" customWidth="1"/>
    <col min="3865" max="3866" width="6.42578125" style="2"/>
    <col min="3867" max="3867" width="8.7109375" style="2" bestFit="1" customWidth="1"/>
    <col min="3868" max="4096" width="6.42578125" style="2"/>
    <col min="4097" max="4098" width="0" style="2" hidden="1" customWidth="1"/>
    <col min="4099" max="4099" width="2.42578125" style="2" customWidth="1"/>
    <col min="4100" max="4100" width="1.42578125" style="2" customWidth="1"/>
    <col min="4101" max="4101" width="7.42578125" style="2" customWidth="1"/>
    <col min="4102" max="4102" width="6.140625" style="2" customWidth="1"/>
    <col min="4103" max="4103" width="5" style="2" customWidth="1"/>
    <col min="4104" max="4104" width="15.85546875" style="2" customWidth="1"/>
    <col min="4105" max="4105" width="0" style="2" hidden="1" customWidth="1"/>
    <col min="4106" max="4106" width="85.7109375" style="2" customWidth="1"/>
    <col min="4107" max="4107" width="9.85546875" style="2" customWidth="1"/>
    <col min="4108" max="4108" width="6.85546875" style="2" customWidth="1"/>
    <col min="4109" max="4109" width="10.7109375" style="2" customWidth="1"/>
    <col min="4110" max="4115" width="6.42578125" style="2"/>
    <col min="4116" max="4116" width="8.42578125" style="2" customWidth="1"/>
    <col min="4117" max="4117" width="6.42578125" style="2"/>
    <col min="4118" max="4118" width="15" style="2" customWidth="1"/>
    <col min="4119" max="4119" width="12.85546875" style="2" customWidth="1"/>
    <col min="4120" max="4120" width="18" style="2" customWidth="1"/>
    <col min="4121" max="4122" width="6.42578125" style="2"/>
    <col min="4123" max="4123" width="8.7109375" style="2" bestFit="1" customWidth="1"/>
    <col min="4124" max="4352" width="6.42578125" style="2"/>
    <col min="4353" max="4354" width="0" style="2" hidden="1" customWidth="1"/>
    <col min="4355" max="4355" width="2.42578125" style="2" customWidth="1"/>
    <col min="4356" max="4356" width="1.42578125" style="2" customWidth="1"/>
    <col min="4357" max="4357" width="7.42578125" style="2" customWidth="1"/>
    <col min="4358" max="4358" width="6.140625" style="2" customWidth="1"/>
    <col min="4359" max="4359" width="5" style="2" customWidth="1"/>
    <col min="4360" max="4360" width="15.85546875" style="2" customWidth="1"/>
    <col min="4361" max="4361" width="0" style="2" hidden="1" customWidth="1"/>
    <col min="4362" max="4362" width="85.7109375" style="2" customWidth="1"/>
    <col min="4363" max="4363" width="9.85546875" style="2" customWidth="1"/>
    <col min="4364" max="4364" width="6.85546875" style="2" customWidth="1"/>
    <col min="4365" max="4365" width="10.7109375" style="2" customWidth="1"/>
    <col min="4366" max="4371" width="6.42578125" style="2"/>
    <col min="4372" max="4372" width="8.42578125" style="2" customWidth="1"/>
    <col min="4373" max="4373" width="6.42578125" style="2"/>
    <col min="4374" max="4374" width="15" style="2" customWidth="1"/>
    <col min="4375" max="4375" width="12.85546875" style="2" customWidth="1"/>
    <col min="4376" max="4376" width="18" style="2" customWidth="1"/>
    <col min="4377" max="4378" width="6.42578125" style="2"/>
    <col min="4379" max="4379" width="8.7109375" style="2" bestFit="1" customWidth="1"/>
    <col min="4380" max="4608" width="6.42578125" style="2"/>
    <col min="4609" max="4610" width="0" style="2" hidden="1" customWidth="1"/>
    <col min="4611" max="4611" width="2.42578125" style="2" customWidth="1"/>
    <col min="4612" max="4612" width="1.42578125" style="2" customWidth="1"/>
    <col min="4613" max="4613" width="7.42578125" style="2" customWidth="1"/>
    <col min="4614" max="4614" width="6.140625" style="2" customWidth="1"/>
    <col min="4615" max="4615" width="5" style="2" customWidth="1"/>
    <col min="4616" max="4616" width="15.85546875" style="2" customWidth="1"/>
    <col min="4617" max="4617" width="0" style="2" hidden="1" customWidth="1"/>
    <col min="4618" max="4618" width="85.7109375" style="2" customWidth="1"/>
    <col min="4619" max="4619" width="9.85546875" style="2" customWidth="1"/>
    <col min="4620" max="4620" width="6.85546875" style="2" customWidth="1"/>
    <col min="4621" max="4621" width="10.7109375" style="2" customWidth="1"/>
    <col min="4622" max="4627" width="6.42578125" style="2"/>
    <col min="4628" max="4628" width="8.42578125" style="2" customWidth="1"/>
    <col min="4629" max="4629" width="6.42578125" style="2"/>
    <col min="4630" max="4630" width="15" style="2" customWidth="1"/>
    <col min="4631" max="4631" width="12.85546875" style="2" customWidth="1"/>
    <col min="4632" max="4632" width="18" style="2" customWidth="1"/>
    <col min="4633" max="4634" width="6.42578125" style="2"/>
    <col min="4635" max="4635" width="8.7109375" style="2" bestFit="1" customWidth="1"/>
    <col min="4636" max="4864" width="6.42578125" style="2"/>
    <col min="4865" max="4866" width="0" style="2" hidden="1" customWidth="1"/>
    <col min="4867" max="4867" width="2.42578125" style="2" customWidth="1"/>
    <col min="4868" max="4868" width="1.42578125" style="2" customWidth="1"/>
    <col min="4869" max="4869" width="7.42578125" style="2" customWidth="1"/>
    <col min="4870" max="4870" width="6.140625" style="2" customWidth="1"/>
    <col min="4871" max="4871" width="5" style="2" customWidth="1"/>
    <col min="4872" max="4872" width="15.85546875" style="2" customWidth="1"/>
    <col min="4873" max="4873" width="0" style="2" hidden="1" customWidth="1"/>
    <col min="4874" max="4874" width="85.7109375" style="2" customWidth="1"/>
    <col min="4875" max="4875" width="9.85546875" style="2" customWidth="1"/>
    <col min="4876" max="4876" width="6.85546875" style="2" customWidth="1"/>
    <col min="4877" max="4877" width="10.7109375" style="2" customWidth="1"/>
    <col min="4878" max="4883" width="6.42578125" style="2"/>
    <col min="4884" max="4884" width="8.42578125" style="2" customWidth="1"/>
    <col min="4885" max="4885" width="6.42578125" style="2"/>
    <col min="4886" max="4886" width="15" style="2" customWidth="1"/>
    <col min="4887" max="4887" width="12.85546875" style="2" customWidth="1"/>
    <col min="4888" max="4888" width="18" style="2" customWidth="1"/>
    <col min="4889" max="4890" width="6.42578125" style="2"/>
    <col min="4891" max="4891" width="8.7109375" style="2" bestFit="1" customWidth="1"/>
    <col min="4892" max="5120" width="6.42578125" style="2"/>
    <col min="5121" max="5122" width="0" style="2" hidden="1" customWidth="1"/>
    <col min="5123" max="5123" width="2.42578125" style="2" customWidth="1"/>
    <col min="5124" max="5124" width="1.42578125" style="2" customWidth="1"/>
    <col min="5125" max="5125" width="7.42578125" style="2" customWidth="1"/>
    <col min="5126" max="5126" width="6.140625" style="2" customWidth="1"/>
    <col min="5127" max="5127" width="5" style="2" customWidth="1"/>
    <col min="5128" max="5128" width="15.85546875" style="2" customWidth="1"/>
    <col min="5129" max="5129" width="0" style="2" hidden="1" customWidth="1"/>
    <col min="5130" max="5130" width="85.7109375" style="2" customWidth="1"/>
    <col min="5131" max="5131" width="9.85546875" style="2" customWidth="1"/>
    <col min="5132" max="5132" width="6.85546875" style="2" customWidth="1"/>
    <col min="5133" max="5133" width="10.7109375" style="2" customWidth="1"/>
    <col min="5134" max="5139" width="6.42578125" style="2"/>
    <col min="5140" max="5140" width="8.42578125" style="2" customWidth="1"/>
    <col min="5141" max="5141" width="6.42578125" style="2"/>
    <col min="5142" max="5142" width="15" style="2" customWidth="1"/>
    <col min="5143" max="5143" width="12.85546875" style="2" customWidth="1"/>
    <col min="5144" max="5144" width="18" style="2" customWidth="1"/>
    <col min="5145" max="5146" width="6.42578125" style="2"/>
    <col min="5147" max="5147" width="8.7109375" style="2" bestFit="1" customWidth="1"/>
    <col min="5148" max="5376" width="6.42578125" style="2"/>
    <col min="5377" max="5378" width="0" style="2" hidden="1" customWidth="1"/>
    <col min="5379" max="5379" width="2.42578125" style="2" customWidth="1"/>
    <col min="5380" max="5380" width="1.42578125" style="2" customWidth="1"/>
    <col min="5381" max="5381" width="7.42578125" style="2" customWidth="1"/>
    <col min="5382" max="5382" width="6.140625" style="2" customWidth="1"/>
    <col min="5383" max="5383" width="5" style="2" customWidth="1"/>
    <col min="5384" max="5384" width="15.85546875" style="2" customWidth="1"/>
    <col min="5385" max="5385" width="0" style="2" hidden="1" customWidth="1"/>
    <col min="5386" max="5386" width="85.7109375" style="2" customWidth="1"/>
    <col min="5387" max="5387" width="9.85546875" style="2" customWidth="1"/>
    <col min="5388" max="5388" width="6.85546875" style="2" customWidth="1"/>
    <col min="5389" max="5389" width="10.7109375" style="2" customWidth="1"/>
    <col min="5390" max="5395" width="6.42578125" style="2"/>
    <col min="5396" max="5396" width="8.42578125" style="2" customWidth="1"/>
    <col min="5397" max="5397" width="6.42578125" style="2"/>
    <col min="5398" max="5398" width="15" style="2" customWidth="1"/>
    <col min="5399" max="5399" width="12.85546875" style="2" customWidth="1"/>
    <col min="5400" max="5400" width="18" style="2" customWidth="1"/>
    <col min="5401" max="5402" width="6.42578125" style="2"/>
    <col min="5403" max="5403" width="8.7109375" style="2" bestFit="1" customWidth="1"/>
    <col min="5404" max="5632" width="6.42578125" style="2"/>
    <col min="5633" max="5634" width="0" style="2" hidden="1" customWidth="1"/>
    <col min="5635" max="5635" width="2.42578125" style="2" customWidth="1"/>
    <col min="5636" max="5636" width="1.42578125" style="2" customWidth="1"/>
    <col min="5637" max="5637" width="7.42578125" style="2" customWidth="1"/>
    <col min="5638" max="5638" width="6.140625" style="2" customWidth="1"/>
    <col min="5639" max="5639" width="5" style="2" customWidth="1"/>
    <col min="5640" max="5640" width="15.85546875" style="2" customWidth="1"/>
    <col min="5641" max="5641" width="0" style="2" hidden="1" customWidth="1"/>
    <col min="5642" max="5642" width="85.7109375" style="2" customWidth="1"/>
    <col min="5643" max="5643" width="9.85546875" style="2" customWidth="1"/>
    <col min="5644" max="5644" width="6.85546875" style="2" customWidth="1"/>
    <col min="5645" max="5645" width="10.7109375" style="2" customWidth="1"/>
    <col min="5646" max="5651" width="6.42578125" style="2"/>
    <col min="5652" max="5652" width="8.42578125" style="2" customWidth="1"/>
    <col min="5653" max="5653" width="6.42578125" style="2"/>
    <col min="5654" max="5654" width="15" style="2" customWidth="1"/>
    <col min="5655" max="5655" width="12.85546875" style="2" customWidth="1"/>
    <col min="5656" max="5656" width="18" style="2" customWidth="1"/>
    <col min="5657" max="5658" width="6.42578125" style="2"/>
    <col min="5659" max="5659" width="8.7109375" style="2" bestFit="1" customWidth="1"/>
    <col min="5660" max="5888" width="6.42578125" style="2"/>
    <col min="5889" max="5890" width="0" style="2" hidden="1" customWidth="1"/>
    <col min="5891" max="5891" width="2.42578125" style="2" customWidth="1"/>
    <col min="5892" max="5892" width="1.42578125" style="2" customWidth="1"/>
    <col min="5893" max="5893" width="7.42578125" style="2" customWidth="1"/>
    <col min="5894" max="5894" width="6.140625" style="2" customWidth="1"/>
    <col min="5895" max="5895" width="5" style="2" customWidth="1"/>
    <col min="5896" max="5896" width="15.85546875" style="2" customWidth="1"/>
    <col min="5897" max="5897" width="0" style="2" hidden="1" customWidth="1"/>
    <col min="5898" max="5898" width="85.7109375" style="2" customWidth="1"/>
    <col min="5899" max="5899" width="9.85546875" style="2" customWidth="1"/>
    <col min="5900" max="5900" width="6.85546875" style="2" customWidth="1"/>
    <col min="5901" max="5901" width="10.7109375" style="2" customWidth="1"/>
    <col min="5902" max="5907" width="6.42578125" style="2"/>
    <col min="5908" max="5908" width="8.42578125" style="2" customWidth="1"/>
    <col min="5909" max="5909" width="6.42578125" style="2"/>
    <col min="5910" max="5910" width="15" style="2" customWidth="1"/>
    <col min="5911" max="5911" width="12.85546875" style="2" customWidth="1"/>
    <col min="5912" max="5912" width="18" style="2" customWidth="1"/>
    <col min="5913" max="5914" width="6.42578125" style="2"/>
    <col min="5915" max="5915" width="8.7109375" style="2" bestFit="1" customWidth="1"/>
    <col min="5916" max="6144" width="6.42578125" style="2"/>
    <col min="6145" max="6146" width="0" style="2" hidden="1" customWidth="1"/>
    <col min="6147" max="6147" width="2.42578125" style="2" customWidth="1"/>
    <col min="6148" max="6148" width="1.42578125" style="2" customWidth="1"/>
    <col min="6149" max="6149" width="7.42578125" style="2" customWidth="1"/>
    <col min="6150" max="6150" width="6.140625" style="2" customWidth="1"/>
    <col min="6151" max="6151" width="5" style="2" customWidth="1"/>
    <col min="6152" max="6152" width="15.85546875" style="2" customWidth="1"/>
    <col min="6153" max="6153" width="0" style="2" hidden="1" customWidth="1"/>
    <col min="6154" max="6154" width="85.7109375" style="2" customWidth="1"/>
    <col min="6155" max="6155" width="9.85546875" style="2" customWidth="1"/>
    <col min="6156" max="6156" width="6.85546875" style="2" customWidth="1"/>
    <col min="6157" max="6157" width="10.7109375" style="2" customWidth="1"/>
    <col min="6158" max="6163" width="6.42578125" style="2"/>
    <col min="6164" max="6164" width="8.42578125" style="2" customWidth="1"/>
    <col min="6165" max="6165" width="6.42578125" style="2"/>
    <col min="6166" max="6166" width="15" style="2" customWidth="1"/>
    <col min="6167" max="6167" width="12.85546875" style="2" customWidth="1"/>
    <col min="6168" max="6168" width="18" style="2" customWidth="1"/>
    <col min="6169" max="6170" width="6.42578125" style="2"/>
    <col min="6171" max="6171" width="8.7109375" style="2" bestFit="1" customWidth="1"/>
    <col min="6172" max="6400" width="6.42578125" style="2"/>
    <col min="6401" max="6402" width="0" style="2" hidden="1" customWidth="1"/>
    <col min="6403" max="6403" width="2.42578125" style="2" customWidth="1"/>
    <col min="6404" max="6404" width="1.42578125" style="2" customWidth="1"/>
    <col min="6405" max="6405" width="7.42578125" style="2" customWidth="1"/>
    <col min="6406" max="6406" width="6.140625" style="2" customWidth="1"/>
    <col min="6407" max="6407" width="5" style="2" customWidth="1"/>
    <col min="6408" max="6408" width="15.85546875" style="2" customWidth="1"/>
    <col min="6409" max="6409" width="0" style="2" hidden="1" customWidth="1"/>
    <col min="6410" max="6410" width="85.7109375" style="2" customWidth="1"/>
    <col min="6411" max="6411" width="9.85546875" style="2" customWidth="1"/>
    <col min="6412" max="6412" width="6.85546875" style="2" customWidth="1"/>
    <col min="6413" max="6413" width="10.7109375" style="2" customWidth="1"/>
    <col min="6414" max="6419" width="6.42578125" style="2"/>
    <col min="6420" max="6420" width="8.42578125" style="2" customWidth="1"/>
    <col min="6421" max="6421" width="6.42578125" style="2"/>
    <col min="6422" max="6422" width="15" style="2" customWidth="1"/>
    <col min="6423" max="6423" width="12.85546875" style="2" customWidth="1"/>
    <col min="6424" max="6424" width="18" style="2" customWidth="1"/>
    <col min="6425" max="6426" width="6.42578125" style="2"/>
    <col min="6427" max="6427" width="8.7109375" style="2" bestFit="1" customWidth="1"/>
    <col min="6428" max="6656" width="6.42578125" style="2"/>
    <col min="6657" max="6658" width="0" style="2" hidden="1" customWidth="1"/>
    <col min="6659" max="6659" width="2.42578125" style="2" customWidth="1"/>
    <col min="6660" max="6660" width="1.42578125" style="2" customWidth="1"/>
    <col min="6661" max="6661" width="7.42578125" style="2" customWidth="1"/>
    <col min="6662" max="6662" width="6.140625" style="2" customWidth="1"/>
    <col min="6663" max="6663" width="5" style="2" customWidth="1"/>
    <col min="6664" max="6664" width="15.85546875" style="2" customWidth="1"/>
    <col min="6665" max="6665" width="0" style="2" hidden="1" customWidth="1"/>
    <col min="6666" max="6666" width="85.7109375" style="2" customWidth="1"/>
    <col min="6667" max="6667" width="9.85546875" style="2" customWidth="1"/>
    <col min="6668" max="6668" width="6.85546875" style="2" customWidth="1"/>
    <col min="6669" max="6669" width="10.7109375" style="2" customWidth="1"/>
    <col min="6670" max="6675" width="6.42578125" style="2"/>
    <col min="6676" max="6676" width="8.42578125" style="2" customWidth="1"/>
    <col min="6677" max="6677" width="6.42578125" style="2"/>
    <col min="6678" max="6678" width="15" style="2" customWidth="1"/>
    <col min="6679" max="6679" width="12.85546875" style="2" customWidth="1"/>
    <col min="6680" max="6680" width="18" style="2" customWidth="1"/>
    <col min="6681" max="6682" width="6.42578125" style="2"/>
    <col min="6683" max="6683" width="8.7109375" style="2" bestFit="1" customWidth="1"/>
    <col min="6684" max="6912" width="6.42578125" style="2"/>
    <col min="6913" max="6914" width="0" style="2" hidden="1" customWidth="1"/>
    <col min="6915" max="6915" width="2.42578125" style="2" customWidth="1"/>
    <col min="6916" max="6916" width="1.42578125" style="2" customWidth="1"/>
    <col min="6917" max="6917" width="7.42578125" style="2" customWidth="1"/>
    <col min="6918" max="6918" width="6.140625" style="2" customWidth="1"/>
    <col min="6919" max="6919" width="5" style="2" customWidth="1"/>
    <col min="6920" max="6920" width="15.85546875" style="2" customWidth="1"/>
    <col min="6921" max="6921" width="0" style="2" hidden="1" customWidth="1"/>
    <col min="6922" max="6922" width="85.7109375" style="2" customWidth="1"/>
    <col min="6923" max="6923" width="9.85546875" style="2" customWidth="1"/>
    <col min="6924" max="6924" width="6.85546875" style="2" customWidth="1"/>
    <col min="6925" max="6925" width="10.7109375" style="2" customWidth="1"/>
    <col min="6926" max="6931" width="6.42578125" style="2"/>
    <col min="6932" max="6932" width="8.42578125" style="2" customWidth="1"/>
    <col min="6933" max="6933" width="6.42578125" style="2"/>
    <col min="6934" max="6934" width="15" style="2" customWidth="1"/>
    <col min="6935" max="6935" width="12.85546875" style="2" customWidth="1"/>
    <col min="6936" max="6936" width="18" style="2" customWidth="1"/>
    <col min="6937" max="6938" width="6.42578125" style="2"/>
    <col min="6939" max="6939" width="8.7109375" style="2" bestFit="1" customWidth="1"/>
    <col min="6940" max="7168" width="6.42578125" style="2"/>
    <col min="7169" max="7170" width="0" style="2" hidden="1" customWidth="1"/>
    <col min="7171" max="7171" width="2.42578125" style="2" customWidth="1"/>
    <col min="7172" max="7172" width="1.42578125" style="2" customWidth="1"/>
    <col min="7173" max="7173" width="7.42578125" style="2" customWidth="1"/>
    <col min="7174" max="7174" width="6.140625" style="2" customWidth="1"/>
    <col min="7175" max="7175" width="5" style="2" customWidth="1"/>
    <col min="7176" max="7176" width="15.85546875" style="2" customWidth="1"/>
    <col min="7177" max="7177" width="0" style="2" hidden="1" customWidth="1"/>
    <col min="7178" max="7178" width="85.7109375" style="2" customWidth="1"/>
    <col min="7179" max="7179" width="9.85546875" style="2" customWidth="1"/>
    <col min="7180" max="7180" width="6.85546875" style="2" customWidth="1"/>
    <col min="7181" max="7181" width="10.7109375" style="2" customWidth="1"/>
    <col min="7182" max="7187" width="6.42578125" style="2"/>
    <col min="7188" max="7188" width="8.42578125" style="2" customWidth="1"/>
    <col min="7189" max="7189" width="6.42578125" style="2"/>
    <col min="7190" max="7190" width="15" style="2" customWidth="1"/>
    <col min="7191" max="7191" width="12.85546875" style="2" customWidth="1"/>
    <col min="7192" max="7192" width="18" style="2" customWidth="1"/>
    <col min="7193" max="7194" width="6.42578125" style="2"/>
    <col min="7195" max="7195" width="8.7109375" style="2" bestFit="1" customWidth="1"/>
    <col min="7196" max="7424" width="6.42578125" style="2"/>
    <col min="7425" max="7426" width="0" style="2" hidden="1" customWidth="1"/>
    <col min="7427" max="7427" width="2.42578125" style="2" customWidth="1"/>
    <col min="7428" max="7428" width="1.42578125" style="2" customWidth="1"/>
    <col min="7429" max="7429" width="7.42578125" style="2" customWidth="1"/>
    <col min="7430" max="7430" width="6.140625" style="2" customWidth="1"/>
    <col min="7431" max="7431" width="5" style="2" customWidth="1"/>
    <col min="7432" max="7432" width="15.85546875" style="2" customWidth="1"/>
    <col min="7433" max="7433" width="0" style="2" hidden="1" customWidth="1"/>
    <col min="7434" max="7434" width="85.7109375" style="2" customWidth="1"/>
    <col min="7435" max="7435" width="9.85546875" style="2" customWidth="1"/>
    <col min="7436" max="7436" width="6.85546875" style="2" customWidth="1"/>
    <col min="7437" max="7437" width="10.7109375" style="2" customWidth="1"/>
    <col min="7438" max="7443" width="6.42578125" style="2"/>
    <col min="7444" max="7444" width="8.42578125" style="2" customWidth="1"/>
    <col min="7445" max="7445" width="6.42578125" style="2"/>
    <col min="7446" max="7446" width="15" style="2" customWidth="1"/>
    <col min="7447" max="7447" width="12.85546875" style="2" customWidth="1"/>
    <col min="7448" max="7448" width="18" style="2" customWidth="1"/>
    <col min="7449" max="7450" width="6.42578125" style="2"/>
    <col min="7451" max="7451" width="8.7109375" style="2" bestFit="1" customWidth="1"/>
    <col min="7452" max="7680" width="6.42578125" style="2"/>
    <col min="7681" max="7682" width="0" style="2" hidden="1" customWidth="1"/>
    <col min="7683" max="7683" width="2.42578125" style="2" customWidth="1"/>
    <col min="7684" max="7684" width="1.42578125" style="2" customWidth="1"/>
    <col min="7685" max="7685" width="7.42578125" style="2" customWidth="1"/>
    <col min="7686" max="7686" width="6.140625" style="2" customWidth="1"/>
    <col min="7687" max="7687" width="5" style="2" customWidth="1"/>
    <col min="7688" max="7688" width="15.85546875" style="2" customWidth="1"/>
    <col min="7689" max="7689" width="0" style="2" hidden="1" customWidth="1"/>
    <col min="7690" max="7690" width="85.7109375" style="2" customWidth="1"/>
    <col min="7691" max="7691" width="9.85546875" style="2" customWidth="1"/>
    <col min="7692" max="7692" width="6.85546875" style="2" customWidth="1"/>
    <col min="7693" max="7693" width="10.7109375" style="2" customWidth="1"/>
    <col min="7694" max="7699" width="6.42578125" style="2"/>
    <col min="7700" max="7700" width="8.42578125" style="2" customWidth="1"/>
    <col min="7701" max="7701" width="6.42578125" style="2"/>
    <col min="7702" max="7702" width="15" style="2" customWidth="1"/>
    <col min="7703" max="7703" width="12.85546875" style="2" customWidth="1"/>
    <col min="7704" max="7704" width="18" style="2" customWidth="1"/>
    <col min="7705" max="7706" width="6.42578125" style="2"/>
    <col min="7707" max="7707" width="8.7109375" style="2" bestFit="1" customWidth="1"/>
    <col min="7708" max="7936" width="6.42578125" style="2"/>
    <col min="7937" max="7938" width="0" style="2" hidden="1" customWidth="1"/>
    <col min="7939" max="7939" width="2.42578125" style="2" customWidth="1"/>
    <col min="7940" max="7940" width="1.42578125" style="2" customWidth="1"/>
    <col min="7941" max="7941" width="7.42578125" style="2" customWidth="1"/>
    <col min="7942" max="7942" width="6.140625" style="2" customWidth="1"/>
    <col min="7943" max="7943" width="5" style="2" customWidth="1"/>
    <col min="7944" max="7944" width="15.85546875" style="2" customWidth="1"/>
    <col min="7945" max="7945" width="0" style="2" hidden="1" customWidth="1"/>
    <col min="7946" max="7946" width="85.7109375" style="2" customWidth="1"/>
    <col min="7947" max="7947" width="9.85546875" style="2" customWidth="1"/>
    <col min="7948" max="7948" width="6.85546875" style="2" customWidth="1"/>
    <col min="7949" max="7949" width="10.7109375" style="2" customWidth="1"/>
    <col min="7950" max="7955" width="6.42578125" style="2"/>
    <col min="7956" max="7956" width="8.42578125" style="2" customWidth="1"/>
    <col min="7957" max="7957" width="6.42578125" style="2"/>
    <col min="7958" max="7958" width="15" style="2" customWidth="1"/>
    <col min="7959" max="7959" width="12.85546875" style="2" customWidth="1"/>
    <col min="7960" max="7960" width="18" style="2" customWidth="1"/>
    <col min="7961" max="7962" width="6.42578125" style="2"/>
    <col min="7963" max="7963" width="8.7109375" style="2" bestFit="1" customWidth="1"/>
    <col min="7964" max="8192" width="6.42578125" style="2"/>
    <col min="8193" max="8194" width="0" style="2" hidden="1" customWidth="1"/>
    <col min="8195" max="8195" width="2.42578125" style="2" customWidth="1"/>
    <col min="8196" max="8196" width="1.42578125" style="2" customWidth="1"/>
    <col min="8197" max="8197" width="7.42578125" style="2" customWidth="1"/>
    <col min="8198" max="8198" width="6.140625" style="2" customWidth="1"/>
    <col min="8199" max="8199" width="5" style="2" customWidth="1"/>
    <col min="8200" max="8200" width="15.85546875" style="2" customWidth="1"/>
    <col min="8201" max="8201" width="0" style="2" hidden="1" customWidth="1"/>
    <col min="8202" max="8202" width="85.7109375" style="2" customWidth="1"/>
    <col min="8203" max="8203" width="9.85546875" style="2" customWidth="1"/>
    <col min="8204" max="8204" width="6.85546875" style="2" customWidth="1"/>
    <col min="8205" max="8205" width="10.7109375" style="2" customWidth="1"/>
    <col min="8206" max="8211" width="6.42578125" style="2"/>
    <col min="8212" max="8212" width="8.42578125" style="2" customWidth="1"/>
    <col min="8213" max="8213" width="6.42578125" style="2"/>
    <col min="8214" max="8214" width="15" style="2" customWidth="1"/>
    <col min="8215" max="8215" width="12.85546875" style="2" customWidth="1"/>
    <col min="8216" max="8216" width="18" style="2" customWidth="1"/>
    <col min="8217" max="8218" width="6.42578125" style="2"/>
    <col min="8219" max="8219" width="8.7109375" style="2" bestFit="1" customWidth="1"/>
    <col min="8220" max="8448" width="6.42578125" style="2"/>
    <col min="8449" max="8450" width="0" style="2" hidden="1" customWidth="1"/>
    <col min="8451" max="8451" width="2.42578125" style="2" customWidth="1"/>
    <col min="8452" max="8452" width="1.42578125" style="2" customWidth="1"/>
    <col min="8453" max="8453" width="7.42578125" style="2" customWidth="1"/>
    <col min="8454" max="8454" width="6.140625" style="2" customWidth="1"/>
    <col min="8455" max="8455" width="5" style="2" customWidth="1"/>
    <col min="8456" max="8456" width="15.85546875" style="2" customWidth="1"/>
    <col min="8457" max="8457" width="0" style="2" hidden="1" customWidth="1"/>
    <col min="8458" max="8458" width="85.7109375" style="2" customWidth="1"/>
    <col min="8459" max="8459" width="9.85546875" style="2" customWidth="1"/>
    <col min="8460" max="8460" width="6.85546875" style="2" customWidth="1"/>
    <col min="8461" max="8461" width="10.7109375" style="2" customWidth="1"/>
    <col min="8462" max="8467" width="6.42578125" style="2"/>
    <col min="8468" max="8468" width="8.42578125" style="2" customWidth="1"/>
    <col min="8469" max="8469" width="6.42578125" style="2"/>
    <col min="8470" max="8470" width="15" style="2" customWidth="1"/>
    <col min="8471" max="8471" width="12.85546875" style="2" customWidth="1"/>
    <col min="8472" max="8472" width="18" style="2" customWidth="1"/>
    <col min="8473" max="8474" width="6.42578125" style="2"/>
    <col min="8475" max="8475" width="8.7109375" style="2" bestFit="1" customWidth="1"/>
    <col min="8476" max="8704" width="6.42578125" style="2"/>
    <col min="8705" max="8706" width="0" style="2" hidden="1" customWidth="1"/>
    <col min="8707" max="8707" width="2.42578125" style="2" customWidth="1"/>
    <col min="8708" max="8708" width="1.42578125" style="2" customWidth="1"/>
    <col min="8709" max="8709" width="7.42578125" style="2" customWidth="1"/>
    <col min="8710" max="8710" width="6.140625" style="2" customWidth="1"/>
    <col min="8711" max="8711" width="5" style="2" customWidth="1"/>
    <col min="8712" max="8712" width="15.85546875" style="2" customWidth="1"/>
    <col min="8713" max="8713" width="0" style="2" hidden="1" customWidth="1"/>
    <col min="8714" max="8714" width="85.7109375" style="2" customWidth="1"/>
    <col min="8715" max="8715" width="9.85546875" style="2" customWidth="1"/>
    <col min="8716" max="8716" width="6.85546875" style="2" customWidth="1"/>
    <col min="8717" max="8717" width="10.7109375" style="2" customWidth="1"/>
    <col min="8718" max="8723" width="6.42578125" style="2"/>
    <col min="8724" max="8724" width="8.42578125" style="2" customWidth="1"/>
    <col min="8725" max="8725" width="6.42578125" style="2"/>
    <col min="8726" max="8726" width="15" style="2" customWidth="1"/>
    <col min="8727" max="8727" width="12.85546875" style="2" customWidth="1"/>
    <col min="8728" max="8728" width="18" style="2" customWidth="1"/>
    <col min="8729" max="8730" width="6.42578125" style="2"/>
    <col min="8731" max="8731" width="8.7109375" style="2" bestFit="1" customWidth="1"/>
    <col min="8732" max="8960" width="6.42578125" style="2"/>
    <col min="8961" max="8962" width="0" style="2" hidden="1" customWidth="1"/>
    <col min="8963" max="8963" width="2.42578125" style="2" customWidth="1"/>
    <col min="8964" max="8964" width="1.42578125" style="2" customWidth="1"/>
    <col min="8965" max="8965" width="7.42578125" style="2" customWidth="1"/>
    <col min="8966" max="8966" width="6.140625" style="2" customWidth="1"/>
    <col min="8967" max="8967" width="5" style="2" customWidth="1"/>
    <col min="8968" max="8968" width="15.85546875" style="2" customWidth="1"/>
    <col min="8969" max="8969" width="0" style="2" hidden="1" customWidth="1"/>
    <col min="8970" max="8970" width="85.7109375" style="2" customWidth="1"/>
    <col min="8971" max="8971" width="9.85546875" style="2" customWidth="1"/>
    <col min="8972" max="8972" width="6.85546875" style="2" customWidth="1"/>
    <col min="8973" max="8973" width="10.7109375" style="2" customWidth="1"/>
    <col min="8974" max="8979" width="6.42578125" style="2"/>
    <col min="8980" max="8980" width="8.42578125" style="2" customWidth="1"/>
    <col min="8981" max="8981" width="6.42578125" style="2"/>
    <col min="8982" max="8982" width="15" style="2" customWidth="1"/>
    <col min="8983" max="8983" width="12.85546875" style="2" customWidth="1"/>
    <col min="8984" max="8984" width="18" style="2" customWidth="1"/>
    <col min="8985" max="8986" width="6.42578125" style="2"/>
    <col min="8987" max="8987" width="8.7109375" style="2" bestFit="1" customWidth="1"/>
    <col min="8988" max="9216" width="6.42578125" style="2"/>
    <col min="9217" max="9218" width="0" style="2" hidden="1" customWidth="1"/>
    <col min="9219" max="9219" width="2.42578125" style="2" customWidth="1"/>
    <col min="9220" max="9220" width="1.42578125" style="2" customWidth="1"/>
    <col min="9221" max="9221" width="7.42578125" style="2" customWidth="1"/>
    <col min="9222" max="9222" width="6.140625" style="2" customWidth="1"/>
    <col min="9223" max="9223" width="5" style="2" customWidth="1"/>
    <col min="9224" max="9224" width="15.85546875" style="2" customWidth="1"/>
    <col min="9225" max="9225" width="0" style="2" hidden="1" customWidth="1"/>
    <col min="9226" max="9226" width="85.7109375" style="2" customWidth="1"/>
    <col min="9227" max="9227" width="9.85546875" style="2" customWidth="1"/>
    <col min="9228" max="9228" width="6.85546875" style="2" customWidth="1"/>
    <col min="9229" max="9229" width="10.7109375" style="2" customWidth="1"/>
    <col min="9230" max="9235" width="6.42578125" style="2"/>
    <col min="9236" max="9236" width="8.42578125" style="2" customWidth="1"/>
    <col min="9237" max="9237" width="6.42578125" style="2"/>
    <col min="9238" max="9238" width="15" style="2" customWidth="1"/>
    <col min="9239" max="9239" width="12.85546875" style="2" customWidth="1"/>
    <col min="9240" max="9240" width="18" style="2" customWidth="1"/>
    <col min="9241" max="9242" width="6.42578125" style="2"/>
    <col min="9243" max="9243" width="8.7109375" style="2" bestFit="1" customWidth="1"/>
    <col min="9244" max="9472" width="6.42578125" style="2"/>
    <col min="9473" max="9474" width="0" style="2" hidden="1" customWidth="1"/>
    <col min="9475" max="9475" width="2.42578125" style="2" customWidth="1"/>
    <col min="9476" max="9476" width="1.42578125" style="2" customWidth="1"/>
    <col min="9477" max="9477" width="7.42578125" style="2" customWidth="1"/>
    <col min="9478" max="9478" width="6.140625" style="2" customWidth="1"/>
    <col min="9479" max="9479" width="5" style="2" customWidth="1"/>
    <col min="9480" max="9480" width="15.85546875" style="2" customWidth="1"/>
    <col min="9481" max="9481" width="0" style="2" hidden="1" customWidth="1"/>
    <col min="9482" max="9482" width="85.7109375" style="2" customWidth="1"/>
    <col min="9483" max="9483" width="9.85546875" style="2" customWidth="1"/>
    <col min="9484" max="9484" width="6.85546875" style="2" customWidth="1"/>
    <col min="9485" max="9485" width="10.7109375" style="2" customWidth="1"/>
    <col min="9486" max="9491" width="6.42578125" style="2"/>
    <col min="9492" max="9492" width="8.42578125" style="2" customWidth="1"/>
    <col min="9493" max="9493" width="6.42578125" style="2"/>
    <col min="9494" max="9494" width="15" style="2" customWidth="1"/>
    <col min="9495" max="9495" width="12.85546875" style="2" customWidth="1"/>
    <col min="9496" max="9496" width="18" style="2" customWidth="1"/>
    <col min="9497" max="9498" width="6.42578125" style="2"/>
    <col min="9499" max="9499" width="8.7109375" style="2" bestFit="1" customWidth="1"/>
    <col min="9500" max="9728" width="6.42578125" style="2"/>
    <col min="9729" max="9730" width="0" style="2" hidden="1" customWidth="1"/>
    <col min="9731" max="9731" width="2.42578125" style="2" customWidth="1"/>
    <col min="9732" max="9732" width="1.42578125" style="2" customWidth="1"/>
    <col min="9733" max="9733" width="7.42578125" style="2" customWidth="1"/>
    <col min="9734" max="9734" width="6.140625" style="2" customWidth="1"/>
    <col min="9735" max="9735" width="5" style="2" customWidth="1"/>
    <col min="9736" max="9736" width="15.85546875" style="2" customWidth="1"/>
    <col min="9737" max="9737" width="0" style="2" hidden="1" customWidth="1"/>
    <col min="9738" max="9738" width="85.7109375" style="2" customWidth="1"/>
    <col min="9739" max="9739" width="9.85546875" style="2" customWidth="1"/>
    <col min="9740" max="9740" width="6.85546875" style="2" customWidth="1"/>
    <col min="9741" max="9741" width="10.7109375" style="2" customWidth="1"/>
    <col min="9742" max="9747" width="6.42578125" style="2"/>
    <col min="9748" max="9748" width="8.42578125" style="2" customWidth="1"/>
    <col min="9749" max="9749" width="6.42578125" style="2"/>
    <col min="9750" max="9750" width="15" style="2" customWidth="1"/>
    <col min="9751" max="9751" width="12.85546875" style="2" customWidth="1"/>
    <col min="9752" max="9752" width="18" style="2" customWidth="1"/>
    <col min="9753" max="9754" width="6.42578125" style="2"/>
    <col min="9755" max="9755" width="8.7109375" style="2" bestFit="1" customWidth="1"/>
    <col min="9756" max="9984" width="6.42578125" style="2"/>
    <col min="9985" max="9986" width="0" style="2" hidden="1" customWidth="1"/>
    <col min="9987" max="9987" width="2.42578125" style="2" customWidth="1"/>
    <col min="9988" max="9988" width="1.42578125" style="2" customWidth="1"/>
    <col min="9989" max="9989" width="7.42578125" style="2" customWidth="1"/>
    <col min="9990" max="9990" width="6.140625" style="2" customWidth="1"/>
    <col min="9991" max="9991" width="5" style="2" customWidth="1"/>
    <col min="9992" max="9992" width="15.85546875" style="2" customWidth="1"/>
    <col min="9993" max="9993" width="0" style="2" hidden="1" customWidth="1"/>
    <col min="9994" max="9994" width="85.7109375" style="2" customWidth="1"/>
    <col min="9995" max="9995" width="9.85546875" style="2" customWidth="1"/>
    <col min="9996" max="9996" width="6.85546875" style="2" customWidth="1"/>
    <col min="9997" max="9997" width="10.7109375" style="2" customWidth="1"/>
    <col min="9998" max="10003" width="6.42578125" style="2"/>
    <col min="10004" max="10004" width="8.42578125" style="2" customWidth="1"/>
    <col min="10005" max="10005" width="6.42578125" style="2"/>
    <col min="10006" max="10006" width="15" style="2" customWidth="1"/>
    <col min="10007" max="10007" width="12.85546875" style="2" customWidth="1"/>
    <col min="10008" max="10008" width="18" style="2" customWidth="1"/>
    <col min="10009" max="10010" width="6.42578125" style="2"/>
    <col min="10011" max="10011" width="8.7109375" style="2" bestFit="1" customWidth="1"/>
    <col min="10012" max="10240" width="6.42578125" style="2"/>
    <col min="10241" max="10242" width="0" style="2" hidden="1" customWidth="1"/>
    <col min="10243" max="10243" width="2.42578125" style="2" customWidth="1"/>
    <col min="10244" max="10244" width="1.42578125" style="2" customWidth="1"/>
    <col min="10245" max="10245" width="7.42578125" style="2" customWidth="1"/>
    <col min="10246" max="10246" width="6.140625" style="2" customWidth="1"/>
    <col min="10247" max="10247" width="5" style="2" customWidth="1"/>
    <col min="10248" max="10248" width="15.85546875" style="2" customWidth="1"/>
    <col min="10249" max="10249" width="0" style="2" hidden="1" customWidth="1"/>
    <col min="10250" max="10250" width="85.7109375" style="2" customWidth="1"/>
    <col min="10251" max="10251" width="9.85546875" style="2" customWidth="1"/>
    <col min="10252" max="10252" width="6.85546875" style="2" customWidth="1"/>
    <col min="10253" max="10253" width="10.7109375" style="2" customWidth="1"/>
    <col min="10254" max="10259" width="6.42578125" style="2"/>
    <col min="10260" max="10260" width="8.42578125" style="2" customWidth="1"/>
    <col min="10261" max="10261" width="6.42578125" style="2"/>
    <col min="10262" max="10262" width="15" style="2" customWidth="1"/>
    <col min="10263" max="10263" width="12.85546875" style="2" customWidth="1"/>
    <col min="10264" max="10264" width="18" style="2" customWidth="1"/>
    <col min="10265" max="10266" width="6.42578125" style="2"/>
    <col min="10267" max="10267" width="8.7109375" style="2" bestFit="1" customWidth="1"/>
    <col min="10268" max="10496" width="6.42578125" style="2"/>
    <col min="10497" max="10498" width="0" style="2" hidden="1" customWidth="1"/>
    <col min="10499" max="10499" width="2.42578125" style="2" customWidth="1"/>
    <col min="10500" max="10500" width="1.42578125" style="2" customWidth="1"/>
    <col min="10501" max="10501" width="7.42578125" style="2" customWidth="1"/>
    <col min="10502" max="10502" width="6.140625" style="2" customWidth="1"/>
    <col min="10503" max="10503" width="5" style="2" customWidth="1"/>
    <col min="10504" max="10504" width="15.85546875" style="2" customWidth="1"/>
    <col min="10505" max="10505" width="0" style="2" hidden="1" customWidth="1"/>
    <col min="10506" max="10506" width="85.7109375" style="2" customWidth="1"/>
    <col min="10507" max="10507" width="9.85546875" style="2" customWidth="1"/>
    <col min="10508" max="10508" width="6.85546875" style="2" customWidth="1"/>
    <col min="10509" max="10509" width="10.7109375" style="2" customWidth="1"/>
    <col min="10510" max="10515" width="6.42578125" style="2"/>
    <col min="10516" max="10516" width="8.42578125" style="2" customWidth="1"/>
    <col min="10517" max="10517" width="6.42578125" style="2"/>
    <col min="10518" max="10518" width="15" style="2" customWidth="1"/>
    <col min="10519" max="10519" width="12.85546875" style="2" customWidth="1"/>
    <col min="10520" max="10520" width="18" style="2" customWidth="1"/>
    <col min="10521" max="10522" width="6.42578125" style="2"/>
    <col min="10523" max="10523" width="8.7109375" style="2" bestFit="1" customWidth="1"/>
    <col min="10524" max="10752" width="6.42578125" style="2"/>
    <col min="10753" max="10754" width="0" style="2" hidden="1" customWidth="1"/>
    <col min="10755" max="10755" width="2.42578125" style="2" customWidth="1"/>
    <col min="10756" max="10756" width="1.42578125" style="2" customWidth="1"/>
    <col min="10757" max="10757" width="7.42578125" style="2" customWidth="1"/>
    <col min="10758" max="10758" width="6.140625" style="2" customWidth="1"/>
    <col min="10759" max="10759" width="5" style="2" customWidth="1"/>
    <col min="10760" max="10760" width="15.85546875" style="2" customWidth="1"/>
    <col min="10761" max="10761" width="0" style="2" hidden="1" customWidth="1"/>
    <col min="10762" max="10762" width="85.7109375" style="2" customWidth="1"/>
    <col min="10763" max="10763" width="9.85546875" style="2" customWidth="1"/>
    <col min="10764" max="10764" width="6.85546875" style="2" customWidth="1"/>
    <col min="10765" max="10765" width="10.7109375" style="2" customWidth="1"/>
    <col min="10766" max="10771" width="6.42578125" style="2"/>
    <col min="10772" max="10772" width="8.42578125" style="2" customWidth="1"/>
    <col min="10773" max="10773" width="6.42578125" style="2"/>
    <col min="10774" max="10774" width="15" style="2" customWidth="1"/>
    <col min="10775" max="10775" width="12.85546875" style="2" customWidth="1"/>
    <col min="10776" max="10776" width="18" style="2" customWidth="1"/>
    <col min="10777" max="10778" width="6.42578125" style="2"/>
    <col min="10779" max="10779" width="8.7109375" style="2" bestFit="1" customWidth="1"/>
    <col min="10780" max="11008" width="6.42578125" style="2"/>
    <col min="11009" max="11010" width="0" style="2" hidden="1" customWidth="1"/>
    <col min="11011" max="11011" width="2.42578125" style="2" customWidth="1"/>
    <col min="11012" max="11012" width="1.42578125" style="2" customWidth="1"/>
    <col min="11013" max="11013" width="7.42578125" style="2" customWidth="1"/>
    <col min="11014" max="11014" width="6.140625" style="2" customWidth="1"/>
    <col min="11015" max="11015" width="5" style="2" customWidth="1"/>
    <col min="11016" max="11016" width="15.85546875" style="2" customWidth="1"/>
    <col min="11017" max="11017" width="0" style="2" hidden="1" customWidth="1"/>
    <col min="11018" max="11018" width="85.7109375" style="2" customWidth="1"/>
    <col min="11019" max="11019" width="9.85546875" style="2" customWidth="1"/>
    <col min="11020" max="11020" width="6.85546875" style="2" customWidth="1"/>
    <col min="11021" max="11021" width="10.7109375" style="2" customWidth="1"/>
    <col min="11022" max="11027" width="6.42578125" style="2"/>
    <col min="11028" max="11028" width="8.42578125" style="2" customWidth="1"/>
    <col min="11029" max="11029" width="6.42578125" style="2"/>
    <col min="11030" max="11030" width="15" style="2" customWidth="1"/>
    <col min="11031" max="11031" width="12.85546875" style="2" customWidth="1"/>
    <col min="11032" max="11032" width="18" style="2" customWidth="1"/>
    <col min="11033" max="11034" width="6.42578125" style="2"/>
    <col min="11035" max="11035" width="8.7109375" style="2" bestFit="1" customWidth="1"/>
    <col min="11036" max="11264" width="6.42578125" style="2"/>
    <col min="11265" max="11266" width="0" style="2" hidden="1" customWidth="1"/>
    <col min="11267" max="11267" width="2.42578125" style="2" customWidth="1"/>
    <col min="11268" max="11268" width="1.42578125" style="2" customWidth="1"/>
    <col min="11269" max="11269" width="7.42578125" style="2" customWidth="1"/>
    <col min="11270" max="11270" width="6.140625" style="2" customWidth="1"/>
    <col min="11271" max="11271" width="5" style="2" customWidth="1"/>
    <col min="11272" max="11272" width="15.85546875" style="2" customWidth="1"/>
    <col min="11273" max="11273" width="0" style="2" hidden="1" customWidth="1"/>
    <col min="11274" max="11274" width="85.7109375" style="2" customWidth="1"/>
    <col min="11275" max="11275" width="9.85546875" style="2" customWidth="1"/>
    <col min="11276" max="11276" width="6.85546875" style="2" customWidth="1"/>
    <col min="11277" max="11277" width="10.7109375" style="2" customWidth="1"/>
    <col min="11278" max="11283" width="6.42578125" style="2"/>
    <col min="11284" max="11284" width="8.42578125" style="2" customWidth="1"/>
    <col min="11285" max="11285" width="6.42578125" style="2"/>
    <col min="11286" max="11286" width="15" style="2" customWidth="1"/>
    <col min="11287" max="11287" width="12.85546875" style="2" customWidth="1"/>
    <col min="11288" max="11288" width="18" style="2" customWidth="1"/>
    <col min="11289" max="11290" width="6.42578125" style="2"/>
    <col min="11291" max="11291" width="8.7109375" style="2" bestFit="1" customWidth="1"/>
    <col min="11292" max="11520" width="6.42578125" style="2"/>
    <col min="11521" max="11522" width="0" style="2" hidden="1" customWidth="1"/>
    <col min="11523" max="11523" width="2.42578125" style="2" customWidth="1"/>
    <col min="11524" max="11524" width="1.42578125" style="2" customWidth="1"/>
    <col min="11525" max="11525" width="7.42578125" style="2" customWidth="1"/>
    <col min="11526" max="11526" width="6.140625" style="2" customWidth="1"/>
    <col min="11527" max="11527" width="5" style="2" customWidth="1"/>
    <col min="11528" max="11528" width="15.85546875" style="2" customWidth="1"/>
    <col min="11529" max="11529" width="0" style="2" hidden="1" customWidth="1"/>
    <col min="11530" max="11530" width="85.7109375" style="2" customWidth="1"/>
    <col min="11531" max="11531" width="9.85546875" style="2" customWidth="1"/>
    <col min="11532" max="11532" width="6.85546875" style="2" customWidth="1"/>
    <col min="11533" max="11533" width="10.7109375" style="2" customWidth="1"/>
    <col min="11534" max="11539" width="6.42578125" style="2"/>
    <col min="11540" max="11540" width="8.42578125" style="2" customWidth="1"/>
    <col min="11541" max="11541" width="6.42578125" style="2"/>
    <col min="11542" max="11542" width="15" style="2" customWidth="1"/>
    <col min="11543" max="11543" width="12.85546875" style="2" customWidth="1"/>
    <col min="11544" max="11544" width="18" style="2" customWidth="1"/>
    <col min="11545" max="11546" width="6.42578125" style="2"/>
    <col min="11547" max="11547" width="8.7109375" style="2" bestFit="1" customWidth="1"/>
    <col min="11548" max="11776" width="6.42578125" style="2"/>
    <col min="11777" max="11778" width="0" style="2" hidden="1" customWidth="1"/>
    <col min="11779" max="11779" width="2.42578125" style="2" customWidth="1"/>
    <col min="11780" max="11780" width="1.42578125" style="2" customWidth="1"/>
    <col min="11781" max="11781" width="7.42578125" style="2" customWidth="1"/>
    <col min="11782" max="11782" width="6.140625" style="2" customWidth="1"/>
    <col min="11783" max="11783" width="5" style="2" customWidth="1"/>
    <col min="11784" max="11784" width="15.85546875" style="2" customWidth="1"/>
    <col min="11785" max="11785" width="0" style="2" hidden="1" customWidth="1"/>
    <col min="11786" max="11786" width="85.7109375" style="2" customWidth="1"/>
    <col min="11787" max="11787" width="9.85546875" style="2" customWidth="1"/>
    <col min="11788" max="11788" width="6.85546875" style="2" customWidth="1"/>
    <col min="11789" max="11789" width="10.7109375" style="2" customWidth="1"/>
    <col min="11790" max="11795" width="6.42578125" style="2"/>
    <col min="11796" max="11796" width="8.42578125" style="2" customWidth="1"/>
    <col min="11797" max="11797" width="6.42578125" style="2"/>
    <col min="11798" max="11798" width="15" style="2" customWidth="1"/>
    <col min="11799" max="11799" width="12.85546875" style="2" customWidth="1"/>
    <col min="11800" max="11800" width="18" style="2" customWidth="1"/>
    <col min="11801" max="11802" width="6.42578125" style="2"/>
    <col min="11803" max="11803" width="8.7109375" style="2" bestFit="1" customWidth="1"/>
    <col min="11804" max="12032" width="6.42578125" style="2"/>
    <col min="12033" max="12034" width="0" style="2" hidden="1" customWidth="1"/>
    <col min="12035" max="12035" width="2.42578125" style="2" customWidth="1"/>
    <col min="12036" max="12036" width="1.42578125" style="2" customWidth="1"/>
    <col min="12037" max="12037" width="7.42578125" style="2" customWidth="1"/>
    <col min="12038" max="12038" width="6.140625" style="2" customWidth="1"/>
    <col min="12039" max="12039" width="5" style="2" customWidth="1"/>
    <col min="12040" max="12040" width="15.85546875" style="2" customWidth="1"/>
    <col min="12041" max="12041" width="0" style="2" hidden="1" customWidth="1"/>
    <col min="12042" max="12042" width="85.7109375" style="2" customWidth="1"/>
    <col min="12043" max="12043" width="9.85546875" style="2" customWidth="1"/>
    <col min="12044" max="12044" width="6.85546875" style="2" customWidth="1"/>
    <col min="12045" max="12045" width="10.7109375" style="2" customWidth="1"/>
    <col min="12046" max="12051" width="6.42578125" style="2"/>
    <col min="12052" max="12052" width="8.42578125" style="2" customWidth="1"/>
    <col min="12053" max="12053" width="6.42578125" style="2"/>
    <col min="12054" max="12054" width="15" style="2" customWidth="1"/>
    <col min="12055" max="12055" width="12.85546875" style="2" customWidth="1"/>
    <col min="12056" max="12056" width="18" style="2" customWidth="1"/>
    <col min="12057" max="12058" width="6.42578125" style="2"/>
    <col min="12059" max="12059" width="8.7109375" style="2" bestFit="1" customWidth="1"/>
    <col min="12060" max="12288" width="6.42578125" style="2"/>
    <col min="12289" max="12290" width="0" style="2" hidden="1" customWidth="1"/>
    <col min="12291" max="12291" width="2.42578125" style="2" customWidth="1"/>
    <col min="12292" max="12292" width="1.42578125" style="2" customWidth="1"/>
    <col min="12293" max="12293" width="7.42578125" style="2" customWidth="1"/>
    <col min="12294" max="12294" width="6.140625" style="2" customWidth="1"/>
    <col min="12295" max="12295" width="5" style="2" customWidth="1"/>
    <col min="12296" max="12296" width="15.85546875" style="2" customWidth="1"/>
    <col min="12297" max="12297" width="0" style="2" hidden="1" customWidth="1"/>
    <col min="12298" max="12298" width="85.7109375" style="2" customWidth="1"/>
    <col min="12299" max="12299" width="9.85546875" style="2" customWidth="1"/>
    <col min="12300" max="12300" width="6.85546875" style="2" customWidth="1"/>
    <col min="12301" max="12301" width="10.7109375" style="2" customWidth="1"/>
    <col min="12302" max="12307" width="6.42578125" style="2"/>
    <col min="12308" max="12308" width="8.42578125" style="2" customWidth="1"/>
    <col min="12309" max="12309" width="6.42578125" style="2"/>
    <col min="12310" max="12310" width="15" style="2" customWidth="1"/>
    <col min="12311" max="12311" width="12.85546875" style="2" customWidth="1"/>
    <col min="12312" max="12312" width="18" style="2" customWidth="1"/>
    <col min="12313" max="12314" width="6.42578125" style="2"/>
    <col min="12315" max="12315" width="8.7109375" style="2" bestFit="1" customWidth="1"/>
    <col min="12316" max="12544" width="6.42578125" style="2"/>
    <col min="12545" max="12546" width="0" style="2" hidden="1" customWidth="1"/>
    <col min="12547" max="12547" width="2.42578125" style="2" customWidth="1"/>
    <col min="12548" max="12548" width="1.42578125" style="2" customWidth="1"/>
    <col min="12549" max="12549" width="7.42578125" style="2" customWidth="1"/>
    <col min="12550" max="12550" width="6.140625" style="2" customWidth="1"/>
    <col min="12551" max="12551" width="5" style="2" customWidth="1"/>
    <col min="12552" max="12552" width="15.85546875" style="2" customWidth="1"/>
    <col min="12553" max="12553" width="0" style="2" hidden="1" customWidth="1"/>
    <col min="12554" max="12554" width="85.7109375" style="2" customWidth="1"/>
    <col min="12555" max="12555" width="9.85546875" style="2" customWidth="1"/>
    <col min="12556" max="12556" width="6.85546875" style="2" customWidth="1"/>
    <col min="12557" max="12557" width="10.7109375" style="2" customWidth="1"/>
    <col min="12558" max="12563" width="6.42578125" style="2"/>
    <col min="12564" max="12564" width="8.42578125" style="2" customWidth="1"/>
    <col min="12565" max="12565" width="6.42578125" style="2"/>
    <col min="12566" max="12566" width="15" style="2" customWidth="1"/>
    <col min="12567" max="12567" width="12.85546875" style="2" customWidth="1"/>
    <col min="12568" max="12568" width="18" style="2" customWidth="1"/>
    <col min="12569" max="12570" width="6.42578125" style="2"/>
    <col min="12571" max="12571" width="8.7109375" style="2" bestFit="1" customWidth="1"/>
    <col min="12572" max="12800" width="6.42578125" style="2"/>
    <col min="12801" max="12802" width="0" style="2" hidden="1" customWidth="1"/>
    <col min="12803" max="12803" width="2.42578125" style="2" customWidth="1"/>
    <col min="12804" max="12804" width="1.42578125" style="2" customWidth="1"/>
    <col min="12805" max="12805" width="7.42578125" style="2" customWidth="1"/>
    <col min="12806" max="12806" width="6.140625" style="2" customWidth="1"/>
    <col min="12807" max="12807" width="5" style="2" customWidth="1"/>
    <col min="12808" max="12808" width="15.85546875" style="2" customWidth="1"/>
    <col min="12809" max="12809" width="0" style="2" hidden="1" customWidth="1"/>
    <col min="12810" max="12810" width="85.7109375" style="2" customWidth="1"/>
    <col min="12811" max="12811" width="9.85546875" style="2" customWidth="1"/>
    <col min="12812" max="12812" width="6.85546875" style="2" customWidth="1"/>
    <col min="12813" max="12813" width="10.7109375" style="2" customWidth="1"/>
    <col min="12814" max="12819" width="6.42578125" style="2"/>
    <col min="12820" max="12820" width="8.42578125" style="2" customWidth="1"/>
    <col min="12821" max="12821" width="6.42578125" style="2"/>
    <col min="12822" max="12822" width="15" style="2" customWidth="1"/>
    <col min="12823" max="12823" width="12.85546875" style="2" customWidth="1"/>
    <col min="12824" max="12824" width="18" style="2" customWidth="1"/>
    <col min="12825" max="12826" width="6.42578125" style="2"/>
    <col min="12827" max="12827" width="8.7109375" style="2" bestFit="1" customWidth="1"/>
    <col min="12828" max="13056" width="6.42578125" style="2"/>
    <col min="13057" max="13058" width="0" style="2" hidden="1" customWidth="1"/>
    <col min="13059" max="13059" width="2.42578125" style="2" customWidth="1"/>
    <col min="13060" max="13060" width="1.42578125" style="2" customWidth="1"/>
    <col min="13061" max="13061" width="7.42578125" style="2" customWidth="1"/>
    <col min="13062" max="13062" width="6.140625" style="2" customWidth="1"/>
    <col min="13063" max="13063" width="5" style="2" customWidth="1"/>
    <col min="13064" max="13064" width="15.85546875" style="2" customWidth="1"/>
    <col min="13065" max="13065" width="0" style="2" hidden="1" customWidth="1"/>
    <col min="13066" max="13066" width="85.7109375" style="2" customWidth="1"/>
    <col min="13067" max="13067" width="9.85546875" style="2" customWidth="1"/>
    <col min="13068" max="13068" width="6.85546875" style="2" customWidth="1"/>
    <col min="13069" max="13069" width="10.7109375" style="2" customWidth="1"/>
    <col min="13070" max="13075" width="6.42578125" style="2"/>
    <col min="13076" max="13076" width="8.42578125" style="2" customWidth="1"/>
    <col min="13077" max="13077" width="6.42578125" style="2"/>
    <col min="13078" max="13078" width="15" style="2" customWidth="1"/>
    <col min="13079" max="13079" width="12.85546875" style="2" customWidth="1"/>
    <col min="13080" max="13080" width="18" style="2" customWidth="1"/>
    <col min="13081" max="13082" width="6.42578125" style="2"/>
    <col min="13083" max="13083" width="8.7109375" style="2" bestFit="1" customWidth="1"/>
    <col min="13084" max="13312" width="6.42578125" style="2"/>
    <col min="13313" max="13314" width="0" style="2" hidden="1" customWidth="1"/>
    <col min="13315" max="13315" width="2.42578125" style="2" customWidth="1"/>
    <col min="13316" max="13316" width="1.42578125" style="2" customWidth="1"/>
    <col min="13317" max="13317" width="7.42578125" style="2" customWidth="1"/>
    <col min="13318" max="13318" width="6.140625" style="2" customWidth="1"/>
    <col min="13319" max="13319" width="5" style="2" customWidth="1"/>
    <col min="13320" max="13320" width="15.85546875" style="2" customWidth="1"/>
    <col min="13321" max="13321" width="0" style="2" hidden="1" customWidth="1"/>
    <col min="13322" max="13322" width="85.7109375" style="2" customWidth="1"/>
    <col min="13323" max="13323" width="9.85546875" style="2" customWidth="1"/>
    <col min="13324" max="13324" width="6.85546875" style="2" customWidth="1"/>
    <col min="13325" max="13325" width="10.7109375" style="2" customWidth="1"/>
    <col min="13326" max="13331" width="6.42578125" style="2"/>
    <col min="13332" max="13332" width="8.42578125" style="2" customWidth="1"/>
    <col min="13333" max="13333" width="6.42578125" style="2"/>
    <col min="13334" max="13334" width="15" style="2" customWidth="1"/>
    <col min="13335" max="13335" width="12.85546875" style="2" customWidth="1"/>
    <col min="13336" max="13336" width="18" style="2" customWidth="1"/>
    <col min="13337" max="13338" width="6.42578125" style="2"/>
    <col min="13339" max="13339" width="8.7109375" style="2" bestFit="1" customWidth="1"/>
    <col min="13340" max="13568" width="6.42578125" style="2"/>
    <col min="13569" max="13570" width="0" style="2" hidden="1" customWidth="1"/>
    <col min="13571" max="13571" width="2.42578125" style="2" customWidth="1"/>
    <col min="13572" max="13572" width="1.42578125" style="2" customWidth="1"/>
    <col min="13573" max="13573" width="7.42578125" style="2" customWidth="1"/>
    <col min="13574" max="13574" width="6.140625" style="2" customWidth="1"/>
    <col min="13575" max="13575" width="5" style="2" customWidth="1"/>
    <col min="13576" max="13576" width="15.85546875" style="2" customWidth="1"/>
    <col min="13577" max="13577" width="0" style="2" hidden="1" customWidth="1"/>
    <col min="13578" max="13578" width="85.7109375" style="2" customWidth="1"/>
    <col min="13579" max="13579" width="9.85546875" style="2" customWidth="1"/>
    <col min="13580" max="13580" width="6.85546875" style="2" customWidth="1"/>
    <col min="13581" max="13581" width="10.7109375" style="2" customWidth="1"/>
    <col min="13582" max="13587" width="6.42578125" style="2"/>
    <col min="13588" max="13588" width="8.42578125" style="2" customWidth="1"/>
    <col min="13589" max="13589" width="6.42578125" style="2"/>
    <col min="13590" max="13590" width="15" style="2" customWidth="1"/>
    <col min="13591" max="13591" width="12.85546875" style="2" customWidth="1"/>
    <col min="13592" max="13592" width="18" style="2" customWidth="1"/>
    <col min="13593" max="13594" width="6.42578125" style="2"/>
    <col min="13595" max="13595" width="8.7109375" style="2" bestFit="1" customWidth="1"/>
    <col min="13596" max="13824" width="6.42578125" style="2"/>
    <col min="13825" max="13826" width="0" style="2" hidden="1" customWidth="1"/>
    <col min="13827" max="13827" width="2.42578125" style="2" customWidth="1"/>
    <col min="13828" max="13828" width="1.42578125" style="2" customWidth="1"/>
    <col min="13829" max="13829" width="7.42578125" style="2" customWidth="1"/>
    <col min="13830" max="13830" width="6.140625" style="2" customWidth="1"/>
    <col min="13831" max="13831" width="5" style="2" customWidth="1"/>
    <col min="13832" max="13832" width="15.85546875" style="2" customWidth="1"/>
    <col min="13833" max="13833" width="0" style="2" hidden="1" customWidth="1"/>
    <col min="13834" max="13834" width="85.7109375" style="2" customWidth="1"/>
    <col min="13835" max="13835" width="9.85546875" style="2" customWidth="1"/>
    <col min="13836" max="13836" width="6.85546875" style="2" customWidth="1"/>
    <col min="13837" max="13837" width="10.7109375" style="2" customWidth="1"/>
    <col min="13838" max="13843" width="6.42578125" style="2"/>
    <col min="13844" max="13844" width="8.42578125" style="2" customWidth="1"/>
    <col min="13845" max="13845" width="6.42578125" style="2"/>
    <col min="13846" max="13846" width="15" style="2" customWidth="1"/>
    <col min="13847" max="13847" width="12.85546875" style="2" customWidth="1"/>
    <col min="13848" max="13848" width="18" style="2" customWidth="1"/>
    <col min="13849" max="13850" width="6.42578125" style="2"/>
    <col min="13851" max="13851" width="8.7109375" style="2" bestFit="1" customWidth="1"/>
    <col min="13852" max="14080" width="6.42578125" style="2"/>
    <col min="14081" max="14082" width="0" style="2" hidden="1" customWidth="1"/>
    <col min="14083" max="14083" width="2.42578125" style="2" customWidth="1"/>
    <col min="14084" max="14084" width="1.42578125" style="2" customWidth="1"/>
    <col min="14085" max="14085" width="7.42578125" style="2" customWidth="1"/>
    <col min="14086" max="14086" width="6.140625" style="2" customWidth="1"/>
    <col min="14087" max="14087" width="5" style="2" customWidth="1"/>
    <col min="14088" max="14088" width="15.85546875" style="2" customWidth="1"/>
    <col min="14089" max="14089" width="0" style="2" hidden="1" customWidth="1"/>
    <col min="14090" max="14090" width="85.7109375" style="2" customWidth="1"/>
    <col min="14091" max="14091" width="9.85546875" style="2" customWidth="1"/>
    <col min="14092" max="14092" width="6.85546875" style="2" customWidth="1"/>
    <col min="14093" max="14093" width="10.7109375" style="2" customWidth="1"/>
    <col min="14094" max="14099" width="6.42578125" style="2"/>
    <col min="14100" max="14100" width="8.42578125" style="2" customWidth="1"/>
    <col min="14101" max="14101" width="6.42578125" style="2"/>
    <col min="14102" max="14102" width="15" style="2" customWidth="1"/>
    <col min="14103" max="14103" width="12.85546875" style="2" customWidth="1"/>
    <col min="14104" max="14104" width="18" style="2" customWidth="1"/>
    <col min="14105" max="14106" width="6.42578125" style="2"/>
    <col min="14107" max="14107" width="8.7109375" style="2" bestFit="1" customWidth="1"/>
    <col min="14108" max="14336" width="6.42578125" style="2"/>
    <col min="14337" max="14338" width="0" style="2" hidden="1" customWidth="1"/>
    <col min="14339" max="14339" width="2.42578125" style="2" customWidth="1"/>
    <col min="14340" max="14340" width="1.42578125" style="2" customWidth="1"/>
    <col min="14341" max="14341" width="7.42578125" style="2" customWidth="1"/>
    <col min="14342" max="14342" width="6.140625" style="2" customWidth="1"/>
    <col min="14343" max="14343" width="5" style="2" customWidth="1"/>
    <col min="14344" max="14344" width="15.85546875" style="2" customWidth="1"/>
    <col min="14345" max="14345" width="0" style="2" hidden="1" customWidth="1"/>
    <col min="14346" max="14346" width="85.7109375" style="2" customWidth="1"/>
    <col min="14347" max="14347" width="9.85546875" style="2" customWidth="1"/>
    <col min="14348" max="14348" width="6.85546875" style="2" customWidth="1"/>
    <col min="14349" max="14349" width="10.7109375" style="2" customWidth="1"/>
    <col min="14350" max="14355" width="6.42578125" style="2"/>
    <col min="14356" max="14356" width="8.42578125" style="2" customWidth="1"/>
    <col min="14357" max="14357" width="6.42578125" style="2"/>
    <col min="14358" max="14358" width="15" style="2" customWidth="1"/>
    <col min="14359" max="14359" width="12.85546875" style="2" customWidth="1"/>
    <col min="14360" max="14360" width="18" style="2" customWidth="1"/>
    <col min="14361" max="14362" width="6.42578125" style="2"/>
    <col min="14363" max="14363" width="8.7109375" style="2" bestFit="1" customWidth="1"/>
    <col min="14364" max="14592" width="6.42578125" style="2"/>
    <col min="14593" max="14594" width="0" style="2" hidden="1" customWidth="1"/>
    <col min="14595" max="14595" width="2.42578125" style="2" customWidth="1"/>
    <col min="14596" max="14596" width="1.42578125" style="2" customWidth="1"/>
    <col min="14597" max="14597" width="7.42578125" style="2" customWidth="1"/>
    <col min="14598" max="14598" width="6.140625" style="2" customWidth="1"/>
    <col min="14599" max="14599" width="5" style="2" customWidth="1"/>
    <col min="14600" max="14600" width="15.85546875" style="2" customWidth="1"/>
    <col min="14601" max="14601" width="0" style="2" hidden="1" customWidth="1"/>
    <col min="14602" max="14602" width="85.7109375" style="2" customWidth="1"/>
    <col min="14603" max="14603" width="9.85546875" style="2" customWidth="1"/>
    <col min="14604" max="14604" width="6.85546875" style="2" customWidth="1"/>
    <col min="14605" max="14605" width="10.7109375" style="2" customWidth="1"/>
    <col min="14606" max="14611" width="6.42578125" style="2"/>
    <col min="14612" max="14612" width="8.42578125" style="2" customWidth="1"/>
    <col min="14613" max="14613" width="6.42578125" style="2"/>
    <col min="14614" max="14614" width="15" style="2" customWidth="1"/>
    <col min="14615" max="14615" width="12.85546875" style="2" customWidth="1"/>
    <col min="14616" max="14616" width="18" style="2" customWidth="1"/>
    <col min="14617" max="14618" width="6.42578125" style="2"/>
    <col min="14619" max="14619" width="8.7109375" style="2" bestFit="1" customWidth="1"/>
    <col min="14620" max="14848" width="6.42578125" style="2"/>
    <col min="14849" max="14850" width="0" style="2" hidden="1" customWidth="1"/>
    <col min="14851" max="14851" width="2.42578125" style="2" customWidth="1"/>
    <col min="14852" max="14852" width="1.42578125" style="2" customWidth="1"/>
    <col min="14853" max="14853" width="7.42578125" style="2" customWidth="1"/>
    <col min="14854" max="14854" width="6.140625" style="2" customWidth="1"/>
    <col min="14855" max="14855" width="5" style="2" customWidth="1"/>
    <col min="14856" max="14856" width="15.85546875" style="2" customWidth="1"/>
    <col min="14857" max="14857" width="0" style="2" hidden="1" customWidth="1"/>
    <col min="14858" max="14858" width="85.7109375" style="2" customWidth="1"/>
    <col min="14859" max="14859" width="9.85546875" style="2" customWidth="1"/>
    <col min="14860" max="14860" width="6.85546875" style="2" customWidth="1"/>
    <col min="14861" max="14861" width="10.7109375" style="2" customWidth="1"/>
    <col min="14862" max="14867" width="6.42578125" style="2"/>
    <col min="14868" max="14868" width="8.42578125" style="2" customWidth="1"/>
    <col min="14869" max="14869" width="6.42578125" style="2"/>
    <col min="14870" max="14870" width="15" style="2" customWidth="1"/>
    <col min="14871" max="14871" width="12.85546875" style="2" customWidth="1"/>
    <col min="14872" max="14872" width="18" style="2" customWidth="1"/>
    <col min="14873" max="14874" width="6.42578125" style="2"/>
    <col min="14875" max="14875" width="8.7109375" style="2" bestFit="1" customWidth="1"/>
    <col min="14876" max="15104" width="6.42578125" style="2"/>
    <col min="15105" max="15106" width="0" style="2" hidden="1" customWidth="1"/>
    <col min="15107" max="15107" width="2.42578125" style="2" customWidth="1"/>
    <col min="15108" max="15108" width="1.42578125" style="2" customWidth="1"/>
    <col min="15109" max="15109" width="7.42578125" style="2" customWidth="1"/>
    <col min="15110" max="15110" width="6.140625" style="2" customWidth="1"/>
    <col min="15111" max="15111" width="5" style="2" customWidth="1"/>
    <col min="15112" max="15112" width="15.85546875" style="2" customWidth="1"/>
    <col min="15113" max="15113" width="0" style="2" hidden="1" customWidth="1"/>
    <col min="15114" max="15114" width="85.7109375" style="2" customWidth="1"/>
    <col min="15115" max="15115" width="9.85546875" style="2" customWidth="1"/>
    <col min="15116" max="15116" width="6.85546875" style="2" customWidth="1"/>
    <col min="15117" max="15117" width="10.7109375" style="2" customWidth="1"/>
    <col min="15118" max="15123" width="6.42578125" style="2"/>
    <col min="15124" max="15124" width="8.42578125" style="2" customWidth="1"/>
    <col min="15125" max="15125" width="6.42578125" style="2"/>
    <col min="15126" max="15126" width="15" style="2" customWidth="1"/>
    <col min="15127" max="15127" width="12.85546875" style="2" customWidth="1"/>
    <col min="15128" max="15128" width="18" style="2" customWidth="1"/>
    <col min="15129" max="15130" width="6.42578125" style="2"/>
    <col min="15131" max="15131" width="8.7109375" style="2" bestFit="1" customWidth="1"/>
    <col min="15132" max="15360" width="6.42578125" style="2"/>
    <col min="15361" max="15362" width="0" style="2" hidden="1" customWidth="1"/>
    <col min="15363" max="15363" width="2.42578125" style="2" customWidth="1"/>
    <col min="15364" max="15364" width="1.42578125" style="2" customWidth="1"/>
    <col min="15365" max="15365" width="7.42578125" style="2" customWidth="1"/>
    <col min="15366" max="15366" width="6.140625" style="2" customWidth="1"/>
    <col min="15367" max="15367" width="5" style="2" customWidth="1"/>
    <col min="15368" max="15368" width="15.85546875" style="2" customWidth="1"/>
    <col min="15369" max="15369" width="0" style="2" hidden="1" customWidth="1"/>
    <col min="15370" max="15370" width="85.7109375" style="2" customWidth="1"/>
    <col min="15371" max="15371" width="9.85546875" style="2" customWidth="1"/>
    <col min="15372" max="15372" width="6.85546875" style="2" customWidth="1"/>
    <col min="15373" max="15373" width="10.7109375" style="2" customWidth="1"/>
    <col min="15374" max="15379" width="6.42578125" style="2"/>
    <col min="15380" max="15380" width="8.42578125" style="2" customWidth="1"/>
    <col min="15381" max="15381" width="6.42578125" style="2"/>
    <col min="15382" max="15382" width="15" style="2" customWidth="1"/>
    <col min="15383" max="15383" width="12.85546875" style="2" customWidth="1"/>
    <col min="15384" max="15384" width="18" style="2" customWidth="1"/>
    <col min="15385" max="15386" width="6.42578125" style="2"/>
    <col min="15387" max="15387" width="8.7109375" style="2" bestFit="1" customWidth="1"/>
    <col min="15388" max="15616" width="6.42578125" style="2"/>
    <col min="15617" max="15618" width="0" style="2" hidden="1" customWidth="1"/>
    <col min="15619" max="15619" width="2.42578125" style="2" customWidth="1"/>
    <col min="15620" max="15620" width="1.42578125" style="2" customWidth="1"/>
    <col min="15621" max="15621" width="7.42578125" style="2" customWidth="1"/>
    <col min="15622" max="15622" width="6.140625" style="2" customWidth="1"/>
    <col min="15623" max="15623" width="5" style="2" customWidth="1"/>
    <col min="15624" max="15624" width="15.85546875" style="2" customWidth="1"/>
    <col min="15625" max="15625" width="0" style="2" hidden="1" customWidth="1"/>
    <col min="15626" max="15626" width="85.7109375" style="2" customWidth="1"/>
    <col min="15627" max="15627" width="9.85546875" style="2" customWidth="1"/>
    <col min="15628" max="15628" width="6.85546875" style="2" customWidth="1"/>
    <col min="15629" max="15629" width="10.7109375" style="2" customWidth="1"/>
    <col min="15630" max="15635" width="6.42578125" style="2"/>
    <col min="15636" max="15636" width="8.42578125" style="2" customWidth="1"/>
    <col min="15637" max="15637" width="6.42578125" style="2"/>
    <col min="15638" max="15638" width="15" style="2" customWidth="1"/>
    <col min="15639" max="15639" width="12.85546875" style="2" customWidth="1"/>
    <col min="15640" max="15640" width="18" style="2" customWidth="1"/>
    <col min="15641" max="15642" width="6.42578125" style="2"/>
    <col min="15643" max="15643" width="8.7109375" style="2" bestFit="1" customWidth="1"/>
    <col min="15644" max="15872" width="6.42578125" style="2"/>
    <col min="15873" max="15874" width="0" style="2" hidden="1" customWidth="1"/>
    <col min="15875" max="15875" width="2.42578125" style="2" customWidth="1"/>
    <col min="15876" max="15876" width="1.42578125" style="2" customWidth="1"/>
    <col min="15877" max="15877" width="7.42578125" style="2" customWidth="1"/>
    <col min="15878" max="15878" width="6.140625" style="2" customWidth="1"/>
    <col min="15879" max="15879" width="5" style="2" customWidth="1"/>
    <col min="15880" max="15880" width="15.85546875" style="2" customWidth="1"/>
    <col min="15881" max="15881" width="0" style="2" hidden="1" customWidth="1"/>
    <col min="15882" max="15882" width="85.7109375" style="2" customWidth="1"/>
    <col min="15883" max="15883" width="9.85546875" style="2" customWidth="1"/>
    <col min="15884" max="15884" width="6.85546875" style="2" customWidth="1"/>
    <col min="15885" max="15885" width="10.7109375" style="2" customWidth="1"/>
    <col min="15886" max="15891" width="6.42578125" style="2"/>
    <col min="15892" max="15892" width="8.42578125" style="2" customWidth="1"/>
    <col min="15893" max="15893" width="6.42578125" style="2"/>
    <col min="15894" max="15894" width="15" style="2" customWidth="1"/>
    <col min="15895" max="15895" width="12.85546875" style="2" customWidth="1"/>
    <col min="15896" max="15896" width="18" style="2" customWidth="1"/>
    <col min="15897" max="15898" width="6.42578125" style="2"/>
    <col min="15899" max="15899" width="8.7109375" style="2" bestFit="1" customWidth="1"/>
    <col min="15900" max="16128" width="6.42578125" style="2"/>
    <col min="16129" max="16130" width="0" style="2" hidden="1" customWidth="1"/>
    <col min="16131" max="16131" width="2.42578125" style="2" customWidth="1"/>
    <col min="16132" max="16132" width="1.42578125" style="2" customWidth="1"/>
    <col min="16133" max="16133" width="7.42578125" style="2" customWidth="1"/>
    <col min="16134" max="16134" width="6.140625" style="2" customWidth="1"/>
    <col min="16135" max="16135" width="5" style="2" customWidth="1"/>
    <col min="16136" max="16136" width="15.85546875" style="2" customWidth="1"/>
    <col min="16137" max="16137" width="0" style="2" hidden="1" customWidth="1"/>
    <col min="16138" max="16138" width="85.7109375" style="2" customWidth="1"/>
    <col min="16139" max="16139" width="9.85546875" style="2" customWidth="1"/>
    <col min="16140" max="16140" width="6.85546875" style="2" customWidth="1"/>
    <col min="16141" max="16141" width="10.7109375" style="2" customWidth="1"/>
    <col min="16142" max="16147" width="6.42578125" style="2"/>
    <col min="16148" max="16148" width="8.42578125" style="2" customWidth="1"/>
    <col min="16149" max="16149" width="6.42578125" style="2"/>
    <col min="16150" max="16150" width="15" style="2" customWidth="1"/>
    <col min="16151" max="16151" width="12.85546875" style="2" customWidth="1"/>
    <col min="16152" max="16152" width="18" style="2" customWidth="1"/>
    <col min="16153" max="16154" width="6.42578125" style="2"/>
    <col min="16155" max="16155" width="8.7109375" style="2" bestFit="1" customWidth="1"/>
    <col min="16156" max="16384" width="6.42578125" style="2"/>
  </cols>
  <sheetData>
    <row r="1" spans="1:172" ht="75" customHeight="1" thickBot="1" x14ac:dyDescent="0.25">
      <c r="A1" s="1"/>
      <c r="B1" s="1"/>
      <c r="C1" s="1"/>
      <c r="D1" s="81"/>
      <c r="E1" s="81" t="s">
        <v>7</v>
      </c>
      <c r="F1" s="131" t="s">
        <v>8</v>
      </c>
      <c r="G1" s="132" t="s">
        <v>9</v>
      </c>
      <c r="H1" s="133" t="s">
        <v>10</v>
      </c>
      <c r="I1" s="134" t="s">
        <v>11</v>
      </c>
      <c r="J1" s="135" t="s">
        <v>12</v>
      </c>
      <c r="K1" s="133" t="s">
        <v>17</v>
      </c>
      <c r="L1" s="133" t="s">
        <v>18</v>
      </c>
      <c r="M1" s="133" t="s">
        <v>19</v>
      </c>
      <c r="O1" s="399" t="s">
        <v>41</v>
      </c>
      <c r="P1" s="400"/>
      <c r="Q1" s="400"/>
      <c r="R1" s="400"/>
      <c r="S1" s="400"/>
      <c r="T1" s="173" t="s">
        <v>39</v>
      </c>
      <c r="U1" s="21" t="s">
        <v>82</v>
      </c>
      <c r="V1" s="173" t="s">
        <v>40</v>
      </c>
      <c r="W1" s="21" t="s">
        <v>208</v>
      </c>
      <c r="X1" s="21" t="s">
        <v>209</v>
      </c>
    </row>
    <row r="2" spans="1:172" ht="33" customHeight="1" x14ac:dyDescent="0.35">
      <c r="C2" s="176"/>
      <c r="D2" s="149"/>
      <c r="E2" s="144"/>
      <c r="F2" s="144"/>
      <c r="G2" s="144"/>
      <c r="H2" s="144"/>
      <c r="I2" s="144"/>
      <c r="J2" s="144"/>
      <c r="K2" s="144"/>
      <c r="L2" s="144"/>
      <c r="M2" s="144"/>
      <c r="O2" s="500" t="s">
        <v>165</v>
      </c>
      <c r="P2" s="502" t="s">
        <v>83</v>
      </c>
      <c r="Q2" s="502"/>
      <c r="R2" s="502"/>
      <c r="S2" s="503"/>
      <c r="T2" s="124">
        <v>10</v>
      </c>
      <c r="U2" s="44">
        <v>2.5</v>
      </c>
      <c r="V2" s="177">
        <v>118.25</v>
      </c>
      <c r="W2" s="136">
        <f>SUMIFS(L2:L67,K2:K67,T2)</f>
        <v>0</v>
      </c>
      <c r="X2" s="178">
        <f>V2*W2</f>
        <v>0</v>
      </c>
      <c r="AA2" s="179">
        <f>SUM(X2:X67)</f>
        <v>0</v>
      </c>
    </row>
    <row r="3" spans="1:172" s="48" customFormat="1" ht="33" customHeight="1" x14ac:dyDescent="0.35">
      <c r="A3" s="142"/>
      <c r="B3" s="142" t="s">
        <v>7</v>
      </c>
      <c r="C3" s="90"/>
      <c r="D3" s="146"/>
      <c r="E3" s="144"/>
      <c r="F3" s="144"/>
      <c r="G3" s="144"/>
      <c r="H3" s="144"/>
      <c r="I3" s="144"/>
      <c r="J3" s="144"/>
      <c r="K3" s="144"/>
      <c r="L3" s="144"/>
      <c r="M3" s="144"/>
      <c r="N3" s="47"/>
      <c r="O3" s="407"/>
      <c r="P3" s="498" t="s">
        <v>31</v>
      </c>
      <c r="Q3" s="498"/>
      <c r="R3" s="498"/>
      <c r="S3" s="499"/>
      <c r="T3" s="16">
        <v>20</v>
      </c>
      <c r="U3" s="137">
        <v>2</v>
      </c>
      <c r="V3" s="177">
        <v>94.6</v>
      </c>
      <c r="W3" s="136">
        <f>SUMIFS(L$2:L$67,K$2:K$67,T3)</f>
        <v>0</v>
      </c>
      <c r="X3" s="178">
        <f t="shared" ref="X3:X67" si="0">V3*W3</f>
        <v>0</v>
      </c>
      <c r="Y3" s="47"/>
      <c r="Z3" s="47"/>
      <c r="AA3" s="47"/>
      <c r="AB3" s="47"/>
      <c r="AC3" s="47"/>
      <c r="AD3" s="47"/>
      <c r="AE3" s="47"/>
      <c r="AF3" s="47"/>
      <c r="AG3" s="47"/>
      <c r="AH3" s="47"/>
      <c r="AI3" s="47"/>
      <c r="AJ3" s="47"/>
      <c r="AK3" s="47"/>
      <c r="AL3" s="47"/>
      <c r="AM3" s="47"/>
      <c r="AN3" s="47"/>
      <c r="AO3" s="47"/>
      <c r="AP3" s="47"/>
      <c r="AQ3" s="47"/>
      <c r="AR3" s="47"/>
      <c r="AS3" s="47"/>
      <c r="AT3" s="47"/>
      <c r="AU3" s="47"/>
      <c r="AV3" s="47"/>
      <c r="AW3" s="47"/>
      <c r="AX3" s="47"/>
      <c r="AY3" s="47"/>
      <c r="AZ3" s="47"/>
      <c r="BA3" s="47"/>
      <c r="BB3" s="47"/>
      <c r="BC3" s="47"/>
      <c r="BD3" s="47"/>
      <c r="BE3" s="47"/>
      <c r="BF3" s="47"/>
      <c r="BG3" s="47"/>
      <c r="BH3" s="47"/>
      <c r="BI3" s="47"/>
      <c r="BJ3" s="47"/>
      <c r="BK3" s="47"/>
      <c r="BL3" s="47"/>
      <c r="BM3" s="47"/>
      <c r="BN3" s="47"/>
      <c r="BO3" s="47"/>
      <c r="BP3" s="47"/>
      <c r="BQ3" s="47"/>
      <c r="BR3" s="47"/>
      <c r="BS3" s="47"/>
      <c r="BT3" s="47"/>
      <c r="BU3" s="47"/>
      <c r="BV3" s="47"/>
      <c r="BW3" s="47"/>
      <c r="BX3" s="47"/>
      <c r="BY3" s="47"/>
      <c r="BZ3" s="47"/>
      <c r="CA3" s="47"/>
      <c r="CB3" s="47"/>
      <c r="CC3" s="47"/>
      <c r="CD3" s="47"/>
      <c r="CE3" s="47"/>
      <c r="CF3" s="47"/>
      <c r="CG3" s="47"/>
      <c r="CH3" s="47"/>
      <c r="CI3" s="47"/>
      <c r="CJ3" s="47"/>
      <c r="CK3" s="47"/>
      <c r="CL3" s="47"/>
      <c r="CM3" s="47"/>
      <c r="CN3" s="47"/>
      <c r="CO3" s="47"/>
      <c r="CP3" s="47"/>
      <c r="CQ3" s="47"/>
      <c r="CR3" s="47"/>
      <c r="CS3" s="47"/>
      <c r="CT3" s="47"/>
      <c r="CU3" s="47"/>
      <c r="CV3" s="47"/>
      <c r="CW3" s="47"/>
      <c r="CX3" s="47"/>
      <c r="CY3" s="47"/>
      <c r="CZ3" s="47"/>
      <c r="DA3" s="47"/>
      <c r="DB3" s="47"/>
      <c r="DC3" s="47"/>
      <c r="DD3" s="47"/>
      <c r="DE3" s="47"/>
      <c r="DF3" s="47"/>
      <c r="DG3" s="47"/>
      <c r="DH3" s="47"/>
      <c r="DI3" s="47"/>
      <c r="DJ3" s="47"/>
      <c r="DK3" s="47"/>
      <c r="DL3" s="47"/>
      <c r="DM3" s="47"/>
      <c r="DN3" s="47"/>
      <c r="DO3" s="47"/>
      <c r="DP3" s="47"/>
      <c r="DQ3" s="47"/>
      <c r="DR3" s="47"/>
      <c r="DS3" s="47"/>
      <c r="DT3" s="47"/>
      <c r="DU3" s="47"/>
      <c r="DV3" s="47"/>
      <c r="DW3" s="47"/>
      <c r="DX3" s="47"/>
      <c r="DY3" s="47"/>
      <c r="DZ3" s="47"/>
      <c r="EA3" s="47"/>
      <c r="EB3" s="47"/>
      <c r="EC3" s="47"/>
      <c r="ED3" s="47"/>
      <c r="EE3" s="47"/>
      <c r="EF3" s="47"/>
      <c r="EG3" s="47"/>
      <c r="EH3" s="47"/>
      <c r="EI3" s="47"/>
      <c r="EJ3" s="47"/>
      <c r="EK3" s="47"/>
      <c r="EL3" s="47"/>
      <c r="EM3" s="47"/>
      <c r="EN3" s="47"/>
      <c r="EO3" s="47"/>
      <c r="EP3" s="47"/>
      <c r="EQ3" s="47"/>
      <c r="ER3" s="47"/>
      <c r="ES3" s="47"/>
      <c r="ET3" s="47"/>
      <c r="EU3" s="47"/>
      <c r="EV3" s="47"/>
      <c r="EW3" s="47"/>
      <c r="EX3" s="47"/>
      <c r="EY3" s="47"/>
      <c r="EZ3" s="47"/>
      <c r="FA3" s="47"/>
      <c r="FB3" s="47"/>
      <c r="FC3" s="47"/>
      <c r="FD3" s="47"/>
      <c r="FE3" s="47"/>
      <c r="FF3" s="47"/>
      <c r="FG3" s="47"/>
      <c r="FH3" s="47"/>
      <c r="FI3" s="47"/>
      <c r="FJ3" s="47"/>
      <c r="FK3" s="47"/>
      <c r="FL3" s="47"/>
      <c r="FM3" s="47"/>
      <c r="FN3" s="47"/>
      <c r="FO3" s="47"/>
      <c r="FP3" s="47"/>
    </row>
    <row r="4" spans="1:172" s="180" customFormat="1" ht="35.1" customHeight="1" thickBot="1" x14ac:dyDescent="0.4">
      <c r="A4" s="106"/>
      <c r="B4" s="106" t="s">
        <v>235</v>
      </c>
      <c r="C4" s="104"/>
      <c r="D4" s="145"/>
      <c r="E4" s="144"/>
      <c r="F4" s="144"/>
      <c r="G4" s="144"/>
      <c r="H4" s="144"/>
      <c r="I4" s="144"/>
      <c r="J4" s="144"/>
      <c r="K4" s="144"/>
      <c r="L4" s="144"/>
      <c r="M4" s="144"/>
      <c r="N4" s="8"/>
      <c r="O4" s="407"/>
      <c r="P4" s="498" t="s">
        <v>32</v>
      </c>
      <c r="Q4" s="498"/>
      <c r="R4" s="498"/>
      <c r="S4" s="499"/>
      <c r="T4" s="16">
        <v>30</v>
      </c>
      <c r="U4" s="137">
        <v>0.45</v>
      </c>
      <c r="V4" s="177">
        <v>21.285</v>
      </c>
      <c r="W4" s="136">
        <f t="shared" ref="W4:W67" si="1">SUMIFS(L$2:L$67,K$2:K$67,T4)</f>
        <v>0</v>
      </c>
      <c r="X4" s="178">
        <f t="shared" si="0"/>
        <v>0</v>
      </c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8"/>
      <c r="EI4" s="8"/>
      <c r="EJ4" s="8"/>
      <c r="EK4" s="8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  <c r="FD4" s="8"/>
      <c r="FE4" s="8"/>
      <c r="FF4" s="8"/>
      <c r="FG4" s="8"/>
      <c r="FH4" s="8"/>
      <c r="FI4" s="8"/>
      <c r="FJ4" s="8"/>
      <c r="FK4" s="8"/>
      <c r="FL4" s="8"/>
      <c r="FM4" s="8"/>
      <c r="FN4" s="8"/>
      <c r="FO4" s="8"/>
      <c r="FP4" s="8"/>
    </row>
    <row r="5" spans="1:172" s="48" customFormat="1" ht="35.1" customHeight="1" thickBot="1" x14ac:dyDescent="0.4">
      <c r="A5" s="103"/>
      <c r="B5" s="103"/>
      <c r="C5" s="104"/>
      <c r="D5" s="145"/>
      <c r="E5" s="144"/>
      <c r="F5" s="144"/>
      <c r="G5" s="144"/>
      <c r="H5" s="144"/>
      <c r="I5" s="144"/>
      <c r="J5" s="144"/>
      <c r="K5" s="144"/>
      <c r="L5" s="144"/>
      <c r="M5" s="144"/>
      <c r="N5" s="47"/>
      <c r="O5" s="407"/>
      <c r="P5" s="498" t="s">
        <v>33</v>
      </c>
      <c r="Q5" s="498"/>
      <c r="R5" s="498"/>
      <c r="S5" s="499"/>
      <c r="T5" s="16">
        <v>40</v>
      </c>
      <c r="U5" s="137">
        <v>0.55000000000000004</v>
      </c>
      <c r="V5" s="177">
        <v>26.02</v>
      </c>
      <c r="W5" s="136">
        <f t="shared" si="1"/>
        <v>0</v>
      </c>
      <c r="X5" s="178">
        <f t="shared" si="0"/>
        <v>0</v>
      </c>
      <c r="Y5" s="47"/>
      <c r="Z5" s="486" t="s">
        <v>210</v>
      </c>
      <c r="AA5" s="487"/>
      <c r="AB5" s="487"/>
      <c r="AC5" s="487"/>
      <c r="AD5" s="487"/>
      <c r="AE5" s="488"/>
      <c r="AF5" s="47"/>
      <c r="AG5" s="47"/>
      <c r="AH5" s="47"/>
      <c r="AI5" s="47"/>
      <c r="AJ5" s="47"/>
      <c r="AK5" s="47"/>
      <c r="AL5" s="47"/>
      <c r="AM5" s="47"/>
      <c r="AN5" s="47"/>
      <c r="AO5" s="47"/>
      <c r="AP5" s="47"/>
      <c r="AQ5" s="47"/>
      <c r="AR5" s="47"/>
      <c r="AS5" s="47"/>
      <c r="AT5" s="47"/>
      <c r="AU5" s="47"/>
      <c r="AV5" s="47"/>
      <c r="AW5" s="47"/>
      <c r="AX5" s="47"/>
      <c r="AY5" s="47"/>
      <c r="AZ5" s="47"/>
      <c r="BA5" s="47"/>
      <c r="BB5" s="47"/>
      <c r="BC5" s="47"/>
      <c r="BD5" s="47"/>
      <c r="BE5" s="47"/>
      <c r="BF5" s="47"/>
      <c r="BG5" s="47"/>
      <c r="BH5" s="47"/>
      <c r="BI5" s="47"/>
      <c r="BJ5" s="47"/>
      <c r="BK5" s="47"/>
      <c r="BL5" s="47"/>
      <c r="BM5" s="47"/>
      <c r="BN5" s="47"/>
      <c r="BO5" s="47"/>
      <c r="BP5" s="47"/>
      <c r="BQ5" s="47"/>
      <c r="BR5" s="47"/>
      <c r="BS5" s="47"/>
      <c r="BT5" s="47"/>
      <c r="BU5" s="47"/>
      <c r="BV5" s="47"/>
      <c r="BW5" s="47"/>
      <c r="BX5" s="47"/>
      <c r="BY5" s="47"/>
      <c r="BZ5" s="47"/>
      <c r="CA5" s="47"/>
      <c r="CB5" s="47"/>
      <c r="CC5" s="47"/>
      <c r="CD5" s="47"/>
      <c r="CE5" s="47"/>
      <c r="CF5" s="47"/>
      <c r="CG5" s="47"/>
      <c r="CH5" s="47"/>
      <c r="CI5" s="47"/>
      <c r="CJ5" s="47"/>
      <c r="CK5" s="47"/>
      <c r="CL5" s="47"/>
      <c r="CM5" s="47"/>
      <c r="CN5" s="47"/>
      <c r="CO5" s="47"/>
      <c r="CP5" s="47"/>
      <c r="CQ5" s="47"/>
      <c r="CR5" s="47"/>
      <c r="CS5" s="47"/>
      <c r="CT5" s="47"/>
      <c r="CU5" s="47"/>
      <c r="CV5" s="47"/>
      <c r="CW5" s="47"/>
      <c r="CX5" s="47"/>
      <c r="CY5" s="47"/>
      <c r="CZ5" s="47"/>
      <c r="DA5" s="47"/>
      <c r="DB5" s="47"/>
      <c r="DC5" s="47"/>
      <c r="DD5" s="47"/>
      <c r="DE5" s="47"/>
      <c r="DF5" s="47"/>
      <c r="DG5" s="47"/>
      <c r="DH5" s="47"/>
      <c r="DI5" s="47"/>
      <c r="DJ5" s="47"/>
      <c r="DK5" s="47"/>
      <c r="DL5" s="47"/>
      <c r="DM5" s="47"/>
      <c r="DN5" s="47"/>
      <c r="DO5" s="47"/>
      <c r="DP5" s="47"/>
      <c r="DQ5" s="47"/>
      <c r="DR5" s="47"/>
      <c r="DS5" s="47"/>
      <c r="DT5" s="47"/>
      <c r="DU5" s="47"/>
      <c r="DV5" s="47"/>
      <c r="DW5" s="47"/>
      <c r="DX5" s="47"/>
      <c r="DY5" s="47"/>
      <c r="DZ5" s="47"/>
      <c r="EA5" s="47"/>
      <c r="EB5" s="47"/>
      <c r="EC5" s="47"/>
      <c r="ED5" s="47"/>
      <c r="EE5" s="47"/>
      <c r="EF5" s="47"/>
      <c r="EG5" s="47"/>
      <c r="EH5" s="47"/>
      <c r="EI5" s="47"/>
      <c r="EJ5" s="47"/>
      <c r="EK5" s="47"/>
      <c r="EL5" s="47"/>
      <c r="EM5" s="47"/>
      <c r="EN5" s="47"/>
      <c r="EO5" s="47"/>
      <c r="EP5" s="47"/>
      <c r="EQ5" s="47"/>
      <c r="ER5" s="47"/>
      <c r="ES5" s="47"/>
      <c r="ET5" s="47"/>
      <c r="EU5" s="47"/>
      <c r="EV5" s="47"/>
      <c r="EW5" s="47"/>
      <c r="EX5" s="47"/>
      <c r="EY5" s="47"/>
      <c r="EZ5" s="47"/>
      <c r="FA5" s="47"/>
      <c r="FB5" s="47"/>
      <c r="FC5" s="47"/>
      <c r="FD5" s="47"/>
      <c r="FE5" s="47"/>
      <c r="FF5" s="47"/>
      <c r="FG5" s="47"/>
      <c r="FH5" s="47"/>
      <c r="FI5" s="47"/>
      <c r="FJ5" s="47"/>
      <c r="FK5" s="47"/>
      <c r="FL5" s="47"/>
      <c r="FM5" s="47"/>
      <c r="FN5" s="47"/>
      <c r="FO5" s="47"/>
      <c r="FP5" s="47"/>
    </row>
    <row r="6" spans="1:172" s="48" customFormat="1" ht="35.1" customHeight="1" x14ac:dyDescent="0.35">
      <c r="A6" s="103"/>
      <c r="B6" s="103"/>
      <c r="C6" s="104"/>
      <c r="D6" s="145"/>
      <c r="E6" s="144"/>
      <c r="F6" s="144"/>
      <c r="G6" s="144"/>
      <c r="H6" s="144"/>
      <c r="I6" s="144"/>
      <c r="J6" s="144"/>
      <c r="K6" s="144"/>
      <c r="L6" s="144"/>
      <c r="M6" s="144"/>
      <c r="N6" s="47"/>
      <c r="O6" s="407"/>
      <c r="P6" s="498" t="s">
        <v>84</v>
      </c>
      <c r="Q6" s="498"/>
      <c r="R6" s="498"/>
      <c r="S6" s="499"/>
      <c r="T6" s="16">
        <v>40.1</v>
      </c>
      <c r="U6" s="137">
        <v>1</v>
      </c>
      <c r="V6" s="177">
        <v>47.3</v>
      </c>
      <c r="W6" s="136">
        <f t="shared" si="1"/>
        <v>0</v>
      </c>
      <c r="X6" s="178">
        <f t="shared" si="0"/>
        <v>0</v>
      </c>
      <c r="Y6" s="47"/>
      <c r="Z6" s="489">
        <f>SUM(X2:X67)</f>
        <v>0</v>
      </c>
      <c r="AA6" s="490"/>
      <c r="AB6" s="490"/>
      <c r="AC6" s="490"/>
      <c r="AD6" s="490"/>
      <c r="AE6" s="491"/>
      <c r="AF6" s="47"/>
      <c r="AG6" s="47"/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  <c r="AW6" s="47"/>
      <c r="AX6" s="47"/>
      <c r="AY6" s="47"/>
      <c r="AZ6" s="47"/>
      <c r="BA6" s="47"/>
      <c r="BB6" s="47"/>
      <c r="BC6" s="47"/>
      <c r="BD6" s="47"/>
      <c r="BE6" s="47"/>
      <c r="BF6" s="47"/>
      <c r="BG6" s="47"/>
      <c r="BH6" s="47"/>
      <c r="BI6" s="47"/>
      <c r="BJ6" s="47"/>
      <c r="BK6" s="47"/>
      <c r="BL6" s="47"/>
      <c r="BM6" s="47"/>
      <c r="BN6" s="47"/>
      <c r="BO6" s="47"/>
      <c r="BP6" s="47"/>
      <c r="BQ6" s="47"/>
      <c r="BR6" s="47"/>
      <c r="BS6" s="47"/>
      <c r="BT6" s="47"/>
      <c r="BU6" s="47"/>
      <c r="BV6" s="47"/>
      <c r="BW6" s="47"/>
      <c r="BX6" s="47"/>
      <c r="BY6" s="47"/>
      <c r="BZ6" s="47"/>
      <c r="CA6" s="47"/>
      <c r="CB6" s="47"/>
      <c r="CC6" s="47"/>
      <c r="CD6" s="47"/>
      <c r="CE6" s="47"/>
      <c r="CF6" s="47"/>
      <c r="CG6" s="47"/>
      <c r="CH6" s="47"/>
      <c r="CI6" s="47"/>
      <c r="CJ6" s="47"/>
      <c r="CK6" s="47"/>
      <c r="CL6" s="47"/>
      <c r="CM6" s="47"/>
      <c r="CN6" s="47"/>
      <c r="CO6" s="47"/>
      <c r="CP6" s="47"/>
      <c r="CQ6" s="47"/>
      <c r="CR6" s="47"/>
      <c r="CS6" s="47"/>
      <c r="CT6" s="47"/>
      <c r="CU6" s="47"/>
      <c r="CV6" s="47"/>
      <c r="CW6" s="47"/>
      <c r="CX6" s="47"/>
      <c r="CY6" s="47"/>
      <c r="CZ6" s="47"/>
      <c r="DA6" s="47"/>
      <c r="DB6" s="47"/>
      <c r="DC6" s="47"/>
      <c r="DD6" s="47"/>
      <c r="DE6" s="47"/>
      <c r="DF6" s="47"/>
      <c r="DG6" s="47"/>
      <c r="DH6" s="47"/>
      <c r="DI6" s="47"/>
      <c r="DJ6" s="47"/>
      <c r="DK6" s="47"/>
      <c r="DL6" s="47"/>
      <c r="DM6" s="47"/>
      <c r="DN6" s="47"/>
      <c r="DO6" s="47"/>
      <c r="DP6" s="47"/>
      <c r="DQ6" s="47"/>
      <c r="DR6" s="47"/>
      <c r="DS6" s="47"/>
      <c r="DT6" s="47"/>
      <c r="DU6" s="47"/>
      <c r="DV6" s="47"/>
      <c r="DW6" s="47"/>
      <c r="DX6" s="47"/>
      <c r="DY6" s="47"/>
      <c r="DZ6" s="47"/>
      <c r="EA6" s="47"/>
      <c r="EB6" s="47"/>
      <c r="EC6" s="47"/>
      <c r="ED6" s="47"/>
      <c r="EE6" s="47"/>
      <c r="EF6" s="47"/>
      <c r="EG6" s="47"/>
      <c r="EH6" s="47"/>
      <c r="EI6" s="47"/>
      <c r="EJ6" s="47"/>
      <c r="EK6" s="47"/>
      <c r="EL6" s="47"/>
      <c r="EM6" s="47"/>
      <c r="EN6" s="47"/>
      <c r="EO6" s="47"/>
      <c r="EP6" s="47"/>
      <c r="EQ6" s="47"/>
      <c r="ER6" s="47"/>
      <c r="ES6" s="47"/>
      <c r="ET6" s="47"/>
      <c r="EU6" s="47"/>
      <c r="EV6" s="47"/>
      <c r="EW6" s="47"/>
      <c r="EX6" s="47"/>
      <c r="EY6" s="47"/>
      <c r="EZ6" s="47"/>
      <c r="FA6" s="47"/>
      <c r="FB6" s="47"/>
      <c r="FC6" s="47"/>
      <c r="FD6" s="47"/>
      <c r="FE6" s="47"/>
      <c r="FF6" s="47"/>
      <c r="FG6" s="47"/>
      <c r="FH6" s="47"/>
      <c r="FI6" s="47"/>
      <c r="FJ6" s="47"/>
      <c r="FK6" s="47"/>
      <c r="FL6" s="47"/>
      <c r="FM6" s="47"/>
      <c r="FN6" s="47"/>
      <c r="FO6" s="47"/>
      <c r="FP6" s="47"/>
    </row>
    <row r="7" spans="1:172" s="48" customFormat="1" ht="35.1" customHeight="1" thickBot="1" x14ac:dyDescent="0.4">
      <c r="A7" s="103"/>
      <c r="B7" s="103"/>
      <c r="C7" s="104"/>
      <c r="D7" s="145"/>
      <c r="E7" s="144"/>
      <c r="F7" s="144"/>
      <c r="G7" s="144"/>
      <c r="H7" s="144"/>
      <c r="I7" s="144"/>
      <c r="J7" s="144"/>
      <c r="K7" s="144"/>
      <c r="L7" s="144"/>
      <c r="M7" s="144"/>
      <c r="N7" s="47"/>
      <c r="O7" s="407"/>
      <c r="P7" s="498" t="s">
        <v>85</v>
      </c>
      <c r="Q7" s="498"/>
      <c r="R7" s="498"/>
      <c r="S7" s="499"/>
      <c r="T7" s="16">
        <v>40.200000000000003</v>
      </c>
      <c r="U7" s="137">
        <v>2.75</v>
      </c>
      <c r="V7" s="177">
        <v>130.07499999999999</v>
      </c>
      <c r="W7" s="136">
        <f t="shared" si="1"/>
        <v>0</v>
      </c>
      <c r="X7" s="178">
        <f t="shared" si="0"/>
        <v>0</v>
      </c>
      <c r="Y7" s="47"/>
      <c r="Z7" s="492"/>
      <c r="AA7" s="493"/>
      <c r="AB7" s="493"/>
      <c r="AC7" s="493"/>
      <c r="AD7" s="493"/>
      <c r="AE7" s="494"/>
      <c r="AF7" s="47"/>
      <c r="AG7" s="47"/>
      <c r="AH7" s="47"/>
      <c r="AI7" s="47"/>
      <c r="AJ7" s="47"/>
      <c r="AK7" s="47"/>
      <c r="AL7" s="47"/>
      <c r="AM7" s="47"/>
      <c r="AN7" s="47"/>
      <c r="AO7" s="47"/>
      <c r="AP7" s="47"/>
      <c r="AQ7" s="47"/>
      <c r="AR7" s="47"/>
      <c r="AS7" s="47"/>
      <c r="AT7" s="47"/>
      <c r="AU7" s="47"/>
      <c r="AV7" s="47"/>
      <c r="AW7" s="47"/>
      <c r="AX7" s="47"/>
      <c r="AY7" s="47"/>
      <c r="AZ7" s="47"/>
      <c r="BA7" s="47"/>
      <c r="BB7" s="47"/>
      <c r="BC7" s="47"/>
      <c r="BD7" s="47"/>
      <c r="BE7" s="47"/>
      <c r="BF7" s="47"/>
      <c r="BG7" s="47"/>
      <c r="BH7" s="47"/>
      <c r="BI7" s="47"/>
      <c r="BJ7" s="47"/>
      <c r="BK7" s="47"/>
      <c r="BL7" s="47"/>
      <c r="BM7" s="47"/>
      <c r="BN7" s="47"/>
      <c r="BO7" s="47"/>
      <c r="BP7" s="47"/>
      <c r="BQ7" s="47"/>
      <c r="BR7" s="47"/>
      <c r="BS7" s="47"/>
      <c r="BT7" s="47"/>
      <c r="BU7" s="47"/>
      <c r="BV7" s="47"/>
      <c r="BW7" s="47"/>
      <c r="BX7" s="47"/>
      <c r="BY7" s="47"/>
      <c r="BZ7" s="47"/>
      <c r="CA7" s="47"/>
      <c r="CB7" s="47"/>
      <c r="CC7" s="47"/>
      <c r="CD7" s="47"/>
      <c r="CE7" s="47"/>
      <c r="CF7" s="47"/>
      <c r="CG7" s="47"/>
      <c r="CH7" s="47"/>
      <c r="CI7" s="47"/>
      <c r="CJ7" s="47"/>
      <c r="CK7" s="47"/>
      <c r="CL7" s="47"/>
      <c r="CM7" s="47"/>
      <c r="CN7" s="47"/>
      <c r="CO7" s="47"/>
      <c r="CP7" s="47"/>
      <c r="CQ7" s="47"/>
      <c r="CR7" s="47"/>
      <c r="CS7" s="47"/>
      <c r="CT7" s="47"/>
      <c r="CU7" s="47"/>
      <c r="CV7" s="47"/>
      <c r="CW7" s="47"/>
      <c r="CX7" s="47"/>
      <c r="CY7" s="47"/>
      <c r="CZ7" s="47"/>
      <c r="DA7" s="47"/>
      <c r="DB7" s="47"/>
      <c r="DC7" s="47"/>
      <c r="DD7" s="47"/>
      <c r="DE7" s="47"/>
      <c r="DF7" s="47"/>
      <c r="DG7" s="47"/>
      <c r="DH7" s="47"/>
      <c r="DI7" s="47"/>
      <c r="DJ7" s="47"/>
      <c r="DK7" s="47"/>
      <c r="DL7" s="47"/>
      <c r="DM7" s="47"/>
      <c r="DN7" s="47"/>
      <c r="DO7" s="47"/>
      <c r="DP7" s="47"/>
      <c r="DQ7" s="47"/>
      <c r="DR7" s="47"/>
      <c r="DS7" s="47"/>
      <c r="DT7" s="47"/>
      <c r="DU7" s="47"/>
      <c r="DV7" s="47"/>
      <c r="DW7" s="47"/>
      <c r="DX7" s="47"/>
      <c r="DY7" s="47"/>
      <c r="DZ7" s="47"/>
      <c r="EA7" s="47"/>
      <c r="EB7" s="47"/>
      <c r="EC7" s="47"/>
      <c r="ED7" s="47"/>
      <c r="EE7" s="47"/>
      <c r="EF7" s="47"/>
      <c r="EG7" s="47"/>
      <c r="EH7" s="47"/>
      <c r="EI7" s="47"/>
      <c r="EJ7" s="47"/>
      <c r="EK7" s="47"/>
      <c r="EL7" s="47"/>
      <c r="EM7" s="47"/>
      <c r="EN7" s="47"/>
      <c r="EO7" s="47"/>
      <c r="EP7" s="47"/>
      <c r="EQ7" s="47"/>
      <c r="ER7" s="47"/>
      <c r="ES7" s="47"/>
      <c r="ET7" s="47"/>
      <c r="EU7" s="47"/>
      <c r="EV7" s="47"/>
      <c r="EW7" s="47"/>
      <c r="EX7" s="47"/>
      <c r="EY7" s="47"/>
      <c r="EZ7" s="47"/>
      <c r="FA7" s="47"/>
      <c r="FB7" s="47"/>
      <c r="FC7" s="47"/>
      <c r="FD7" s="47"/>
      <c r="FE7" s="47"/>
      <c r="FF7" s="47"/>
      <c r="FG7" s="47"/>
      <c r="FH7" s="47"/>
      <c r="FI7" s="47"/>
      <c r="FJ7" s="47"/>
      <c r="FK7" s="47"/>
      <c r="FL7" s="47"/>
      <c r="FM7" s="47"/>
      <c r="FN7" s="47"/>
      <c r="FO7" s="47"/>
      <c r="FP7" s="47"/>
    </row>
    <row r="8" spans="1:172" s="48" customFormat="1" ht="35.1" customHeight="1" thickBot="1" x14ac:dyDescent="0.4">
      <c r="A8" s="103"/>
      <c r="B8" s="103"/>
      <c r="C8" s="104"/>
      <c r="D8" s="145"/>
      <c r="E8" s="144"/>
      <c r="F8" s="144"/>
      <c r="G8" s="144"/>
      <c r="H8" s="144"/>
      <c r="I8" s="144"/>
      <c r="J8" s="144"/>
      <c r="K8" s="144"/>
      <c r="L8" s="144"/>
      <c r="M8" s="144"/>
      <c r="N8" s="47"/>
      <c r="O8" s="407"/>
      <c r="P8" s="498" t="s">
        <v>86</v>
      </c>
      <c r="Q8" s="498"/>
      <c r="R8" s="498"/>
      <c r="S8" s="499"/>
      <c r="T8" s="16">
        <v>40.299999999999997</v>
      </c>
      <c r="U8" s="137">
        <v>2.5499999999999998</v>
      </c>
      <c r="V8" s="177">
        <v>120.62</v>
      </c>
      <c r="W8" s="136">
        <f t="shared" si="1"/>
        <v>0</v>
      </c>
      <c r="X8" s="178">
        <f t="shared" si="0"/>
        <v>0</v>
      </c>
      <c r="Y8" s="47"/>
      <c r="Z8" s="47"/>
      <c r="AA8" s="47"/>
      <c r="AB8" s="47"/>
      <c r="AC8" s="47"/>
      <c r="AD8" s="47"/>
      <c r="AE8" s="47"/>
      <c r="AF8" s="47"/>
      <c r="AG8" s="47"/>
      <c r="AH8" s="47"/>
      <c r="AI8" s="47"/>
      <c r="AJ8" s="47"/>
      <c r="AK8" s="47"/>
      <c r="AL8" s="47"/>
      <c r="AM8" s="47"/>
      <c r="AN8" s="47"/>
      <c r="AO8" s="47"/>
      <c r="AP8" s="47"/>
      <c r="AQ8" s="47"/>
      <c r="AR8" s="47"/>
      <c r="AS8" s="47"/>
      <c r="AT8" s="47"/>
      <c r="AU8" s="47"/>
      <c r="AV8" s="47"/>
      <c r="AW8" s="47"/>
      <c r="AX8" s="47"/>
      <c r="AY8" s="47"/>
      <c r="AZ8" s="47"/>
      <c r="BA8" s="47"/>
      <c r="BB8" s="47"/>
      <c r="BC8" s="47"/>
      <c r="BD8" s="47"/>
      <c r="BE8" s="47"/>
      <c r="BF8" s="47"/>
      <c r="BG8" s="47"/>
      <c r="BH8" s="47"/>
      <c r="BI8" s="47"/>
      <c r="BJ8" s="47"/>
      <c r="BK8" s="47"/>
      <c r="BL8" s="47"/>
      <c r="BM8" s="47"/>
      <c r="BN8" s="47"/>
      <c r="BO8" s="47"/>
      <c r="BP8" s="47"/>
      <c r="BQ8" s="47"/>
      <c r="BR8" s="47"/>
      <c r="BS8" s="47"/>
      <c r="BT8" s="47"/>
      <c r="BU8" s="47"/>
      <c r="BV8" s="47"/>
      <c r="BW8" s="47"/>
      <c r="BX8" s="47"/>
      <c r="BY8" s="47"/>
      <c r="BZ8" s="47"/>
      <c r="CA8" s="47"/>
      <c r="CB8" s="47"/>
      <c r="CC8" s="47"/>
      <c r="CD8" s="47"/>
      <c r="CE8" s="47"/>
      <c r="CF8" s="47"/>
      <c r="CG8" s="47"/>
      <c r="CH8" s="47"/>
      <c r="CI8" s="47"/>
      <c r="CJ8" s="47"/>
      <c r="CK8" s="47"/>
      <c r="CL8" s="47"/>
      <c r="CM8" s="47"/>
      <c r="CN8" s="47"/>
      <c r="CO8" s="47"/>
      <c r="CP8" s="47"/>
      <c r="CQ8" s="47"/>
      <c r="CR8" s="47"/>
      <c r="CS8" s="47"/>
      <c r="CT8" s="47"/>
      <c r="CU8" s="47"/>
      <c r="CV8" s="47"/>
      <c r="CW8" s="47"/>
      <c r="CX8" s="47"/>
      <c r="CY8" s="47"/>
      <c r="CZ8" s="47"/>
      <c r="DA8" s="47"/>
      <c r="DB8" s="47"/>
      <c r="DC8" s="47"/>
      <c r="DD8" s="47"/>
      <c r="DE8" s="47"/>
      <c r="DF8" s="47"/>
      <c r="DG8" s="47"/>
      <c r="DH8" s="47"/>
      <c r="DI8" s="47"/>
      <c r="DJ8" s="47"/>
      <c r="DK8" s="47"/>
      <c r="DL8" s="47"/>
      <c r="DM8" s="47"/>
      <c r="DN8" s="47"/>
      <c r="DO8" s="47"/>
      <c r="DP8" s="47"/>
      <c r="DQ8" s="47"/>
      <c r="DR8" s="47"/>
      <c r="DS8" s="47"/>
      <c r="DT8" s="47"/>
      <c r="DU8" s="47"/>
      <c r="DV8" s="47"/>
      <c r="DW8" s="47"/>
      <c r="DX8" s="47"/>
      <c r="DY8" s="47"/>
      <c r="DZ8" s="47"/>
      <c r="EA8" s="47"/>
      <c r="EB8" s="47"/>
      <c r="EC8" s="47"/>
      <c r="ED8" s="47"/>
      <c r="EE8" s="47"/>
      <c r="EF8" s="47"/>
      <c r="EG8" s="47"/>
      <c r="EH8" s="47"/>
      <c r="EI8" s="47"/>
      <c r="EJ8" s="47"/>
      <c r="EK8" s="47"/>
      <c r="EL8" s="47"/>
      <c r="EM8" s="47"/>
      <c r="EN8" s="47"/>
      <c r="EO8" s="47"/>
      <c r="EP8" s="47"/>
      <c r="EQ8" s="47"/>
      <c r="ER8" s="47"/>
      <c r="ES8" s="47"/>
      <c r="ET8" s="47"/>
      <c r="EU8" s="47"/>
      <c r="EV8" s="47"/>
      <c r="EW8" s="47"/>
      <c r="EX8" s="47"/>
      <c r="EY8" s="47"/>
      <c r="EZ8" s="47"/>
      <c r="FA8" s="47"/>
      <c r="FB8" s="47"/>
      <c r="FC8" s="47"/>
      <c r="FD8" s="47"/>
      <c r="FE8" s="47"/>
      <c r="FF8" s="47"/>
      <c r="FG8" s="47"/>
      <c r="FH8" s="47"/>
      <c r="FI8" s="47"/>
      <c r="FJ8" s="47"/>
      <c r="FK8" s="47"/>
      <c r="FL8" s="47"/>
      <c r="FM8" s="47"/>
      <c r="FN8" s="47"/>
      <c r="FO8" s="47"/>
      <c r="FP8" s="47"/>
    </row>
    <row r="9" spans="1:172" s="48" customFormat="1" ht="35.1" customHeight="1" thickBot="1" x14ac:dyDescent="0.4">
      <c r="A9" s="103"/>
      <c r="B9" s="103"/>
      <c r="C9" s="104"/>
      <c r="D9" s="145"/>
      <c r="E9" s="144"/>
      <c r="F9" s="144"/>
      <c r="G9" s="144"/>
      <c r="H9" s="144"/>
      <c r="I9" s="144"/>
      <c r="J9" s="144"/>
      <c r="K9" s="144"/>
      <c r="L9" s="144"/>
      <c r="M9" s="144"/>
      <c r="N9" s="47"/>
      <c r="O9" s="407"/>
      <c r="P9" s="498" t="s">
        <v>87</v>
      </c>
      <c r="Q9" s="498"/>
      <c r="R9" s="498"/>
      <c r="S9" s="499"/>
      <c r="T9" s="16">
        <v>40.4</v>
      </c>
      <c r="U9" s="137">
        <v>2.5</v>
      </c>
      <c r="V9" s="177">
        <v>118.25</v>
      </c>
      <c r="W9" s="136">
        <f t="shared" si="1"/>
        <v>0</v>
      </c>
      <c r="X9" s="178">
        <f t="shared" si="0"/>
        <v>0</v>
      </c>
      <c r="Y9" s="47"/>
      <c r="Z9" s="486" t="s">
        <v>214</v>
      </c>
      <c r="AA9" s="487"/>
      <c r="AB9" s="487"/>
      <c r="AC9" s="487"/>
      <c r="AD9" s="487"/>
      <c r="AE9" s="488"/>
      <c r="AF9" s="47"/>
      <c r="AG9" s="47"/>
      <c r="AH9" s="47"/>
      <c r="AI9" s="47"/>
      <c r="AJ9" s="47"/>
      <c r="AK9" s="47"/>
      <c r="AL9" s="47"/>
      <c r="AM9" s="47"/>
      <c r="AN9" s="47"/>
      <c r="AO9" s="47"/>
      <c r="AP9" s="47"/>
      <c r="AQ9" s="47"/>
      <c r="AR9" s="47"/>
      <c r="AS9" s="47"/>
      <c r="AT9" s="47"/>
      <c r="AU9" s="47"/>
      <c r="AV9" s="47"/>
      <c r="AW9" s="47"/>
      <c r="AX9" s="47"/>
      <c r="AY9" s="47"/>
      <c r="AZ9" s="47"/>
      <c r="BA9" s="47"/>
      <c r="BB9" s="47"/>
      <c r="BC9" s="47"/>
      <c r="BD9" s="47"/>
      <c r="BE9" s="47"/>
      <c r="BF9" s="47"/>
      <c r="BG9" s="47"/>
      <c r="BH9" s="47"/>
      <c r="BI9" s="47"/>
      <c r="BJ9" s="47"/>
      <c r="BK9" s="47"/>
      <c r="BL9" s="47"/>
      <c r="BM9" s="47"/>
      <c r="BN9" s="47"/>
      <c r="BO9" s="47"/>
      <c r="BP9" s="47"/>
      <c r="BQ9" s="47"/>
      <c r="BR9" s="47"/>
      <c r="BS9" s="47"/>
      <c r="BT9" s="47"/>
      <c r="BU9" s="47"/>
      <c r="BV9" s="47"/>
      <c r="BW9" s="47"/>
      <c r="BX9" s="47"/>
      <c r="BY9" s="47"/>
      <c r="BZ9" s="47"/>
      <c r="CA9" s="47"/>
      <c r="CB9" s="47"/>
      <c r="CC9" s="47"/>
      <c r="CD9" s="47"/>
      <c r="CE9" s="47"/>
      <c r="CF9" s="47"/>
      <c r="CG9" s="47"/>
      <c r="CH9" s="47"/>
      <c r="CI9" s="47"/>
      <c r="CJ9" s="47"/>
      <c r="CK9" s="47"/>
      <c r="CL9" s="47"/>
      <c r="CM9" s="47"/>
      <c r="CN9" s="47"/>
      <c r="CO9" s="47"/>
      <c r="CP9" s="47"/>
      <c r="CQ9" s="47"/>
      <c r="CR9" s="47"/>
      <c r="CS9" s="47"/>
      <c r="CT9" s="47"/>
      <c r="CU9" s="47"/>
      <c r="CV9" s="47"/>
      <c r="CW9" s="47"/>
      <c r="CX9" s="47"/>
      <c r="CY9" s="47"/>
      <c r="CZ9" s="47"/>
      <c r="DA9" s="47"/>
      <c r="DB9" s="47"/>
      <c r="DC9" s="47"/>
      <c r="DD9" s="47"/>
      <c r="DE9" s="47"/>
      <c r="DF9" s="47"/>
      <c r="DG9" s="47"/>
      <c r="DH9" s="47"/>
      <c r="DI9" s="47"/>
      <c r="DJ9" s="47"/>
      <c r="DK9" s="47"/>
      <c r="DL9" s="47"/>
      <c r="DM9" s="47"/>
      <c r="DN9" s="47"/>
      <c r="DO9" s="47"/>
      <c r="DP9" s="47"/>
      <c r="DQ9" s="47"/>
      <c r="DR9" s="47"/>
      <c r="DS9" s="47"/>
      <c r="DT9" s="47"/>
      <c r="DU9" s="47"/>
      <c r="DV9" s="47"/>
      <c r="DW9" s="47"/>
      <c r="DX9" s="47"/>
      <c r="DY9" s="47"/>
      <c r="DZ9" s="47"/>
      <c r="EA9" s="47"/>
      <c r="EB9" s="47"/>
      <c r="EC9" s="47"/>
      <c r="ED9" s="47"/>
      <c r="EE9" s="47"/>
      <c r="EF9" s="47"/>
      <c r="EG9" s="47"/>
      <c r="EH9" s="47"/>
      <c r="EI9" s="47"/>
      <c r="EJ9" s="47"/>
      <c r="EK9" s="47"/>
      <c r="EL9" s="47"/>
      <c r="EM9" s="47"/>
      <c r="EN9" s="47"/>
      <c r="EO9" s="47"/>
      <c r="EP9" s="47"/>
      <c r="EQ9" s="47"/>
      <c r="ER9" s="47"/>
      <c r="ES9" s="47"/>
      <c r="ET9" s="47"/>
      <c r="EU9" s="47"/>
      <c r="EV9" s="47"/>
      <c r="EW9" s="47"/>
      <c r="EX9" s="47"/>
      <c r="EY9" s="47"/>
      <c r="EZ9" s="47"/>
      <c r="FA9" s="47"/>
      <c r="FB9" s="47"/>
      <c r="FC9" s="47"/>
      <c r="FD9" s="47"/>
      <c r="FE9" s="47"/>
      <c r="FF9" s="47"/>
      <c r="FG9" s="47"/>
      <c r="FH9" s="47"/>
      <c r="FI9" s="47"/>
      <c r="FJ9" s="47"/>
      <c r="FK9" s="47"/>
      <c r="FL9" s="47"/>
      <c r="FM9" s="47"/>
      <c r="FN9" s="47"/>
      <c r="FO9" s="47"/>
      <c r="FP9" s="47"/>
    </row>
    <row r="10" spans="1:172" s="48" customFormat="1" ht="35.1" customHeight="1" x14ac:dyDescent="0.35">
      <c r="A10" s="103"/>
      <c r="B10" s="103"/>
      <c r="C10" s="104"/>
      <c r="D10" s="145"/>
      <c r="E10" s="144"/>
      <c r="F10" s="144"/>
      <c r="G10" s="144"/>
      <c r="H10" s="144"/>
      <c r="I10" s="144"/>
      <c r="J10" s="144"/>
      <c r="K10" s="144"/>
      <c r="L10" s="144"/>
      <c r="M10" s="144"/>
      <c r="N10" s="47"/>
      <c r="O10" s="407"/>
      <c r="P10" s="498" t="s">
        <v>88</v>
      </c>
      <c r="Q10" s="498"/>
      <c r="R10" s="498"/>
      <c r="S10" s="499"/>
      <c r="T10" s="16">
        <v>50</v>
      </c>
      <c r="U10" s="137">
        <v>4.4000000000000004</v>
      </c>
      <c r="V10" s="177">
        <v>208.12</v>
      </c>
      <c r="W10" s="136">
        <f t="shared" si="1"/>
        <v>0</v>
      </c>
      <c r="X10" s="178">
        <f t="shared" si="0"/>
        <v>0</v>
      </c>
      <c r="Y10" s="47"/>
      <c r="Z10" s="489">
        <f>Z6*0.3</f>
        <v>0</v>
      </c>
      <c r="AA10" s="490"/>
      <c r="AB10" s="490"/>
      <c r="AC10" s="490"/>
      <c r="AD10" s="490"/>
      <c r="AE10" s="491"/>
      <c r="AF10" s="47"/>
      <c r="AG10" s="47"/>
      <c r="AH10" s="47"/>
      <c r="AI10" s="47"/>
      <c r="AJ10" s="47"/>
      <c r="AK10" s="47"/>
      <c r="AL10" s="47"/>
      <c r="AM10" s="47"/>
      <c r="AN10" s="47"/>
      <c r="AO10" s="47"/>
      <c r="AP10" s="47"/>
      <c r="AQ10" s="47"/>
      <c r="AR10" s="47"/>
      <c r="AS10" s="47"/>
      <c r="AT10" s="47"/>
      <c r="AU10" s="47"/>
      <c r="AV10" s="47"/>
      <c r="AW10" s="47"/>
      <c r="AX10" s="47"/>
      <c r="AY10" s="47"/>
      <c r="AZ10" s="47"/>
      <c r="BA10" s="47"/>
      <c r="BB10" s="47"/>
      <c r="BC10" s="47"/>
      <c r="BD10" s="47"/>
      <c r="BE10" s="47"/>
      <c r="BF10" s="47"/>
      <c r="BG10" s="47"/>
      <c r="BH10" s="47"/>
      <c r="BI10" s="47"/>
      <c r="BJ10" s="47"/>
      <c r="BK10" s="47"/>
      <c r="BL10" s="47"/>
      <c r="BM10" s="47"/>
      <c r="BN10" s="47"/>
      <c r="BO10" s="47"/>
      <c r="BP10" s="47"/>
      <c r="BQ10" s="47"/>
      <c r="BR10" s="47"/>
      <c r="BS10" s="47"/>
      <c r="BT10" s="47"/>
      <c r="BU10" s="47"/>
      <c r="BV10" s="47"/>
      <c r="BW10" s="47"/>
      <c r="BX10" s="47"/>
      <c r="BY10" s="47"/>
      <c r="BZ10" s="47"/>
      <c r="CA10" s="47"/>
      <c r="CB10" s="47"/>
      <c r="CC10" s="47"/>
      <c r="CD10" s="47"/>
      <c r="CE10" s="47"/>
      <c r="CF10" s="47"/>
      <c r="CG10" s="47"/>
      <c r="CH10" s="47"/>
      <c r="CI10" s="47"/>
      <c r="CJ10" s="47"/>
      <c r="CK10" s="47"/>
      <c r="CL10" s="47"/>
      <c r="CM10" s="47"/>
      <c r="CN10" s="47"/>
      <c r="CO10" s="47"/>
      <c r="CP10" s="47"/>
      <c r="CQ10" s="47"/>
      <c r="CR10" s="47"/>
      <c r="CS10" s="47"/>
      <c r="CT10" s="47"/>
      <c r="CU10" s="47"/>
      <c r="CV10" s="47"/>
      <c r="CW10" s="47"/>
      <c r="CX10" s="47"/>
      <c r="CY10" s="47"/>
      <c r="CZ10" s="47"/>
      <c r="DA10" s="47"/>
      <c r="DB10" s="47"/>
      <c r="DC10" s="47"/>
      <c r="DD10" s="47"/>
      <c r="DE10" s="47"/>
      <c r="DF10" s="47"/>
      <c r="DG10" s="47"/>
      <c r="DH10" s="47"/>
      <c r="DI10" s="47"/>
      <c r="DJ10" s="47"/>
      <c r="DK10" s="47"/>
      <c r="DL10" s="47"/>
      <c r="DM10" s="47"/>
      <c r="DN10" s="47"/>
      <c r="DO10" s="47"/>
      <c r="DP10" s="47"/>
      <c r="DQ10" s="47"/>
      <c r="DR10" s="47"/>
      <c r="DS10" s="47"/>
      <c r="DT10" s="47"/>
      <c r="DU10" s="47"/>
      <c r="DV10" s="47"/>
      <c r="DW10" s="47"/>
      <c r="DX10" s="47"/>
      <c r="DY10" s="47"/>
      <c r="DZ10" s="47"/>
      <c r="EA10" s="47"/>
      <c r="EB10" s="47"/>
      <c r="EC10" s="47"/>
      <c r="ED10" s="47"/>
      <c r="EE10" s="47"/>
      <c r="EF10" s="47"/>
      <c r="EG10" s="47"/>
      <c r="EH10" s="47"/>
      <c r="EI10" s="47"/>
      <c r="EJ10" s="47"/>
      <c r="EK10" s="47"/>
      <c r="EL10" s="47"/>
      <c r="EM10" s="47"/>
      <c r="EN10" s="47"/>
      <c r="EO10" s="47"/>
      <c r="EP10" s="47"/>
      <c r="EQ10" s="47"/>
      <c r="ER10" s="47"/>
      <c r="ES10" s="47"/>
      <c r="ET10" s="47"/>
      <c r="EU10" s="47"/>
      <c r="EV10" s="47"/>
      <c r="EW10" s="47"/>
      <c r="EX10" s="47"/>
      <c r="EY10" s="47"/>
      <c r="EZ10" s="47"/>
      <c r="FA10" s="47"/>
      <c r="FB10" s="47"/>
      <c r="FC10" s="47"/>
      <c r="FD10" s="47"/>
      <c r="FE10" s="47"/>
      <c r="FF10" s="47"/>
      <c r="FG10" s="47"/>
      <c r="FH10" s="47"/>
      <c r="FI10" s="47"/>
      <c r="FJ10" s="47"/>
      <c r="FK10" s="47"/>
      <c r="FL10" s="47"/>
      <c r="FM10" s="47"/>
      <c r="FN10" s="47"/>
      <c r="FO10" s="47"/>
      <c r="FP10" s="47"/>
    </row>
    <row r="11" spans="1:172" s="48" customFormat="1" ht="35.1" customHeight="1" thickBot="1" x14ac:dyDescent="0.4">
      <c r="A11" s="103"/>
      <c r="B11" s="103"/>
      <c r="C11" s="104"/>
      <c r="D11" s="145"/>
      <c r="E11" s="144"/>
      <c r="F11" s="144"/>
      <c r="G11" s="144"/>
      <c r="H11" s="144"/>
      <c r="I11" s="144"/>
      <c r="J11" s="144"/>
      <c r="K11" s="144"/>
      <c r="L11" s="144"/>
      <c r="M11" s="144"/>
      <c r="N11" s="47"/>
      <c r="O11" s="407"/>
      <c r="P11" s="498" t="s">
        <v>89</v>
      </c>
      <c r="Q11" s="498"/>
      <c r="R11" s="498"/>
      <c r="S11" s="499"/>
      <c r="T11" s="16">
        <v>50.1</v>
      </c>
      <c r="U11" s="137">
        <v>7.5</v>
      </c>
      <c r="V11" s="177">
        <v>354.75</v>
      </c>
      <c r="W11" s="136">
        <f t="shared" si="1"/>
        <v>0</v>
      </c>
      <c r="X11" s="178">
        <f t="shared" si="0"/>
        <v>0</v>
      </c>
      <c r="Y11" s="47"/>
      <c r="Z11" s="492"/>
      <c r="AA11" s="493"/>
      <c r="AB11" s="493"/>
      <c r="AC11" s="493"/>
      <c r="AD11" s="493"/>
      <c r="AE11" s="494"/>
      <c r="AF11" s="47"/>
      <c r="AG11" s="47"/>
      <c r="AH11" s="47"/>
      <c r="AI11" s="47"/>
      <c r="AJ11" s="47"/>
      <c r="AK11" s="47"/>
      <c r="AL11" s="47"/>
      <c r="AM11" s="47"/>
      <c r="AN11" s="47"/>
      <c r="AO11" s="47"/>
      <c r="AP11" s="47"/>
      <c r="AQ11" s="47"/>
      <c r="AR11" s="47"/>
      <c r="AS11" s="47"/>
      <c r="AT11" s="47"/>
      <c r="AU11" s="47"/>
      <c r="AV11" s="47"/>
      <c r="AW11" s="47"/>
      <c r="AX11" s="47"/>
      <c r="AY11" s="47"/>
      <c r="AZ11" s="47"/>
      <c r="BA11" s="47"/>
      <c r="BB11" s="47"/>
      <c r="BC11" s="47"/>
      <c r="BD11" s="47"/>
      <c r="BE11" s="47"/>
      <c r="BF11" s="47"/>
      <c r="BG11" s="47"/>
      <c r="BH11" s="47"/>
      <c r="BI11" s="47"/>
      <c r="BJ11" s="47"/>
      <c r="BK11" s="47"/>
      <c r="BL11" s="47"/>
      <c r="BM11" s="47"/>
      <c r="BN11" s="47"/>
      <c r="BO11" s="47"/>
      <c r="BP11" s="47"/>
      <c r="BQ11" s="47"/>
      <c r="BR11" s="47"/>
      <c r="BS11" s="47"/>
      <c r="BT11" s="47"/>
      <c r="BU11" s="47"/>
      <c r="BV11" s="47"/>
      <c r="BW11" s="47"/>
      <c r="BX11" s="47"/>
      <c r="BY11" s="47"/>
      <c r="BZ11" s="47"/>
      <c r="CA11" s="47"/>
      <c r="CB11" s="47"/>
      <c r="CC11" s="47"/>
      <c r="CD11" s="47"/>
      <c r="CE11" s="47"/>
      <c r="CF11" s="47"/>
      <c r="CG11" s="47"/>
      <c r="CH11" s="47"/>
      <c r="CI11" s="47"/>
      <c r="CJ11" s="47"/>
      <c r="CK11" s="47"/>
      <c r="CL11" s="47"/>
      <c r="CM11" s="47"/>
      <c r="CN11" s="47"/>
      <c r="CO11" s="47"/>
      <c r="CP11" s="47"/>
      <c r="CQ11" s="47"/>
      <c r="CR11" s="47"/>
      <c r="CS11" s="47"/>
      <c r="CT11" s="47"/>
      <c r="CU11" s="47"/>
      <c r="CV11" s="47"/>
      <c r="CW11" s="47"/>
      <c r="CX11" s="47"/>
      <c r="CY11" s="47"/>
      <c r="CZ11" s="47"/>
      <c r="DA11" s="47"/>
      <c r="DB11" s="47"/>
      <c r="DC11" s="47"/>
      <c r="DD11" s="47"/>
      <c r="DE11" s="47"/>
      <c r="DF11" s="47"/>
      <c r="DG11" s="47"/>
      <c r="DH11" s="47"/>
      <c r="DI11" s="47"/>
      <c r="DJ11" s="47"/>
      <c r="DK11" s="47"/>
      <c r="DL11" s="47"/>
      <c r="DM11" s="47"/>
      <c r="DN11" s="47"/>
      <c r="DO11" s="47"/>
      <c r="DP11" s="47"/>
      <c r="DQ11" s="47"/>
      <c r="DR11" s="47"/>
      <c r="DS11" s="47"/>
      <c r="DT11" s="47"/>
      <c r="DU11" s="47"/>
      <c r="DV11" s="47"/>
      <c r="DW11" s="47"/>
      <c r="DX11" s="47"/>
      <c r="DY11" s="47"/>
      <c r="DZ11" s="47"/>
      <c r="EA11" s="47"/>
      <c r="EB11" s="47"/>
      <c r="EC11" s="47"/>
      <c r="ED11" s="47"/>
      <c r="EE11" s="47"/>
      <c r="EF11" s="47"/>
      <c r="EG11" s="47"/>
      <c r="EH11" s="47"/>
      <c r="EI11" s="47"/>
      <c r="EJ11" s="47"/>
      <c r="EK11" s="47"/>
      <c r="EL11" s="47"/>
      <c r="EM11" s="47"/>
      <c r="EN11" s="47"/>
      <c r="EO11" s="47"/>
      <c r="EP11" s="47"/>
      <c r="EQ11" s="47"/>
      <c r="ER11" s="47"/>
      <c r="ES11" s="47"/>
      <c r="ET11" s="47"/>
      <c r="EU11" s="47"/>
      <c r="EV11" s="47"/>
      <c r="EW11" s="47"/>
      <c r="EX11" s="47"/>
      <c r="EY11" s="47"/>
      <c r="EZ11" s="47"/>
      <c r="FA11" s="47"/>
      <c r="FB11" s="47"/>
      <c r="FC11" s="47"/>
      <c r="FD11" s="47"/>
      <c r="FE11" s="47"/>
      <c r="FF11" s="47"/>
      <c r="FG11" s="47"/>
      <c r="FH11" s="47"/>
      <c r="FI11" s="47"/>
      <c r="FJ11" s="47"/>
      <c r="FK11" s="47"/>
      <c r="FL11" s="47"/>
      <c r="FM11" s="47"/>
      <c r="FN11" s="47"/>
      <c r="FO11" s="47"/>
      <c r="FP11" s="47"/>
    </row>
    <row r="12" spans="1:172" s="48" customFormat="1" ht="35.1" customHeight="1" x14ac:dyDescent="0.35">
      <c r="A12" s="103"/>
      <c r="B12" s="103"/>
      <c r="C12" s="104"/>
      <c r="D12" s="145"/>
      <c r="E12" s="144"/>
      <c r="F12" s="144"/>
      <c r="G12" s="144"/>
      <c r="H12" s="144"/>
      <c r="I12" s="144"/>
      <c r="J12" s="144"/>
      <c r="K12" s="144"/>
      <c r="L12" s="144"/>
      <c r="M12" s="144"/>
      <c r="N12" s="47"/>
      <c r="O12" s="407"/>
      <c r="P12" s="498" t="s">
        <v>90</v>
      </c>
      <c r="Q12" s="498"/>
      <c r="R12" s="498"/>
      <c r="S12" s="499"/>
      <c r="T12" s="16">
        <v>50.2</v>
      </c>
      <c r="U12" s="137">
        <v>7.2</v>
      </c>
      <c r="V12" s="177">
        <v>340.56</v>
      </c>
      <c r="W12" s="136">
        <f t="shared" si="1"/>
        <v>0</v>
      </c>
      <c r="X12" s="178">
        <f t="shared" si="0"/>
        <v>0</v>
      </c>
      <c r="Y12" s="47"/>
      <c r="Z12" s="47"/>
      <c r="AA12" s="47"/>
      <c r="AB12" s="47"/>
      <c r="AC12" s="47"/>
      <c r="AD12" s="47"/>
      <c r="AE12" s="47"/>
      <c r="AF12" s="47"/>
      <c r="AG12" s="47"/>
      <c r="AH12" s="47"/>
      <c r="AI12" s="47"/>
      <c r="AJ12" s="47"/>
      <c r="AK12" s="47"/>
      <c r="AL12" s="47"/>
      <c r="AM12" s="47"/>
      <c r="AN12" s="47"/>
      <c r="AO12" s="47"/>
      <c r="AP12" s="47"/>
      <c r="AQ12" s="47"/>
      <c r="AR12" s="47"/>
      <c r="AS12" s="47"/>
      <c r="AT12" s="47"/>
      <c r="AU12" s="47"/>
      <c r="AV12" s="47"/>
      <c r="AW12" s="47"/>
      <c r="AX12" s="47"/>
      <c r="AY12" s="47"/>
      <c r="AZ12" s="47"/>
      <c r="BA12" s="47"/>
      <c r="BB12" s="47"/>
      <c r="BC12" s="47"/>
      <c r="BD12" s="47"/>
      <c r="BE12" s="47"/>
      <c r="BF12" s="47"/>
      <c r="BG12" s="47"/>
      <c r="BH12" s="47"/>
      <c r="BI12" s="47"/>
      <c r="BJ12" s="47"/>
      <c r="BK12" s="47"/>
      <c r="BL12" s="47"/>
      <c r="BM12" s="47"/>
      <c r="BN12" s="47"/>
      <c r="BO12" s="47"/>
      <c r="BP12" s="47"/>
      <c r="BQ12" s="47"/>
      <c r="BR12" s="47"/>
      <c r="BS12" s="47"/>
      <c r="BT12" s="47"/>
      <c r="BU12" s="47"/>
      <c r="BV12" s="47"/>
      <c r="BW12" s="47"/>
      <c r="BX12" s="47"/>
      <c r="BY12" s="47"/>
      <c r="BZ12" s="47"/>
      <c r="CA12" s="47"/>
      <c r="CB12" s="47"/>
      <c r="CC12" s="47"/>
      <c r="CD12" s="47"/>
      <c r="CE12" s="47"/>
      <c r="CF12" s="47"/>
      <c r="CG12" s="47"/>
      <c r="CH12" s="47"/>
      <c r="CI12" s="47"/>
      <c r="CJ12" s="47"/>
      <c r="CK12" s="47"/>
      <c r="CL12" s="47"/>
      <c r="CM12" s="47"/>
      <c r="CN12" s="47"/>
      <c r="CO12" s="47"/>
      <c r="CP12" s="47"/>
      <c r="CQ12" s="47"/>
      <c r="CR12" s="47"/>
      <c r="CS12" s="47"/>
      <c r="CT12" s="47"/>
      <c r="CU12" s="47"/>
      <c r="CV12" s="47"/>
      <c r="CW12" s="47"/>
      <c r="CX12" s="47"/>
      <c r="CY12" s="47"/>
      <c r="CZ12" s="47"/>
      <c r="DA12" s="47"/>
      <c r="DB12" s="47"/>
      <c r="DC12" s="47"/>
      <c r="DD12" s="47"/>
      <c r="DE12" s="47"/>
      <c r="DF12" s="47"/>
      <c r="DG12" s="47"/>
      <c r="DH12" s="47"/>
      <c r="DI12" s="47"/>
      <c r="DJ12" s="47"/>
      <c r="DK12" s="47"/>
      <c r="DL12" s="47"/>
      <c r="DM12" s="47"/>
      <c r="DN12" s="47"/>
      <c r="DO12" s="47"/>
      <c r="DP12" s="47"/>
      <c r="DQ12" s="47"/>
      <c r="DR12" s="47"/>
      <c r="DS12" s="47"/>
      <c r="DT12" s="47"/>
      <c r="DU12" s="47"/>
      <c r="DV12" s="47"/>
      <c r="DW12" s="47"/>
      <c r="DX12" s="47"/>
      <c r="DY12" s="47"/>
      <c r="DZ12" s="47"/>
      <c r="EA12" s="47"/>
      <c r="EB12" s="47"/>
      <c r="EC12" s="47"/>
      <c r="ED12" s="47"/>
      <c r="EE12" s="47"/>
      <c r="EF12" s="47"/>
      <c r="EG12" s="47"/>
      <c r="EH12" s="47"/>
      <c r="EI12" s="47"/>
      <c r="EJ12" s="47"/>
      <c r="EK12" s="47"/>
      <c r="EL12" s="47"/>
      <c r="EM12" s="47"/>
      <c r="EN12" s="47"/>
      <c r="EO12" s="47"/>
      <c r="EP12" s="47"/>
      <c r="EQ12" s="47"/>
      <c r="ER12" s="47"/>
      <c r="ES12" s="47"/>
      <c r="ET12" s="47"/>
      <c r="EU12" s="47"/>
      <c r="EV12" s="47"/>
      <c r="EW12" s="47"/>
      <c r="EX12" s="47"/>
      <c r="EY12" s="47"/>
      <c r="EZ12" s="47"/>
      <c r="FA12" s="47"/>
      <c r="FB12" s="47"/>
      <c r="FC12" s="47"/>
      <c r="FD12" s="47"/>
      <c r="FE12" s="47"/>
      <c r="FF12" s="47"/>
      <c r="FG12" s="47"/>
      <c r="FH12" s="47"/>
      <c r="FI12" s="47"/>
      <c r="FJ12" s="47"/>
      <c r="FK12" s="47"/>
      <c r="FL12" s="47"/>
      <c r="FM12" s="47"/>
      <c r="FN12" s="47"/>
      <c r="FO12" s="47"/>
      <c r="FP12" s="47"/>
    </row>
    <row r="13" spans="1:172" s="48" customFormat="1" ht="35.1" customHeight="1" x14ac:dyDescent="0.35">
      <c r="A13" s="103"/>
      <c r="B13" s="103"/>
      <c r="C13" s="104"/>
      <c r="D13" s="145"/>
      <c r="E13" s="144"/>
      <c r="F13" s="144"/>
      <c r="G13" s="144"/>
      <c r="H13" s="144"/>
      <c r="I13" s="144"/>
      <c r="J13" s="144"/>
      <c r="K13" s="144"/>
      <c r="L13" s="144"/>
      <c r="M13" s="144"/>
      <c r="N13" s="47"/>
      <c r="O13" s="407"/>
      <c r="P13" s="498" t="s">
        <v>91</v>
      </c>
      <c r="Q13" s="498"/>
      <c r="R13" s="498"/>
      <c r="S13" s="499"/>
      <c r="T13" s="16">
        <v>51</v>
      </c>
      <c r="U13" s="137">
        <v>7.1</v>
      </c>
      <c r="V13" s="177">
        <v>335.83</v>
      </c>
      <c r="W13" s="136">
        <f t="shared" si="1"/>
        <v>0</v>
      </c>
      <c r="X13" s="178">
        <f t="shared" si="0"/>
        <v>0</v>
      </c>
      <c r="Y13" s="47"/>
      <c r="Z13" s="47"/>
      <c r="AA13" s="47"/>
      <c r="AB13" s="47"/>
      <c r="AC13" s="47"/>
      <c r="AD13" s="47"/>
      <c r="AE13" s="47"/>
      <c r="AF13" s="47"/>
      <c r="AG13" s="47"/>
      <c r="AH13" s="47"/>
      <c r="AI13" s="47"/>
      <c r="AJ13" s="47"/>
      <c r="AK13" s="47"/>
      <c r="AL13" s="47"/>
      <c r="AM13" s="47"/>
      <c r="AN13" s="47"/>
      <c r="AO13" s="47"/>
      <c r="AP13" s="47"/>
      <c r="AQ13" s="47"/>
      <c r="AR13" s="47"/>
      <c r="AS13" s="47"/>
      <c r="AT13" s="47"/>
      <c r="AU13" s="47"/>
      <c r="AV13" s="47"/>
      <c r="AW13" s="47"/>
      <c r="AX13" s="47"/>
      <c r="AY13" s="47"/>
      <c r="AZ13" s="47"/>
      <c r="BA13" s="47"/>
      <c r="BB13" s="47"/>
      <c r="BC13" s="47"/>
      <c r="BD13" s="47"/>
      <c r="BE13" s="47"/>
      <c r="BF13" s="47"/>
      <c r="BG13" s="47"/>
      <c r="BH13" s="47"/>
      <c r="BI13" s="47"/>
      <c r="BJ13" s="47"/>
      <c r="BK13" s="47"/>
      <c r="BL13" s="47"/>
      <c r="BM13" s="47"/>
      <c r="BN13" s="47"/>
      <c r="BO13" s="47"/>
      <c r="BP13" s="47"/>
      <c r="BQ13" s="47"/>
      <c r="BR13" s="47"/>
      <c r="BS13" s="47"/>
      <c r="BT13" s="47"/>
      <c r="BU13" s="47"/>
      <c r="BV13" s="47"/>
      <c r="BW13" s="47"/>
      <c r="BX13" s="47"/>
      <c r="BY13" s="47"/>
      <c r="BZ13" s="47"/>
      <c r="CA13" s="47"/>
      <c r="CB13" s="47"/>
      <c r="CC13" s="47"/>
      <c r="CD13" s="47"/>
      <c r="CE13" s="47"/>
      <c r="CF13" s="47"/>
      <c r="CG13" s="47"/>
      <c r="CH13" s="47"/>
      <c r="CI13" s="47"/>
      <c r="CJ13" s="47"/>
      <c r="CK13" s="47"/>
      <c r="CL13" s="47"/>
      <c r="CM13" s="47"/>
      <c r="CN13" s="47"/>
      <c r="CO13" s="47"/>
      <c r="CP13" s="47"/>
      <c r="CQ13" s="47"/>
      <c r="CR13" s="47"/>
      <c r="CS13" s="47"/>
      <c r="CT13" s="47"/>
      <c r="CU13" s="47"/>
      <c r="CV13" s="47"/>
      <c r="CW13" s="47"/>
      <c r="CX13" s="47"/>
      <c r="CY13" s="47"/>
      <c r="CZ13" s="47"/>
      <c r="DA13" s="47"/>
      <c r="DB13" s="47"/>
      <c r="DC13" s="47"/>
      <c r="DD13" s="47"/>
      <c r="DE13" s="47"/>
      <c r="DF13" s="47"/>
      <c r="DG13" s="47"/>
      <c r="DH13" s="47"/>
      <c r="DI13" s="47"/>
      <c r="DJ13" s="47"/>
      <c r="DK13" s="47"/>
      <c r="DL13" s="47"/>
      <c r="DM13" s="47"/>
      <c r="DN13" s="47"/>
      <c r="DO13" s="47"/>
      <c r="DP13" s="47"/>
      <c r="DQ13" s="47"/>
      <c r="DR13" s="47"/>
      <c r="DS13" s="47"/>
      <c r="DT13" s="47"/>
      <c r="DU13" s="47"/>
      <c r="DV13" s="47"/>
      <c r="DW13" s="47"/>
      <c r="DX13" s="47"/>
      <c r="DY13" s="47"/>
      <c r="DZ13" s="47"/>
      <c r="EA13" s="47"/>
      <c r="EB13" s="47"/>
      <c r="EC13" s="47"/>
      <c r="ED13" s="47"/>
      <c r="EE13" s="47"/>
      <c r="EF13" s="47"/>
      <c r="EG13" s="47"/>
      <c r="EH13" s="47"/>
      <c r="EI13" s="47"/>
      <c r="EJ13" s="47"/>
      <c r="EK13" s="47"/>
      <c r="EL13" s="47"/>
      <c r="EM13" s="47"/>
      <c r="EN13" s="47"/>
      <c r="EO13" s="47"/>
      <c r="EP13" s="47"/>
      <c r="EQ13" s="47"/>
      <c r="ER13" s="47"/>
      <c r="ES13" s="47"/>
      <c r="ET13" s="47"/>
      <c r="EU13" s="47"/>
      <c r="EV13" s="47"/>
      <c r="EW13" s="47"/>
      <c r="EX13" s="47"/>
      <c r="EY13" s="47"/>
      <c r="EZ13" s="47"/>
      <c r="FA13" s="47"/>
      <c r="FB13" s="47"/>
      <c r="FC13" s="47"/>
      <c r="FD13" s="47"/>
      <c r="FE13" s="47"/>
      <c r="FF13" s="47"/>
      <c r="FG13" s="47"/>
      <c r="FH13" s="47"/>
      <c r="FI13" s="47"/>
      <c r="FJ13" s="47"/>
      <c r="FK13" s="47"/>
      <c r="FL13" s="47"/>
      <c r="FM13" s="47"/>
      <c r="FN13" s="47"/>
      <c r="FO13" s="47"/>
      <c r="FP13" s="47"/>
    </row>
    <row r="14" spans="1:172" s="48" customFormat="1" ht="35.1" customHeight="1" x14ac:dyDescent="0.35">
      <c r="A14" s="103"/>
      <c r="B14" s="103"/>
      <c r="C14" s="104"/>
      <c r="D14" s="145"/>
      <c r="E14" s="144"/>
      <c r="F14" s="144"/>
      <c r="G14" s="144"/>
      <c r="H14" s="144"/>
      <c r="I14" s="144"/>
      <c r="J14" s="144"/>
      <c r="K14" s="144"/>
      <c r="L14" s="144"/>
      <c r="M14" s="144"/>
      <c r="N14" s="47"/>
      <c r="O14" s="407"/>
      <c r="P14" s="498" t="s">
        <v>92</v>
      </c>
      <c r="Q14" s="498"/>
      <c r="R14" s="498"/>
      <c r="S14" s="499"/>
      <c r="T14" s="16">
        <v>51.1</v>
      </c>
      <c r="U14" s="137">
        <v>11.2</v>
      </c>
      <c r="V14" s="177">
        <v>529.76</v>
      </c>
      <c r="W14" s="136">
        <f t="shared" si="1"/>
        <v>0</v>
      </c>
      <c r="X14" s="178">
        <f t="shared" si="0"/>
        <v>0</v>
      </c>
      <c r="Y14" s="47"/>
      <c r="Z14" s="47"/>
      <c r="AA14" s="47"/>
      <c r="AB14" s="47"/>
      <c r="AC14" s="47"/>
      <c r="AD14" s="47"/>
      <c r="AE14" s="47"/>
      <c r="AF14" s="47"/>
      <c r="AG14" s="47"/>
      <c r="AH14" s="47"/>
      <c r="AI14" s="47"/>
      <c r="AJ14" s="47"/>
      <c r="AK14" s="47"/>
      <c r="AL14" s="47"/>
      <c r="AM14" s="47"/>
      <c r="AN14" s="47"/>
      <c r="AO14" s="47"/>
      <c r="AP14" s="47"/>
      <c r="AQ14" s="47"/>
      <c r="AR14" s="47"/>
      <c r="AS14" s="47"/>
      <c r="AT14" s="47"/>
      <c r="AU14" s="47"/>
      <c r="AV14" s="47"/>
      <c r="AW14" s="47"/>
      <c r="AX14" s="47"/>
      <c r="AY14" s="47"/>
      <c r="AZ14" s="47"/>
      <c r="BA14" s="47"/>
      <c r="BB14" s="47"/>
      <c r="BC14" s="47"/>
      <c r="BD14" s="47"/>
      <c r="BE14" s="47"/>
      <c r="BF14" s="47"/>
      <c r="BG14" s="47"/>
      <c r="BH14" s="47"/>
      <c r="BI14" s="47"/>
      <c r="BJ14" s="47"/>
      <c r="BK14" s="47"/>
      <c r="BL14" s="47"/>
      <c r="BM14" s="47"/>
      <c r="BN14" s="47"/>
      <c r="BO14" s="47"/>
      <c r="BP14" s="47"/>
      <c r="BQ14" s="47"/>
      <c r="BR14" s="47"/>
      <c r="BS14" s="47"/>
      <c r="BT14" s="47"/>
      <c r="BU14" s="47"/>
      <c r="BV14" s="47"/>
      <c r="BW14" s="47"/>
      <c r="BX14" s="47"/>
      <c r="BY14" s="47"/>
      <c r="BZ14" s="47"/>
      <c r="CA14" s="47"/>
      <c r="CB14" s="47"/>
      <c r="CC14" s="47"/>
      <c r="CD14" s="47"/>
      <c r="CE14" s="47"/>
      <c r="CF14" s="47"/>
      <c r="CG14" s="47"/>
      <c r="CH14" s="47"/>
      <c r="CI14" s="47"/>
      <c r="CJ14" s="47"/>
      <c r="CK14" s="47"/>
      <c r="CL14" s="47"/>
      <c r="CM14" s="47"/>
      <c r="CN14" s="47"/>
      <c r="CO14" s="47"/>
      <c r="CP14" s="47"/>
      <c r="CQ14" s="47"/>
      <c r="CR14" s="47"/>
      <c r="CS14" s="47"/>
      <c r="CT14" s="47"/>
      <c r="CU14" s="47"/>
      <c r="CV14" s="47"/>
      <c r="CW14" s="47"/>
      <c r="CX14" s="47"/>
      <c r="CY14" s="47"/>
      <c r="CZ14" s="47"/>
      <c r="DA14" s="47"/>
      <c r="DB14" s="47"/>
      <c r="DC14" s="47"/>
      <c r="DD14" s="47"/>
      <c r="DE14" s="47"/>
      <c r="DF14" s="47"/>
      <c r="DG14" s="47"/>
      <c r="DH14" s="47"/>
      <c r="DI14" s="47"/>
      <c r="DJ14" s="47"/>
      <c r="DK14" s="47"/>
      <c r="DL14" s="47"/>
      <c r="DM14" s="47"/>
      <c r="DN14" s="47"/>
      <c r="DO14" s="47"/>
      <c r="DP14" s="47"/>
      <c r="DQ14" s="47"/>
      <c r="DR14" s="47"/>
      <c r="DS14" s="47"/>
      <c r="DT14" s="47"/>
      <c r="DU14" s="47"/>
      <c r="DV14" s="47"/>
      <c r="DW14" s="47"/>
      <c r="DX14" s="47"/>
      <c r="DY14" s="47"/>
      <c r="DZ14" s="47"/>
      <c r="EA14" s="47"/>
      <c r="EB14" s="47"/>
      <c r="EC14" s="47"/>
      <c r="ED14" s="47"/>
      <c r="EE14" s="47"/>
      <c r="EF14" s="47"/>
      <c r="EG14" s="47"/>
      <c r="EH14" s="47"/>
      <c r="EI14" s="47"/>
      <c r="EJ14" s="47"/>
      <c r="EK14" s="47"/>
      <c r="EL14" s="47"/>
      <c r="EM14" s="47"/>
      <c r="EN14" s="47"/>
      <c r="EO14" s="47"/>
      <c r="EP14" s="47"/>
      <c r="EQ14" s="47"/>
      <c r="ER14" s="47"/>
      <c r="ES14" s="47"/>
      <c r="ET14" s="47"/>
      <c r="EU14" s="47"/>
      <c r="EV14" s="47"/>
      <c r="EW14" s="47"/>
      <c r="EX14" s="47"/>
      <c r="EY14" s="47"/>
      <c r="EZ14" s="47"/>
      <c r="FA14" s="47"/>
      <c r="FB14" s="47"/>
      <c r="FC14" s="47"/>
      <c r="FD14" s="47"/>
      <c r="FE14" s="47"/>
      <c r="FF14" s="47"/>
      <c r="FG14" s="47"/>
      <c r="FH14" s="47"/>
      <c r="FI14" s="47"/>
      <c r="FJ14" s="47"/>
      <c r="FK14" s="47"/>
      <c r="FL14" s="47"/>
      <c r="FM14" s="47"/>
      <c r="FN14" s="47"/>
      <c r="FO14" s="47"/>
      <c r="FP14" s="47"/>
    </row>
    <row r="15" spans="1:172" s="48" customFormat="1" ht="35.1" customHeight="1" x14ac:dyDescent="0.35">
      <c r="A15" s="103"/>
      <c r="B15" s="103"/>
      <c r="C15" s="104"/>
      <c r="D15" s="145"/>
      <c r="E15" s="144"/>
      <c r="F15" s="144"/>
      <c r="G15" s="144"/>
      <c r="H15" s="144"/>
      <c r="I15" s="144"/>
      <c r="J15" s="144"/>
      <c r="K15" s="144"/>
      <c r="L15" s="144"/>
      <c r="M15" s="144"/>
      <c r="N15" s="47"/>
      <c r="O15" s="407"/>
      <c r="P15" s="498" t="s">
        <v>93</v>
      </c>
      <c r="Q15" s="498"/>
      <c r="R15" s="498"/>
      <c r="S15" s="499"/>
      <c r="T15" s="16">
        <v>52</v>
      </c>
      <c r="U15" s="137">
        <v>7</v>
      </c>
      <c r="V15" s="177">
        <v>331.1</v>
      </c>
      <c r="W15" s="136">
        <f t="shared" si="1"/>
        <v>0</v>
      </c>
      <c r="X15" s="178">
        <f t="shared" si="0"/>
        <v>0</v>
      </c>
      <c r="Y15" s="47"/>
      <c r="Z15" s="47"/>
      <c r="AA15" s="47"/>
      <c r="AB15" s="47"/>
      <c r="AC15" s="47"/>
      <c r="AD15" s="47"/>
      <c r="AE15" s="47"/>
      <c r="AF15" s="47"/>
      <c r="AG15" s="47"/>
      <c r="AH15" s="47"/>
      <c r="AI15" s="47"/>
      <c r="AJ15" s="47"/>
      <c r="AK15" s="47"/>
      <c r="AL15" s="47"/>
      <c r="AM15" s="47"/>
      <c r="AN15" s="47"/>
      <c r="AO15" s="47"/>
      <c r="AP15" s="47"/>
      <c r="AQ15" s="47"/>
      <c r="AR15" s="47"/>
      <c r="AS15" s="47"/>
      <c r="AT15" s="47"/>
      <c r="AU15" s="47"/>
      <c r="AV15" s="47"/>
      <c r="AW15" s="47"/>
      <c r="AX15" s="47"/>
      <c r="AY15" s="47"/>
      <c r="AZ15" s="47"/>
      <c r="BA15" s="47"/>
      <c r="BB15" s="47"/>
      <c r="BC15" s="47"/>
      <c r="BD15" s="47"/>
      <c r="BE15" s="47"/>
      <c r="BF15" s="47"/>
      <c r="BG15" s="47"/>
      <c r="BH15" s="47"/>
      <c r="BI15" s="47"/>
      <c r="BJ15" s="47"/>
      <c r="BK15" s="47"/>
      <c r="BL15" s="47"/>
      <c r="BM15" s="47"/>
      <c r="BN15" s="47"/>
      <c r="BO15" s="47"/>
      <c r="BP15" s="47"/>
      <c r="BQ15" s="47"/>
      <c r="BR15" s="47"/>
      <c r="BS15" s="47"/>
      <c r="BT15" s="47"/>
      <c r="BU15" s="47"/>
      <c r="BV15" s="47"/>
      <c r="BW15" s="47"/>
      <c r="BX15" s="47"/>
      <c r="BY15" s="47"/>
      <c r="BZ15" s="47"/>
      <c r="CA15" s="47"/>
      <c r="CB15" s="47"/>
      <c r="CC15" s="47"/>
      <c r="CD15" s="47"/>
      <c r="CE15" s="47"/>
      <c r="CF15" s="47"/>
      <c r="CG15" s="47"/>
      <c r="CH15" s="47"/>
      <c r="CI15" s="47"/>
      <c r="CJ15" s="47"/>
      <c r="CK15" s="47"/>
      <c r="CL15" s="47"/>
      <c r="CM15" s="47"/>
      <c r="CN15" s="47"/>
      <c r="CO15" s="47"/>
      <c r="CP15" s="47"/>
      <c r="CQ15" s="47"/>
      <c r="CR15" s="47"/>
      <c r="CS15" s="47"/>
      <c r="CT15" s="47"/>
      <c r="CU15" s="47"/>
      <c r="CV15" s="47"/>
      <c r="CW15" s="47"/>
      <c r="CX15" s="47"/>
      <c r="CY15" s="47"/>
      <c r="CZ15" s="47"/>
      <c r="DA15" s="47"/>
      <c r="DB15" s="47"/>
      <c r="DC15" s="47"/>
      <c r="DD15" s="47"/>
      <c r="DE15" s="47"/>
      <c r="DF15" s="47"/>
      <c r="DG15" s="47"/>
      <c r="DH15" s="47"/>
      <c r="DI15" s="47"/>
      <c r="DJ15" s="47"/>
      <c r="DK15" s="47"/>
      <c r="DL15" s="47"/>
      <c r="DM15" s="47"/>
      <c r="DN15" s="47"/>
      <c r="DO15" s="47"/>
      <c r="DP15" s="47"/>
      <c r="DQ15" s="47"/>
      <c r="DR15" s="47"/>
      <c r="DS15" s="47"/>
      <c r="DT15" s="47"/>
      <c r="DU15" s="47"/>
      <c r="DV15" s="47"/>
      <c r="DW15" s="47"/>
      <c r="DX15" s="47"/>
      <c r="DY15" s="47"/>
      <c r="DZ15" s="47"/>
      <c r="EA15" s="47"/>
      <c r="EB15" s="47"/>
      <c r="EC15" s="47"/>
      <c r="ED15" s="47"/>
      <c r="EE15" s="47"/>
      <c r="EF15" s="47"/>
      <c r="EG15" s="47"/>
      <c r="EH15" s="47"/>
      <c r="EI15" s="47"/>
      <c r="EJ15" s="47"/>
      <c r="EK15" s="47"/>
      <c r="EL15" s="47"/>
      <c r="EM15" s="47"/>
      <c r="EN15" s="47"/>
      <c r="EO15" s="47"/>
      <c r="EP15" s="47"/>
      <c r="EQ15" s="47"/>
      <c r="ER15" s="47"/>
      <c r="ES15" s="47"/>
      <c r="ET15" s="47"/>
      <c r="EU15" s="47"/>
      <c r="EV15" s="47"/>
      <c r="EW15" s="47"/>
      <c r="EX15" s="47"/>
      <c r="EY15" s="47"/>
      <c r="EZ15" s="47"/>
      <c r="FA15" s="47"/>
      <c r="FB15" s="47"/>
      <c r="FC15" s="47"/>
      <c r="FD15" s="47"/>
      <c r="FE15" s="47"/>
      <c r="FF15" s="47"/>
      <c r="FG15" s="47"/>
      <c r="FH15" s="47"/>
      <c r="FI15" s="47"/>
      <c r="FJ15" s="47"/>
      <c r="FK15" s="47"/>
      <c r="FL15" s="47"/>
      <c r="FM15" s="47"/>
      <c r="FN15" s="47"/>
      <c r="FO15" s="47"/>
      <c r="FP15" s="47"/>
    </row>
    <row r="16" spans="1:172" s="48" customFormat="1" ht="35.1" customHeight="1" x14ac:dyDescent="0.35">
      <c r="A16" s="103"/>
      <c r="B16" s="103"/>
      <c r="C16" s="104"/>
      <c r="D16" s="145"/>
      <c r="E16" s="144"/>
      <c r="F16" s="144"/>
      <c r="G16" s="144"/>
      <c r="H16" s="144"/>
      <c r="I16" s="144"/>
      <c r="J16" s="144"/>
      <c r="K16" s="144"/>
      <c r="L16" s="144"/>
      <c r="M16" s="144"/>
      <c r="N16" s="47"/>
      <c r="O16" s="407"/>
      <c r="P16" s="498" t="s">
        <v>94</v>
      </c>
      <c r="Q16" s="498"/>
      <c r="R16" s="498"/>
      <c r="S16" s="499"/>
      <c r="T16" s="16">
        <v>53</v>
      </c>
      <c r="U16" s="137">
        <v>8.1999999999999993</v>
      </c>
      <c r="V16" s="177">
        <v>387.86</v>
      </c>
      <c r="W16" s="136">
        <f t="shared" si="1"/>
        <v>0</v>
      </c>
      <c r="X16" s="178">
        <f t="shared" si="0"/>
        <v>0</v>
      </c>
      <c r="Y16" s="47"/>
      <c r="Z16" s="47"/>
      <c r="AA16" s="47"/>
      <c r="AB16" s="47"/>
      <c r="AC16" s="47"/>
      <c r="AD16" s="47"/>
      <c r="AE16" s="47"/>
      <c r="AF16" s="47"/>
      <c r="AG16" s="47"/>
      <c r="AH16" s="47"/>
      <c r="AI16" s="47"/>
      <c r="AJ16" s="47"/>
      <c r="AK16" s="47"/>
      <c r="AL16" s="47"/>
      <c r="AM16" s="47"/>
      <c r="AN16" s="47"/>
      <c r="AO16" s="47"/>
      <c r="AP16" s="47"/>
      <c r="AQ16" s="47"/>
      <c r="AR16" s="47"/>
      <c r="AS16" s="47"/>
      <c r="AT16" s="47"/>
      <c r="AU16" s="47"/>
      <c r="AV16" s="47"/>
      <c r="AW16" s="47"/>
      <c r="AX16" s="47"/>
      <c r="AY16" s="47"/>
      <c r="AZ16" s="47"/>
      <c r="BA16" s="47"/>
      <c r="BB16" s="47"/>
      <c r="BC16" s="47"/>
      <c r="BD16" s="47"/>
      <c r="BE16" s="47"/>
      <c r="BF16" s="47"/>
      <c r="BG16" s="47"/>
      <c r="BH16" s="47"/>
      <c r="BI16" s="47"/>
      <c r="BJ16" s="47"/>
      <c r="BK16" s="47"/>
      <c r="BL16" s="47"/>
      <c r="BM16" s="47"/>
      <c r="BN16" s="47"/>
      <c r="BO16" s="47"/>
      <c r="BP16" s="47"/>
      <c r="BQ16" s="47"/>
      <c r="BR16" s="47"/>
      <c r="BS16" s="47"/>
      <c r="BT16" s="47"/>
      <c r="BU16" s="47"/>
      <c r="BV16" s="47"/>
      <c r="BW16" s="47"/>
      <c r="BX16" s="47"/>
      <c r="BY16" s="47"/>
      <c r="BZ16" s="47"/>
      <c r="CA16" s="47"/>
      <c r="CB16" s="47"/>
      <c r="CC16" s="47"/>
      <c r="CD16" s="47"/>
      <c r="CE16" s="47"/>
      <c r="CF16" s="47"/>
      <c r="CG16" s="47"/>
      <c r="CH16" s="47"/>
      <c r="CI16" s="47"/>
      <c r="CJ16" s="47"/>
      <c r="CK16" s="47"/>
      <c r="CL16" s="47"/>
      <c r="CM16" s="47"/>
      <c r="CN16" s="47"/>
      <c r="CO16" s="47"/>
      <c r="CP16" s="47"/>
      <c r="CQ16" s="47"/>
      <c r="CR16" s="47"/>
      <c r="CS16" s="47"/>
      <c r="CT16" s="47"/>
      <c r="CU16" s="47"/>
      <c r="CV16" s="47"/>
      <c r="CW16" s="47"/>
      <c r="CX16" s="47"/>
      <c r="CY16" s="47"/>
      <c r="CZ16" s="47"/>
      <c r="DA16" s="47"/>
      <c r="DB16" s="47"/>
      <c r="DC16" s="47"/>
      <c r="DD16" s="47"/>
      <c r="DE16" s="47"/>
      <c r="DF16" s="47"/>
      <c r="DG16" s="47"/>
      <c r="DH16" s="47"/>
      <c r="DI16" s="47"/>
      <c r="DJ16" s="47"/>
      <c r="DK16" s="47"/>
      <c r="DL16" s="47"/>
      <c r="DM16" s="47"/>
      <c r="DN16" s="47"/>
      <c r="DO16" s="47"/>
      <c r="DP16" s="47"/>
      <c r="DQ16" s="47"/>
      <c r="DR16" s="47"/>
      <c r="DS16" s="47"/>
      <c r="DT16" s="47"/>
      <c r="DU16" s="47"/>
      <c r="DV16" s="47"/>
      <c r="DW16" s="47"/>
      <c r="DX16" s="47"/>
      <c r="DY16" s="47"/>
      <c r="DZ16" s="47"/>
      <c r="EA16" s="47"/>
      <c r="EB16" s="47"/>
      <c r="EC16" s="47"/>
      <c r="ED16" s="47"/>
      <c r="EE16" s="47"/>
      <c r="EF16" s="47"/>
      <c r="EG16" s="47"/>
      <c r="EH16" s="47"/>
      <c r="EI16" s="47"/>
      <c r="EJ16" s="47"/>
      <c r="EK16" s="47"/>
      <c r="EL16" s="47"/>
      <c r="EM16" s="47"/>
      <c r="EN16" s="47"/>
      <c r="EO16" s="47"/>
      <c r="EP16" s="47"/>
      <c r="EQ16" s="47"/>
      <c r="ER16" s="47"/>
      <c r="ES16" s="47"/>
      <c r="ET16" s="47"/>
      <c r="EU16" s="47"/>
      <c r="EV16" s="47"/>
      <c r="EW16" s="47"/>
      <c r="EX16" s="47"/>
      <c r="EY16" s="47"/>
      <c r="EZ16" s="47"/>
      <c r="FA16" s="47"/>
      <c r="FB16" s="47"/>
      <c r="FC16" s="47"/>
      <c r="FD16" s="47"/>
      <c r="FE16" s="47"/>
      <c r="FF16" s="47"/>
      <c r="FG16" s="47"/>
      <c r="FH16" s="47"/>
      <c r="FI16" s="47"/>
      <c r="FJ16" s="47"/>
      <c r="FK16" s="47"/>
      <c r="FL16" s="47"/>
      <c r="FM16" s="47"/>
      <c r="FN16" s="47"/>
      <c r="FO16" s="47"/>
      <c r="FP16" s="47"/>
    </row>
    <row r="17" spans="1:172" s="48" customFormat="1" ht="35.1" customHeight="1" x14ac:dyDescent="0.35">
      <c r="A17" s="105"/>
      <c r="B17" s="105"/>
      <c r="C17" s="104"/>
      <c r="D17" s="145"/>
      <c r="E17" s="144"/>
      <c r="F17" s="144"/>
      <c r="G17" s="144"/>
      <c r="H17" s="144"/>
      <c r="I17" s="144"/>
      <c r="J17" s="144"/>
      <c r="K17" s="144"/>
      <c r="L17" s="144"/>
      <c r="M17" s="144"/>
      <c r="N17" s="47"/>
      <c r="O17" s="407"/>
      <c r="P17" s="498" t="s">
        <v>95</v>
      </c>
      <c r="Q17" s="498"/>
      <c r="R17" s="498"/>
      <c r="S17" s="499"/>
      <c r="T17" s="16">
        <v>54</v>
      </c>
      <c r="U17" s="137">
        <v>10.199999999999999</v>
      </c>
      <c r="V17" s="177">
        <v>482.46</v>
      </c>
      <c r="W17" s="136">
        <f t="shared" si="1"/>
        <v>0</v>
      </c>
      <c r="X17" s="178">
        <f t="shared" si="0"/>
        <v>0</v>
      </c>
      <c r="Y17" s="47"/>
      <c r="Z17" s="47"/>
      <c r="AA17" s="47"/>
      <c r="AB17" s="47"/>
      <c r="AC17" s="47"/>
      <c r="AD17" s="47"/>
      <c r="AE17" s="47"/>
      <c r="AF17" s="47"/>
      <c r="AG17" s="47"/>
      <c r="AH17" s="47"/>
      <c r="AI17" s="47"/>
      <c r="AJ17" s="47"/>
      <c r="AK17" s="47"/>
      <c r="AL17" s="47"/>
      <c r="AM17" s="47"/>
      <c r="AN17" s="47"/>
      <c r="AO17" s="47"/>
      <c r="AP17" s="47"/>
      <c r="AQ17" s="47"/>
      <c r="AR17" s="47"/>
      <c r="AS17" s="47"/>
      <c r="AT17" s="47"/>
      <c r="AU17" s="47"/>
      <c r="AV17" s="47"/>
      <c r="AW17" s="47"/>
      <c r="AX17" s="47"/>
      <c r="AY17" s="47"/>
      <c r="AZ17" s="47"/>
      <c r="BA17" s="47"/>
      <c r="BB17" s="47"/>
      <c r="BC17" s="47"/>
      <c r="BD17" s="47"/>
      <c r="BE17" s="47"/>
      <c r="BF17" s="47"/>
      <c r="BG17" s="47"/>
      <c r="BH17" s="47"/>
      <c r="BI17" s="47"/>
      <c r="BJ17" s="47"/>
      <c r="BK17" s="47"/>
      <c r="BL17" s="47"/>
      <c r="BM17" s="47"/>
      <c r="BN17" s="47"/>
      <c r="BO17" s="47"/>
      <c r="BP17" s="47"/>
      <c r="BQ17" s="47"/>
      <c r="BR17" s="47"/>
      <c r="BS17" s="47"/>
      <c r="BT17" s="47"/>
      <c r="BU17" s="47"/>
      <c r="BV17" s="47"/>
      <c r="BW17" s="47"/>
      <c r="BX17" s="47"/>
      <c r="BY17" s="47"/>
      <c r="BZ17" s="47"/>
      <c r="CA17" s="47"/>
      <c r="CB17" s="47"/>
      <c r="CC17" s="47"/>
      <c r="CD17" s="47"/>
      <c r="CE17" s="47"/>
      <c r="CF17" s="47"/>
      <c r="CG17" s="47"/>
      <c r="CH17" s="47"/>
      <c r="CI17" s="47"/>
      <c r="CJ17" s="47"/>
      <c r="CK17" s="47"/>
      <c r="CL17" s="47"/>
      <c r="CM17" s="47"/>
      <c r="CN17" s="47"/>
      <c r="CO17" s="47"/>
      <c r="CP17" s="47"/>
      <c r="CQ17" s="47"/>
      <c r="CR17" s="47"/>
      <c r="CS17" s="47"/>
      <c r="CT17" s="47"/>
      <c r="CU17" s="47"/>
      <c r="CV17" s="47"/>
      <c r="CW17" s="47"/>
      <c r="CX17" s="47"/>
      <c r="CY17" s="47"/>
      <c r="CZ17" s="47"/>
      <c r="DA17" s="47"/>
      <c r="DB17" s="47"/>
      <c r="DC17" s="47"/>
      <c r="DD17" s="47"/>
      <c r="DE17" s="47"/>
      <c r="DF17" s="47"/>
      <c r="DG17" s="47"/>
      <c r="DH17" s="47"/>
      <c r="DI17" s="47"/>
      <c r="DJ17" s="47"/>
      <c r="DK17" s="47"/>
      <c r="DL17" s="47"/>
      <c r="DM17" s="47"/>
      <c r="DN17" s="47"/>
      <c r="DO17" s="47"/>
      <c r="DP17" s="47"/>
      <c r="DQ17" s="47"/>
      <c r="DR17" s="47"/>
      <c r="DS17" s="47"/>
      <c r="DT17" s="47"/>
      <c r="DU17" s="47"/>
      <c r="DV17" s="47"/>
      <c r="DW17" s="47"/>
      <c r="DX17" s="47"/>
      <c r="DY17" s="47"/>
      <c r="DZ17" s="47"/>
      <c r="EA17" s="47"/>
      <c r="EB17" s="47"/>
      <c r="EC17" s="47"/>
      <c r="ED17" s="47"/>
      <c r="EE17" s="47"/>
      <c r="EF17" s="47"/>
      <c r="EG17" s="47"/>
      <c r="EH17" s="47"/>
      <c r="EI17" s="47"/>
      <c r="EJ17" s="47"/>
      <c r="EK17" s="47"/>
      <c r="EL17" s="47"/>
      <c r="EM17" s="47"/>
      <c r="EN17" s="47"/>
      <c r="EO17" s="47"/>
      <c r="EP17" s="47"/>
      <c r="EQ17" s="47"/>
      <c r="ER17" s="47"/>
      <c r="ES17" s="47"/>
      <c r="ET17" s="47"/>
      <c r="EU17" s="47"/>
      <c r="EV17" s="47"/>
      <c r="EW17" s="47"/>
      <c r="EX17" s="47"/>
      <c r="EY17" s="47"/>
      <c r="EZ17" s="47"/>
      <c r="FA17" s="47"/>
      <c r="FB17" s="47"/>
      <c r="FC17" s="47"/>
      <c r="FD17" s="47"/>
      <c r="FE17" s="47"/>
      <c r="FF17" s="47"/>
      <c r="FG17" s="47"/>
      <c r="FH17" s="47"/>
      <c r="FI17" s="47"/>
      <c r="FJ17" s="47"/>
      <c r="FK17" s="47"/>
      <c r="FL17" s="47"/>
      <c r="FM17" s="47"/>
      <c r="FN17" s="47"/>
      <c r="FO17" s="47"/>
      <c r="FP17" s="47"/>
    </row>
    <row r="18" spans="1:172" s="48" customFormat="1" ht="35.1" customHeight="1" x14ac:dyDescent="0.35">
      <c r="A18" s="105"/>
      <c r="B18" s="105"/>
      <c r="C18" s="104"/>
      <c r="D18" s="145"/>
      <c r="E18" s="144"/>
      <c r="F18" s="144"/>
      <c r="G18" s="144"/>
      <c r="H18" s="144"/>
      <c r="I18" s="144"/>
      <c r="J18" s="144"/>
      <c r="K18" s="144"/>
      <c r="L18" s="144"/>
      <c r="M18" s="144"/>
      <c r="N18" s="47"/>
      <c r="O18" s="407"/>
      <c r="P18" s="498" t="s">
        <v>96</v>
      </c>
      <c r="Q18" s="498"/>
      <c r="R18" s="498"/>
      <c r="S18" s="499"/>
      <c r="T18" s="16">
        <v>60</v>
      </c>
      <c r="U18" s="137">
        <v>8.75</v>
      </c>
      <c r="V18" s="177">
        <v>409.15</v>
      </c>
      <c r="W18" s="136">
        <f t="shared" si="1"/>
        <v>0</v>
      </c>
      <c r="X18" s="178">
        <f t="shared" si="0"/>
        <v>0</v>
      </c>
      <c r="Y18" s="47"/>
      <c r="Z18" s="47"/>
      <c r="AA18" s="47"/>
      <c r="AB18" s="47"/>
      <c r="AC18" s="47"/>
      <c r="AD18" s="47"/>
      <c r="AE18" s="47"/>
      <c r="AF18" s="47"/>
      <c r="AG18" s="47"/>
      <c r="AH18" s="47"/>
      <c r="AI18" s="47"/>
      <c r="AJ18" s="47"/>
      <c r="AK18" s="47"/>
      <c r="AL18" s="47"/>
      <c r="AM18" s="47"/>
      <c r="AN18" s="47"/>
      <c r="AO18" s="47"/>
      <c r="AP18" s="47"/>
      <c r="AQ18" s="47"/>
      <c r="AR18" s="47"/>
      <c r="AS18" s="47"/>
      <c r="AT18" s="47"/>
      <c r="AU18" s="47"/>
      <c r="AV18" s="47"/>
      <c r="AW18" s="47"/>
      <c r="AX18" s="47"/>
      <c r="AY18" s="47"/>
      <c r="AZ18" s="47"/>
      <c r="BA18" s="47"/>
      <c r="BB18" s="47"/>
      <c r="BC18" s="47"/>
      <c r="BD18" s="47"/>
      <c r="BE18" s="47"/>
      <c r="BF18" s="47"/>
      <c r="BG18" s="47"/>
      <c r="BH18" s="47"/>
      <c r="BI18" s="47"/>
      <c r="BJ18" s="47"/>
      <c r="BK18" s="47"/>
      <c r="BL18" s="47"/>
      <c r="BM18" s="47"/>
      <c r="BN18" s="47"/>
      <c r="BO18" s="47"/>
      <c r="BP18" s="47"/>
      <c r="BQ18" s="47"/>
      <c r="BR18" s="47"/>
      <c r="BS18" s="47"/>
      <c r="BT18" s="47"/>
      <c r="BU18" s="47"/>
      <c r="BV18" s="47"/>
      <c r="BW18" s="47"/>
      <c r="BX18" s="47"/>
      <c r="BY18" s="47"/>
      <c r="BZ18" s="47"/>
      <c r="CA18" s="47"/>
      <c r="CB18" s="47"/>
      <c r="CC18" s="47"/>
      <c r="CD18" s="47"/>
      <c r="CE18" s="47"/>
      <c r="CF18" s="47"/>
      <c r="CG18" s="47"/>
      <c r="CH18" s="47"/>
      <c r="CI18" s="47"/>
      <c r="CJ18" s="47"/>
      <c r="CK18" s="47"/>
      <c r="CL18" s="47"/>
      <c r="CM18" s="47"/>
      <c r="CN18" s="47"/>
      <c r="CO18" s="47"/>
      <c r="CP18" s="47"/>
      <c r="CQ18" s="47"/>
      <c r="CR18" s="47"/>
      <c r="CS18" s="47"/>
      <c r="CT18" s="47"/>
      <c r="CU18" s="47"/>
      <c r="CV18" s="47"/>
      <c r="CW18" s="47"/>
      <c r="CX18" s="47"/>
      <c r="CY18" s="47"/>
      <c r="CZ18" s="47"/>
      <c r="DA18" s="47"/>
      <c r="DB18" s="47"/>
      <c r="DC18" s="47"/>
      <c r="DD18" s="47"/>
      <c r="DE18" s="47"/>
      <c r="DF18" s="47"/>
      <c r="DG18" s="47"/>
      <c r="DH18" s="47"/>
      <c r="DI18" s="47"/>
      <c r="DJ18" s="47"/>
      <c r="DK18" s="47"/>
      <c r="DL18" s="47"/>
      <c r="DM18" s="47"/>
      <c r="DN18" s="47"/>
      <c r="DO18" s="47"/>
      <c r="DP18" s="47"/>
      <c r="DQ18" s="47"/>
      <c r="DR18" s="47"/>
      <c r="DS18" s="47"/>
      <c r="DT18" s="47"/>
      <c r="DU18" s="47"/>
      <c r="DV18" s="47"/>
      <c r="DW18" s="47"/>
      <c r="DX18" s="47"/>
      <c r="DY18" s="47"/>
      <c r="DZ18" s="47"/>
      <c r="EA18" s="47"/>
      <c r="EB18" s="47"/>
      <c r="EC18" s="47"/>
      <c r="ED18" s="47"/>
      <c r="EE18" s="47"/>
      <c r="EF18" s="47"/>
      <c r="EG18" s="47"/>
      <c r="EH18" s="47"/>
      <c r="EI18" s="47"/>
      <c r="EJ18" s="47"/>
      <c r="EK18" s="47"/>
      <c r="EL18" s="47"/>
      <c r="EM18" s="47"/>
      <c r="EN18" s="47"/>
      <c r="EO18" s="47"/>
      <c r="EP18" s="47"/>
      <c r="EQ18" s="47"/>
      <c r="ER18" s="47"/>
      <c r="ES18" s="47"/>
      <c r="ET18" s="47"/>
      <c r="EU18" s="47"/>
      <c r="EV18" s="47"/>
      <c r="EW18" s="47"/>
      <c r="EX18" s="47"/>
      <c r="EY18" s="47"/>
      <c r="EZ18" s="47"/>
      <c r="FA18" s="47"/>
      <c r="FB18" s="47"/>
      <c r="FC18" s="47"/>
      <c r="FD18" s="47"/>
      <c r="FE18" s="47"/>
      <c r="FF18" s="47"/>
      <c r="FG18" s="47"/>
      <c r="FH18" s="47"/>
      <c r="FI18" s="47"/>
      <c r="FJ18" s="47"/>
      <c r="FK18" s="47"/>
      <c r="FL18" s="47"/>
      <c r="FM18" s="47"/>
      <c r="FN18" s="47"/>
      <c r="FO18" s="47"/>
      <c r="FP18" s="47"/>
    </row>
    <row r="19" spans="1:172" s="48" customFormat="1" ht="35.1" customHeight="1" x14ac:dyDescent="0.35">
      <c r="A19" s="105"/>
      <c r="B19" s="105"/>
      <c r="C19" s="104"/>
      <c r="D19" s="145"/>
      <c r="E19" s="144"/>
      <c r="F19" s="144"/>
      <c r="G19" s="144"/>
      <c r="H19" s="144"/>
      <c r="I19" s="144"/>
      <c r="J19" s="144"/>
      <c r="K19" s="144"/>
      <c r="L19" s="144"/>
      <c r="M19" s="144"/>
      <c r="N19" s="47"/>
      <c r="O19" s="407"/>
      <c r="P19" s="498" t="s">
        <v>97</v>
      </c>
      <c r="Q19" s="498"/>
      <c r="R19" s="498"/>
      <c r="S19" s="499"/>
      <c r="T19" s="16">
        <v>60.1</v>
      </c>
      <c r="U19" s="137">
        <v>11.2</v>
      </c>
      <c r="V19" s="177">
        <v>529.76</v>
      </c>
      <c r="W19" s="136">
        <f t="shared" si="1"/>
        <v>0</v>
      </c>
      <c r="X19" s="178">
        <f t="shared" si="0"/>
        <v>0</v>
      </c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7"/>
      <c r="AX19" s="47"/>
      <c r="AY19" s="47"/>
      <c r="AZ19" s="47"/>
      <c r="BA19" s="47"/>
      <c r="BB19" s="47"/>
      <c r="BC19" s="47"/>
      <c r="BD19" s="47"/>
      <c r="BE19" s="47"/>
      <c r="BF19" s="47"/>
      <c r="BG19" s="47"/>
      <c r="BH19" s="47"/>
      <c r="BI19" s="47"/>
      <c r="BJ19" s="47"/>
      <c r="BK19" s="47"/>
      <c r="BL19" s="47"/>
      <c r="BM19" s="47"/>
      <c r="BN19" s="47"/>
      <c r="BO19" s="47"/>
      <c r="BP19" s="47"/>
      <c r="BQ19" s="47"/>
      <c r="BR19" s="47"/>
      <c r="BS19" s="47"/>
      <c r="BT19" s="47"/>
      <c r="BU19" s="47"/>
      <c r="BV19" s="47"/>
      <c r="BW19" s="47"/>
      <c r="BX19" s="47"/>
      <c r="BY19" s="47"/>
      <c r="BZ19" s="47"/>
      <c r="CA19" s="47"/>
      <c r="CB19" s="47"/>
      <c r="CC19" s="47"/>
      <c r="CD19" s="47"/>
      <c r="CE19" s="47"/>
      <c r="CF19" s="47"/>
      <c r="CG19" s="47"/>
      <c r="CH19" s="47"/>
      <c r="CI19" s="47"/>
      <c r="CJ19" s="47"/>
      <c r="CK19" s="47"/>
      <c r="CL19" s="47"/>
      <c r="CM19" s="47"/>
      <c r="CN19" s="47"/>
      <c r="CO19" s="47"/>
      <c r="CP19" s="47"/>
      <c r="CQ19" s="47"/>
      <c r="CR19" s="47"/>
      <c r="CS19" s="47"/>
      <c r="CT19" s="47"/>
      <c r="CU19" s="47"/>
      <c r="CV19" s="47"/>
      <c r="CW19" s="47"/>
      <c r="CX19" s="47"/>
      <c r="CY19" s="47"/>
      <c r="CZ19" s="47"/>
      <c r="DA19" s="47"/>
      <c r="DB19" s="47"/>
      <c r="DC19" s="47"/>
      <c r="DD19" s="47"/>
      <c r="DE19" s="47"/>
      <c r="DF19" s="47"/>
      <c r="DG19" s="47"/>
      <c r="DH19" s="47"/>
      <c r="DI19" s="47"/>
      <c r="DJ19" s="47"/>
      <c r="DK19" s="47"/>
      <c r="DL19" s="47"/>
      <c r="DM19" s="47"/>
      <c r="DN19" s="47"/>
      <c r="DO19" s="47"/>
      <c r="DP19" s="47"/>
      <c r="DQ19" s="47"/>
      <c r="DR19" s="47"/>
      <c r="DS19" s="47"/>
      <c r="DT19" s="47"/>
      <c r="DU19" s="47"/>
      <c r="DV19" s="47"/>
      <c r="DW19" s="47"/>
      <c r="DX19" s="47"/>
      <c r="DY19" s="47"/>
      <c r="DZ19" s="47"/>
      <c r="EA19" s="47"/>
      <c r="EB19" s="47"/>
      <c r="EC19" s="47"/>
      <c r="ED19" s="47"/>
      <c r="EE19" s="47"/>
      <c r="EF19" s="47"/>
      <c r="EG19" s="47"/>
      <c r="EH19" s="47"/>
      <c r="EI19" s="47"/>
      <c r="EJ19" s="47"/>
      <c r="EK19" s="47"/>
      <c r="EL19" s="47"/>
      <c r="EM19" s="47"/>
      <c r="EN19" s="47"/>
      <c r="EO19" s="47"/>
      <c r="EP19" s="47"/>
      <c r="EQ19" s="47"/>
      <c r="ER19" s="47"/>
      <c r="ES19" s="47"/>
      <c r="ET19" s="47"/>
      <c r="EU19" s="47"/>
      <c r="EV19" s="47"/>
      <c r="EW19" s="47"/>
      <c r="EX19" s="47"/>
      <c r="EY19" s="47"/>
      <c r="EZ19" s="47"/>
      <c r="FA19" s="47"/>
      <c r="FB19" s="47"/>
      <c r="FC19" s="47"/>
      <c r="FD19" s="47"/>
      <c r="FE19" s="47"/>
      <c r="FF19" s="47"/>
      <c r="FG19" s="47"/>
      <c r="FH19" s="47"/>
      <c r="FI19" s="47"/>
      <c r="FJ19" s="47"/>
      <c r="FK19" s="47"/>
      <c r="FL19" s="47"/>
      <c r="FM19" s="47"/>
      <c r="FN19" s="47"/>
      <c r="FO19" s="47"/>
      <c r="FP19" s="47"/>
    </row>
    <row r="20" spans="1:172" s="48" customFormat="1" ht="35.1" customHeight="1" x14ac:dyDescent="0.35">
      <c r="A20" s="105"/>
      <c r="B20" s="105"/>
      <c r="C20" s="104"/>
      <c r="D20" s="145"/>
      <c r="E20" s="144"/>
      <c r="F20" s="144"/>
      <c r="G20" s="144"/>
      <c r="H20" s="144"/>
      <c r="I20" s="144"/>
      <c r="J20" s="144"/>
      <c r="K20" s="144"/>
      <c r="L20" s="144"/>
      <c r="M20" s="144"/>
      <c r="N20" s="47"/>
      <c r="O20" s="407"/>
      <c r="P20" s="498" t="s">
        <v>98</v>
      </c>
      <c r="Q20" s="498"/>
      <c r="R20" s="498"/>
      <c r="S20" s="499"/>
      <c r="T20" s="16">
        <v>60.2</v>
      </c>
      <c r="U20" s="137">
        <v>10.199999999999999</v>
      </c>
      <c r="V20" s="177">
        <v>482.46</v>
      </c>
      <c r="W20" s="136">
        <f t="shared" si="1"/>
        <v>0</v>
      </c>
      <c r="X20" s="178">
        <f t="shared" si="0"/>
        <v>0</v>
      </c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7"/>
      <c r="AJ20" s="47"/>
      <c r="AK20" s="47"/>
      <c r="AL20" s="47"/>
      <c r="AM20" s="47"/>
      <c r="AN20" s="47"/>
      <c r="AO20" s="47"/>
      <c r="AP20" s="47"/>
      <c r="AQ20" s="47"/>
      <c r="AR20" s="47"/>
      <c r="AS20" s="47"/>
      <c r="AT20" s="47"/>
      <c r="AU20" s="47"/>
      <c r="AV20" s="47"/>
      <c r="AW20" s="47"/>
      <c r="AX20" s="47"/>
      <c r="AY20" s="47"/>
      <c r="AZ20" s="47"/>
      <c r="BA20" s="47"/>
      <c r="BB20" s="47"/>
      <c r="BC20" s="47"/>
      <c r="BD20" s="47"/>
      <c r="BE20" s="47"/>
      <c r="BF20" s="47"/>
      <c r="BG20" s="47"/>
      <c r="BH20" s="47"/>
      <c r="BI20" s="47"/>
      <c r="BJ20" s="47"/>
      <c r="BK20" s="47"/>
      <c r="BL20" s="47"/>
      <c r="BM20" s="47"/>
      <c r="BN20" s="47"/>
      <c r="BO20" s="47"/>
      <c r="BP20" s="47"/>
      <c r="BQ20" s="47"/>
      <c r="BR20" s="47"/>
      <c r="BS20" s="47"/>
      <c r="BT20" s="47"/>
      <c r="BU20" s="47"/>
      <c r="BV20" s="47"/>
      <c r="BW20" s="47"/>
      <c r="BX20" s="47"/>
      <c r="BY20" s="47"/>
      <c r="BZ20" s="47"/>
      <c r="CA20" s="47"/>
      <c r="CB20" s="47"/>
      <c r="CC20" s="47"/>
      <c r="CD20" s="47"/>
      <c r="CE20" s="47"/>
      <c r="CF20" s="47"/>
      <c r="CG20" s="47"/>
      <c r="CH20" s="47"/>
      <c r="CI20" s="47"/>
      <c r="CJ20" s="47"/>
      <c r="CK20" s="47"/>
      <c r="CL20" s="47"/>
      <c r="CM20" s="47"/>
      <c r="CN20" s="47"/>
      <c r="CO20" s="47"/>
      <c r="CP20" s="47"/>
      <c r="CQ20" s="47"/>
      <c r="CR20" s="47"/>
      <c r="CS20" s="47"/>
      <c r="CT20" s="47"/>
      <c r="CU20" s="47"/>
      <c r="CV20" s="47"/>
      <c r="CW20" s="47"/>
      <c r="CX20" s="47"/>
      <c r="CY20" s="47"/>
      <c r="CZ20" s="47"/>
      <c r="DA20" s="47"/>
      <c r="DB20" s="47"/>
      <c r="DC20" s="47"/>
      <c r="DD20" s="47"/>
      <c r="DE20" s="47"/>
      <c r="DF20" s="47"/>
      <c r="DG20" s="47"/>
      <c r="DH20" s="47"/>
      <c r="DI20" s="47"/>
      <c r="DJ20" s="47"/>
      <c r="DK20" s="47"/>
      <c r="DL20" s="47"/>
      <c r="DM20" s="47"/>
      <c r="DN20" s="47"/>
      <c r="DO20" s="47"/>
      <c r="DP20" s="47"/>
      <c r="DQ20" s="47"/>
      <c r="DR20" s="47"/>
      <c r="DS20" s="47"/>
      <c r="DT20" s="47"/>
      <c r="DU20" s="47"/>
      <c r="DV20" s="47"/>
      <c r="DW20" s="47"/>
      <c r="DX20" s="47"/>
      <c r="DY20" s="47"/>
      <c r="DZ20" s="47"/>
      <c r="EA20" s="47"/>
      <c r="EB20" s="47"/>
      <c r="EC20" s="47"/>
      <c r="ED20" s="47"/>
      <c r="EE20" s="47"/>
      <c r="EF20" s="47"/>
      <c r="EG20" s="47"/>
      <c r="EH20" s="47"/>
      <c r="EI20" s="47"/>
      <c r="EJ20" s="47"/>
      <c r="EK20" s="47"/>
      <c r="EL20" s="47"/>
      <c r="EM20" s="47"/>
      <c r="EN20" s="47"/>
      <c r="EO20" s="47"/>
      <c r="EP20" s="47"/>
      <c r="EQ20" s="47"/>
      <c r="ER20" s="47"/>
      <c r="ES20" s="47"/>
      <c r="ET20" s="47"/>
      <c r="EU20" s="47"/>
      <c r="EV20" s="47"/>
      <c r="EW20" s="47"/>
      <c r="EX20" s="47"/>
      <c r="EY20" s="47"/>
      <c r="EZ20" s="47"/>
      <c r="FA20" s="47"/>
      <c r="FB20" s="47"/>
      <c r="FC20" s="47"/>
      <c r="FD20" s="47"/>
      <c r="FE20" s="47"/>
      <c r="FF20" s="47"/>
      <c r="FG20" s="47"/>
      <c r="FH20" s="47"/>
      <c r="FI20" s="47"/>
      <c r="FJ20" s="47"/>
      <c r="FK20" s="47"/>
      <c r="FL20" s="47"/>
      <c r="FM20" s="47"/>
      <c r="FN20" s="47"/>
      <c r="FO20" s="47"/>
      <c r="FP20" s="47"/>
    </row>
    <row r="21" spans="1:172" s="48" customFormat="1" ht="35.1" customHeight="1" x14ac:dyDescent="0.35">
      <c r="A21" s="105"/>
      <c r="B21" s="105"/>
      <c r="C21" s="104"/>
      <c r="D21" s="145"/>
      <c r="E21" s="144"/>
      <c r="F21" s="144"/>
      <c r="G21" s="144"/>
      <c r="H21" s="144"/>
      <c r="I21" s="144"/>
      <c r="J21" s="144"/>
      <c r="K21" s="144"/>
      <c r="L21" s="144"/>
      <c r="M21" s="144"/>
      <c r="N21" s="47"/>
      <c r="O21" s="407"/>
      <c r="P21" s="498" t="s">
        <v>99</v>
      </c>
      <c r="Q21" s="498"/>
      <c r="R21" s="498"/>
      <c r="S21" s="499"/>
      <c r="T21" s="16">
        <v>61</v>
      </c>
      <c r="U21" s="137">
        <v>11.2</v>
      </c>
      <c r="V21" s="177">
        <v>529.76</v>
      </c>
      <c r="W21" s="136">
        <f t="shared" si="1"/>
        <v>0</v>
      </c>
      <c r="X21" s="178">
        <f t="shared" si="0"/>
        <v>0</v>
      </c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7"/>
      <c r="AY21" s="47"/>
      <c r="AZ21" s="47"/>
      <c r="BA21" s="47"/>
      <c r="BB21" s="47"/>
      <c r="BC21" s="47"/>
      <c r="BD21" s="47"/>
      <c r="BE21" s="47"/>
      <c r="BF21" s="47"/>
      <c r="BG21" s="47"/>
      <c r="BH21" s="47"/>
      <c r="BI21" s="47"/>
      <c r="BJ21" s="47"/>
      <c r="BK21" s="47"/>
      <c r="BL21" s="47"/>
      <c r="BM21" s="47"/>
      <c r="BN21" s="47"/>
      <c r="BO21" s="47"/>
      <c r="BP21" s="47"/>
      <c r="BQ21" s="47"/>
      <c r="BR21" s="47"/>
      <c r="BS21" s="47"/>
      <c r="BT21" s="47"/>
      <c r="BU21" s="47"/>
      <c r="BV21" s="47"/>
      <c r="BW21" s="47"/>
      <c r="BX21" s="47"/>
      <c r="BY21" s="47"/>
      <c r="BZ21" s="47"/>
      <c r="CA21" s="47"/>
      <c r="CB21" s="47"/>
      <c r="CC21" s="47"/>
      <c r="CD21" s="47"/>
      <c r="CE21" s="47"/>
      <c r="CF21" s="47"/>
      <c r="CG21" s="47"/>
      <c r="CH21" s="47"/>
      <c r="CI21" s="47"/>
      <c r="CJ21" s="47"/>
      <c r="CK21" s="47"/>
      <c r="CL21" s="47"/>
      <c r="CM21" s="47"/>
      <c r="CN21" s="47"/>
      <c r="CO21" s="47"/>
      <c r="CP21" s="47"/>
      <c r="CQ21" s="47"/>
      <c r="CR21" s="47"/>
      <c r="CS21" s="47"/>
      <c r="CT21" s="47"/>
      <c r="CU21" s="47"/>
      <c r="CV21" s="47"/>
      <c r="CW21" s="47"/>
      <c r="CX21" s="47"/>
      <c r="CY21" s="47"/>
      <c r="CZ21" s="47"/>
      <c r="DA21" s="47"/>
      <c r="DB21" s="47"/>
      <c r="DC21" s="47"/>
      <c r="DD21" s="47"/>
      <c r="DE21" s="47"/>
      <c r="DF21" s="47"/>
      <c r="DG21" s="47"/>
      <c r="DH21" s="47"/>
      <c r="DI21" s="47"/>
      <c r="DJ21" s="47"/>
      <c r="DK21" s="47"/>
      <c r="DL21" s="47"/>
      <c r="DM21" s="47"/>
      <c r="DN21" s="47"/>
      <c r="DO21" s="47"/>
      <c r="DP21" s="47"/>
      <c r="DQ21" s="47"/>
      <c r="DR21" s="47"/>
      <c r="DS21" s="47"/>
      <c r="DT21" s="47"/>
      <c r="DU21" s="47"/>
      <c r="DV21" s="47"/>
      <c r="DW21" s="47"/>
      <c r="DX21" s="47"/>
      <c r="DY21" s="47"/>
      <c r="DZ21" s="47"/>
      <c r="EA21" s="47"/>
      <c r="EB21" s="47"/>
      <c r="EC21" s="47"/>
      <c r="ED21" s="47"/>
      <c r="EE21" s="47"/>
      <c r="EF21" s="47"/>
      <c r="EG21" s="47"/>
      <c r="EH21" s="47"/>
      <c r="EI21" s="47"/>
      <c r="EJ21" s="47"/>
      <c r="EK21" s="47"/>
      <c r="EL21" s="47"/>
      <c r="EM21" s="47"/>
      <c r="EN21" s="47"/>
      <c r="EO21" s="47"/>
      <c r="EP21" s="47"/>
      <c r="EQ21" s="47"/>
      <c r="ER21" s="47"/>
      <c r="ES21" s="47"/>
      <c r="ET21" s="47"/>
      <c r="EU21" s="47"/>
      <c r="EV21" s="47"/>
      <c r="EW21" s="47"/>
      <c r="EX21" s="47"/>
      <c r="EY21" s="47"/>
      <c r="EZ21" s="47"/>
      <c r="FA21" s="47"/>
      <c r="FB21" s="47"/>
      <c r="FC21" s="47"/>
      <c r="FD21" s="47"/>
      <c r="FE21" s="47"/>
      <c r="FF21" s="47"/>
      <c r="FG21" s="47"/>
      <c r="FH21" s="47"/>
      <c r="FI21" s="47"/>
      <c r="FJ21" s="47"/>
      <c r="FK21" s="47"/>
      <c r="FL21" s="47"/>
      <c r="FM21" s="47"/>
      <c r="FN21" s="47"/>
      <c r="FO21" s="47"/>
      <c r="FP21" s="47"/>
    </row>
    <row r="22" spans="1:172" s="48" customFormat="1" ht="35.1" customHeight="1" x14ac:dyDescent="0.35">
      <c r="A22" s="105"/>
      <c r="B22" s="105"/>
      <c r="C22" s="104"/>
      <c r="D22" s="145"/>
      <c r="E22" s="144"/>
      <c r="F22" s="144"/>
      <c r="G22" s="144"/>
      <c r="H22" s="144"/>
      <c r="I22" s="144"/>
      <c r="J22" s="144"/>
      <c r="K22" s="144"/>
      <c r="L22" s="144"/>
      <c r="M22" s="144"/>
      <c r="N22" s="47"/>
      <c r="O22" s="501"/>
      <c r="P22" s="498" t="s">
        <v>100</v>
      </c>
      <c r="Q22" s="498"/>
      <c r="R22" s="498"/>
      <c r="S22" s="499"/>
      <c r="T22" s="16">
        <v>62</v>
      </c>
      <c r="U22" s="137">
        <v>4.0999999999999996</v>
      </c>
      <c r="V22" s="177">
        <v>193.93</v>
      </c>
      <c r="W22" s="136">
        <f t="shared" si="1"/>
        <v>0</v>
      </c>
      <c r="X22" s="178">
        <f t="shared" si="0"/>
        <v>0</v>
      </c>
      <c r="Y22" s="47"/>
      <c r="Z22" s="47"/>
      <c r="AA22" s="47"/>
      <c r="AB22" s="47"/>
      <c r="AC22" s="47"/>
      <c r="AD22" s="47"/>
      <c r="AE22" s="47"/>
      <c r="AF22" s="47"/>
      <c r="AG22" s="47"/>
      <c r="AH22" s="47"/>
      <c r="AI22" s="47"/>
      <c r="AJ22" s="47"/>
      <c r="AK22" s="47"/>
      <c r="AL22" s="47"/>
      <c r="AM22" s="47"/>
      <c r="AN22" s="47"/>
      <c r="AO22" s="47"/>
      <c r="AP22" s="47"/>
      <c r="AQ22" s="47"/>
      <c r="AR22" s="47"/>
      <c r="AS22" s="47"/>
      <c r="AT22" s="47"/>
      <c r="AU22" s="47"/>
      <c r="AV22" s="47"/>
      <c r="AW22" s="47"/>
      <c r="AX22" s="47"/>
      <c r="AY22" s="47"/>
      <c r="AZ22" s="47"/>
      <c r="BA22" s="47"/>
      <c r="BB22" s="47"/>
      <c r="BC22" s="47"/>
      <c r="BD22" s="47"/>
      <c r="BE22" s="47"/>
      <c r="BF22" s="47"/>
      <c r="BG22" s="47"/>
      <c r="BH22" s="47"/>
      <c r="BI22" s="47"/>
      <c r="BJ22" s="47"/>
      <c r="BK22" s="47"/>
      <c r="BL22" s="47"/>
      <c r="BM22" s="47"/>
      <c r="BN22" s="47"/>
      <c r="BO22" s="47"/>
      <c r="BP22" s="47"/>
      <c r="BQ22" s="47"/>
      <c r="BR22" s="47"/>
      <c r="BS22" s="47"/>
      <c r="BT22" s="47"/>
      <c r="BU22" s="47"/>
      <c r="BV22" s="47"/>
      <c r="BW22" s="47"/>
      <c r="BX22" s="47"/>
      <c r="BY22" s="47"/>
      <c r="BZ22" s="47"/>
      <c r="CA22" s="47"/>
      <c r="CB22" s="47"/>
      <c r="CC22" s="47"/>
      <c r="CD22" s="47"/>
      <c r="CE22" s="47"/>
      <c r="CF22" s="47"/>
      <c r="CG22" s="47"/>
      <c r="CH22" s="47"/>
      <c r="CI22" s="47"/>
      <c r="CJ22" s="47"/>
      <c r="CK22" s="47"/>
      <c r="CL22" s="47"/>
      <c r="CM22" s="47"/>
      <c r="CN22" s="47"/>
      <c r="CO22" s="47"/>
      <c r="CP22" s="47"/>
      <c r="CQ22" s="47"/>
      <c r="CR22" s="47"/>
      <c r="CS22" s="47"/>
      <c r="CT22" s="47"/>
      <c r="CU22" s="47"/>
      <c r="CV22" s="47"/>
      <c r="CW22" s="47"/>
      <c r="CX22" s="47"/>
      <c r="CY22" s="47"/>
      <c r="CZ22" s="47"/>
      <c r="DA22" s="47"/>
      <c r="DB22" s="47"/>
      <c r="DC22" s="47"/>
      <c r="DD22" s="47"/>
      <c r="DE22" s="47"/>
      <c r="DF22" s="47"/>
      <c r="DG22" s="47"/>
      <c r="DH22" s="47"/>
      <c r="DI22" s="47"/>
      <c r="DJ22" s="47"/>
      <c r="DK22" s="47"/>
      <c r="DL22" s="47"/>
      <c r="DM22" s="47"/>
      <c r="DN22" s="47"/>
      <c r="DO22" s="47"/>
      <c r="DP22" s="47"/>
      <c r="DQ22" s="47"/>
      <c r="DR22" s="47"/>
      <c r="DS22" s="47"/>
      <c r="DT22" s="47"/>
      <c r="DU22" s="47"/>
      <c r="DV22" s="47"/>
      <c r="DW22" s="47"/>
      <c r="DX22" s="47"/>
      <c r="DY22" s="47"/>
      <c r="DZ22" s="47"/>
      <c r="EA22" s="47"/>
      <c r="EB22" s="47"/>
      <c r="EC22" s="47"/>
      <c r="ED22" s="47"/>
      <c r="EE22" s="47"/>
      <c r="EF22" s="47"/>
      <c r="EG22" s="47"/>
      <c r="EH22" s="47"/>
      <c r="EI22" s="47"/>
      <c r="EJ22" s="47"/>
      <c r="EK22" s="47"/>
      <c r="EL22" s="47"/>
      <c r="EM22" s="47"/>
      <c r="EN22" s="47"/>
      <c r="EO22" s="47"/>
      <c r="EP22" s="47"/>
      <c r="EQ22" s="47"/>
      <c r="ER22" s="47"/>
      <c r="ES22" s="47"/>
      <c r="ET22" s="47"/>
      <c r="EU22" s="47"/>
      <c r="EV22" s="47"/>
      <c r="EW22" s="47"/>
      <c r="EX22" s="47"/>
      <c r="EY22" s="47"/>
      <c r="EZ22" s="47"/>
      <c r="FA22" s="47"/>
      <c r="FB22" s="47"/>
      <c r="FC22" s="47"/>
      <c r="FD22" s="47"/>
      <c r="FE22" s="47"/>
      <c r="FF22" s="47"/>
      <c r="FG22" s="47"/>
      <c r="FH22" s="47"/>
      <c r="FI22" s="47"/>
      <c r="FJ22" s="47"/>
      <c r="FK22" s="47"/>
      <c r="FL22" s="47"/>
      <c r="FM22" s="47"/>
      <c r="FN22" s="47"/>
      <c r="FO22" s="47"/>
      <c r="FP22" s="47"/>
    </row>
    <row r="23" spans="1:172" s="48" customFormat="1" ht="35.1" customHeight="1" x14ac:dyDescent="0.35">
      <c r="A23" s="105"/>
      <c r="B23" s="105"/>
      <c r="C23" s="104"/>
      <c r="D23" s="145"/>
      <c r="E23" s="144"/>
      <c r="F23" s="144"/>
      <c r="G23" s="144"/>
      <c r="H23" s="144"/>
      <c r="I23" s="144"/>
      <c r="J23" s="144"/>
      <c r="K23" s="144"/>
      <c r="L23" s="144"/>
      <c r="M23" s="144"/>
      <c r="N23" s="47"/>
      <c r="O23" s="496" t="s">
        <v>166</v>
      </c>
      <c r="P23" s="498" t="s">
        <v>101</v>
      </c>
      <c r="Q23" s="498"/>
      <c r="R23" s="498"/>
      <c r="S23" s="499"/>
      <c r="T23" s="16">
        <v>63</v>
      </c>
      <c r="U23" s="137">
        <v>2.4500000000000002</v>
      </c>
      <c r="V23" s="177">
        <v>115.88500000000001</v>
      </c>
      <c r="W23" s="136">
        <f t="shared" si="1"/>
        <v>0</v>
      </c>
      <c r="X23" s="178">
        <f t="shared" si="0"/>
        <v>0</v>
      </c>
      <c r="Y23" s="47"/>
      <c r="Z23" s="47"/>
      <c r="AA23" s="47"/>
      <c r="AB23" s="47"/>
      <c r="AC23" s="47"/>
      <c r="AD23" s="47"/>
      <c r="AE23" s="47"/>
      <c r="AF23" s="47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7"/>
      <c r="AX23" s="47"/>
      <c r="AY23" s="47"/>
      <c r="AZ23" s="47"/>
      <c r="BA23" s="47"/>
      <c r="BB23" s="47"/>
      <c r="BC23" s="47"/>
      <c r="BD23" s="47"/>
      <c r="BE23" s="47"/>
      <c r="BF23" s="47"/>
      <c r="BG23" s="47"/>
      <c r="BH23" s="47"/>
      <c r="BI23" s="47"/>
      <c r="BJ23" s="47"/>
      <c r="BK23" s="47"/>
      <c r="BL23" s="47"/>
      <c r="BM23" s="47"/>
      <c r="BN23" s="47"/>
      <c r="BO23" s="47"/>
      <c r="BP23" s="47"/>
      <c r="BQ23" s="47"/>
      <c r="BR23" s="47"/>
      <c r="BS23" s="47"/>
      <c r="BT23" s="47"/>
      <c r="BU23" s="47"/>
      <c r="BV23" s="47"/>
      <c r="BW23" s="47"/>
      <c r="BX23" s="47"/>
      <c r="BY23" s="47"/>
      <c r="BZ23" s="47"/>
      <c r="CA23" s="47"/>
      <c r="CB23" s="47"/>
      <c r="CC23" s="47"/>
      <c r="CD23" s="47"/>
      <c r="CE23" s="47"/>
      <c r="CF23" s="47"/>
      <c r="CG23" s="47"/>
      <c r="CH23" s="47"/>
      <c r="CI23" s="47"/>
      <c r="CJ23" s="47"/>
      <c r="CK23" s="47"/>
      <c r="CL23" s="47"/>
      <c r="CM23" s="47"/>
      <c r="CN23" s="47"/>
      <c r="CO23" s="47"/>
      <c r="CP23" s="47"/>
      <c r="CQ23" s="47"/>
      <c r="CR23" s="47"/>
      <c r="CS23" s="47"/>
      <c r="CT23" s="47"/>
      <c r="CU23" s="47"/>
      <c r="CV23" s="47"/>
      <c r="CW23" s="47"/>
      <c r="CX23" s="47"/>
      <c r="CY23" s="47"/>
      <c r="CZ23" s="47"/>
      <c r="DA23" s="47"/>
      <c r="DB23" s="47"/>
      <c r="DC23" s="47"/>
      <c r="DD23" s="47"/>
      <c r="DE23" s="47"/>
      <c r="DF23" s="47"/>
      <c r="DG23" s="47"/>
      <c r="DH23" s="47"/>
      <c r="DI23" s="47"/>
      <c r="DJ23" s="47"/>
      <c r="DK23" s="47"/>
      <c r="DL23" s="47"/>
      <c r="DM23" s="47"/>
      <c r="DN23" s="47"/>
      <c r="DO23" s="47"/>
      <c r="DP23" s="47"/>
      <c r="DQ23" s="47"/>
      <c r="DR23" s="47"/>
      <c r="DS23" s="47"/>
      <c r="DT23" s="47"/>
      <c r="DU23" s="47"/>
      <c r="DV23" s="47"/>
      <c r="DW23" s="47"/>
      <c r="DX23" s="47"/>
      <c r="DY23" s="47"/>
      <c r="DZ23" s="47"/>
      <c r="EA23" s="47"/>
      <c r="EB23" s="47"/>
      <c r="EC23" s="47"/>
      <c r="ED23" s="47"/>
      <c r="EE23" s="47"/>
      <c r="EF23" s="47"/>
      <c r="EG23" s="47"/>
      <c r="EH23" s="47"/>
      <c r="EI23" s="47"/>
      <c r="EJ23" s="47"/>
      <c r="EK23" s="47"/>
      <c r="EL23" s="47"/>
      <c r="EM23" s="47"/>
      <c r="EN23" s="47"/>
      <c r="EO23" s="47"/>
      <c r="EP23" s="47"/>
      <c r="EQ23" s="47"/>
      <c r="ER23" s="47"/>
      <c r="ES23" s="47"/>
      <c r="ET23" s="47"/>
      <c r="EU23" s="47"/>
      <c r="EV23" s="47"/>
      <c r="EW23" s="47"/>
      <c r="EX23" s="47"/>
      <c r="EY23" s="47"/>
      <c r="EZ23" s="47"/>
      <c r="FA23" s="47"/>
      <c r="FB23" s="47"/>
      <c r="FC23" s="47"/>
      <c r="FD23" s="47"/>
      <c r="FE23" s="47"/>
      <c r="FF23" s="47"/>
      <c r="FG23" s="47"/>
      <c r="FH23" s="47"/>
      <c r="FI23" s="47"/>
      <c r="FJ23" s="47"/>
      <c r="FK23" s="47"/>
      <c r="FL23" s="47"/>
      <c r="FM23" s="47"/>
      <c r="FN23" s="47"/>
      <c r="FO23" s="47"/>
      <c r="FP23" s="47"/>
    </row>
    <row r="24" spans="1:172" s="48" customFormat="1" ht="35.1" customHeight="1" x14ac:dyDescent="0.35">
      <c r="A24" s="105"/>
      <c r="B24" s="105"/>
      <c r="C24" s="104"/>
      <c r="D24" s="145"/>
      <c r="E24" s="144"/>
      <c r="F24" s="144"/>
      <c r="G24" s="144"/>
      <c r="H24" s="144"/>
      <c r="I24" s="144"/>
      <c r="J24" s="144"/>
      <c r="K24" s="144"/>
      <c r="L24" s="144"/>
      <c r="M24" s="144"/>
      <c r="N24" s="47"/>
      <c r="O24" s="410"/>
      <c r="P24" s="498" t="s">
        <v>102</v>
      </c>
      <c r="Q24" s="498"/>
      <c r="R24" s="498"/>
      <c r="S24" s="499"/>
      <c r="T24" s="16">
        <v>63.1</v>
      </c>
      <c r="U24" s="137">
        <v>3.05</v>
      </c>
      <c r="V24" s="177">
        <v>144.27000000000001</v>
      </c>
      <c r="W24" s="136">
        <f t="shared" si="1"/>
        <v>0</v>
      </c>
      <c r="X24" s="178">
        <f t="shared" si="0"/>
        <v>0</v>
      </c>
      <c r="Y24" s="47"/>
      <c r="Z24" s="47"/>
      <c r="AA24" s="47"/>
      <c r="AB24" s="47"/>
      <c r="AC24" s="47"/>
      <c r="AD24" s="47"/>
      <c r="AE24" s="47"/>
      <c r="AF24" s="47"/>
      <c r="AG24" s="47"/>
      <c r="AH24" s="47"/>
      <c r="AI24" s="47"/>
      <c r="AJ24" s="47"/>
      <c r="AK24" s="47"/>
      <c r="AL24" s="47"/>
      <c r="AM24" s="47"/>
      <c r="AN24" s="47"/>
      <c r="AO24" s="47"/>
      <c r="AP24" s="47"/>
      <c r="AQ24" s="47"/>
      <c r="AR24" s="47"/>
      <c r="AS24" s="47"/>
      <c r="AT24" s="47"/>
      <c r="AU24" s="47"/>
      <c r="AV24" s="47"/>
      <c r="AW24" s="47"/>
      <c r="AX24" s="47"/>
      <c r="AY24" s="47"/>
      <c r="AZ24" s="47"/>
      <c r="BA24" s="47"/>
      <c r="BB24" s="47"/>
      <c r="BC24" s="47"/>
      <c r="BD24" s="47"/>
      <c r="BE24" s="47"/>
      <c r="BF24" s="47"/>
      <c r="BG24" s="47"/>
      <c r="BH24" s="47"/>
      <c r="BI24" s="47"/>
      <c r="BJ24" s="47"/>
      <c r="BK24" s="47"/>
      <c r="BL24" s="47"/>
      <c r="BM24" s="47"/>
      <c r="BN24" s="47"/>
      <c r="BO24" s="47"/>
      <c r="BP24" s="47"/>
      <c r="BQ24" s="47"/>
      <c r="BR24" s="47"/>
      <c r="BS24" s="47"/>
      <c r="BT24" s="47"/>
      <c r="BU24" s="47"/>
      <c r="BV24" s="47"/>
      <c r="BW24" s="47"/>
      <c r="BX24" s="47"/>
      <c r="BY24" s="47"/>
      <c r="BZ24" s="47"/>
      <c r="CA24" s="47"/>
      <c r="CB24" s="47"/>
      <c r="CC24" s="47"/>
      <c r="CD24" s="47"/>
      <c r="CE24" s="47"/>
      <c r="CF24" s="47"/>
      <c r="CG24" s="47"/>
      <c r="CH24" s="47"/>
      <c r="CI24" s="47"/>
      <c r="CJ24" s="47"/>
      <c r="CK24" s="47"/>
      <c r="CL24" s="47"/>
      <c r="CM24" s="47"/>
      <c r="CN24" s="47"/>
      <c r="CO24" s="47"/>
      <c r="CP24" s="47"/>
      <c r="CQ24" s="47"/>
      <c r="CR24" s="47"/>
      <c r="CS24" s="47"/>
      <c r="CT24" s="47"/>
      <c r="CU24" s="47"/>
      <c r="CV24" s="47"/>
      <c r="CW24" s="47"/>
      <c r="CX24" s="47"/>
      <c r="CY24" s="47"/>
      <c r="CZ24" s="47"/>
      <c r="DA24" s="47"/>
      <c r="DB24" s="47"/>
      <c r="DC24" s="47"/>
      <c r="DD24" s="47"/>
      <c r="DE24" s="47"/>
      <c r="DF24" s="47"/>
      <c r="DG24" s="47"/>
      <c r="DH24" s="47"/>
      <c r="DI24" s="47"/>
      <c r="DJ24" s="47"/>
      <c r="DK24" s="47"/>
      <c r="DL24" s="47"/>
      <c r="DM24" s="47"/>
      <c r="DN24" s="47"/>
      <c r="DO24" s="47"/>
      <c r="DP24" s="47"/>
      <c r="DQ24" s="47"/>
      <c r="DR24" s="47"/>
      <c r="DS24" s="47"/>
      <c r="DT24" s="47"/>
      <c r="DU24" s="47"/>
      <c r="DV24" s="47"/>
      <c r="DW24" s="47"/>
      <c r="DX24" s="47"/>
      <c r="DY24" s="47"/>
      <c r="DZ24" s="47"/>
      <c r="EA24" s="47"/>
      <c r="EB24" s="47"/>
      <c r="EC24" s="47"/>
      <c r="ED24" s="47"/>
      <c r="EE24" s="47"/>
      <c r="EF24" s="47"/>
      <c r="EG24" s="47"/>
      <c r="EH24" s="47"/>
      <c r="EI24" s="47"/>
      <c r="EJ24" s="47"/>
      <c r="EK24" s="47"/>
      <c r="EL24" s="47"/>
      <c r="EM24" s="47"/>
      <c r="EN24" s="47"/>
      <c r="EO24" s="47"/>
      <c r="EP24" s="47"/>
      <c r="EQ24" s="47"/>
      <c r="ER24" s="47"/>
      <c r="ES24" s="47"/>
      <c r="ET24" s="47"/>
      <c r="EU24" s="47"/>
      <c r="EV24" s="47"/>
      <c r="EW24" s="47"/>
      <c r="EX24" s="47"/>
      <c r="EY24" s="47"/>
      <c r="EZ24" s="47"/>
      <c r="FA24" s="47"/>
      <c r="FB24" s="47"/>
      <c r="FC24" s="47"/>
      <c r="FD24" s="47"/>
      <c r="FE24" s="47"/>
      <c r="FF24" s="47"/>
      <c r="FG24" s="47"/>
      <c r="FH24" s="47"/>
      <c r="FI24" s="47"/>
      <c r="FJ24" s="47"/>
      <c r="FK24" s="47"/>
      <c r="FL24" s="47"/>
      <c r="FM24" s="47"/>
      <c r="FN24" s="47"/>
      <c r="FO24" s="47"/>
      <c r="FP24" s="47"/>
    </row>
    <row r="25" spans="1:172" s="48" customFormat="1" ht="35.1" customHeight="1" x14ac:dyDescent="0.35">
      <c r="A25" s="105"/>
      <c r="B25" s="105"/>
      <c r="C25" s="104"/>
      <c r="D25" s="145"/>
      <c r="E25" s="144"/>
      <c r="F25" s="144"/>
      <c r="G25" s="144"/>
      <c r="H25" s="144"/>
      <c r="I25" s="144"/>
      <c r="J25" s="144"/>
      <c r="K25" s="144"/>
      <c r="L25" s="144"/>
      <c r="M25" s="144"/>
      <c r="N25" s="47"/>
      <c r="O25" s="410"/>
      <c r="P25" s="498" t="s">
        <v>103</v>
      </c>
      <c r="Q25" s="498"/>
      <c r="R25" s="498"/>
      <c r="S25" s="499"/>
      <c r="T25" s="16">
        <v>63.2</v>
      </c>
      <c r="U25" s="137">
        <v>4.05</v>
      </c>
      <c r="V25" s="177">
        <v>191.565</v>
      </c>
      <c r="W25" s="136">
        <f t="shared" si="1"/>
        <v>0</v>
      </c>
      <c r="X25" s="178">
        <f t="shared" si="0"/>
        <v>0</v>
      </c>
      <c r="Y25" s="47"/>
      <c r="Z25" s="47"/>
      <c r="AA25" s="47"/>
      <c r="AB25" s="47"/>
      <c r="AC25" s="47"/>
      <c r="AD25" s="47"/>
      <c r="AE25" s="47"/>
      <c r="AF25" s="47"/>
      <c r="AG25" s="47"/>
      <c r="AH25" s="47"/>
      <c r="AI25" s="47"/>
      <c r="AJ25" s="47"/>
      <c r="AK25" s="47"/>
      <c r="AL25" s="47"/>
      <c r="AM25" s="47"/>
      <c r="AN25" s="47"/>
      <c r="AO25" s="47"/>
      <c r="AP25" s="47"/>
      <c r="AQ25" s="47"/>
      <c r="AR25" s="47"/>
      <c r="AS25" s="47"/>
      <c r="AT25" s="47"/>
      <c r="AU25" s="47"/>
      <c r="AV25" s="47"/>
      <c r="AW25" s="47"/>
      <c r="AX25" s="47"/>
      <c r="AY25" s="47"/>
      <c r="AZ25" s="47"/>
      <c r="BA25" s="47"/>
      <c r="BB25" s="47"/>
      <c r="BC25" s="47"/>
      <c r="BD25" s="47"/>
      <c r="BE25" s="47"/>
      <c r="BF25" s="47"/>
      <c r="BG25" s="47"/>
      <c r="BH25" s="47"/>
      <c r="BI25" s="47"/>
      <c r="BJ25" s="47"/>
      <c r="BK25" s="47"/>
      <c r="BL25" s="47"/>
      <c r="BM25" s="47"/>
      <c r="BN25" s="47"/>
      <c r="BO25" s="47"/>
      <c r="BP25" s="47"/>
      <c r="BQ25" s="47"/>
      <c r="BR25" s="47"/>
      <c r="BS25" s="47"/>
      <c r="BT25" s="47"/>
      <c r="BU25" s="47"/>
      <c r="BV25" s="47"/>
      <c r="BW25" s="47"/>
      <c r="BX25" s="47"/>
      <c r="BY25" s="47"/>
      <c r="BZ25" s="47"/>
      <c r="CA25" s="47"/>
      <c r="CB25" s="47"/>
      <c r="CC25" s="47"/>
      <c r="CD25" s="47"/>
      <c r="CE25" s="47"/>
      <c r="CF25" s="47"/>
      <c r="CG25" s="47"/>
      <c r="CH25" s="47"/>
      <c r="CI25" s="47"/>
      <c r="CJ25" s="47"/>
      <c r="CK25" s="47"/>
      <c r="CL25" s="47"/>
      <c r="CM25" s="47"/>
      <c r="CN25" s="47"/>
      <c r="CO25" s="47"/>
      <c r="CP25" s="47"/>
      <c r="CQ25" s="47"/>
      <c r="CR25" s="47"/>
      <c r="CS25" s="47"/>
      <c r="CT25" s="47"/>
      <c r="CU25" s="47"/>
      <c r="CV25" s="47"/>
      <c r="CW25" s="47"/>
      <c r="CX25" s="47"/>
      <c r="CY25" s="47"/>
      <c r="CZ25" s="47"/>
      <c r="DA25" s="47"/>
      <c r="DB25" s="47"/>
      <c r="DC25" s="47"/>
      <c r="DD25" s="47"/>
      <c r="DE25" s="47"/>
      <c r="DF25" s="47"/>
      <c r="DG25" s="47"/>
      <c r="DH25" s="47"/>
      <c r="DI25" s="47"/>
      <c r="DJ25" s="47"/>
      <c r="DK25" s="47"/>
      <c r="DL25" s="47"/>
      <c r="DM25" s="47"/>
      <c r="DN25" s="47"/>
      <c r="DO25" s="47"/>
      <c r="DP25" s="47"/>
      <c r="DQ25" s="47"/>
      <c r="DR25" s="47"/>
      <c r="DS25" s="47"/>
      <c r="DT25" s="47"/>
      <c r="DU25" s="47"/>
      <c r="DV25" s="47"/>
      <c r="DW25" s="47"/>
      <c r="DX25" s="47"/>
      <c r="DY25" s="47"/>
      <c r="DZ25" s="47"/>
      <c r="EA25" s="47"/>
      <c r="EB25" s="47"/>
      <c r="EC25" s="47"/>
      <c r="ED25" s="47"/>
      <c r="EE25" s="47"/>
      <c r="EF25" s="47"/>
      <c r="EG25" s="47"/>
      <c r="EH25" s="47"/>
      <c r="EI25" s="47"/>
      <c r="EJ25" s="47"/>
      <c r="EK25" s="47"/>
      <c r="EL25" s="47"/>
      <c r="EM25" s="47"/>
      <c r="EN25" s="47"/>
      <c r="EO25" s="47"/>
      <c r="EP25" s="47"/>
      <c r="EQ25" s="47"/>
      <c r="ER25" s="47"/>
      <c r="ES25" s="47"/>
      <c r="ET25" s="47"/>
      <c r="EU25" s="47"/>
      <c r="EV25" s="47"/>
      <c r="EW25" s="47"/>
      <c r="EX25" s="47"/>
      <c r="EY25" s="47"/>
      <c r="EZ25" s="47"/>
      <c r="FA25" s="47"/>
      <c r="FB25" s="47"/>
      <c r="FC25" s="47"/>
      <c r="FD25" s="47"/>
      <c r="FE25" s="47"/>
      <c r="FF25" s="47"/>
      <c r="FG25" s="47"/>
      <c r="FH25" s="47"/>
      <c r="FI25" s="47"/>
      <c r="FJ25" s="47"/>
      <c r="FK25" s="47"/>
      <c r="FL25" s="47"/>
      <c r="FM25" s="47"/>
      <c r="FN25" s="47"/>
      <c r="FO25" s="47"/>
      <c r="FP25" s="47"/>
    </row>
    <row r="26" spans="1:172" s="48" customFormat="1" ht="35.1" customHeight="1" x14ac:dyDescent="0.35">
      <c r="A26" s="105"/>
      <c r="B26" s="105"/>
      <c r="C26" s="104"/>
      <c r="D26" s="145"/>
      <c r="E26" s="144"/>
      <c r="F26" s="144"/>
      <c r="G26" s="144"/>
      <c r="H26" s="144"/>
      <c r="I26" s="144"/>
      <c r="J26" s="144"/>
      <c r="K26" s="144"/>
      <c r="L26" s="144"/>
      <c r="M26" s="144"/>
      <c r="N26" s="47"/>
      <c r="O26" s="410"/>
      <c r="P26" s="498" t="s">
        <v>104</v>
      </c>
      <c r="Q26" s="498"/>
      <c r="R26" s="498"/>
      <c r="S26" s="499"/>
      <c r="T26" s="16">
        <v>63.3</v>
      </c>
      <c r="U26" s="137">
        <v>6.15</v>
      </c>
      <c r="V26" s="177">
        <v>290.89499999999998</v>
      </c>
      <c r="W26" s="136">
        <f t="shared" si="1"/>
        <v>0</v>
      </c>
      <c r="X26" s="178">
        <f t="shared" si="0"/>
        <v>0</v>
      </c>
      <c r="Y26" s="47"/>
      <c r="Z26" s="47"/>
      <c r="AA26" s="47"/>
      <c r="AB26" s="47"/>
      <c r="AC26" s="47"/>
      <c r="AD26" s="47"/>
      <c r="AE26" s="47"/>
      <c r="AF26" s="47"/>
      <c r="AG26" s="47"/>
      <c r="AH26" s="47"/>
      <c r="AI26" s="47"/>
      <c r="AJ26" s="47"/>
      <c r="AK26" s="47"/>
      <c r="AL26" s="47"/>
      <c r="AM26" s="47"/>
      <c r="AN26" s="47"/>
      <c r="AO26" s="47"/>
      <c r="AP26" s="47"/>
      <c r="AQ26" s="47"/>
      <c r="AR26" s="47"/>
      <c r="AS26" s="47"/>
      <c r="AT26" s="47"/>
      <c r="AU26" s="47"/>
      <c r="AV26" s="47"/>
      <c r="AW26" s="47"/>
      <c r="AX26" s="47"/>
      <c r="AY26" s="47"/>
      <c r="AZ26" s="47"/>
      <c r="BA26" s="47"/>
      <c r="BB26" s="47"/>
      <c r="BC26" s="47"/>
      <c r="BD26" s="47"/>
      <c r="BE26" s="47"/>
      <c r="BF26" s="47"/>
      <c r="BG26" s="47"/>
      <c r="BH26" s="47"/>
      <c r="BI26" s="47"/>
      <c r="BJ26" s="47"/>
      <c r="BK26" s="47"/>
      <c r="BL26" s="47"/>
      <c r="BM26" s="47"/>
      <c r="BN26" s="47"/>
      <c r="BO26" s="47"/>
      <c r="BP26" s="47"/>
      <c r="BQ26" s="47"/>
      <c r="BR26" s="47"/>
      <c r="BS26" s="47"/>
      <c r="BT26" s="47"/>
      <c r="BU26" s="47"/>
      <c r="BV26" s="47"/>
      <c r="BW26" s="47"/>
      <c r="BX26" s="47"/>
      <c r="BY26" s="47"/>
      <c r="BZ26" s="47"/>
      <c r="CA26" s="47"/>
      <c r="CB26" s="47"/>
      <c r="CC26" s="47"/>
      <c r="CD26" s="47"/>
      <c r="CE26" s="47"/>
      <c r="CF26" s="47"/>
      <c r="CG26" s="47"/>
      <c r="CH26" s="47"/>
      <c r="CI26" s="47"/>
      <c r="CJ26" s="47"/>
      <c r="CK26" s="47"/>
      <c r="CL26" s="47"/>
      <c r="CM26" s="47"/>
      <c r="CN26" s="47"/>
      <c r="CO26" s="47"/>
      <c r="CP26" s="47"/>
      <c r="CQ26" s="47"/>
      <c r="CR26" s="47"/>
      <c r="CS26" s="47"/>
      <c r="CT26" s="47"/>
      <c r="CU26" s="47"/>
      <c r="CV26" s="47"/>
      <c r="CW26" s="47"/>
      <c r="CX26" s="47"/>
      <c r="CY26" s="47"/>
      <c r="CZ26" s="47"/>
      <c r="DA26" s="47"/>
      <c r="DB26" s="47"/>
      <c r="DC26" s="47"/>
      <c r="DD26" s="47"/>
      <c r="DE26" s="47"/>
      <c r="DF26" s="47"/>
      <c r="DG26" s="47"/>
      <c r="DH26" s="47"/>
      <c r="DI26" s="47"/>
      <c r="DJ26" s="47"/>
      <c r="DK26" s="47"/>
      <c r="DL26" s="47"/>
      <c r="DM26" s="47"/>
      <c r="DN26" s="47"/>
      <c r="DO26" s="47"/>
      <c r="DP26" s="47"/>
      <c r="DQ26" s="47"/>
      <c r="DR26" s="47"/>
      <c r="DS26" s="47"/>
      <c r="DT26" s="47"/>
      <c r="DU26" s="47"/>
      <c r="DV26" s="47"/>
      <c r="DW26" s="47"/>
      <c r="DX26" s="47"/>
      <c r="DY26" s="47"/>
      <c r="DZ26" s="47"/>
      <c r="EA26" s="47"/>
      <c r="EB26" s="47"/>
      <c r="EC26" s="47"/>
      <c r="ED26" s="47"/>
      <c r="EE26" s="47"/>
      <c r="EF26" s="47"/>
      <c r="EG26" s="47"/>
      <c r="EH26" s="47"/>
      <c r="EI26" s="47"/>
      <c r="EJ26" s="47"/>
      <c r="EK26" s="47"/>
      <c r="EL26" s="47"/>
      <c r="EM26" s="47"/>
      <c r="EN26" s="47"/>
      <c r="EO26" s="47"/>
      <c r="EP26" s="47"/>
      <c r="EQ26" s="47"/>
      <c r="ER26" s="47"/>
      <c r="ES26" s="47"/>
      <c r="ET26" s="47"/>
      <c r="EU26" s="47"/>
      <c r="EV26" s="47"/>
      <c r="EW26" s="47"/>
      <c r="EX26" s="47"/>
      <c r="EY26" s="47"/>
      <c r="EZ26" s="47"/>
      <c r="FA26" s="47"/>
      <c r="FB26" s="47"/>
      <c r="FC26" s="47"/>
      <c r="FD26" s="47"/>
      <c r="FE26" s="47"/>
      <c r="FF26" s="47"/>
      <c r="FG26" s="47"/>
      <c r="FH26" s="47"/>
      <c r="FI26" s="47"/>
      <c r="FJ26" s="47"/>
      <c r="FK26" s="47"/>
      <c r="FL26" s="47"/>
      <c r="FM26" s="47"/>
      <c r="FN26" s="47"/>
      <c r="FO26" s="47"/>
      <c r="FP26" s="47"/>
    </row>
    <row r="27" spans="1:172" s="48" customFormat="1" ht="35.1" customHeight="1" x14ac:dyDescent="0.35">
      <c r="A27" s="105"/>
      <c r="B27" s="105"/>
      <c r="C27" s="104"/>
      <c r="D27" s="145"/>
      <c r="E27" s="144"/>
      <c r="F27" s="144"/>
      <c r="G27" s="144"/>
      <c r="H27" s="144"/>
      <c r="I27" s="144"/>
      <c r="J27" s="144"/>
      <c r="K27" s="144"/>
      <c r="L27" s="144"/>
      <c r="M27" s="144"/>
      <c r="N27" s="47"/>
      <c r="O27" s="410"/>
      <c r="P27" s="498" t="s">
        <v>105</v>
      </c>
      <c r="Q27" s="498"/>
      <c r="R27" s="498"/>
      <c r="S27" s="499"/>
      <c r="T27" s="16">
        <v>70</v>
      </c>
      <c r="U27" s="137">
        <v>2.6</v>
      </c>
      <c r="V27" s="177">
        <v>122.98</v>
      </c>
      <c r="W27" s="136">
        <f t="shared" si="1"/>
        <v>0</v>
      </c>
      <c r="X27" s="178">
        <f t="shared" si="0"/>
        <v>0</v>
      </c>
      <c r="Y27" s="47"/>
      <c r="Z27" s="47"/>
      <c r="AA27" s="47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47"/>
      <c r="AM27" s="47"/>
      <c r="AN27" s="47"/>
      <c r="AO27" s="47"/>
      <c r="AP27" s="47"/>
      <c r="AQ27" s="47"/>
      <c r="AR27" s="47"/>
      <c r="AS27" s="47"/>
      <c r="AT27" s="47"/>
      <c r="AU27" s="47"/>
      <c r="AV27" s="47"/>
      <c r="AW27" s="47"/>
      <c r="AX27" s="47"/>
      <c r="AY27" s="47"/>
      <c r="AZ27" s="47"/>
      <c r="BA27" s="47"/>
      <c r="BB27" s="47"/>
      <c r="BC27" s="47"/>
      <c r="BD27" s="47"/>
      <c r="BE27" s="47"/>
      <c r="BF27" s="47"/>
      <c r="BG27" s="47"/>
      <c r="BH27" s="47"/>
      <c r="BI27" s="47"/>
      <c r="BJ27" s="47"/>
      <c r="BK27" s="47"/>
      <c r="BL27" s="47"/>
      <c r="BM27" s="47"/>
      <c r="BN27" s="47"/>
      <c r="BO27" s="47"/>
      <c r="BP27" s="47"/>
      <c r="BQ27" s="47"/>
      <c r="BR27" s="47"/>
      <c r="BS27" s="47"/>
      <c r="BT27" s="47"/>
      <c r="BU27" s="47"/>
      <c r="BV27" s="47"/>
      <c r="BW27" s="47"/>
      <c r="BX27" s="47"/>
      <c r="BY27" s="47"/>
      <c r="BZ27" s="47"/>
      <c r="CA27" s="47"/>
      <c r="CB27" s="47"/>
      <c r="CC27" s="47"/>
      <c r="CD27" s="47"/>
      <c r="CE27" s="47"/>
      <c r="CF27" s="47"/>
      <c r="CG27" s="47"/>
      <c r="CH27" s="47"/>
      <c r="CI27" s="47"/>
      <c r="CJ27" s="47"/>
      <c r="CK27" s="47"/>
      <c r="CL27" s="47"/>
      <c r="CM27" s="47"/>
      <c r="CN27" s="47"/>
      <c r="CO27" s="47"/>
      <c r="CP27" s="47"/>
      <c r="CQ27" s="47"/>
      <c r="CR27" s="47"/>
      <c r="CS27" s="47"/>
      <c r="CT27" s="47"/>
      <c r="CU27" s="47"/>
      <c r="CV27" s="47"/>
      <c r="CW27" s="47"/>
      <c r="CX27" s="47"/>
      <c r="CY27" s="47"/>
      <c r="CZ27" s="47"/>
      <c r="DA27" s="47"/>
      <c r="DB27" s="47"/>
      <c r="DC27" s="47"/>
      <c r="DD27" s="47"/>
      <c r="DE27" s="47"/>
      <c r="DF27" s="47"/>
      <c r="DG27" s="47"/>
      <c r="DH27" s="47"/>
      <c r="DI27" s="47"/>
      <c r="DJ27" s="47"/>
      <c r="DK27" s="47"/>
      <c r="DL27" s="47"/>
      <c r="DM27" s="47"/>
      <c r="DN27" s="47"/>
      <c r="DO27" s="47"/>
      <c r="DP27" s="47"/>
      <c r="DQ27" s="47"/>
      <c r="DR27" s="47"/>
      <c r="DS27" s="47"/>
      <c r="DT27" s="47"/>
      <c r="DU27" s="47"/>
      <c r="DV27" s="47"/>
      <c r="DW27" s="47"/>
      <c r="DX27" s="47"/>
      <c r="DY27" s="47"/>
      <c r="DZ27" s="47"/>
      <c r="EA27" s="47"/>
      <c r="EB27" s="47"/>
      <c r="EC27" s="47"/>
      <c r="ED27" s="47"/>
      <c r="EE27" s="47"/>
      <c r="EF27" s="47"/>
      <c r="EG27" s="47"/>
      <c r="EH27" s="47"/>
      <c r="EI27" s="47"/>
      <c r="EJ27" s="47"/>
      <c r="EK27" s="47"/>
      <c r="EL27" s="47"/>
      <c r="EM27" s="47"/>
      <c r="EN27" s="47"/>
      <c r="EO27" s="47"/>
      <c r="EP27" s="47"/>
      <c r="EQ27" s="47"/>
      <c r="ER27" s="47"/>
      <c r="ES27" s="47"/>
      <c r="ET27" s="47"/>
      <c r="EU27" s="47"/>
      <c r="EV27" s="47"/>
      <c r="EW27" s="47"/>
      <c r="EX27" s="47"/>
      <c r="EY27" s="47"/>
      <c r="EZ27" s="47"/>
      <c r="FA27" s="47"/>
      <c r="FB27" s="47"/>
      <c r="FC27" s="47"/>
      <c r="FD27" s="47"/>
      <c r="FE27" s="47"/>
      <c r="FF27" s="47"/>
      <c r="FG27" s="47"/>
      <c r="FH27" s="47"/>
      <c r="FI27" s="47"/>
      <c r="FJ27" s="47"/>
      <c r="FK27" s="47"/>
      <c r="FL27" s="47"/>
      <c r="FM27" s="47"/>
      <c r="FN27" s="47"/>
      <c r="FO27" s="47"/>
      <c r="FP27" s="47"/>
    </row>
    <row r="28" spans="1:172" s="48" customFormat="1" ht="35.1" customHeight="1" x14ac:dyDescent="0.35">
      <c r="A28" s="105"/>
      <c r="B28" s="105"/>
      <c r="C28" s="104"/>
      <c r="D28" s="145"/>
      <c r="E28" s="144"/>
      <c r="F28" s="144"/>
      <c r="G28" s="144"/>
      <c r="H28" s="144"/>
      <c r="I28" s="144"/>
      <c r="J28" s="144"/>
      <c r="K28" s="144"/>
      <c r="L28" s="144"/>
      <c r="M28" s="144"/>
      <c r="N28" s="47"/>
      <c r="O28" s="410"/>
      <c r="P28" s="498" t="s">
        <v>106</v>
      </c>
      <c r="Q28" s="498"/>
      <c r="R28" s="498"/>
      <c r="S28" s="499"/>
      <c r="T28" s="16">
        <v>70.099999999999994</v>
      </c>
      <c r="U28" s="137">
        <v>4.9000000000000004</v>
      </c>
      <c r="V28" s="177">
        <v>231.77</v>
      </c>
      <c r="W28" s="136">
        <f t="shared" si="1"/>
        <v>0</v>
      </c>
      <c r="X28" s="178">
        <f t="shared" si="0"/>
        <v>0</v>
      </c>
      <c r="Y28" s="47"/>
      <c r="Z28" s="47"/>
      <c r="AA28" s="47"/>
      <c r="AB28" s="47"/>
      <c r="AC28" s="47"/>
      <c r="AD28" s="47"/>
      <c r="AE28" s="47"/>
      <c r="AF28" s="47"/>
      <c r="AG28" s="47"/>
      <c r="AH28" s="47"/>
      <c r="AI28" s="47"/>
      <c r="AJ28" s="47"/>
      <c r="AK28" s="47"/>
      <c r="AL28" s="47"/>
      <c r="AM28" s="47"/>
      <c r="AN28" s="47"/>
      <c r="AO28" s="47"/>
      <c r="AP28" s="47"/>
      <c r="AQ28" s="47"/>
      <c r="AR28" s="47"/>
      <c r="AS28" s="47"/>
      <c r="AT28" s="47"/>
      <c r="AU28" s="47"/>
      <c r="AV28" s="47"/>
      <c r="AW28" s="47"/>
      <c r="AX28" s="47"/>
      <c r="AY28" s="47"/>
      <c r="AZ28" s="47"/>
      <c r="BA28" s="47"/>
      <c r="BB28" s="47"/>
      <c r="BC28" s="47"/>
      <c r="BD28" s="47"/>
      <c r="BE28" s="47"/>
      <c r="BF28" s="47"/>
      <c r="BG28" s="47"/>
      <c r="BH28" s="47"/>
      <c r="BI28" s="47"/>
      <c r="BJ28" s="47"/>
      <c r="BK28" s="47"/>
      <c r="BL28" s="47"/>
      <c r="BM28" s="47"/>
      <c r="BN28" s="47"/>
      <c r="BO28" s="47"/>
      <c r="BP28" s="47"/>
      <c r="BQ28" s="47"/>
      <c r="BR28" s="47"/>
      <c r="BS28" s="47"/>
      <c r="BT28" s="47"/>
      <c r="BU28" s="47"/>
      <c r="BV28" s="47"/>
      <c r="BW28" s="47"/>
      <c r="BX28" s="47"/>
      <c r="BY28" s="47"/>
      <c r="BZ28" s="47"/>
      <c r="CA28" s="47"/>
      <c r="CB28" s="47"/>
      <c r="CC28" s="47"/>
      <c r="CD28" s="47"/>
      <c r="CE28" s="47"/>
      <c r="CF28" s="47"/>
      <c r="CG28" s="47"/>
      <c r="CH28" s="47"/>
      <c r="CI28" s="47"/>
      <c r="CJ28" s="47"/>
      <c r="CK28" s="47"/>
      <c r="CL28" s="47"/>
      <c r="CM28" s="47"/>
      <c r="CN28" s="47"/>
      <c r="CO28" s="47"/>
      <c r="CP28" s="47"/>
      <c r="CQ28" s="47"/>
      <c r="CR28" s="47"/>
      <c r="CS28" s="47"/>
      <c r="CT28" s="47"/>
      <c r="CU28" s="47"/>
      <c r="CV28" s="47"/>
      <c r="CW28" s="47"/>
      <c r="CX28" s="47"/>
      <c r="CY28" s="47"/>
      <c r="CZ28" s="47"/>
      <c r="DA28" s="47"/>
      <c r="DB28" s="47"/>
      <c r="DC28" s="47"/>
      <c r="DD28" s="47"/>
      <c r="DE28" s="47"/>
      <c r="DF28" s="47"/>
      <c r="DG28" s="47"/>
      <c r="DH28" s="47"/>
      <c r="DI28" s="47"/>
      <c r="DJ28" s="47"/>
      <c r="DK28" s="47"/>
      <c r="DL28" s="47"/>
      <c r="DM28" s="47"/>
      <c r="DN28" s="47"/>
      <c r="DO28" s="47"/>
      <c r="DP28" s="47"/>
      <c r="DQ28" s="47"/>
      <c r="DR28" s="47"/>
      <c r="DS28" s="47"/>
      <c r="DT28" s="47"/>
      <c r="DU28" s="47"/>
      <c r="DV28" s="47"/>
      <c r="DW28" s="47"/>
      <c r="DX28" s="47"/>
      <c r="DY28" s="47"/>
      <c r="DZ28" s="47"/>
      <c r="EA28" s="47"/>
      <c r="EB28" s="47"/>
      <c r="EC28" s="47"/>
      <c r="ED28" s="47"/>
      <c r="EE28" s="47"/>
      <c r="EF28" s="47"/>
      <c r="EG28" s="47"/>
      <c r="EH28" s="47"/>
      <c r="EI28" s="47"/>
      <c r="EJ28" s="47"/>
      <c r="EK28" s="47"/>
      <c r="EL28" s="47"/>
      <c r="EM28" s="47"/>
      <c r="EN28" s="47"/>
      <c r="EO28" s="47"/>
      <c r="EP28" s="47"/>
      <c r="EQ28" s="47"/>
      <c r="ER28" s="47"/>
      <c r="ES28" s="47"/>
      <c r="ET28" s="47"/>
      <c r="EU28" s="47"/>
      <c r="EV28" s="47"/>
      <c r="EW28" s="47"/>
      <c r="EX28" s="47"/>
      <c r="EY28" s="47"/>
      <c r="EZ28" s="47"/>
      <c r="FA28" s="47"/>
      <c r="FB28" s="47"/>
      <c r="FC28" s="47"/>
      <c r="FD28" s="47"/>
      <c r="FE28" s="47"/>
      <c r="FF28" s="47"/>
      <c r="FG28" s="47"/>
      <c r="FH28" s="47"/>
      <c r="FI28" s="47"/>
      <c r="FJ28" s="47"/>
      <c r="FK28" s="47"/>
      <c r="FL28" s="47"/>
      <c r="FM28" s="47"/>
      <c r="FN28" s="47"/>
      <c r="FO28" s="47"/>
      <c r="FP28" s="47"/>
    </row>
    <row r="29" spans="1:172" s="48" customFormat="1" ht="35.1" customHeight="1" x14ac:dyDescent="0.35">
      <c r="A29" s="105"/>
      <c r="B29" s="105"/>
      <c r="C29" s="104"/>
      <c r="D29" s="145"/>
      <c r="E29" s="144"/>
      <c r="F29" s="144"/>
      <c r="G29" s="144"/>
      <c r="H29" s="144"/>
      <c r="I29" s="144"/>
      <c r="J29" s="144"/>
      <c r="K29" s="144"/>
      <c r="L29" s="144"/>
      <c r="M29" s="144"/>
      <c r="N29" s="47"/>
      <c r="O29" s="410"/>
      <c r="P29" s="498" t="s">
        <v>186</v>
      </c>
      <c r="Q29" s="498"/>
      <c r="R29" s="498"/>
      <c r="S29" s="499"/>
      <c r="T29" s="16">
        <v>70.2</v>
      </c>
      <c r="U29" s="137">
        <v>7.1</v>
      </c>
      <c r="V29" s="177">
        <v>335.83</v>
      </c>
      <c r="W29" s="136">
        <f t="shared" si="1"/>
        <v>0</v>
      </c>
      <c r="X29" s="178">
        <f t="shared" si="0"/>
        <v>0</v>
      </c>
      <c r="Y29" s="47"/>
      <c r="Z29" s="47"/>
      <c r="AA29" s="47"/>
      <c r="AB29" s="47"/>
      <c r="AC29" s="47"/>
      <c r="AD29" s="47"/>
      <c r="AE29" s="47"/>
      <c r="AF29" s="47"/>
      <c r="AG29" s="47"/>
      <c r="AH29" s="47"/>
      <c r="AI29" s="47"/>
      <c r="AJ29" s="47"/>
      <c r="AK29" s="47"/>
      <c r="AL29" s="47"/>
      <c r="AM29" s="47"/>
      <c r="AN29" s="47"/>
      <c r="AO29" s="47"/>
      <c r="AP29" s="47"/>
      <c r="AQ29" s="47"/>
      <c r="AR29" s="47"/>
      <c r="AS29" s="47"/>
      <c r="AT29" s="47"/>
      <c r="AU29" s="47"/>
      <c r="AV29" s="47"/>
      <c r="AW29" s="47"/>
      <c r="AX29" s="47"/>
      <c r="AY29" s="47"/>
      <c r="AZ29" s="47"/>
      <c r="BA29" s="47"/>
      <c r="BB29" s="47"/>
      <c r="BC29" s="47"/>
      <c r="BD29" s="47"/>
      <c r="BE29" s="47"/>
      <c r="BF29" s="47"/>
      <c r="BG29" s="47"/>
      <c r="BH29" s="47"/>
      <c r="BI29" s="47"/>
      <c r="BJ29" s="47"/>
      <c r="BK29" s="47"/>
      <c r="BL29" s="47"/>
      <c r="BM29" s="47"/>
      <c r="BN29" s="47"/>
      <c r="BO29" s="47"/>
      <c r="BP29" s="47"/>
      <c r="BQ29" s="47"/>
      <c r="BR29" s="47"/>
      <c r="BS29" s="47"/>
      <c r="BT29" s="47"/>
      <c r="BU29" s="47"/>
      <c r="BV29" s="47"/>
      <c r="BW29" s="47"/>
      <c r="BX29" s="47"/>
      <c r="BY29" s="47"/>
      <c r="BZ29" s="47"/>
      <c r="CA29" s="47"/>
      <c r="CB29" s="47"/>
      <c r="CC29" s="47"/>
      <c r="CD29" s="47"/>
      <c r="CE29" s="47"/>
      <c r="CF29" s="47"/>
      <c r="CG29" s="47"/>
      <c r="CH29" s="47"/>
      <c r="CI29" s="47"/>
      <c r="CJ29" s="47"/>
      <c r="CK29" s="47"/>
      <c r="CL29" s="47"/>
      <c r="CM29" s="47"/>
      <c r="CN29" s="47"/>
      <c r="CO29" s="47"/>
      <c r="CP29" s="47"/>
      <c r="CQ29" s="47"/>
      <c r="CR29" s="47"/>
      <c r="CS29" s="47"/>
      <c r="CT29" s="47"/>
      <c r="CU29" s="47"/>
      <c r="CV29" s="47"/>
      <c r="CW29" s="47"/>
      <c r="CX29" s="47"/>
      <c r="CY29" s="47"/>
      <c r="CZ29" s="47"/>
      <c r="DA29" s="47"/>
      <c r="DB29" s="47"/>
      <c r="DC29" s="47"/>
      <c r="DD29" s="47"/>
      <c r="DE29" s="47"/>
      <c r="DF29" s="47"/>
      <c r="DG29" s="47"/>
      <c r="DH29" s="47"/>
      <c r="DI29" s="47"/>
      <c r="DJ29" s="47"/>
      <c r="DK29" s="47"/>
      <c r="DL29" s="47"/>
      <c r="DM29" s="47"/>
      <c r="DN29" s="47"/>
      <c r="DO29" s="47"/>
      <c r="DP29" s="47"/>
      <c r="DQ29" s="47"/>
      <c r="DR29" s="47"/>
      <c r="DS29" s="47"/>
      <c r="DT29" s="47"/>
      <c r="DU29" s="47"/>
      <c r="DV29" s="47"/>
      <c r="DW29" s="47"/>
      <c r="DX29" s="47"/>
      <c r="DY29" s="47"/>
      <c r="DZ29" s="47"/>
      <c r="EA29" s="47"/>
      <c r="EB29" s="47"/>
      <c r="EC29" s="47"/>
      <c r="ED29" s="47"/>
      <c r="EE29" s="47"/>
      <c r="EF29" s="47"/>
      <c r="EG29" s="47"/>
      <c r="EH29" s="47"/>
      <c r="EI29" s="47"/>
      <c r="EJ29" s="47"/>
      <c r="EK29" s="47"/>
      <c r="EL29" s="47"/>
      <c r="EM29" s="47"/>
      <c r="EN29" s="47"/>
      <c r="EO29" s="47"/>
      <c r="EP29" s="47"/>
      <c r="EQ29" s="47"/>
      <c r="ER29" s="47"/>
      <c r="ES29" s="47"/>
      <c r="ET29" s="47"/>
      <c r="EU29" s="47"/>
      <c r="EV29" s="47"/>
      <c r="EW29" s="47"/>
      <c r="EX29" s="47"/>
      <c r="EY29" s="47"/>
      <c r="EZ29" s="47"/>
      <c r="FA29" s="47"/>
      <c r="FB29" s="47"/>
      <c r="FC29" s="47"/>
      <c r="FD29" s="47"/>
      <c r="FE29" s="47"/>
      <c r="FF29" s="47"/>
      <c r="FG29" s="47"/>
      <c r="FH29" s="47"/>
      <c r="FI29" s="47"/>
      <c r="FJ29" s="47"/>
      <c r="FK29" s="47"/>
      <c r="FL29" s="47"/>
      <c r="FM29" s="47"/>
      <c r="FN29" s="47"/>
      <c r="FO29" s="47"/>
      <c r="FP29" s="47"/>
    </row>
    <row r="30" spans="1:172" s="48" customFormat="1" ht="35.1" customHeight="1" x14ac:dyDescent="0.35">
      <c r="A30" s="105"/>
      <c r="B30" s="105"/>
      <c r="C30" s="104"/>
      <c r="D30" s="145"/>
      <c r="E30" s="144"/>
      <c r="F30" s="144"/>
      <c r="G30" s="144"/>
      <c r="H30" s="144"/>
      <c r="I30" s="144"/>
      <c r="J30" s="144"/>
      <c r="K30" s="144"/>
      <c r="L30" s="144"/>
      <c r="M30" s="144"/>
      <c r="N30" s="47"/>
      <c r="O30" s="410"/>
      <c r="P30" s="498" t="s">
        <v>107</v>
      </c>
      <c r="Q30" s="498"/>
      <c r="R30" s="498"/>
      <c r="S30" s="499"/>
      <c r="T30" s="16">
        <v>70.3</v>
      </c>
      <c r="U30" s="137">
        <v>7.2</v>
      </c>
      <c r="V30" s="177">
        <v>340.56</v>
      </c>
      <c r="W30" s="136">
        <f t="shared" si="1"/>
        <v>0</v>
      </c>
      <c r="X30" s="178">
        <f t="shared" si="0"/>
        <v>0</v>
      </c>
      <c r="Y30" s="47"/>
      <c r="Z30" s="47"/>
      <c r="AA30" s="47"/>
      <c r="AB30" s="47"/>
      <c r="AC30" s="47"/>
      <c r="AD30" s="47"/>
      <c r="AE30" s="47"/>
      <c r="AF30" s="47"/>
      <c r="AG30" s="47"/>
      <c r="AH30" s="47"/>
      <c r="AI30" s="47"/>
      <c r="AJ30" s="47"/>
      <c r="AK30" s="47"/>
      <c r="AL30" s="47"/>
      <c r="AM30" s="47"/>
      <c r="AN30" s="47"/>
      <c r="AO30" s="47"/>
      <c r="AP30" s="47"/>
      <c r="AQ30" s="47"/>
      <c r="AR30" s="47"/>
      <c r="AS30" s="47"/>
      <c r="AT30" s="47"/>
      <c r="AU30" s="47"/>
      <c r="AV30" s="47"/>
      <c r="AW30" s="47"/>
      <c r="AX30" s="47"/>
      <c r="AY30" s="47"/>
      <c r="AZ30" s="47"/>
      <c r="BA30" s="47"/>
      <c r="BB30" s="47"/>
      <c r="BC30" s="47"/>
      <c r="BD30" s="47"/>
      <c r="BE30" s="47"/>
      <c r="BF30" s="47"/>
      <c r="BG30" s="47"/>
      <c r="BH30" s="47"/>
      <c r="BI30" s="47"/>
      <c r="BJ30" s="47"/>
      <c r="BK30" s="47"/>
      <c r="BL30" s="47"/>
      <c r="BM30" s="47"/>
      <c r="BN30" s="47"/>
      <c r="BO30" s="47"/>
      <c r="BP30" s="47"/>
      <c r="BQ30" s="47"/>
      <c r="BR30" s="47"/>
      <c r="BS30" s="47"/>
      <c r="BT30" s="47"/>
      <c r="BU30" s="47"/>
      <c r="BV30" s="47"/>
      <c r="BW30" s="47"/>
      <c r="BX30" s="47"/>
      <c r="BY30" s="47"/>
      <c r="BZ30" s="47"/>
      <c r="CA30" s="47"/>
      <c r="CB30" s="47"/>
      <c r="CC30" s="47"/>
      <c r="CD30" s="47"/>
      <c r="CE30" s="47"/>
      <c r="CF30" s="47"/>
      <c r="CG30" s="47"/>
      <c r="CH30" s="47"/>
      <c r="CI30" s="47"/>
      <c r="CJ30" s="47"/>
      <c r="CK30" s="47"/>
      <c r="CL30" s="47"/>
      <c r="CM30" s="47"/>
      <c r="CN30" s="47"/>
      <c r="CO30" s="47"/>
      <c r="CP30" s="47"/>
      <c r="CQ30" s="47"/>
      <c r="CR30" s="47"/>
      <c r="CS30" s="47"/>
      <c r="CT30" s="47"/>
      <c r="CU30" s="47"/>
      <c r="CV30" s="47"/>
      <c r="CW30" s="47"/>
      <c r="CX30" s="47"/>
      <c r="CY30" s="47"/>
      <c r="CZ30" s="47"/>
      <c r="DA30" s="47"/>
      <c r="DB30" s="47"/>
      <c r="DC30" s="47"/>
      <c r="DD30" s="47"/>
      <c r="DE30" s="47"/>
      <c r="DF30" s="47"/>
      <c r="DG30" s="47"/>
      <c r="DH30" s="47"/>
      <c r="DI30" s="47"/>
      <c r="DJ30" s="47"/>
      <c r="DK30" s="47"/>
      <c r="DL30" s="47"/>
      <c r="DM30" s="47"/>
      <c r="DN30" s="47"/>
      <c r="DO30" s="47"/>
      <c r="DP30" s="47"/>
      <c r="DQ30" s="47"/>
      <c r="DR30" s="47"/>
      <c r="DS30" s="47"/>
      <c r="DT30" s="47"/>
      <c r="DU30" s="47"/>
      <c r="DV30" s="47"/>
      <c r="DW30" s="47"/>
      <c r="DX30" s="47"/>
      <c r="DY30" s="47"/>
      <c r="DZ30" s="47"/>
      <c r="EA30" s="47"/>
      <c r="EB30" s="47"/>
      <c r="EC30" s="47"/>
      <c r="ED30" s="47"/>
      <c r="EE30" s="47"/>
      <c r="EF30" s="47"/>
      <c r="EG30" s="47"/>
      <c r="EH30" s="47"/>
      <c r="EI30" s="47"/>
      <c r="EJ30" s="47"/>
      <c r="EK30" s="47"/>
      <c r="EL30" s="47"/>
      <c r="EM30" s="47"/>
      <c r="EN30" s="47"/>
      <c r="EO30" s="47"/>
      <c r="EP30" s="47"/>
      <c r="EQ30" s="47"/>
      <c r="ER30" s="47"/>
      <c r="ES30" s="47"/>
      <c r="ET30" s="47"/>
      <c r="EU30" s="47"/>
      <c r="EV30" s="47"/>
      <c r="EW30" s="47"/>
      <c r="EX30" s="47"/>
      <c r="EY30" s="47"/>
      <c r="EZ30" s="47"/>
      <c r="FA30" s="47"/>
      <c r="FB30" s="47"/>
      <c r="FC30" s="47"/>
      <c r="FD30" s="47"/>
      <c r="FE30" s="47"/>
      <c r="FF30" s="47"/>
      <c r="FG30" s="47"/>
      <c r="FH30" s="47"/>
      <c r="FI30" s="47"/>
      <c r="FJ30" s="47"/>
      <c r="FK30" s="47"/>
      <c r="FL30" s="47"/>
      <c r="FM30" s="47"/>
      <c r="FN30" s="47"/>
      <c r="FO30" s="47"/>
      <c r="FP30" s="47"/>
    </row>
    <row r="31" spans="1:172" s="48" customFormat="1" ht="35.1" customHeight="1" x14ac:dyDescent="0.35">
      <c r="A31" s="105"/>
      <c r="B31" s="105"/>
      <c r="C31" s="104"/>
      <c r="D31" s="145"/>
      <c r="E31" s="144"/>
      <c r="F31" s="144"/>
      <c r="G31" s="144"/>
      <c r="H31" s="144"/>
      <c r="I31" s="144"/>
      <c r="J31" s="144"/>
      <c r="K31" s="144"/>
      <c r="L31" s="144"/>
      <c r="M31" s="144"/>
      <c r="N31" s="47"/>
      <c r="O31" s="410"/>
      <c r="P31" s="498" t="s">
        <v>108</v>
      </c>
      <c r="Q31" s="498"/>
      <c r="R31" s="498"/>
      <c r="S31" s="499"/>
      <c r="T31" s="16">
        <v>80</v>
      </c>
      <c r="U31" s="137">
        <v>3.1</v>
      </c>
      <c r="V31" s="177">
        <v>146.63</v>
      </c>
      <c r="W31" s="136">
        <f t="shared" si="1"/>
        <v>0</v>
      </c>
      <c r="X31" s="178">
        <f t="shared" si="0"/>
        <v>0</v>
      </c>
      <c r="Y31" s="47"/>
      <c r="Z31" s="47"/>
      <c r="AA31" s="47"/>
      <c r="AB31" s="47"/>
      <c r="AC31" s="47"/>
      <c r="AD31" s="47"/>
      <c r="AE31" s="47"/>
      <c r="AF31" s="47"/>
      <c r="AG31" s="47"/>
      <c r="AH31" s="47"/>
      <c r="AI31" s="47"/>
      <c r="AJ31" s="47"/>
      <c r="AK31" s="47"/>
      <c r="AL31" s="47"/>
      <c r="AM31" s="47"/>
      <c r="AN31" s="47"/>
      <c r="AO31" s="47"/>
      <c r="AP31" s="47"/>
      <c r="AQ31" s="47"/>
      <c r="AR31" s="47"/>
      <c r="AS31" s="47"/>
      <c r="AT31" s="47"/>
      <c r="AU31" s="47"/>
      <c r="AV31" s="47"/>
      <c r="AW31" s="47"/>
      <c r="AX31" s="47"/>
      <c r="AY31" s="47"/>
      <c r="AZ31" s="47"/>
      <c r="BA31" s="47"/>
      <c r="BB31" s="47"/>
      <c r="BC31" s="47"/>
      <c r="BD31" s="47"/>
      <c r="BE31" s="47"/>
      <c r="BF31" s="47"/>
      <c r="BG31" s="47"/>
      <c r="BH31" s="47"/>
      <c r="BI31" s="47"/>
      <c r="BJ31" s="47"/>
      <c r="BK31" s="47"/>
      <c r="BL31" s="47"/>
      <c r="BM31" s="47"/>
      <c r="BN31" s="47"/>
      <c r="BO31" s="47"/>
      <c r="BP31" s="47"/>
      <c r="BQ31" s="47"/>
      <c r="BR31" s="47"/>
      <c r="BS31" s="47"/>
      <c r="BT31" s="47"/>
      <c r="BU31" s="47"/>
      <c r="BV31" s="47"/>
      <c r="BW31" s="47"/>
      <c r="BX31" s="47"/>
      <c r="BY31" s="47"/>
      <c r="BZ31" s="47"/>
      <c r="CA31" s="47"/>
      <c r="CB31" s="47"/>
      <c r="CC31" s="47"/>
      <c r="CD31" s="47"/>
      <c r="CE31" s="47"/>
      <c r="CF31" s="47"/>
      <c r="CG31" s="47"/>
      <c r="CH31" s="47"/>
      <c r="CI31" s="47"/>
      <c r="CJ31" s="47"/>
      <c r="CK31" s="47"/>
      <c r="CL31" s="47"/>
      <c r="CM31" s="47"/>
      <c r="CN31" s="47"/>
      <c r="CO31" s="47"/>
      <c r="CP31" s="47"/>
      <c r="CQ31" s="47"/>
      <c r="CR31" s="47"/>
      <c r="CS31" s="47"/>
      <c r="CT31" s="47"/>
      <c r="CU31" s="47"/>
      <c r="CV31" s="47"/>
      <c r="CW31" s="47"/>
      <c r="CX31" s="47"/>
      <c r="CY31" s="47"/>
      <c r="CZ31" s="47"/>
      <c r="DA31" s="47"/>
      <c r="DB31" s="47"/>
      <c r="DC31" s="47"/>
      <c r="DD31" s="47"/>
      <c r="DE31" s="47"/>
      <c r="DF31" s="47"/>
      <c r="DG31" s="47"/>
      <c r="DH31" s="47"/>
      <c r="DI31" s="47"/>
      <c r="DJ31" s="47"/>
      <c r="DK31" s="47"/>
      <c r="DL31" s="47"/>
      <c r="DM31" s="47"/>
      <c r="DN31" s="47"/>
      <c r="DO31" s="47"/>
      <c r="DP31" s="47"/>
      <c r="DQ31" s="47"/>
      <c r="DR31" s="47"/>
      <c r="DS31" s="47"/>
      <c r="DT31" s="47"/>
      <c r="DU31" s="47"/>
      <c r="DV31" s="47"/>
      <c r="DW31" s="47"/>
      <c r="DX31" s="47"/>
      <c r="DY31" s="47"/>
      <c r="DZ31" s="47"/>
      <c r="EA31" s="47"/>
      <c r="EB31" s="47"/>
      <c r="EC31" s="47"/>
      <c r="ED31" s="47"/>
      <c r="EE31" s="47"/>
      <c r="EF31" s="47"/>
      <c r="EG31" s="47"/>
      <c r="EH31" s="47"/>
      <c r="EI31" s="47"/>
      <c r="EJ31" s="47"/>
      <c r="EK31" s="47"/>
      <c r="EL31" s="47"/>
      <c r="EM31" s="47"/>
      <c r="EN31" s="47"/>
      <c r="EO31" s="47"/>
      <c r="EP31" s="47"/>
      <c r="EQ31" s="47"/>
      <c r="ER31" s="47"/>
      <c r="ES31" s="47"/>
      <c r="ET31" s="47"/>
      <c r="EU31" s="47"/>
      <c r="EV31" s="47"/>
      <c r="EW31" s="47"/>
      <c r="EX31" s="47"/>
      <c r="EY31" s="47"/>
      <c r="EZ31" s="47"/>
      <c r="FA31" s="47"/>
      <c r="FB31" s="47"/>
      <c r="FC31" s="47"/>
      <c r="FD31" s="47"/>
      <c r="FE31" s="47"/>
      <c r="FF31" s="47"/>
      <c r="FG31" s="47"/>
      <c r="FH31" s="47"/>
      <c r="FI31" s="47"/>
      <c r="FJ31" s="47"/>
      <c r="FK31" s="47"/>
      <c r="FL31" s="47"/>
      <c r="FM31" s="47"/>
      <c r="FN31" s="47"/>
      <c r="FO31" s="47"/>
      <c r="FP31" s="47"/>
    </row>
    <row r="32" spans="1:172" s="48" customFormat="1" ht="35.1" customHeight="1" x14ac:dyDescent="0.35">
      <c r="A32" s="105"/>
      <c r="B32" s="105"/>
      <c r="C32" s="104"/>
      <c r="D32" s="145"/>
      <c r="E32" s="144"/>
      <c r="F32" s="144"/>
      <c r="G32" s="144"/>
      <c r="H32" s="144"/>
      <c r="I32" s="144"/>
      <c r="J32" s="144"/>
      <c r="K32" s="144"/>
      <c r="L32" s="144"/>
      <c r="M32" s="144"/>
      <c r="N32" s="47"/>
      <c r="O32" s="410"/>
      <c r="P32" s="498" t="s">
        <v>109</v>
      </c>
      <c r="Q32" s="498"/>
      <c r="R32" s="498"/>
      <c r="S32" s="499"/>
      <c r="T32" s="16">
        <v>80.099999999999994</v>
      </c>
      <c r="U32" s="137">
        <v>5</v>
      </c>
      <c r="V32" s="177">
        <v>236.5</v>
      </c>
      <c r="W32" s="136">
        <f t="shared" si="1"/>
        <v>0</v>
      </c>
      <c r="X32" s="178">
        <f t="shared" si="0"/>
        <v>0</v>
      </c>
      <c r="Y32" s="47"/>
      <c r="Z32" s="47"/>
      <c r="AA32" s="47"/>
      <c r="AB32" s="47"/>
      <c r="AC32" s="47"/>
      <c r="AD32" s="47"/>
      <c r="AE32" s="47"/>
      <c r="AF32" s="47"/>
      <c r="AG32" s="47"/>
      <c r="AH32" s="47"/>
      <c r="AI32" s="47"/>
      <c r="AJ32" s="47"/>
      <c r="AK32" s="47"/>
      <c r="AL32" s="47"/>
      <c r="AM32" s="47"/>
      <c r="AN32" s="47"/>
      <c r="AO32" s="47"/>
      <c r="AP32" s="47"/>
      <c r="AQ32" s="47"/>
      <c r="AR32" s="47"/>
      <c r="AS32" s="47"/>
      <c r="AT32" s="47"/>
      <c r="AU32" s="47"/>
      <c r="AV32" s="47"/>
      <c r="AW32" s="47"/>
      <c r="AX32" s="47"/>
      <c r="AY32" s="47"/>
      <c r="AZ32" s="47"/>
      <c r="BA32" s="47"/>
      <c r="BB32" s="47"/>
      <c r="BC32" s="47"/>
      <c r="BD32" s="47"/>
      <c r="BE32" s="47"/>
      <c r="BF32" s="47"/>
      <c r="BG32" s="47"/>
      <c r="BH32" s="47"/>
      <c r="BI32" s="47"/>
      <c r="BJ32" s="47"/>
      <c r="BK32" s="47"/>
      <c r="BL32" s="47"/>
      <c r="BM32" s="47"/>
      <c r="BN32" s="47"/>
      <c r="BO32" s="47"/>
      <c r="BP32" s="47"/>
      <c r="BQ32" s="47"/>
      <c r="BR32" s="47"/>
      <c r="BS32" s="47"/>
      <c r="BT32" s="47"/>
      <c r="BU32" s="47"/>
      <c r="BV32" s="47"/>
      <c r="BW32" s="47"/>
      <c r="BX32" s="47"/>
      <c r="BY32" s="47"/>
      <c r="BZ32" s="47"/>
      <c r="CA32" s="47"/>
      <c r="CB32" s="47"/>
      <c r="CC32" s="47"/>
      <c r="CD32" s="47"/>
      <c r="CE32" s="47"/>
      <c r="CF32" s="47"/>
      <c r="CG32" s="47"/>
      <c r="CH32" s="47"/>
      <c r="CI32" s="47"/>
      <c r="CJ32" s="47"/>
      <c r="CK32" s="47"/>
      <c r="CL32" s="47"/>
      <c r="CM32" s="47"/>
      <c r="CN32" s="47"/>
      <c r="CO32" s="47"/>
      <c r="CP32" s="47"/>
      <c r="CQ32" s="47"/>
      <c r="CR32" s="47"/>
      <c r="CS32" s="47"/>
      <c r="CT32" s="47"/>
      <c r="CU32" s="47"/>
      <c r="CV32" s="47"/>
      <c r="CW32" s="47"/>
      <c r="CX32" s="47"/>
      <c r="CY32" s="47"/>
      <c r="CZ32" s="47"/>
      <c r="DA32" s="47"/>
      <c r="DB32" s="47"/>
      <c r="DC32" s="47"/>
      <c r="DD32" s="47"/>
      <c r="DE32" s="47"/>
      <c r="DF32" s="47"/>
      <c r="DG32" s="47"/>
      <c r="DH32" s="47"/>
      <c r="DI32" s="47"/>
      <c r="DJ32" s="47"/>
      <c r="DK32" s="47"/>
      <c r="DL32" s="47"/>
      <c r="DM32" s="47"/>
      <c r="DN32" s="47"/>
      <c r="DO32" s="47"/>
      <c r="DP32" s="47"/>
      <c r="DQ32" s="47"/>
      <c r="DR32" s="47"/>
      <c r="DS32" s="47"/>
      <c r="DT32" s="47"/>
      <c r="DU32" s="47"/>
      <c r="DV32" s="47"/>
      <c r="DW32" s="47"/>
      <c r="DX32" s="47"/>
      <c r="DY32" s="47"/>
      <c r="DZ32" s="47"/>
      <c r="EA32" s="47"/>
      <c r="EB32" s="47"/>
      <c r="EC32" s="47"/>
      <c r="ED32" s="47"/>
      <c r="EE32" s="47"/>
      <c r="EF32" s="47"/>
      <c r="EG32" s="47"/>
      <c r="EH32" s="47"/>
      <c r="EI32" s="47"/>
      <c r="EJ32" s="47"/>
      <c r="EK32" s="47"/>
      <c r="EL32" s="47"/>
      <c r="EM32" s="47"/>
      <c r="EN32" s="47"/>
      <c r="EO32" s="47"/>
      <c r="EP32" s="47"/>
      <c r="EQ32" s="47"/>
      <c r="ER32" s="47"/>
      <c r="ES32" s="47"/>
      <c r="ET32" s="47"/>
      <c r="EU32" s="47"/>
      <c r="EV32" s="47"/>
      <c r="EW32" s="47"/>
      <c r="EX32" s="47"/>
      <c r="EY32" s="47"/>
      <c r="EZ32" s="47"/>
      <c r="FA32" s="47"/>
      <c r="FB32" s="47"/>
      <c r="FC32" s="47"/>
      <c r="FD32" s="47"/>
      <c r="FE32" s="47"/>
      <c r="FF32" s="47"/>
      <c r="FG32" s="47"/>
      <c r="FH32" s="47"/>
      <c r="FI32" s="47"/>
      <c r="FJ32" s="47"/>
      <c r="FK32" s="47"/>
      <c r="FL32" s="47"/>
      <c r="FM32" s="47"/>
      <c r="FN32" s="47"/>
      <c r="FO32" s="47"/>
      <c r="FP32" s="47"/>
    </row>
    <row r="33" spans="1:172" s="48" customFormat="1" ht="35.1" customHeight="1" x14ac:dyDescent="0.35">
      <c r="A33" s="105"/>
      <c r="B33" s="105"/>
      <c r="C33" s="104"/>
      <c r="D33" s="145"/>
      <c r="E33" s="144"/>
      <c r="F33" s="144"/>
      <c r="G33" s="144"/>
      <c r="H33" s="144"/>
      <c r="I33" s="144"/>
      <c r="J33" s="144"/>
      <c r="K33" s="144"/>
      <c r="L33" s="144"/>
      <c r="M33" s="144"/>
      <c r="N33" s="47"/>
      <c r="O33" s="410"/>
      <c r="P33" s="498" t="s">
        <v>110</v>
      </c>
      <c r="Q33" s="498"/>
      <c r="R33" s="498"/>
      <c r="S33" s="499"/>
      <c r="T33" s="16">
        <v>80.2</v>
      </c>
      <c r="U33" s="137">
        <v>5.6</v>
      </c>
      <c r="V33" s="177">
        <v>264.88</v>
      </c>
      <c r="W33" s="136">
        <f t="shared" si="1"/>
        <v>0</v>
      </c>
      <c r="X33" s="178">
        <f t="shared" si="0"/>
        <v>0</v>
      </c>
      <c r="Y33" s="47"/>
      <c r="Z33" s="47"/>
      <c r="AA33" s="47"/>
      <c r="AB33" s="47"/>
      <c r="AC33" s="47"/>
      <c r="AD33" s="47"/>
      <c r="AE33" s="47"/>
      <c r="AF33" s="47"/>
      <c r="AG33" s="47"/>
      <c r="AH33" s="47"/>
      <c r="AI33" s="47"/>
      <c r="AJ33" s="47"/>
      <c r="AK33" s="47"/>
      <c r="AL33" s="47"/>
      <c r="AM33" s="47"/>
      <c r="AN33" s="47"/>
      <c r="AO33" s="47"/>
      <c r="AP33" s="47"/>
      <c r="AQ33" s="47"/>
      <c r="AR33" s="47"/>
      <c r="AS33" s="47"/>
      <c r="AT33" s="47"/>
      <c r="AU33" s="47"/>
      <c r="AV33" s="47"/>
      <c r="AW33" s="47"/>
      <c r="AX33" s="47"/>
      <c r="AY33" s="47"/>
      <c r="AZ33" s="47"/>
      <c r="BA33" s="47"/>
      <c r="BB33" s="47"/>
      <c r="BC33" s="47"/>
      <c r="BD33" s="47"/>
      <c r="BE33" s="47"/>
      <c r="BF33" s="47"/>
      <c r="BG33" s="47"/>
      <c r="BH33" s="47"/>
      <c r="BI33" s="47"/>
      <c r="BJ33" s="47"/>
      <c r="BK33" s="47"/>
      <c r="BL33" s="47"/>
      <c r="BM33" s="47"/>
      <c r="BN33" s="47"/>
      <c r="BO33" s="47"/>
      <c r="BP33" s="47"/>
      <c r="BQ33" s="47"/>
      <c r="BR33" s="47"/>
      <c r="BS33" s="47"/>
      <c r="BT33" s="47"/>
      <c r="BU33" s="47"/>
      <c r="BV33" s="47"/>
      <c r="BW33" s="47"/>
      <c r="BX33" s="47"/>
      <c r="BY33" s="47"/>
      <c r="BZ33" s="47"/>
      <c r="CA33" s="47"/>
      <c r="CB33" s="47"/>
      <c r="CC33" s="47"/>
      <c r="CD33" s="47"/>
      <c r="CE33" s="47"/>
      <c r="CF33" s="47"/>
      <c r="CG33" s="47"/>
      <c r="CH33" s="47"/>
      <c r="CI33" s="47"/>
      <c r="CJ33" s="47"/>
      <c r="CK33" s="47"/>
      <c r="CL33" s="47"/>
      <c r="CM33" s="47"/>
      <c r="CN33" s="47"/>
      <c r="CO33" s="47"/>
      <c r="CP33" s="47"/>
      <c r="CQ33" s="47"/>
      <c r="CR33" s="47"/>
      <c r="CS33" s="47"/>
      <c r="CT33" s="47"/>
      <c r="CU33" s="47"/>
      <c r="CV33" s="47"/>
      <c r="CW33" s="47"/>
      <c r="CX33" s="47"/>
      <c r="CY33" s="47"/>
      <c r="CZ33" s="47"/>
      <c r="DA33" s="47"/>
      <c r="DB33" s="47"/>
      <c r="DC33" s="47"/>
      <c r="DD33" s="47"/>
      <c r="DE33" s="47"/>
      <c r="DF33" s="47"/>
      <c r="DG33" s="47"/>
      <c r="DH33" s="47"/>
      <c r="DI33" s="47"/>
      <c r="DJ33" s="47"/>
      <c r="DK33" s="47"/>
      <c r="DL33" s="47"/>
      <c r="DM33" s="47"/>
      <c r="DN33" s="47"/>
      <c r="DO33" s="47"/>
      <c r="DP33" s="47"/>
      <c r="DQ33" s="47"/>
      <c r="DR33" s="47"/>
      <c r="DS33" s="47"/>
      <c r="DT33" s="47"/>
      <c r="DU33" s="47"/>
      <c r="DV33" s="47"/>
      <c r="DW33" s="47"/>
      <c r="DX33" s="47"/>
      <c r="DY33" s="47"/>
      <c r="DZ33" s="47"/>
      <c r="EA33" s="47"/>
      <c r="EB33" s="47"/>
      <c r="EC33" s="47"/>
      <c r="ED33" s="47"/>
      <c r="EE33" s="47"/>
      <c r="EF33" s="47"/>
      <c r="EG33" s="47"/>
      <c r="EH33" s="47"/>
      <c r="EI33" s="47"/>
      <c r="EJ33" s="47"/>
      <c r="EK33" s="47"/>
      <c r="EL33" s="47"/>
      <c r="EM33" s="47"/>
      <c r="EN33" s="47"/>
      <c r="EO33" s="47"/>
      <c r="EP33" s="47"/>
      <c r="EQ33" s="47"/>
      <c r="ER33" s="47"/>
      <c r="ES33" s="47"/>
      <c r="ET33" s="47"/>
      <c r="EU33" s="47"/>
      <c r="EV33" s="47"/>
      <c r="EW33" s="47"/>
      <c r="EX33" s="47"/>
      <c r="EY33" s="47"/>
      <c r="EZ33" s="47"/>
      <c r="FA33" s="47"/>
      <c r="FB33" s="47"/>
      <c r="FC33" s="47"/>
      <c r="FD33" s="47"/>
      <c r="FE33" s="47"/>
      <c r="FF33" s="47"/>
      <c r="FG33" s="47"/>
      <c r="FH33" s="47"/>
      <c r="FI33" s="47"/>
      <c r="FJ33" s="47"/>
      <c r="FK33" s="47"/>
      <c r="FL33" s="47"/>
      <c r="FM33" s="47"/>
      <c r="FN33" s="47"/>
      <c r="FO33" s="47"/>
      <c r="FP33" s="47"/>
    </row>
    <row r="34" spans="1:172" s="48" customFormat="1" ht="35.1" customHeight="1" x14ac:dyDescent="0.35">
      <c r="A34" s="105"/>
      <c r="B34" s="105"/>
      <c r="C34" s="104"/>
      <c r="D34" s="145"/>
      <c r="E34" s="144"/>
      <c r="F34" s="144"/>
      <c r="G34" s="144"/>
      <c r="H34" s="144"/>
      <c r="I34" s="144"/>
      <c r="J34" s="144"/>
      <c r="K34" s="144"/>
      <c r="L34" s="144"/>
      <c r="M34" s="144"/>
      <c r="N34" s="47"/>
      <c r="O34" s="497"/>
      <c r="P34" s="498" t="s">
        <v>111</v>
      </c>
      <c r="Q34" s="498"/>
      <c r="R34" s="498"/>
      <c r="S34" s="499"/>
      <c r="T34" s="16">
        <v>80.3</v>
      </c>
      <c r="U34" s="137">
        <v>8.1999999999999993</v>
      </c>
      <c r="V34" s="177">
        <v>387.86</v>
      </c>
      <c r="W34" s="136">
        <f t="shared" si="1"/>
        <v>0</v>
      </c>
      <c r="X34" s="178">
        <f t="shared" si="0"/>
        <v>0</v>
      </c>
      <c r="Y34" s="47"/>
      <c r="Z34" s="47"/>
      <c r="AA34" s="47"/>
      <c r="AB34" s="47"/>
      <c r="AC34" s="47"/>
      <c r="AD34" s="47"/>
      <c r="AE34" s="47"/>
      <c r="AF34" s="47"/>
      <c r="AG34" s="47"/>
      <c r="AH34" s="47"/>
      <c r="AI34" s="47"/>
      <c r="AJ34" s="47"/>
      <c r="AK34" s="47"/>
      <c r="AL34" s="47"/>
      <c r="AM34" s="47"/>
      <c r="AN34" s="47"/>
      <c r="AO34" s="47"/>
      <c r="AP34" s="47"/>
      <c r="AQ34" s="47"/>
      <c r="AR34" s="47"/>
      <c r="AS34" s="47"/>
      <c r="AT34" s="47"/>
      <c r="AU34" s="47"/>
      <c r="AV34" s="47"/>
      <c r="AW34" s="47"/>
      <c r="AX34" s="47"/>
      <c r="AY34" s="47"/>
      <c r="AZ34" s="47"/>
      <c r="BA34" s="47"/>
      <c r="BB34" s="47"/>
      <c r="BC34" s="47"/>
      <c r="BD34" s="47"/>
      <c r="BE34" s="47"/>
      <c r="BF34" s="47"/>
      <c r="BG34" s="47"/>
      <c r="BH34" s="47"/>
      <c r="BI34" s="47"/>
      <c r="BJ34" s="47"/>
      <c r="BK34" s="47"/>
      <c r="BL34" s="47"/>
      <c r="BM34" s="47"/>
      <c r="BN34" s="47"/>
      <c r="BO34" s="47"/>
      <c r="BP34" s="47"/>
      <c r="BQ34" s="47"/>
      <c r="BR34" s="47"/>
      <c r="BS34" s="47"/>
      <c r="BT34" s="47"/>
      <c r="BU34" s="47"/>
      <c r="BV34" s="47"/>
      <c r="BW34" s="47"/>
      <c r="BX34" s="47"/>
      <c r="BY34" s="47"/>
      <c r="BZ34" s="47"/>
      <c r="CA34" s="47"/>
      <c r="CB34" s="47"/>
      <c r="CC34" s="47"/>
      <c r="CD34" s="47"/>
      <c r="CE34" s="47"/>
      <c r="CF34" s="47"/>
      <c r="CG34" s="47"/>
      <c r="CH34" s="47"/>
      <c r="CI34" s="47"/>
      <c r="CJ34" s="47"/>
      <c r="CK34" s="47"/>
      <c r="CL34" s="47"/>
      <c r="CM34" s="47"/>
      <c r="CN34" s="47"/>
      <c r="CO34" s="47"/>
      <c r="CP34" s="47"/>
      <c r="CQ34" s="47"/>
      <c r="CR34" s="47"/>
      <c r="CS34" s="47"/>
      <c r="CT34" s="47"/>
      <c r="CU34" s="47"/>
      <c r="CV34" s="47"/>
      <c r="CW34" s="47"/>
      <c r="CX34" s="47"/>
      <c r="CY34" s="47"/>
      <c r="CZ34" s="47"/>
      <c r="DA34" s="47"/>
      <c r="DB34" s="47"/>
      <c r="DC34" s="47"/>
      <c r="DD34" s="47"/>
      <c r="DE34" s="47"/>
      <c r="DF34" s="47"/>
      <c r="DG34" s="47"/>
      <c r="DH34" s="47"/>
      <c r="DI34" s="47"/>
      <c r="DJ34" s="47"/>
      <c r="DK34" s="47"/>
      <c r="DL34" s="47"/>
      <c r="DM34" s="47"/>
      <c r="DN34" s="47"/>
      <c r="DO34" s="47"/>
      <c r="DP34" s="47"/>
      <c r="DQ34" s="47"/>
      <c r="DR34" s="47"/>
      <c r="DS34" s="47"/>
      <c r="DT34" s="47"/>
      <c r="DU34" s="47"/>
      <c r="DV34" s="47"/>
      <c r="DW34" s="47"/>
      <c r="DX34" s="47"/>
      <c r="DY34" s="47"/>
      <c r="DZ34" s="47"/>
      <c r="EA34" s="47"/>
      <c r="EB34" s="47"/>
      <c r="EC34" s="47"/>
      <c r="ED34" s="47"/>
      <c r="EE34" s="47"/>
      <c r="EF34" s="47"/>
      <c r="EG34" s="47"/>
      <c r="EH34" s="47"/>
      <c r="EI34" s="47"/>
      <c r="EJ34" s="47"/>
      <c r="EK34" s="47"/>
      <c r="EL34" s="47"/>
      <c r="EM34" s="47"/>
      <c r="EN34" s="47"/>
      <c r="EO34" s="47"/>
      <c r="EP34" s="47"/>
      <c r="EQ34" s="47"/>
      <c r="ER34" s="47"/>
      <c r="ES34" s="47"/>
      <c r="ET34" s="47"/>
      <c r="EU34" s="47"/>
      <c r="EV34" s="47"/>
      <c r="EW34" s="47"/>
      <c r="EX34" s="47"/>
      <c r="EY34" s="47"/>
      <c r="EZ34" s="47"/>
      <c r="FA34" s="47"/>
      <c r="FB34" s="47"/>
      <c r="FC34" s="47"/>
      <c r="FD34" s="47"/>
      <c r="FE34" s="47"/>
      <c r="FF34" s="47"/>
      <c r="FG34" s="47"/>
      <c r="FH34" s="47"/>
      <c r="FI34" s="47"/>
      <c r="FJ34" s="47"/>
      <c r="FK34" s="47"/>
      <c r="FL34" s="47"/>
      <c r="FM34" s="47"/>
      <c r="FN34" s="47"/>
      <c r="FO34" s="47"/>
      <c r="FP34" s="47"/>
    </row>
    <row r="35" spans="1:172" s="48" customFormat="1" ht="35.1" customHeight="1" x14ac:dyDescent="0.35">
      <c r="A35" s="105"/>
      <c r="B35" s="105"/>
      <c r="C35" s="104"/>
      <c r="D35" s="145"/>
      <c r="E35" s="144"/>
      <c r="F35" s="144"/>
      <c r="G35" s="144"/>
      <c r="H35" s="144"/>
      <c r="I35" s="144"/>
      <c r="J35" s="144"/>
      <c r="K35" s="144"/>
      <c r="L35" s="144"/>
      <c r="M35" s="144"/>
      <c r="N35" s="47"/>
      <c r="O35" s="174"/>
      <c r="P35" s="498" t="s">
        <v>114</v>
      </c>
      <c r="Q35" s="498"/>
      <c r="R35" s="498"/>
      <c r="S35" s="499"/>
      <c r="T35" s="16">
        <v>110</v>
      </c>
      <c r="U35" s="137">
        <v>2.5</v>
      </c>
      <c r="V35" s="177">
        <v>118.25</v>
      </c>
      <c r="W35" s="136">
        <f t="shared" si="1"/>
        <v>0</v>
      </c>
      <c r="X35" s="178">
        <f t="shared" si="0"/>
        <v>0</v>
      </c>
      <c r="Y35" s="47"/>
      <c r="Z35" s="47"/>
      <c r="AA35" s="47"/>
      <c r="AB35" s="47"/>
      <c r="AC35" s="47"/>
      <c r="AD35" s="47"/>
      <c r="AE35" s="47"/>
      <c r="AF35" s="47"/>
      <c r="AG35" s="47"/>
      <c r="AH35" s="47"/>
      <c r="AI35" s="47"/>
      <c r="AJ35" s="47"/>
      <c r="AK35" s="47"/>
      <c r="AL35" s="47"/>
      <c r="AM35" s="47"/>
      <c r="AN35" s="47"/>
      <c r="AO35" s="47"/>
      <c r="AP35" s="47"/>
      <c r="AQ35" s="47"/>
      <c r="AR35" s="47"/>
      <c r="AS35" s="47"/>
      <c r="AT35" s="47"/>
      <c r="AU35" s="47"/>
      <c r="AV35" s="47"/>
      <c r="AW35" s="47"/>
      <c r="AX35" s="47"/>
      <c r="AY35" s="47"/>
      <c r="AZ35" s="47"/>
      <c r="BA35" s="47"/>
      <c r="BB35" s="47"/>
      <c r="BC35" s="47"/>
      <c r="BD35" s="47"/>
      <c r="BE35" s="47"/>
      <c r="BF35" s="47"/>
      <c r="BG35" s="47"/>
      <c r="BH35" s="47"/>
      <c r="BI35" s="47"/>
      <c r="BJ35" s="47"/>
      <c r="BK35" s="47"/>
      <c r="BL35" s="47"/>
      <c r="BM35" s="47"/>
      <c r="BN35" s="47"/>
      <c r="BO35" s="47"/>
      <c r="BP35" s="47"/>
      <c r="BQ35" s="47"/>
      <c r="BR35" s="47"/>
      <c r="BS35" s="47"/>
      <c r="BT35" s="47"/>
      <c r="BU35" s="47"/>
      <c r="BV35" s="47"/>
      <c r="BW35" s="47"/>
      <c r="BX35" s="47"/>
      <c r="BY35" s="47"/>
      <c r="BZ35" s="47"/>
      <c r="CA35" s="47"/>
      <c r="CB35" s="47"/>
      <c r="CC35" s="47"/>
      <c r="CD35" s="47"/>
      <c r="CE35" s="47"/>
      <c r="CF35" s="47"/>
      <c r="CG35" s="47"/>
      <c r="CH35" s="47"/>
      <c r="CI35" s="47"/>
      <c r="CJ35" s="47"/>
      <c r="CK35" s="47"/>
      <c r="CL35" s="47"/>
      <c r="CM35" s="47"/>
      <c r="CN35" s="47"/>
      <c r="CO35" s="47"/>
      <c r="CP35" s="47"/>
      <c r="CQ35" s="47"/>
      <c r="CR35" s="47"/>
      <c r="CS35" s="47"/>
      <c r="CT35" s="47"/>
      <c r="CU35" s="47"/>
      <c r="CV35" s="47"/>
      <c r="CW35" s="47"/>
      <c r="CX35" s="47"/>
      <c r="CY35" s="47"/>
      <c r="CZ35" s="47"/>
      <c r="DA35" s="47"/>
      <c r="DB35" s="47"/>
      <c r="DC35" s="47"/>
      <c r="DD35" s="47"/>
      <c r="DE35" s="47"/>
      <c r="DF35" s="47"/>
      <c r="DG35" s="47"/>
      <c r="DH35" s="47"/>
      <c r="DI35" s="47"/>
      <c r="DJ35" s="47"/>
      <c r="DK35" s="47"/>
      <c r="DL35" s="47"/>
      <c r="DM35" s="47"/>
      <c r="DN35" s="47"/>
      <c r="DO35" s="47"/>
      <c r="DP35" s="47"/>
      <c r="DQ35" s="47"/>
      <c r="DR35" s="47"/>
      <c r="DS35" s="47"/>
      <c r="DT35" s="47"/>
      <c r="DU35" s="47"/>
      <c r="DV35" s="47"/>
      <c r="DW35" s="47"/>
      <c r="DX35" s="47"/>
      <c r="DY35" s="47"/>
      <c r="DZ35" s="47"/>
      <c r="EA35" s="47"/>
      <c r="EB35" s="47"/>
      <c r="EC35" s="47"/>
      <c r="ED35" s="47"/>
      <c r="EE35" s="47"/>
      <c r="EF35" s="47"/>
      <c r="EG35" s="47"/>
      <c r="EH35" s="47"/>
      <c r="EI35" s="47"/>
      <c r="EJ35" s="47"/>
      <c r="EK35" s="47"/>
      <c r="EL35" s="47"/>
      <c r="EM35" s="47"/>
      <c r="EN35" s="47"/>
      <c r="EO35" s="47"/>
      <c r="EP35" s="47"/>
      <c r="EQ35" s="47"/>
      <c r="ER35" s="47"/>
      <c r="ES35" s="47"/>
      <c r="ET35" s="47"/>
      <c r="EU35" s="47"/>
      <c r="EV35" s="47"/>
      <c r="EW35" s="47"/>
      <c r="EX35" s="47"/>
      <c r="EY35" s="47"/>
      <c r="EZ35" s="47"/>
      <c r="FA35" s="47"/>
      <c r="FB35" s="47"/>
      <c r="FC35" s="47"/>
      <c r="FD35" s="47"/>
      <c r="FE35" s="47"/>
      <c r="FF35" s="47"/>
      <c r="FG35" s="47"/>
      <c r="FH35" s="47"/>
      <c r="FI35" s="47"/>
      <c r="FJ35" s="47"/>
      <c r="FK35" s="47"/>
      <c r="FL35" s="47"/>
      <c r="FM35" s="47"/>
      <c r="FN35" s="47"/>
      <c r="FO35" s="47"/>
      <c r="FP35" s="47"/>
    </row>
    <row r="36" spans="1:172" s="48" customFormat="1" ht="35.1" customHeight="1" x14ac:dyDescent="0.35">
      <c r="A36" s="105"/>
      <c r="B36" s="105"/>
      <c r="C36" s="104"/>
      <c r="D36" s="145"/>
      <c r="E36" s="144"/>
      <c r="F36" s="144"/>
      <c r="G36" s="144"/>
      <c r="H36" s="144"/>
      <c r="I36" s="144"/>
      <c r="J36" s="144"/>
      <c r="K36" s="144"/>
      <c r="L36" s="144"/>
      <c r="M36" s="144"/>
      <c r="N36" s="47"/>
      <c r="O36" s="496" t="s">
        <v>168</v>
      </c>
      <c r="P36" s="495" t="s">
        <v>117</v>
      </c>
      <c r="Q36" s="495"/>
      <c r="R36" s="495"/>
      <c r="S36" s="495"/>
      <c r="T36" s="98">
        <v>120</v>
      </c>
      <c r="U36" s="138">
        <v>7.8</v>
      </c>
      <c r="V36" s="177">
        <v>368.94</v>
      </c>
      <c r="W36" s="136">
        <f t="shared" si="1"/>
        <v>0</v>
      </c>
      <c r="X36" s="178">
        <f t="shared" si="0"/>
        <v>0</v>
      </c>
      <c r="Y36" s="47"/>
      <c r="Z36" s="47"/>
      <c r="AA36" s="47"/>
      <c r="AB36" s="47"/>
      <c r="AC36" s="47"/>
      <c r="AD36" s="47"/>
      <c r="AE36" s="47"/>
      <c r="AF36" s="47"/>
      <c r="AG36" s="47"/>
      <c r="AH36" s="47"/>
      <c r="AI36" s="47"/>
      <c r="AJ36" s="47"/>
      <c r="AK36" s="47"/>
      <c r="AL36" s="47"/>
      <c r="AM36" s="47"/>
      <c r="AN36" s="47"/>
      <c r="AO36" s="47"/>
      <c r="AP36" s="47"/>
      <c r="AQ36" s="47"/>
      <c r="AR36" s="47"/>
      <c r="AS36" s="47"/>
      <c r="AT36" s="47"/>
      <c r="AU36" s="47"/>
      <c r="AV36" s="47"/>
      <c r="AW36" s="47"/>
      <c r="AX36" s="47"/>
      <c r="AY36" s="47"/>
      <c r="AZ36" s="47"/>
      <c r="BA36" s="47"/>
      <c r="BB36" s="47"/>
      <c r="BC36" s="47"/>
      <c r="BD36" s="47"/>
      <c r="BE36" s="47"/>
      <c r="BF36" s="47"/>
      <c r="BG36" s="47"/>
      <c r="BH36" s="47"/>
      <c r="BI36" s="47"/>
      <c r="BJ36" s="47"/>
      <c r="BK36" s="47"/>
      <c r="BL36" s="47"/>
      <c r="BM36" s="47"/>
      <c r="BN36" s="47"/>
      <c r="BO36" s="47"/>
      <c r="BP36" s="47"/>
      <c r="BQ36" s="47"/>
      <c r="BR36" s="47"/>
      <c r="BS36" s="47"/>
      <c r="BT36" s="47"/>
      <c r="BU36" s="47"/>
      <c r="BV36" s="47"/>
      <c r="BW36" s="47"/>
      <c r="BX36" s="47"/>
      <c r="BY36" s="47"/>
      <c r="BZ36" s="47"/>
      <c r="CA36" s="47"/>
      <c r="CB36" s="47"/>
      <c r="CC36" s="47"/>
      <c r="CD36" s="47"/>
      <c r="CE36" s="47"/>
      <c r="CF36" s="47"/>
      <c r="CG36" s="47"/>
      <c r="CH36" s="47"/>
      <c r="CI36" s="47"/>
      <c r="CJ36" s="47"/>
      <c r="CK36" s="47"/>
      <c r="CL36" s="47"/>
      <c r="CM36" s="47"/>
      <c r="CN36" s="47"/>
      <c r="CO36" s="47"/>
      <c r="CP36" s="47"/>
      <c r="CQ36" s="47"/>
      <c r="CR36" s="47"/>
      <c r="CS36" s="47"/>
      <c r="CT36" s="47"/>
      <c r="CU36" s="47"/>
      <c r="CV36" s="47"/>
      <c r="CW36" s="47"/>
      <c r="CX36" s="47"/>
      <c r="CY36" s="47"/>
      <c r="CZ36" s="47"/>
      <c r="DA36" s="47"/>
      <c r="DB36" s="47"/>
      <c r="DC36" s="47"/>
      <c r="DD36" s="47"/>
      <c r="DE36" s="47"/>
      <c r="DF36" s="47"/>
      <c r="DG36" s="47"/>
      <c r="DH36" s="47"/>
      <c r="DI36" s="47"/>
      <c r="DJ36" s="47"/>
      <c r="DK36" s="47"/>
      <c r="DL36" s="47"/>
      <c r="DM36" s="47"/>
      <c r="DN36" s="47"/>
      <c r="DO36" s="47"/>
      <c r="DP36" s="47"/>
      <c r="DQ36" s="47"/>
      <c r="DR36" s="47"/>
      <c r="DS36" s="47"/>
      <c r="DT36" s="47"/>
      <c r="DU36" s="47"/>
      <c r="DV36" s="47"/>
      <c r="DW36" s="47"/>
      <c r="DX36" s="47"/>
      <c r="DY36" s="47"/>
      <c r="DZ36" s="47"/>
      <c r="EA36" s="47"/>
      <c r="EB36" s="47"/>
      <c r="EC36" s="47"/>
      <c r="ED36" s="47"/>
      <c r="EE36" s="47"/>
      <c r="EF36" s="47"/>
      <c r="EG36" s="47"/>
      <c r="EH36" s="47"/>
      <c r="EI36" s="47"/>
      <c r="EJ36" s="47"/>
      <c r="EK36" s="47"/>
      <c r="EL36" s="47"/>
      <c r="EM36" s="47"/>
      <c r="EN36" s="47"/>
      <c r="EO36" s="47"/>
      <c r="EP36" s="47"/>
      <c r="EQ36" s="47"/>
      <c r="ER36" s="47"/>
      <c r="ES36" s="47"/>
      <c r="ET36" s="47"/>
      <c r="EU36" s="47"/>
      <c r="EV36" s="47"/>
      <c r="EW36" s="47"/>
      <c r="EX36" s="47"/>
      <c r="EY36" s="47"/>
      <c r="EZ36" s="47"/>
      <c r="FA36" s="47"/>
      <c r="FB36" s="47"/>
      <c r="FC36" s="47"/>
      <c r="FD36" s="47"/>
      <c r="FE36" s="47"/>
      <c r="FF36" s="47"/>
      <c r="FG36" s="47"/>
      <c r="FH36" s="47"/>
      <c r="FI36" s="47"/>
      <c r="FJ36" s="47"/>
      <c r="FK36" s="47"/>
      <c r="FL36" s="47"/>
      <c r="FM36" s="47"/>
      <c r="FN36" s="47"/>
      <c r="FO36" s="47"/>
      <c r="FP36" s="47"/>
    </row>
    <row r="37" spans="1:172" s="48" customFormat="1" ht="35.1" customHeight="1" x14ac:dyDescent="0.35">
      <c r="A37" s="105"/>
      <c r="B37" s="105"/>
      <c r="C37" s="104"/>
      <c r="D37" s="145"/>
      <c r="E37" s="144"/>
      <c r="F37" s="144"/>
      <c r="G37" s="144"/>
      <c r="H37" s="144"/>
      <c r="I37" s="144"/>
      <c r="J37" s="144"/>
      <c r="K37" s="144"/>
      <c r="L37" s="144"/>
      <c r="M37" s="144"/>
      <c r="N37" s="47"/>
      <c r="O37" s="410"/>
      <c r="P37" s="495" t="s">
        <v>118</v>
      </c>
      <c r="Q37" s="495"/>
      <c r="R37" s="495"/>
      <c r="S37" s="495"/>
      <c r="T37" s="98">
        <v>120.1</v>
      </c>
      <c r="U37" s="138">
        <v>7.2</v>
      </c>
      <c r="V37" s="177">
        <v>340.56</v>
      </c>
      <c r="W37" s="136">
        <f t="shared" si="1"/>
        <v>0</v>
      </c>
      <c r="X37" s="178">
        <f t="shared" si="0"/>
        <v>0</v>
      </c>
      <c r="Y37" s="47"/>
      <c r="Z37" s="47"/>
      <c r="AA37" s="47"/>
      <c r="AB37" s="47"/>
      <c r="AC37" s="47"/>
      <c r="AD37" s="47"/>
      <c r="AE37" s="47"/>
      <c r="AF37" s="47"/>
      <c r="AG37" s="47"/>
      <c r="AH37" s="47"/>
      <c r="AI37" s="47"/>
      <c r="AJ37" s="47"/>
      <c r="AK37" s="47"/>
      <c r="AL37" s="47"/>
      <c r="AM37" s="47"/>
      <c r="AN37" s="47"/>
      <c r="AO37" s="47"/>
      <c r="AP37" s="47"/>
      <c r="AQ37" s="47"/>
      <c r="AR37" s="47"/>
      <c r="AS37" s="47"/>
      <c r="AT37" s="47"/>
      <c r="AU37" s="47"/>
      <c r="AV37" s="47"/>
      <c r="AW37" s="47"/>
      <c r="AX37" s="47"/>
      <c r="AY37" s="47"/>
      <c r="AZ37" s="47"/>
      <c r="BA37" s="47"/>
      <c r="BB37" s="47"/>
      <c r="BC37" s="47"/>
      <c r="BD37" s="47"/>
      <c r="BE37" s="47"/>
      <c r="BF37" s="47"/>
      <c r="BG37" s="47"/>
      <c r="BH37" s="47"/>
      <c r="BI37" s="47"/>
      <c r="BJ37" s="47"/>
      <c r="BK37" s="47"/>
      <c r="BL37" s="47"/>
      <c r="BM37" s="47"/>
      <c r="BN37" s="47"/>
      <c r="BO37" s="47"/>
      <c r="BP37" s="47"/>
      <c r="BQ37" s="47"/>
      <c r="BR37" s="47"/>
      <c r="BS37" s="47"/>
      <c r="BT37" s="47"/>
      <c r="BU37" s="47"/>
      <c r="BV37" s="47"/>
      <c r="BW37" s="47"/>
      <c r="BX37" s="47"/>
      <c r="BY37" s="47"/>
      <c r="BZ37" s="47"/>
      <c r="CA37" s="47"/>
      <c r="CB37" s="47"/>
      <c r="CC37" s="47"/>
      <c r="CD37" s="47"/>
      <c r="CE37" s="47"/>
      <c r="CF37" s="47"/>
      <c r="CG37" s="47"/>
      <c r="CH37" s="47"/>
      <c r="CI37" s="47"/>
      <c r="CJ37" s="47"/>
      <c r="CK37" s="47"/>
      <c r="CL37" s="47"/>
      <c r="CM37" s="47"/>
      <c r="CN37" s="47"/>
      <c r="CO37" s="47"/>
      <c r="CP37" s="47"/>
      <c r="CQ37" s="47"/>
      <c r="CR37" s="47"/>
      <c r="CS37" s="47"/>
      <c r="CT37" s="47"/>
      <c r="CU37" s="47"/>
      <c r="CV37" s="47"/>
      <c r="CW37" s="47"/>
      <c r="CX37" s="47"/>
      <c r="CY37" s="47"/>
      <c r="CZ37" s="47"/>
      <c r="DA37" s="47"/>
      <c r="DB37" s="47"/>
      <c r="DC37" s="47"/>
      <c r="DD37" s="47"/>
      <c r="DE37" s="47"/>
      <c r="DF37" s="47"/>
      <c r="DG37" s="47"/>
      <c r="DH37" s="47"/>
      <c r="DI37" s="47"/>
      <c r="DJ37" s="47"/>
      <c r="DK37" s="47"/>
      <c r="DL37" s="47"/>
      <c r="DM37" s="47"/>
      <c r="DN37" s="47"/>
      <c r="DO37" s="47"/>
      <c r="DP37" s="47"/>
      <c r="DQ37" s="47"/>
      <c r="DR37" s="47"/>
      <c r="DS37" s="47"/>
      <c r="DT37" s="47"/>
      <c r="DU37" s="47"/>
      <c r="DV37" s="47"/>
      <c r="DW37" s="47"/>
      <c r="DX37" s="47"/>
      <c r="DY37" s="47"/>
      <c r="DZ37" s="47"/>
      <c r="EA37" s="47"/>
      <c r="EB37" s="47"/>
      <c r="EC37" s="47"/>
      <c r="ED37" s="47"/>
      <c r="EE37" s="47"/>
      <c r="EF37" s="47"/>
      <c r="EG37" s="47"/>
      <c r="EH37" s="47"/>
      <c r="EI37" s="47"/>
      <c r="EJ37" s="47"/>
      <c r="EK37" s="47"/>
      <c r="EL37" s="47"/>
      <c r="EM37" s="47"/>
      <c r="EN37" s="47"/>
      <c r="EO37" s="47"/>
      <c r="EP37" s="47"/>
      <c r="EQ37" s="47"/>
      <c r="ER37" s="47"/>
      <c r="ES37" s="47"/>
      <c r="ET37" s="47"/>
      <c r="EU37" s="47"/>
      <c r="EV37" s="47"/>
      <c r="EW37" s="47"/>
      <c r="EX37" s="47"/>
      <c r="EY37" s="47"/>
      <c r="EZ37" s="47"/>
      <c r="FA37" s="47"/>
      <c r="FB37" s="47"/>
      <c r="FC37" s="47"/>
      <c r="FD37" s="47"/>
      <c r="FE37" s="47"/>
      <c r="FF37" s="47"/>
      <c r="FG37" s="47"/>
      <c r="FH37" s="47"/>
      <c r="FI37" s="47"/>
      <c r="FJ37" s="47"/>
      <c r="FK37" s="47"/>
      <c r="FL37" s="47"/>
      <c r="FM37" s="47"/>
      <c r="FN37" s="47"/>
      <c r="FO37" s="47"/>
      <c r="FP37" s="47"/>
    </row>
    <row r="38" spans="1:172" s="48" customFormat="1" ht="35.1" customHeight="1" x14ac:dyDescent="0.35">
      <c r="A38" s="105"/>
      <c r="B38" s="105"/>
      <c r="C38" s="104"/>
      <c r="D38" s="145"/>
      <c r="E38" s="144"/>
      <c r="F38" s="144"/>
      <c r="G38" s="144"/>
      <c r="H38" s="144"/>
      <c r="I38" s="144"/>
      <c r="J38" s="144"/>
      <c r="K38" s="144"/>
      <c r="L38" s="144"/>
      <c r="M38" s="144"/>
      <c r="N38" s="47"/>
      <c r="O38" s="410"/>
      <c r="P38" s="495" t="s">
        <v>119</v>
      </c>
      <c r="Q38" s="495"/>
      <c r="R38" s="495"/>
      <c r="S38" s="495"/>
      <c r="T38" s="98">
        <v>120.2</v>
      </c>
      <c r="U38" s="138">
        <v>10.1</v>
      </c>
      <c r="V38" s="177">
        <v>477.73</v>
      </c>
      <c r="W38" s="136">
        <f t="shared" si="1"/>
        <v>0</v>
      </c>
      <c r="X38" s="178">
        <f t="shared" si="0"/>
        <v>0</v>
      </c>
      <c r="Y38" s="47"/>
      <c r="Z38" s="47"/>
      <c r="AA38" s="47"/>
      <c r="AB38" s="47"/>
      <c r="AC38" s="47"/>
      <c r="AD38" s="47"/>
      <c r="AE38" s="47"/>
      <c r="AF38" s="47"/>
      <c r="AG38" s="47"/>
      <c r="AH38" s="47"/>
      <c r="AI38" s="47"/>
      <c r="AJ38" s="47"/>
      <c r="AK38" s="47"/>
      <c r="AL38" s="47"/>
      <c r="AM38" s="47"/>
      <c r="AN38" s="47"/>
      <c r="AO38" s="47"/>
      <c r="AP38" s="47"/>
      <c r="AQ38" s="47"/>
      <c r="AR38" s="47"/>
      <c r="AS38" s="47"/>
      <c r="AT38" s="47"/>
      <c r="AU38" s="47"/>
      <c r="AV38" s="47"/>
      <c r="AW38" s="47"/>
      <c r="AX38" s="47"/>
      <c r="AY38" s="47"/>
      <c r="AZ38" s="47"/>
      <c r="BA38" s="47"/>
      <c r="BB38" s="47"/>
      <c r="BC38" s="47"/>
      <c r="BD38" s="47"/>
      <c r="BE38" s="47"/>
      <c r="BF38" s="47"/>
      <c r="BG38" s="47"/>
      <c r="BH38" s="47"/>
      <c r="BI38" s="47"/>
      <c r="BJ38" s="47"/>
      <c r="BK38" s="47"/>
      <c r="BL38" s="47"/>
      <c r="BM38" s="47"/>
      <c r="BN38" s="47"/>
      <c r="BO38" s="47"/>
      <c r="BP38" s="47"/>
      <c r="BQ38" s="47"/>
      <c r="BR38" s="47"/>
      <c r="BS38" s="47"/>
      <c r="BT38" s="47"/>
      <c r="BU38" s="47"/>
      <c r="BV38" s="47"/>
      <c r="BW38" s="47"/>
      <c r="BX38" s="47"/>
      <c r="BY38" s="47"/>
      <c r="BZ38" s="47"/>
      <c r="CA38" s="47"/>
      <c r="CB38" s="47"/>
      <c r="CC38" s="47"/>
      <c r="CD38" s="47"/>
      <c r="CE38" s="47"/>
      <c r="CF38" s="47"/>
      <c r="CG38" s="47"/>
      <c r="CH38" s="47"/>
      <c r="CI38" s="47"/>
      <c r="CJ38" s="47"/>
      <c r="CK38" s="47"/>
      <c r="CL38" s="47"/>
      <c r="CM38" s="47"/>
      <c r="CN38" s="47"/>
      <c r="CO38" s="47"/>
      <c r="CP38" s="47"/>
      <c r="CQ38" s="47"/>
      <c r="CR38" s="47"/>
      <c r="CS38" s="47"/>
      <c r="CT38" s="47"/>
      <c r="CU38" s="47"/>
      <c r="CV38" s="47"/>
      <c r="CW38" s="47"/>
      <c r="CX38" s="47"/>
      <c r="CY38" s="47"/>
      <c r="CZ38" s="47"/>
      <c r="DA38" s="47"/>
      <c r="DB38" s="47"/>
      <c r="DC38" s="47"/>
      <c r="DD38" s="47"/>
      <c r="DE38" s="47"/>
      <c r="DF38" s="47"/>
      <c r="DG38" s="47"/>
      <c r="DH38" s="47"/>
      <c r="DI38" s="47"/>
      <c r="DJ38" s="47"/>
      <c r="DK38" s="47"/>
      <c r="DL38" s="47"/>
      <c r="DM38" s="47"/>
      <c r="DN38" s="47"/>
      <c r="DO38" s="47"/>
      <c r="DP38" s="47"/>
      <c r="DQ38" s="47"/>
      <c r="DR38" s="47"/>
      <c r="DS38" s="47"/>
      <c r="DT38" s="47"/>
      <c r="DU38" s="47"/>
      <c r="DV38" s="47"/>
      <c r="DW38" s="47"/>
      <c r="DX38" s="47"/>
      <c r="DY38" s="47"/>
      <c r="DZ38" s="47"/>
      <c r="EA38" s="47"/>
      <c r="EB38" s="47"/>
      <c r="EC38" s="47"/>
      <c r="ED38" s="47"/>
      <c r="EE38" s="47"/>
      <c r="EF38" s="47"/>
      <c r="EG38" s="47"/>
      <c r="EH38" s="47"/>
      <c r="EI38" s="47"/>
      <c r="EJ38" s="47"/>
      <c r="EK38" s="47"/>
      <c r="EL38" s="47"/>
      <c r="EM38" s="47"/>
      <c r="EN38" s="47"/>
      <c r="EO38" s="47"/>
      <c r="EP38" s="47"/>
      <c r="EQ38" s="47"/>
      <c r="ER38" s="47"/>
      <c r="ES38" s="47"/>
      <c r="ET38" s="47"/>
      <c r="EU38" s="47"/>
      <c r="EV38" s="47"/>
      <c r="EW38" s="47"/>
      <c r="EX38" s="47"/>
      <c r="EY38" s="47"/>
      <c r="EZ38" s="47"/>
      <c r="FA38" s="47"/>
      <c r="FB38" s="47"/>
      <c r="FC38" s="47"/>
      <c r="FD38" s="47"/>
      <c r="FE38" s="47"/>
      <c r="FF38" s="47"/>
      <c r="FG38" s="47"/>
      <c r="FH38" s="47"/>
      <c r="FI38" s="47"/>
      <c r="FJ38" s="47"/>
      <c r="FK38" s="47"/>
      <c r="FL38" s="47"/>
      <c r="FM38" s="47"/>
      <c r="FN38" s="47"/>
      <c r="FO38" s="47"/>
      <c r="FP38" s="47"/>
    </row>
    <row r="39" spans="1:172" s="48" customFormat="1" ht="35.1" customHeight="1" x14ac:dyDescent="0.35">
      <c r="A39" s="105"/>
      <c r="B39" s="105"/>
      <c r="C39" s="104"/>
      <c r="D39" s="145"/>
      <c r="E39" s="144"/>
      <c r="F39" s="144"/>
      <c r="G39" s="144"/>
      <c r="H39" s="144"/>
      <c r="I39" s="144"/>
      <c r="J39" s="144"/>
      <c r="K39" s="144"/>
      <c r="L39" s="144"/>
      <c r="M39" s="144"/>
      <c r="N39" s="47"/>
      <c r="O39" s="410"/>
      <c r="P39" s="495" t="s">
        <v>120</v>
      </c>
      <c r="Q39" s="495"/>
      <c r="R39" s="495"/>
      <c r="S39" s="495"/>
      <c r="T39" s="98">
        <v>130</v>
      </c>
      <c r="U39" s="138">
        <v>2.1</v>
      </c>
      <c r="V39" s="177">
        <v>99.33</v>
      </c>
      <c r="W39" s="136">
        <f t="shared" si="1"/>
        <v>0</v>
      </c>
      <c r="X39" s="178">
        <f t="shared" si="0"/>
        <v>0</v>
      </c>
      <c r="Y39" s="47"/>
      <c r="Z39" s="47"/>
      <c r="AA39" s="47"/>
      <c r="AB39" s="47"/>
      <c r="AC39" s="47"/>
      <c r="AD39" s="47"/>
      <c r="AE39" s="47"/>
      <c r="AF39" s="47"/>
      <c r="AG39" s="47"/>
      <c r="AH39" s="47"/>
      <c r="AI39" s="47"/>
      <c r="AJ39" s="47"/>
      <c r="AK39" s="47"/>
      <c r="AL39" s="47"/>
      <c r="AM39" s="47"/>
      <c r="AN39" s="47"/>
      <c r="AO39" s="47"/>
      <c r="AP39" s="47"/>
      <c r="AQ39" s="47"/>
      <c r="AR39" s="47"/>
      <c r="AS39" s="47"/>
      <c r="AT39" s="47"/>
      <c r="AU39" s="47"/>
      <c r="AV39" s="47"/>
      <c r="AW39" s="47"/>
      <c r="AX39" s="47"/>
      <c r="AY39" s="47"/>
      <c r="AZ39" s="47"/>
      <c r="BA39" s="47"/>
      <c r="BB39" s="47"/>
      <c r="BC39" s="47"/>
      <c r="BD39" s="47"/>
      <c r="BE39" s="47"/>
      <c r="BF39" s="47"/>
      <c r="BG39" s="47"/>
      <c r="BH39" s="47"/>
      <c r="BI39" s="47"/>
      <c r="BJ39" s="47"/>
      <c r="BK39" s="47"/>
      <c r="BL39" s="47"/>
      <c r="BM39" s="47"/>
      <c r="BN39" s="47"/>
      <c r="BO39" s="47"/>
      <c r="BP39" s="47"/>
      <c r="BQ39" s="47"/>
      <c r="BR39" s="47"/>
      <c r="BS39" s="47"/>
      <c r="BT39" s="47"/>
      <c r="BU39" s="47"/>
      <c r="BV39" s="47"/>
      <c r="BW39" s="47"/>
      <c r="BX39" s="47"/>
      <c r="BY39" s="47"/>
      <c r="BZ39" s="47"/>
      <c r="CA39" s="47"/>
      <c r="CB39" s="47"/>
      <c r="CC39" s="47"/>
      <c r="CD39" s="47"/>
      <c r="CE39" s="47"/>
      <c r="CF39" s="47"/>
      <c r="CG39" s="47"/>
      <c r="CH39" s="47"/>
      <c r="CI39" s="47"/>
      <c r="CJ39" s="47"/>
      <c r="CK39" s="47"/>
      <c r="CL39" s="47"/>
      <c r="CM39" s="47"/>
      <c r="CN39" s="47"/>
      <c r="CO39" s="47"/>
      <c r="CP39" s="47"/>
      <c r="CQ39" s="47"/>
      <c r="CR39" s="47"/>
      <c r="CS39" s="47"/>
      <c r="CT39" s="47"/>
      <c r="CU39" s="47"/>
      <c r="CV39" s="47"/>
      <c r="CW39" s="47"/>
      <c r="CX39" s="47"/>
      <c r="CY39" s="47"/>
      <c r="CZ39" s="47"/>
      <c r="DA39" s="47"/>
      <c r="DB39" s="47"/>
      <c r="DC39" s="47"/>
      <c r="DD39" s="47"/>
      <c r="DE39" s="47"/>
      <c r="DF39" s="47"/>
      <c r="DG39" s="47"/>
      <c r="DH39" s="47"/>
      <c r="DI39" s="47"/>
      <c r="DJ39" s="47"/>
      <c r="DK39" s="47"/>
      <c r="DL39" s="47"/>
      <c r="DM39" s="47"/>
      <c r="DN39" s="47"/>
      <c r="DO39" s="47"/>
      <c r="DP39" s="47"/>
      <c r="DQ39" s="47"/>
      <c r="DR39" s="47"/>
      <c r="DS39" s="47"/>
      <c r="DT39" s="47"/>
      <c r="DU39" s="47"/>
      <c r="DV39" s="47"/>
      <c r="DW39" s="47"/>
      <c r="DX39" s="47"/>
      <c r="DY39" s="47"/>
      <c r="DZ39" s="47"/>
      <c r="EA39" s="47"/>
      <c r="EB39" s="47"/>
      <c r="EC39" s="47"/>
      <c r="ED39" s="47"/>
      <c r="EE39" s="47"/>
      <c r="EF39" s="47"/>
      <c r="EG39" s="47"/>
      <c r="EH39" s="47"/>
      <c r="EI39" s="47"/>
      <c r="EJ39" s="47"/>
      <c r="EK39" s="47"/>
      <c r="EL39" s="47"/>
      <c r="EM39" s="47"/>
      <c r="EN39" s="47"/>
      <c r="EO39" s="47"/>
      <c r="EP39" s="47"/>
      <c r="EQ39" s="47"/>
      <c r="ER39" s="47"/>
      <c r="ES39" s="47"/>
      <c r="ET39" s="47"/>
      <c r="EU39" s="47"/>
      <c r="EV39" s="47"/>
      <c r="EW39" s="47"/>
      <c r="EX39" s="47"/>
      <c r="EY39" s="47"/>
      <c r="EZ39" s="47"/>
      <c r="FA39" s="47"/>
      <c r="FB39" s="47"/>
      <c r="FC39" s="47"/>
      <c r="FD39" s="47"/>
      <c r="FE39" s="47"/>
      <c r="FF39" s="47"/>
      <c r="FG39" s="47"/>
      <c r="FH39" s="47"/>
      <c r="FI39" s="47"/>
      <c r="FJ39" s="47"/>
      <c r="FK39" s="47"/>
      <c r="FL39" s="47"/>
      <c r="FM39" s="47"/>
      <c r="FN39" s="47"/>
      <c r="FO39" s="47"/>
      <c r="FP39" s="47"/>
    </row>
    <row r="40" spans="1:172" s="48" customFormat="1" ht="35.1" customHeight="1" x14ac:dyDescent="0.35">
      <c r="A40" s="103"/>
      <c r="B40" s="103"/>
      <c r="C40" s="104"/>
      <c r="D40" s="145"/>
      <c r="E40" s="144"/>
      <c r="F40" s="144"/>
      <c r="G40" s="144"/>
      <c r="H40" s="144"/>
      <c r="I40" s="144"/>
      <c r="J40" s="144"/>
      <c r="K40" s="144"/>
      <c r="L40" s="144"/>
      <c r="M40" s="144"/>
      <c r="N40" s="47"/>
      <c r="O40" s="410"/>
      <c r="P40" s="495" t="s">
        <v>121</v>
      </c>
      <c r="Q40" s="495"/>
      <c r="R40" s="495"/>
      <c r="S40" s="495"/>
      <c r="T40" s="98">
        <v>140</v>
      </c>
      <c r="U40" s="138">
        <v>4.55</v>
      </c>
      <c r="V40" s="177">
        <v>215.215</v>
      </c>
      <c r="W40" s="136">
        <f t="shared" si="1"/>
        <v>0</v>
      </c>
      <c r="X40" s="178">
        <f t="shared" si="0"/>
        <v>0</v>
      </c>
      <c r="Y40" s="47"/>
      <c r="Z40" s="47"/>
      <c r="AA40" s="47"/>
      <c r="AB40" s="47"/>
      <c r="AC40" s="47"/>
      <c r="AD40" s="47"/>
      <c r="AE40" s="47"/>
      <c r="AF40" s="47"/>
      <c r="AG40" s="47"/>
      <c r="AH40" s="47"/>
      <c r="AI40" s="47"/>
      <c r="AJ40" s="47"/>
      <c r="AK40" s="47"/>
      <c r="AL40" s="47"/>
      <c r="AM40" s="47"/>
      <c r="AN40" s="47"/>
      <c r="AO40" s="47"/>
      <c r="AP40" s="47"/>
      <c r="AQ40" s="47"/>
      <c r="AR40" s="47"/>
      <c r="AS40" s="47"/>
      <c r="AT40" s="47"/>
      <c r="AU40" s="47"/>
      <c r="AV40" s="47"/>
      <c r="AW40" s="47"/>
      <c r="AX40" s="47"/>
      <c r="AY40" s="47"/>
      <c r="AZ40" s="47"/>
      <c r="BA40" s="47"/>
      <c r="BB40" s="47"/>
      <c r="BC40" s="47"/>
      <c r="BD40" s="47"/>
      <c r="BE40" s="47"/>
      <c r="BF40" s="47"/>
      <c r="BG40" s="47"/>
      <c r="BH40" s="47"/>
      <c r="BI40" s="47"/>
      <c r="BJ40" s="47"/>
      <c r="BK40" s="47"/>
      <c r="BL40" s="47"/>
      <c r="BM40" s="47"/>
      <c r="BN40" s="47"/>
      <c r="BO40" s="47"/>
      <c r="BP40" s="47"/>
      <c r="BQ40" s="47"/>
      <c r="BR40" s="47"/>
      <c r="BS40" s="47"/>
      <c r="BT40" s="47"/>
      <c r="BU40" s="47"/>
      <c r="BV40" s="47"/>
      <c r="BW40" s="47"/>
      <c r="BX40" s="47"/>
      <c r="BY40" s="47"/>
      <c r="BZ40" s="47"/>
      <c r="CA40" s="47"/>
      <c r="CB40" s="47"/>
      <c r="CC40" s="47"/>
      <c r="CD40" s="47"/>
      <c r="CE40" s="47"/>
      <c r="CF40" s="47"/>
      <c r="CG40" s="47"/>
      <c r="CH40" s="47"/>
      <c r="CI40" s="47"/>
      <c r="CJ40" s="47"/>
      <c r="CK40" s="47"/>
      <c r="CL40" s="47"/>
      <c r="CM40" s="47"/>
      <c r="CN40" s="47"/>
      <c r="CO40" s="47"/>
      <c r="CP40" s="47"/>
      <c r="CQ40" s="47"/>
      <c r="CR40" s="47"/>
      <c r="CS40" s="47"/>
      <c r="CT40" s="47"/>
      <c r="CU40" s="47"/>
      <c r="CV40" s="47"/>
      <c r="CW40" s="47"/>
      <c r="CX40" s="47"/>
      <c r="CY40" s="47"/>
      <c r="CZ40" s="47"/>
      <c r="DA40" s="47"/>
      <c r="DB40" s="47"/>
      <c r="DC40" s="47"/>
      <c r="DD40" s="47"/>
      <c r="DE40" s="47"/>
      <c r="DF40" s="47"/>
      <c r="DG40" s="47"/>
      <c r="DH40" s="47"/>
      <c r="DI40" s="47"/>
      <c r="DJ40" s="47"/>
      <c r="DK40" s="47"/>
      <c r="DL40" s="47"/>
      <c r="DM40" s="47"/>
      <c r="DN40" s="47"/>
      <c r="DO40" s="47"/>
      <c r="DP40" s="47"/>
      <c r="DQ40" s="47"/>
      <c r="DR40" s="47"/>
      <c r="DS40" s="47"/>
      <c r="DT40" s="47"/>
      <c r="DU40" s="47"/>
      <c r="DV40" s="47"/>
      <c r="DW40" s="47"/>
      <c r="DX40" s="47"/>
      <c r="DY40" s="47"/>
      <c r="DZ40" s="47"/>
      <c r="EA40" s="47"/>
      <c r="EB40" s="47"/>
      <c r="EC40" s="47"/>
      <c r="ED40" s="47"/>
      <c r="EE40" s="47"/>
      <c r="EF40" s="47"/>
      <c r="EG40" s="47"/>
      <c r="EH40" s="47"/>
      <c r="EI40" s="47"/>
      <c r="EJ40" s="47"/>
      <c r="EK40" s="47"/>
      <c r="EL40" s="47"/>
      <c r="EM40" s="47"/>
      <c r="EN40" s="47"/>
      <c r="EO40" s="47"/>
      <c r="EP40" s="47"/>
      <c r="EQ40" s="47"/>
      <c r="ER40" s="47"/>
      <c r="ES40" s="47"/>
      <c r="ET40" s="47"/>
      <c r="EU40" s="47"/>
      <c r="EV40" s="47"/>
      <c r="EW40" s="47"/>
      <c r="EX40" s="47"/>
      <c r="EY40" s="47"/>
      <c r="EZ40" s="47"/>
      <c r="FA40" s="47"/>
      <c r="FB40" s="47"/>
      <c r="FC40" s="47"/>
      <c r="FD40" s="47"/>
      <c r="FE40" s="47"/>
      <c r="FF40" s="47"/>
      <c r="FG40" s="47"/>
      <c r="FH40" s="47"/>
      <c r="FI40" s="47"/>
      <c r="FJ40" s="47"/>
      <c r="FK40" s="47"/>
      <c r="FL40" s="47"/>
      <c r="FM40" s="47"/>
      <c r="FN40" s="47"/>
      <c r="FO40" s="47"/>
      <c r="FP40" s="47"/>
    </row>
    <row r="41" spans="1:172" s="48" customFormat="1" ht="35.1" customHeight="1" x14ac:dyDescent="0.35">
      <c r="A41" s="103"/>
      <c r="B41" s="103"/>
      <c r="C41" s="104"/>
      <c r="D41" s="145"/>
      <c r="E41" s="144"/>
      <c r="F41" s="144"/>
      <c r="G41" s="144"/>
      <c r="H41" s="144"/>
      <c r="I41" s="144"/>
      <c r="J41" s="144"/>
      <c r="K41" s="144"/>
      <c r="L41" s="144"/>
      <c r="M41" s="144"/>
      <c r="N41" s="47"/>
      <c r="O41" s="410"/>
      <c r="P41" s="495" t="s">
        <v>124</v>
      </c>
      <c r="Q41" s="495"/>
      <c r="R41" s="495"/>
      <c r="S41" s="495"/>
      <c r="T41" s="98">
        <v>150</v>
      </c>
      <c r="U41" s="138">
        <v>5.7</v>
      </c>
      <c r="V41" s="177">
        <v>269.61</v>
      </c>
      <c r="W41" s="136">
        <f t="shared" si="1"/>
        <v>0</v>
      </c>
      <c r="X41" s="178">
        <f t="shared" si="0"/>
        <v>0</v>
      </c>
      <c r="Y41" s="47"/>
      <c r="Z41" s="47"/>
      <c r="AA41" s="47"/>
      <c r="AB41" s="47"/>
      <c r="AC41" s="47"/>
      <c r="AD41" s="47"/>
      <c r="AE41" s="47"/>
      <c r="AF41" s="47"/>
      <c r="AG41" s="47"/>
      <c r="AH41" s="47"/>
      <c r="AI41" s="47"/>
      <c r="AJ41" s="47"/>
      <c r="AK41" s="47"/>
      <c r="AL41" s="47"/>
      <c r="AM41" s="47"/>
      <c r="AN41" s="47"/>
      <c r="AO41" s="47"/>
      <c r="AP41" s="47"/>
      <c r="AQ41" s="47"/>
      <c r="AR41" s="47"/>
      <c r="AS41" s="47"/>
      <c r="AT41" s="47"/>
      <c r="AU41" s="47"/>
      <c r="AV41" s="47"/>
      <c r="AW41" s="47"/>
      <c r="AX41" s="47"/>
      <c r="AY41" s="47"/>
      <c r="AZ41" s="47"/>
      <c r="BA41" s="47"/>
      <c r="BB41" s="47"/>
      <c r="BC41" s="47"/>
      <c r="BD41" s="47"/>
      <c r="BE41" s="47"/>
      <c r="BF41" s="47"/>
      <c r="BG41" s="47"/>
      <c r="BH41" s="47"/>
      <c r="BI41" s="47"/>
      <c r="BJ41" s="47"/>
      <c r="BK41" s="47"/>
      <c r="BL41" s="47"/>
      <c r="BM41" s="47"/>
      <c r="BN41" s="47"/>
      <c r="BO41" s="47"/>
      <c r="BP41" s="47"/>
      <c r="BQ41" s="47"/>
      <c r="BR41" s="47"/>
      <c r="BS41" s="47"/>
      <c r="BT41" s="47"/>
      <c r="BU41" s="47"/>
      <c r="BV41" s="47"/>
      <c r="BW41" s="47"/>
      <c r="BX41" s="47"/>
      <c r="BY41" s="47"/>
      <c r="BZ41" s="47"/>
      <c r="CA41" s="47"/>
      <c r="CB41" s="47"/>
      <c r="CC41" s="47"/>
      <c r="CD41" s="47"/>
      <c r="CE41" s="47"/>
      <c r="CF41" s="47"/>
      <c r="CG41" s="47"/>
      <c r="CH41" s="47"/>
      <c r="CI41" s="47"/>
      <c r="CJ41" s="47"/>
      <c r="CK41" s="47"/>
      <c r="CL41" s="47"/>
      <c r="CM41" s="47"/>
      <c r="CN41" s="47"/>
      <c r="CO41" s="47"/>
      <c r="CP41" s="47"/>
      <c r="CQ41" s="47"/>
      <c r="CR41" s="47"/>
      <c r="CS41" s="47"/>
      <c r="CT41" s="47"/>
      <c r="CU41" s="47"/>
      <c r="CV41" s="47"/>
      <c r="CW41" s="47"/>
      <c r="CX41" s="47"/>
      <c r="CY41" s="47"/>
      <c r="CZ41" s="47"/>
      <c r="DA41" s="47"/>
      <c r="DB41" s="47"/>
      <c r="DC41" s="47"/>
      <c r="DD41" s="47"/>
      <c r="DE41" s="47"/>
      <c r="DF41" s="47"/>
      <c r="DG41" s="47"/>
      <c r="DH41" s="47"/>
      <c r="DI41" s="47"/>
      <c r="DJ41" s="47"/>
      <c r="DK41" s="47"/>
      <c r="DL41" s="47"/>
      <c r="DM41" s="47"/>
      <c r="DN41" s="47"/>
      <c r="DO41" s="47"/>
      <c r="DP41" s="47"/>
      <c r="DQ41" s="47"/>
      <c r="DR41" s="47"/>
      <c r="DS41" s="47"/>
      <c r="DT41" s="47"/>
      <c r="DU41" s="47"/>
      <c r="DV41" s="47"/>
      <c r="DW41" s="47"/>
      <c r="DX41" s="47"/>
      <c r="DY41" s="47"/>
      <c r="DZ41" s="47"/>
      <c r="EA41" s="47"/>
      <c r="EB41" s="47"/>
      <c r="EC41" s="47"/>
      <c r="ED41" s="47"/>
      <c r="EE41" s="47"/>
      <c r="EF41" s="47"/>
      <c r="EG41" s="47"/>
      <c r="EH41" s="47"/>
      <c r="EI41" s="47"/>
      <c r="EJ41" s="47"/>
      <c r="EK41" s="47"/>
      <c r="EL41" s="47"/>
      <c r="EM41" s="47"/>
      <c r="EN41" s="47"/>
      <c r="EO41" s="47"/>
      <c r="EP41" s="47"/>
      <c r="EQ41" s="47"/>
      <c r="ER41" s="47"/>
      <c r="ES41" s="47"/>
      <c r="ET41" s="47"/>
      <c r="EU41" s="47"/>
      <c r="EV41" s="47"/>
      <c r="EW41" s="47"/>
      <c r="EX41" s="47"/>
      <c r="EY41" s="47"/>
      <c r="EZ41" s="47"/>
      <c r="FA41" s="47"/>
      <c r="FB41" s="47"/>
      <c r="FC41" s="47"/>
      <c r="FD41" s="47"/>
      <c r="FE41" s="47"/>
      <c r="FF41" s="47"/>
      <c r="FG41" s="47"/>
      <c r="FH41" s="47"/>
      <c r="FI41" s="47"/>
      <c r="FJ41" s="47"/>
      <c r="FK41" s="47"/>
      <c r="FL41" s="47"/>
      <c r="FM41" s="47"/>
      <c r="FN41" s="47"/>
      <c r="FO41" s="47"/>
      <c r="FP41" s="47"/>
    </row>
    <row r="42" spans="1:172" s="48" customFormat="1" ht="35.1" customHeight="1" x14ac:dyDescent="0.35">
      <c r="A42" s="103"/>
      <c r="B42" s="103"/>
      <c r="C42" s="104"/>
      <c r="D42" s="145"/>
      <c r="E42" s="144"/>
      <c r="F42" s="144"/>
      <c r="G42" s="144"/>
      <c r="H42" s="144"/>
      <c r="I42" s="144"/>
      <c r="J42" s="144"/>
      <c r="K42" s="144"/>
      <c r="L42" s="144"/>
      <c r="M42" s="144"/>
      <c r="N42" s="47"/>
      <c r="O42" s="410"/>
      <c r="P42" s="495" t="s">
        <v>125</v>
      </c>
      <c r="Q42" s="495"/>
      <c r="R42" s="495"/>
      <c r="S42" s="495"/>
      <c r="T42" s="98">
        <v>160</v>
      </c>
      <c r="U42" s="138">
        <v>9.3000000000000007</v>
      </c>
      <c r="V42" s="177">
        <v>439.89</v>
      </c>
      <c r="W42" s="136">
        <f t="shared" si="1"/>
        <v>0</v>
      </c>
      <c r="X42" s="178">
        <f t="shared" si="0"/>
        <v>0</v>
      </c>
      <c r="Y42" s="47"/>
      <c r="Z42" s="47"/>
      <c r="AA42" s="47"/>
      <c r="AB42" s="47"/>
      <c r="AC42" s="47"/>
      <c r="AD42" s="47"/>
      <c r="AE42" s="47"/>
      <c r="AF42" s="47"/>
      <c r="AG42" s="47"/>
      <c r="AH42" s="47"/>
      <c r="AI42" s="47"/>
      <c r="AJ42" s="47"/>
      <c r="AK42" s="47"/>
      <c r="AL42" s="47"/>
      <c r="AM42" s="47"/>
      <c r="AN42" s="47"/>
      <c r="AO42" s="47"/>
      <c r="AP42" s="47"/>
      <c r="AQ42" s="47"/>
      <c r="AR42" s="47"/>
      <c r="AS42" s="47"/>
      <c r="AT42" s="47"/>
      <c r="AU42" s="47"/>
      <c r="AV42" s="47"/>
      <c r="AW42" s="47"/>
      <c r="AX42" s="47"/>
      <c r="AY42" s="47"/>
      <c r="AZ42" s="47"/>
      <c r="BA42" s="47"/>
      <c r="BB42" s="47"/>
      <c r="BC42" s="47"/>
      <c r="BD42" s="47"/>
      <c r="BE42" s="47"/>
      <c r="BF42" s="47"/>
      <c r="BG42" s="47"/>
      <c r="BH42" s="47"/>
      <c r="BI42" s="47"/>
      <c r="BJ42" s="47"/>
      <c r="BK42" s="47"/>
      <c r="BL42" s="47"/>
      <c r="BM42" s="47"/>
      <c r="BN42" s="47"/>
      <c r="BO42" s="47"/>
      <c r="BP42" s="47"/>
      <c r="BQ42" s="47"/>
      <c r="BR42" s="47"/>
      <c r="BS42" s="47"/>
      <c r="BT42" s="47"/>
      <c r="BU42" s="47"/>
      <c r="BV42" s="47"/>
      <c r="BW42" s="47"/>
      <c r="BX42" s="47"/>
      <c r="BY42" s="47"/>
      <c r="BZ42" s="47"/>
      <c r="CA42" s="47"/>
      <c r="CB42" s="47"/>
      <c r="CC42" s="47"/>
      <c r="CD42" s="47"/>
      <c r="CE42" s="47"/>
      <c r="CF42" s="47"/>
      <c r="CG42" s="47"/>
      <c r="CH42" s="47"/>
      <c r="CI42" s="47"/>
      <c r="CJ42" s="47"/>
      <c r="CK42" s="47"/>
      <c r="CL42" s="47"/>
      <c r="CM42" s="47"/>
      <c r="CN42" s="47"/>
      <c r="CO42" s="47"/>
      <c r="CP42" s="47"/>
      <c r="CQ42" s="47"/>
      <c r="CR42" s="47"/>
      <c r="CS42" s="47"/>
      <c r="CT42" s="47"/>
      <c r="CU42" s="47"/>
      <c r="CV42" s="47"/>
      <c r="CW42" s="47"/>
      <c r="CX42" s="47"/>
      <c r="CY42" s="47"/>
      <c r="CZ42" s="47"/>
      <c r="DA42" s="47"/>
      <c r="DB42" s="47"/>
      <c r="DC42" s="47"/>
      <c r="DD42" s="47"/>
      <c r="DE42" s="47"/>
      <c r="DF42" s="47"/>
      <c r="DG42" s="47"/>
      <c r="DH42" s="47"/>
      <c r="DI42" s="47"/>
      <c r="DJ42" s="47"/>
      <c r="DK42" s="47"/>
      <c r="DL42" s="47"/>
      <c r="DM42" s="47"/>
      <c r="DN42" s="47"/>
      <c r="DO42" s="47"/>
      <c r="DP42" s="47"/>
      <c r="DQ42" s="47"/>
      <c r="DR42" s="47"/>
      <c r="DS42" s="47"/>
      <c r="DT42" s="47"/>
      <c r="DU42" s="47"/>
      <c r="DV42" s="47"/>
      <c r="DW42" s="47"/>
      <c r="DX42" s="47"/>
      <c r="DY42" s="47"/>
      <c r="DZ42" s="47"/>
      <c r="EA42" s="47"/>
      <c r="EB42" s="47"/>
      <c r="EC42" s="47"/>
      <c r="ED42" s="47"/>
      <c r="EE42" s="47"/>
      <c r="EF42" s="47"/>
      <c r="EG42" s="47"/>
      <c r="EH42" s="47"/>
      <c r="EI42" s="47"/>
      <c r="EJ42" s="47"/>
      <c r="EK42" s="47"/>
      <c r="EL42" s="47"/>
      <c r="EM42" s="47"/>
      <c r="EN42" s="47"/>
      <c r="EO42" s="47"/>
      <c r="EP42" s="47"/>
      <c r="EQ42" s="47"/>
      <c r="ER42" s="47"/>
      <c r="ES42" s="47"/>
      <c r="ET42" s="47"/>
      <c r="EU42" s="47"/>
      <c r="EV42" s="47"/>
      <c r="EW42" s="47"/>
      <c r="EX42" s="47"/>
      <c r="EY42" s="47"/>
      <c r="EZ42" s="47"/>
      <c r="FA42" s="47"/>
      <c r="FB42" s="47"/>
      <c r="FC42" s="47"/>
      <c r="FD42" s="47"/>
      <c r="FE42" s="47"/>
      <c r="FF42" s="47"/>
      <c r="FG42" s="47"/>
      <c r="FH42" s="47"/>
      <c r="FI42" s="47"/>
      <c r="FJ42" s="47"/>
      <c r="FK42" s="47"/>
      <c r="FL42" s="47"/>
      <c r="FM42" s="47"/>
      <c r="FN42" s="47"/>
      <c r="FO42" s="47"/>
      <c r="FP42" s="47"/>
    </row>
    <row r="43" spans="1:172" s="48" customFormat="1" ht="35.1" customHeight="1" x14ac:dyDescent="0.35">
      <c r="A43" s="103"/>
      <c r="B43" s="103"/>
      <c r="C43" s="104"/>
      <c r="D43" s="145"/>
      <c r="E43" s="144"/>
      <c r="F43" s="144"/>
      <c r="G43" s="144"/>
      <c r="H43" s="144"/>
      <c r="I43" s="144"/>
      <c r="J43" s="144"/>
      <c r="K43" s="144"/>
      <c r="L43" s="144"/>
      <c r="M43" s="144"/>
      <c r="N43" s="47"/>
      <c r="O43" s="410"/>
      <c r="P43" s="495" t="s">
        <v>126</v>
      </c>
      <c r="Q43" s="495"/>
      <c r="R43" s="495"/>
      <c r="S43" s="495"/>
      <c r="T43" s="98">
        <v>170</v>
      </c>
      <c r="U43" s="138">
        <v>5.2</v>
      </c>
      <c r="V43" s="177">
        <v>245.96</v>
      </c>
      <c r="W43" s="136">
        <f t="shared" si="1"/>
        <v>0</v>
      </c>
      <c r="X43" s="178">
        <f t="shared" si="0"/>
        <v>0</v>
      </c>
      <c r="Y43" s="47"/>
      <c r="Z43" s="47"/>
      <c r="AA43" s="47"/>
      <c r="AB43" s="47"/>
      <c r="AC43" s="47"/>
      <c r="AD43" s="47"/>
      <c r="AE43" s="47"/>
      <c r="AF43" s="47"/>
      <c r="AG43" s="47"/>
      <c r="AH43" s="47"/>
      <c r="AI43" s="47"/>
      <c r="AJ43" s="47"/>
      <c r="AK43" s="47"/>
      <c r="AL43" s="47"/>
      <c r="AM43" s="47"/>
      <c r="AN43" s="47"/>
      <c r="AO43" s="47"/>
      <c r="AP43" s="47"/>
      <c r="AQ43" s="47"/>
      <c r="AR43" s="47"/>
      <c r="AS43" s="47"/>
      <c r="AT43" s="47"/>
      <c r="AU43" s="47"/>
      <c r="AV43" s="47"/>
      <c r="AW43" s="47"/>
      <c r="AX43" s="47"/>
      <c r="AY43" s="47"/>
      <c r="AZ43" s="47"/>
      <c r="BA43" s="47"/>
      <c r="BB43" s="47"/>
      <c r="BC43" s="47"/>
      <c r="BD43" s="47"/>
      <c r="BE43" s="47"/>
      <c r="BF43" s="47"/>
      <c r="BG43" s="47"/>
      <c r="BH43" s="47"/>
      <c r="BI43" s="47"/>
      <c r="BJ43" s="47"/>
      <c r="BK43" s="47"/>
      <c r="BL43" s="47"/>
      <c r="BM43" s="47"/>
      <c r="BN43" s="47"/>
      <c r="BO43" s="47"/>
      <c r="BP43" s="47"/>
      <c r="BQ43" s="47"/>
      <c r="BR43" s="47"/>
      <c r="BS43" s="47"/>
      <c r="BT43" s="47"/>
      <c r="BU43" s="47"/>
      <c r="BV43" s="47"/>
      <c r="BW43" s="47"/>
      <c r="BX43" s="47"/>
      <c r="BY43" s="47"/>
      <c r="BZ43" s="47"/>
      <c r="CA43" s="47"/>
      <c r="CB43" s="47"/>
      <c r="CC43" s="47"/>
      <c r="CD43" s="47"/>
      <c r="CE43" s="47"/>
      <c r="CF43" s="47"/>
      <c r="CG43" s="47"/>
      <c r="CH43" s="47"/>
      <c r="CI43" s="47"/>
      <c r="CJ43" s="47"/>
      <c r="CK43" s="47"/>
      <c r="CL43" s="47"/>
      <c r="CM43" s="47"/>
      <c r="CN43" s="47"/>
      <c r="CO43" s="47"/>
      <c r="CP43" s="47"/>
      <c r="CQ43" s="47"/>
      <c r="CR43" s="47"/>
      <c r="CS43" s="47"/>
      <c r="CT43" s="47"/>
      <c r="CU43" s="47"/>
      <c r="CV43" s="47"/>
      <c r="CW43" s="47"/>
      <c r="CX43" s="47"/>
      <c r="CY43" s="47"/>
      <c r="CZ43" s="47"/>
      <c r="DA43" s="47"/>
      <c r="DB43" s="47"/>
      <c r="DC43" s="47"/>
      <c r="DD43" s="47"/>
      <c r="DE43" s="47"/>
      <c r="DF43" s="47"/>
      <c r="DG43" s="47"/>
      <c r="DH43" s="47"/>
      <c r="DI43" s="47"/>
      <c r="DJ43" s="47"/>
      <c r="DK43" s="47"/>
      <c r="DL43" s="47"/>
      <c r="DM43" s="47"/>
      <c r="DN43" s="47"/>
      <c r="DO43" s="47"/>
      <c r="DP43" s="47"/>
      <c r="DQ43" s="47"/>
      <c r="DR43" s="47"/>
      <c r="DS43" s="47"/>
      <c r="DT43" s="47"/>
      <c r="DU43" s="47"/>
      <c r="DV43" s="47"/>
      <c r="DW43" s="47"/>
      <c r="DX43" s="47"/>
      <c r="DY43" s="47"/>
      <c r="DZ43" s="47"/>
      <c r="EA43" s="47"/>
      <c r="EB43" s="47"/>
      <c r="EC43" s="47"/>
      <c r="ED43" s="47"/>
      <c r="EE43" s="47"/>
      <c r="EF43" s="47"/>
      <c r="EG43" s="47"/>
      <c r="EH43" s="47"/>
      <c r="EI43" s="47"/>
      <c r="EJ43" s="47"/>
      <c r="EK43" s="47"/>
      <c r="EL43" s="47"/>
      <c r="EM43" s="47"/>
      <c r="EN43" s="47"/>
      <c r="EO43" s="47"/>
      <c r="EP43" s="47"/>
      <c r="EQ43" s="47"/>
      <c r="ER43" s="47"/>
      <c r="ES43" s="47"/>
      <c r="ET43" s="47"/>
      <c r="EU43" s="47"/>
      <c r="EV43" s="47"/>
      <c r="EW43" s="47"/>
      <c r="EX43" s="47"/>
      <c r="EY43" s="47"/>
      <c r="EZ43" s="47"/>
      <c r="FA43" s="47"/>
      <c r="FB43" s="47"/>
      <c r="FC43" s="47"/>
      <c r="FD43" s="47"/>
      <c r="FE43" s="47"/>
      <c r="FF43" s="47"/>
      <c r="FG43" s="47"/>
      <c r="FH43" s="47"/>
      <c r="FI43" s="47"/>
      <c r="FJ43" s="47"/>
      <c r="FK43" s="47"/>
      <c r="FL43" s="47"/>
      <c r="FM43" s="47"/>
      <c r="FN43" s="47"/>
      <c r="FO43" s="47"/>
      <c r="FP43" s="47"/>
    </row>
    <row r="44" spans="1:172" s="48" customFormat="1" ht="35.1" customHeight="1" x14ac:dyDescent="0.35">
      <c r="A44" s="103"/>
      <c r="B44" s="103"/>
      <c r="C44" s="104"/>
      <c r="D44" s="145"/>
      <c r="E44" s="144"/>
      <c r="F44" s="144"/>
      <c r="G44" s="144"/>
      <c r="H44" s="144"/>
      <c r="I44" s="144"/>
      <c r="J44" s="144"/>
      <c r="K44" s="144"/>
      <c r="L44" s="144"/>
      <c r="M44" s="144"/>
      <c r="N44" s="47"/>
      <c r="O44" s="410"/>
      <c r="P44" s="495" t="s">
        <v>127</v>
      </c>
      <c r="Q44" s="495"/>
      <c r="R44" s="495"/>
      <c r="S44" s="495"/>
      <c r="T44" s="98">
        <v>180</v>
      </c>
      <c r="U44" s="138">
        <v>6</v>
      </c>
      <c r="V44" s="177">
        <v>283.8</v>
      </c>
      <c r="W44" s="136">
        <f t="shared" si="1"/>
        <v>0</v>
      </c>
      <c r="X44" s="178">
        <f t="shared" si="0"/>
        <v>0</v>
      </c>
      <c r="Y44" s="47"/>
      <c r="Z44" s="47"/>
      <c r="AA44" s="47"/>
      <c r="AB44" s="47"/>
      <c r="AC44" s="47"/>
      <c r="AD44" s="47"/>
      <c r="AE44" s="47"/>
      <c r="AF44" s="47"/>
      <c r="AG44" s="47"/>
      <c r="AH44" s="47"/>
      <c r="AI44" s="47"/>
      <c r="AJ44" s="47"/>
      <c r="AK44" s="47"/>
      <c r="AL44" s="47"/>
      <c r="AM44" s="47"/>
      <c r="AN44" s="47"/>
      <c r="AO44" s="47"/>
      <c r="AP44" s="47"/>
      <c r="AQ44" s="47"/>
      <c r="AR44" s="47"/>
      <c r="AS44" s="47"/>
      <c r="AT44" s="47"/>
      <c r="AU44" s="47"/>
      <c r="AV44" s="47"/>
      <c r="AW44" s="47"/>
      <c r="AX44" s="47"/>
      <c r="AY44" s="47"/>
      <c r="AZ44" s="47"/>
      <c r="BA44" s="47"/>
      <c r="BB44" s="47"/>
      <c r="BC44" s="47"/>
      <c r="BD44" s="47"/>
      <c r="BE44" s="47"/>
      <c r="BF44" s="47"/>
      <c r="BG44" s="47"/>
      <c r="BH44" s="47"/>
      <c r="BI44" s="47"/>
      <c r="BJ44" s="47"/>
      <c r="BK44" s="47"/>
      <c r="BL44" s="47"/>
      <c r="BM44" s="47"/>
      <c r="BN44" s="47"/>
      <c r="BO44" s="47"/>
      <c r="BP44" s="47"/>
      <c r="BQ44" s="47"/>
      <c r="BR44" s="47"/>
      <c r="BS44" s="47"/>
      <c r="BT44" s="47"/>
      <c r="BU44" s="47"/>
      <c r="BV44" s="47"/>
      <c r="BW44" s="47"/>
      <c r="BX44" s="47"/>
      <c r="BY44" s="47"/>
      <c r="BZ44" s="47"/>
      <c r="CA44" s="47"/>
      <c r="CB44" s="47"/>
      <c r="CC44" s="47"/>
      <c r="CD44" s="47"/>
      <c r="CE44" s="47"/>
      <c r="CF44" s="47"/>
      <c r="CG44" s="47"/>
      <c r="CH44" s="47"/>
      <c r="CI44" s="47"/>
      <c r="CJ44" s="47"/>
      <c r="CK44" s="47"/>
      <c r="CL44" s="47"/>
      <c r="CM44" s="47"/>
      <c r="CN44" s="47"/>
      <c r="CO44" s="47"/>
      <c r="CP44" s="47"/>
      <c r="CQ44" s="47"/>
      <c r="CR44" s="47"/>
      <c r="CS44" s="47"/>
      <c r="CT44" s="47"/>
      <c r="CU44" s="47"/>
      <c r="CV44" s="47"/>
      <c r="CW44" s="47"/>
      <c r="CX44" s="47"/>
      <c r="CY44" s="47"/>
      <c r="CZ44" s="47"/>
      <c r="DA44" s="47"/>
      <c r="DB44" s="47"/>
      <c r="DC44" s="47"/>
      <c r="DD44" s="47"/>
      <c r="DE44" s="47"/>
      <c r="DF44" s="47"/>
      <c r="DG44" s="47"/>
      <c r="DH44" s="47"/>
      <c r="DI44" s="47"/>
      <c r="DJ44" s="47"/>
      <c r="DK44" s="47"/>
      <c r="DL44" s="47"/>
      <c r="DM44" s="47"/>
      <c r="DN44" s="47"/>
      <c r="DO44" s="47"/>
      <c r="DP44" s="47"/>
      <c r="DQ44" s="47"/>
      <c r="DR44" s="47"/>
      <c r="DS44" s="47"/>
      <c r="DT44" s="47"/>
      <c r="DU44" s="47"/>
      <c r="DV44" s="47"/>
      <c r="DW44" s="47"/>
      <c r="DX44" s="47"/>
      <c r="DY44" s="47"/>
      <c r="DZ44" s="47"/>
      <c r="EA44" s="47"/>
      <c r="EB44" s="47"/>
      <c r="EC44" s="47"/>
      <c r="ED44" s="47"/>
      <c r="EE44" s="47"/>
      <c r="EF44" s="47"/>
      <c r="EG44" s="47"/>
      <c r="EH44" s="47"/>
      <c r="EI44" s="47"/>
      <c r="EJ44" s="47"/>
      <c r="EK44" s="47"/>
      <c r="EL44" s="47"/>
      <c r="EM44" s="47"/>
      <c r="EN44" s="47"/>
      <c r="EO44" s="47"/>
      <c r="EP44" s="47"/>
      <c r="EQ44" s="47"/>
      <c r="ER44" s="47"/>
      <c r="ES44" s="47"/>
      <c r="ET44" s="47"/>
      <c r="EU44" s="47"/>
      <c r="EV44" s="47"/>
      <c r="EW44" s="47"/>
      <c r="EX44" s="47"/>
      <c r="EY44" s="47"/>
      <c r="EZ44" s="47"/>
      <c r="FA44" s="47"/>
      <c r="FB44" s="47"/>
      <c r="FC44" s="47"/>
      <c r="FD44" s="47"/>
      <c r="FE44" s="47"/>
      <c r="FF44" s="47"/>
      <c r="FG44" s="47"/>
      <c r="FH44" s="47"/>
      <c r="FI44" s="47"/>
      <c r="FJ44" s="47"/>
      <c r="FK44" s="47"/>
      <c r="FL44" s="47"/>
      <c r="FM44" s="47"/>
      <c r="FN44" s="47"/>
      <c r="FO44" s="47"/>
      <c r="FP44" s="47"/>
    </row>
    <row r="45" spans="1:172" s="48" customFormat="1" ht="35.1" customHeight="1" x14ac:dyDescent="0.35">
      <c r="A45" s="103"/>
      <c r="B45" s="103"/>
      <c r="C45" s="104"/>
      <c r="D45" s="145"/>
      <c r="E45" s="144"/>
      <c r="F45" s="144"/>
      <c r="G45" s="144"/>
      <c r="H45" s="144"/>
      <c r="I45" s="144"/>
      <c r="J45" s="144"/>
      <c r="K45" s="144"/>
      <c r="L45" s="144"/>
      <c r="M45" s="144"/>
      <c r="N45" s="47"/>
      <c r="O45" s="410"/>
      <c r="P45" s="495" t="s">
        <v>128</v>
      </c>
      <c r="Q45" s="495"/>
      <c r="R45" s="495"/>
      <c r="S45" s="495"/>
      <c r="T45" s="98">
        <v>190</v>
      </c>
      <c r="U45" s="138">
        <v>9.3000000000000007</v>
      </c>
      <c r="V45" s="177">
        <v>439.89</v>
      </c>
      <c r="W45" s="136">
        <f t="shared" si="1"/>
        <v>0</v>
      </c>
      <c r="X45" s="178">
        <f t="shared" si="0"/>
        <v>0</v>
      </c>
      <c r="Y45" s="47"/>
      <c r="Z45" s="47"/>
      <c r="AA45" s="47"/>
      <c r="AB45" s="47"/>
      <c r="AC45" s="47"/>
      <c r="AD45" s="47"/>
      <c r="AE45" s="47"/>
      <c r="AF45" s="47"/>
      <c r="AG45" s="47"/>
      <c r="AH45" s="47"/>
      <c r="AI45" s="47"/>
      <c r="AJ45" s="47"/>
      <c r="AK45" s="47"/>
      <c r="AL45" s="47"/>
      <c r="AM45" s="47"/>
      <c r="AN45" s="47"/>
      <c r="AO45" s="47"/>
      <c r="AP45" s="47"/>
      <c r="AQ45" s="47"/>
      <c r="AR45" s="47"/>
      <c r="AS45" s="47"/>
      <c r="AT45" s="47"/>
      <c r="AU45" s="47"/>
      <c r="AV45" s="47"/>
      <c r="AW45" s="47"/>
      <c r="AX45" s="47"/>
      <c r="AY45" s="47"/>
      <c r="AZ45" s="47"/>
      <c r="BA45" s="47"/>
      <c r="BB45" s="47"/>
      <c r="BC45" s="47"/>
      <c r="BD45" s="47"/>
      <c r="BE45" s="47"/>
      <c r="BF45" s="47"/>
      <c r="BG45" s="47"/>
      <c r="BH45" s="47"/>
      <c r="BI45" s="47"/>
      <c r="BJ45" s="47"/>
      <c r="BK45" s="47"/>
      <c r="BL45" s="47"/>
      <c r="BM45" s="47"/>
      <c r="BN45" s="47"/>
      <c r="BO45" s="47"/>
      <c r="BP45" s="47"/>
      <c r="BQ45" s="47"/>
      <c r="BR45" s="47"/>
      <c r="BS45" s="47"/>
      <c r="BT45" s="47"/>
      <c r="BU45" s="47"/>
      <c r="BV45" s="47"/>
      <c r="BW45" s="47"/>
      <c r="BX45" s="47"/>
      <c r="BY45" s="47"/>
      <c r="BZ45" s="47"/>
      <c r="CA45" s="47"/>
      <c r="CB45" s="47"/>
      <c r="CC45" s="47"/>
      <c r="CD45" s="47"/>
      <c r="CE45" s="47"/>
      <c r="CF45" s="47"/>
      <c r="CG45" s="47"/>
      <c r="CH45" s="47"/>
      <c r="CI45" s="47"/>
      <c r="CJ45" s="47"/>
      <c r="CK45" s="47"/>
      <c r="CL45" s="47"/>
      <c r="CM45" s="47"/>
      <c r="CN45" s="47"/>
      <c r="CO45" s="47"/>
      <c r="CP45" s="47"/>
      <c r="CQ45" s="47"/>
      <c r="CR45" s="47"/>
      <c r="CS45" s="47"/>
      <c r="CT45" s="47"/>
      <c r="CU45" s="47"/>
      <c r="CV45" s="47"/>
      <c r="CW45" s="47"/>
      <c r="CX45" s="47"/>
      <c r="CY45" s="47"/>
      <c r="CZ45" s="47"/>
      <c r="DA45" s="47"/>
      <c r="DB45" s="47"/>
      <c r="DC45" s="47"/>
      <c r="DD45" s="47"/>
      <c r="DE45" s="47"/>
      <c r="DF45" s="47"/>
      <c r="DG45" s="47"/>
      <c r="DH45" s="47"/>
      <c r="DI45" s="47"/>
      <c r="DJ45" s="47"/>
      <c r="DK45" s="47"/>
      <c r="DL45" s="47"/>
      <c r="DM45" s="47"/>
      <c r="DN45" s="47"/>
      <c r="DO45" s="47"/>
      <c r="DP45" s="47"/>
      <c r="DQ45" s="47"/>
      <c r="DR45" s="47"/>
      <c r="DS45" s="47"/>
      <c r="DT45" s="47"/>
      <c r="DU45" s="47"/>
      <c r="DV45" s="47"/>
      <c r="DW45" s="47"/>
      <c r="DX45" s="47"/>
      <c r="DY45" s="47"/>
      <c r="DZ45" s="47"/>
      <c r="EA45" s="47"/>
      <c r="EB45" s="47"/>
      <c r="EC45" s="47"/>
      <c r="ED45" s="47"/>
      <c r="EE45" s="47"/>
      <c r="EF45" s="47"/>
      <c r="EG45" s="47"/>
      <c r="EH45" s="47"/>
      <c r="EI45" s="47"/>
      <c r="EJ45" s="47"/>
      <c r="EK45" s="47"/>
      <c r="EL45" s="47"/>
      <c r="EM45" s="47"/>
      <c r="EN45" s="47"/>
      <c r="EO45" s="47"/>
      <c r="EP45" s="47"/>
      <c r="EQ45" s="47"/>
      <c r="ER45" s="47"/>
      <c r="ES45" s="47"/>
      <c r="ET45" s="47"/>
      <c r="EU45" s="47"/>
      <c r="EV45" s="47"/>
      <c r="EW45" s="47"/>
      <c r="EX45" s="47"/>
      <c r="EY45" s="47"/>
      <c r="EZ45" s="47"/>
      <c r="FA45" s="47"/>
      <c r="FB45" s="47"/>
      <c r="FC45" s="47"/>
      <c r="FD45" s="47"/>
      <c r="FE45" s="47"/>
      <c r="FF45" s="47"/>
      <c r="FG45" s="47"/>
      <c r="FH45" s="47"/>
      <c r="FI45" s="47"/>
      <c r="FJ45" s="47"/>
      <c r="FK45" s="47"/>
      <c r="FL45" s="47"/>
      <c r="FM45" s="47"/>
      <c r="FN45" s="47"/>
      <c r="FO45" s="47"/>
      <c r="FP45" s="47"/>
    </row>
    <row r="46" spans="1:172" s="48" customFormat="1" ht="35.1" customHeight="1" x14ac:dyDescent="0.35">
      <c r="A46" s="103"/>
      <c r="B46" s="103"/>
      <c r="C46" s="104"/>
      <c r="D46" s="145"/>
      <c r="E46" s="144"/>
      <c r="F46" s="144"/>
      <c r="G46" s="144"/>
      <c r="H46" s="144"/>
      <c r="I46" s="144"/>
      <c r="J46" s="144"/>
      <c r="K46" s="144"/>
      <c r="L46" s="144"/>
      <c r="M46" s="144"/>
      <c r="N46" s="47"/>
      <c r="O46" s="497"/>
      <c r="P46" s="495" t="s">
        <v>129</v>
      </c>
      <c r="Q46" s="495"/>
      <c r="R46" s="495"/>
      <c r="S46" s="495"/>
      <c r="T46" s="98">
        <v>200</v>
      </c>
      <c r="U46" s="138">
        <v>3.1</v>
      </c>
      <c r="V46" s="177">
        <v>146.63</v>
      </c>
      <c r="W46" s="136">
        <f t="shared" si="1"/>
        <v>0</v>
      </c>
      <c r="X46" s="178">
        <f t="shared" si="0"/>
        <v>0</v>
      </c>
      <c r="Y46" s="47"/>
      <c r="Z46" s="47"/>
      <c r="AA46" s="47"/>
      <c r="AB46" s="47"/>
      <c r="AC46" s="47"/>
      <c r="AD46" s="47"/>
      <c r="AE46" s="47"/>
      <c r="AF46" s="47"/>
      <c r="AG46" s="47"/>
      <c r="AH46" s="47"/>
      <c r="AI46" s="47"/>
      <c r="AJ46" s="47"/>
      <c r="AK46" s="47"/>
      <c r="AL46" s="47"/>
      <c r="AM46" s="47"/>
      <c r="AN46" s="47"/>
      <c r="AO46" s="47"/>
      <c r="AP46" s="47"/>
      <c r="AQ46" s="47"/>
      <c r="AR46" s="47"/>
      <c r="AS46" s="47"/>
      <c r="AT46" s="47"/>
      <c r="AU46" s="47"/>
      <c r="AV46" s="47"/>
      <c r="AW46" s="47"/>
      <c r="AX46" s="47"/>
      <c r="AY46" s="47"/>
      <c r="AZ46" s="47"/>
      <c r="BA46" s="47"/>
      <c r="BB46" s="47"/>
      <c r="BC46" s="47"/>
      <c r="BD46" s="47"/>
      <c r="BE46" s="47"/>
      <c r="BF46" s="47"/>
      <c r="BG46" s="47"/>
      <c r="BH46" s="47"/>
      <c r="BI46" s="47"/>
      <c r="BJ46" s="47"/>
      <c r="BK46" s="47"/>
      <c r="BL46" s="47"/>
      <c r="BM46" s="47"/>
      <c r="BN46" s="47"/>
      <c r="BO46" s="47"/>
      <c r="BP46" s="47"/>
      <c r="BQ46" s="47"/>
      <c r="BR46" s="47"/>
      <c r="BS46" s="47"/>
      <c r="BT46" s="47"/>
      <c r="BU46" s="47"/>
      <c r="BV46" s="47"/>
      <c r="BW46" s="47"/>
      <c r="BX46" s="47"/>
      <c r="BY46" s="47"/>
      <c r="BZ46" s="47"/>
      <c r="CA46" s="47"/>
      <c r="CB46" s="47"/>
      <c r="CC46" s="47"/>
      <c r="CD46" s="47"/>
      <c r="CE46" s="47"/>
      <c r="CF46" s="47"/>
      <c r="CG46" s="47"/>
      <c r="CH46" s="47"/>
      <c r="CI46" s="47"/>
      <c r="CJ46" s="47"/>
      <c r="CK46" s="47"/>
      <c r="CL46" s="47"/>
      <c r="CM46" s="47"/>
      <c r="CN46" s="47"/>
      <c r="CO46" s="47"/>
      <c r="CP46" s="47"/>
      <c r="CQ46" s="47"/>
      <c r="CR46" s="47"/>
      <c r="CS46" s="47"/>
      <c r="CT46" s="47"/>
      <c r="CU46" s="47"/>
      <c r="CV46" s="47"/>
      <c r="CW46" s="47"/>
      <c r="CX46" s="47"/>
      <c r="CY46" s="47"/>
      <c r="CZ46" s="47"/>
      <c r="DA46" s="47"/>
      <c r="DB46" s="47"/>
      <c r="DC46" s="47"/>
      <c r="DD46" s="47"/>
      <c r="DE46" s="47"/>
      <c r="DF46" s="47"/>
      <c r="DG46" s="47"/>
      <c r="DH46" s="47"/>
      <c r="DI46" s="47"/>
      <c r="DJ46" s="47"/>
      <c r="DK46" s="47"/>
      <c r="DL46" s="47"/>
      <c r="DM46" s="47"/>
      <c r="DN46" s="47"/>
      <c r="DO46" s="47"/>
      <c r="DP46" s="47"/>
      <c r="DQ46" s="47"/>
      <c r="DR46" s="47"/>
      <c r="DS46" s="47"/>
      <c r="DT46" s="47"/>
      <c r="DU46" s="47"/>
      <c r="DV46" s="47"/>
      <c r="DW46" s="47"/>
      <c r="DX46" s="47"/>
      <c r="DY46" s="47"/>
      <c r="DZ46" s="47"/>
      <c r="EA46" s="47"/>
      <c r="EB46" s="47"/>
      <c r="EC46" s="47"/>
      <c r="ED46" s="47"/>
      <c r="EE46" s="47"/>
      <c r="EF46" s="47"/>
      <c r="EG46" s="47"/>
      <c r="EH46" s="47"/>
      <c r="EI46" s="47"/>
      <c r="EJ46" s="47"/>
      <c r="EK46" s="47"/>
      <c r="EL46" s="47"/>
      <c r="EM46" s="47"/>
      <c r="EN46" s="47"/>
      <c r="EO46" s="47"/>
      <c r="EP46" s="47"/>
      <c r="EQ46" s="47"/>
      <c r="ER46" s="47"/>
      <c r="ES46" s="47"/>
      <c r="ET46" s="47"/>
      <c r="EU46" s="47"/>
      <c r="EV46" s="47"/>
      <c r="EW46" s="47"/>
      <c r="EX46" s="47"/>
      <c r="EY46" s="47"/>
      <c r="EZ46" s="47"/>
      <c r="FA46" s="47"/>
      <c r="FB46" s="47"/>
      <c r="FC46" s="47"/>
      <c r="FD46" s="47"/>
      <c r="FE46" s="47"/>
      <c r="FF46" s="47"/>
      <c r="FG46" s="47"/>
      <c r="FH46" s="47"/>
      <c r="FI46" s="47"/>
      <c r="FJ46" s="47"/>
      <c r="FK46" s="47"/>
      <c r="FL46" s="47"/>
      <c r="FM46" s="47"/>
      <c r="FN46" s="47"/>
      <c r="FO46" s="47"/>
      <c r="FP46" s="47"/>
    </row>
    <row r="47" spans="1:172" s="48" customFormat="1" ht="35.1" customHeight="1" x14ac:dyDescent="0.35">
      <c r="A47" s="103"/>
      <c r="B47" s="103"/>
      <c r="C47" s="104"/>
      <c r="D47" s="145"/>
      <c r="E47" s="144"/>
      <c r="F47" s="144"/>
      <c r="G47" s="144"/>
      <c r="H47" s="144"/>
      <c r="I47" s="144"/>
      <c r="J47" s="144"/>
      <c r="K47" s="144"/>
      <c r="L47" s="144"/>
      <c r="M47" s="144"/>
      <c r="N47" s="47"/>
      <c r="O47" s="496" t="s">
        <v>0</v>
      </c>
      <c r="P47" s="495" t="s">
        <v>136</v>
      </c>
      <c r="Q47" s="495"/>
      <c r="R47" s="495"/>
      <c r="S47" s="495"/>
      <c r="T47" s="98">
        <v>240</v>
      </c>
      <c r="U47" s="138">
        <v>7.2</v>
      </c>
      <c r="V47" s="177">
        <v>340.56</v>
      </c>
      <c r="W47" s="136">
        <f t="shared" si="1"/>
        <v>0</v>
      </c>
      <c r="X47" s="178">
        <f t="shared" si="0"/>
        <v>0</v>
      </c>
      <c r="Y47" s="47"/>
      <c r="Z47" s="47"/>
      <c r="AA47" s="47"/>
      <c r="AB47" s="47"/>
      <c r="AC47" s="47"/>
      <c r="AD47" s="47"/>
      <c r="AE47" s="47"/>
      <c r="AF47" s="47"/>
      <c r="AG47" s="47"/>
      <c r="AH47" s="47"/>
      <c r="AI47" s="47"/>
      <c r="AJ47" s="47"/>
      <c r="AK47" s="47"/>
      <c r="AL47" s="47"/>
      <c r="AM47" s="47"/>
      <c r="AN47" s="47"/>
      <c r="AO47" s="47"/>
      <c r="AP47" s="47"/>
      <c r="AQ47" s="47"/>
      <c r="AR47" s="47"/>
      <c r="AS47" s="47"/>
      <c r="AT47" s="47"/>
      <c r="AU47" s="47"/>
      <c r="AV47" s="47"/>
      <c r="AW47" s="47"/>
      <c r="AX47" s="47"/>
      <c r="AY47" s="47"/>
      <c r="AZ47" s="47"/>
      <c r="BA47" s="47"/>
      <c r="BB47" s="47"/>
      <c r="BC47" s="47"/>
      <c r="BD47" s="47"/>
      <c r="BE47" s="47"/>
      <c r="BF47" s="47"/>
      <c r="BG47" s="47"/>
      <c r="BH47" s="47"/>
      <c r="BI47" s="47"/>
      <c r="BJ47" s="47"/>
      <c r="BK47" s="47"/>
      <c r="BL47" s="47"/>
      <c r="BM47" s="47"/>
      <c r="BN47" s="47"/>
      <c r="BO47" s="47"/>
      <c r="BP47" s="47"/>
      <c r="BQ47" s="47"/>
      <c r="BR47" s="47"/>
      <c r="BS47" s="47"/>
      <c r="BT47" s="47"/>
      <c r="BU47" s="47"/>
      <c r="BV47" s="47"/>
      <c r="BW47" s="47"/>
      <c r="BX47" s="47"/>
      <c r="BY47" s="47"/>
      <c r="BZ47" s="47"/>
      <c r="CA47" s="47"/>
      <c r="CB47" s="47"/>
      <c r="CC47" s="47"/>
      <c r="CD47" s="47"/>
      <c r="CE47" s="47"/>
      <c r="CF47" s="47"/>
      <c r="CG47" s="47"/>
      <c r="CH47" s="47"/>
      <c r="CI47" s="47"/>
      <c r="CJ47" s="47"/>
      <c r="CK47" s="47"/>
      <c r="CL47" s="47"/>
      <c r="CM47" s="47"/>
      <c r="CN47" s="47"/>
      <c r="CO47" s="47"/>
      <c r="CP47" s="47"/>
      <c r="CQ47" s="47"/>
      <c r="CR47" s="47"/>
      <c r="CS47" s="47"/>
      <c r="CT47" s="47"/>
      <c r="CU47" s="47"/>
      <c r="CV47" s="47"/>
      <c r="CW47" s="47"/>
      <c r="CX47" s="47"/>
      <c r="CY47" s="47"/>
      <c r="CZ47" s="47"/>
      <c r="DA47" s="47"/>
      <c r="DB47" s="47"/>
      <c r="DC47" s="47"/>
      <c r="DD47" s="47"/>
      <c r="DE47" s="47"/>
      <c r="DF47" s="47"/>
      <c r="DG47" s="47"/>
      <c r="DH47" s="47"/>
      <c r="DI47" s="47"/>
      <c r="DJ47" s="47"/>
      <c r="DK47" s="47"/>
      <c r="DL47" s="47"/>
      <c r="DM47" s="47"/>
      <c r="DN47" s="47"/>
      <c r="DO47" s="47"/>
      <c r="DP47" s="47"/>
      <c r="DQ47" s="47"/>
      <c r="DR47" s="47"/>
      <c r="DS47" s="47"/>
      <c r="DT47" s="47"/>
      <c r="DU47" s="47"/>
      <c r="DV47" s="47"/>
      <c r="DW47" s="47"/>
      <c r="DX47" s="47"/>
      <c r="DY47" s="47"/>
      <c r="DZ47" s="47"/>
      <c r="EA47" s="47"/>
      <c r="EB47" s="47"/>
      <c r="EC47" s="47"/>
      <c r="ED47" s="47"/>
      <c r="EE47" s="47"/>
      <c r="EF47" s="47"/>
      <c r="EG47" s="47"/>
      <c r="EH47" s="47"/>
      <c r="EI47" s="47"/>
      <c r="EJ47" s="47"/>
      <c r="EK47" s="47"/>
      <c r="EL47" s="47"/>
      <c r="EM47" s="47"/>
      <c r="EN47" s="47"/>
      <c r="EO47" s="47"/>
      <c r="EP47" s="47"/>
      <c r="EQ47" s="47"/>
      <c r="ER47" s="47"/>
      <c r="ES47" s="47"/>
      <c r="ET47" s="47"/>
      <c r="EU47" s="47"/>
      <c r="EV47" s="47"/>
      <c r="EW47" s="47"/>
      <c r="EX47" s="47"/>
      <c r="EY47" s="47"/>
      <c r="EZ47" s="47"/>
      <c r="FA47" s="47"/>
      <c r="FB47" s="47"/>
      <c r="FC47" s="47"/>
      <c r="FD47" s="47"/>
      <c r="FE47" s="47"/>
      <c r="FF47" s="47"/>
      <c r="FG47" s="47"/>
      <c r="FH47" s="47"/>
      <c r="FI47" s="47"/>
      <c r="FJ47" s="47"/>
      <c r="FK47" s="47"/>
      <c r="FL47" s="47"/>
      <c r="FM47" s="47"/>
      <c r="FN47" s="47"/>
      <c r="FO47" s="47"/>
      <c r="FP47" s="47"/>
    </row>
    <row r="48" spans="1:172" s="48" customFormat="1" ht="35.1" customHeight="1" x14ac:dyDescent="0.35">
      <c r="A48" s="103"/>
      <c r="B48" s="103"/>
      <c r="C48" s="104"/>
      <c r="D48" s="145"/>
      <c r="E48" s="144"/>
      <c r="F48" s="144"/>
      <c r="G48" s="144"/>
      <c r="H48" s="144"/>
      <c r="I48" s="144"/>
      <c r="J48" s="144"/>
      <c r="K48" s="144"/>
      <c r="L48" s="144"/>
      <c r="M48" s="144"/>
      <c r="N48" s="47"/>
      <c r="O48" s="410"/>
      <c r="P48" s="495" t="s">
        <v>137</v>
      </c>
      <c r="Q48" s="495"/>
      <c r="R48" s="495"/>
      <c r="S48" s="495"/>
      <c r="T48" s="98">
        <v>240.1</v>
      </c>
      <c r="U48" s="138">
        <v>8.1999999999999993</v>
      </c>
      <c r="V48" s="177">
        <v>387.86</v>
      </c>
      <c r="W48" s="136">
        <f t="shared" si="1"/>
        <v>0</v>
      </c>
      <c r="X48" s="178">
        <f t="shared" si="0"/>
        <v>0</v>
      </c>
      <c r="Y48" s="47"/>
      <c r="Z48" s="47"/>
      <c r="AA48" s="47"/>
      <c r="AB48" s="47"/>
      <c r="AC48" s="47"/>
      <c r="AD48" s="47"/>
      <c r="AE48" s="47"/>
      <c r="AF48" s="47"/>
      <c r="AG48" s="47"/>
      <c r="AH48" s="47"/>
      <c r="AI48" s="47"/>
      <c r="AJ48" s="47"/>
      <c r="AK48" s="47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47"/>
      <c r="AW48" s="47"/>
      <c r="AX48" s="47"/>
      <c r="AY48" s="47"/>
      <c r="AZ48" s="47"/>
      <c r="BA48" s="47"/>
      <c r="BB48" s="47"/>
      <c r="BC48" s="47"/>
      <c r="BD48" s="47"/>
      <c r="BE48" s="47"/>
      <c r="BF48" s="47"/>
      <c r="BG48" s="47"/>
      <c r="BH48" s="47"/>
      <c r="BI48" s="47"/>
      <c r="BJ48" s="47"/>
      <c r="BK48" s="47"/>
      <c r="BL48" s="47"/>
      <c r="BM48" s="47"/>
      <c r="BN48" s="47"/>
      <c r="BO48" s="47"/>
      <c r="BP48" s="47"/>
      <c r="BQ48" s="47"/>
      <c r="BR48" s="47"/>
      <c r="BS48" s="47"/>
      <c r="BT48" s="47"/>
      <c r="BU48" s="47"/>
      <c r="BV48" s="47"/>
      <c r="BW48" s="47"/>
      <c r="BX48" s="47"/>
      <c r="BY48" s="47"/>
      <c r="BZ48" s="47"/>
      <c r="CA48" s="47"/>
      <c r="CB48" s="47"/>
      <c r="CC48" s="47"/>
      <c r="CD48" s="47"/>
      <c r="CE48" s="47"/>
      <c r="CF48" s="47"/>
      <c r="CG48" s="47"/>
      <c r="CH48" s="47"/>
      <c r="CI48" s="47"/>
      <c r="CJ48" s="47"/>
      <c r="CK48" s="47"/>
      <c r="CL48" s="47"/>
      <c r="CM48" s="47"/>
      <c r="CN48" s="47"/>
      <c r="CO48" s="47"/>
      <c r="CP48" s="47"/>
      <c r="CQ48" s="47"/>
      <c r="CR48" s="47"/>
      <c r="CS48" s="47"/>
      <c r="CT48" s="47"/>
      <c r="CU48" s="47"/>
      <c r="CV48" s="47"/>
      <c r="CW48" s="47"/>
      <c r="CX48" s="47"/>
      <c r="CY48" s="47"/>
      <c r="CZ48" s="47"/>
      <c r="DA48" s="47"/>
      <c r="DB48" s="47"/>
      <c r="DC48" s="47"/>
      <c r="DD48" s="47"/>
      <c r="DE48" s="47"/>
      <c r="DF48" s="47"/>
      <c r="DG48" s="47"/>
      <c r="DH48" s="47"/>
      <c r="DI48" s="47"/>
      <c r="DJ48" s="47"/>
      <c r="DK48" s="47"/>
      <c r="DL48" s="47"/>
      <c r="DM48" s="47"/>
      <c r="DN48" s="47"/>
      <c r="DO48" s="47"/>
      <c r="DP48" s="47"/>
      <c r="DQ48" s="47"/>
      <c r="DR48" s="47"/>
      <c r="DS48" s="47"/>
      <c r="DT48" s="47"/>
      <c r="DU48" s="47"/>
      <c r="DV48" s="47"/>
      <c r="DW48" s="47"/>
      <c r="DX48" s="47"/>
      <c r="DY48" s="47"/>
      <c r="DZ48" s="47"/>
      <c r="EA48" s="47"/>
      <c r="EB48" s="47"/>
      <c r="EC48" s="47"/>
      <c r="ED48" s="47"/>
      <c r="EE48" s="47"/>
      <c r="EF48" s="47"/>
      <c r="EG48" s="47"/>
      <c r="EH48" s="47"/>
      <c r="EI48" s="47"/>
      <c r="EJ48" s="47"/>
      <c r="EK48" s="47"/>
      <c r="EL48" s="47"/>
      <c r="EM48" s="47"/>
      <c r="EN48" s="47"/>
      <c r="EO48" s="47"/>
      <c r="EP48" s="47"/>
      <c r="EQ48" s="47"/>
      <c r="ER48" s="47"/>
      <c r="ES48" s="47"/>
      <c r="ET48" s="47"/>
      <c r="EU48" s="47"/>
      <c r="EV48" s="47"/>
      <c r="EW48" s="47"/>
      <c r="EX48" s="47"/>
      <c r="EY48" s="47"/>
      <c r="EZ48" s="47"/>
      <c r="FA48" s="47"/>
      <c r="FB48" s="47"/>
      <c r="FC48" s="47"/>
      <c r="FD48" s="47"/>
      <c r="FE48" s="47"/>
      <c r="FF48" s="47"/>
      <c r="FG48" s="47"/>
      <c r="FH48" s="47"/>
      <c r="FI48" s="47"/>
      <c r="FJ48" s="47"/>
      <c r="FK48" s="47"/>
      <c r="FL48" s="47"/>
      <c r="FM48" s="47"/>
      <c r="FN48" s="47"/>
      <c r="FO48" s="47"/>
      <c r="FP48" s="47"/>
    </row>
    <row r="49" spans="1:172" s="48" customFormat="1" ht="35.1" customHeight="1" x14ac:dyDescent="0.35">
      <c r="A49" s="103"/>
      <c r="B49" s="103"/>
      <c r="C49" s="104"/>
      <c r="D49" s="145"/>
      <c r="E49" s="144"/>
      <c r="F49" s="144"/>
      <c r="G49" s="144"/>
      <c r="H49" s="144"/>
      <c r="I49" s="144"/>
      <c r="J49" s="144"/>
      <c r="K49" s="144"/>
      <c r="L49" s="144"/>
      <c r="M49" s="144"/>
      <c r="N49" s="47"/>
      <c r="O49" s="410"/>
      <c r="P49" s="495" t="s">
        <v>138</v>
      </c>
      <c r="Q49" s="495"/>
      <c r="R49" s="495"/>
      <c r="S49" s="495"/>
      <c r="T49" s="98">
        <v>241</v>
      </c>
      <c r="U49" s="138">
        <v>10.8</v>
      </c>
      <c r="V49" s="177">
        <v>510.84</v>
      </c>
      <c r="W49" s="136">
        <f t="shared" si="1"/>
        <v>0</v>
      </c>
      <c r="X49" s="178">
        <f t="shared" si="0"/>
        <v>0</v>
      </c>
      <c r="Y49" s="47"/>
      <c r="Z49" s="47"/>
      <c r="AA49" s="47"/>
      <c r="AB49" s="47"/>
      <c r="AC49" s="47"/>
      <c r="AD49" s="47"/>
      <c r="AE49" s="47"/>
      <c r="AF49" s="47"/>
      <c r="AG49" s="47"/>
      <c r="AH49" s="47"/>
      <c r="AI49" s="47"/>
      <c r="AJ49" s="47"/>
      <c r="AK49" s="47"/>
      <c r="AL49" s="47"/>
      <c r="AM49" s="47"/>
      <c r="AN49" s="47"/>
      <c r="AO49" s="47"/>
      <c r="AP49" s="47"/>
      <c r="AQ49" s="47"/>
      <c r="AR49" s="47"/>
      <c r="AS49" s="47"/>
      <c r="AT49" s="47"/>
      <c r="AU49" s="47"/>
      <c r="AV49" s="47"/>
      <c r="AW49" s="47"/>
      <c r="AX49" s="47"/>
      <c r="AY49" s="47"/>
      <c r="AZ49" s="47"/>
      <c r="BA49" s="47"/>
      <c r="BB49" s="47"/>
      <c r="BC49" s="47"/>
      <c r="BD49" s="47"/>
      <c r="BE49" s="47"/>
      <c r="BF49" s="47"/>
      <c r="BG49" s="47"/>
      <c r="BH49" s="47"/>
      <c r="BI49" s="47"/>
      <c r="BJ49" s="47"/>
      <c r="BK49" s="47"/>
      <c r="BL49" s="47"/>
      <c r="BM49" s="47"/>
      <c r="BN49" s="47"/>
      <c r="BO49" s="47"/>
      <c r="BP49" s="47"/>
      <c r="BQ49" s="47"/>
      <c r="BR49" s="47"/>
      <c r="BS49" s="47"/>
      <c r="BT49" s="47"/>
      <c r="BU49" s="47"/>
      <c r="BV49" s="47"/>
      <c r="BW49" s="47"/>
      <c r="BX49" s="47"/>
      <c r="BY49" s="47"/>
      <c r="BZ49" s="47"/>
      <c r="CA49" s="47"/>
      <c r="CB49" s="47"/>
      <c r="CC49" s="47"/>
      <c r="CD49" s="47"/>
      <c r="CE49" s="47"/>
      <c r="CF49" s="47"/>
      <c r="CG49" s="47"/>
      <c r="CH49" s="47"/>
      <c r="CI49" s="47"/>
      <c r="CJ49" s="47"/>
      <c r="CK49" s="47"/>
      <c r="CL49" s="47"/>
      <c r="CM49" s="47"/>
      <c r="CN49" s="47"/>
      <c r="CO49" s="47"/>
      <c r="CP49" s="47"/>
      <c r="CQ49" s="47"/>
      <c r="CR49" s="47"/>
      <c r="CS49" s="47"/>
      <c r="CT49" s="47"/>
      <c r="CU49" s="47"/>
      <c r="CV49" s="47"/>
      <c r="CW49" s="47"/>
      <c r="CX49" s="47"/>
      <c r="CY49" s="47"/>
      <c r="CZ49" s="47"/>
      <c r="DA49" s="47"/>
      <c r="DB49" s="47"/>
      <c r="DC49" s="47"/>
      <c r="DD49" s="47"/>
      <c r="DE49" s="47"/>
      <c r="DF49" s="47"/>
      <c r="DG49" s="47"/>
      <c r="DH49" s="47"/>
      <c r="DI49" s="47"/>
      <c r="DJ49" s="47"/>
      <c r="DK49" s="47"/>
      <c r="DL49" s="47"/>
      <c r="DM49" s="47"/>
      <c r="DN49" s="47"/>
      <c r="DO49" s="47"/>
      <c r="DP49" s="47"/>
      <c r="DQ49" s="47"/>
      <c r="DR49" s="47"/>
      <c r="DS49" s="47"/>
      <c r="DT49" s="47"/>
      <c r="DU49" s="47"/>
      <c r="DV49" s="47"/>
      <c r="DW49" s="47"/>
      <c r="DX49" s="47"/>
      <c r="DY49" s="47"/>
      <c r="DZ49" s="47"/>
      <c r="EA49" s="47"/>
      <c r="EB49" s="47"/>
      <c r="EC49" s="47"/>
      <c r="ED49" s="47"/>
      <c r="EE49" s="47"/>
      <c r="EF49" s="47"/>
      <c r="EG49" s="47"/>
      <c r="EH49" s="47"/>
      <c r="EI49" s="47"/>
      <c r="EJ49" s="47"/>
      <c r="EK49" s="47"/>
      <c r="EL49" s="47"/>
      <c r="EM49" s="47"/>
      <c r="EN49" s="47"/>
      <c r="EO49" s="47"/>
      <c r="EP49" s="47"/>
      <c r="EQ49" s="47"/>
      <c r="ER49" s="47"/>
      <c r="ES49" s="47"/>
      <c r="ET49" s="47"/>
      <c r="EU49" s="47"/>
      <c r="EV49" s="47"/>
      <c r="EW49" s="47"/>
      <c r="EX49" s="47"/>
      <c r="EY49" s="47"/>
      <c r="EZ49" s="47"/>
      <c r="FA49" s="47"/>
      <c r="FB49" s="47"/>
      <c r="FC49" s="47"/>
      <c r="FD49" s="47"/>
      <c r="FE49" s="47"/>
      <c r="FF49" s="47"/>
      <c r="FG49" s="47"/>
      <c r="FH49" s="47"/>
      <c r="FI49" s="47"/>
      <c r="FJ49" s="47"/>
      <c r="FK49" s="47"/>
      <c r="FL49" s="47"/>
      <c r="FM49" s="47"/>
      <c r="FN49" s="47"/>
      <c r="FO49" s="47"/>
      <c r="FP49" s="47"/>
    </row>
    <row r="50" spans="1:172" s="48" customFormat="1" ht="35.1" customHeight="1" x14ac:dyDescent="0.35">
      <c r="A50" s="103"/>
      <c r="B50" s="103"/>
      <c r="C50" s="104"/>
      <c r="D50" s="145"/>
      <c r="E50" s="144"/>
      <c r="F50" s="144"/>
      <c r="G50" s="144"/>
      <c r="H50" s="144"/>
      <c r="I50" s="144"/>
      <c r="J50" s="144"/>
      <c r="K50" s="144"/>
      <c r="L50" s="144"/>
      <c r="M50" s="144"/>
      <c r="N50" s="47"/>
      <c r="O50" s="410"/>
      <c r="P50" s="495" t="s">
        <v>138</v>
      </c>
      <c r="Q50" s="495"/>
      <c r="R50" s="495"/>
      <c r="S50" s="495"/>
      <c r="T50" s="98">
        <v>241.1</v>
      </c>
      <c r="U50" s="138">
        <v>11.3</v>
      </c>
      <c r="V50" s="177">
        <v>534.49</v>
      </c>
      <c r="W50" s="136">
        <f t="shared" si="1"/>
        <v>0</v>
      </c>
      <c r="X50" s="178">
        <f t="shared" si="0"/>
        <v>0</v>
      </c>
      <c r="Y50" s="47"/>
      <c r="Z50" s="47"/>
      <c r="AA50" s="47"/>
      <c r="AB50" s="47"/>
      <c r="AC50" s="47"/>
      <c r="AD50" s="47"/>
      <c r="AE50" s="47"/>
      <c r="AF50" s="47"/>
      <c r="AG50" s="47"/>
      <c r="AH50" s="47"/>
      <c r="AI50" s="47"/>
      <c r="AJ50" s="47"/>
      <c r="AK50" s="47"/>
      <c r="AL50" s="47"/>
      <c r="AM50" s="47"/>
      <c r="AN50" s="47"/>
      <c r="AO50" s="47"/>
      <c r="AP50" s="47"/>
      <c r="AQ50" s="47"/>
      <c r="AR50" s="47"/>
      <c r="AS50" s="47"/>
      <c r="AT50" s="47"/>
      <c r="AU50" s="47"/>
      <c r="AV50" s="47"/>
      <c r="AW50" s="47"/>
      <c r="AX50" s="47"/>
      <c r="AY50" s="47"/>
      <c r="AZ50" s="47"/>
      <c r="BA50" s="47"/>
      <c r="BB50" s="47"/>
      <c r="BC50" s="47"/>
      <c r="BD50" s="47"/>
      <c r="BE50" s="47"/>
      <c r="BF50" s="47"/>
      <c r="BG50" s="47"/>
      <c r="BH50" s="47"/>
      <c r="BI50" s="47"/>
      <c r="BJ50" s="47"/>
      <c r="BK50" s="47"/>
      <c r="BL50" s="47"/>
      <c r="BM50" s="47"/>
      <c r="BN50" s="47"/>
      <c r="BO50" s="47"/>
      <c r="BP50" s="47"/>
      <c r="BQ50" s="47"/>
      <c r="BR50" s="47"/>
      <c r="BS50" s="47"/>
      <c r="BT50" s="47"/>
      <c r="BU50" s="47"/>
      <c r="BV50" s="47"/>
      <c r="BW50" s="47"/>
      <c r="BX50" s="47"/>
      <c r="BY50" s="47"/>
      <c r="BZ50" s="47"/>
      <c r="CA50" s="47"/>
      <c r="CB50" s="47"/>
      <c r="CC50" s="47"/>
      <c r="CD50" s="47"/>
      <c r="CE50" s="47"/>
      <c r="CF50" s="47"/>
      <c r="CG50" s="47"/>
      <c r="CH50" s="47"/>
      <c r="CI50" s="47"/>
      <c r="CJ50" s="47"/>
      <c r="CK50" s="47"/>
      <c r="CL50" s="47"/>
      <c r="CM50" s="47"/>
      <c r="CN50" s="47"/>
      <c r="CO50" s="47"/>
      <c r="CP50" s="47"/>
      <c r="CQ50" s="47"/>
      <c r="CR50" s="47"/>
      <c r="CS50" s="47"/>
      <c r="CT50" s="47"/>
      <c r="CU50" s="47"/>
      <c r="CV50" s="47"/>
      <c r="CW50" s="47"/>
      <c r="CX50" s="47"/>
      <c r="CY50" s="47"/>
      <c r="CZ50" s="47"/>
      <c r="DA50" s="47"/>
      <c r="DB50" s="47"/>
      <c r="DC50" s="47"/>
      <c r="DD50" s="47"/>
      <c r="DE50" s="47"/>
      <c r="DF50" s="47"/>
      <c r="DG50" s="47"/>
      <c r="DH50" s="47"/>
      <c r="DI50" s="47"/>
      <c r="DJ50" s="47"/>
      <c r="DK50" s="47"/>
      <c r="DL50" s="47"/>
      <c r="DM50" s="47"/>
      <c r="DN50" s="47"/>
      <c r="DO50" s="47"/>
      <c r="DP50" s="47"/>
      <c r="DQ50" s="47"/>
      <c r="DR50" s="47"/>
      <c r="DS50" s="47"/>
      <c r="DT50" s="47"/>
      <c r="DU50" s="47"/>
      <c r="DV50" s="47"/>
      <c r="DW50" s="47"/>
      <c r="DX50" s="47"/>
      <c r="DY50" s="47"/>
      <c r="DZ50" s="47"/>
      <c r="EA50" s="47"/>
      <c r="EB50" s="47"/>
      <c r="EC50" s="47"/>
      <c r="ED50" s="47"/>
      <c r="EE50" s="47"/>
      <c r="EF50" s="47"/>
      <c r="EG50" s="47"/>
      <c r="EH50" s="47"/>
      <c r="EI50" s="47"/>
      <c r="EJ50" s="47"/>
      <c r="EK50" s="47"/>
      <c r="EL50" s="47"/>
      <c r="EM50" s="47"/>
      <c r="EN50" s="47"/>
      <c r="EO50" s="47"/>
      <c r="EP50" s="47"/>
      <c r="EQ50" s="47"/>
      <c r="ER50" s="47"/>
      <c r="ES50" s="47"/>
      <c r="ET50" s="47"/>
      <c r="EU50" s="47"/>
      <c r="EV50" s="47"/>
      <c r="EW50" s="47"/>
      <c r="EX50" s="47"/>
      <c r="EY50" s="47"/>
      <c r="EZ50" s="47"/>
      <c r="FA50" s="47"/>
      <c r="FB50" s="47"/>
      <c r="FC50" s="47"/>
      <c r="FD50" s="47"/>
      <c r="FE50" s="47"/>
      <c r="FF50" s="47"/>
      <c r="FG50" s="47"/>
      <c r="FH50" s="47"/>
      <c r="FI50" s="47"/>
      <c r="FJ50" s="47"/>
      <c r="FK50" s="47"/>
      <c r="FL50" s="47"/>
      <c r="FM50" s="47"/>
      <c r="FN50" s="47"/>
      <c r="FO50" s="47"/>
      <c r="FP50" s="47"/>
    </row>
    <row r="51" spans="1:172" s="48" customFormat="1" ht="35.1" customHeight="1" x14ac:dyDescent="0.35">
      <c r="A51" s="103"/>
      <c r="B51" s="103"/>
      <c r="C51" s="104"/>
      <c r="D51" s="145"/>
      <c r="E51" s="144"/>
      <c r="F51" s="144"/>
      <c r="G51" s="144"/>
      <c r="H51" s="144"/>
      <c r="I51" s="144"/>
      <c r="J51" s="144"/>
      <c r="K51" s="144"/>
      <c r="L51" s="144"/>
      <c r="M51" s="144"/>
      <c r="N51" s="47"/>
      <c r="O51" s="410"/>
      <c r="P51" s="495" t="s">
        <v>135</v>
      </c>
      <c r="Q51" s="495"/>
      <c r="R51" s="495"/>
      <c r="S51" s="495"/>
      <c r="T51" s="98">
        <v>250</v>
      </c>
      <c r="U51" s="138">
        <v>5.7</v>
      </c>
      <c r="V51" s="177">
        <v>269.61</v>
      </c>
      <c r="W51" s="136">
        <f t="shared" si="1"/>
        <v>0</v>
      </c>
      <c r="X51" s="178">
        <f t="shared" si="0"/>
        <v>0</v>
      </c>
      <c r="Y51" s="47"/>
      <c r="Z51" s="47"/>
      <c r="AA51" s="47"/>
      <c r="AB51" s="47"/>
      <c r="AC51" s="47"/>
      <c r="AD51" s="47"/>
      <c r="AE51" s="47"/>
      <c r="AF51" s="47"/>
      <c r="AG51" s="47"/>
      <c r="AH51" s="47"/>
      <c r="AI51" s="47"/>
      <c r="AJ51" s="47"/>
      <c r="AK51" s="47"/>
      <c r="AL51" s="47"/>
      <c r="AM51" s="47"/>
      <c r="AN51" s="47"/>
      <c r="AO51" s="47"/>
      <c r="AP51" s="47"/>
      <c r="AQ51" s="47"/>
      <c r="AR51" s="47"/>
      <c r="AS51" s="47"/>
      <c r="AT51" s="47"/>
      <c r="AU51" s="47"/>
      <c r="AV51" s="47"/>
      <c r="AW51" s="47"/>
      <c r="AX51" s="47"/>
      <c r="AY51" s="47"/>
      <c r="AZ51" s="47"/>
      <c r="BA51" s="47"/>
      <c r="BB51" s="47"/>
      <c r="BC51" s="47"/>
      <c r="BD51" s="47"/>
      <c r="BE51" s="47"/>
      <c r="BF51" s="47"/>
      <c r="BG51" s="47"/>
      <c r="BH51" s="47"/>
      <c r="BI51" s="47"/>
      <c r="BJ51" s="47"/>
      <c r="BK51" s="47"/>
      <c r="BL51" s="47"/>
      <c r="BM51" s="47"/>
      <c r="BN51" s="47"/>
      <c r="BO51" s="47"/>
      <c r="BP51" s="47"/>
      <c r="BQ51" s="47"/>
      <c r="BR51" s="47"/>
      <c r="BS51" s="47"/>
      <c r="BT51" s="47"/>
      <c r="BU51" s="47"/>
      <c r="BV51" s="47"/>
      <c r="BW51" s="47"/>
      <c r="BX51" s="47"/>
      <c r="BY51" s="47"/>
      <c r="BZ51" s="47"/>
      <c r="CA51" s="47"/>
      <c r="CB51" s="47"/>
      <c r="CC51" s="47"/>
      <c r="CD51" s="47"/>
      <c r="CE51" s="47"/>
      <c r="CF51" s="47"/>
      <c r="CG51" s="47"/>
      <c r="CH51" s="47"/>
      <c r="CI51" s="47"/>
      <c r="CJ51" s="47"/>
      <c r="CK51" s="47"/>
      <c r="CL51" s="47"/>
      <c r="CM51" s="47"/>
      <c r="CN51" s="47"/>
      <c r="CO51" s="47"/>
      <c r="CP51" s="47"/>
      <c r="CQ51" s="47"/>
      <c r="CR51" s="47"/>
      <c r="CS51" s="47"/>
      <c r="CT51" s="47"/>
      <c r="CU51" s="47"/>
      <c r="CV51" s="47"/>
      <c r="CW51" s="47"/>
      <c r="CX51" s="47"/>
      <c r="CY51" s="47"/>
      <c r="CZ51" s="47"/>
      <c r="DA51" s="47"/>
      <c r="DB51" s="47"/>
      <c r="DC51" s="47"/>
      <c r="DD51" s="47"/>
      <c r="DE51" s="47"/>
      <c r="DF51" s="47"/>
      <c r="DG51" s="47"/>
      <c r="DH51" s="47"/>
      <c r="DI51" s="47"/>
      <c r="DJ51" s="47"/>
      <c r="DK51" s="47"/>
      <c r="DL51" s="47"/>
      <c r="DM51" s="47"/>
      <c r="DN51" s="47"/>
      <c r="DO51" s="47"/>
      <c r="DP51" s="47"/>
      <c r="DQ51" s="47"/>
      <c r="DR51" s="47"/>
      <c r="DS51" s="47"/>
      <c r="DT51" s="47"/>
      <c r="DU51" s="47"/>
      <c r="DV51" s="47"/>
      <c r="DW51" s="47"/>
      <c r="DX51" s="47"/>
      <c r="DY51" s="47"/>
      <c r="DZ51" s="47"/>
      <c r="EA51" s="47"/>
      <c r="EB51" s="47"/>
      <c r="EC51" s="47"/>
      <c r="ED51" s="47"/>
      <c r="EE51" s="47"/>
      <c r="EF51" s="47"/>
      <c r="EG51" s="47"/>
      <c r="EH51" s="47"/>
      <c r="EI51" s="47"/>
      <c r="EJ51" s="47"/>
      <c r="EK51" s="47"/>
      <c r="EL51" s="47"/>
      <c r="EM51" s="47"/>
      <c r="EN51" s="47"/>
      <c r="EO51" s="47"/>
      <c r="EP51" s="47"/>
      <c r="EQ51" s="47"/>
      <c r="ER51" s="47"/>
      <c r="ES51" s="47"/>
      <c r="ET51" s="47"/>
      <c r="EU51" s="47"/>
      <c r="EV51" s="47"/>
      <c r="EW51" s="47"/>
      <c r="EX51" s="47"/>
      <c r="EY51" s="47"/>
      <c r="EZ51" s="47"/>
      <c r="FA51" s="47"/>
      <c r="FB51" s="47"/>
      <c r="FC51" s="47"/>
      <c r="FD51" s="47"/>
      <c r="FE51" s="47"/>
      <c r="FF51" s="47"/>
      <c r="FG51" s="47"/>
      <c r="FH51" s="47"/>
      <c r="FI51" s="47"/>
      <c r="FJ51" s="47"/>
      <c r="FK51" s="47"/>
      <c r="FL51" s="47"/>
      <c r="FM51" s="47"/>
      <c r="FN51" s="47"/>
      <c r="FO51" s="47"/>
      <c r="FP51" s="47"/>
    </row>
    <row r="52" spans="1:172" s="48" customFormat="1" ht="35.1" customHeight="1" x14ac:dyDescent="0.35">
      <c r="A52" s="103"/>
      <c r="B52" s="103"/>
      <c r="C52" s="104"/>
      <c r="D52" s="145"/>
      <c r="E52" s="144"/>
      <c r="F52" s="144"/>
      <c r="G52" s="144"/>
      <c r="H52" s="144"/>
      <c r="I52" s="144"/>
      <c r="J52" s="144"/>
      <c r="K52" s="144"/>
      <c r="L52" s="144"/>
      <c r="M52" s="144"/>
      <c r="N52" s="47"/>
      <c r="O52" s="410"/>
      <c r="P52" s="495" t="s">
        <v>140</v>
      </c>
      <c r="Q52" s="495"/>
      <c r="R52" s="495"/>
      <c r="S52" s="495"/>
      <c r="T52" s="98">
        <v>250.1</v>
      </c>
      <c r="U52" s="138">
        <v>6</v>
      </c>
      <c r="V52" s="177">
        <v>283.8</v>
      </c>
      <c r="W52" s="136">
        <f t="shared" si="1"/>
        <v>0</v>
      </c>
      <c r="X52" s="178">
        <f t="shared" si="0"/>
        <v>0</v>
      </c>
      <c r="Y52" s="47"/>
      <c r="Z52" s="47"/>
      <c r="AA52" s="47"/>
      <c r="AB52" s="47"/>
      <c r="AC52" s="47"/>
      <c r="AD52" s="47"/>
      <c r="AE52" s="47"/>
      <c r="AF52" s="47"/>
      <c r="AG52" s="47"/>
      <c r="AH52" s="47"/>
      <c r="AI52" s="47"/>
      <c r="AJ52" s="47"/>
      <c r="AK52" s="47"/>
      <c r="AL52" s="47"/>
      <c r="AM52" s="47"/>
      <c r="AN52" s="47"/>
      <c r="AO52" s="47"/>
      <c r="AP52" s="47"/>
      <c r="AQ52" s="47"/>
      <c r="AR52" s="47"/>
      <c r="AS52" s="47"/>
      <c r="AT52" s="47"/>
      <c r="AU52" s="47"/>
      <c r="AV52" s="47"/>
      <c r="AW52" s="47"/>
      <c r="AX52" s="47"/>
      <c r="AY52" s="47"/>
      <c r="AZ52" s="47"/>
      <c r="BA52" s="47"/>
      <c r="BB52" s="47"/>
      <c r="BC52" s="47"/>
      <c r="BD52" s="47"/>
      <c r="BE52" s="47"/>
      <c r="BF52" s="47"/>
      <c r="BG52" s="47"/>
      <c r="BH52" s="47"/>
      <c r="BI52" s="47"/>
      <c r="BJ52" s="47"/>
      <c r="BK52" s="47"/>
      <c r="BL52" s="47"/>
      <c r="BM52" s="47"/>
      <c r="BN52" s="47"/>
      <c r="BO52" s="47"/>
      <c r="BP52" s="47"/>
      <c r="BQ52" s="47"/>
      <c r="BR52" s="47"/>
      <c r="BS52" s="47"/>
      <c r="BT52" s="47"/>
      <c r="BU52" s="47"/>
      <c r="BV52" s="47"/>
      <c r="BW52" s="47"/>
      <c r="BX52" s="47"/>
      <c r="BY52" s="47"/>
      <c r="BZ52" s="47"/>
      <c r="CA52" s="47"/>
      <c r="CB52" s="47"/>
      <c r="CC52" s="47"/>
      <c r="CD52" s="47"/>
      <c r="CE52" s="47"/>
      <c r="CF52" s="47"/>
      <c r="CG52" s="47"/>
      <c r="CH52" s="47"/>
      <c r="CI52" s="47"/>
      <c r="CJ52" s="47"/>
      <c r="CK52" s="47"/>
      <c r="CL52" s="47"/>
      <c r="CM52" s="47"/>
      <c r="CN52" s="47"/>
      <c r="CO52" s="47"/>
      <c r="CP52" s="47"/>
      <c r="CQ52" s="47"/>
      <c r="CR52" s="47"/>
      <c r="CS52" s="47"/>
      <c r="CT52" s="47"/>
      <c r="CU52" s="47"/>
      <c r="CV52" s="47"/>
      <c r="CW52" s="47"/>
      <c r="CX52" s="47"/>
      <c r="CY52" s="47"/>
      <c r="CZ52" s="47"/>
      <c r="DA52" s="47"/>
      <c r="DB52" s="47"/>
      <c r="DC52" s="47"/>
      <c r="DD52" s="47"/>
      <c r="DE52" s="47"/>
      <c r="DF52" s="47"/>
      <c r="DG52" s="47"/>
      <c r="DH52" s="47"/>
      <c r="DI52" s="47"/>
      <c r="DJ52" s="47"/>
      <c r="DK52" s="47"/>
      <c r="DL52" s="47"/>
      <c r="DM52" s="47"/>
      <c r="DN52" s="47"/>
      <c r="DO52" s="47"/>
      <c r="DP52" s="47"/>
      <c r="DQ52" s="47"/>
      <c r="DR52" s="47"/>
      <c r="DS52" s="47"/>
      <c r="DT52" s="47"/>
      <c r="DU52" s="47"/>
      <c r="DV52" s="47"/>
      <c r="DW52" s="47"/>
      <c r="DX52" s="47"/>
      <c r="DY52" s="47"/>
      <c r="DZ52" s="47"/>
      <c r="EA52" s="47"/>
      <c r="EB52" s="47"/>
      <c r="EC52" s="47"/>
      <c r="ED52" s="47"/>
      <c r="EE52" s="47"/>
      <c r="EF52" s="47"/>
      <c r="EG52" s="47"/>
      <c r="EH52" s="47"/>
      <c r="EI52" s="47"/>
      <c r="EJ52" s="47"/>
      <c r="EK52" s="47"/>
      <c r="EL52" s="47"/>
      <c r="EM52" s="47"/>
      <c r="EN52" s="47"/>
      <c r="EO52" s="47"/>
      <c r="EP52" s="47"/>
      <c r="EQ52" s="47"/>
      <c r="ER52" s="47"/>
      <c r="ES52" s="47"/>
      <c r="ET52" s="47"/>
      <c r="EU52" s="47"/>
      <c r="EV52" s="47"/>
      <c r="EW52" s="47"/>
      <c r="EX52" s="47"/>
      <c r="EY52" s="47"/>
      <c r="EZ52" s="47"/>
      <c r="FA52" s="47"/>
      <c r="FB52" s="47"/>
      <c r="FC52" s="47"/>
      <c r="FD52" s="47"/>
      <c r="FE52" s="47"/>
      <c r="FF52" s="47"/>
      <c r="FG52" s="47"/>
      <c r="FH52" s="47"/>
      <c r="FI52" s="47"/>
      <c r="FJ52" s="47"/>
      <c r="FK52" s="47"/>
      <c r="FL52" s="47"/>
      <c r="FM52" s="47"/>
      <c r="FN52" s="47"/>
      <c r="FO52" s="47"/>
      <c r="FP52" s="47"/>
    </row>
    <row r="53" spans="1:172" s="48" customFormat="1" ht="35.1" customHeight="1" x14ac:dyDescent="0.35">
      <c r="A53" s="103"/>
      <c r="B53" s="103"/>
      <c r="C53" s="104"/>
      <c r="D53" s="145"/>
      <c r="E53" s="144"/>
      <c r="F53" s="144"/>
      <c r="G53" s="144"/>
      <c r="H53" s="144"/>
      <c r="I53" s="144"/>
      <c r="J53" s="144"/>
      <c r="K53" s="144"/>
      <c r="L53" s="144"/>
      <c r="M53" s="144"/>
      <c r="N53" s="47"/>
      <c r="O53" s="410"/>
      <c r="P53" s="495" t="s">
        <v>139</v>
      </c>
      <c r="Q53" s="495"/>
      <c r="R53" s="495"/>
      <c r="S53" s="495"/>
      <c r="T53" s="98">
        <v>251</v>
      </c>
      <c r="U53" s="138">
        <v>8.3000000000000007</v>
      </c>
      <c r="V53" s="177">
        <v>392.59</v>
      </c>
      <c r="W53" s="136">
        <f t="shared" si="1"/>
        <v>0</v>
      </c>
      <c r="X53" s="178">
        <f t="shared" si="0"/>
        <v>0</v>
      </c>
      <c r="Y53" s="47"/>
      <c r="Z53" s="47"/>
      <c r="AA53" s="47"/>
      <c r="AB53" s="47"/>
      <c r="AC53" s="47"/>
      <c r="AD53" s="47"/>
      <c r="AE53" s="47"/>
      <c r="AF53" s="47"/>
      <c r="AG53" s="47"/>
      <c r="AH53" s="47"/>
      <c r="AI53" s="47"/>
      <c r="AJ53" s="47"/>
      <c r="AK53" s="47"/>
      <c r="AL53" s="47"/>
      <c r="AM53" s="47"/>
      <c r="AN53" s="47"/>
      <c r="AO53" s="47"/>
      <c r="AP53" s="47"/>
      <c r="AQ53" s="47"/>
      <c r="AR53" s="47"/>
      <c r="AS53" s="47"/>
      <c r="AT53" s="47"/>
      <c r="AU53" s="47"/>
      <c r="AV53" s="47"/>
      <c r="AW53" s="47"/>
      <c r="AX53" s="47"/>
      <c r="AY53" s="47"/>
      <c r="AZ53" s="47"/>
      <c r="BA53" s="47"/>
      <c r="BB53" s="47"/>
      <c r="BC53" s="47"/>
      <c r="BD53" s="47"/>
      <c r="BE53" s="47"/>
      <c r="BF53" s="47"/>
      <c r="BG53" s="47"/>
      <c r="BH53" s="47"/>
      <c r="BI53" s="47"/>
      <c r="BJ53" s="47"/>
      <c r="BK53" s="47"/>
      <c r="BL53" s="47"/>
      <c r="BM53" s="47"/>
      <c r="BN53" s="47"/>
      <c r="BO53" s="47"/>
      <c r="BP53" s="47"/>
      <c r="BQ53" s="47"/>
      <c r="BR53" s="47"/>
      <c r="BS53" s="47"/>
      <c r="BT53" s="47"/>
      <c r="BU53" s="47"/>
      <c r="BV53" s="47"/>
      <c r="BW53" s="47"/>
      <c r="BX53" s="47"/>
      <c r="BY53" s="47"/>
      <c r="BZ53" s="47"/>
      <c r="CA53" s="47"/>
      <c r="CB53" s="47"/>
      <c r="CC53" s="47"/>
      <c r="CD53" s="47"/>
      <c r="CE53" s="47"/>
      <c r="CF53" s="47"/>
      <c r="CG53" s="47"/>
      <c r="CH53" s="47"/>
      <c r="CI53" s="47"/>
      <c r="CJ53" s="47"/>
      <c r="CK53" s="47"/>
      <c r="CL53" s="47"/>
      <c r="CM53" s="47"/>
      <c r="CN53" s="47"/>
      <c r="CO53" s="47"/>
      <c r="CP53" s="47"/>
      <c r="CQ53" s="47"/>
      <c r="CR53" s="47"/>
      <c r="CS53" s="47"/>
      <c r="CT53" s="47"/>
      <c r="CU53" s="47"/>
      <c r="CV53" s="47"/>
      <c r="CW53" s="47"/>
      <c r="CX53" s="47"/>
      <c r="CY53" s="47"/>
      <c r="CZ53" s="47"/>
      <c r="DA53" s="47"/>
      <c r="DB53" s="47"/>
      <c r="DC53" s="47"/>
      <c r="DD53" s="47"/>
      <c r="DE53" s="47"/>
      <c r="DF53" s="47"/>
      <c r="DG53" s="47"/>
      <c r="DH53" s="47"/>
      <c r="DI53" s="47"/>
      <c r="DJ53" s="47"/>
      <c r="DK53" s="47"/>
      <c r="DL53" s="47"/>
      <c r="DM53" s="47"/>
      <c r="DN53" s="47"/>
      <c r="DO53" s="47"/>
      <c r="DP53" s="47"/>
      <c r="DQ53" s="47"/>
      <c r="DR53" s="47"/>
      <c r="DS53" s="47"/>
      <c r="DT53" s="47"/>
      <c r="DU53" s="47"/>
      <c r="DV53" s="47"/>
      <c r="DW53" s="47"/>
      <c r="DX53" s="47"/>
      <c r="DY53" s="47"/>
      <c r="DZ53" s="47"/>
      <c r="EA53" s="47"/>
      <c r="EB53" s="47"/>
      <c r="EC53" s="47"/>
      <c r="ED53" s="47"/>
      <c r="EE53" s="47"/>
      <c r="EF53" s="47"/>
      <c r="EG53" s="47"/>
      <c r="EH53" s="47"/>
      <c r="EI53" s="47"/>
      <c r="EJ53" s="47"/>
      <c r="EK53" s="47"/>
      <c r="EL53" s="47"/>
      <c r="EM53" s="47"/>
      <c r="EN53" s="47"/>
      <c r="EO53" s="47"/>
      <c r="EP53" s="47"/>
      <c r="EQ53" s="47"/>
      <c r="ER53" s="47"/>
      <c r="ES53" s="47"/>
      <c r="ET53" s="47"/>
      <c r="EU53" s="47"/>
      <c r="EV53" s="47"/>
      <c r="EW53" s="47"/>
      <c r="EX53" s="47"/>
      <c r="EY53" s="47"/>
      <c r="EZ53" s="47"/>
      <c r="FA53" s="47"/>
      <c r="FB53" s="47"/>
      <c r="FC53" s="47"/>
      <c r="FD53" s="47"/>
      <c r="FE53" s="47"/>
      <c r="FF53" s="47"/>
      <c r="FG53" s="47"/>
      <c r="FH53" s="47"/>
      <c r="FI53" s="47"/>
      <c r="FJ53" s="47"/>
      <c r="FK53" s="47"/>
      <c r="FL53" s="47"/>
      <c r="FM53" s="47"/>
      <c r="FN53" s="47"/>
      <c r="FO53" s="47"/>
      <c r="FP53" s="47"/>
    </row>
    <row r="54" spans="1:172" s="48" customFormat="1" ht="35.1" customHeight="1" x14ac:dyDescent="0.35">
      <c r="A54" s="103"/>
      <c r="B54" s="103"/>
      <c r="C54" s="104"/>
      <c r="D54" s="145"/>
      <c r="E54" s="144"/>
      <c r="F54" s="144"/>
      <c r="G54" s="144"/>
      <c r="H54" s="144"/>
      <c r="I54" s="144"/>
      <c r="J54" s="144"/>
      <c r="K54" s="144"/>
      <c r="L54" s="144"/>
      <c r="M54" s="144"/>
      <c r="N54" s="47"/>
      <c r="O54" s="410"/>
      <c r="P54" s="495" t="s">
        <v>139</v>
      </c>
      <c r="Q54" s="495"/>
      <c r="R54" s="495"/>
      <c r="S54" s="495"/>
      <c r="T54" s="98">
        <v>251.1</v>
      </c>
      <c r="U54" s="138">
        <v>8.1999999999999993</v>
      </c>
      <c r="V54" s="177">
        <v>387.86</v>
      </c>
      <c r="W54" s="136">
        <f t="shared" si="1"/>
        <v>0</v>
      </c>
      <c r="X54" s="178">
        <f t="shared" si="0"/>
        <v>0</v>
      </c>
      <c r="Y54" s="47"/>
      <c r="Z54" s="47"/>
      <c r="AA54" s="47"/>
      <c r="AB54" s="47"/>
      <c r="AC54" s="47"/>
      <c r="AD54" s="47"/>
      <c r="AE54" s="47"/>
      <c r="AF54" s="47"/>
      <c r="AG54" s="47"/>
      <c r="AH54" s="47"/>
      <c r="AI54" s="47"/>
      <c r="AJ54" s="47"/>
      <c r="AK54" s="47"/>
      <c r="AL54" s="47"/>
      <c r="AM54" s="47"/>
      <c r="AN54" s="47"/>
      <c r="AO54" s="47"/>
      <c r="AP54" s="47"/>
      <c r="AQ54" s="47"/>
      <c r="AR54" s="47"/>
      <c r="AS54" s="47"/>
      <c r="AT54" s="47"/>
      <c r="AU54" s="47"/>
      <c r="AV54" s="47"/>
      <c r="AW54" s="47"/>
      <c r="AX54" s="47"/>
      <c r="AY54" s="47"/>
      <c r="AZ54" s="47"/>
      <c r="BA54" s="47"/>
      <c r="BB54" s="47"/>
      <c r="BC54" s="47"/>
      <c r="BD54" s="47"/>
      <c r="BE54" s="47"/>
      <c r="BF54" s="47"/>
      <c r="BG54" s="47"/>
      <c r="BH54" s="47"/>
      <c r="BI54" s="47"/>
      <c r="BJ54" s="47"/>
      <c r="BK54" s="47"/>
      <c r="BL54" s="47"/>
      <c r="BM54" s="47"/>
      <c r="BN54" s="47"/>
      <c r="BO54" s="47"/>
      <c r="BP54" s="47"/>
      <c r="BQ54" s="47"/>
      <c r="BR54" s="47"/>
      <c r="BS54" s="47"/>
      <c r="BT54" s="47"/>
      <c r="BU54" s="47"/>
      <c r="BV54" s="47"/>
      <c r="BW54" s="47"/>
      <c r="BX54" s="47"/>
      <c r="BY54" s="47"/>
      <c r="BZ54" s="47"/>
      <c r="CA54" s="47"/>
      <c r="CB54" s="47"/>
      <c r="CC54" s="47"/>
      <c r="CD54" s="47"/>
      <c r="CE54" s="47"/>
      <c r="CF54" s="47"/>
      <c r="CG54" s="47"/>
      <c r="CH54" s="47"/>
      <c r="CI54" s="47"/>
      <c r="CJ54" s="47"/>
      <c r="CK54" s="47"/>
      <c r="CL54" s="47"/>
      <c r="CM54" s="47"/>
      <c r="CN54" s="47"/>
      <c r="CO54" s="47"/>
      <c r="CP54" s="47"/>
      <c r="CQ54" s="47"/>
      <c r="CR54" s="47"/>
      <c r="CS54" s="47"/>
      <c r="CT54" s="47"/>
      <c r="CU54" s="47"/>
      <c r="CV54" s="47"/>
      <c r="CW54" s="47"/>
      <c r="CX54" s="47"/>
      <c r="CY54" s="47"/>
      <c r="CZ54" s="47"/>
      <c r="DA54" s="47"/>
      <c r="DB54" s="47"/>
      <c r="DC54" s="47"/>
      <c r="DD54" s="47"/>
      <c r="DE54" s="47"/>
      <c r="DF54" s="47"/>
      <c r="DG54" s="47"/>
      <c r="DH54" s="47"/>
      <c r="DI54" s="47"/>
      <c r="DJ54" s="47"/>
      <c r="DK54" s="47"/>
      <c r="DL54" s="47"/>
      <c r="DM54" s="47"/>
      <c r="DN54" s="47"/>
      <c r="DO54" s="47"/>
      <c r="DP54" s="47"/>
      <c r="DQ54" s="47"/>
      <c r="DR54" s="47"/>
      <c r="DS54" s="47"/>
      <c r="DT54" s="47"/>
      <c r="DU54" s="47"/>
      <c r="DV54" s="47"/>
      <c r="DW54" s="47"/>
      <c r="DX54" s="47"/>
      <c r="DY54" s="47"/>
      <c r="DZ54" s="47"/>
      <c r="EA54" s="47"/>
      <c r="EB54" s="47"/>
      <c r="EC54" s="47"/>
      <c r="ED54" s="47"/>
      <c r="EE54" s="47"/>
      <c r="EF54" s="47"/>
      <c r="EG54" s="47"/>
      <c r="EH54" s="47"/>
      <c r="EI54" s="47"/>
      <c r="EJ54" s="47"/>
      <c r="EK54" s="47"/>
      <c r="EL54" s="47"/>
      <c r="EM54" s="47"/>
      <c r="EN54" s="47"/>
      <c r="EO54" s="47"/>
      <c r="EP54" s="47"/>
      <c r="EQ54" s="47"/>
      <c r="ER54" s="47"/>
      <c r="ES54" s="47"/>
      <c r="ET54" s="47"/>
      <c r="EU54" s="47"/>
      <c r="EV54" s="47"/>
      <c r="EW54" s="47"/>
      <c r="EX54" s="47"/>
      <c r="EY54" s="47"/>
      <c r="EZ54" s="47"/>
      <c r="FA54" s="47"/>
      <c r="FB54" s="47"/>
      <c r="FC54" s="47"/>
      <c r="FD54" s="47"/>
      <c r="FE54" s="47"/>
      <c r="FF54" s="47"/>
      <c r="FG54" s="47"/>
      <c r="FH54" s="47"/>
      <c r="FI54" s="47"/>
      <c r="FJ54" s="47"/>
      <c r="FK54" s="47"/>
      <c r="FL54" s="47"/>
      <c r="FM54" s="47"/>
      <c r="FN54" s="47"/>
      <c r="FO54" s="47"/>
      <c r="FP54" s="47"/>
    </row>
    <row r="55" spans="1:172" s="48" customFormat="1" ht="35.1" customHeight="1" x14ac:dyDescent="0.35">
      <c r="A55" s="103"/>
      <c r="B55" s="103"/>
      <c r="C55" s="104"/>
      <c r="D55" s="145"/>
      <c r="E55" s="144"/>
      <c r="F55" s="144"/>
      <c r="G55" s="144"/>
      <c r="H55" s="144"/>
      <c r="I55" s="144"/>
      <c r="J55" s="144"/>
      <c r="K55" s="144"/>
      <c r="L55" s="144"/>
      <c r="M55" s="144"/>
      <c r="N55" s="47"/>
      <c r="O55" s="410"/>
      <c r="P55" s="495" t="s">
        <v>141</v>
      </c>
      <c r="Q55" s="495"/>
      <c r="R55" s="495"/>
      <c r="S55" s="495"/>
      <c r="T55" s="98">
        <v>260</v>
      </c>
      <c r="U55" s="138">
        <v>2.0499999999999998</v>
      </c>
      <c r="V55" s="177">
        <v>96.965000000000003</v>
      </c>
      <c r="W55" s="136">
        <f t="shared" si="1"/>
        <v>0</v>
      </c>
      <c r="X55" s="178">
        <f t="shared" si="0"/>
        <v>0</v>
      </c>
      <c r="Y55" s="47"/>
      <c r="Z55" s="47"/>
      <c r="AA55" s="47"/>
      <c r="AB55" s="47"/>
      <c r="AC55" s="47"/>
      <c r="AD55" s="47"/>
      <c r="AE55" s="47"/>
      <c r="AF55" s="47"/>
      <c r="AG55" s="47"/>
      <c r="AH55" s="47"/>
      <c r="AI55" s="47"/>
      <c r="AJ55" s="47"/>
      <c r="AK55" s="47"/>
      <c r="AL55" s="47"/>
      <c r="AM55" s="47"/>
      <c r="AN55" s="47"/>
      <c r="AO55" s="47"/>
      <c r="AP55" s="47"/>
      <c r="AQ55" s="47"/>
      <c r="AR55" s="47"/>
      <c r="AS55" s="47"/>
      <c r="AT55" s="47"/>
      <c r="AU55" s="47"/>
      <c r="AV55" s="47"/>
      <c r="AW55" s="47"/>
      <c r="AX55" s="47"/>
      <c r="AY55" s="47"/>
      <c r="AZ55" s="47"/>
      <c r="BA55" s="47"/>
      <c r="BB55" s="47"/>
      <c r="BC55" s="47"/>
      <c r="BD55" s="47"/>
      <c r="BE55" s="47"/>
      <c r="BF55" s="47"/>
      <c r="BG55" s="47"/>
      <c r="BH55" s="47"/>
      <c r="BI55" s="47"/>
      <c r="BJ55" s="47"/>
      <c r="BK55" s="47"/>
      <c r="BL55" s="47"/>
      <c r="BM55" s="47"/>
      <c r="BN55" s="47"/>
      <c r="BO55" s="47"/>
      <c r="BP55" s="47"/>
      <c r="BQ55" s="47"/>
      <c r="BR55" s="47"/>
      <c r="BS55" s="47"/>
      <c r="BT55" s="47"/>
      <c r="BU55" s="47"/>
      <c r="BV55" s="47"/>
      <c r="BW55" s="47"/>
      <c r="BX55" s="47"/>
      <c r="BY55" s="47"/>
      <c r="BZ55" s="47"/>
      <c r="CA55" s="47"/>
      <c r="CB55" s="47"/>
      <c r="CC55" s="47"/>
      <c r="CD55" s="47"/>
      <c r="CE55" s="47"/>
      <c r="CF55" s="47"/>
      <c r="CG55" s="47"/>
      <c r="CH55" s="47"/>
      <c r="CI55" s="47"/>
      <c r="CJ55" s="47"/>
      <c r="CK55" s="47"/>
      <c r="CL55" s="47"/>
      <c r="CM55" s="47"/>
      <c r="CN55" s="47"/>
      <c r="CO55" s="47"/>
      <c r="CP55" s="47"/>
      <c r="CQ55" s="47"/>
      <c r="CR55" s="47"/>
      <c r="CS55" s="47"/>
      <c r="CT55" s="47"/>
      <c r="CU55" s="47"/>
      <c r="CV55" s="47"/>
      <c r="CW55" s="47"/>
      <c r="CX55" s="47"/>
      <c r="CY55" s="47"/>
      <c r="CZ55" s="47"/>
      <c r="DA55" s="47"/>
      <c r="DB55" s="47"/>
      <c r="DC55" s="47"/>
      <c r="DD55" s="47"/>
      <c r="DE55" s="47"/>
      <c r="DF55" s="47"/>
      <c r="DG55" s="47"/>
      <c r="DH55" s="47"/>
      <c r="DI55" s="47"/>
      <c r="DJ55" s="47"/>
      <c r="DK55" s="47"/>
      <c r="DL55" s="47"/>
      <c r="DM55" s="47"/>
      <c r="DN55" s="47"/>
      <c r="DO55" s="47"/>
      <c r="DP55" s="47"/>
      <c r="DQ55" s="47"/>
      <c r="DR55" s="47"/>
      <c r="DS55" s="47"/>
      <c r="DT55" s="47"/>
      <c r="DU55" s="47"/>
      <c r="DV55" s="47"/>
      <c r="DW55" s="47"/>
      <c r="DX55" s="47"/>
      <c r="DY55" s="47"/>
      <c r="DZ55" s="47"/>
      <c r="EA55" s="47"/>
      <c r="EB55" s="47"/>
      <c r="EC55" s="47"/>
      <c r="ED55" s="47"/>
      <c r="EE55" s="47"/>
      <c r="EF55" s="47"/>
      <c r="EG55" s="47"/>
      <c r="EH55" s="47"/>
      <c r="EI55" s="47"/>
      <c r="EJ55" s="47"/>
      <c r="EK55" s="47"/>
      <c r="EL55" s="47"/>
      <c r="EM55" s="47"/>
      <c r="EN55" s="47"/>
      <c r="EO55" s="47"/>
      <c r="EP55" s="47"/>
      <c r="EQ55" s="47"/>
      <c r="ER55" s="47"/>
      <c r="ES55" s="47"/>
      <c r="ET55" s="47"/>
      <c r="EU55" s="47"/>
      <c r="EV55" s="47"/>
      <c r="EW55" s="47"/>
      <c r="EX55" s="47"/>
      <c r="EY55" s="47"/>
      <c r="EZ55" s="47"/>
      <c r="FA55" s="47"/>
      <c r="FB55" s="47"/>
      <c r="FC55" s="47"/>
      <c r="FD55" s="47"/>
      <c r="FE55" s="47"/>
      <c r="FF55" s="47"/>
      <c r="FG55" s="47"/>
      <c r="FH55" s="47"/>
      <c r="FI55" s="47"/>
      <c r="FJ55" s="47"/>
      <c r="FK55" s="47"/>
      <c r="FL55" s="47"/>
      <c r="FM55" s="47"/>
      <c r="FN55" s="47"/>
      <c r="FO55" s="47"/>
      <c r="FP55" s="47"/>
    </row>
    <row r="56" spans="1:172" s="48" customFormat="1" ht="35.1" customHeight="1" x14ac:dyDescent="0.35">
      <c r="A56" s="103"/>
      <c r="B56" s="103"/>
      <c r="C56" s="104"/>
      <c r="D56" s="145"/>
      <c r="E56" s="144"/>
      <c r="F56" s="144"/>
      <c r="G56" s="144"/>
      <c r="H56" s="144"/>
      <c r="I56" s="144"/>
      <c r="J56" s="144"/>
      <c r="K56" s="144"/>
      <c r="L56" s="144"/>
      <c r="M56" s="144"/>
      <c r="N56" s="47"/>
      <c r="O56" s="410"/>
      <c r="P56" s="495" t="s">
        <v>142</v>
      </c>
      <c r="Q56" s="495"/>
      <c r="R56" s="495"/>
      <c r="S56" s="495"/>
      <c r="T56" s="98">
        <v>270</v>
      </c>
      <c r="U56" s="138">
        <v>7.2</v>
      </c>
      <c r="V56" s="177">
        <v>340.56</v>
      </c>
      <c r="W56" s="136">
        <f t="shared" si="1"/>
        <v>0</v>
      </c>
      <c r="X56" s="178">
        <f t="shared" si="0"/>
        <v>0</v>
      </c>
      <c r="Y56" s="47"/>
      <c r="Z56" s="47"/>
      <c r="AA56" s="47"/>
      <c r="AB56" s="47"/>
      <c r="AC56" s="47"/>
      <c r="AD56" s="47"/>
      <c r="AE56" s="47"/>
      <c r="AF56" s="47"/>
      <c r="AG56" s="47"/>
      <c r="AH56" s="47"/>
      <c r="AI56" s="47"/>
      <c r="AJ56" s="47"/>
      <c r="AK56" s="47"/>
      <c r="AL56" s="47"/>
      <c r="AM56" s="47"/>
      <c r="AN56" s="47"/>
      <c r="AO56" s="47"/>
      <c r="AP56" s="47"/>
      <c r="AQ56" s="47"/>
      <c r="AR56" s="47"/>
      <c r="AS56" s="47"/>
      <c r="AT56" s="47"/>
      <c r="AU56" s="47"/>
      <c r="AV56" s="47"/>
      <c r="AW56" s="47"/>
      <c r="AX56" s="47"/>
      <c r="AY56" s="47"/>
      <c r="AZ56" s="47"/>
      <c r="BA56" s="47"/>
      <c r="BB56" s="47"/>
      <c r="BC56" s="47"/>
      <c r="BD56" s="47"/>
      <c r="BE56" s="47"/>
      <c r="BF56" s="47"/>
      <c r="BG56" s="47"/>
      <c r="BH56" s="47"/>
      <c r="BI56" s="47"/>
      <c r="BJ56" s="47"/>
      <c r="BK56" s="47"/>
      <c r="BL56" s="47"/>
      <c r="BM56" s="47"/>
      <c r="BN56" s="47"/>
      <c r="BO56" s="47"/>
      <c r="BP56" s="47"/>
      <c r="BQ56" s="47"/>
      <c r="BR56" s="47"/>
      <c r="BS56" s="47"/>
      <c r="BT56" s="47"/>
      <c r="BU56" s="47"/>
      <c r="BV56" s="47"/>
      <c r="BW56" s="47"/>
      <c r="BX56" s="47"/>
      <c r="BY56" s="47"/>
      <c r="BZ56" s="47"/>
      <c r="CA56" s="47"/>
      <c r="CB56" s="47"/>
      <c r="CC56" s="47"/>
      <c r="CD56" s="47"/>
      <c r="CE56" s="47"/>
      <c r="CF56" s="47"/>
      <c r="CG56" s="47"/>
      <c r="CH56" s="47"/>
      <c r="CI56" s="47"/>
      <c r="CJ56" s="47"/>
      <c r="CK56" s="47"/>
      <c r="CL56" s="47"/>
      <c r="CM56" s="47"/>
      <c r="CN56" s="47"/>
      <c r="CO56" s="47"/>
      <c r="CP56" s="47"/>
      <c r="CQ56" s="47"/>
      <c r="CR56" s="47"/>
      <c r="CS56" s="47"/>
      <c r="CT56" s="47"/>
      <c r="CU56" s="47"/>
      <c r="CV56" s="47"/>
      <c r="CW56" s="47"/>
      <c r="CX56" s="47"/>
      <c r="CY56" s="47"/>
      <c r="CZ56" s="47"/>
      <c r="DA56" s="47"/>
      <c r="DB56" s="47"/>
      <c r="DC56" s="47"/>
      <c r="DD56" s="47"/>
      <c r="DE56" s="47"/>
      <c r="DF56" s="47"/>
      <c r="DG56" s="47"/>
      <c r="DH56" s="47"/>
      <c r="DI56" s="47"/>
      <c r="DJ56" s="47"/>
      <c r="DK56" s="47"/>
      <c r="DL56" s="47"/>
      <c r="DM56" s="47"/>
      <c r="DN56" s="47"/>
      <c r="DO56" s="47"/>
      <c r="DP56" s="47"/>
      <c r="DQ56" s="47"/>
      <c r="DR56" s="47"/>
      <c r="DS56" s="47"/>
      <c r="DT56" s="47"/>
      <c r="DU56" s="47"/>
      <c r="DV56" s="47"/>
      <c r="DW56" s="47"/>
      <c r="DX56" s="47"/>
      <c r="DY56" s="47"/>
      <c r="DZ56" s="47"/>
      <c r="EA56" s="47"/>
      <c r="EB56" s="47"/>
      <c r="EC56" s="47"/>
      <c r="ED56" s="47"/>
      <c r="EE56" s="47"/>
      <c r="EF56" s="47"/>
      <c r="EG56" s="47"/>
      <c r="EH56" s="47"/>
      <c r="EI56" s="47"/>
      <c r="EJ56" s="47"/>
      <c r="EK56" s="47"/>
      <c r="EL56" s="47"/>
      <c r="EM56" s="47"/>
      <c r="EN56" s="47"/>
      <c r="EO56" s="47"/>
      <c r="EP56" s="47"/>
      <c r="EQ56" s="47"/>
      <c r="ER56" s="47"/>
      <c r="ES56" s="47"/>
      <c r="ET56" s="47"/>
      <c r="EU56" s="47"/>
      <c r="EV56" s="47"/>
      <c r="EW56" s="47"/>
      <c r="EX56" s="47"/>
      <c r="EY56" s="47"/>
      <c r="EZ56" s="47"/>
      <c r="FA56" s="47"/>
      <c r="FB56" s="47"/>
      <c r="FC56" s="47"/>
      <c r="FD56" s="47"/>
      <c r="FE56" s="47"/>
      <c r="FF56" s="47"/>
      <c r="FG56" s="47"/>
      <c r="FH56" s="47"/>
      <c r="FI56" s="47"/>
      <c r="FJ56" s="47"/>
      <c r="FK56" s="47"/>
      <c r="FL56" s="47"/>
      <c r="FM56" s="47"/>
      <c r="FN56" s="47"/>
      <c r="FO56" s="47"/>
      <c r="FP56" s="47"/>
    </row>
    <row r="57" spans="1:172" s="48" customFormat="1" ht="35.1" customHeight="1" x14ac:dyDescent="0.35">
      <c r="A57" s="103"/>
      <c r="B57" s="103"/>
      <c r="C57" s="104"/>
      <c r="D57" s="145"/>
      <c r="E57" s="144"/>
      <c r="F57" s="144"/>
      <c r="G57" s="144"/>
      <c r="H57" s="144"/>
      <c r="I57" s="144"/>
      <c r="J57" s="144"/>
      <c r="K57" s="144"/>
      <c r="L57" s="144"/>
      <c r="M57" s="144"/>
      <c r="N57" s="47"/>
      <c r="O57" s="410"/>
      <c r="P57" s="495" t="s">
        <v>143</v>
      </c>
      <c r="Q57" s="495"/>
      <c r="R57" s="495"/>
      <c r="S57" s="495"/>
      <c r="T57" s="98">
        <v>280</v>
      </c>
      <c r="U57" s="138">
        <v>12.3</v>
      </c>
      <c r="V57" s="177">
        <v>581.79</v>
      </c>
      <c r="W57" s="136">
        <f t="shared" si="1"/>
        <v>0</v>
      </c>
      <c r="X57" s="178">
        <f t="shared" si="0"/>
        <v>0</v>
      </c>
      <c r="Y57" s="47"/>
      <c r="Z57" s="47"/>
      <c r="AA57" s="47"/>
      <c r="AB57" s="47"/>
      <c r="AC57" s="47"/>
      <c r="AD57" s="47"/>
      <c r="AE57" s="47"/>
      <c r="AF57" s="47"/>
      <c r="AG57" s="47"/>
      <c r="AH57" s="47"/>
      <c r="AI57" s="47"/>
      <c r="AJ57" s="47"/>
      <c r="AK57" s="47"/>
      <c r="AL57" s="47"/>
      <c r="AM57" s="47"/>
      <c r="AN57" s="47"/>
      <c r="AO57" s="47"/>
      <c r="AP57" s="47"/>
      <c r="AQ57" s="47"/>
      <c r="AR57" s="47"/>
      <c r="AS57" s="47"/>
      <c r="AT57" s="47"/>
      <c r="AU57" s="47"/>
      <c r="AV57" s="47"/>
      <c r="AW57" s="47"/>
      <c r="AX57" s="47"/>
      <c r="AY57" s="47"/>
      <c r="AZ57" s="47"/>
      <c r="BA57" s="47"/>
      <c r="BB57" s="47"/>
      <c r="BC57" s="47"/>
      <c r="BD57" s="47"/>
      <c r="BE57" s="47"/>
      <c r="BF57" s="47"/>
      <c r="BG57" s="47"/>
      <c r="BH57" s="47"/>
      <c r="BI57" s="47"/>
      <c r="BJ57" s="47"/>
      <c r="BK57" s="47"/>
      <c r="BL57" s="47"/>
      <c r="BM57" s="47"/>
      <c r="BN57" s="47"/>
      <c r="BO57" s="47"/>
      <c r="BP57" s="47"/>
      <c r="BQ57" s="47"/>
      <c r="BR57" s="47"/>
      <c r="BS57" s="47"/>
      <c r="BT57" s="47"/>
      <c r="BU57" s="47"/>
      <c r="BV57" s="47"/>
      <c r="BW57" s="47"/>
      <c r="BX57" s="47"/>
      <c r="BY57" s="47"/>
      <c r="BZ57" s="47"/>
      <c r="CA57" s="47"/>
      <c r="CB57" s="47"/>
      <c r="CC57" s="47"/>
      <c r="CD57" s="47"/>
      <c r="CE57" s="47"/>
      <c r="CF57" s="47"/>
      <c r="CG57" s="47"/>
      <c r="CH57" s="47"/>
      <c r="CI57" s="47"/>
      <c r="CJ57" s="47"/>
      <c r="CK57" s="47"/>
      <c r="CL57" s="47"/>
      <c r="CM57" s="47"/>
      <c r="CN57" s="47"/>
      <c r="CO57" s="47"/>
      <c r="CP57" s="47"/>
      <c r="CQ57" s="47"/>
      <c r="CR57" s="47"/>
      <c r="CS57" s="47"/>
      <c r="CT57" s="47"/>
      <c r="CU57" s="47"/>
      <c r="CV57" s="47"/>
      <c r="CW57" s="47"/>
      <c r="CX57" s="47"/>
      <c r="CY57" s="47"/>
      <c r="CZ57" s="47"/>
      <c r="DA57" s="47"/>
      <c r="DB57" s="47"/>
      <c r="DC57" s="47"/>
      <c r="DD57" s="47"/>
      <c r="DE57" s="47"/>
      <c r="DF57" s="47"/>
      <c r="DG57" s="47"/>
      <c r="DH57" s="47"/>
      <c r="DI57" s="47"/>
      <c r="DJ57" s="47"/>
      <c r="DK57" s="47"/>
      <c r="DL57" s="47"/>
      <c r="DM57" s="47"/>
      <c r="DN57" s="47"/>
      <c r="DO57" s="47"/>
      <c r="DP57" s="47"/>
      <c r="DQ57" s="47"/>
      <c r="DR57" s="47"/>
      <c r="DS57" s="47"/>
      <c r="DT57" s="47"/>
      <c r="DU57" s="47"/>
      <c r="DV57" s="47"/>
      <c r="DW57" s="47"/>
      <c r="DX57" s="47"/>
      <c r="DY57" s="47"/>
      <c r="DZ57" s="47"/>
      <c r="EA57" s="47"/>
      <c r="EB57" s="47"/>
      <c r="EC57" s="47"/>
      <c r="ED57" s="47"/>
      <c r="EE57" s="47"/>
      <c r="EF57" s="47"/>
      <c r="EG57" s="47"/>
      <c r="EH57" s="47"/>
      <c r="EI57" s="47"/>
      <c r="EJ57" s="47"/>
      <c r="EK57" s="47"/>
      <c r="EL57" s="47"/>
      <c r="EM57" s="47"/>
      <c r="EN57" s="47"/>
      <c r="EO57" s="47"/>
      <c r="EP57" s="47"/>
      <c r="EQ57" s="47"/>
      <c r="ER57" s="47"/>
      <c r="ES57" s="47"/>
      <c r="ET57" s="47"/>
      <c r="EU57" s="47"/>
      <c r="EV57" s="47"/>
      <c r="EW57" s="47"/>
      <c r="EX57" s="47"/>
      <c r="EY57" s="47"/>
      <c r="EZ57" s="47"/>
      <c r="FA57" s="47"/>
      <c r="FB57" s="47"/>
      <c r="FC57" s="47"/>
      <c r="FD57" s="47"/>
      <c r="FE57" s="47"/>
      <c r="FF57" s="47"/>
      <c r="FG57" s="47"/>
      <c r="FH57" s="47"/>
      <c r="FI57" s="47"/>
      <c r="FJ57" s="47"/>
      <c r="FK57" s="47"/>
      <c r="FL57" s="47"/>
      <c r="FM57" s="47"/>
      <c r="FN57" s="47"/>
      <c r="FO57" s="47"/>
      <c r="FP57" s="47"/>
    </row>
    <row r="58" spans="1:172" s="48" customFormat="1" ht="35.1" customHeight="1" x14ac:dyDescent="0.35">
      <c r="A58" s="103"/>
      <c r="B58" s="103"/>
      <c r="C58" s="104"/>
      <c r="D58" s="145"/>
      <c r="E58" s="144"/>
      <c r="F58" s="144"/>
      <c r="G58" s="144"/>
      <c r="H58" s="144"/>
      <c r="I58" s="144"/>
      <c r="J58" s="144"/>
      <c r="K58" s="144"/>
      <c r="L58" s="144"/>
      <c r="M58" s="144"/>
      <c r="N58" s="47"/>
      <c r="O58" s="410"/>
      <c r="P58" s="495" t="s">
        <v>147</v>
      </c>
      <c r="Q58" s="495"/>
      <c r="R58" s="495"/>
      <c r="S58" s="495"/>
      <c r="T58" s="98">
        <v>310.10000000000002</v>
      </c>
      <c r="U58" s="138">
        <v>4.0999999999999996</v>
      </c>
      <c r="V58" s="177">
        <v>193.93</v>
      </c>
      <c r="W58" s="136">
        <f t="shared" si="1"/>
        <v>0</v>
      </c>
      <c r="X58" s="178">
        <f t="shared" si="0"/>
        <v>0</v>
      </c>
      <c r="Y58" s="47"/>
      <c r="Z58" s="47"/>
      <c r="AA58" s="47"/>
      <c r="AB58" s="47"/>
      <c r="AC58" s="47"/>
      <c r="AD58" s="47"/>
      <c r="AE58" s="47"/>
      <c r="AF58" s="47"/>
      <c r="AG58" s="47"/>
      <c r="AH58" s="47"/>
      <c r="AI58" s="47"/>
      <c r="AJ58" s="47"/>
      <c r="AK58" s="47"/>
      <c r="AL58" s="47"/>
      <c r="AM58" s="47"/>
      <c r="AN58" s="47"/>
      <c r="AO58" s="47"/>
      <c r="AP58" s="47"/>
      <c r="AQ58" s="47"/>
      <c r="AR58" s="47"/>
      <c r="AS58" s="47"/>
      <c r="AT58" s="47"/>
      <c r="AU58" s="47"/>
      <c r="AV58" s="47"/>
      <c r="AW58" s="47"/>
      <c r="AX58" s="47"/>
      <c r="AY58" s="47"/>
      <c r="AZ58" s="47"/>
      <c r="BA58" s="47"/>
      <c r="BB58" s="47"/>
      <c r="BC58" s="47"/>
      <c r="BD58" s="47"/>
      <c r="BE58" s="47"/>
      <c r="BF58" s="47"/>
      <c r="BG58" s="47"/>
      <c r="BH58" s="47"/>
      <c r="BI58" s="47"/>
      <c r="BJ58" s="47"/>
      <c r="BK58" s="47"/>
      <c r="BL58" s="47"/>
      <c r="BM58" s="47"/>
      <c r="BN58" s="47"/>
      <c r="BO58" s="47"/>
      <c r="BP58" s="47"/>
      <c r="BQ58" s="47"/>
      <c r="BR58" s="47"/>
      <c r="BS58" s="47"/>
      <c r="BT58" s="47"/>
      <c r="BU58" s="47"/>
      <c r="BV58" s="47"/>
      <c r="BW58" s="47"/>
      <c r="BX58" s="47"/>
      <c r="BY58" s="47"/>
      <c r="BZ58" s="47"/>
      <c r="CA58" s="47"/>
      <c r="CB58" s="47"/>
      <c r="CC58" s="47"/>
      <c r="CD58" s="47"/>
      <c r="CE58" s="47"/>
      <c r="CF58" s="47"/>
      <c r="CG58" s="47"/>
      <c r="CH58" s="47"/>
      <c r="CI58" s="47"/>
      <c r="CJ58" s="47"/>
      <c r="CK58" s="47"/>
      <c r="CL58" s="47"/>
      <c r="CM58" s="47"/>
      <c r="CN58" s="47"/>
      <c r="CO58" s="47"/>
      <c r="CP58" s="47"/>
      <c r="CQ58" s="47"/>
      <c r="CR58" s="47"/>
      <c r="CS58" s="47"/>
      <c r="CT58" s="47"/>
      <c r="CU58" s="47"/>
      <c r="CV58" s="47"/>
      <c r="CW58" s="47"/>
      <c r="CX58" s="47"/>
      <c r="CY58" s="47"/>
      <c r="CZ58" s="47"/>
      <c r="DA58" s="47"/>
      <c r="DB58" s="47"/>
      <c r="DC58" s="47"/>
      <c r="DD58" s="47"/>
      <c r="DE58" s="47"/>
      <c r="DF58" s="47"/>
      <c r="DG58" s="47"/>
      <c r="DH58" s="47"/>
      <c r="DI58" s="47"/>
      <c r="DJ58" s="47"/>
      <c r="DK58" s="47"/>
      <c r="DL58" s="47"/>
      <c r="DM58" s="47"/>
      <c r="DN58" s="47"/>
      <c r="DO58" s="47"/>
      <c r="DP58" s="47"/>
      <c r="DQ58" s="47"/>
      <c r="DR58" s="47"/>
      <c r="DS58" s="47"/>
      <c r="DT58" s="47"/>
      <c r="DU58" s="47"/>
      <c r="DV58" s="47"/>
      <c r="DW58" s="47"/>
      <c r="DX58" s="47"/>
      <c r="DY58" s="47"/>
      <c r="DZ58" s="47"/>
      <c r="EA58" s="47"/>
      <c r="EB58" s="47"/>
      <c r="EC58" s="47"/>
      <c r="ED58" s="47"/>
      <c r="EE58" s="47"/>
      <c r="EF58" s="47"/>
      <c r="EG58" s="47"/>
      <c r="EH58" s="47"/>
      <c r="EI58" s="47"/>
      <c r="EJ58" s="47"/>
      <c r="EK58" s="47"/>
      <c r="EL58" s="47"/>
      <c r="EM58" s="47"/>
      <c r="EN58" s="47"/>
      <c r="EO58" s="47"/>
      <c r="EP58" s="47"/>
      <c r="EQ58" s="47"/>
      <c r="ER58" s="47"/>
      <c r="ES58" s="47"/>
      <c r="ET58" s="47"/>
      <c r="EU58" s="47"/>
      <c r="EV58" s="47"/>
      <c r="EW58" s="47"/>
      <c r="EX58" s="47"/>
      <c r="EY58" s="47"/>
      <c r="EZ58" s="47"/>
      <c r="FA58" s="47"/>
      <c r="FB58" s="47"/>
      <c r="FC58" s="47"/>
      <c r="FD58" s="47"/>
      <c r="FE58" s="47"/>
      <c r="FF58" s="47"/>
      <c r="FG58" s="47"/>
      <c r="FH58" s="47"/>
      <c r="FI58" s="47"/>
      <c r="FJ58" s="47"/>
      <c r="FK58" s="47"/>
      <c r="FL58" s="47"/>
      <c r="FM58" s="47"/>
      <c r="FN58" s="47"/>
      <c r="FO58" s="47"/>
      <c r="FP58" s="47"/>
    </row>
    <row r="59" spans="1:172" s="48" customFormat="1" ht="35.1" customHeight="1" x14ac:dyDescent="0.35">
      <c r="A59" s="103"/>
      <c r="B59" s="103"/>
      <c r="C59" s="104"/>
      <c r="D59" s="145"/>
      <c r="E59" s="144"/>
      <c r="F59" s="144"/>
      <c r="G59" s="144"/>
      <c r="H59" s="144"/>
      <c r="I59" s="144"/>
      <c r="J59" s="144"/>
      <c r="K59" s="144"/>
      <c r="L59" s="144"/>
      <c r="M59" s="144"/>
      <c r="N59" s="47"/>
      <c r="O59" s="497"/>
      <c r="P59" s="495" t="s">
        <v>148</v>
      </c>
      <c r="Q59" s="495"/>
      <c r="R59" s="495"/>
      <c r="S59" s="495"/>
      <c r="T59" s="98">
        <v>310.2</v>
      </c>
      <c r="U59" s="138">
        <v>4.5</v>
      </c>
      <c r="V59" s="177">
        <v>212.85</v>
      </c>
      <c r="W59" s="136">
        <f t="shared" si="1"/>
        <v>0</v>
      </c>
      <c r="X59" s="178">
        <f t="shared" si="0"/>
        <v>0</v>
      </c>
      <c r="Y59" s="47"/>
      <c r="Z59" s="47"/>
      <c r="AA59" s="47"/>
      <c r="AB59" s="47"/>
      <c r="AC59" s="47"/>
      <c r="AD59" s="47"/>
      <c r="AE59" s="47"/>
      <c r="AF59" s="47"/>
      <c r="AG59" s="47"/>
      <c r="AH59" s="47"/>
      <c r="AI59" s="47"/>
      <c r="AJ59" s="47"/>
      <c r="AK59" s="47"/>
      <c r="AL59" s="47"/>
      <c r="AM59" s="47"/>
      <c r="AN59" s="47"/>
      <c r="AO59" s="47"/>
      <c r="AP59" s="47"/>
      <c r="AQ59" s="47"/>
      <c r="AR59" s="47"/>
      <c r="AS59" s="47"/>
      <c r="AT59" s="47"/>
      <c r="AU59" s="47"/>
      <c r="AV59" s="47"/>
      <c r="AW59" s="47"/>
      <c r="AX59" s="47"/>
      <c r="AY59" s="47"/>
      <c r="AZ59" s="47"/>
      <c r="BA59" s="47"/>
      <c r="BB59" s="47"/>
      <c r="BC59" s="47"/>
      <c r="BD59" s="47"/>
      <c r="BE59" s="47"/>
      <c r="BF59" s="47"/>
      <c r="BG59" s="47"/>
      <c r="BH59" s="47"/>
      <c r="BI59" s="47"/>
      <c r="BJ59" s="47"/>
      <c r="BK59" s="47"/>
      <c r="BL59" s="47"/>
      <c r="BM59" s="47"/>
      <c r="BN59" s="47"/>
      <c r="BO59" s="47"/>
      <c r="BP59" s="47"/>
      <c r="BQ59" s="47"/>
      <c r="BR59" s="47"/>
      <c r="BS59" s="47"/>
      <c r="BT59" s="47"/>
      <c r="BU59" s="47"/>
      <c r="BV59" s="47"/>
      <c r="BW59" s="47"/>
      <c r="BX59" s="47"/>
      <c r="BY59" s="47"/>
      <c r="BZ59" s="47"/>
      <c r="CA59" s="47"/>
      <c r="CB59" s="47"/>
      <c r="CC59" s="47"/>
      <c r="CD59" s="47"/>
      <c r="CE59" s="47"/>
      <c r="CF59" s="47"/>
      <c r="CG59" s="47"/>
      <c r="CH59" s="47"/>
      <c r="CI59" s="47"/>
      <c r="CJ59" s="47"/>
      <c r="CK59" s="47"/>
      <c r="CL59" s="47"/>
      <c r="CM59" s="47"/>
      <c r="CN59" s="47"/>
      <c r="CO59" s="47"/>
      <c r="CP59" s="47"/>
      <c r="CQ59" s="47"/>
      <c r="CR59" s="47"/>
      <c r="CS59" s="47"/>
      <c r="CT59" s="47"/>
      <c r="CU59" s="47"/>
      <c r="CV59" s="47"/>
      <c r="CW59" s="47"/>
      <c r="CX59" s="47"/>
      <c r="CY59" s="47"/>
      <c r="CZ59" s="47"/>
      <c r="DA59" s="47"/>
      <c r="DB59" s="47"/>
      <c r="DC59" s="47"/>
      <c r="DD59" s="47"/>
      <c r="DE59" s="47"/>
      <c r="DF59" s="47"/>
      <c r="DG59" s="47"/>
      <c r="DH59" s="47"/>
      <c r="DI59" s="47"/>
      <c r="DJ59" s="47"/>
      <c r="DK59" s="47"/>
      <c r="DL59" s="47"/>
      <c r="DM59" s="47"/>
      <c r="DN59" s="47"/>
      <c r="DO59" s="47"/>
      <c r="DP59" s="47"/>
      <c r="DQ59" s="47"/>
      <c r="DR59" s="47"/>
      <c r="DS59" s="47"/>
      <c r="DT59" s="47"/>
      <c r="DU59" s="47"/>
      <c r="DV59" s="47"/>
      <c r="DW59" s="47"/>
      <c r="DX59" s="47"/>
      <c r="DY59" s="47"/>
      <c r="DZ59" s="47"/>
      <c r="EA59" s="47"/>
      <c r="EB59" s="47"/>
      <c r="EC59" s="47"/>
      <c r="ED59" s="47"/>
      <c r="EE59" s="47"/>
      <c r="EF59" s="47"/>
      <c r="EG59" s="47"/>
      <c r="EH59" s="47"/>
      <c r="EI59" s="47"/>
      <c r="EJ59" s="47"/>
      <c r="EK59" s="47"/>
      <c r="EL59" s="47"/>
      <c r="EM59" s="47"/>
      <c r="EN59" s="47"/>
      <c r="EO59" s="47"/>
      <c r="EP59" s="47"/>
      <c r="EQ59" s="47"/>
      <c r="ER59" s="47"/>
      <c r="ES59" s="47"/>
      <c r="ET59" s="47"/>
      <c r="EU59" s="47"/>
      <c r="EV59" s="47"/>
      <c r="EW59" s="47"/>
      <c r="EX59" s="47"/>
      <c r="EY59" s="47"/>
      <c r="EZ59" s="47"/>
      <c r="FA59" s="47"/>
      <c r="FB59" s="47"/>
      <c r="FC59" s="47"/>
      <c r="FD59" s="47"/>
      <c r="FE59" s="47"/>
      <c r="FF59" s="47"/>
      <c r="FG59" s="47"/>
      <c r="FH59" s="47"/>
      <c r="FI59" s="47"/>
      <c r="FJ59" s="47"/>
      <c r="FK59" s="47"/>
      <c r="FL59" s="47"/>
      <c r="FM59" s="47"/>
      <c r="FN59" s="47"/>
      <c r="FO59" s="47"/>
      <c r="FP59" s="47"/>
    </row>
    <row r="60" spans="1:172" s="48" customFormat="1" ht="35.1" customHeight="1" x14ac:dyDescent="0.35">
      <c r="A60" s="103"/>
      <c r="B60" s="103"/>
      <c r="C60" s="104"/>
      <c r="D60" s="145"/>
      <c r="E60" s="144"/>
      <c r="F60" s="144"/>
      <c r="G60" s="144"/>
      <c r="H60" s="144"/>
      <c r="I60" s="144"/>
      <c r="J60" s="144"/>
      <c r="K60" s="144"/>
      <c r="L60" s="144"/>
      <c r="M60" s="144"/>
      <c r="N60" s="47"/>
      <c r="O60" s="496" t="s">
        <v>167</v>
      </c>
      <c r="P60" s="495" t="s">
        <v>151</v>
      </c>
      <c r="Q60" s="495"/>
      <c r="R60" s="495"/>
      <c r="S60" s="495"/>
      <c r="T60" s="98">
        <v>340</v>
      </c>
      <c r="U60" s="138">
        <v>2.5</v>
      </c>
      <c r="V60" s="177">
        <v>118.25</v>
      </c>
      <c r="W60" s="136">
        <f t="shared" si="1"/>
        <v>0</v>
      </c>
      <c r="X60" s="178">
        <f t="shared" si="0"/>
        <v>0</v>
      </c>
      <c r="Y60" s="47"/>
      <c r="Z60" s="47"/>
      <c r="AA60" s="47"/>
      <c r="AB60" s="47"/>
      <c r="AC60" s="47"/>
      <c r="AD60" s="47"/>
      <c r="AE60" s="47"/>
      <c r="AF60" s="47"/>
      <c r="AG60" s="47"/>
      <c r="AH60" s="47"/>
      <c r="AI60" s="47"/>
      <c r="AJ60" s="47"/>
      <c r="AK60" s="47"/>
      <c r="AL60" s="47"/>
      <c r="AM60" s="47"/>
      <c r="AN60" s="47"/>
      <c r="AO60" s="47"/>
      <c r="AP60" s="47"/>
      <c r="AQ60" s="47"/>
      <c r="AR60" s="47"/>
      <c r="AS60" s="47"/>
      <c r="AT60" s="47"/>
      <c r="AU60" s="47"/>
      <c r="AV60" s="47"/>
      <c r="AW60" s="47"/>
      <c r="AX60" s="47"/>
      <c r="AY60" s="47"/>
      <c r="AZ60" s="47"/>
      <c r="BA60" s="47"/>
      <c r="BB60" s="47"/>
      <c r="BC60" s="47"/>
      <c r="BD60" s="47"/>
      <c r="BE60" s="47"/>
      <c r="BF60" s="47"/>
      <c r="BG60" s="47"/>
      <c r="BH60" s="47"/>
      <c r="BI60" s="47"/>
      <c r="BJ60" s="47"/>
      <c r="BK60" s="47"/>
      <c r="BL60" s="47"/>
      <c r="BM60" s="47"/>
      <c r="BN60" s="47"/>
      <c r="BO60" s="47"/>
      <c r="BP60" s="47"/>
      <c r="BQ60" s="47"/>
      <c r="BR60" s="47"/>
      <c r="BS60" s="47"/>
      <c r="BT60" s="47"/>
      <c r="BU60" s="47"/>
      <c r="BV60" s="47"/>
      <c r="BW60" s="47"/>
      <c r="BX60" s="47"/>
      <c r="BY60" s="47"/>
      <c r="BZ60" s="47"/>
      <c r="CA60" s="47"/>
      <c r="CB60" s="47"/>
      <c r="CC60" s="47"/>
      <c r="CD60" s="47"/>
      <c r="CE60" s="47"/>
      <c r="CF60" s="47"/>
      <c r="CG60" s="47"/>
      <c r="CH60" s="47"/>
      <c r="CI60" s="47"/>
      <c r="CJ60" s="47"/>
      <c r="CK60" s="47"/>
      <c r="CL60" s="47"/>
      <c r="CM60" s="47"/>
      <c r="CN60" s="47"/>
      <c r="CO60" s="47"/>
      <c r="CP60" s="47"/>
      <c r="CQ60" s="47"/>
      <c r="CR60" s="47"/>
      <c r="CS60" s="47"/>
      <c r="CT60" s="47"/>
      <c r="CU60" s="47"/>
      <c r="CV60" s="47"/>
      <c r="CW60" s="47"/>
      <c r="CX60" s="47"/>
      <c r="CY60" s="47"/>
      <c r="CZ60" s="47"/>
      <c r="DA60" s="47"/>
      <c r="DB60" s="47"/>
      <c r="DC60" s="47"/>
      <c r="DD60" s="47"/>
      <c r="DE60" s="47"/>
      <c r="DF60" s="47"/>
      <c r="DG60" s="47"/>
      <c r="DH60" s="47"/>
      <c r="DI60" s="47"/>
      <c r="DJ60" s="47"/>
      <c r="DK60" s="47"/>
      <c r="DL60" s="47"/>
      <c r="DM60" s="47"/>
      <c r="DN60" s="47"/>
      <c r="DO60" s="47"/>
      <c r="DP60" s="47"/>
      <c r="DQ60" s="47"/>
      <c r="DR60" s="47"/>
      <c r="DS60" s="47"/>
      <c r="DT60" s="47"/>
      <c r="DU60" s="47"/>
      <c r="DV60" s="47"/>
      <c r="DW60" s="47"/>
      <c r="DX60" s="47"/>
      <c r="DY60" s="47"/>
      <c r="DZ60" s="47"/>
      <c r="EA60" s="47"/>
      <c r="EB60" s="47"/>
      <c r="EC60" s="47"/>
      <c r="ED60" s="47"/>
      <c r="EE60" s="47"/>
      <c r="EF60" s="47"/>
      <c r="EG60" s="47"/>
      <c r="EH60" s="47"/>
      <c r="EI60" s="47"/>
      <c r="EJ60" s="47"/>
      <c r="EK60" s="47"/>
      <c r="EL60" s="47"/>
      <c r="EM60" s="47"/>
      <c r="EN60" s="47"/>
      <c r="EO60" s="47"/>
      <c r="EP60" s="47"/>
      <c r="EQ60" s="47"/>
      <c r="ER60" s="47"/>
      <c r="ES60" s="47"/>
      <c r="ET60" s="47"/>
      <c r="EU60" s="47"/>
      <c r="EV60" s="47"/>
      <c r="EW60" s="47"/>
      <c r="EX60" s="47"/>
      <c r="EY60" s="47"/>
      <c r="EZ60" s="47"/>
      <c r="FA60" s="47"/>
      <c r="FB60" s="47"/>
      <c r="FC60" s="47"/>
      <c r="FD60" s="47"/>
      <c r="FE60" s="47"/>
      <c r="FF60" s="47"/>
      <c r="FG60" s="47"/>
      <c r="FH60" s="47"/>
      <c r="FI60" s="47"/>
      <c r="FJ60" s="47"/>
      <c r="FK60" s="47"/>
      <c r="FL60" s="47"/>
      <c r="FM60" s="47"/>
      <c r="FN60" s="47"/>
      <c r="FO60" s="47"/>
      <c r="FP60" s="47"/>
    </row>
    <row r="61" spans="1:172" s="48" customFormat="1" ht="35.1" customHeight="1" x14ac:dyDescent="0.35">
      <c r="A61" s="103"/>
      <c r="B61" s="103"/>
      <c r="C61" s="104"/>
      <c r="D61" s="145"/>
      <c r="E61" s="144"/>
      <c r="F61" s="144"/>
      <c r="G61" s="144"/>
      <c r="H61" s="144"/>
      <c r="I61" s="144"/>
      <c r="J61" s="144"/>
      <c r="K61" s="144"/>
      <c r="L61" s="144"/>
      <c r="M61" s="144"/>
      <c r="N61" s="47"/>
      <c r="O61" s="410"/>
      <c r="P61" s="495" t="s">
        <v>152</v>
      </c>
      <c r="Q61" s="495"/>
      <c r="R61" s="495"/>
      <c r="S61" s="495"/>
      <c r="T61" s="98">
        <v>350</v>
      </c>
      <c r="U61" s="138">
        <v>6.2</v>
      </c>
      <c r="V61" s="177">
        <v>293.26</v>
      </c>
      <c r="W61" s="136">
        <f t="shared" si="1"/>
        <v>0</v>
      </c>
      <c r="X61" s="178">
        <f t="shared" si="0"/>
        <v>0</v>
      </c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47"/>
      <c r="AZ61" s="47"/>
      <c r="BA61" s="47"/>
      <c r="BB61" s="47"/>
      <c r="BC61" s="47"/>
      <c r="BD61" s="47"/>
      <c r="BE61" s="47"/>
      <c r="BF61" s="47"/>
      <c r="BG61" s="47"/>
      <c r="BH61" s="47"/>
      <c r="BI61" s="47"/>
      <c r="BJ61" s="47"/>
      <c r="BK61" s="47"/>
      <c r="BL61" s="47"/>
      <c r="BM61" s="47"/>
      <c r="BN61" s="47"/>
      <c r="BO61" s="47"/>
      <c r="BP61" s="47"/>
      <c r="BQ61" s="47"/>
      <c r="BR61" s="47"/>
      <c r="BS61" s="47"/>
      <c r="BT61" s="47"/>
      <c r="BU61" s="47"/>
      <c r="BV61" s="47"/>
      <c r="BW61" s="47"/>
      <c r="BX61" s="47"/>
      <c r="BY61" s="47"/>
      <c r="BZ61" s="47"/>
      <c r="CA61" s="47"/>
      <c r="CB61" s="47"/>
      <c r="CC61" s="47"/>
      <c r="CD61" s="47"/>
      <c r="CE61" s="47"/>
      <c r="CF61" s="47"/>
      <c r="CG61" s="47"/>
      <c r="CH61" s="47"/>
      <c r="CI61" s="47"/>
      <c r="CJ61" s="47"/>
      <c r="CK61" s="47"/>
      <c r="CL61" s="47"/>
      <c r="CM61" s="47"/>
      <c r="CN61" s="47"/>
      <c r="CO61" s="47"/>
      <c r="CP61" s="47"/>
      <c r="CQ61" s="47"/>
      <c r="CR61" s="47"/>
      <c r="CS61" s="47"/>
      <c r="CT61" s="47"/>
      <c r="CU61" s="47"/>
      <c r="CV61" s="47"/>
      <c r="CW61" s="47"/>
      <c r="CX61" s="47"/>
      <c r="CY61" s="47"/>
      <c r="CZ61" s="47"/>
      <c r="DA61" s="47"/>
      <c r="DB61" s="47"/>
      <c r="DC61" s="47"/>
      <c r="DD61" s="47"/>
      <c r="DE61" s="47"/>
      <c r="DF61" s="47"/>
      <c r="DG61" s="47"/>
      <c r="DH61" s="47"/>
      <c r="DI61" s="47"/>
      <c r="DJ61" s="47"/>
      <c r="DK61" s="47"/>
      <c r="DL61" s="47"/>
      <c r="DM61" s="47"/>
      <c r="DN61" s="47"/>
      <c r="DO61" s="47"/>
      <c r="DP61" s="47"/>
      <c r="DQ61" s="47"/>
      <c r="DR61" s="47"/>
      <c r="DS61" s="47"/>
      <c r="DT61" s="47"/>
      <c r="DU61" s="47"/>
      <c r="DV61" s="47"/>
      <c r="DW61" s="47"/>
      <c r="DX61" s="47"/>
      <c r="DY61" s="47"/>
      <c r="DZ61" s="47"/>
      <c r="EA61" s="47"/>
      <c r="EB61" s="47"/>
      <c r="EC61" s="47"/>
      <c r="ED61" s="47"/>
      <c r="EE61" s="47"/>
      <c r="EF61" s="47"/>
      <c r="EG61" s="47"/>
      <c r="EH61" s="47"/>
      <c r="EI61" s="47"/>
      <c r="EJ61" s="47"/>
      <c r="EK61" s="47"/>
      <c r="EL61" s="47"/>
      <c r="EM61" s="47"/>
      <c r="EN61" s="47"/>
      <c r="EO61" s="47"/>
      <c r="EP61" s="47"/>
      <c r="EQ61" s="47"/>
      <c r="ER61" s="47"/>
      <c r="ES61" s="47"/>
      <c r="ET61" s="47"/>
      <c r="EU61" s="47"/>
      <c r="EV61" s="47"/>
      <c r="EW61" s="47"/>
      <c r="EX61" s="47"/>
      <c r="EY61" s="47"/>
      <c r="EZ61" s="47"/>
      <c r="FA61" s="47"/>
      <c r="FB61" s="47"/>
      <c r="FC61" s="47"/>
      <c r="FD61" s="47"/>
      <c r="FE61" s="47"/>
      <c r="FF61" s="47"/>
      <c r="FG61" s="47"/>
      <c r="FH61" s="47"/>
      <c r="FI61" s="47"/>
      <c r="FJ61" s="47"/>
      <c r="FK61" s="47"/>
      <c r="FL61" s="47"/>
      <c r="FM61" s="47"/>
      <c r="FN61" s="47"/>
      <c r="FO61" s="47"/>
      <c r="FP61" s="47"/>
    </row>
    <row r="62" spans="1:172" s="48" customFormat="1" ht="35.1" customHeight="1" x14ac:dyDescent="0.35">
      <c r="A62" s="103"/>
      <c r="B62" s="103"/>
      <c r="C62" s="104"/>
      <c r="D62" s="145"/>
      <c r="E62" s="144"/>
      <c r="F62" s="144"/>
      <c r="G62" s="144"/>
      <c r="H62" s="144"/>
      <c r="I62" s="144"/>
      <c r="J62" s="144"/>
      <c r="K62" s="144"/>
      <c r="L62" s="144"/>
      <c r="M62" s="144"/>
      <c r="N62" s="47"/>
      <c r="O62" s="410"/>
      <c r="P62" s="495" t="s">
        <v>154</v>
      </c>
      <c r="Q62" s="495"/>
      <c r="R62" s="495"/>
      <c r="S62" s="495"/>
      <c r="T62" s="98">
        <v>360</v>
      </c>
      <c r="U62" s="138">
        <v>4.0999999999999996</v>
      </c>
      <c r="V62" s="177">
        <v>193.93</v>
      </c>
      <c r="W62" s="136">
        <f t="shared" si="1"/>
        <v>0</v>
      </c>
      <c r="X62" s="178">
        <f t="shared" si="0"/>
        <v>0</v>
      </c>
      <c r="Y62" s="47"/>
      <c r="Z62" s="47"/>
      <c r="AA62" s="47"/>
      <c r="AB62" s="47"/>
      <c r="AC62" s="47"/>
      <c r="AD62" s="47"/>
      <c r="AE62" s="47"/>
      <c r="AF62" s="47"/>
      <c r="AG62" s="47"/>
      <c r="AH62" s="47"/>
      <c r="AI62" s="47"/>
      <c r="AJ62" s="47"/>
      <c r="AK62" s="47"/>
      <c r="AL62" s="47"/>
      <c r="AM62" s="47"/>
      <c r="AN62" s="47"/>
      <c r="AO62" s="47"/>
      <c r="AP62" s="47"/>
      <c r="AQ62" s="47"/>
      <c r="AR62" s="47"/>
      <c r="AS62" s="47"/>
      <c r="AT62" s="47"/>
      <c r="AU62" s="47"/>
      <c r="AV62" s="47"/>
      <c r="AW62" s="47"/>
      <c r="AX62" s="47"/>
      <c r="AY62" s="47"/>
      <c r="AZ62" s="47"/>
      <c r="BA62" s="47"/>
      <c r="BB62" s="47"/>
      <c r="BC62" s="47"/>
      <c r="BD62" s="47"/>
      <c r="BE62" s="47"/>
      <c r="BF62" s="47"/>
      <c r="BG62" s="47"/>
      <c r="BH62" s="47"/>
      <c r="BI62" s="47"/>
      <c r="BJ62" s="47"/>
      <c r="BK62" s="47"/>
      <c r="BL62" s="47"/>
      <c r="BM62" s="47"/>
      <c r="BN62" s="47"/>
      <c r="BO62" s="47"/>
      <c r="BP62" s="47"/>
      <c r="BQ62" s="47"/>
      <c r="BR62" s="47"/>
      <c r="BS62" s="47"/>
      <c r="BT62" s="47"/>
      <c r="BU62" s="47"/>
      <c r="BV62" s="47"/>
      <c r="BW62" s="47"/>
      <c r="BX62" s="47"/>
      <c r="BY62" s="47"/>
      <c r="BZ62" s="47"/>
      <c r="CA62" s="47"/>
      <c r="CB62" s="47"/>
      <c r="CC62" s="47"/>
      <c r="CD62" s="47"/>
      <c r="CE62" s="47"/>
      <c r="CF62" s="47"/>
      <c r="CG62" s="47"/>
      <c r="CH62" s="47"/>
      <c r="CI62" s="47"/>
      <c r="CJ62" s="47"/>
      <c r="CK62" s="47"/>
      <c r="CL62" s="47"/>
      <c r="CM62" s="47"/>
      <c r="CN62" s="47"/>
      <c r="CO62" s="47"/>
      <c r="CP62" s="47"/>
      <c r="CQ62" s="47"/>
      <c r="CR62" s="47"/>
      <c r="CS62" s="47"/>
      <c r="CT62" s="47"/>
      <c r="CU62" s="47"/>
      <c r="CV62" s="47"/>
      <c r="CW62" s="47"/>
      <c r="CX62" s="47"/>
      <c r="CY62" s="47"/>
      <c r="CZ62" s="47"/>
      <c r="DA62" s="47"/>
      <c r="DB62" s="47"/>
      <c r="DC62" s="47"/>
      <c r="DD62" s="47"/>
      <c r="DE62" s="47"/>
      <c r="DF62" s="47"/>
      <c r="DG62" s="47"/>
      <c r="DH62" s="47"/>
      <c r="DI62" s="47"/>
      <c r="DJ62" s="47"/>
      <c r="DK62" s="47"/>
      <c r="DL62" s="47"/>
      <c r="DM62" s="47"/>
      <c r="DN62" s="47"/>
      <c r="DO62" s="47"/>
      <c r="DP62" s="47"/>
      <c r="DQ62" s="47"/>
      <c r="DR62" s="47"/>
      <c r="DS62" s="47"/>
      <c r="DT62" s="47"/>
      <c r="DU62" s="47"/>
      <c r="DV62" s="47"/>
      <c r="DW62" s="47"/>
      <c r="DX62" s="47"/>
      <c r="DY62" s="47"/>
      <c r="DZ62" s="47"/>
      <c r="EA62" s="47"/>
      <c r="EB62" s="47"/>
      <c r="EC62" s="47"/>
      <c r="ED62" s="47"/>
      <c r="EE62" s="47"/>
      <c r="EF62" s="47"/>
      <c r="EG62" s="47"/>
      <c r="EH62" s="47"/>
      <c r="EI62" s="47"/>
      <c r="EJ62" s="47"/>
      <c r="EK62" s="47"/>
      <c r="EL62" s="47"/>
      <c r="EM62" s="47"/>
      <c r="EN62" s="47"/>
      <c r="EO62" s="47"/>
      <c r="EP62" s="47"/>
      <c r="EQ62" s="47"/>
      <c r="ER62" s="47"/>
      <c r="ES62" s="47"/>
      <c r="ET62" s="47"/>
      <c r="EU62" s="47"/>
      <c r="EV62" s="47"/>
      <c r="EW62" s="47"/>
      <c r="EX62" s="47"/>
      <c r="EY62" s="47"/>
      <c r="EZ62" s="47"/>
      <c r="FA62" s="47"/>
      <c r="FB62" s="47"/>
      <c r="FC62" s="47"/>
      <c r="FD62" s="47"/>
      <c r="FE62" s="47"/>
      <c r="FF62" s="47"/>
      <c r="FG62" s="47"/>
      <c r="FH62" s="47"/>
      <c r="FI62" s="47"/>
      <c r="FJ62" s="47"/>
      <c r="FK62" s="47"/>
      <c r="FL62" s="47"/>
      <c r="FM62" s="47"/>
      <c r="FN62" s="47"/>
      <c r="FO62" s="47"/>
      <c r="FP62" s="47"/>
    </row>
    <row r="63" spans="1:172" s="48" customFormat="1" ht="35.1" customHeight="1" x14ac:dyDescent="0.35">
      <c r="A63" s="103"/>
      <c r="B63" s="103"/>
      <c r="C63" s="104"/>
      <c r="D63" s="145"/>
      <c r="E63" s="144"/>
      <c r="F63" s="144"/>
      <c r="G63" s="144"/>
      <c r="H63" s="144"/>
      <c r="I63" s="144"/>
      <c r="J63" s="144"/>
      <c r="K63" s="144"/>
      <c r="L63" s="144"/>
      <c r="M63" s="144"/>
      <c r="N63" s="47"/>
      <c r="O63" s="410"/>
      <c r="P63" s="495" t="s">
        <v>157</v>
      </c>
      <c r="Q63" s="495"/>
      <c r="R63" s="495"/>
      <c r="S63" s="495"/>
      <c r="T63" s="98">
        <v>370</v>
      </c>
      <c r="U63" s="138">
        <v>4.55</v>
      </c>
      <c r="V63" s="177">
        <v>215.215</v>
      </c>
      <c r="W63" s="136">
        <f t="shared" si="1"/>
        <v>0</v>
      </c>
      <c r="X63" s="178">
        <f t="shared" si="0"/>
        <v>0</v>
      </c>
      <c r="Y63" s="47"/>
      <c r="Z63" s="47"/>
      <c r="AA63" s="47"/>
      <c r="AB63" s="47"/>
      <c r="AC63" s="47"/>
      <c r="AD63" s="47"/>
      <c r="AE63" s="47"/>
      <c r="AF63" s="47"/>
      <c r="AG63" s="47"/>
      <c r="AH63" s="47"/>
      <c r="AI63" s="47"/>
      <c r="AJ63" s="47"/>
      <c r="AK63" s="47"/>
      <c r="AL63" s="47"/>
      <c r="AM63" s="47"/>
      <c r="AN63" s="47"/>
      <c r="AO63" s="47"/>
      <c r="AP63" s="47"/>
      <c r="AQ63" s="47"/>
      <c r="AR63" s="47"/>
      <c r="AS63" s="47"/>
      <c r="AT63" s="47"/>
      <c r="AU63" s="47"/>
      <c r="AV63" s="47"/>
      <c r="AW63" s="47"/>
      <c r="AX63" s="47"/>
      <c r="AY63" s="47"/>
      <c r="AZ63" s="47"/>
      <c r="BA63" s="47"/>
      <c r="BB63" s="47"/>
      <c r="BC63" s="47"/>
      <c r="BD63" s="47"/>
      <c r="BE63" s="47"/>
      <c r="BF63" s="47"/>
      <c r="BG63" s="47"/>
      <c r="BH63" s="47"/>
      <c r="BI63" s="47"/>
      <c r="BJ63" s="47"/>
      <c r="BK63" s="47"/>
      <c r="BL63" s="47"/>
      <c r="BM63" s="47"/>
      <c r="BN63" s="47"/>
      <c r="BO63" s="47"/>
      <c r="BP63" s="47"/>
      <c r="BQ63" s="47"/>
      <c r="BR63" s="47"/>
      <c r="BS63" s="47"/>
      <c r="BT63" s="47"/>
      <c r="BU63" s="47"/>
      <c r="BV63" s="47"/>
      <c r="BW63" s="47"/>
      <c r="BX63" s="47"/>
      <c r="BY63" s="47"/>
      <c r="BZ63" s="47"/>
      <c r="CA63" s="47"/>
      <c r="CB63" s="47"/>
      <c r="CC63" s="47"/>
      <c r="CD63" s="47"/>
      <c r="CE63" s="47"/>
      <c r="CF63" s="47"/>
      <c r="CG63" s="47"/>
      <c r="CH63" s="47"/>
      <c r="CI63" s="47"/>
      <c r="CJ63" s="47"/>
      <c r="CK63" s="47"/>
      <c r="CL63" s="47"/>
      <c r="CM63" s="47"/>
      <c r="CN63" s="47"/>
      <c r="CO63" s="47"/>
      <c r="CP63" s="47"/>
      <c r="CQ63" s="47"/>
      <c r="CR63" s="47"/>
      <c r="CS63" s="47"/>
      <c r="CT63" s="47"/>
      <c r="CU63" s="47"/>
      <c r="CV63" s="47"/>
      <c r="CW63" s="47"/>
      <c r="CX63" s="47"/>
      <c r="CY63" s="47"/>
      <c r="CZ63" s="47"/>
      <c r="DA63" s="47"/>
      <c r="DB63" s="47"/>
      <c r="DC63" s="47"/>
      <c r="DD63" s="47"/>
      <c r="DE63" s="47"/>
      <c r="DF63" s="47"/>
      <c r="DG63" s="47"/>
      <c r="DH63" s="47"/>
      <c r="DI63" s="47"/>
      <c r="DJ63" s="47"/>
      <c r="DK63" s="47"/>
      <c r="DL63" s="47"/>
      <c r="DM63" s="47"/>
      <c r="DN63" s="47"/>
      <c r="DO63" s="47"/>
      <c r="DP63" s="47"/>
      <c r="DQ63" s="47"/>
      <c r="DR63" s="47"/>
      <c r="DS63" s="47"/>
      <c r="DT63" s="47"/>
      <c r="DU63" s="47"/>
      <c r="DV63" s="47"/>
      <c r="DW63" s="47"/>
      <c r="DX63" s="47"/>
      <c r="DY63" s="47"/>
      <c r="DZ63" s="47"/>
      <c r="EA63" s="47"/>
      <c r="EB63" s="47"/>
      <c r="EC63" s="47"/>
      <c r="ED63" s="47"/>
      <c r="EE63" s="47"/>
      <c r="EF63" s="47"/>
      <c r="EG63" s="47"/>
      <c r="EH63" s="47"/>
      <c r="EI63" s="47"/>
      <c r="EJ63" s="47"/>
      <c r="EK63" s="47"/>
      <c r="EL63" s="47"/>
      <c r="EM63" s="47"/>
      <c r="EN63" s="47"/>
      <c r="EO63" s="47"/>
      <c r="EP63" s="47"/>
      <c r="EQ63" s="47"/>
      <c r="ER63" s="47"/>
      <c r="ES63" s="47"/>
      <c r="ET63" s="47"/>
      <c r="EU63" s="47"/>
      <c r="EV63" s="47"/>
      <c r="EW63" s="47"/>
      <c r="EX63" s="47"/>
      <c r="EY63" s="47"/>
      <c r="EZ63" s="47"/>
      <c r="FA63" s="47"/>
      <c r="FB63" s="47"/>
      <c r="FC63" s="47"/>
      <c r="FD63" s="47"/>
      <c r="FE63" s="47"/>
      <c r="FF63" s="47"/>
      <c r="FG63" s="47"/>
      <c r="FH63" s="47"/>
      <c r="FI63" s="47"/>
      <c r="FJ63" s="47"/>
      <c r="FK63" s="47"/>
      <c r="FL63" s="47"/>
      <c r="FM63" s="47"/>
      <c r="FN63" s="47"/>
      <c r="FO63" s="47"/>
      <c r="FP63" s="47"/>
    </row>
    <row r="64" spans="1:172" s="48" customFormat="1" ht="35.1" customHeight="1" x14ac:dyDescent="0.35">
      <c r="A64" s="103"/>
      <c r="B64" s="103"/>
      <c r="C64" s="104"/>
      <c r="D64" s="145"/>
      <c r="E64" s="144"/>
      <c r="F64" s="144"/>
      <c r="G64" s="144"/>
      <c r="H64" s="144"/>
      <c r="I64" s="144"/>
      <c r="J64" s="144"/>
      <c r="K64" s="144"/>
      <c r="L64" s="144"/>
      <c r="M64" s="144"/>
      <c r="N64" s="47"/>
      <c r="O64" s="410"/>
      <c r="P64" s="495" t="s">
        <v>158</v>
      </c>
      <c r="Q64" s="495"/>
      <c r="R64" s="495"/>
      <c r="S64" s="495"/>
      <c r="T64" s="98">
        <v>380</v>
      </c>
      <c r="U64" s="138">
        <v>7.1</v>
      </c>
      <c r="V64" s="177">
        <v>335.83</v>
      </c>
      <c r="W64" s="136">
        <f t="shared" si="1"/>
        <v>0</v>
      </c>
      <c r="X64" s="178">
        <f t="shared" si="0"/>
        <v>0</v>
      </c>
      <c r="Y64" s="47"/>
      <c r="Z64" s="47"/>
      <c r="AA64" s="47"/>
      <c r="AB64" s="47"/>
      <c r="AC64" s="47"/>
      <c r="AD64" s="47"/>
      <c r="AE64" s="47"/>
      <c r="AF64" s="47"/>
      <c r="AG64" s="47"/>
      <c r="AH64" s="47"/>
      <c r="AI64" s="47"/>
      <c r="AJ64" s="47"/>
      <c r="AK64" s="47"/>
      <c r="AL64" s="47"/>
      <c r="AM64" s="47"/>
      <c r="AN64" s="47"/>
      <c r="AO64" s="47"/>
      <c r="AP64" s="47"/>
      <c r="AQ64" s="47"/>
      <c r="AR64" s="47"/>
      <c r="AS64" s="47"/>
      <c r="AT64" s="47"/>
      <c r="AU64" s="47"/>
      <c r="AV64" s="47"/>
      <c r="AW64" s="47"/>
      <c r="AX64" s="47"/>
      <c r="AY64" s="47"/>
      <c r="AZ64" s="47"/>
      <c r="BA64" s="47"/>
      <c r="BB64" s="47"/>
      <c r="BC64" s="47"/>
      <c r="BD64" s="47"/>
      <c r="BE64" s="47"/>
      <c r="BF64" s="47"/>
      <c r="BG64" s="47"/>
      <c r="BH64" s="47"/>
      <c r="BI64" s="47"/>
      <c r="BJ64" s="47"/>
      <c r="BK64" s="47"/>
      <c r="BL64" s="47"/>
      <c r="BM64" s="47"/>
      <c r="BN64" s="47"/>
      <c r="BO64" s="47"/>
      <c r="BP64" s="47"/>
      <c r="BQ64" s="47"/>
      <c r="BR64" s="47"/>
      <c r="BS64" s="47"/>
      <c r="BT64" s="47"/>
      <c r="BU64" s="47"/>
      <c r="BV64" s="47"/>
      <c r="BW64" s="47"/>
      <c r="BX64" s="47"/>
      <c r="BY64" s="47"/>
      <c r="BZ64" s="47"/>
      <c r="CA64" s="47"/>
      <c r="CB64" s="47"/>
      <c r="CC64" s="47"/>
      <c r="CD64" s="47"/>
      <c r="CE64" s="47"/>
      <c r="CF64" s="47"/>
      <c r="CG64" s="47"/>
      <c r="CH64" s="47"/>
      <c r="CI64" s="47"/>
      <c r="CJ64" s="47"/>
      <c r="CK64" s="47"/>
      <c r="CL64" s="47"/>
      <c r="CM64" s="47"/>
      <c r="CN64" s="47"/>
      <c r="CO64" s="47"/>
      <c r="CP64" s="47"/>
      <c r="CQ64" s="47"/>
      <c r="CR64" s="47"/>
      <c r="CS64" s="47"/>
      <c r="CT64" s="47"/>
      <c r="CU64" s="47"/>
      <c r="CV64" s="47"/>
      <c r="CW64" s="47"/>
      <c r="CX64" s="47"/>
      <c r="CY64" s="47"/>
      <c r="CZ64" s="47"/>
      <c r="DA64" s="47"/>
      <c r="DB64" s="47"/>
      <c r="DC64" s="47"/>
      <c r="DD64" s="47"/>
      <c r="DE64" s="47"/>
      <c r="DF64" s="47"/>
      <c r="DG64" s="47"/>
      <c r="DH64" s="47"/>
      <c r="DI64" s="47"/>
      <c r="DJ64" s="47"/>
      <c r="DK64" s="47"/>
      <c r="DL64" s="47"/>
      <c r="DM64" s="47"/>
      <c r="DN64" s="47"/>
      <c r="DO64" s="47"/>
      <c r="DP64" s="47"/>
      <c r="DQ64" s="47"/>
      <c r="DR64" s="47"/>
      <c r="DS64" s="47"/>
      <c r="DT64" s="47"/>
      <c r="DU64" s="47"/>
      <c r="DV64" s="47"/>
      <c r="DW64" s="47"/>
      <c r="DX64" s="47"/>
      <c r="DY64" s="47"/>
      <c r="DZ64" s="47"/>
      <c r="EA64" s="47"/>
      <c r="EB64" s="47"/>
      <c r="EC64" s="47"/>
      <c r="ED64" s="47"/>
      <c r="EE64" s="47"/>
      <c r="EF64" s="47"/>
      <c r="EG64" s="47"/>
      <c r="EH64" s="47"/>
      <c r="EI64" s="47"/>
      <c r="EJ64" s="47"/>
      <c r="EK64" s="47"/>
      <c r="EL64" s="47"/>
      <c r="EM64" s="47"/>
      <c r="EN64" s="47"/>
      <c r="EO64" s="47"/>
      <c r="EP64" s="47"/>
      <c r="EQ64" s="47"/>
      <c r="ER64" s="47"/>
      <c r="ES64" s="47"/>
      <c r="ET64" s="47"/>
      <c r="EU64" s="47"/>
      <c r="EV64" s="47"/>
      <c r="EW64" s="47"/>
      <c r="EX64" s="47"/>
      <c r="EY64" s="47"/>
      <c r="EZ64" s="47"/>
      <c r="FA64" s="47"/>
      <c r="FB64" s="47"/>
      <c r="FC64" s="47"/>
      <c r="FD64" s="47"/>
      <c r="FE64" s="47"/>
      <c r="FF64" s="47"/>
      <c r="FG64" s="47"/>
      <c r="FH64" s="47"/>
      <c r="FI64" s="47"/>
      <c r="FJ64" s="47"/>
      <c r="FK64" s="47"/>
      <c r="FL64" s="47"/>
      <c r="FM64" s="47"/>
      <c r="FN64" s="47"/>
      <c r="FO64" s="47"/>
      <c r="FP64" s="47"/>
    </row>
    <row r="65" spans="1:172" s="48" customFormat="1" ht="35.1" customHeight="1" x14ac:dyDescent="0.35">
      <c r="A65" s="103"/>
      <c r="B65" s="103"/>
      <c r="C65" s="104"/>
      <c r="D65" s="145"/>
      <c r="E65" s="144"/>
      <c r="F65" s="144"/>
      <c r="G65" s="144"/>
      <c r="H65" s="144"/>
      <c r="I65" s="144"/>
      <c r="J65" s="144"/>
      <c r="K65" s="144"/>
      <c r="L65" s="144"/>
      <c r="M65" s="144"/>
      <c r="N65" s="47"/>
      <c r="O65" s="410"/>
      <c r="P65" s="495" t="s">
        <v>159</v>
      </c>
      <c r="Q65" s="495"/>
      <c r="R65" s="495"/>
      <c r="S65" s="495"/>
      <c r="T65" s="98">
        <v>381</v>
      </c>
      <c r="U65" s="138">
        <v>2.5499999999999998</v>
      </c>
      <c r="V65" s="177">
        <v>120.62</v>
      </c>
      <c r="W65" s="136">
        <f t="shared" si="1"/>
        <v>0</v>
      </c>
      <c r="X65" s="178">
        <f t="shared" si="0"/>
        <v>0</v>
      </c>
      <c r="Y65" s="47"/>
      <c r="Z65" s="47"/>
      <c r="AA65" s="47"/>
      <c r="AB65" s="47"/>
      <c r="AC65" s="47"/>
      <c r="AD65" s="47"/>
      <c r="AE65" s="47"/>
      <c r="AF65" s="47"/>
      <c r="AG65" s="47"/>
      <c r="AH65" s="47"/>
      <c r="AI65" s="47"/>
      <c r="AJ65" s="47"/>
      <c r="AK65" s="47"/>
      <c r="AL65" s="47"/>
      <c r="AM65" s="47"/>
      <c r="AN65" s="47"/>
      <c r="AO65" s="47"/>
      <c r="AP65" s="47"/>
      <c r="AQ65" s="47"/>
      <c r="AR65" s="47"/>
      <c r="AS65" s="47"/>
      <c r="AT65" s="47"/>
      <c r="AU65" s="47"/>
      <c r="AV65" s="47"/>
      <c r="AW65" s="47"/>
      <c r="AX65" s="47"/>
      <c r="AY65" s="47"/>
      <c r="AZ65" s="47"/>
      <c r="BA65" s="47"/>
      <c r="BB65" s="47"/>
      <c r="BC65" s="47"/>
      <c r="BD65" s="47"/>
      <c r="BE65" s="47"/>
      <c r="BF65" s="47"/>
      <c r="BG65" s="47"/>
      <c r="BH65" s="47"/>
      <c r="BI65" s="47"/>
      <c r="BJ65" s="47"/>
      <c r="BK65" s="47"/>
      <c r="BL65" s="47"/>
      <c r="BM65" s="47"/>
      <c r="BN65" s="47"/>
      <c r="BO65" s="47"/>
      <c r="BP65" s="47"/>
      <c r="BQ65" s="47"/>
      <c r="BR65" s="47"/>
      <c r="BS65" s="47"/>
      <c r="BT65" s="47"/>
      <c r="BU65" s="47"/>
      <c r="BV65" s="47"/>
      <c r="BW65" s="47"/>
      <c r="BX65" s="47"/>
      <c r="BY65" s="47"/>
      <c r="BZ65" s="47"/>
      <c r="CA65" s="47"/>
      <c r="CB65" s="47"/>
      <c r="CC65" s="47"/>
      <c r="CD65" s="47"/>
      <c r="CE65" s="47"/>
      <c r="CF65" s="47"/>
      <c r="CG65" s="47"/>
      <c r="CH65" s="47"/>
      <c r="CI65" s="47"/>
      <c r="CJ65" s="47"/>
      <c r="CK65" s="47"/>
      <c r="CL65" s="47"/>
      <c r="CM65" s="47"/>
      <c r="CN65" s="47"/>
      <c r="CO65" s="47"/>
      <c r="CP65" s="47"/>
      <c r="CQ65" s="47"/>
      <c r="CR65" s="47"/>
      <c r="CS65" s="47"/>
      <c r="CT65" s="47"/>
      <c r="CU65" s="47"/>
      <c r="CV65" s="47"/>
      <c r="CW65" s="47"/>
      <c r="CX65" s="47"/>
      <c r="CY65" s="47"/>
      <c r="CZ65" s="47"/>
      <c r="DA65" s="47"/>
      <c r="DB65" s="47"/>
      <c r="DC65" s="47"/>
      <c r="DD65" s="47"/>
      <c r="DE65" s="47"/>
      <c r="DF65" s="47"/>
      <c r="DG65" s="47"/>
      <c r="DH65" s="47"/>
      <c r="DI65" s="47"/>
      <c r="DJ65" s="47"/>
      <c r="DK65" s="47"/>
      <c r="DL65" s="47"/>
      <c r="DM65" s="47"/>
      <c r="DN65" s="47"/>
      <c r="DO65" s="47"/>
      <c r="DP65" s="47"/>
      <c r="DQ65" s="47"/>
      <c r="DR65" s="47"/>
      <c r="DS65" s="47"/>
      <c r="DT65" s="47"/>
      <c r="DU65" s="47"/>
      <c r="DV65" s="47"/>
      <c r="DW65" s="47"/>
      <c r="DX65" s="47"/>
      <c r="DY65" s="47"/>
      <c r="DZ65" s="47"/>
      <c r="EA65" s="47"/>
      <c r="EB65" s="47"/>
      <c r="EC65" s="47"/>
      <c r="ED65" s="47"/>
      <c r="EE65" s="47"/>
      <c r="EF65" s="47"/>
      <c r="EG65" s="47"/>
      <c r="EH65" s="47"/>
      <c r="EI65" s="47"/>
      <c r="EJ65" s="47"/>
      <c r="EK65" s="47"/>
      <c r="EL65" s="47"/>
      <c r="EM65" s="47"/>
      <c r="EN65" s="47"/>
      <c r="EO65" s="47"/>
      <c r="EP65" s="47"/>
      <c r="EQ65" s="47"/>
      <c r="ER65" s="47"/>
      <c r="ES65" s="47"/>
      <c r="ET65" s="47"/>
      <c r="EU65" s="47"/>
      <c r="EV65" s="47"/>
      <c r="EW65" s="47"/>
      <c r="EX65" s="47"/>
      <c r="EY65" s="47"/>
      <c r="EZ65" s="47"/>
      <c r="FA65" s="47"/>
      <c r="FB65" s="47"/>
      <c r="FC65" s="47"/>
      <c r="FD65" s="47"/>
      <c r="FE65" s="47"/>
      <c r="FF65" s="47"/>
      <c r="FG65" s="47"/>
      <c r="FH65" s="47"/>
      <c r="FI65" s="47"/>
      <c r="FJ65" s="47"/>
      <c r="FK65" s="47"/>
      <c r="FL65" s="47"/>
      <c r="FM65" s="47"/>
      <c r="FN65" s="47"/>
      <c r="FO65" s="47"/>
      <c r="FP65" s="47"/>
    </row>
    <row r="66" spans="1:172" s="48" customFormat="1" ht="35.1" customHeight="1" x14ac:dyDescent="0.35">
      <c r="A66" s="103"/>
      <c r="B66" s="103"/>
      <c r="C66" s="104"/>
      <c r="D66" s="145"/>
      <c r="E66" s="144"/>
      <c r="F66" s="144"/>
      <c r="G66" s="144"/>
      <c r="H66" s="144"/>
      <c r="I66" s="144"/>
      <c r="J66" s="144"/>
      <c r="K66" s="144"/>
      <c r="L66" s="144"/>
      <c r="M66" s="144"/>
      <c r="N66" s="47"/>
      <c r="O66" s="410"/>
      <c r="P66" s="495" t="s">
        <v>160</v>
      </c>
      <c r="Q66" s="495"/>
      <c r="R66" s="495"/>
      <c r="S66" s="495"/>
      <c r="T66" s="98">
        <v>390</v>
      </c>
      <c r="U66" s="138">
        <v>2</v>
      </c>
      <c r="V66" s="177">
        <v>94.6</v>
      </c>
      <c r="W66" s="136">
        <f t="shared" si="1"/>
        <v>0</v>
      </c>
      <c r="X66" s="178">
        <f t="shared" si="0"/>
        <v>0</v>
      </c>
      <c r="Y66" s="47"/>
      <c r="Z66" s="47"/>
      <c r="AA66" s="47"/>
      <c r="AB66" s="47"/>
      <c r="AC66" s="47"/>
      <c r="AD66" s="47"/>
      <c r="AE66" s="47"/>
      <c r="AF66" s="47"/>
      <c r="AG66" s="47"/>
      <c r="AH66" s="47"/>
      <c r="AI66" s="47"/>
      <c r="AJ66" s="47"/>
      <c r="AK66" s="47"/>
      <c r="AL66" s="47"/>
      <c r="AM66" s="47"/>
      <c r="AN66" s="47"/>
      <c r="AO66" s="47"/>
      <c r="AP66" s="47"/>
      <c r="AQ66" s="47"/>
      <c r="AR66" s="47"/>
      <c r="AS66" s="47"/>
      <c r="AT66" s="47"/>
      <c r="AU66" s="47"/>
      <c r="AV66" s="47"/>
      <c r="AW66" s="47"/>
      <c r="AX66" s="47"/>
      <c r="AY66" s="47"/>
      <c r="AZ66" s="47"/>
      <c r="BA66" s="47"/>
      <c r="BB66" s="47"/>
      <c r="BC66" s="47"/>
      <c r="BD66" s="47"/>
      <c r="BE66" s="47"/>
      <c r="BF66" s="47"/>
      <c r="BG66" s="47"/>
      <c r="BH66" s="47"/>
      <c r="BI66" s="47"/>
      <c r="BJ66" s="47"/>
      <c r="BK66" s="47"/>
      <c r="BL66" s="47"/>
      <c r="BM66" s="47"/>
      <c r="BN66" s="47"/>
      <c r="BO66" s="47"/>
      <c r="BP66" s="47"/>
      <c r="BQ66" s="47"/>
      <c r="BR66" s="47"/>
      <c r="BS66" s="47"/>
      <c r="BT66" s="47"/>
      <c r="BU66" s="47"/>
      <c r="BV66" s="47"/>
      <c r="BW66" s="47"/>
      <c r="BX66" s="47"/>
      <c r="BY66" s="47"/>
      <c r="BZ66" s="47"/>
      <c r="CA66" s="47"/>
      <c r="CB66" s="47"/>
      <c r="CC66" s="47"/>
      <c r="CD66" s="47"/>
      <c r="CE66" s="47"/>
      <c r="CF66" s="47"/>
      <c r="CG66" s="47"/>
      <c r="CH66" s="47"/>
      <c r="CI66" s="47"/>
      <c r="CJ66" s="47"/>
      <c r="CK66" s="47"/>
      <c r="CL66" s="47"/>
      <c r="CM66" s="47"/>
      <c r="CN66" s="47"/>
      <c r="CO66" s="47"/>
      <c r="CP66" s="47"/>
      <c r="CQ66" s="47"/>
      <c r="CR66" s="47"/>
      <c r="CS66" s="47"/>
      <c r="CT66" s="47"/>
      <c r="CU66" s="47"/>
      <c r="CV66" s="47"/>
      <c r="CW66" s="47"/>
      <c r="CX66" s="47"/>
      <c r="CY66" s="47"/>
      <c r="CZ66" s="47"/>
      <c r="DA66" s="47"/>
      <c r="DB66" s="47"/>
      <c r="DC66" s="47"/>
      <c r="DD66" s="47"/>
      <c r="DE66" s="47"/>
      <c r="DF66" s="47"/>
      <c r="DG66" s="47"/>
      <c r="DH66" s="47"/>
      <c r="DI66" s="47"/>
      <c r="DJ66" s="47"/>
      <c r="DK66" s="47"/>
      <c r="DL66" s="47"/>
      <c r="DM66" s="47"/>
      <c r="DN66" s="47"/>
      <c r="DO66" s="47"/>
      <c r="DP66" s="47"/>
      <c r="DQ66" s="47"/>
      <c r="DR66" s="47"/>
      <c r="DS66" s="47"/>
      <c r="DT66" s="47"/>
      <c r="DU66" s="47"/>
      <c r="DV66" s="47"/>
      <c r="DW66" s="47"/>
      <c r="DX66" s="47"/>
      <c r="DY66" s="47"/>
      <c r="DZ66" s="47"/>
      <c r="EA66" s="47"/>
      <c r="EB66" s="47"/>
      <c r="EC66" s="47"/>
      <c r="ED66" s="47"/>
      <c r="EE66" s="47"/>
      <c r="EF66" s="47"/>
      <c r="EG66" s="47"/>
      <c r="EH66" s="47"/>
      <c r="EI66" s="47"/>
      <c r="EJ66" s="47"/>
      <c r="EK66" s="47"/>
      <c r="EL66" s="47"/>
      <c r="EM66" s="47"/>
      <c r="EN66" s="47"/>
      <c r="EO66" s="47"/>
      <c r="EP66" s="47"/>
      <c r="EQ66" s="47"/>
      <c r="ER66" s="47"/>
      <c r="ES66" s="47"/>
      <c r="ET66" s="47"/>
      <c r="EU66" s="47"/>
      <c r="EV66" s="47"/>
      <c r="EW66" s="47"/>
      <c r="EX66" s="47"/>
      <c r="EY66" s="47"/>
      <c r="EZ66" s="47"/>
      <c r="FA66" s="47"/>
      <c r="FB66" s="47"/>
      <c r="FC66" s="47"/>
      <c r="FD66" s="47"/>
      <c r="FE66" s="47"/>
      <c r="FF66" s="47"/>
      <c r="FG66" s="47"/>
      <c r="FH66" s="47"/>
      <c r="FI66" s="47"/>
      <c r="FJ66" s="47"/>
      <c r="FK66" s="47"/>
      <c r="FL66" s="47"/>
      <c r="FM66" s="47"/>
      <c r="FN66" s="47"/>
      <c r="FO66" s="47"/>
      <c r="FP66" s="47"/>
    </row>
    <row r="67" spans="1:172" s="48" customFormat="1" ht="35.1" customHeight="1" x14ac:dyDescent="0.35">
      <c r="A67" s="103"/>
      <c r="B67" s="103"/>
      <c r="C67" s="104"/>
      <c r="D67" s="145"/>
      <c r="E67" s="144"/>
      <c r="F67" s="144"/>
      <c r="G67" s="144"/>
      <c r="H67" s="144"/>
      <c r="I67" s="144"/>
      <c r="J67" s="144"/>
      <c r="K67" s="144"/>
      <c r="L67" s="144"/>
      <c r="M67" s="144"/>
      <c r="N67" s="47"/>
      <c r="O67" s="497"/>
      <c r="P67" s="495" t="s">
        <v>211</v>
      </c>
      <c r="Q67" s="495"/>
      <c r="R67" s="495"/>
      <c r="S67" s="495"/>
      <c r="T67" s="98">
        <v>900</v>
      </c>
      <c r="U67" s="138">
        <v>1</v>
      </c>
      <c r="V67" s="177">
        <v>52</v>
      </c>
      <c r="W67" s="136">
        <f t="shared" si="1"/>
        <v>0</v>
      </c>
      <c r="X67" s="178">
        <f t="shared" si="0"/>
        <v>0</v>
      </c>
      <c r="Y67" s="47"/>
      <c r="Z67" s="47"/>
      <c r="AA67" s="47"/>
      <c r="AB67" s="47"/>
      <c r="AC67" s="47"/>
      <c r="AD67" s="47"/>
      <c r="AE67" s="47"/>
      <c r="AF67" s="47"/>
      <c r="AG67" s="47"/>
      <c r="AH67" s="47"/>
      <c r="AI67" s="47"/>
      <c r="AJ67" s="47"/>
      <c r="AK67" s="47"/>
      <c r="AL67" s="47"/>
      <c r="AM67" s="47"/>
      <c r="AN67" s="47"/>
      <c r="AO67" s="47"/>
      <c r="AP67" s="47"/>
      <c r="AQ67" s="47"/>
      <c r="AR67" s="47"/>
      <c r="AS67" s="47"/>
      <c r="AT67" s="47"/>
      <c r="AU67" s="47"/>
      <c r="AV67" s="47"/>
      <c r="AW67" s="47"/>
      <c r="AX67" s="47"/>
      <c r="AY67" s="47"/>
      <c r="AZ67" s="47"/>
      <c r="BA67" s="47"/>
      <c r="BB67" s="47"/>
      <c r="BC67" s="47"/>
      <c r="BD67" s="47"/>
      <c r="BE67" s="47"/>
      <c r="BF67" s="47"/>
      <c r="BG67" s="47"/>
      <c r="BH67" s="47"/>
      <c r="BI67" s="47"/>
      <c r="BJ67" s="47"/>
      <c r="BK67" s="47"/>
      <c r="BL67" s="47"/>
      <c r="BM67" s="47"/>
      <c r="BN67" s="47"/>
      <c r="BO67" s="47"/>
      <c r="BP67" s="47"/>
      <c r="BQ67" s="47"/>
      <c r="BR67" s="47"/>
      <c r="BS67" s="47"/>
      <c r="BT67" s="47"/>
      <c r="BU67" s="47"/>
      <c r="BV67" s="47"/>
      <c r="BW67" s="47"/>
      <c r="BX67" s="47"/>
      <c r="BY67" s="47"/>
      <c r="BZ67" s="47"/>
      <c r="CA67" s="47"/>
      <c r="CB67" s="47"/>
      <c r="CC67" s="47"/>
      <c r="CD67" s="47"/>
      <c r="CE67" s="47"/>
      <c r="CF67" s="47"/>
      <c r="CG67" s="47"/>
      <c r="CH67" s="47"/>
      <c r="CI67" s="47"/>
      <c r="CJ67" s="47"/>
      <c r="CK67" s="47"/>
      <c r="CL67" s="47"/>
      <c r="CM67" s="47"/>
      <c r="CN67" s="47"/>
      <c r="CO67" s="47"/>
      <c r="CP67" s="47"/>
      <c r="CQ67" s="47"/>
      <c r="CR67" s="47"/>
      <c r="CS67" s="47"/>
      <c r="CT67" s="47"/>
      <c r="CU67" s="47"/>
      <c r="CV67" s="47"/>
      <c r="CW67" s="47"/>
      <c r="CX67" s="47"/>
      <c r="CY67" s="47"/>
      <c r="CZ67" s="47"/>
      <c r="DA67" s="47"/>
      <c r="DB67" s="47"/>
      <c r="DC67" s="47"/>
      <c r="DD67" s="47"/>
      <c r="DE67" s="47"/>
      <c r="DF67" s="47"/>
      <c r="DG67" s="47"/>
      <c r="DH67" s="47"/>
      <c r="DI67" s="47"/>
      <c r="DJ67" s="47"/>
      <c r="DK67" s="47"/>
      <c r="DL67" s="47"/>
      <c r="DM67" s="47"/>
      <c r="DN67" s="47"/>
      <c r="DO67" s="47"/>
      <c r="DP67" s="47"/>
      <c r="DQ67" s="47"/>
      <c r="DR67" s="47"/>
      <c r="DS67" s="47"/>
      <c r="DT67" s="47"/>
      <c r="DU67" s="47"/>
      <c r="DV67" s="47"/>
      <c r="DW67" s="47"/>
      <c r="DX67" s="47"/>
      <c r="DY67" s="47"/>
      <c r="DZ67" s="47"/>
      <c r="EA67" s="47"/>
      <c r="EB67" s="47"/>
      <c r="EC67" s="47"/>
      <c r="ED67" s="47"/>
      <c r="EE67" s="47"/>
      <c r="EF67" s="47"/>
      <c r="EG67" s="47"/>
      <c r="EH67" s="47"/>
      <c r="EI67" s="47"/>
      <c r="EJ67" s="47"/>
      <c r="EK67" s="47"/>
      <c r="EL67" s="47"/>
      <c r="EM67" s="47"/>
      <c r="EN67" s="47"/>
      <c r="EO67" s="47"/>
      <c r="EP67" s="47"/>
      <c r="EQ67" s="47"/>
      <c r="ER67" s="47"/>
      <c r="ES67" s="47"/>
      <c r="ET67" s="47"/>
      <c r="EU67" s="47"/>
      <c r="EV67" s="47"/>
      <c r="EW67" s="47"/>
      <c r="EX67" s="47"/>
      <c r="EY67" s="47"/>
      <c r="EZ67" s="47"/>
      <c r="FA67" s="47"/>
      <c r="FB67" s="47"/>
      <c r="FC67" s="47"/>
      <c r="FD67" s="47"/>
      <c r="FE67" s="47"/>
      <c r="FF67" s="47"/>
      <c r="FG67" s="47"/>
      <c r="FH67" s="47"/>
      <c r="FI67" s="47"/>
      <c r="FJ67" s="47"/>
      <c r="FK67" s="47"/>
      <c r="FL67" s="47"/>
      <c r="FM67" s="47"/>
      <c r="FN67" s="47"/>
      <c r="FO67" s="47"/>
      <c r="FP67" s="47"/>
    </row>
    <row r="68" spans="1:172" s="48" customFormat="1" ht="35.1" customHeight="1" x14ac:dyDescent="0.35">
      <c r="A68" s="105"/>
      <c r="B68" s="105"/>
      <c r="C68" s="106"/>
      <c r="D68" s="181"/>
      <c r="E68" s="356"/>
      <c r="F68" s="356"/>
      <c r="G68" s="356"/>
      <c r="H68" s="356"/>
      <c r="I68" s="356"/>
      <c r="J68" s="356"/>
      <c r="K68" s="356"/>
      <c r="L68" s="356"/>
      <c r="M68" s="356"/>
      <c r="N68" s="47"/>
      <c r="O68" s="47"/>
      <c r="P68" s="47"/>
      <c r="Q68" s="47"/>
      <c r="R68" s="47"/>
      <c r="S68" s="47"/>
      <c r="T68" s="47"/>
      <c r="U68" s="47"/>
      <c r="V68" s="47"/>
      <c r="W68" s="47"/>
      <c r="X68" s="47"/>
      <c r="Y68" s="47"/>
      <c r="Z68" s="47"/>
      <c r="AA68" s="47"/>
      <c r="AB68" s="47"/>
      <c r="AC68" s="47"/>
      <c r="AD68" s="47"/>
      <c r="AE68" s="47"/>
      <c r="AF68" s="47"/>
      <c r="AG68" s="47"/>
      <c r="AH68" s="47"/>
      <c r="AI68" s="47"/>
      <c r="AJ68" s="47"/>
      <c r="AK68" s="47"/>
      <c r="AL68" s="47"/>
      <c r="AM68" s="47"/>
      <c r="AN68" s="47"/>
      <c r="AO68" s="47"/>
      <c r="AP68" s="47"/>
      <c r="AQ68" s="47"/>
      <c r="AR68" s="47"/>
      <c r="AS68" s="47"/>
      <c r="AT68" s="47"/>
      <c r="AU68" s="47"/>
      <c r="AV68" s="47"/>
      <c r="AW68" s="47"/>
      <c r="AX68" s="47"/>
      <c r="AY68" s="47"/>
      <c r="AZ68" s="47"/>
      <c r="BA68" s="47"/>
      <c r="BB68" s="47"/>
      <c r="BC68" s="47"/>
      <c r="BD68" s="47"/>
      <c r="BE68" s="47"/>
      <c r="BF68" s="47"/>
      <c r="BG68" s="47"/>
      <c r="BH68" s="47"/>
      <c r="BI68" s="47"/>
      <c r="BJ68" s="47"/>
      <c r="BK68" s="47"/>
      <c r="BL68" s="47"/>
      <c r="BM68" s="47"/>
      <c r="BN68" s="47"/>
      <c r="BO68" s="47"/>
      <c r="BP68" s="47"/>
      <c r="BQ68" s="47"/>
      <c r="BR68" s="47"/>
      <c r="BS68" s="47"/>
      <c r="BT68" s="47"/>
      <c r="BU68" s="47"/>
      <c r="BV68" s="47"/>
      <c r="BW68" s="47"/>
      <c r="BX68" s="47"/>
      <c r="BY68" s="47"/>
      <c r="BZ68" s="47"/>
      <c r="CA68" s="47"/>
      <c r="CB68" s="47"/>
      <c r="CC68" s="47"/>
      <c r="CD68" s="47"/>
      <c r="CE68" s="47"/>
      <c r="CF68" s="47"/>
      <c r="CG68" s="47"/>
      <c r="CH68" s="47"/>
      <c r="CI68" s="47"/>
      <c r="CJ68" s="47"/>
      <c r="CK68" s="47"/>
      <c r="CL68" s="47"/>
      <c r="CM68" s="47"/>
      <c r="CN68" s="47"/>
      <c r="CO68" s="47"/>
      <c r="CP68" s="47"/>
      <c r="CQ68" s="47"/>
      <c r="CR68" s="47"/>
      <c r="CS68" s="47"/>
      <c r="CT68" s="47"/>
      <c r="CU68" s="47"/>
      <c r="CV68" s="47"/>
      <c r="CW68" s="47"/>
      <c r="CX68" s="47"/>
      <c r="CY68" s="47"/>
      <c r="CZ68" s="47"/>
      <c r="DA68" s="47"/>
      <c r="DB68" s="47"/>
      <c r="DC68" s="47"/>
      <c r="DD68" s="47"/>
      <c r="DE68" s="47"/>
      <c r="DF68" s="47"/>
      <c r="DG68" s="47"/>
      <c r="DH68" s="47"/>
      <c r="DI68" s="47"/>
      <c r="DJ68" s="47"/>
      <c r="DK68" s="47"/>
      <c r="DL68" s="47"/>
      <c r="DM68" s="47"/>
      <c r="DN68" s="47"/>
      <c r="DO68" s="47"/>
      <c r="DP68" s="47"/>
      <c r="DQ68" s="47"/>
      <c r="DR68" s="47"/>
      <c r="DS68" s="47"/>
      <c r="DT68" s="47"/>
      <c r="DU68" s="47"/>
      <c r="DV68" s="47"/>
      <c r="DW68" s="47"/>
      <c r="DX68" s="47"/>
      <c r="DY68" s="47"/>
      <c r="DZ68" s="47"/>
      <c r="EA68" s="47"/>
      <c r="EB68" s="47"/>
      <c r="EC68" s="47"/>
      <c r="ED68" s="47"/>
      <c r="EE68" s="47"/>
      <c r="EF68" s="47"/>
      <c r="EG68" s="47"/>
      <c r="EH68" s="47"/>
      <c r="EI68" s="47"/>
      <c r="EJ68" s="47"/>
      <c r="EK68" s="47"/>
      <c r="EL68" s="47"/>
      <c r="EM68" s="47"/>
      <c r="EN68" s="47"/>
      <c r="EO68" s="47"/>
      <c r="EP68" s="47"/>
      <c r="EQ68" s="47"/>
      <c r="ER68" s="47"/>
      <c r="ES68" s="47"/>
      <c r="ET68" s="47"/>
      <c r="EU68" s="47"/>
      <c r="EV68" s="47"/>
      <c r="EW68" s="47"/>
      <c r="EX68" s="47"/>
      <c r="EY68" s="47"/>
      <c r="EZ68" s="47"/>
      <c r="FA68" s="47"/>
      <c r="FB68" s="47"/>
      <c r="FC68" s="47"/>
      <c r="FD68" s="47"/>
      <c r="FE68" s="47"/>
      <c r="FF68" s="47"/>
      <c r="FG68" s="47"/>
      <c r="FH68" s="47"/>
      <c r="FI68" s="47"/>
      <c r="FJ68" s="47"/>
      <c r="FK68" s="47"/>
      <c r="FL68" s="47"/>
      <c r="FM68" s="47"/>
      <c r="FN68" s="47"/>
      <c r="FO68" s="47"/>
      <c r="FP68" s="47"/>
    </row>
    <row r="69" spans="1:172" s="48" customFormat="1" ht="35.1" customHeight="1" x14ac:dyDescent="0.35">
      <c r="A69" s="105"/>
      <c r="B69" s="105"/>
      <c r="C69" s="106"/>
      <c r="D69" s="181"/>
      <c r="E69" s="356"/>
      <c r="F69" s="356"/>
      <c r="G69" s="356"/>
      <c r="H69" s="356"/>
      <c r="I69" s="356"/>
      <c r="J69" s="356"/>
      <c r="K69" s="356"/>
      <c r="L69" s="356"/>
      <c r="M69" s="356"/>
      <c r="N69" s="47"/>
      <c r="O69" s="47"/>
      <c r="P69" s="47"/>
      <c r="Q69" s="47"/>
      <c r="R69" s="47"/>
      <c r="S69" s="47"/>
      <c r="T69" s="47"/>
      <c r="U69" s="47"/>
      <c r="V69" s="47"/>
      <c r="W69" s="47"/>
      <c r="X69" s="47"/>
      <c r="Y69" s="47"/>
      <c r="Z69" s="47"/>
      <c r="AA69" s="47"/>
      <c r="AB69" s="47"/>
      <c r="AC69" s="47"/>
      <c r="AD69" s="47"/>
      <c r="AE69" s="47"/>
      <c r="AF69" s="47"/>
      <c r="AG69" s="47"/>
      <c r="AH69" s="47"/>
      <c r="AI69" s="47"/>
      <c r="AJ69" s="47"/>
      <c r="AK69" s="47"/>
      <c r="AL69" s="47"/>
      <c r="AM69" s="47"/>
      <c r="AN69" s="47"/>
      <c r="AO69" s="47"/>
      <c r="AP69" s="47"/>
      <c r="AQ69" s="47"/>
      <c r="AR69" s="47"/>
      <c r="AS69" s="47"/>
      <c r="AT69" s="47"/>
      <c r="AU69" s="47"/>
      <c r="AV69" s="47"/>
      <c r="AW69" s="47"/>
      <c r="AX69" s="47"/>
      <c r="AY69" s="47"/>
      <c r="AZ69" s="47"/>
      <c r="BA69" s="47"/>
      <c r="BB69" s="47"/>
      <c r="BC69" s="47"/>
      <c r="BD69" s="47"/>
      <c r="BE69" s="47"/>
      <c r="BF69" s="47"/>
      <c r="BG69" s="47"/>
      <c r="BH69" s="47"/>
      <c r="BI69" s="47"/>
      <c r="BJ69" s="47"/>
      <c r="BK69" s="47"/>
      <c r="BL69" s="47"/>
      <c r="BM69" s="47"/>
      <c r="BN69" s="47"/>
      <c r="BO69" s="47"/>
      <c r="BP69" s="47"/>
      <c r="BQ69" s="47"/>
      <c r="BR69" s="47"/>
      <c r="BS69" s="47"/>
      <c r="BT69" s="47"/>
      <c r="BU69" s="47"/>
      <c r="BV69" s="47"/>
      <c r="BW69" s="47"/>
      <c r="BX69" s="47"/>
      <c r="BY69" s="47"/>
      <c r="BZ69" s="47"/>
      <c r="CA69" s="47"/>
      <c r="CB69" s="47"/>
      <c r="CC69" s="47"/>
      <c r="CD69" s="47"/>
      <c r="CE69" s="47"/>
      <c r="CF69" s="47"/>
      <c r="CG69" s="47"/>
      <c r="CH69" s="47"/>
      <c r="CI69" s="47"/>
      <c r="CJ69" s="47"/>
      <c r="CK69" s="47"/>
      <c r="CL69" s="47"/>
      <c r="CM69" s="47"/>
      <c r="CN69" s="47"/>
      <c r="CO69" s="47"/>
      <c r="CP69" s="47"/>
      <c r="CQ69" s="47"/>
      <c r="CR69" s="47"/>
      <c r="CS69" s="47"/>
      <c r="CT69" s="47"/>
      <c r="CU69" s="47"/>
      <c r="CV69" s="47"/>
      <c r="CW69" s="47"/>
      <c r="CX69" s="47"/>
      <c r="CY69" s="47"/>
      <c r="CZ69" s="47"/>
      <c r="DA69" s="47"/>
      <c r="DB69" s="47"/>
      <c r="DC69" s="47"/>
      <c r="DD69" s="47"/>
      <c r="DE69" s="47"/>
      <c r="DF69" s="47"/>
      <c r="DG69" s="47"/>
      <c r="DH69" s="47"/>
      <c r="DI69" s="47"/>
      <c r="DJ69" s="47"/>
      <c r="DK69" s="47"/>
      <c r="DL69" s="47"/>
      <c r="DM69" s="47"/>
      <c r="DN69" s="47"/>
      <c r="DO69" s="47"/>
      <c r="DP69" s="47"/>
      <c r="DQ69" s="47"/>
      <c r="DR69" s="47"/>
      <c r="DS69" s="47"/>
      <c r="DT69" s="47"/>
      <c r="DU69" s="47"/>
      <c r="DV69" s="47"/>
      <c r="DW69" s="47"/>
      <c r="DX69" s="47"/>
      <c r="DY69" s="47"/>
      <c r="DZ69" s="47"/>
      <c r="EA69" s="47"/>
      <c r="EB69" s="47"/>
      <c r="EC69" s="47"/>
      <c r="ED69" s="47"/>
      <c r="EE69" s="47"/>
      <c r="EF69" s="47"/>
      <c r="EG69" s="47"/>
      <c r="EH69" s="47"/>
      <c r="EI69" s="47"/>
      <c r="EJ69" s="47"/>
      <c r="EK69" s="47"/>
      <c r="EL69" s="47"/>
      <c r="EM69" s="47"/>
      <c r="EN69" s="47"/>
      <c r="EO69" s="47"/>
      <c r="EP69" s="47"/>
      <c r="EQ69" s="47"/>
      <c r="ER69" s="47"/>
      <c r="ES69" s="47"/>
      <c r="ET69" s="47"/>
      <c r="EU69" s="47"/>
      <c r="EV69" s="47"/>
      <c r="EW69" s="47"/>
      <c r="EX69" s="47"/>
      <c r="EY69" s="47"/>
      <c r="EZ69" s="47"/>
      <c r="FA69" s="47"/>
      <c r="FB69" s="47"/>
      <c r="FC69" s="47"/>
      <c r="FD69" s="47"/>
      <c r="FE69" s="47"/>
      <c r="FF69" s="47"/>
      <c r="FG69" s="47"/>
      <c r="FH69" s="47"/>
      <c r="FI69" s="47"/>
      <c r="FJ69" s="47"/>
      <c r="FK69" s="47"/>
      <c r="FL69" s="47"/>
      <c r="FM69" s="47"/>
      <c r="FN69" s="47"/>
      <c r="FO69" s="47"/>
      <c r="FP69" s="47"/>
    </row>
    <row r="70" spans="1:172" s="48" customFormat="1" ht="35.1" customHeight="1" x14ac:dyDescent="0.35">
      <c r="A70" s="105"/>
      <c r="B70" s="105"/>
      <c r="C70" s="106"/>
      <c r="D70" s="181"/>
      <c r="E70" s="356"/>
      <c r="F70" s="356"/>
      <c r="G70" s="356"/>
      <c r="H70" s="356"/>
      <c r="I70" s="356"/>
      <c r="J70" s="356"/>
      <c r="K70" s="356"/>
      <c r="L70" s="356"/>
      <c r="M70" s="356"/>
      <c r="N70" s="47"/>
      <c r="O70" s="47"/>
      <c r="P70" s="47"/>
      <c r="Q70" s="47"/>
      <c r="R70" s="47"/>
      <c r="S70" s="47"/>
      <c r="T70" s="47"/>
      <c r="U70" s="47"/>
      <c r="V70" s="47"/>
      <c r="W70" s="47"/>
      <c r="X70" s="47"/>
      <c r="Y70" s="47"/>
      <c r="Z70" s="47"/>
      <c r="AA70" s="47"/>
      <c r="AB70" s="47"/>
      <c r="AC70" s="47"/>
      <c r="AD70" s="47"/>
      <c r="AE70" s="47"/>
      <c r="AF70" s="47"/>
      <c r="AG70" s="47"/>
      <c r="AH70" s="47"/>
      <c r="AI70" s="47"/>
      <c r="AJ70" s="47"/>
      <c r="AK70" s="47"/>
      <c r="AL70" s="47"/>
      <c r="AM70" s="47"/>
      <c r="AN70" s="47"/>
      <c r="AO70" s="47"/>
      <c r="AP70" s="47"/>
      <c r="AQ70" s="47"/>
      <c r="AR70" s="47"/>
      <c r="AS70" s="47"/>
      <c r="AT70" s="47"/>
      <c r="AU70" s="47"/>
      <c r="AV70" s="47"/>
      <c r="AW70" s="47"/>
      <c r="AX70" s="47"/>
      <c r="AY70" s="47"/>
      <c r="AZ70" s="47"/>
      <c r="BA70" s="47"/>
      <c r="BB70" s="47"/>
      <c r="BC70" s="47"/>
      <c r="BD70" s="47"/>
      <c r="BE70" s="47"/>
      <c r="BF70" s="47"/>
      <c r="BG70" s="47"/>
      <c r="BH70" s="47"/>
      <c r="BI70" s="47"/>
      <c r="BJ70" s="47"/>
      <c r="BK70" s="47"/>
      <c r="BL70" s="47"/>
      <c r="BM70" s="47"/>
      <c r="BN70" s="47"/>
      <c r="BO70" s="47"/>
      <c r="BP70" s="47"/>
      <c r="BQ70" s="47"/>
      <c r="BR70" s="47"/>
      <c r="BS70" s="47"/>
      <c r="BT70" s="47"/>
      <c r="BU70" s="47"/>
      <c r="BV70" s="47"/>
      <c r="BW70" s="47"/>
      <c r="BX70" s="47"/>
      <c r="BY70" s="47"/>
      <c r="BZ70" s="47"/>
      <c r="CA70" s="47"/>
      <c r="CB70" s="47"/>
      <c r="CC70" s="47"/>
      <c r="CD70" s="47"/>
      <c r="CE70" s="47"/>
      <c r="CF70" s="47"/>
      <c r="CG70" s="47"/>
      <c r="CH70" s="47"/>
      <c r="CI70" s="47"/>
      <c r="CJ70" s="47"/>
      <c r="CK70" s="47"/>
      <c r="CL70" s="47"/>
      <c r="CM70" s="47"/>
      <c r="CN70" s="47"/>
      <c r="CO70" s="47"/>
      <c r="CP70" s="47"/>
      <c r="CQ70" s="47"/>
      <c r="CR70" s="47"/>
      <c r="CS70" s="47"/>
      <c r="CT70" s="47"/>
      <c r="CU70" s="47"/>
      <c r="CV70" s="47"/>
      <c r="CW70" s="47"/>
      <c r="CX70" s="47"/>
      <c r="CY70" s="47"/>
      <c r="CZ70" s="47"/>
      <c r="DA70" s="47"/>
      <c r="DB70" s="47"/>
      <c r="DC70" s="47"/>
      <c r="DD70" s="47"/>
      <c r="DE70" s="47"/>
      <c r="DF70" s="47"/>
      <c r="DG70" s="47"/>
      <c r="DH70" s="47"/>
      <c r="DI70" s="47"/>
      <c r="DJ70" s="47"/>
      <c r="DK70" s="47"/>
      <c r="DL70" s="47"/>
      <c r="DM70" s="47"/>
      <c r="DN70" s="47"/>
      <c r="DO70" s="47"/>
      <c r="DP70" s="47"/>
      <c r="DQ70" s="47"/>
      <c r="DR70" s="47"/>
      <c r="DS70" s="47"/>
      <c r="DT70" s="47"/>
      <c r="DU70" s="47"/>
      <c r="DV70" s="47"/>
      <c r="DW70" s="47"/>
      <c r="DX70" s="47"/>
      <c r="DY70" s="47"/>
      <c r="DZ70" s="47"/>
      <c r="EA70" s="47"/>
      <c r="EB70" s="47"/>
      <c r="EC70" s="47"/>
      <c r="ED70" s="47"/>
      <c r="EE70" s="47"/>
      <c r="EF70" s="47"/>
      <c r="EG70" s="47"/>
      <c r="EH70" s="47"/>
      <c r="EI70" s="47"/>
      <c r="EJ70" s="47"/>
      <c r="EK70" s="47"/>
      <c r="EL70" s="47"/>
      <c r="EM70" s="47"/>
      <c r="EN70" s="47"/>
      <c r="EO70" s="47"/>
      <c r="EP70" s="47"/>
      <c r="EQ70" s="47"/>
      <c r="ER70" s="47"/>
      <c r="ES70" s="47"/>
      <c r="ET70" s="47"/>
      <c r="EU70" s="47"/>
      <c r="EV70" s="47"/>
      <c r="EW70" s="47"/>
      <c r="EX70" s="47"/>
      <c r="EY70" s="47"/>
      <c r="EZ70" s="47"/>
      <c r="FA70" s="47"/>
      <c r="FB70" s="47"/>
      <c r="FC70" s="47"/>
      <c r="FD70" s="47"/>
      <c r="FE70" s="47"/>
      <c r="FF70" s="47"/>
      <c r="FG70" s="47"/>
      <c r="FH70" s="47"/>
      <c r="FI70" s="47"/>
      <c r="FJ70" s="47"/>
      <c r="FK70" s="47"/>
      <c r="FL70" s="47"/>
      <c r="FM70" s="47"/>
      <c r="FN70" s="47"/>
      <c r="FO70" s="47"/>
      <c r="FP70" s="47"/>
    </row>
    <row r="71" spans="1:172" s="48" customFormat="1" ht="35.1" customHeight="1" x14ac:dyDescent="0.35">
      <c r="A71" s="105"/>
      <c r="B71" s="105"/>
      <c r="C71" s="106"/>
      <c r="D71" s="181"/>
      <c r="E71" s="356"/>
      <c r="F71" s="356"/>
      <c r="G71" s="356"/>
      <c r="H71" s="356"/>
      <c r="I71" s="356"/>
      <c r="J71" s="356"/>
      <c r="K71" s="356"/>
      <c r="L71" s="356"/>
      <c r="M71" s="356"/>
      <c r="N71" s="47"/>
      <c r="O71" s="47"/>
      <c r="P71" s="47"/>
      <c r="Q71" s="47"/>
      <c r="R71" s="47"/>
      <c r="S71" s="47"/>
      <c r="T71" s="47"/>
      <c r="U71" s="47"/>
      <c r="V71" s="47"/>
      <c r="W71" s="47"/>
      <c r="X71" s="47"/>
      <c r="Y71" s="47"/>
      <c r="Z71" s="47"/>
      <c r="AA71" s="47"/>
      <c r="AB71" s="47"/>
      <c r="AC71" s="47"/>
      <c r="AD71" s="47"/>
      <c r="AE71" s="47"/>
      <c r="AF71" s="47"/>
      <c r="AG71" s="47"/>
      <c r="AH71" s="47"/>
      <c r="AI71" s="47"/>
      <c r="AJ71" s="47"/>
      <c r="AK71" s="47"/>
      <c r="AL71" s="47"/>
      <c r="AM71" s="47"/>
      <c r="AN71" s="47"/>
      <c r="AO71" s="47"/>
      <c r="AP71" s="47"/>
      <c r="AQ71" s="47"/>
      <c r="AR71" s="47"/>
      <c r="AS71" s="47"/>
      <c r="AT71" s="47"/>
      <c r="AU71" s="47"/>
      <c r="AV71" s="47"/>
      <c r="AW71" s="47"/>
      <c r="AX71" s="47"/>
      <c r="AY71" s="47"/>
      <c r="AZ71" s="47"/>
      <c r="BA71" s="47"/>
      <c r="BB71" s="47"/>
      <c r="BC71" s="47"/>
      <c r="BD71" s="47"/>
      <c r="BE71" s="47"/>
      <c r="BF71" s="47"/>
      <c r="BG71" s="47"/>
      <c r="BH71" s="47"/>
      <c r="BI71" s="47"/>
      <c r="BJ71" s="47"/>
      <c r="BK71" s="47"/>
      <c r="BL71" s="47"/>
      <c r="BM71" s="47"/>
      <c r="BN71" s="47"/>
      <c r="BO71" s="47"/>
      <c r="BP71" s="47"/>
      <c r="BQ71" s="47"/>
      <c r="BR71" s="47"/>
      <c r="BS71" s="47"/>
      <c r="BT71" s="47"/>
      <c r="BU71" s="47"/>
      <c r="BV71" s="47"/>
      <c r="BW71" s="47"/>
      <c r="BX71" s="47"/>
      <c r="BY71" s="47"/>
      <c r="BZ71" s="47"/>
      <c r="CA71" s="47"/>
      <c r="CB71" s="47"/>
      <c r="CC71" s="47"/>
      <c r="CD71" s="47"/>
      <c r="CE71" s="47"/>
      <c r="CF71" s="47"/>
      <c r="CG71" s="47"/>
      <c r="CH71" s="47"/>
      <c r="CI71" s="47"/>
      <c r="CJ71" s="47"/>
      <c r="CK71" s="47"/>
      <c r="CL71" s="47"/>
      <c r="CM71" s="47"/>
      <c r="CN71" s="47"/>
      <c r="CO71" s="47"/>
      <c r="CP71" s="47"/>
      <c r="CQ71" s="47"/>
      <c r="CR71" s="47"/>
      <c r="CS71" s="47"/>
      <c r="CT71" s="47"/>
      <c r="CU71" s="47"/>
      <c r="CV71" s="47"/>
      <c r="CW71" s="47"/>
      <c r="CX71" s="47"/>
      <c r="CY71" s="47"/>
      <c r="CZ71" s="47"/>
      <c r="DA71" s="47"/>
      <c r="DB71" s="47"/>
      <c r="DC71" s="47"/>
      <c r="DD71" s="47"/>
      <c r="DE71" s="47"/>
      <c r="DF71" s="47"/>
      <c r="DG71" s="47"/>
      <c r="DH71" s="47"/>
      <c r="DI71" s="47"/>
      <c r="DJ71" s="47"/>
      <c r="DK71" s="47"/>
      <c r="DL71" s="47"/>
      <c r="DM71" s="47"/>
      <c r="DN71" s="47"/>
      <c r="DO71" s="47"/>
      <c r="DP71" s="47"/>
      <c r="DQ71" s="47"/>
      <c r="DR71" s="47"/>
      <c r="DS71" s="47"/>
      <c r="DT71" s="47"/>
      <c r="DU71" s="47"/>
      <c r="DV71" s="47"/>
      <c r="DW71" s="47"/>
      <c r="DX71" s="47"/>
      <c r="DY71" s="47"/>
      <c r="DZ71" s="47"/>
      <c r="EA71" s="47"/>
      <c r="EB71" s="47"/>
      <c r="EC71" s="47"/>
      <c r="ED71" s="47"/>
      <c r="EE71" s="47"/>
      <c r="EF71" s="47"/>
      <c r="EG71" s="47"/>
      <c r="EH71" s="47"/>
      <c r="EI71" s="47"/>
      <c r="EJ71" s="47"/>
      <c r="EK71" s="47"/>
      <c r="EL71" s="47"/>
      <c r="EM71" s="47"/>
      <c r="EN71" s="47"/>
      <c r="EO71" s="47"/>
      <c r="EP71" s="47"/>
      <c r="EQ71" s="47"/>
      <c r="ER71" s="47"/>
      <c r="ES71" s="47"/>
      <c r="ET71" s="47"/>
      <c r="EU71" s="47"/>
      <c r="EV71" s="47"/>
      <c r="EW71" s="47"/>
      <c r="EX71" s="47"/>
      <c r="EY71" s="47"/>
      <c r="EZ71" s="47"/>
      <c r="FA71" s="47"/>
      <c r="FB71" s="47"/>
      <c r="FC71" s="47"/>
      <c r="FD71" s="47"/>
      <c r="FE71" s="47"/>
      <c r="FF71" s="47"/>
      <c r="FG71" s="47"/>
      <c r="FH71" s="47"/>
      <c r="FI71" s="47"/>
      <c r="FJ71" s="47"/>
      <c r="FK71" s="47"/>
      <c r="FL71" s="47"/>
      <c r="FM71" s="47"/>
      <c r="FN71" s="47"/>
      <c r="FO71" s="47"/>
      <c r="FP71" s="47"/>
    </row>
    <row r="72" spans="1:172" s="48" customFormat="1" ht="35.1" customHeight="1" x14ac:dyDescent="0.35">
      <c r="A72" s="105"/>
      <c r="B72" s="105"/>
      <c r="C72" s="106"/>
      <c r="D72" s="181"/>
      <c r="E72" s="356"/>
      <c r="F72" s="356"/>
      <c r="G72" s="356"/>
      <c r="H72" s="356"/>
      <c r="I72" s="356"/>
      <c r="J72" s="356"/>
      <c r="K72" s="356"/>
      <c r="L72" s="356"/>
      <c r="M72" s="356"/>
      <c r="N72" s="47"/>
      <c r="O72" s="47"/>
      <c r="P72" s="47"/>
      <c r="Q72" s="47"/>
      <c r="R72" s="47"/>
      <c r="S72" s="47"/>
      <c r="T72" s="47"/>
      <c r="U72" s="47"/>
      <c r="V72" s="47"/>
      <c r="W72" s="47"/>
      <c r="X72" s="47"/>
      <c r="Y72" s="47"/>
      <c r="Z72" s="47"/>
      <c r="AA72" s="47"/>
      <c r="AB72" s="47"/>
      <c r="AC72" s="47"/>
      <c r="AD72" s="47"/>
      <c r="AE72" s="47"/>
      <c r="AF72" s="47"/>
      <c r="AG72" s="47"/>
      <c r="AH72" s="47"/>
      <c r="AI72" s="47"/>
      <c r="AJ72" s="47"/>
      <c r="AK72" s="47"/>
      <c r="AL72" s="47"/>
      <c r="AM72" s="47"/>
      <c r="AN72" s="47"/>
      <c r="AO72" s="47"/>
      <c r="AP72" s="47"/>
      <c r="AQ72" s="47"/>
      <c r="AR72" s="47"/>
      <c r="AS72" s="47"/>
      <c r="AT72" s="47"/>
      <c r="AU72" s="47"/>
      <c r="AV72" s="47"/>
      <c r="AW72" s="47"/>
      <c r="AX72" s="47"/>
      <c r="AY72" s="47"/>
      <c r="AZ72" s="47"/>
      <c r="BA72" s="47"/>
      <c r="BB72" s="47"/>
      <c r="BC72" s="47"/>
      <c r="BD72" s="47"/>
      <c r="BE72" s="47"/>
      <c r="BF72" s="47"/>
      <c r="BG72" s="47"/>
      <c r="BH72" s="47"/>
      <c r="BI72" s="47"/>
      <c r="BJ72" s="47"/>
      <c r="BK72" s="47"/>
      <c r="BL72" s="47"/>
      <c r="BM72" s="47"/>
      <c r="BN72" s="47"/>
      <c r="BO72" s="47"/>
      <c r="BP72" s="47"/>
      <c r="BQ72" s="47"/>
      <c r="BR72" s="47"/>
      <c r="BS72" s="47"/>
      <c r="BT72" s="47"/>
      <c r="BU72" s="47"/>
      <c r="BV72" s="47"/>
      <c r="BW72" s="47"/>
      <c r="BX72" s="47"/>
      <c r="BY72" s="47"/>
      <c r="BZ72" s="47"/>
      <c r="CA72" s="47"/>
      <c r="CB72" s="47"/>
      <c r="CC72" s="47"/>
      <c r="CD72" s="47"/>
      <c r="CE72" s="47"/>
      <c r="CF72" s="47"/>
      <c r="CG72" s="47"/>
      <c r="CH72" s="47"/>
      <c r="CI72" s="47"/>
      <c r="CJ72" s="47"/>
      <c r="CK72" s="47"/>
      <c r="CL72" s="47"/>
      <c r="CM72" s="47"/>
      <c r="CN72" s="47"/>
      <c r="CO72" s="47"/>
      <c r="CP72" s="47"/>
      <c r="CQ72" s="47"/>
      <c r="CR72" s="47"/>
      <c r="CS72" s="47"/>
      <c r="CT72" s="47"/>
      <c r="CU72" s="47"/>
      <c r="CV72" s="47"/>
      <c r="CW72" s="47"/>
      <c r="CX72" s="47"/>
      <c r="CY72" s="47"/>
      <c r="CZ72" s="47"/>
      <c r="DA72" s="47"/>
      <c r="DB72" s="47"/>
      <c r="DC72" s="47"/>
      <c r="DD72" s="47"/>
      <c r="DE72" s="47"/>
      <c r="DF72" s="47"/>
      <c r="DG72" s="47"/>
      <c r="DH72" s="47"/>
      <c r="DI72" s="47"/>
      <c r="DJ72" s="47"/>
      <c r="DK72" s="47"/>
      <c r="DL72" s="47"/>
      <c r="DM72" s="47"/>
      <c r="DN72" s="47"/>
      <c r="DO72" s="47"/>
      <c r="DP72" s="47"/>
      <c r="DQ72" s="47"/>
      <c r="DR72" s="47"/>
      <c r="DS72" s="47"/>
      <c r="DT72" s="47"/>
      <c r="DU72" s="47"/>
      <c r="DV72" s="47"/>
      <c r="DW72" s="47"/>
      <c r="DX72" s="47"/>
      <c r="DY72" s="47"/>
      <c r="DZ72" s="47"/>
      <c r="EA72" s="47"/>
      <c r="EB72" s="47"/>
      <c r="EC72" s="47"/>
      <c r="ED72" s="47"/>
      <c r="EE72" s="47"/>
      <c r="EF72" s="47"/>
      <c r="EG72" s="47"/>
      <c r="EH72" s="47"/>
      <c r="EI72" s="47"/>
      <c r="EJ72" s="47"/>
      <c r="EK72" s="47"/>
      <c r="EL72" s="47"/>
      <c r="EM72" s="47"/>
      <c r="EN72" s="47"/>
      <c r="EO72" s="47"/>
      <c r="EP72" s="47"/>
      <c r="EQ72" s="47"/>
      <c r="ER72" s="47"/>
      <c r="ES72" s="47"/>
      <c r="ET72" s="47"/>
      <c r="EU72" s="47"/>
      <c r="EV72" s="47"/>
      <c r="EW72" s="47"/>
      <c r="EX72" s="47"/>
      <c r="EY72" s="47"/>
      <c r="EZ72" s="47"/>
      <c r="FA72" s="47"/>
      <c r="FB72" s="47"/>
      <c r="FC72" s="47"/>
      <c r="FD72" s="47"/>
      <c r="FE72" s="47"/>
      <c r="FF72" s="47"/>
      <c r="FG72" s="47"/>
      <c r="FH72" s="47"/>
      <c r="FI72" s="47"/>
      <c r="FJ72" s="47"/>
      <c r="FK72" s="47"/>
      <c r="FL72" s="47"/>
      <c r="FM72" s="47"/>
      <c r="FN72" s="47"/>
      <c r="FO72" s="47"/>
      <c r="FP72" s="47"/>
    </row>
    <row r="73" spans="1:172" s="48" customFormat="1" ht="35.1" customHeight="1" x14ac:dyDescent="0.35">
      <c r="A73" s="105"/>
      <c r="B73" s="105"/>
      <c r="C73" s="106"/>
      <c r="D73" s="181"/>
      <c r="E73" s="356"/>
      <c r="F73" s="356"/>
      <c r="G73" s="356"/>
      <c r="H73" s="356"/>
      <c r="I73" s="356"/>
      <c r="J73" s="356"/>
      <c r="K73" s="356"/>
      <c r="L73" s="356"/>
      <c r="M73" s="356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47"/>
      <c r="AX73" s="47"/>
      <c r="AY73" s="47"/>
      <c r="AZ73" s="47"/>
      <c r="BA73" s="47"/>
      <c r="BB73" s="47"/>
      <c r="BC73" s="47"/>
      <c r="BD73" s="47"/>
      <c r="BE73" s="47"/>
      <c r="BF73" s="47"/>
      <c r="BG73" s="47"/>
      <c r="BH73" s="47"/>
      <c r="BI73" s="47"/>
      <c r="BJ73" s="47"/>
      <c r="BK73" s="47"/>
      <c r="BL73" s="47"/>
      <c r="BM73" s="47"/>
      <c r="BN73" s="47"/>
      <c r="BO73" s="47"/>
      <c r="BP73" s="47"/>
      <c r="BQ73" s="47"/>
      <c r="BR73" s="47"/>
      <c r="BS73" s="47"/>
      <c r="BT73" s="47"/>
      <c r="BU73" s="47"/>
      <c r="BV73" s="47"/>
      <c r="BW73" s="47"/>
      <c r="BX73" s="47"/>
      <c r="BY73" s="47"/>
      <c r="BZ73" s="47"/>
      <c r="CA73" s="47"/>
      <c r="CB73" s="47"/>
      <c r="CC73" s="47"/>
      <c r="CD73" s="47"/>
      <c r="CE73" s="47"/>
      <c r="CF73" s="47"/>
      <c r="CG73" s="47"/>
      <c r="CH73" s="47"/>
      <c r="CI73" s="47"/>
      <c r="CJ73" s="47"/>
      <c r="CK73" s="47"/>
      <c r="CL73" s="47"/>
      <c r="CM73" s="47"/>
      <c r="CN73" s="47"/>
      <c r="CO73" s="47"/>
      <c r="CP73" s="47"/>
      <c r="CQ73" s="47"/>
      <c r="CR73" s="47"/>
      <c r="CS73" s="47"/>
      <c r="CT73" s="47"/>
      <c r="CU73" s="47"/>
      <c r="CV73" s="47"/>
      <c r="CW73" s="47"/>
      <c r="CX73" s="47"/>
      <c r="CY73" s="47"/>
      <c r="CZ73" s="47"/>
      <c r="DA73" s="47"/>
      <c r="DB73" s="47"/>
      <c r="DC73" s="47"/>
      <c r="DD73" s="47"/>
      <c r="DE73" s="47"/>
      <c r="DF73" s="47"/>
      <c r="DG73" s="47"/>
      <c r="DH73" s="47"/>
      <c r="DI73" s="47"/>
      <c r="DJ73" s="47"/>
      <c r="DK73" s="47"/>
      <c r="DL73" s="47"/>
      <c r="DM73" s="47"/>
      <c r="DN73" s="47"/>
      <c r="DO73" s="47"/>
      <c r="DP73" s="47"/>
      <c r="DQ73" s="47"/>
      <c r="DR73" s="47"/>
      <c r="DS73" s="47"/>
      <c r="DT73" s="47"/>
      <c r="DU73" s="47"/>
      <c r="DV73" s="47"/>
      <c r="DW73" s="47"/>
      <c r="DX73" s="47"/>
      <c r="DY73" s="47"/>
      <c r="DZ73" s="47"/>
      <c r="EA73" s="47"/>
      <c r="EB73" s="47"/>
      <c r="EC73" s="47"/>
      <c r="ED73" s="47"/>
      <c r="EE73" s="47"/>
      <c r="EF73" s="47"/>
      <c r="EG73" s="47"/>
      <c r="EH73" s="47"/>
      <c r="EI73" s="47"/>
      <c r="EJ73" s="47"/>
      <c r="EK73" s="47"/>
      <c r="EL73" s="47"/>
      <c r="EM73" s="47"/>
      <c r="EN73" s="47"/>
      <c r="EO73" s="47"/>
      <c r="EP73" s="47"/>
      <c r="EQ73" s="47"/>
      <c r="ER73" s="47"/>
      <c r="ES73" s="47"/>
      <c r="ET73" s="47"/>
      <c r="EU73" s="47"/>
      <c r="EV73" s="47"/>
      <c r="EW73" s="47"/>
      <c r="EX73" s="47"/>
      <c r="EY73" s="47"/>
      <c r="EZ73" s="47"/>
      <c r="FA73" s="47"/>
      <c r="FB73" s="47"/>
      <c r="FC73" s="47"/>
      <c r="FD73" s="47"/>
      <c r="FE73" s="47"/>
      <c r="FF73" s="47"/>
      <c r="FG73" s="47"/>
      <c r="FH73" s="47"/>
      <c r="FI73" s="47"/>
      <c r="FJ73" s="47"/>
      <c r="FK73" s="47"/>
      <c r="FL73" s="47"/>
      <c r="FM73" s="47"/>
      <c r="FN73" s="47"/>
      <c r="FO73" s="47"/>
      <c r="FP73" s="47"/>
    </row>
    <row r="74" spans="1:172" s="48" customFormat="1" ht="35.1" customHeight="1" x14ac:dyDescent="0.35">
      <c r="A74" s="105"/>
      <c r="B74" s="105"/>
      <c r="C74" s="106"/>
      <c r="D74" s="181"/>
      <c r="E74" s="356"/>
      <c r="F74" s="356"/>
      <c r="G74" s="356"/>
      <c r="H74" s="356"/>
      <c r="I74" s="356"/>
      <c r="J74" s="356"/>
      <c r="K74" s="356"/>
      <c r="L74" s="356"/>
      <c r="M74" s="356"/>
      <c r="N74" s="47"/>
      <c r="O74" s="47"/>
      <c r="P74" s="47"/>
      <c r="Q74" s="47"/>
      <c r="R74" s="47"/>
      <c r="S74" s="47"/>
      <c r="T74" s="47"/>
      <c r="U74" s="47"/>
      <c r="V74" s="47"/>
      <c r="W74" s="47"/>
      <c r="X74" s="47"/>
      <c r="Y74" s="47"/>
      <c r="Z74" s="47"/>
      <c r="AA74" s="47"/>
      <c r="AB74" s="47"/>
      <c r="AC74" s="47"/>
      <c r="AD74" s="47"/>
      <c r="AE74" s="47"/>
      <c r="AF74" s="47"/>
      <c r="AG74" s="47"/>
      <c r="AH74" s="47"/>
      <c r="AI74" s="47"/>
      <c r="AJ74" s="47"/>
      <c r="AK74" s="47"/>
      <c r="AL74" s="47"/>
      <c r="AM74" s="47"/>
      <c r="AN74" s="47"/>
      <c r="AO74" s="47"/>
      <c r="AP74" s="47"/>
      <c r="AQ74" s="47"/>
      <c r="AR74" s="47"/>
      <c r="AS74" s="47"/>
      <c r="AT74" s="47"/>
      <c r="AU74" s="47"/>
      <c r="AV74" s="47"/>
      <c r="AW74" s="47"/>
      <c r="AX74" s="47"/>
      <c r="AY74" s="47"/>
      <c r="AZ74" s="47"/>
      <c r="BA74" s="47"/>
      <c r="BB74" s="47"/>
      <c r="BC74" s="47"/>
      <c r="BD74" s="47"/>
      <c r="BE74" s="47"/>
      <c r="BF74" s="47"/>
      <c r="BG74" s="47"/>
      <c r="BH74" s="47"/>
      <c r="BI74" s="47"/>
      <c r="BJ74" s="47"/>
      <c r="BK74" s="47"/>
      <c r="BL74" s="47"/>
      <c r="BM74" s="47"/>
      <c r="BN74" s="47"/>
      <c r="BO74" s="47"/>
      <c r="BP74" s="47"/>
      <c r="BQ74" s="47"/>
      <c r="BR74" s="47"/>
      <c r="BS74" s="47"/>
      <c r="BT74" s="47"/>
      <c r="BU74" s="47"/>
      <c r="BV74" s="47"/>
      <c r="BW74" s="47"/>
      <c r="BX74" s="47"/>
      <c r="BY74" s="47"/>
      <c r="BZ74" s="47"/>
      <c r="CA74" s="47"/>
      <c r="CB74" s="47"/>
      <c r="CC74" s="47"/>
      <c r="CD74" s="47"/>
      <c r="CE74" s="47"/>
      <c r="CF74" s="47"/>
      <c r="CG74" s="47"/>
      <c r="CH74" s="47"/>
      <c r="CI74" s="47"/>
      <c r="CJ74" s="47"/>
      <c r="CK74" s="47"/>
      <c r="CL74" s="47"/>
      <c r="CM74" s="47"/>
      <c r="CN74" s="47"/>
      <c r="CO74" s="47"/>
      <c r="CP74" s="47"/>
      <c r="CQ74" s="47"/>
      <c r="CR74" s="47"/>
      <c r="CS74" s="47"/>
      <c r="CT74" s="47"/>
      <c r="CU74" s="47"/>
      <c r="CV74" s="47"/>
      <c r="CW74" s="47"/>
      <c r="CX74" s="47"/>
      <c r="CY74" s="47"/>
      <c r="CZ74" s="47"/>
      <c r="DA74" s="47"/>
      <c r="DB74" s="47"/>
      <c r="DC74" s="47"/>
      <c r="DD74" s="47"/>
      <c r="DE74" s="47"/>
      <c r="DF74" s="47"/>
      <c r="DG74" s="47"/>
      <c r="DH74" s="47"/>
      <c r="DI74" s="47"/>
      <c r="DJ74" s="47"/>
      <c r="DK74" s="47"/>
      <c r="DL74" s="47"/>
      <c r="DM74" s="47"/>
      <c r="DN74" s="47"/>
      <c r="DO74" s="47"/>
      <c r="DP74" s="47"/>
      <c r="DQ74" s="47"/>
      <c r="DR74" s="47"/>
      <c r="DS74" s="47"/>
      <c r="DT74" s="47"/>
      <c r="DU74" s="47"/>
      <c r="DV74" s="47"/>
      <c r="DW74" s="47"/>
      <c r="DX74" s="47"/>
      <c r="DY74" s="47"/>
      <c r="DZ74" s="47"/>
      <c r="EA74" s="47"/>
      <c r="EB74" s="47"/>
      <c r="EC74" s="47"/>
      <c r="ED74" s="47"/>
      <c r="EE74" s="47"/>
      <c r="EF74" s="47"/>
      <c r="EG74" s="47"/>
      <c r="EH74" s="47"/>
      <c r="EI74" s="47"/>
      <c r="EJ74" s="47"/>
      <c r="EK74" s="47"/>
      <c r="EL74" s="47"/>
      <c r="EM74" s="47"/>
      <c r="EN74" s="47"/>
      <c r="EO74" s="47"/>
      <c r="EP74" s="47"/>
      <c r="EQ74" s="47"/>
      <c r="ER74" s="47"/>
      <c r="ES74" s="47"/>
      <c r="ET74" s="47"/>
      <c r="EU74" s="47"/>
      <c r="EV74" s="47"/>
      <c r="EW74" s="47"/>
      <c r="EX74" s="47"/>
      <c r="EY74" s="47"/>
      <c r="EZ74" s="47"/>
      <c r="FA74" s="47"/>
      <c r="FB74" s="47"/>
      <c r="FC74" s="47"/>
      <c r="FD74" s="47"/>
      <c r="FE74" s="47"/>
      <c r="FF74" s="47"/>
      <c r="FG74" s="47"/>
      <c r="FH74" s="47"/>
      <c r="FI74" s="47"/>
      <c r="FJ74" s="47"/>
      <c r="FK74" s="47"/>
      <c r="FL74" s="47"/>
      <c r="FM74" s="47"/>
      <c r="FN74" s="47"/>
      <c r="FO74" s="47"/>
      <c r="FP74" s="47"/>
    </row>
    <row r="75" spans="1:172" s="48" customFormat="1" ht="35.1" customHeight="1" x14ac:dyDescent="0.35">
      <c r="A75" s="105"/>
      <c r="B75" s="105"/>
      <c r="C75" s="106"/>
      <c r="D75" s="181"/>
      <c r="E75" s="356"/>
      <c r="F75" s="356"/>
      <c r="G75" s="356"/>
      <c r="H75" s="356"/>
      <c r="I75" s="356"/>
      <c r="J75" s="356"/>
      <c r="K75" s="356"/>
      <c r="L75" s="356"/>
      <c r="M75" s="356"/>
      <c r="N75" s="47"/>
      <c r="O75" s="47"/>
      <c r="P75" s="47"/>
      <c r="Q75" s="47"/>
      <c r="R75" s="47"/>
      <c r="S75" s="47"/>
      <c r="T75" s="47"/>
      <c r="U75" s="47"/>
      <c r="V75" s="47"/>
      <c r="W75" s="47"/>
      <c r="X75" s="47"/>
      <c r="Y75" s="47"/>
      <c r="Z75" s="47"/>
      <c r="AA75" s="47"/>
      <c r="AB75" s="47"/>
      <c r="AC75" s="47"/>
      <c r="AD75" s="47"/>
      <c r="AE75" s="47"/>
      <c r="AF75" s="47"/>
      <c r="AG75" s="47"/>
      <c r="AH75" s="47"/>
      <c r="AI75" s="47"/>
      <c r="AJ75" s="47"/>
      <c r="AK75" s="47"/>
      <c r="AL75" s="47"/>
      <c r="AM75" s="47"/>
      <c r="AN75" s="47"/>
      <c r="AO75" s="47"/>
      <c r="AP75" s="47"/>
      <c r="AQ75" s="47"/>
      <c r="AR75" s="47"/>
      <c r="AS75" s="47"/>
      <c r="AT75" s="47"/>
      <c r="AU75" s="47"/>
      <c r="AV75" s="47"/>
      <c r="AW75" s="47"/>
      <c r="AX75" s="47"/>
      <c r="AY75" s="47"/>
      <c r="AZ75" s="47"/>
      <c r="BA75" s="47"/>
      <c r="BB75" s="47"/>
      <c r="BC75" s="47"/>
      <c r="BD75" s="47"/>
      <c r="BE75" s="47"/>
      <c r="BF75" s="47"/>
      <c r="BG75" s="47"/>
      <c r="BH75" s="47"/>
      <c r="BI75" s="47"/>
      <c r="BJ75" s="47"/>
      <c r="BK75" s="47"/>
      <c r="BL75" s="47"/>
      <c r="BM75" s="47"/>
      <c r="BN75" s="47"/>
      <c r="BO75" s="47"/>
      <c r="BP75" s="47"/>
      <c r="BQ75" s="47"/>
      <c r="BR75" s="47"/>
      <c r="BS75" s="47"/>
      <c r="BT75" s="47"/>
      <c r="BU75" s="47"/>
      <c r="BV75" s="47"/>
      <c r="BW75" s="47"/>
      <c r="BX75" s="47"/>
      <c r="BY75" s="47"/>
      <c r="BZ75" s="47"/>
      <c r="CA75" s="47"/>
      <c r="CB75" s="47"/>
      <c r="CC75" s="47"/>
      <c r="CD75" s="47"/>
      <c r="CE75" s="47"/>
      <c r="CF75" s="47"/>
      <c r="CG75" s="47"/>
      <c r="CH75" s="47"/>
      <c r="CI75" s="47"/>
      <c r="CJ75" s="47"/>
      <c r="CK75" s="47"/>
      <c r="CL75" s="47"/>
      <c r="CM75" s="47"/>
      <c r="CN75" s="47"/>
      <c r="CO75" s="47"/>
      <c r="CP75" s="47"/>
      <c r="CQ75" s="47"/>
      <c r="CR75" s="47"/>
      <c r="CS75" s="47"/>
      <c r="CT75" s="47"/>
      <c r="CU75" s="47"/>
      <c r="CV75" s="47"/>
      <c r="CW75" s="47"/>
      <c r="CX75" s="47"/>
      <c r="CY75" s="47"/>
      <c r="CZ75" s="47"/>
      <c r="DA75" s="47"/>
      <c r="DB75" s="47"/>
      <c r="DC75" s="47"/>
      <c r="DD75" s="47"/>
      <c r="DE75" s="47"/>
      <c r="DF75" s="47"/>
      <c r="DG75" s="47"/>
      <c r="DH75" s="47"/>
      <c r="DI75" s="47"/>
      <c r="DJ75" s="47"/>
      <c r="DK75" s="47"/>
      <c r="DL75" s="47"/>
      <c r="DM75" s="47"/>
      <c r="DN75" s="47"/>
      <c r="DO75" s="47"/>
      <c r="DP75" s="47"/>
      <c r="DQ75" s="47"/>
      <c r="DR75" s="47"/>
      <c r="DS75" s="47"/>
      <c r="DT75" s="47"/>
      <c r="DU75" s="47"/>
      <c r="DV75" s="47"/>
      <c r="DW75" s="47"/>
      <c r="DX75" s="47"/>
      <c r="DY75" s="47"/>
      <c r="DZ75" s="47"/>
      <c r="EA75" s="47"/>
      <c r="EB75" s="47"/>
      <c r="EC75" s="47"/>
      <c r="ED75" s="47"/>
      <c r="EE75" s="47"/>
      <c r="EF75" s="47"/>
      <c r="EG75" s="47"/>
      <c r="EH75" s="47"/>
      <c r="EI75" s="47"/>
      <c r="EJ75" s="47"/>
      <c r="EK75" s="47"/>
      <c r="EL75" s="47"/>
      <c r="EM75" s="47"/>
      <c r="EN75" s="47"/>
      <c r="EO75" s="47"/>
      <c r="EP75" s="47"/>
      <c r="EQ75" s="47"/>
      <c r="ER75" s="47"/>
      <c r="ES75" s="47"/>
      <c r="ET75" s="47"/>
      <c r="EU75" s="47"/>
      <c r="EV75" s="47"/>
      <c r="EW75" s="47"/>
      <c r="EX75" s="47"/>
      <c r="EY75" s="47"/>
      <c r="EZ75" s="47"/>
      <c r="FA75" s="47"/>
      <c r="FB75" s="47"/>
      <c r="FC75" s="47"/>
      <c r="FD75" s="47"/>
      <c r="FE75" s="47"/>
      <c r="FF75" s="47"/>
      <c r="FG75" s="47"/>
      <c r="FH75" s="47"/>
      <c r="FI75" s="47"/>
      <c r="FJ75" s="47"/>
      <c r="FK75" s="47"/>
      <c r="FL75" s="47"/>
      <c r="FM75" s="47"/>
      <c r="FN75" s="47"/>
      <c r="FO75" s="47"/>
      <c r="FP75" s="47"/>
    </row>
    <row r="76" spans="1:172" s="48" customFormat="1" ht="35.1" customHeight="1" x14ac:dyDescent="0.35">
      <c r="A76" s="105"/>
      <c r="B76" s="105"/>
      <c r="C76" s="106"/>
      <c r="D76" s="181"/>
      <c r="E76" s="356"/>
      <c r="F76" s="356"/>
      <c r="G76" s="356"/>
      <c r="H76" s="356"/>
      <c r="I76" s="356"/>
      <c r="J76" s="356"/>
      <c r="K76" s="356"/>
      <c r="L76" s="356"/>
      <c r="M76" s="356"/>
      <c r="N76" s="47"/>
      <c r="O76" s="47"/>
      <c r="P76" s="47"/>
      <c r="Q76" s="47"/>
      <c r="R76" s="47"/>
      <c r="S76" s="47"/>
      <c r="T76" s="47"/>
      <c r="U76" s="47"/>
      <c r="V76" s="47"/>
      <c r="W76" s="47"/>
      <c r="X76" s="47"/>
      <c r="Y76" s="47"/>
      <c r="Z76" s="47"/>
      <c r="AA76" s="47"/>
      <c r="AB76" s="47"/>
      <c r="AC76" s="47"/>
      <c r="AD76" s="47"/>
      <c r="AE76" s="47"/>
      <c r="AF76" s="47"/>
      <c r="AG76" s="47"/>
      <c r="AH76" s="47"/>
      <c r="AI76" s="47"/>
      <c r="AJ76" s="47"/>
      <c r="AK76" s="47"/>
      <c r="AL76" s="47"/>
      <c r="AM76" s="47"/>
      <c r="AN76" s="47"/>
      <c r="AO76" s="47"/>
      <c r="AP76" s="47"/>
      <c r="AQ76" s="47"/>
      <c r="AR76" s="47"/>
      <c r="AS76" s="47"/>
      <c r="AT76" s="47"/>
      <c r="AU76" s="47"/>
      <c r="AV76" s="47"/>
      <c r="AW76" s="47"/>
      <c r="AX76" s="47"/>
      <c r="AY76" s="47"/>
      <c r="AZ76" s="47"/>
      <c r="BA76" s="47"/>
      <c r="BB76" s="47"/>
      <c r="BC76" s="47"/>
      <c r="BD76" s="47"/>
      <c r="BE76" s="47"/>
      <c r="BF76" s="47"/>
      <c r="BG76" s="47"/>
      <c r="BH76" s="47"/>
      <c r="BI76" s="47"/>
      <c r="BJ76" s="47"/>
      <c r="BK76" s="47"/>
      <c r="BL76" s="47"/>
      <c r="BM76" s="47"/>
      <c r="BN76" s="47"/>
      <c r="BO76" s="47"/>
      <c r="BP76" s="47"/>
      <c r="BQ76" s="47"/>
      <c r="BR76" s="47"/>
      <c r="BS76" s="47"/>
      <c r="BT76" s="47"/>
      <c r="BU76" s="47"/>
      <c r="BV76" s="47"/>
      <c r="BW76" s="47"/>
      <c r="BX76" s="47"/>
      <c r="BY76" s="47"/>
      <c r="BZ76" s="47"/>
      <c r="CA76" s="47"/>
      <c r="CB76" s="47"/>
      <c r="CC76" s="47"/>
      <c r="CD76" s="47"/>
      <c r="CE76" s="47"/>
      <c r="CF76" s="47"/>
      <c r="CG76" s="47"/>
      <c r="CH76" s="47"/>
      <c r="CI76" s="47"/>
      <c r="CJ76" s="47"/>
      <c r="CK76" s="47"/>
      <c r="CL76" s="47"/>
      <c r="CM76" s="47"/>
      <c r="CN76" s="47"/>
      <c r="CO76" s="47"/>
      <c r="CP76" s="47"/>
      <c r="CQ76" s="47"/>
      <c r="CR76" s="47"/>
      <c r="CS76" s="47"/>
      <c r="CT76" s="47"/>
      <c r="CU76" s="47"/>
      <c r="CV76" s="47"/>
      <c r="CW76" s="47"/>
      <c r="CX76" s="47"/>
      <c r="CY76" s="47"/>
      <c r="CZ76" s="47"/>
      <c r="DA76" s="47"/>
      <c r="DB76" s="47"/>
      <c r="DC76" s="47"/>
      <c r="DD76" s="47"/>
      <c r="DE76" s="47"/>
      <c r="DF76" s="47"/>
      <c r="DG76" s="47"/>
      <c r="DH76" s="47"/>
      <c r="DI76" s="47"/>
      <c r="DJ76" s="47"/>
      <c r="DK76" s="47"/>
      <c r="DL76" s="47"/>
      <c r="DM76" s="47"/>
      <c r="DN76" s="47"/>
      <c r="DO76" s="47"/>
      <c r="DP76" s="47"/>
      <c r="DQ76" s="47"/>
      <c r="DR76" s="47"/>
      <c r="DS76" s="47"/>
      <c r="DT76" s="47"/>
      <c r="DU76" s="47"/>
      <c r="DV76" s="47"/>
      <c r="DW76" s="47"/>
      <c r="DX76" s="47"/>
      <c r="DY76" s="47"/>
      <c r="DZ76" s="47"/>
      <c r="EA76" s="47"/>
      <c r="EB76" s="47"/>
      <c r="EC76" s="47"/>
      <c r="ED76" s="47"/>
      <c r="EE76" s="47"/>
      <c r="EF76" s="47"/>
      <c r="EG76" s="47"/>
      <c r="EH76" s="47"/>
      <c r="EI76" s="47"/>
      <c r="EJ76" s="47"/>
      <c r="EK76" s="47"/>
      <c r="EL76" s="47"/>
      <c r="EM76" s="47"/>
      <c r="EN76" s="47"/>
      <c r="EO76" s="47"/>
      <c r="EP76" s="47"/>
      <c r="EQ76" s="47"/>
      <c r="ER76" s="47"/>
      <c r="ES76" s="47"/>
      <c r="ET76" s="47"/>
      <c r="EU76" s="47"/>
      <c r="EV76" s="47"/>
      <c r="EW76" s="47"/>
      <c r="EX76" s="47"/>
      <c r="EY76" s="47"/>
      <c r="EZ76" s="47"/>
      <c r="FA76" s="47"/>
      <c r="FB76" s="47"/>
      <c r="FC76" s="47"/>
      <c r="FD76" s="47"/>
      <c r="FE76" s="47"/>
      <c r="FF76" s="47"/>
      <c r="FG76" s="47"/>
      <c r="FH76" s="47"/>
      <c r="FI76" s="47"/>
      <c r="FJ76" s="47"/>
      <c r="FK76" s="47"/>
      <c r="FL76" s="47"/>
      <c r="FM76" s="47"/>
      <c r="FN76" s="47"/>
      <c r="FO76" s="47"/>
      <c r="FP76" s="47"/>
    </row>
    <row r="77" spans="1:172" s="48" customFormat="1" ht="35.1" customHeight="1" x14ac:dyDescent="0.35">
      <c r="A77" s="105"/>
      <c r="B77" s="105"/>
      <c r="C77" s="106"/>
      <c r="D77" s="181"/>
      <c r="E77" s="356"/>
      <c r="F77" s="356"/>
      <c r="G77" s="356"/>
      <c r="H77" s="356"/>
      <c r="I77" s="356"/>
      <c r="J77" s="356"/>
      <c r="K77" s="356"/>
      <c r="L77" s="356"/>
      <c r="M77" s="356"/>
      <c r="N77" s="47"/>
      <c r="O77" s="47"/>
      <c r="P77" s="47"/>
      <c r="Q77" s="47"/>
      <c r="R77" s="47"/>
      <c r="S77" s="47"/>
      <c r="T77" s="47"/>
      <c r="U77" s="47"/>
      <c r="V77" s="47"/>
      <c r="W77" s="47"/>
      <c r="X77" s="47"/>
      <c r="Y77" s="47"/>
      <c r="Z77" s="47"/>
      <c r="AA77" s="47"/>
      <c r="AB77" s="47"/>
      <c r="AC77" s="47"/>
      <c r="AD77" s="47"/>
      <c r="AE77" s="47"/>
      <c r="AF77" s="47"/>
      <c r="AG77" s="47"/>
      <c r="AH77" s="47"/>
      <c r="AI77" s="47"/>
      <c r="AJ77" s="47"/>
      <c r="AK77" s="47"/>
      <c r="AL77" s="47"/>
      <c r="AM77" s="47"/>
      <c r="AN77" s="47"/>
      <c r="AO77" s="47"/>
      <c r="AP77" s="47"/>
      <c r="AQ77" s="47"/>
      <c r="AR77" s="47"/>
      <c r="AS77" s="47"/>
      <c r="AT77" s="47"/>
      <c r="AU77" s="47"/>
      <c r="AV77" s="47"/>
      <c r="AW77" s="47"/>
      <c r="AX77" s="47"/>
      <c r="AY77" s="47"/>
      <c r="AZ77" s="47"/>
      <c r="BA77" s="47"/>
      <c r="BB77" s="47"/>
      <c r="BC77" s="47"/>
      <c r="BD77" s="47"/>
      <c r="BE77" s="47"/>
      <c r="BF77" s="47"/>
      <c r="BG77" s="47"/>
      <c r="BH77" s="47"/>
      <c r="BI77" s="47"/>
      <c r="BJ77" s="47"/>
      <c r="BK77" s="47"/>
      <c r="BL77" s="47"/>
      <c r="BM77" s="47"/>
      <c r="BN77" s="47"/>
      <c r="BO77" s="47"/>
      <c r="BP77" s="47"/>
      <c r="BQ77" s="47"/>
      <c r="BR77" s="47"/>
      <c r="BS77" s="47"/>
      <c r="BT77" s="47"/>
      <c r="BU77" s="47"/>
      <c r="BV77" s="47"/>
      <c r="BW77" s="47"/>
      <c r="BX77" s="47"/>
      <c r="BY77" s="47"/>
      <c r="BZ77" s="47"/>
      <c r="CA77" s="47"/>
      <c r="CB77" s="47"/>
      <c r="CC77" s="47"/>
      <c r="CD77" s="47"/>
      <c r="CE77" s="47"/>
      <c r="CF77" s="47"/>
      <c r="CG77" s="47"/>
      <c r="CH77" s="47"/>
      <c r="CI77" s="47"/>
      <c r="CJ77" s="47"/>
      <c r="CK77" s="47"/>
      <c r="CL77" s="47"/>
      <c r="CM77" s="47"/>
      <c r="CN77" s="47"/>
      <c r="CO77" s="47"/>
      <c r="CP77" s="47"/>
      <c r="CQ77" s="47"/>
      <c r="CR77" s="47"/>
      <c r="CS77" s="47"/>
      <c r="CT77" s="47"/>
      <c r="CU77" s="47"/>
      <c r="CV77" s="47"/>
      <c r="CW77" s="47"/>
      <c r="CX77" s="47"/>
      <c r="CY77" s="47"/>
      <c r="CZ77" s="47"/>
      <c r="DA77" s="47"/>
      <c r="DB77" s="47"/>
      <c r="DC77" s="47"/>
      <c r="DD77" s="47"/>
      <c r="DE77" s="47"/>
      <c r="DF77" s="47"/>
      <c r="DG77" s="47"/>
      <c r="DH77" s="47"/>
      <c r="DI77" s="47"/>
      <c r="DJ77" s="47"/>
      <c r="DK77" s="47"/>
      <c r="DL77" s="47"/>
      <c r="DM77" s="47"/>
      <c r="DN77" s="47"/>
      <c r="DO77" s="47"/>
      <c r="DP77" s="47"/>
      <c r="DQ77" s="47"/>
      <c r="DR77" s="47"/>
      <c r="DS77" s="47"/>
      <c r="DT77" s="47"/>
      <c r="DU77" s="47"/>
      <c r="DV77" s="47"/>
      <c r="DW77" s="47"/>
      <c r="DX77" s="47"/>
      <c r="DY77" s="47"/>
      <c r="DZ77" s="47"/>
      <c r="EA77" s="47"/>
      <c r="EB77" s="47"/>
      <c r="EC77" s="47"/>
      <c r="ED77" s="47"/>
      <c r="EE77" s="47"/>
      <c r="EF77" s="47"/>
      <c r="EG77" s="47"/>
      <c r="EH77" s="47"/>
      <c r="EI77" s="47"/>
      <c r="EJ77" s="47"/>
      <c r="EK77" s="47"/>
      <c r="EL77" s="47"/>
      <c r="EM77" s="47"/>
      <c r="EN77" s="47"/>
      <c r="EO77" s="47"/>
      <c r="EP77" s="47"/>
      <c r="EQ77" s="47"/>
      <c r="ER77" s="47"/>
      <c r="ES77" s="47"/>
      <c r="ET77" s="47"/>
      <c r="EU77" s="47"/>
      <c r="EV77" s="47"/>
      <c r="EW77" s="47"/>
      <c r="EX77" s="47"/>
      <c r="EY77" s="47"/>
      <c r="EZ77" s="47"/>
      <c r="FA77" s="47"/>
      <c r="FB77" s="47"/>
      <c r="FC77" s="47"/>
      <c r="FD77" s="47"/>
      <c r="FE77" s="47"/>
      <c r="FF77" s="47"/>
      <c r="FG77" s="47"/>
      <c r="FH77" s="47"/>
      <c r="FI77" s="47"/>
      <c r="FJ77" s="47"/>
      <c r="FK77" s="47"/>
      <c r="FL77" s="47"/>
      <c r="FM77" s="47"/>
      <c r="FN77" s="47"/>
      <c r="FO77" s="47"/>
      <c r="FP77" s="47"/>
    </row>
    <row r="78" spans="1:172" s="48" customFormat="1" ht="35.1" customHeight="1" x14ac:dyDescent="0.35">
      <c r="A78" s="105"/>
      <c r="B78" s="105"/>
      <c r="C78" s="106"/>
      <c r="D78" s="181"/>
      <c r="E78" s="356"/>
      <c r="F78" s="356"/>
      <c r="G78" s="356"/>
      <c r="H78" s="356"/>
      <c r="I78" s="356"/>
      <c r="J78" s="356"/>
      <c r="K78" s="356"/>
      <c r="L78" s="356"/>
      <c r="M78" s="356"/>
      <c r="N78" s="47"/>
      <c r="O78" s="47"/>
      <c r="P78" s="47"/>
      <c r="Q78" s="47"/>
      <c r="R78" s="47"/>
      <c r="S78" s="47"/>
      <c r="T78" s="47"/>
      <c r="U78" s="47"/>
      <c r="V78" s="47"/>
      <c r="W78" s="47"/>
      <c r="X78" s="47"/>
      <c r="Y78" s="47"/>
      <c r="Z78" s="47"/>
      <c r="AA78" s="47"/>
      <c r="AB78" s="47"/>
      <c r="AC78" s="47"/>
      <c r="AD78" s="47"/>
      <c r="AE78" s="47"/>
      <c r="AF78" s="47"/>
      <c r="AG78" s="47"/>
      <c r="AH78" s="47"/>
      <c r="AI78" s="47"/>
      <c r="AJ78" s="47"/>
      <c r="AK78" s="47"/>
      <c r="AL78" s="47"/>
      <c r="AM78" s="47"/>
      <c r="AN78" s="47"/>
      <c r="AO78" s="47"/>
      <c r="AP78" s="47"/>
      <c r="AQ78" s="47"/>
      <c r="AR78" s="47"/>
      <c r="AS78" s="47"/>
      <c r="AT78" s="47"/>
      <c r="AU78" s="47"/>
      <c r="AV78" s="47"/>
      <c r="AW78" s="47"/>
      <c r="AX78" s="47"/>
      <c r="AY78" s="47"/>
      <c r="AZ78" s="47"/>
      <c r="BA78" s="47"/>
      <c r="BB78" s="47"/>
      <c r="BC78" s="47"/>
      <c r="BD78" s="47"/>
      <c r="BE78" s="47"/>
      <c r="BF78" s="47"/>
      <c r="BG78" s="47"/>
      <c r="BH78" s="47"/>
      <c r="BI78" s="47"/>
      <c r="BJ78" s="47"/>
      <c r="BK78" s="47"/>
      <c r="BL78" s="47"/>
      <c r="BM78" s="47"/>
      <c r="BN78" s="47"/>
      <c r="BO78" s="47"/>
      <c r="BP78" s="47"/>
      <c r="BQ78" s="47"/>
      <c r="BR78" s="47"/>
      <c r="BS78" s="47"/>
      <c r="BT78" s="47"/>
      <c r="BU78" s="47"/>
      <c r="BV78" s="47"/>
      <c r="BW78" s="47"/>
      <c r="BX78" s="47"/>
      <c r="BY78" s="47"/>
      <c r="BZ78" s="47"/>
      <c r="CA78" s="47"/>
      <c r="CB78" s="47"/>
      <c r="CC78" s="47"/>
      <c r="CD78" s="47"/>
      <c r="CE78" s="47"/>
      <c r="CF78" s="47"/>
      <c r="CG78" s="47"/>
      <c r="CH78" s="47"/>
      <c r="CI78" s="47"/>
      <c r="CJ78" s="47"/>
      <c r="CK78" s="47"/>
      <c r="CL78" s="47"/>
      <c r="CM78" s="47"/>
      <c r="CN78" s="47"/>
      <c r="CO78" s="47"/>
      <c r="CP78" s="47"/>
      <c r="CQ78" s="47"/>
      <c r="CR78" s="47"/>
      <c r="CS78" s="47"/>
      <c r="CT78" s="47"/>
      <c r="CU78" s="47"/>
      <c r="CV78" s="47"/>
      <c r="CW78" s="47"/>
      <c r="CX78" s="47"/>
      <c r="CY78" s="47"/>
      <c r="CZ78" s="47"/>
      <c r="DA78" s="47"/>
      <c r="DB78" s="47"/>
      <c r="DC78" s="47"/>
      <c r="DD78" s="47"/>
      <c r="DE78" s="47"/>
      <c r="DF78" s="47"/>
      <c r="DG78" s="47"/>
      <c r="DH78" s="47"/>
      <c r="DI78" s="47"/>
      <c r="DJ78" s="47"/>
      <c r="DK78" s="47"/>
      <c r="DL78" s="47"/>
      <c r="DM78" s="47"/>
      <c r="DN78" s="47"/>
      <c r="DO78" s="47"/>
      <c r="DP78" s="47"/>
      <c r="DQ78" s="47"/>
      <c r="DR78" s="47"/>
      <c r="DS78" s="47"/>
      <c r="DT78" s="47"/>
      <c r="DU78" s="47"/>
      <c r="DV78" s="47"/>
      <c r="DW78" s="47"/>
      <c r="DX78" s="47"/>
      <c r="DY78" s="47"/>
      <c r="DZ78" s="47"/>
      <c r="EA78" s="47"/>
      <c r="EB78" s="47"/>
      <c r="EC78" s="47"/>
      <c r="ED78" s="47"/>
      <c r="EE78" s="47"/>
      <c r="EF78" s="47"/>
      <c r="EG78" s="47"/>
      <c r="EH78" s="47"/>
      <c r="EI78" s="47"/>
      <c r="EJ78" s="47"/>
      <c r="EK78" s="47"/>
      <c r="EL78" s="47"/>
      <c r="EM78" s="47"/>
      <c r="EN78" s="47"/>
      <c r="EO78" s="47"/>
      <c r="EP78" s="47"/>
      <c r="EQ78" s="47"/>
      <c r="ER78" s="47"/>
      <c r="ES78" s="47"/>
      <c r="ET78" s="47"/>
      <c r="EU78" s="47"/>
      <c r="EV78" s="47"/>
      <c r="EW78" s="47"/>
      <c r="EX78" s="47"/>
      <c r="EY78" s="47"/>
      <c r="EZ78" s="47"/>
      <c r="FA78" s="47"/>
      <c r="FB78" s="47"/>
      <c r="FC78" s="47"/>
      <c r="FD78" s="47"/>
      <c r="FE78" s="47"/>
      <c r="FF78" s="47"/>
      <c r="FG78" s="47"/>
      <c r="FH78" s="47"/>
      <c r="FI78" s="47"/>
      <c r="FJ78" s="47"/>
      <c r="FK78" s="47"/>
      <c r="FL78" s="47"/>
      <c r="FM78" s="47"/>
      <c r="FN78" s="47"/>
      <c r="FO78" s="47"/>
      <c r="FP78" s="47"/>
    </row>
    <row r="79" spans="1:172" s="48" customFormat="1" ht="35.1" customHeight="1" x14ac:dyDescent="0.35">
      <c r="A79" s="105"/>
      <c r="B79" s="105"/>
      <c r="C79" s="106"/>
      <c r="D79" s="181"/>
      <c r="E79" s="356"/>
      <c r="F79" s="356"/>
      <c r="G79" s="356"/>
      <c r="H79" s="356"/>
      <c r="I79" s="356"/>
      <c r="J79" s="356"/>
      <c r="K79" s="356"/>
      <c r="L79" s="356"/>
      <c r="M79" s="356"/>
      <c r="N79" s="47"/>
      <c r="O79" s="47"/>
      <c r="P79" s="47"/>
      <c r="Q79" s="47"/>
      <c r="R79" s="47"/>
      <c r="S79" s="47"/>
      <c r="T79" s="47"/>
      <c r="U79" s="47"/>
      <c r="V79" s="47"/>
      <c r="W79" s="47"/>
      <c r="X79" s="47"/>
      <c r="Y79" s="47"/>
      <c r="Z79" s="47"/>
      <c r="AA79" s="47"/>
      <c r="AB79" s="47"/>
      <c r="AC79" s="47"/>
      <c r="AD79" s="47"/>
      <c r="AE79" s="47"/>
      <c r="AF79" s="47"/>
      <c r="AG79" s="47"/>
      <c r="AH79" s="47"/>
      <c r="AI79" s="47"/>
      <c r="AJ79" s="47"/>
      <c r="AK79" s="47"/>
      <c r="AL79" s="47"/>
      <c r="AM79" s="47"/>
      <c r="AN79" s="47"/>
      <c r="AO79" s="47"/>
      <c r="AP79" s="47"/>
      <c r="AQ79" s="47"/>
      <c r="AR79" s="47"/>
      <c r="AS79" s="47"/>
      <c r="AT79" s="47"/>
      <c r="AU79" s="47"/>
      <c r="AV79" s="47"/>
      <c r="AW79" s="47"/>
      <c r="AX79" s="47"/>
      <c r="AY79" s="47"/>
      <c r="AZ79" s="47"/>
      <c r="BA79" s="47"/>
      <c r="BB79" s="47"/>
      <c r="BC79" s="47"/>
      <c r="BD79" s="47"/>
      <c r="BE79" s="47"/>
      <c r="BF79" s="47"/>
      <c r="BG79" s="47"/>
      <c r="BH79" s="47"/>
      <c r="BI79" s="47"/>
      <c r="BJ79" s="47"/>
      <c r="BK79" s="47"/>
      <c r="BL79" s="47"/>
      <c r="BM79" s="47"/>
      <c r="BN79" s="47"/>
      <c r="BO79" s="47"/>
      <c r="BP79" s="47"/>
      <c r="BQ79" s="47"/>
      <c r="BR79" s="47"/>
      <c r="BS79" s="47"/>
      <c r="BT79" s="47"/>
      <c r="BU79" s="47"/>
      <c r="BV79" s="47"/>
      <c r="BW79" s="47"/>
      <c r="BX79" s="47"/>
      <c r="BY79" s="47"/>
      <c r="BZ79" s="47"/>
      <c r="CA79" s="47"/>
      <c r="CB79" s="47"/>
      <c r="CC79" s="47"/>
      <c r="CD79" s="47"/>
      <c r="CE79" s="47"/>
      <c r="CF79" s="47"/>
      <c r="CG79" s="47"/>
      <c r="CH79" s="47"/>
      <c r="CI79" s="47"/>
      <c r="CJ79" s="47"/>
      <c r="CK79" s="47"/>
      <c r="CL79" s="47"/>
      <c r="CM79" s="47"/>
      <c r="CN79" s="47"/>
      <c r="CO79" s="47"/>
      <c r="CP79" s="47"/>
      <c r="CQ79" s="47"/>
      <c r="CR79" s="47"/>
      <c r="CS79" s="47"/>
      <c r="CT79" s="47"/>
      <c r="CU79" s="47"/>
      <c r="CV79" s="47"/>
      <c r="CW79" s="47"/>
      <c r="CX79" s="47"/>
      <c r="CY79" s="47"/>
      <c r="CZ79" s="47"/>
      <c r="DA79" s="47"/>
      <c r="DB79" s="47"/>
      <c r="DC79" s="47"/>
      <c r="DD79" s="47"/>
      <c r="DE79" s="47"/>
      <c r="DF79" s="47"/>
      <c r="DG79" s="47"/>
      <c r="DH79" s="47"/>
      <c r="DI79" s="47"/>
      <c r="DJ79" s="47"/>
      <c r="DK79" s="47"/>
      <c r="DL79" s="47"/>
      <c r="DM79" s="47"/>
      <c r="DN79" s="47"/>
      <c r="DO79" s="47"/>
      <c r="DP79" s="47"/>
      <c r="DQ79" s="47"/>
      <c r="DR79" s="47"/>
      <c r="DS79" s="47"/>
      <c r="DT79" s="47"/>
      <c r="DU79" s="47"/>
      <c r="DV79" s="47"/>
      <c r="DW79" s="47"/>
      <c r="DX79" s="47"/>
      <c r="DY79" s="47"/>
      <c r="DZ79" s="47"/>
      <c r="EA79" s="47"/>
      <c r="EB79" s="47"/>
      <c r="EC79" s="47"/>
      <c r="ED79" s="47"/>
      <c r="EE79" s="47"/>
      <c r="EF79" s="47"/>
      <c r="EG79" s="47"/>
      <c r="EH79" s="47"/>
      <c r="EI79" s="47"/>
      <c r="EJ79" s="47"/>
      <c r="EK79" s="47"/>
      <c r="EL79" s="47"/>
      <c r="EM79" s="47"/>
      <c r="EN79" s="47"/>
      <c r="EO79" s="47"/>
      <c r="EP79" s="47"/>
      <c r="EQ79" s="47"/>
      <c r="ER79" s="47"/>
      <c r="ES79" s="47"/>
      <c r="ET79" s="47"/>
      <c r="EU79" s="47"/>
      <c r="EV79" s="47"/>
      <c r="EW79" s="47"/>
      <c r="EX79" s="47"/>
      <c r="EY79" s="47"/>
      <c r="EZ79" s="47"/>
      <c r="FA79" s="47"/>
      <c r="FB79" s="47"/>
      <c r="FC79" s="47"/>
      <c r="FD79" s="47"/>
      <c r="FE79" s="47"/>
      <c r="FF79" s="47"/>
      <c r="FG79" s="47"/>
      <c r="FH79" s="47"/>
      <c r="FI79" s="47"/>
      <c r="FJ79" s="47"/>
      <c r="FK79" s="47"/>
      <c r="FL79" s="47"/>
      <c r="FM79" s="47"/>
      <c r="FN79" s="47"/>
      <c r="FO79" s="47"/>
      <c r="FP79" s="47"/>
    </row>
    <row r="80" spans="1:172" s="48" customFormat="1" ht="35.1" customHeight="1" x14ac:dyDescent="0.35">
      <c r="A80" s="105"/>
      <c r="B80" s="105"/>
      <c r="C80" s="106"/>
      <c r="D80" s="181"/>
      <c r="E80" s="356"/>
      <c r="F80" s="356"/>
      <c r="G80" s="356"/>
      <c r="H80" s="356"/>
      <c r="I80" s="356"/>
      <c r="J80" s="356"/>
      <c r="K80" s="356"/>
      <c r="L80" s="356"/>
      <c r="M80" s="356"/>
      <c r="N80" s="47"/>
      <c r="O80" s="47"/>
      <c r="P80" s="47"/>
      <c r="Q80" s="47"/>
      <c r="R80" s="47"/>
      <c r="S80" s="47"/>
      <c r="T80" s="47"/>
      <c r="U80" s="47"/>
      <c r="V80" s="47"/>
      <c r="W80" s="47"/>
      <c r="X80" s="47"/>
      <c r="Y80" s="47"/>
      <c r="Z80" s="47"/>
      <c r="AA80" s="47"/>
      <c r="AB80" s="47"/>
      <c r="AC80" s="47"/>
      <c r="AD80" s="47"/>
      <c r="AE80" s="47"/>
      <c r="AF80" s="47"/>
      <c r="AG80" s="47"/>
      <c r="AH80" s="47"/>
      <c r="AI80" s="47"/>
      <c r="AJ80" s="47"/>
      <c r="AK80" s="47"/>
      <c r="AL80" s="47"/>
      <c r="AM80" s="47"/>
      <c r="AN80" s="47"/>
      <c r="AO80" s="47"/>
      <c r="AP80" s="47"/>
      <c r="AQ80" s="47"/>
      <c r="AR80" s="47"/>
      <c r="AS80" s="47"/>
      <c r="AT80" s="47"/>
      <c r="AU80" s="47"/>
      <c r="AV80" s="47"/>
      <c r="AW80" s="47"/>
      <c r="AX80" s="47"/>
      <c r="AY80" s="47"/>
      <c r="AZ80" s="47"/>
      <c r="BA80" s="47"/>
      <c r="BB80" s="47"/>
      <c r="BC80" s="47"/>
      <c r="BD80" s="47"/>
      <c r="BE80" s="47"/>
      <c r="BF80" s="47"/>
      <c r="BG80" s="47"/>
      <c r="BH80" s="47"/>
      <c r="BI80" s="47"/>
      <c r="BJ80" s="47"/>
      <c r="BK80" s="47"/>
      <c r="BL80" s="47"/>
      <c r="BM80" s="47"/>
      <c r="BN80" s="47"/>
      <c r="BO80" s="47"/>
      <c r="BP80" s="47"/>
      <c r="BQ80" s="47"/>
      <c r="BR80" s="47"/>
      <c r="BS80" s="47"/>
      <c r="BT80" s="47"/>
      <c r="BU80" s="47"/>
      <c r="BV80" s="47"/>
      <c r="BW80" s="47"/>
      <c r="BX80" s="47"/>
      <c r="BY80" s="47"/>
      <c r="BZ80" s="47"/>
      <c r="CA80" s="47"/>
      <c r="CB80" s="47"/>
      <c r="CC80" s="47"/>
      <c r="CD80" s="47"/>
      <c r="CE80" s="47"/>
      <c r="CF80" s="47"/>
      <c r="CG80" s="47"/>
      <c r="CH80" s="47"/>
      <c r="CI80" s="47"/>
      <c r="CJ80" s="47"/>
      <c r="CK80" s="47"/>
      <c r="CL80" s="47"/>
      <c r="CM80" s="47"/>
      <c r="CN80" s="47"/>
      <c r="CO80" s="47"/>
      <c r="CP80" s="47"/>
      <c r="CQ80" s="47"/>
      <c r="CR80" s="47"/>
      <c r="CS80" s="47"/>
      <c r="CT80" s="47"/>
      <c r="CU80" s="47"/>
      <c r="CV80" s="47"/>
      <c r="CW80" s="47"/>
      <c r="CX80" s="47"/>
      <c r="CY80" s="47"/>
      <c r="CZ80" s="47"/>
      <c r="DA80" s="47"/>
      <c r="DB80" s="47"/>
      <c r="DC80" s="47"/>
      <c r="DD80" s="47"/>
      <c r="DE80" s="47"/>
      <c r="DF80" s="47"/>
      <c r="DG80" s="47"/>
      <c r="DH80" s="47"/>
      <c r="DI80" s="47"/>
      <c r="DJ80" s="47"/>
      <c r="DK80" s="47"/>
      <c r="DL80" s="47"/>
      <c r="DM80" s="47"/>
      <c r="DN80" s="47"/>
      <c r="DO80" s="47"/>
      <c r="DP80" s="47"/>
      <c r="DQ80" s="47"/>
      <c r="DR80" s="47"/>
      <c r="DS80" s="47"/>
      <c r="DT80" s="47"/>
      <c r="DU80" s="47"/>
      <c r="DV80" s="47"/>
      <c r="DW80" s="47"/>
      <c r="DX80" s="47"/>
      <c r="DY80" s="47"/>
      <c r="DZ80" s="47"/>
      <c r="EA80" s="47"/>
      <c r="EB80" s="47"/>
      <c r="EC80" s="47"/>
      <c r="ED80" s="47"/>
      <c r="EE80" s="47"/>
      <c r="EF80" s="47"/>
      <c r="EG80" s="47"/>
      <c r="EH80" s="47"/>
      <c r="EI80" s="47"/>
      <c r="EJ80" s="47"/>
      <c r="EK80" s="47"/>
      <c r="EL80" s="47"/>
      <c r="EM80" s="47"/>
      <c r="EN80" s="47"/>
      <c r="EO80" s="47"/>
      <c r="EP80" s="47"/>
      <c r="EQ80" s="47"/>
      <c r="ER80" s="47"/>
      <c r="ES80" s="47"/>
      <c r="ET80" s="47"/>
      <c r="EU80" s="47"/>
      <c r="EV80" s="47"/>
      <c r="EW80" s="47"/>
      <c r="EX80" s="47"/>
      <c r="EY80" s="47"/>
      <c r="EZ80" s="47"/>
      <c r="FA80" s="47"/>
      <c r="FB80" s="47"/>
      <c r="FC80" s="47"/>
      <c r="FD80" s="47"/>
      <c r="FE80" s="47"/>
      <c r="FF80" s="47"/>
      <c r="FG80" s="47"/>
      <c r="FH80" s="47"/>
      <c r="FI80" s="47"/>
      <c r="FJ80" s="47"/>
      <c r="FK80" s="47"/>
      <c r="FL80" s="47"/>
      <c r="FM80" s="47"/>
      <c r="FN80" s="47"/>
      <c r="FO80" s="47"/>
      <c r="FP80" s="47"/>
    </row>
    <row r="81" spans="1:172" s="48" customFormat="1" ht="35.1" customHeight="1" x14ac:dyDescent="0.35">
      <c r="A81" s="105"/>
      <c r="B81" s="105"/>
      <c r="C81" s="106"/>
      <c r="D81" s="181"/>
      <c r="E81" s="356"/>
      <c r="F81" s="356"/>
      <c r="G81" s="356"/>
      <c r="H81" s="356"/>
      <c r="I81" s="356"/>
      <c r="J81" s="356"/>
      <c r="K81" s="356"/>
      <c r="L81" s="356"/>
      <c r="M81" s="356"/>
      <c r="N81" s="47"/>
      <c r="O81" s="47"/>
      <c r="P81" s="47"/>
      <c r="Q81" s="47"/>
      <c r="R81" s="47"/>
      <c r="S81" s="47"/>
      <c r="T81" s="47"/>
      <c r="U81" s="47"/>
      <c r="V81" s="47"/>
      <c r="W81" s="47"/>
      <c r="X81" s="47"/>
      <c r="Y81" s="47"/>
      <c r="Z81" s="47"/>
      <c r="AA81" s="47"/>
      <c r="AB81" s="47"/>
      <c r="AC81" s="47"/>
      <c r="AD81" s="47"/>
      <c r="AE81" s="47"/>
      <c r="AF81" s="47"/>
      <c r="AG81" s="47"/>
      <c r="AH81" s="47"/>
      <c r="AI81" s="47"/>
      <c r="AJ81" s="47"/>
      <c r="AK81" s="47"/>
      <c r="AL81" s="47"/>
      <c r="AM81" s="47"/>
      <c r="AN81" s="47"/>
      <c r="AO81" s="47"/>
      <c r="AP81" s="47"/>
      <c r="AQ81" s="47"/>
      <c r="AR81" s="47"/>
      <c r="AS81" s="47"/>
      <c r="AT81" s="47"/>
      <c r="AU81" s="47"/>
      <c r="AV81" s="47"/>
      <c r="AW81" s="47"/>
      <c r="AX81" s="47"/>
      <c r="AY81" s="47"/>
      <c r="AZ81" s="47"/>
      <c r="BA81" s="47"/>
      <c r="BB81" s="47"/>
      <c r="BC81" s="47"/>
      <c r="BD81" s="47"/>
      <c r="BE81" s="47"/>
      <c r="BF81" s="47"/>
      <c r="BG81" s="47"/>
      <c r="BH81" s="47"/>
      <c r="BI81" s="47"/>
      <c r="BJ81" s="47"/>
      <c r="BK81" s="47"/>
      <c r="BL81" s="47"/>
      <c r="BM81" s="47"/>
      <c r="BN81" s="47"/>
      <c r="BO81" s="47"/>
      <c r="BP81" s="47"/>
      <c r="BQ81" s="47"/>
      <c r="BR81" s="47"/>
      <c r="BS81" s="47"/>
      <c r="BT81" s="47"/>
      <c r="BU81" s="47"/>
      <c r="BV81" s="47"/>
      <c r="BW81" s="47"/>
      <c r="BX81" s="47"/>
      <c r="BY81" s="47"/>
      <c r="BZ81" s="47"/>
      <c r="CA81" s="47"/>
      <c r="CB81" s="47"/>
      <c r="CC81" s="47"/>
      <c r="CD81" s="47"/>
      <c r="CE81" s="47"/>
      <c r="CF81" s="47"/>
      <c r="CG81" s="47"/>
      <c r="CH81" s="47"/>
      <c r="CI81" s="47"/>
      <c r="CJ81" s="47"/>
      <c r="CK81" s="47"/>
      <c r="CL81" s="47"/>
      <c r="CM81" s="47"/>
      <c r="CN81" s="47"/>
      <c r="CO81" s="47"/>
      <c r="CP81" s="47"/>
      <c r="CQ81" s="47"/>
      <c r="CR81" s="47"/>
      <c r="CS81" s="47"/>
      <c r="CT81" s="47"/>
      <c r="CU81" s="47"/>
      <c r="CV81" s="47"/>
      <c r="CW81" s="47"/>
      <c r="CX81" s="47"/>
      <c r="CY81" s="47"/>
      <c r="CZ81" s="47"/>
      <c r="DA81" s="47"/>
      <c r="DB81" s="47"/>
      <c r="DC81" s="47"/>
      <c r="DD81" s="47"/>
      <c r="DE81" s="47"/>
      <c r="DF81" s="47"/>
      <c r="DG81" s="47"/>
      <c r="DH81" s="47"/>
      <c r="DI81" s="47"/>
      <c r="DJ81" s="47"/>
      <c r="DK81" s="47"/>
      <c r="DL81" s="47"/>
      <c r="DM81" s="47"/>
      <c r="DN81" s="47"/>
      <c r="DO81" s="47"/>
      <c r="DP81" s="47"/>
      <c r="DQ81" s="47"/>
      <c r="DR81" s="47"/>
      <c r="DS81" s="47"/>
      <c r="DT81" s="47"/>
      <c r="DU81" s="47"/>
      <c r="DV81" s="47"/>
      <c r="DW81" s="47"/>
      <c r="DX81" s="47"/>
      <c r="DY81" s="47"/>
      <c r="DZ81" s="47"/>
      <c r="EA81" s="47"/>
      <c r="EB81" s="47"/>
      <c r="EC81" s="47"/>
      <c r="ED81" s="47"/>
      <c r="EE81" s="47"/>
      <c r="EF81" s="47"/>
      <c r="EG81" s="47"/>
      <c r="EH81" s="47"/>
      <c r="EI81" s="47"/>
      <c r="EJ81" s="47"/>
      <c r="EK81" s="47"/>
      <c r="EL81" s="47"/>
      <c r="EM81" s="47"/>
      <c r="EN81" s="47"/>
      <c r="EO81" s="47"/>
      <c r="EP81" s="47"/>
      <c r="EQ81" s="47"/>
      <c r="ER81" s="47"/>
      <c r="ES81" s="47"/>
      <c r="ET81" s="47"/>
      <c r="EU81" s="47"/>
      <c r="EV81" s="47"/>
      <c r="EW81" s="47"/>
      <c r="EX81" s="47"/>
      <c r="EY81" s="47"/>
      <c r="EZ81" s="47"/>
      <c r="FA81" s="47"/>
      <c r="FB81" s="47"/>
      <c r="FC81" s="47"/>
      <c r="FD81" s="47"/>
      <c r="FE81" s="47"/>
      <c r="FF81" s="47"/>
      <c r="FG81" s="47"/>
      <c r="FH81" s="47"/>
      <c r="FI81" s="47"/>
      <c r="FJ81" s="47"/>
      <c r="FK81" s="47"/>
      <c r="FL81" s="47"/>
      <c r="FM81" s="47"/>
      <c r="FN81" s="47"/>
      <c r="FO81" s="47"/>
      <c r="FP81" s="47"/>
    </row>
    <row r="82" spans="1:172" s="48" customFormat="1" ht="35.1" customHeight="1" x14ac:dyDescent="0.35">
      <c r="A82" s="105"/>
      <c r="B82" s="105"/>
      <c r="C82" s="106"/>
      <c r="D82" s="181"/>
      <c r="E82" s="356"/>
      <c r="F82" s="356"/>
      <c r="G82" s="356"/>
      <c r="H82" s="356"/>
      <c r="I82" s="356"/>
      <c r="J82" s="356"/>
      <c r="K82" s="356"/>
      <c r="L82" s="356"/>
      <c r="M82" s="356"/>
      <c r="N82" s="47"/>
      <c r="O82" s="47"/>
      <c r="P82" s="47"/>
      <c r="Q82" s="47"/>
      <c r="R82" s="47"/>
      <c r="S82" s="47"/>
      <c r="T82" s="47"/>
      <c r="U82" s="47"/>
      <c r="V82" s="47"/>
      <c r="W82" s="47"/>
      <c r="X82" s="47"/>
      <c r="Y82" s="47"/>
      <c r="Z82" s="47"/>
      <c r="AA82" s="47"/>
      <c r="AB82" s="47"/>
      <c r="AC82" s="47"/>
      <c r="AD82" s="47"/>
      <c r="AE82" s="47"/>
      <c r="AF82" s="47"/>
      <c r="AG82" s="47"/>
      <c r="AH82" s="47"/>
      <c r="AI82" s="47"/>
      <c r="AJ82" s="47"/>
      <c r="AK82" s="47"/>
      <c r="AL82" s="47"/>
      <c r="AM82" s="47"/>
      <c r="AN82" s="47"/>
      <c r="AO82" s="47"/>
      <c r="AP82" s="47"/>
      <c r="AQ82" s="47"/>
      <c r="AR82" s="47"/>
      <c r="AS82" s="47"/>
      <c r="AT82" s="47"/>
      <c r="AU82" s="47"/>
      <c r="AV82" s="47"/>
      <c r="AW82" s="47"/>
      <c r="AX82" s="47"/>
      <c r="AY82" s="47"/>
      <c r="AZ82" s="47"/>
      <c r="BA82" s="47"/>
      <c r="BB82" s="47"/>
      <c r="BC82" s="47"/>
      <c r="BD82" s="47"/>
      <c r="BE82" s="47"/>
      <c r="BF82" s="47"/>
      <c r="BG82" s="47"/>
      <c r="BH82" s="47"/>
      <c r="BI82" s="47"/>
      <c r="BJ82" s="47"/>
      <c r="BK82" s="47"/>
      <c r="BL82" s="47"/>
      <c r="BM82" s="47"/>
      <c r="BN82" s="47"/>
      <c r="BO82" s="47"/>
      <c r="BP82" s="47"/>
      <c r="BQ82" s="47"/>
      <c r="BR82" s="47"/>
      <c r="BS82" s="47"/>
      <c r="BT82" s="47"/>
      <c r="BU82" s="47"/>
      <c r="BV82" s="47"/>
      <c r="BW82" s="47"/>
      <c r="BX82" s="47"/>
      <c r="BY82" s="47"/>
      <c r="BZ82" s="47"/>
      <c r="CA82" s="47"/>
      <c r="CB82" s="47"/>
      <c r="CC82" s="47"/>
      <c r="CD82" s="47"/>
      <c r="CE82" s="47"/>
      <c r="CF82" s="47"/>
      <c r="CG82" s="47"/>
      <c r="CH82" s="47"/>
      <c r="CI82" s="47"/>
      <c r="CJ82" s="47"/>
      <c r="CK82" s="47"/>
      <c r="CL82" s="47"/>
      <c r="CM82" s="47"/>
      <c r="CN82" s="47"/>
      <c r="CO82" s="47"/>
      <c r="CP82" s="47"/>
      <c r="CQ82" s="47"/>
      <c r="CR82" s="47"/>
      <c r="CS82" s="47"/>
      <c r="CT82" s="47"/>
      <c r="CU82" s="47"/>
      <c r="CV82" s="47"/>
      <c r="CW82" s="47"/>
      <c r="CX82" s="47"/>
      <c r="CY82" s="47"/>
      <c r="CZ82" s="47"/>
      <c r="DA82" s="47"/>
      <c r="DB82" s="47"/>
      <c r="DC82" s="47"/>
      <c r="DD82" s="47"/>
      <c r="DE82" s="47"/>
      <c r="DF82" s="47"/>
      <c r="DG82" s="47"/>
      <c r="DH82" s="47"/>
      <c r="DI82" s="47"/>
      <c r="DJ82" s="47"/>
      <c r="DK82" s="47"/>
      <c r="DL82" s="47"/>
      <c r="DM82" s="47"/>
      <c r="DN82" s="47"/>
      <c r="DO82" s="47"/>
      <c r="DP82" s="47"/>
      <c r="DQ82" s="47"/>
      <c r="DR82" s="47"/>
      <c r="DS82" s="47"/>
      <c r="DT82" s="47"/>
      <c r="DU82" s="47"/>
      <c r="DV82" s="47"/>
      <c r="DW82" s="47"/>
      <c r="DX82" s="47"/>
      <c r="DY82" s="47"/>
      <c r="DZ82" s="47"/>
      <c r="EA82" s="47"/>
      <c r="EB82" s="47"/>
      <c r="EC82" s="47"/>
      <c r="ED82" s="47"/>
      <c r="EE82" s="47"/>
      <c r="EF82" s="47"/>
      <c r="EG82" s="47"/>
      <c r="EH82" s="47"/>
      <c r="EI82" s="47"/>
      <c r="EJ82" s="47"/>
      <c r="EK82" s="47"/>
      <c r="EL82" s="47"/>
      <c r="EM82" s="47"/>
      <c r="EN82" s="47"/>
      <c r="EO82" s="47"/>
      <c r="EP82" s="47"/>
      <c r="EQ82" s="47"/>
      <c r="ER82" s="47"/>
      <c r="ES82" s="47"/>
      <c r="ET82" s="47"/>
      <c r="EU82" s="47"/>
      <c r="EV82" s="47"/>
      <c r="EW82" s="47"/>
      <c r="EX82" s="47"/>
      <c r="EY82" s="47"/>
      <c r="EZ82" s="47"/>
      <c r="FA82" s="47"/>
      <c r="FB82" s="47"/>
      <c r="FC82" s="47"/>
      <c r="FD82" s="47"/>
      <c r="FE82" s="47"/>
      <c r="FF82" s="47"/>
      <c r="FG82" s="47"/>
      <c r="FH82" s="47"/>
      <c r="FI82" s="47"/>
      <c r="FJ82" s="47"/>
      <c r="FK82" s="47"/>
      <c r="FL82" s="47"/>
      <c r="FM82" s="47"/>
      <c r="FN82" s="47"/>
      <c r="FO82" s="47"/>
      <c r="FP82" s="47"/>
    </row>
    <row r="83" spans="1:172" s="48" customFormat="1" ht="35.1" customHeight="1" x14ac:dyDescent="0.35">
      <c r="A83" s="105"/>
      <c r="B83" s="105"/>
      <c r="C83" s="106"/>
      <c r="D83" s="181"/>
      <c r="E83" s="356"/>
      <c r="F83" s="356"/>
      <c r="G83" s="356"/>
      <c r="H83" s="356"/>
      <c r="I83" s="356"/>
      <c r="J83" s="356"/>
      <c r="K83" s="356"/>
      <c r="L83" s="356"/>
      <c r="M83" s="356"/>
      <c r="N83" s="47"/>
      <c r="O83" s="47"/>
      <c r="P83" s="47"/>
      <c r="Q83" s="47"/>
      <c r="R83" s="47"/>
      <c r="S83" s="47"/>
      <c r="T83" s="47"/>
      <c r="U83" s="47"/>
      <c r="V83" s="47"/>
      <c r="W83" s="47"/>
      <c r="X83" s="47"/>
      <c r="Y83" s="47"/>
      <c r="Z83" s="47"/>
      <c r="AA83" s="47"/>
      <c r="AB83" s="47"/>
      <c r="AC83" s="47"/>
      <c r="AD83" s="47"/>
      <c r="AE83" s="47"/>
      <c r="AF83" s="47"/>
      <c r="AG83" s="47"/>
      <c r="AH83" s="47"/>
      <c r="AI83" s="47"/>
      <c r="AJ83" s="47"/>
      <c r="AK83" s="47"/>
      <c r="AL83" s="47"/>
      <c r="AM83" s="47"/>
      <c r="AN83" s="47"/>
      <c r="AO83" s="47"/>
      <c r="AP83" s="47"/>
      <c r="AQ83" s="47"/>
      <c r="AR83" s="47"/>
      <c r="AS83" s="47"/>
      <c r="AT83" s="47"/>
      <c r="AU83" s="47"/>
      <c r="AV83" s="47"/>
      <c r="AW83" s="47"/>
      <c r="AX83" s="47"/>
      <c r="AY83" s="47"/>
      <c r="AZ83" s="47"/>
      <c r="BA83" s="47"/>
      <c r="BB83" s="47"/>
      <c r="BC83" s="47"/>
      <c r="BD83" s="47"/>
      <c r="BE83" s="47"/>
      <c r="BF83" s="47"/>
      <c r="BG83" s="47"/>
      <c r="BH83" s="47"/>
      <c r="BI83" s="47"/>
      <c r="BJ83" s="47"/>
      <c r="BK83" s="47"/>
      <c r="BL83" s="47"/>
      <c r="BM83" s="47"/>
      <c r="BN83" s="47"/>
      <c r="BO83" s="47"/>
      <c r="BP83" s="47"/>
      <c r="BQ83" s="47"/>
      <c r="BR83" s="47"/>
      <c r="BS83" s="47"/>
      <c r="BT83" s="47"/>
      <c r="BU83" s="47"/>
      <c r="BV83" s="47"/>
      <c r="BW83" s="47"/>
      <c r="BX83" s="47"/>
      <c r="BY83" s="47"/>
      <c r="BZ83" s="47"/>
      <c r="CA83" s="47"/>
      <c r="CB83" s="47"/>
      <c r="CC83" s="47"/>
      <c r="CD83" s="47"/>
      <c r="CE83" s="47"/>
      <c r="CF83" s="47"/>
      <c r="CG83" s="47"/>
      <c r="CH83" s="47"/>
      <c r="CI83" s="47"/>
      <c r="CJ83" s="47"/>
      <c r="CK83" s="47"/>
      <c r="CL83" s="47"/>
      <c r="CM83" s="47"/>
      <c r="CN83" s="47"/>
      <c r="CO83" s="47"/>
      <c r="CP83" s="47"/>
      <c r="CQ83" s="47"/>
      <c r="CR83" s="47"/>
      <c r="CS83" s="47"/>
      <c r="CT83" s="47"/>
      <c r="CU83" s="47"/>
      <c r="CV83" s="47"/>
      <c r="CW83" s="47"/>
      <c r="CX83" s="47"/>
      <c r="CY83" s="47"/>
      <c r="CZ83" s="47"/>
      <c r="DA83" s="47"/>
      <c r="DB83" s="47"/>
      <c r="DC83" s="47"/>
      <c r="DD83" s="47"/>
      <c r="DE83" s="47"/>
      <c r="DF83" s="47"/>
      <c r="DG83" s="47"/>
      <c r="DH83" s="47"/>
      <c r="DI83" s="47"/>
      <c r="DJ83" s="47"/>
      <c r="DK83" s="47"/>
      <c r="DL83" s="47"/>
      <c r="DM83" s="47"/>
      <c r="DN83" s="47"/>
      <c r="DO83" s="47"/>
      <c r="DP83" s="47"/>
      <c r="DQ83" s="47"/>
      <c r="DR83" s="47"/>
      <c r="DS83" s="47"/>
      <c r="DT83" s="47"/>
      <c r="DU83" s="47"/>
      <c r="DV83" s="47"/>
      <c r="DW83" s="47"/>
      <c r="DX83" s="47"/>
      <c r="DY83" s="47"/>
      <c r="DZ83" s="47"/>
      <c r="EA83" s="47"/>
      <c r="EB83" s="47"/>
      <c r="EC83" s="47"/>
      <c r="ED83" s="47"/>
      <c r="EE83" s="47"/>
      <c r="EF83" s="47"/>
      <c r="EG83" s="47"/>
      <c r="EH83" s="47"/>
      <c r="EI83" s="47"/>
      <c r="EJ83" s="47"/>
      <c r="EK83" s="47"/>
      <c r="EL83" s="47"/>
      <c r="EM83" s="47"/>
      <c r="EN83" s="47"/>
      <c r="EO83" s="47"/>
      <c r="EP83" s="47"/>
      <c r="EQ83" s="47"/>
      <c r="ER83" s="47"/>
      <c r="ES83" s="47"/>
      <c r="ET83" s="47"/>
      <c r="EU83" s="47"/>
      <c r="EV83" s="47"/>
      <c r="EW83" s="47"/>
      <c r="EX83" s="47"/>
      <c r="EY83" s="47"/>
      <c r="EZ83" s="47"/>
      <c r="FA83" s="47"/>
      <c r="FB83" s="47"/>
      <c r="FC83" s="47"/>
      <c r="FD83" s="47"/>
      <c r="FE83" s="47"/>
      <c r="FF83" s="47"/>
      <c r="FG83" s="47"/>
      <c r="FH83" s="47"/>
      <c r="FI83" s="47"/>
      <c r="FJ83" s="47"/>
      <c r="FK83" s="47"/>
      <c r="FL83" s="47"/>
      <c r="FM83" s="47"/>
      <c r="FN83" s="47"/>
      <c r="FO83" s="47"/>
      <c r="FP83" s="47"/>
    </row>
    <row r="84" spans="1:172" s="48" customFormat="1" ht="35.1" customHeight="1" x14ac:dyDescent="0.35">
      <c r="A84" s="105"/>
      <c r="B84" s="105"/>
      <c r="C84" s="106"/>
      <c r="D84" s="181"/>
      <c r="E84" s="356"/>
      <c r="F84" s="356"/>
      <c r="G84" s="356"/>
      <c r="H84" s="356"/>
      <c r="I84" s="356"/>
      <c r="J84" s="356"/>
      <c r="K84" s="356"/>
      <c r="L84" s="356"/>
      <c r="M84" s="356"/>
      <c r="N84" s="47"/>
      <c r="O84" s="47"/>
      <c r="P84" s="47"/>
      <c r="Q84" s="47"/>
      <c r="R84" s="47"/>
      <c r="S84" s="47"/>
      <c r="T84" s="47"/>
      <c r="U84" s="47"/>
      <c r="V84" s="47"/>
      <c r="W84" s="47"/>
      <c r="X84" s="47"/>
      <c r="Y84" s="47"/>
      <c r="Z84" s="47"/>
      <c r="AA84" s="47"/>
      <c r="AB84" s="47"/>
      <c r="AC84" s="47"/>
      <c r="AD84" s="47"/>
      <c r="AE84" s="47"/>
      <c r="AF84" s="47"/>
      <c r="AG84" s="47"/>
      <c r="AH84" s="47"/>
      <c r="AI84" s="47"/>
      <c r="AJ84" s="47"/>
      <c r="AK84" s="47"/>
      <c r="AL84" s="47"/>
      <c r="AM84" s="47"/>
      <c r="AN84" s="47"/>
      <c r="AO84" s="47"/>
      <c r="AP84" s="47"/>
      <c r="AQ84" s="47"/>
      <c r="AR84" s="47"/>
      <c r="AS84" s="47"/>
      <c r="AT84" s="47"/>
      <c r="AU84" s="47"/>
      <c r="AV84" s="47"/>
      <c r="AW84" s="47"/>
      <c r="AX84" s="47"/>
      <c r="AY84" s="47"/>
      <c r="AZ84" s="47"/>
      <c r="BA84" s="47"/>
      <c r="BB84" s="47"/>
      <c r="BC84" s="47"/>
      <c r="BD84" s="47"/>
      <c r="BE84" s="47"/>
      <c r="BF84" s="47"/>
      <c r="BG84" s="47"/>
      <c r="BH84" s="47"/>
      <c r="BI84" s="47"/>
      <c r="BJ84" s="47"/>
      <c r="BK84" s="47"/>
      <c r="BL84" s="47"/>
      <c r="BM84" s="47"/>
      <c r="BN84" s="47"/>
      <c r="BO84" s="47"/>
      <c r="BP84" s="47"/>
      <c r="BQ84" s="47"/>
      <c r="BR84" s="47"/>
      <c r="BS84" s="47"/>
      <c r="BT84" s="47"/>
      <c r="BU84" s="47"/>
      <c r="BV84" s="47"/>
      <c r="BW84" s="47"/>
      <c r="BX84" s="47"/>
      <c r="BY84" s="47"/>
      <c r="BZ84" s="47"/>
      <c r="CA84" s="47"/>
      <c r="CB84" s="47"/>
      <c r="CC84" s="47"/>
      <c r="CD84" s="47"/>
      <c r="CE84" s="47"/>
      <c r="CF84" s="47"/>
      <c r="CG84" s="47"/>
      <c r="CH84" s="47"/>
      <c r="CI84" s="47"/>
      <c r="CJ84" s="47"/>
      <c r="CK84" s="47"/>
      <c r="CL84" s="47"/>
      <c r="CM84" s="47"/>
      <c r="CN84" s="47"/>
      <c r="CO84" s="47"/>
      <c r="CP84" s="47"/>
      <c r="CQ84" s="47"/>
      <c r="CR84" s="47"/>
      <c r="CS84" s="47"/>
      <c r="CT84" s="47"/>
      <c r="CU84" s="47"/>
      <c r="CV84" s="47"/>
      <c r="CW84" s="47"/>
      <c r="CX84" s="47"/>
      <c r="CY84" s="47"/>
      <c r="CZ84" s="47"/>
      <c r="DA84" s="47"/>
      <c r="DB84" s="47"/>
      <c r="DC84" s="47"/>
      <c r="DD84" s="47"/>
      <c r="DE84" s="47"/>
      <c r="DF84" s="47"/>
      <c r="DG84" s="47"/>
      <c r="DH84" s="47"/>
      <c r="DI84" s="47"/>
      <c r="DJ84" s="47"/>
      <c r="DK84" s="47"/>
      <c r="DL84" s="47"/>
      <c r="DM84" s="47"/>
      <c r="DN84" s="47"/>
      <c r="DO84" s="47"/>
      <c r="DP84" s="47"/>
      <c r="DQ84" s="47"/>
      <c r="DR84" s="47"/>
      <c r="DS84" s="47"/>
      <c r="DT84" s="47"/>
      <c r="DU84" s="47"/>
      <c r="DV84" s="47"/>
      <c r="DW84" s="47"/>
      <c r="DX84" s="47"/>
      <c r="DY84" s="47"/>
      <c r="DZ84" s="47"/>
      <c r="EA84" s="47"/>
      <c r="EB84" s="47"/>
      <c r="EC84" s="47"/>
      <c r="ED84" s="47"/>
      <c r="EE84" s="47"/>
      <c r="EF84" s="47"/>
      <c r="EG84" s="47"/>
      <c r="EH84" s="47"/>
      <c r="EI84" s="47"/>
      <c r="EJ84" s="47"/>
      <c r="EK84" s="47"/>
      <c r="EL84" s="47"/>
      <c r="EM84" s="47"/>
      <c r="EN84" s="47"/>
      <c r="EO84" s="47"/>
      <c r="EP84" s="47"/>
      <c r="EQ84" s="47"/>
      <c r="ER84" s="47"/>
      <c r="ES84" s="47"/>
      <c r="ET84" s="47"/>
      <c r="EU84" s="47"/>
      <c r="EV84" s="47"/>
      <c r="EW84" s="47"/>
      <c r="EX84" s="47"/>
      <c r="EY84" s="47"/>
      <c r="EZ84" s="47"/>
      <c r="FA84" s="47"/>
      <c r="FB84" s="47"/>
      <c r="FC84" s="47"/>
      <c r="FD84" s="47"/>
      <c r="FE84" s="47"/>
      <c r="FF84" s="47"/>
      <c r="FG84" s="47"/>
      <c r="FH84" s="47"/>
      <c r="FI84" s="47"/>
      <c r="FJ84" s="47"/>
      <c r="FK84" s="47"/>
      <c r="FL84" s="47"/>
      <c r="FM84" s="47"/>
      <c r="FN84" s="47"/>
      <c r="FO84" s="47"/>
      <c r="FP84" s="47"/>
    </row>
    <row r="85" spans="1:172" s="48" customFormat="1" ht="35.1" customHeight="1" x14ac:dyDescent="0.35">
      <c r="A85" s="105"/>
      <c r="B85" s="105"/>
      <c r="C85" s="106"/>
      <c r="D85" s="181"/>
      <c r="E85" s="356"/>
      <c r="F85" s="356"/>
      <c r="G85" s="356"/>
      <c r="H85" s="356"/>
      <c r="I85" s="356"/>
      <c r="J85" s="356"/>
      <c r="K85" s="356"/>
      <c r="L85" s="356"/>
      <c r="M85" s="356"/>
      <c r="N85" s="47"/>
      <c r="O85" s="47"/>
      <c r="P85" s="47"/>
      <c r="Q85" s="47"/>
      <c r="R85" s="47"/>
      <c r="S85" s="47"/>
      <c r="T85" s="47"/>
      <c r="U85" s="47"/>
      <c r="V85" s="47"/>
      <c r="W85" s="47"/>
      <c r="X85" s="47"/>
      <c r="Y85" s="47"/>
      <c r="Z85" s="47"/>
      <c r="AA85" s="47"/>
      <c r="AB85" s="47"/>
      <c r="AC85" s="47"/>
      <c r="AD85" s="47"/>
      <c r="AE85" s="47"/>
      <c r="AF85" s="47"/>
      <c r="AG85" s="47"/>
      <c r="AH85" s="47"/>
      <c r="AI85" s="47"/>
      <c r="AJ85" s="47"/>
      <c r="AK85" s="47"/>
      <c r="AL85" s="47"/>
      <c r="AM85" s="47"/>
      <c r="AN85" s="47"/>
      <c r="AO85" s="47"/>
      <c r="AP85" s="47"/>
      <c r="AQ85" s="47"/>
      <c r="AR85" s="47"/>
      <c r="AS85" s="47"/>
      <c r="AT85" s="47"/>
      <c r="AU85" s="47"/>
      <c r="AV85" s="47"/>
      <c r="AW85" s="47"/>
      <c r="AX85" s="47"/>
      <c r="AY85" s="47"/>
      <c r="AZ85" s="47"/>
      <c r="BA85" s="47"/>
      <c r="BB85" s="47"/>
      <c r="BC85" s="47"/>
      <c r="BD85" s="47"/>
      <c r="BE85" s="47"/>
      <c r="BF85" s="47"/>
      <c r="BG85" s="47"/>
      <c r="BH85" s="47"/>
      <c r="BI85" s="47"/>
      <c r="BJ85" s="47"/>
      <c r="BK85" s="47"/>
      <c r="BL85" s="47"/>
      <c r="BM85" s="47"/>
      <c r="BN85" s="47"/>
      <c r="BO85" s="47"/>
      <c r="BP85" s="47"/>
      <c r="BQ85" s="47"/>
      <c r="BR85" s="47"/>
      <c r="BS85" s="47"/>
      <c r="BT85" s="47"/>
      <c r="BU85" s="47"/>
      <c r="BV85" s="47"/>
      <c r="BW85" s="47"/>
      <c r="BX85" s="47"/>
      <c r="BY85" s="47"/>
      <c r="BZ85" s="47"/>
      <c r="CA85" s="47"/>
      <c r="CB85" s="47"/>
      <c r="CC85" s="47"/>
      <c r="CD85" s="47"/>
      <c r="CE85" s="47"/>
      <c r="CF85" s="47"/>
      <c r="CG85" s="47"/>
      <c r="CH85" s="47"/>
      <c r="CI85" s="47"/>
      <c r="CJ85" s="47"/>
      <c r="CK85" s="47"/>
      <c r="CL85" s="47"/>
      <c r="CM85" s="47"/>
      <c r="CN85" s="47"/>
      <c r="CO85" s="47"/>
      <c r="CP85" s="47"/>
      <c r="CQ85" s="47"/>
      <c r="CR85" s="47"/>
      <c r="CS85" s="47"/>
      <c r="CT85" s="47"/>
      <c r="CU85" s="47"/>
      <c r="CV85" s="47"/>
      <c r="CW85" s="47"/>
      <c r="CX85" s="47"/>
      <c r="CY85" s="47"/>
      <c r="CZ85" s="47"/>
      <c r="DA85" s="47"/>
      <c r="DB85" s="47"/>
      <c r="DC85" s="47"/>
      <c r="DD85" s="47"/>
      <c r="DE85" s="47"/>
      <c r="DF85" s="47"/>
      <c r="DG85" s="47"/>
      <c r="DH85" s="47"/>
      <c r="DI85" s="47"/>
      <c r="DJ85" s="47"/>
      <c r="DK85" s="47"/>
      <c r="DL85" s="47"/>
      <c r="DM85" s="47"/>
      <c r="DN85" s="47"/>
      <c r="DO85" s="47"/>
      <c r="DP85" s="47"/>
      <c r="DQ85" s="47"/>
      <c r="DR85" s="47"/>
      <c r="DS85" s="47"/>
      <c r="DT85" s="47"/>
      <c r="DU85" s="47"/>
      <c r="DV85" s="47"/>
      <c r="DW85" s="47"/>
      <c r="DX85" s="47"/>
      <c r="DY85" s="47"/>
      <c r="DZ85" s="47"/>
      <c r="EA85" s="47"/>
      <c r="EB85" s="47"/>
      <c r="EC85" s="47"/>
      <c r="ED85" s="47"/>
      <c r="EE85" s="47"/>
      <c r="EF85" s="47"/>
      <c r="EG85" s="47"/>
      <c r="EH85" s="47"/>
      <c r="EI85" s="47"/>
      <c r="EJ85" s="47"/>
      <c r="EK85" s="47"/>
      <c r="EL85" s="47"/>
      <c r="EM85" s="47"/>
      <c r="EN85" s="47"/>
      <c r="EO85" s="47"/>
      <c r="EP85" s="47"/>
      <c r="EQ85" s="47"/>
      <c r="ER85" s="47"/>
      <c r="ES85" s="47"/>
      <c r="ET85" s="47"/>
      <c r="EU85" s="47"/>
      <c r="EV85" s="47"/>
      <c r="EW85" s="47"/>
      <c r="EX85" s="47"/>
      <c r="EY85" s="47"/>
      <c r="EZ85" s="47"/>
      <c r="FA85" s="47"/>
      <c r="FB85" s="47"/>
      <c r="FC85" s="47"/>
      <c r="FD85" s="47"/>
      <c r="FE85" s="47"/>
      <c r="FF85" s="47"/>
      <c r="FG85" s="47"/>
      <c r="FH85" s="47"/>
      <c r="FI85" s="47"/>
      <c r="FJ85" s="47"/>
      <c r="FK85" s="47"/>
      <c r="FL85" s="47"/>
      <c r="FM85" s="47"/>
      <c r="FN85" s="47"/>
      <c r="FO85" s="47"/>
      <c r="FP85" s="47"/>
    </row>
    <row r="86" spans="1:172" s="48" customFormat="1" ht="35.1" customHeight="1" x14ac:dyDescent="0.35">
      <c r="A86" s="105"/>
      <c r="B86" s="105"/>
      <c r="C86" s="106"/>
      <c r="D86" s="181"/>
      <c r="E86" s="356"/>
      <c r="F86" s="356"/>
      <c r="G86" s="356"/>
      <c r="H86" s="356"/>
      <c r="I86" s="356"/>
      <c r="J86" s="356"/>
      <c r="K86" s="356"/>
      <c r="L86" s="356"/>
      <c r="M86" s="356"/>
      <c r="N86" s="47"/>
      <c r="O86" s="47"/>
      <c r="P86" s="47"/>
      <c r="Q86" s="47"/>
      <c r="R86" s="47"/>
      <c r="S86" s="47"/>
      <c r="T86" s="47"/>
      <c r="U86" s="47"/>
      <c r="V86" s="47"/>
      <c r="W86" s="47"/>
      <c r="X86" s="47"/>
      <c r="Y86" s="47"/>
      <c r="Z86" s="47"/>
      <c r="AA86" s="47"/>
      <c r="AB86" s="47"/>
      <c r="AC86" s="47"/>
      <c r="AD86" s="47"/>
      <c r="AE86" s="47"/>
      <c r="AF86" s="47"/>
      <c r="AG86" s="47"/>
      <c r="AH86" s="47"/>
      <c r="AI86" s="47"/>
      <c r="AJ86" s="47"/>
      <c r="AK86" s="47"/>
      <c r="AL86" s="47"/>
      <c r="AM86" s="47"/>
      <c r="AN86" s="47"/>
      <c r="AO86" s="47"/>
      <c r="AP86" s="47"/>
      <c r="AQ86" s="47"/>
      <c r="AR86" s="47"/>
      <c r="AS86" s="47"/>
      <c r="AT86" s="47"/>
      <c r="AU86" s="47"/>
      <c r="AV86" s="47"/>
      <c r="AW86" s="47"/>
      <c r="AX86" s="47"/>
      <c r="AY86" s="47"/>
      <c r="AZ86" s="47"/>
      <c r="BA86" s="47"/>
      <c r="BB86" s="47"/>
      <c r="BC86" s="47"/>
      <c r="BD86" s="47"/>
      <c r="BE86" s="47"/>
      <c r="BF86" s="47"/>
      <c r="BG86" s="47"/>
      <c r="BH86" s="47"/>
      <c r="BI86" s="47"/>
      <c r="BJ86" s="47"/>
      <c r="BK86" s="47"/>
      <c r="BL86" s="47"/>
      <c r="BM86" s="47"/>
      <c r="BN86" s="47"/>
      <c r="BO86" s="47"/>
      <c r="BP86" s="47"/>
      <c r="BQ86" s="47"/>
      <c r="BR86" s="47"/>
      <c r="BS86" s="47"/>
      <c r="BT86" s="47"/>
      <c r="BU86" s="47"/>
      <c r="BV86" s="47"/>
      <c r="BW86" s="47"/>
      <c r="BX86" s="47"/>
      <c r="BY86" s="47"/>
      <c r="BZ86" s="47"/>
      <c r="CA86" s="47"/>
      <c r="CB86" s="47"/>
      <c r="CC86" s="47"/>
      <c r="CD86" s="47"/>
      <c r="CE86" s="47"/>
      <c r="CF86" s="47"/>
      <c r="CG86" s="47"/>
      <c r="CH86" s="47"/>
      <c r="CI86" s="47"/>
      <c r="CJ86" s="47"/>
      <c r="CK86" s="47"/>
      <c r="CL86" s="47"/>
      <c r="CM86" s="47"/>
      <c r="CN86" s="47"/>
      <c r="CO86" s="47"/>
      <c r="CP86" s="47"/>
      <c r="CQ86" s="47"/>
      <c r="CR86" s="47"/>
      <c r="CS86" s="47"/>
      <c r="CT86" s="47"/>
      <c r="CU86" s="47"/>
      <c r="CV86" s="47"/>
      <c r="CW86" s="47"/>
      <c r="CX86" s="47"/>
      <c r="CY86" s="47"/>
      <c r="CZ86" s="47"/>
      <c r="DA86" s="47"/>
      <c r="DB86" s="47"/>
      <c r="DC86" s="47"/>
      <c r="DD86" s="47"/>
      <c r="DE86" s="47"/>
      <c r="DF86" s="47"/>
      <c r="DG86" s="47"/>
      <c r="DH86" s="47"/>
      <c r="DI86" s="47"/>
      <c r="DJ86" s="47"/>
      <c r="DK86" s="47"/>
      <c r="DL86" s="47"/>
      <c r="DM86" s="47"/>
      <c r="DN86" s="47"/>
      <c r="DO86" s="47"/>
      <c r="DP86" s="47"/>
      <c r="DQ86" s="47"/>
      <c r="DR86" s="47"/>
      <c r="DS86" s="47"/>
      <c r="DT86" s="47"/>
      <c r="DU86" s="47"/>
      <c r="DV86" s="47"/>
      <c r="DW86" s="47"/>
      <c r="DX86" s="47"/>
      <c r="DY86" s="47"/>
      <c r="DZ86" s="47"/>
      <c r="EA86" s="47"/>
      <c r="EB86" s="47"/>
      <c r="EC86" s="47"/>
      <c r="ED86" s="47"/>
      <c r="EE86" s="47"/>
      <c r="EF86" s="47"/>
      <c r="EG86" s="47"/>
      <c r="EH86" s="47"/>
      <c r="EI86" s="47"/>
      <c r="EJ86" s="47"/>
      <c r="EK86" s="47"/>
      <c r="EL86" s="47"/>
      <c r="EM86" s="47"/>
      <c r="EN86" s="47"/>
      <c r="EO86" s="47"/>
      <c r="EP86" s="47"/>
      <c r="EQ86" s="47"/>
      <c r="ER86" s="47"/>
      <c r="ES86" s="47"/>
      <c r="ET86" s="47"/>
      <c r="EU86" s="47"/>
      <c r="EV86" s="47"/>
      <c r="EW86" s="47"/>
      <c r="EX86" s="47"/>
      <c r="EY86" s="47"/>
      <c r="EZ86" s="47"/>
      <c r="FA86" s="47"/>
      <c r="FB86" s="47"/>
      <c r="FC86" s="47"/>
      <c r="FD86" s="47"/>
      <c r="FE86" s="47"/>
      <c r="FF86" s="47"/>
      <c r="FG86" s="47"/>
      <c r="FH86" s="47"/>
      <c r="FI86" s="47"/>
      <c r="FJ86" s="47"/>
      <c r="FK86" s="47"/>
      <c r="FL86" s="47"/>
      <c r="FM86" s="47"/>
      <c r="FN86" s="47"/>
      <c r="FO86" s="47"/>
      <c r="FP86" s="47"/>
    </row>
    <row r="87" spans="1:172" s="48" customFormat="1" ht="35.1" customHeight="1" x14ac:dyDescent="0.35">
      <c r="A87" s="105"/>
      <c r="B87" s="105"/>
      <c r="C87" s="106"/>
      <c r="D87" s="181"/>
      <c r="E87" s="356"/>
      <c r="F87" s="356"/>
      <c r="G87" s="356"/>
      <c r="H87" s="356"/>
      <c r="I87" s="356"/>
      <c r="J87" s="356"/>
      <c r="K87" s="356"/>
      <c r="L87" s="356"/>
      <c r="M87" s="356"/>
      <c r="N87" s="47"/>
      <c r="O87" s="47"/>
      <c r="P87" s="47"/>
      <c r="Q87" s="47"/>
      <c r="R87" s="47"/>
      <c r="S87" s="47"/>
      <c r="T87" s="47"/>
      <c r="U87" s="47"/>
      <c r="V87" s="47"/>
      <c r="W87" s="47"/>
      <c r="X87" s="47"/>
      <c r="Y87" s="47"/>
      <c r="Z87" s="47"/>
      <c r="AA87" s="47"/>
      <c r="AB87" s="47"/>
      <c r="AC87" s="47"/>
      <c r="AD87" s="47"/>
      <c r="AE87" s="47"/>
      <c r="AF87" s="47"/>
      <c r="AG87" s="47"/>
      <c r="AH87" s="47"/>
      <c r="AI87" s="47"/>
      <c r="AJ87" s="47"/>
      <c r="AK87" s="47"/>
      <c r="AL87" s="47"/>
      <c r="AM87" s="47"/>
      <c r="AN87" s="47"/>
      <c r="AO87" s="47"/>
      <c r="AP87" s="47"/>
      <c r="AQ87" s="47"/>
      <c r="AR87" s="47"/>
      <c r="AS87" s="47"/>
      <c r="AT87" s="47"/>
      <c r="AU87" s="47"/>
      <c r="AV87" s="47"/>
      <c r="AW87" s="47"/>
      <c r="AX87" s="47"/>
      <c r="AY87" s="47"/>
      <c r="AZ87" s="47"/>
      <c r="BA87" s="47"/>
      <c r="BB87" s="47"/>
      <c r="BC87" s="47"/>
      <c r="BD87" s="47"/>
      <c r="BE87" s="47"/>
      <c r="BF87" s="47"/>
      <c r="BG87" s="47"/>
      <c r="BH87" s="47"/>
      <c r="BI87" s="47"/>
      <c r="BJ87" s="47"/>
      <c r="BK87" s="47"/>
      <c r="BL87" s="47"/>
      <c r="BM87" s="47"/>
      <c r="BN87" s="47"/>
      <c r="BO87" s="47"/>
      <c r="BP87" s="47"/>
      <c r="BQ87" s="47"/>
      <c r="BR87" s="47"/>
      <c r="BS87" s="47"/>
      <c r="BT87" s="47"/>
      <c r="BU87" s="47"/>
      <c r="BV87" s="47"/>
      <c r="BW87" s="47"/>
      <c r="BX87" s="47"/>
      <c r="BY87" s="47"/>
      <c r="BZ87" s="47"/>
      <c r="CA87" s="47"/>
      <c r="CB87" s="47"/>
      <c r="CC87" s="47"/>
      <c r="CD87" s="47"/>
      <c r="CE87" s="47"/>
      <c r="CF87" s="47"/>
      <c r="CG87" s="47"/>
      <c r="CH87" s="47"/>
      <c r="CI87" s="47"/>
      <c r="CJ87" s="47"/>
      <c r="CK87" s="47"/>
      <c r="CL87" s="47"/>
      <c r="CM87" s="47"/>
      <c r="CN87" s="47"/>
      <c r="CO87" s="47"/>
      <c r="CP87" s="47"/>
      <c r="CQ87" s="47"/>
      <c r="CR87" s="47"/>
      <c r="CS87" s="47"/>
      <c r="CT87" s="47"/>
      <c r="CU87" s="47"/>
      <c r="CV87" s="47"/>
      <c r="CW87" s="47"/>
      <c r="CX87" s="47"/>
      <c r="CY87" s="47"/>
      <c r="CZ87" s="47"/>
      <c r="DA87" s="47"/>
      <c r="DB87" s="47"/>
      <c r="DC87" s="47"/>
      <c r="DD87" s="47"/>
      <c r="DE87" s="47"/>
      <c r="DF87" s="47"/>
      <c r="DG87" s="47"/>
      <c r="DH87" s="47"/>
      <c r="DI87" s="47"/>
      <c r="DJ87" s="47"/>
      <c r="DK87" s="47"/>
      <c r="DL87" s="47"/>
      <c r="DM87" s="47"/>
      <c r="DN87" s="47"/>
      <c r="DO87" s="47"/>
      <c r="DP87" s="47"/>
      <c r="DQ87" s="47"/>
      <c r="DR87" s="47"/>
      <c r="DS87" s="47"/>
      <c r="DT87" s="47"/>
      <c r="DU87" s="47"/>
      <c r="DV87" s="47"/>
      <c r="DW87" s="47"/>
      <c r="DX87" s="47"/>
      <c r="DY87" s="47"/>
      <c r="DZ87" s="47"/>
      <c r="EA87" s="47"/>
      <c r="EB87" s="47"/>
      <c r="EC87" s="47"/>
      <c r="ED87" s="47"/>
      <c r="EE87" s="47"/>
      <c r="EF87" s="47"/>
      <c r="EG87" s="47"/>
      <c r="EH87" s="47"/>
      <c r="EI87" s="47"/>
      <c r="EJ87" s="47"/>
      <c r="EK87" s="47"/>
      <c r="EL87" s="47"/>
      <c r="EM87" s="47"/>
      <c r="EN87" s="47"/>
      <c r="EO87" s="47"/>
      <c r="EP87" s="47"/>
      <c r="EQ87" s="47"/>
      <c r="ER87" s="47"/>
      <c r="ES87" s="47"/>
      <c r="ET87" s="47"/>
      <c r="EU87" s="47"/>
      <c r="EV87" s="47"/>
      <c r="EW87" s="47"/>
      <c r="EX87" s="47"/>
      <c r="EY87" s="47"/>
      <c r="EZ87" s="47"/>
      <c r="FA87" s="47"/>
      <c r="FB87" s="47"/>
      <c r="FC87" s="47"/>
      <c r="FD87" s="47"/>
      <c r="FE87" s="47"/>
      <c r="FF87" s="47"/>
      <c r="FG87" s="47"/>
      <c r="FH87" s="47"/>
      <c r="FI87" s="47"/>
      <c r="FJ87" s="47"/>
      <c r="FK87" s="47"/>
      <c r="FL87" s="47"/>
      <c r="FM87" s="47"/>
      <c r="FN87" s="47"/>
      <c r="FO87" s="47"/>
      <c r="FP87" s="47"/>
    </row>
    <row r="88" spans="1:172" s="48" customFormat="1" ht="35.1" customHeight="1" x14ac:dyDescent="0.35">
      <c r="A88" s="105"/>
      <c r="B88" s="105"/>
      <c r="C88" s="106"/>
      <c r="D88" s="181"/>
      <c r="E88" s="356"/>
      <c r="F88" s="356"/>
      <c r="G88" s="356"/>
      <c r="H88" s="356"/>
      <c r="I88" s="356"/>
      <c r="J88" s="356"/>
      <c r="K88" s="356"/>
      <c r="L88" s="356"/>
      <c r="M88" s="356"/>
      <c r="N88" s="47"/>
      <c r="O88" s="47"/>
      <c r="P88" s="47"/>
      <c r="Q88" s="47"/>
      <c r="R88" s="47"/>
      <c r="S88" s="47"/>
      <c r="T88" s="47"/>
      <c r="U88" s="47"/>
      <c r="V88" s="47"/>
      <c r="W88" s="47"/>
      <c r="X88" s="47"/>
      <c r="Y88" s="47"/>
      <c r="Z88" s="47"/>
      <c r="AA88" s="47"/>
      <c r="AB88" s="47"/>
      <c r="AC88" s="47"/>
      <c r="AD88" s="47"/>
      <c r="AE88" s="47"/>
      <c r="AF88" s="47"/>
      <c r="AG88" s="47"/>
      <c r="AH88" s="47"/>
      <c r="AI88" s="47"/>
      <c r="AJ88" s="47"/>
      <c r="AK88" s="47"/>
      <c r="AL88" s="47"/>
      <c r="AM88" s="47"/>
      <c r="AN88" s="47"/>
      <c r="AO88" s="47"/>
      <c r="AP88" s="47"/>
      <c r="AQ88" s="47"/>
      <c r="AR88" s="47"/>
      <c r="AS88" s="47"/>
      <c r="AT88" s="47"/>
      <c r="AU88" s="47"/>
      <c r="AV88" s="47"/>
      <c r="AW88" s="47"/>
      <c r="AX88" s="47"/>
      <c r="AY88" s="47"/>
      <c r="AZ88" s="47"/>
      <c r="BA88" s="47"/>
      <c r="BB88" s="47"/>
      <c r="BC88" s="47"/>
      <c r="BD88" s="47"/>
      <c r="BE88" s="47"/>
      <c r="BF88" s="47"/>
      <c r="BG88" s="47"/>
      <c r="BH88" s="47"/>
      <c r="BI88" s="47"/>
      <c r="BJ88" s="47"/>
      <c r="BK88" s="47"/>
      <c r="BL88" s="47"/>
      <c r="BM88" s="47"/>
      <c r="BN88" s="47"/>
      <c r="BO88" s="47"/>
      <c r="BP88" s="47"/>
      <c r="BQ88" s="47"/>
      <c r="BR88" s="47"/>
      <c r="BS88" s="47"/>
      <c r="BT88" s="47"/>
      <c r="BU88" s="47"/>
      <c r="BV88" s="47"/>
      <c r="BW88" s="47"/>
      <c r="BX88" s="47"/>
      <c r="BY88" s="47"/>
      <c r="BZ88" s="47"/>
      <c r="CA88" s="47"/>
      <c r="CB88" s="47"/>
      <c r="CC88" s="47"/>
      <c r="CD88" s="47"/>
      <c r="CE88" s="47"/>
      <c r="CF88" s="47"/>
      <c r="CG88" s="47"/>
      <c r="CH88" s="47"/>
      <c r="CI88" s="47"/>
      <c r="CJ88" s="47"/>
      <c r="CK88" s="47"/>
      <c r="CL88" s="47"/>
      <c r="CM88" s="47"/>
      <c r="CN88" s="47"/>
      <c r="CO88" s="47"/>
      <c r="CP88" s="47"/>
      <c r="CQ88" s="47"/>
      <c r="CR88" s="47"/>
      <c r="CS88" s="47"/>
      <c r="CT88" s="47"/>
      <c r="CU88" s="47"/>
      <c r="CV88" s="47"/>
      <c r="CW88" s="47"/>
      <c r="CX88" s="47"/>
      <c r="CY88" s="47"/>
      <c r="CZ88" s="47"/>
      <c r="DA88" s="47"/>
      <c r="DB88" s="47"/>
      <c r="DC88" s="47"/>
      <c r="DD88" s="47"/>
      <c r="DE88" s="47"/>
      <c r="DF88" s="47"/>
      <c r="DG88" s="47"/>
      <c r="DH88" s="47"/>
      <c r="DI88" s="47"/>
      <c r="DJ88" s="47"/>
      <c r="DK88" s="47"/>
      <c r="DL88" s="47"/>
      <c r="DM88" s="47"/>
      <c r="DN88" s="47"/>
      <c r="DO88" s="47"/>
      <c r="DP88" s="47"/>
      <c r="DQ88" s="47"/>
      <c r="DR88" s="47"/>
      <c r="DS88" s="47"/>
      <c r="DT88" s="47"/>
      <c r="DU88" s="47"/>
      <c r="DV88" s="47"/>
      <c r="DW88" s="47"/>
      <c r="DX88" s="47"/>
      <c r="DY88" s="47"/>
      <c r="DZ88" s="47"/>
      <c r="EA88" s="47"/>
      <c r="EB88" s="47"/>
      <c r="EC88" s="47"/>
      <c r="ED88" s="47"/>
      <c r="EE88" s="47"/>
      <c r="EF88" s="47"/>
      <c r="EG88" s="47"/>
      <c r="EH88" s="47"/>
      <c r="EI88" s="47"/>
      <c r="EJ88" s="47"/>
      <c r="EK88" s="47"/>
      <c r="EL88" s="47"/>
      <c r="EM88" s="47"/>
      <c r="EN88" s="47"/>
      <c r="EO88" s="47"/>
      <c r="EP88" s="47"/>
      <c r="EQ88" s="47"/>
      <c r="ER88" s="47"/>
      <c r="ES88" s="47"/>
      <c r="ET88" s="47"/>
      <c r="EU88" s="47"/>
      <c r="EV88" s="47"/>
      <c r="EW88" s="47"/>
      <c r="EX88" s="47"/>
      <c r="EY88" s="47"/>
      <c r="EZ88" s="47"/>
      <c r="FA88" s="47"/>
      <c r="FB88" s="47"/>
      <c r="FC88" s="47"/>
      <c r="FD88" s="47"/>
      <c r="FE88" s="47"/>
      <c r="FF88" s="47"/>
      <c r="FG88" s="47"/>
      <c r="FH88" s="47"/>
      <c r="FI88" s="47"/>
      <c r="FJ88" s="47"/>
      <c r="FK88" s="47"/>
      <c r="FL88" s="47"/>
      <c r="FM88" s="47"/>
      <c r="FN88" s="47"/>
      <c r="FO88" s="47"/>
      <c r="FP88" s="47"/>
    </row>
    <row r="89" spans="1:172" s="48" customFormat="1" ht="35.1" customHeight="1" x14ac:dyDescent="0.35">
      <c r="A89" s="105"/>
      <c r="B89" s="105"/>
      <c r="C89" s="106"/>
      <c r="D89" s="181"/>
      <c r="E89" s="356"/>
      <c r="F89" s="356"/>
      <c r="G89" s="356"/>
      <c r="H89" s="356"/>
      <c r="I89" s="356"/>
      <c r="J89" s="356"/>
      <c r="K89" s="356"/>
      <c r="L89" s="356"/>
      <c r="M89" s="356"/>
      <c r="N89" s="47"/>
      <c r="O89" s="47"/>
      <c r="P89" s="47"/>
      <c r="Q89" s="47"/>
      <c r="R89" s="47"/>
      <c r="S89" s="47"/>
      <c r="T89" s="47"/>
      <c r="U89" s="47"/>
      <c r="V89" s="47"/>
      <c r="W89" s="47"/>
      <c r="X89" s="47"/>
      <c r="Y89" s="47"/>
      <c r="Z89" s="47"/>
      <c r="AA89" s="47"/>
      <c r="AB89" s="47"/>
      <c r="AC89" s="47"/>
      <c r="AD89" s="47"/>
      <c r="AE89" s="47"/>
      <c r="AF89" s="47"/>
      <c r="AG89" s="47"/>
      <c r="AH89" s="47"/>
      <c r="AI89" s="47"/>
      <c r="AJ89" s="47"/>
      <c r="AK89" s="47"/>
      <c r="AL89" s="47"/>
      <c r="AM89" s="47"/>
      <c r="AN89" s="47"/>
      <c r="AO89" s="47"/>
      <c r="AP89" s="47"/>
      <c r="AQ89" s="47"/>
      <c r="AR89" s="47"/>
      <c r="AS89" s="47"/>
      <c r="AT89" s="47"/>
      <c r="AU89" s="47"/>
      <c r="AV89" s="47"/>
      <c r="AW89" s="47"/>
      <c r="AX89" s="47"/>
      <c r="AY89" s="47"/>
      <c r="AZ89" s="47"/>
      <c r="BA89" s="47"/>
      <c r="BB89" s="47"/>
      <c r="BC89" s="47"/>
      <c r="BD89" s="47"/>
      <c r="BE89" s="47"/>
      <c r="BF89" s="47"/>
      <c r="BG89" s="47"/>
      <c r="BH89" s="47"/>
      <c r="BI89" s="47"/>
      <c r="BJ89" s="47"/>
      <c r="BK89" s="47"/>
      <c r="BL89" s="47"/>
      <c r="BM89" s="47"/>
      <c r="BN89" s="47"/>
      <c r="BO89" s="47"/>
      <c r="BP89" s="47"/>
      <c r="BQ89" s="47"/>
      <c r="BR89" s="47"/>
      <c r="BS89" s="47"/>
      <c r="BT89" s="47"/>
      <c r="BU89" s="47"/>
      <c r="BV89" s="47"/>
      <c r="BW89" s="47"/>
      <c r="BX89" s="47"/>
      <c r="BY89" s="47"/>
      <c r="BZ89" s="47"/>
      <c r="CA89" s="47"/>
      <c r="CB89" s="47"/>
      <c r="CC89" s="47"/>
      <c r="CD89" s="47"/>
      <c r="CE89" s="47"/>
      <c r="CF89" s="47"/>
      <c r="CG89" s="47"/>
      <c r="CH89" s="47"/>
      <c r="CI89" s="47"/>
      <c r="CJ89" s="47"/>
      <c r="CK89" s="47"/>
      <c r="CL89" s="47"/>
      <c r="CM89" s="47"/>
      <c r="CN89" s="47"/>
      <c r="CO89" s="47"/>
      <c r="CP89" s="47"/>
      <c r="CQ89" s="47"/>
      <c r="CR89" s="47"/>
      <c r="CS89" s="47"/>
      <c r="CT89" s="47"/>
      <c r="CU89" s="47"/>
      <c r="CV89" s="47"/>
      <c r="CW89" s="47"/>
      <c r="CX89" s="47"/>
      <c r="CY89" s="47"/>
      <c r="CZ89" s="47"/>
      <c r="DA89" s="47"/>
      <c r="DB89" s="47"/>
      <c r="DC89" s="47"/>
      <c r="DD89" s="47"/>
      <c r="DE89" s="47"/>
      <c r="DF89" s="47"/>
      <c r="DG89" s="47"/>
      <c r="DH89" s="47"/>
      <c r="DI89" s="47"/>
      <c r="DJ89" s="47"/>
      <c r="DK89" s="47"/>
      <c r="DL89" s="47"/>
      <c r="DM89" s="47"/>
      <c r="DN89" s="47"/>
      <c r="DO89" s="47"/>
      <c r="DP89" s="47"/>
      <c r="DQ89" s="47"/>
      <c r="DR89" s="47"/>
      <c r="DS89" s="47"/>
      <c r="DT89" s="47"/>
      <c r="DU89" s="47"/>
      <c r="DV89" s="47"/>
      <c r="DW89" s="47"/>
      <c r="DX89" s="47"/>
      <c r="DY89" s="47"/>
      <c r="DZ89" s="47"/>
      <c r="EA89" s="47"/>
      <c r="EB89" s="47"/>
      <c r="EC89" s="47"/>
      <c r="ED89" s="47"/>
      <c r="EE89" s="47"/>
      <c r="EF89" s="47"/>
      <c r="EG89" s="47"/>
      <c r="EH89" s="47"/>
      <c r="EI89" s="47"/>
      <c r="EJ89" s="47"/>
      <c r="EK89" s="47"/>
      <c r="EL89" s="47"/>
      <c r="EM89" s="47"/>
      <c r="EN89" s="47"/>
      <c r="EO89" s="47"/>
      <c r="EP89" s="47"/>
      <c r="EQ89" s="47"/>
      <c r="ER89" s="47"/>
      <c r="ES89" s="47"/>
      <c r="ET89" s="47"/>
      <c r="EU89" s="47"/>
      <c r="EV89" s="47"/>
      <c r="EW89" s="47"/>
      <c r="EX89" s="47"/>
      <c r="EY89" s="47"/>
      <c r="EZ89" s="47"/>
      <c r="FA89" s="47"/>
      <c r="FB89" s="47"/>
      <c r="FC89" s="47"/>
      <c r="FD89" s="47"/>
      <c r="FE89" s="47"/>
      <c r="FF89" s="47"/>
      <c r="FG89" s="47"/>
      <c r="FH89" s="47"/>
      <c r="FI89" s="47"/>
      <c r="FJ89" s="47"/>
      <c r="FK89" s="47"/>
      <c r="FL89" s="47"/>
      <c r="FM89" s="47"/>
      <c r="FN89" s="47"/>
      <c r="FO89" s="47"/>
      <c r="FP89" s="47"/>
    </row>
    <row r="90" spans="1:172" s="48" customFormat="1" ht="35.1" customHeight="1" x14ac:dyDescent="0.35">
      <c r="A90" s="105"/>
      <c r="B90" s="105"/>
      <c r="C90" s="106"/>
      <c r="D90" s="181"/>
      <c r="E90" s="356"/>
      <c r="F90" s="356"/>
      <c r="G90" s="356"/>
      <c r="H90" s="356"/>
      <c r="I90" s="356"/>
      <c r="J90" s="356"/>
      <c r="K90" s="356"/>
      <c r="L90" s="356"/>
      <c r="M90" s="356"/>
      <c r="N90" s="47"/>
      <c r="O90" s="47"/>
      <c r="P90" s="47"/>
      <c r="Q90" s="47"/>
      <c r="R90" s="47"/>
      <c r="S90" s="47"/>
      <c r="T90" s="47"/>
      <c r="U90" s="47"/>
      <c r="V90" s="47"/>
      <c r="W90" s="47"/>
      <c r="X90" s="47"/>
      <c r="Y90" s="47"/>
      <c r="Z90" s="47"/>
      <c r="AA90" s="47"/>
      <c r="AB90" s="47"/>
      <c r="AC90" s="47"/>
      <c r="AD90" s="47"/>
      <c r="AE90" s="47"/>
      <c r="AF90" s="47"/>
      <c r="AG90" s="47"/>
      <c r="AH90" s="47"/>
      <c r="AI90" s="47"/>
      <c r="AJ90" s="47"/>
      <c r="AK90" s="47"/>
      <c r="AL90" s="47"/>
      <c r="AM90" s="47"/>
      <c r="AN90" s="47"/>
      <c r="AO90" s="47"/>
      <c r="AP90" s="47"/>
      <c r="AQ90" s="47"/>
      <c r="AR90" s="47"/>
      <c r="AS90" s="47"/>
      <c r="AT90" s="47"/>
      <c r="AU90" s="47"/>
      <c r="AV90" s="47"/>
      <c r="AW90" s="47"/>
      <c r="AX90" s="47"/>
      <c r="AY90" s="47"/>
      <c r="AZ90" s="47"/>
      <c r="BA90" s="47"/>
      <c r="BB90" s="47"/>
      <c r="BC90" s="47"/>
      <c r="BD90" s="47"/>
      <c r="BE90" s="47"/>
      <c r="BF90" s="47"/>
      <c r="BG90" s="47"/>
      <c r="BH90" s="47"/>
      <c r="BI90" s="47"/>
      <c r="BJ90" s="47"/>
      <c r="BK90" s="47"/>
      <c r="BL90" s="47"/>
      <c r="BM90" s="47"/>
      <c r="BN90" s="47"/>
      <c r="BO90" s="47"/>
      <c r="BP90" s="47"/>
      <c r="BQ90" s="47"/>
      <c r="BR90" s="47"/>
      <c r="BS90" s="47"/>
      <c r="BT90" s="47"/>
      <c r="BU90" s="47"/>
      <c r="BV90" s="47"/>
      <c r="BW90" s="47"/>
      <c r="BX90" s="47"/>
      <c r="BY90" s="47"/>
      <c r="BZ90" s="47"/>
      <c r="CA90" s="47"/>
      <c r="CB90" s="47"/>
      <c r="CC90" s="47"/>
      <c r="CD90" s="47"/>
      <c r="CE90" s="47"/>
      <c r="CF90" s="47"/>
      <c r="CG90" s="47"/>
      <c r="CH90" s="47"/>
      <c r="CI90" s="47"/>
      <c r="CJ90" s="47"/>
      <c r="CK90" s="47"/>
      <c r="CL90" s="47"/>
      <c r="CM90" s="47"/>
      <c r="CN90" s="47"/>
      <c r="CO90" s="47"/>
      <c r="CP90" s="47"/>
      <c r="CQ90" s="47"/>
      <c r="CR90" s="47"/>
      <c r="CS90" s="47"/>
      <c r="CT90" s="47"/>
      <c r="CU90" s="47"/>
      <c r="CV90" s="47"/>
      <c r="CW90" s="47"/>
      <c r="CX90" s="47"/>
      <c r="CY90" s="47"/>
      <c r="CZ90" s="47"/>
      <c r="DA90" s="47"/>
      <c r="DB90" s="47"/>
      <c r="DC90" s="47"/>
      <c r="DD90" s="47"/>
      <c r="DE90" s="47"/>
      <c r="DF90" s="47"/>
      <c r="DG90" s="47"/>
      <c r="DH90" s="47"/>
      <c r="DI90" s="47"/>
      <c r="DJ90" s="47"/>
      <c r="DK90" s="47"/>
      <c r="DL90" s="47"/>
      <c r="DM90" s="47"/>
      <c r="DN90" s="47"/>
      <c r="DO90" s="47"/>
      <c r="DP90" s="47"/>
      <c r="DQ90" s="47"/>
      <c r="DR90" s="47"/>
      <c r="DS90" s="47"/>
      <c r="DT90" s="47"/>
      <c r="DU90" s="47"/>
      <c r="DV90" s="47"/>
      <c r="DW90" s="47"/>
      <c r="DX90" s="47"/>
      <c r="DY90" s="47"/>
      <c r="DZ90" s="47"/>
      <c r="EA90" s="47"/>
      <c r="EB90" s="47"/>
      <c r="EC90" s="47"/>
      <c r="ED90" s="47"/>
      <c r="EE90" s="47"/>
      <c r="EF90" s="47"/>
      <c r="EG90" s="47"/>
      <c r="EH90" s="47"/>
      <c r="EI90" s="47"/>
      <c r="EJ90" s="47"/>
      <c r="EK90" s="47"/>
      <c r="EL90" s="47"/>
      <c r="EM90" s="47"/>
      <c r="EN90" s="47"/>
      <c r="EO90" s="47"/>
      <c r="EP90" s="47"/>
      <c r="EQ90" s="47"/>
      <c r="ER90" s="47"/>
      <c r="ES90" s="47"/>
      <c r="ET90" s="47"/>
      <c r="EU90" s="47"/>
      <c r="EV90" s="47"/>
      <c r="EW90" s="47"/>
      <c r="EX90" s="47"/>
      <c r="EY90" s="47"/>
      <c r="EZ90" s="47"/>
      <c r="FA90" s="47"/>
      <c r="FB90" s="47"/>
      <c r="FC90" s="47"/>
      <c r="FD90" s="47"/>
      <c r="FE90" s="47"/>
      <c r="FF90" s="47"/>
      <c r="FG90" s="47"/>
      <c r="FH90" s="47"/>
      <c r="FI90" s="47"/>
      <c r="FJ90" s="47"/>
      <c r="FK90" s="47"/>
      <c r="FL90" s="47"/>
      <c r="FM90" s="47"/>
      <c r="FN90" s="47"/>
      <c r="FO90" s="47"/>
      <c r="FP90" s="47"/>
    </row>
    <row r="91" spans="1:172" s="48" customFormat="1" ht="35.1" customHeight="1" x14ac:dyDescent="0.35">
      <c r="A91" s="105"/>
      <c r="B91" s="105"/>
      <c r="C91" s="106"/>
      <c r="D91" s="181"/>
      <c r="E91" s="356"/>
      <c r="F91" s="356"/>
      <c r="G91" s="356"/>
      <c r="H91" s="356"/>
      <c r="I91" s="356"/>
      <c r="J91" s="356"/>
      <c r="K91" s="356"/>
      <c r="L91" s="356"/>
      <c r="M91" s="356"/>
      <c r="N91" s="47"/>
      <c r="O91" s="47"/>
      <c r="P91" s="47"/>
      <c r="Q91" s="47"/>
      <c r="R91" s="47"/>
      <c r="S91" s="47"/>
      <c r="T91" s="47"/>
      <c r="U91" s="47"/>
      <c r="V91" s="47"/>
      <c r="W91" s="47"/>
      <c r="X91" s="47"/>
      <c r="Y91" s="47"/>
      <c r="Z91" s="47"/>
      <c r="AA91" s="47"/>
      <c r="AB91" s="47"/>
      <c r="AC91" s="47"/>
      <c r="AD91" s="47"/>
      <c r="AE91" s="47"/>
      <c r="AF91" s="47"/>
      <c r="AG91" s="47"/>
      <c r="AH91" s="47"/>
      <c r="AI91" s="47"/>
      <c r="AJ91" s="47"/>
      <c r="AK91" s="47"/>
      <c r="AL91" s="47"/>
      <c r="AM91" s="47"/>
      <c r="AN91" s="47"/>
      <c r="AO91" s="47"/>
      <c r="AP91" s="47"/>
      <c r="AQ91" s="47"/>
      <c r="AR91" s="47"/>
      <c r="AS91" s="47"/>
      <c r="AT91" s="47"/>
      <c r="AU91" s="47"/>
      <c r="AV91" s="47"/>
      <c r="AW91" s="47"/>
      <c r="AX91" s="47"/>
      <c r="AY91" s="47"/>
      <c r="AZ91" s="47"/>
      <c r="BA91" s="47"/>
      <c r="BB91" s="47"/>
      <c r="BC91" s="47"/>
      <c r="BD91" s="47"/>
      <c r="BE91" s="47"/>
      <c r="BF91" s="47"/>
      <c r="BG91" s="47"/>
      <c r="BH91" s="47"/>
      <c r="BI91" s="47"/>
      <c r="BJ91" s="47"/>
      <c r="BK91" s="47"/>
      <c r="BL91" s="47"/>
      <c r="BM91" s="47"/>
      <c r="BN91" s="47"/>
      <c r="BO91" s="47"/>
      <c r="BP91" s="47"/>
      <c r="BQ91" s="47"/>
      <c r="BR91" s="47"/>
      <c r="BS91" s="47"/>
      <c r="BT91" s="47"/>
      <c r="BU91" s="47"/>
      <c r="BV91" s="47"/>
      <c r="BW91" s="47"/>
      <c r="BX91" s="47"/>
      <c r="BY91" s="47"/>
      <c r="BZ91" s="47"/>
      <c r="CA91" s="47"/>
      <c r="CB91" s="47"/>
      <c r="CC91" s="47"/>
      <c r="CD91" s="47"/>
      <c r="CE91" s="47"/>
      <c r="CF91" s="47"/>
      <c r="CG91" s="47"/>
      <c r="CH91" s="47"/>
      <c r="CI91" s="47"/>
      <c r="CJ91" s="47"/>
      <c r="CK91" s="47"/>
      <c r="CL91" s="47"/>
      <c r="CM91" s="47"/>
      <c r="CN91" s="47"/>
      <c r="CO91" s="47"/>
      <c r="CP91" s="47"/>
      <c r="CQ91" s="47"/>
      <c r="CR91" s="47"/>
      <c r="CS91" s="47"/>
      <c r="CT91" s="47"/>
      <c r="CU91" s="47"/>
      <c r="CV91" s="47"/>
      <c r="CW91" s="47"/>
      <c r="CX91" s="47"/>
      <c r="CY91" s="47"/>
      <c r="CZ91" s="47"/>
      <c r="DA91" s="47"/>
      <c r="DB91" s="47"/>
      <c r="DC91" s="47"/>
      <c r="DD91" s="47"/>
      <c r="DE91" s="47"/>
      <c r="DF91" s="47"/>
      <c r="DG91" s="47"/>
      <c r="DH91" s="47"/>
      <c r="DI91" s="47"/>
      <c r="DJ91" s="47"/>
      <c r="DK91" s="47"/>
      <c r="DL91" s="47"/>
      <c r="DM91" s="47"/>
      <c r="DN91" s="47"/>
      <c r="DO91" s="47"/>
      <c r="DP91" s="47"/>
      <c r="DQ91" s="47"/>
      <c r="DR91" s="47"/>
      <c r="DS91" s="47"/>
      <c r="DT91" s="47"/>
      <c r="DU91" s="47"/>
      <c r="DV91" s="47"/>
      <c r="DW91" s="47"/>
      <c r="DX91" s="47"/>
      <c r="DY91" s="47"/>
      <c r="DZ91" s="47"/>
      <c r="EA91" s="47"/>
      <c r="EB91" s="47"/>
      <c r="EC91" s="47"/>
      <c r="ED91" s="47"/>
      <c r="EE91" s="47"/>
      <c r="EF91" s="47"/>
      <c r="EG91" s="47"/>
      <c r="EH91" s="47"/>
      <c r="EI91" s="47"/>
      <c r="EJ91" s="47"/>
      <c r="EK91" s="47"/>
      <c r="EL91" s="47"/>
      <c r="EM91" s="47"/>
      <c r="EN91" s="47"/>
      <c r="EO91" s="47"/>
      <c r="EP91" s="47"/>
      <c r="EQ91" s="47"/>
      <c r="ER91" s="47"/>
      <c r="ES91" s="47"/>
      <c r="ET91" s="47"/>
      <c r="EU91" s="47"/>
      <c r="EV91" s="47"/>
      <c r="EW91" s="47"/>
      <c r="EX91" s="47"/>
      <c r="EY91" s="47"/>
      <c r="EZ91" s="47"/>
      <c r="FA91" s="47"/>
      <c r="FB91" s="47"/>
      <c r="FC91" s="47"/>
      <c r="FD91" s="47"/>
      <c r="FE91" s="47"/>
      <c r="FF91" s="47"/>
      <c r="FG91" s="47"/>
      <c r="FH91" s="47"/>
      <c r="FI91" s="47"/>
      <c r="FJ91" s="47"/>
      <c r="FK91" s="47"/>
      <c r="FL91" s="47"/>
      <c r="FM91" s="47"/>
      <c r="FN91" s="47"/>
      <c r="FO91" s="47"/>
      <c r="FP91" s="47"/>
    </row>
    <row r="92" spans="1:172" s="48" customFormat="1" ht="35.1" customHeight="1" x14ac:dyDescent="0.35">
      <c r="A92" s="105"/>
      <c r="B92" s="105"/>
      <c r="C92" s="106"/>
      <c r="D92" s="181"/>
      <c r="E92" s="356"/>
      <c r="F92" s="356"/>
      <c r="G92" s="356"/>
      <c r="H92" s="356"/>
      <c r="I92" s="356"/>
      <c r="J92" s="356"/>
      <c r="K92" s="356"/>
      <c r="L92" s="356"/>
      <c r="M92" s="356"/>
      <c r="N92" s="47"/>
      <c r="O92" s="47"/>
      <c r="P92" s="47"/>
      <c r="Q92" s="47"/>
      <c r="R92" s="47"/>
      <c r="S92" s="47"/>
      <c r="T92" s="47"/>
      <c r="U92" s="47"/>
      <c r="V92" s="47"/>
      <c r="W92" s="47"/>
      <c r="X92" s="47"/>
      <c r="Y92" s="47"/>
      <c r="Z92" s="47"/>
      <c r="AA92" s="47"/>
      <c r="AB92" s="47"/>
      <c r="AC92" s="47"/>
      <c r="AD92" s="47"/>
      <c r="AE92" s="47"/>
      <c r="AF92" s="47"/>
      <c r="AG92" s="47"/>
      <c r="AH92" s="47"/>
      <c r="AI92" s="47"/>
      <c r="AJ92" s="47"/>
      <c r="AK92" s="47"/>
      <c r="AL92" s="47"/>
      <c r="AM92" s="47"/>
      <c r="AN92" s="47"/>
      <c r="AO92" s="47"/>
      <c r="AP92" s="47"/>
      <c r="AQ92" s="47"/>
      <c r="AR92" s="47"/>
      <c r="AS92" s="47"/>
      <c r="AT92" s="47"/>
      <c r="AU92" s="47"/>
      <c r="AV92" s="47"/>
      <c r="AW92" s="47"/>
      <c r="AX92" s="47"/>
      <c r="AY92" s="47"/>
      <c r="AZ92" s="47"/>
      <c r="BA92" s="47"/>
      <c r="BB92" s="47"/>
      <c r="BC92" s="47"/>
      <c r="BD92" s="47"/>
      <c r="BE92" s="47"/>
      <c r="BF92" s="47"/>
      <c r="BG92" s="47"/>
      <c r="BH92" s="47"/>
      <c r="BI92" s="47"/>
      <c r="BJ92" s="47"/>
      <c r="BK92" s="47"/>
      <c r="BL92" s="47"/>
      <c r="BM92" s="47"/>
      <c r="BN92" s="47"/>
      <c r="BO92" s="47"/>
      <c r="BP92" s="47"/>
      <c r="BQ92" s="47"/>
      <c r="BR92" s="47"/>
      <c r="BS92" s="47"/>
      <c r="BT92" s="47"/>
      <c r="BU92" s="47"/>
      <c r="BV92" s="47"/>
      <c r="BW92" s="47"/>
      <c r="BX92" s="47"/>
      <c r="BY92" s="47"/>
      <c r="BZ92" s="47"/>
      <c r="CA92" s="47"/>
      <c r="CB92" s="47"/>
      <c r="CC92" s="47"/>
      <c r="CD92" s="47"/>
      <c r="CE92" s="47"/>
      <c r="CF92" s="47"/>
      <c r="CG92" s="47"/>
      <c r="CH92" s="47"/>
      <c r="CI92" s="47"/>
      <c r="CJ92" s="47"/>
      <c r="CK92" s="47"/>
      <c r="CL92" s="47"/>
      <c r="CM92" s="47"/>
      <c r="CN92" s="47"/>
      <c r="CO92" s="47"/>
      <c r="CP92" s="47"/>
      <c r="CQ92" s="47"/>
      <c r="CR92" s="47"/>
      <c r="CS92" s="47"/>
      <c r="CT92" s="47"/>
      <c r="CU92" s="47"/>
      <c r="CV92" s="47"/>
      <c r="CW92" s="47"/>
      <c r="CX92" s="47"/>
      <c r="CY92" s="47"/>
      <c r="CZ92" s="47"/>
      <c r="DA92" s="47"/>
      <c r="DB92" s="47"/>
      <c r="DC92" s="47"/>
      <c r="DD92" s="47"/>
      <c r="DE92" s="47"/>
      <c r="DF92" s="47"/>
      <c r="DG92" s="47"/>
      <c r="DH92" s="47"/>
      <c r="DI92" s="47"/>
      <c r="DJ92" s="47"/>
      <c r="DK92" s="47"/>
      <c r="DL92" s="47"/>
      <c r="DM92" s="47"/>
      <c r="DN92" s="47"/>
      <c r="DO92" s="47"/>
      <c r="DP92" s="47"/>
      <c r="DQ92" s="47"/>
      <c r="DR92" s="47"/>
      <c r="DS92" s="47"/>
      <c r="DT92" s="47"/>
      <c r="DU92" s="47"/>
      <c r="DV92" s="47"/>
      <c r="DW92" s="47"/>
      <c r="DX92" s="47"/>
      <c r="DY92" s="47"/>
      <c r="DZ92" s="47"/>
      <c r="EA92" s="47"/>
      <c r="EB92" s="47"/>
      <c r="EC92" s="47"/>
      <c r="ED92" s="47"/>
      <c r="EE92" s="47"/>
      <c r="EF92" s="47"/>
      <c r="EG92" s="47"/>
      <c r="EH92" s="47"/>
      <c r="EI92" s="47"/>
      <c r="EJ92" s="47"/>
      <c r="EK92" s="47"/>
      <c r="EL92" s="47"/>
      <c r="EM92" s="47"/>
      <c r="EN92" s="47"/>
      <c r="EO92" s="47"/>
      <c r="EP92" s="47"/>
      <c r="EQ92" s="47"/>
      <c r="ER92" s="47"/>
      <c r="ES92" s="47"/>
      <c r="ET92" s="47"/>
      <c r="EU92" s="47"/>
      <c r="EV92" s="47"/>
      <c r="EW92" s="47"/>
      <c r="EX92" s="47"/>
      <c r="EY92" s="47"/>
      <c r="EZ92" s="47"/>
      <c r="FA92" s="47"/>
      <c r="FB92" s="47"/>
      <c r="FC92" s="47"/>
      <c r="FD92" s="47"/>
      <c r="FE92" s="47"/>
      <c r="FF92" s="47"/>
      <c r="FG92" s="47"/>
      <c r="FH92" s="47"/>
      <c r="FI92" s="47"/>
      <c r="FJ92" s="47"/>
      <c r="FK92" s="47"/>
      <c r="FL92" s="47"/>
      <c r="FM92" s="47"/>
      <c r="FN92" s="47"/>
      <c r="FO92" s="47"/>
      <c r="FP92" s="47"/>
    </row>
    <row r="93" spans="1:172" s="48" customFormat="1" ht="35.1" customHeight="1" x14ac:dyDescent="0.35">
      <c r="A93" s="105"/>
      <c r="B93" s="105"/>
      <c r="C93" s="106"/>
      <c r="D93" s="181"/>
      <c r="E93" s="356"/>
      <c r="F93" s="356"/>
      <c r="G93" s="356"/>
      <c r="H93" s="356"/>
      <c r="I93" s="356"/>
      <c r="J93" s="356"/>
      <c r="K93" s="356"/>
      <c r="L93" s="356"/>
      <c r="M93" s="356"/>
      <c r="N93" s="47"/>
      <c r="O93" s="47"/>
      <c r="P93" s="47"/>
      <c r="Q93" s="47"/>
      <c r="R93" s="47"/>
      <c r="S93" s="47"/>
      <c r="T93" s="47"/>
      <c r="U93" s="47"/>
      <c r="V93" s="47"/>
      <c r="W93" s="47"/>
      <c r="X93" s="47"/>
      <c r="Y93" s="47"/>
      <c r="Z93" s="47"/>
      <c r="AA93" s="47"/>
      <c r="AB93" s="47"/>
      <c r="AC93" s="47"/>
      <c r="AD93" s="47"/>
      <c r="AE93" s="47"/>
      <c r="AF93" s="47"/>
      <c r="AG93" s="47"/>
      <c r="AH93" s="47"/>
      <c r="AI93" s="47"/>
      <c r="AJ93" s="47"/>
      <c r="AK93" s="47"/>
      <c r="AL93" s="47"/>
      <c r="AM93" s="47"/>
      <c r="AN93" s="47"/>
      <c r="AO93" s="47"/>
      <c r="AP93" s="47"/>
      <c r="AQ93" s="47"/>
      <c r="AR93" s="47"/>
      <c r="AS93" s="47"/>
      <c r="AT93" s="47"/>
      <c r="AU93" s="47"/>
      <c r="AV93" s="47"/>
      <c r="AW93" s="47"/>
      <c r="AX93" s="47"/>
      <c r="AY93" s="47"/>
      <c r="AZ93" s="47"/>
      <c r="BA93" s="47"/>
      <c r="BB93" s="47"/>
      <c r="BC93" s="47"/>
      <c r="BD93" s="47"/>
      <c r="BE93" s="47"/>
      <c r="BF93" s="47"/>
      <c r="BG93" s="47"/>
      <c r="BH93" s="47"/>
      <c r="BI93" s="47"/>
      <c r="BJ93" s="47"/>
      <c r="BK93" s="47"/>
      <c r="BL93" s="47"/>
      <c r="BM93" s="47"/>
      <c r="BN93" s="47"/>
      <c r="BO93" s="47"/>
      <c r="BP93" s="47"/>
      <c r="BQ93" s="47"/>
      <c r="BR93" s="47"/>
      <c r="BS93" s="47"/>
      <c r="BT93" s="47"/>
      <c r="BU93" s="47"/>
      <c r="BV93" s="47"/>
      <c r="BW93" s="47"/>
      <c r="BX93" s="47"/>
      <c r="BY93" s="47"/>
      <c r="BZ93" s="47"/>
      <c r="CA93" s="47"/>
      <c r="CB93" s="47"/>
      <c r="CC93" s="47"/>
      <c r="CD93" s="47"/>
      <c r="CE93" s="47"/>
      <c r="CF93" s="47"/>
      <c r="CG93" s="47"/>
      <c r="CH93" s="47"/>
      <c r="CI93" s="47"/>
      <c r="CJ93" s="47"/>
      <c r="CK93" s="47"/>
      <c r="CL93" s="47"/>
      <c r="CM93" s="47"/>
      <c r="CN93" s="47"/>
      <c r="CO93" s="47"/>
      <c r="CP93" s="47"/>
      <c r="CQ93" s="47"/>
      <c r="CR93" s="47"/>
      <c r="CS93" s="47"/>
      <c r="CT93" s="47"/>
      <c r="CU93" s="47"/>
      <c r="CV93" s="47"/>
      <c r="CW93" s="47"/>
      <c r="CX93" s="47"/>
      <c r="CY93" s="47"/>
      <c r="CZ93" s="47"/>
      <c r="DA93" s="47"/>
      <c r="DB93" s="47"/>
      <c r="DC93" s="47"/>
      <c r="DD93" s="47"/>
      <c r="DE93" s="47"/>
      <c r="DF93" s="47"/>
      <c r="DG93" s="47"/>
      <c r="DH93" s="47"/>
      <c r="DI93" s="47"/>
      <c r="DJ93" s="47"/>
      <c r="DK93" s="47"/>
      <c r="DL93" s="47"/>
      <c r="DM93" s="47"/>
      <c r="DN93" s="47"/>
      <c r="DO93" s="47"/>
      <c r="DP93" s="47"/>
      <c r="DQ93" s="47"/>
      <c r="DR93" s="47"/>
      <c r="DS93" s="47"/>
      <c r="DT93" s="47"/>
      <c r="DU93" s="47"/>
      <c r="DV93" s="47"/>
      <c r="DW93" s="47"/>
      <c r="DX93" s="47"/>
      <c r="DY93" s="47"/>
      <c r="DZ93" s="47"/>
      <c r="EA93" s="47"/>
      <c r="EB93" s="47"/>
      <c r="EC93" s="47"/>
      <c r="ED93" s="47"/>
      <c r="EE93" s="47"/>
      <c r="EF93" s="47"/>
      <c r="EG93" s="47"/>
      <c r="EH93" s="47"/>
      <c r="EI93" s="47"/>
      <c r="EJ93" s="47"/>
      <c r="EK93" s="47"/>
      <c r="EL93" s="47"/>
      <c r="EM93" s="47"/>
      <c r="EN93" s="47"/>
      <c r="EO93" s="47"/>
      <c r="EP93" s="47"/>
      <c r="EQ93" s="47"/>
      <c r="ER93" s="47"/>
      <c r="ES93" s="47"/>
      <c r="ET93" s="47"/>
      <c r="EU93" s="47"/>
      <c r="EV93" s="47"/>
      <c r="EW93" s="47"/>
      <c r="EX93" s="47"/>
      <c r="EY93" s="47"/>
      <c r="EZ93" s="47"/>
      <c r="FA93" s="47"/>
      <c r="FB93" s="47"/>
      <c r="FC93" s="47"/>
      <c r="FD93" s="47"/>
      <c r="FE93" s="47"/>
      <c r="FF93" s="47"/>
      <c r="FG93" s="47"/>
      <c r="FH93" s="47"/>
      <c r="FI93" s="47"/>
      <c r="FJ93" s="47"/>
      <c r="FK93" s="47"/>
      <c r="FL93" s="47"/>
      <c r="FM93" s="47"/>
      <c r="FN93" s="47"/>
      <c r="FO93" s="47"/>
      <c r="FP93" s="47"/>
    </row>
    <row r="94" spans="1:172" s="48" customFormat="1" ht="35.1" customHeight="1" x14ac:dyDescent="0.35">
      <c r="A94" s="105"/>
      <c r="B94" s="105"/>
      <c r="C94" s="106"/>
      <c r="D94" s="181"/>
      <c r="E94" s="356"/>
      <c r="F94" s="356"/>
      <c r="G94" s="356"/>
      <c r="H94" s="356"/>
      <c r="I94" s="356"/>
      <c r="J94" s="356"/>
      <c r="K94" s="356"/>
      <c r="L94" s="356"/>
      <c r="M94" s="356"/>
      <c r="N94" s="47"/>
      <c r="O94" s="47"/>
      <c r="P94" s="47"/>
      <c r="Q94" s="47"/>
      <c r="R94" s="47"/>
      <c r="S94" s="47"/>
      <c r="T94" s="47"/>
      <c r="U94" s="47"/>
      <c r="V94" s="47"/>
      <c r="W94" s="47"/>
      <c r="X94" s="47"/>
      <c r="Y94" s="47"/>
      <c r="Z94" s="47"/>
      <c r="AA94" s="47"/>
      <c r="AB94" s="47"/>
      <c r="AC94" s="47"/>
      <c r="AD94" s="47"/>
      <c r="AE94" s="47"/>
      <c r="AF94" s="47"/>
      <c r="AG94" s="47"/>
      <c r="AH94" s="47"/>
      <c r="AI94" s="47"/>
      <c r="AJ94" s="47"/>
      <c r="AK94" s="47"/>
      <c r="AL94" s="47"/>
      <c r="AM94" s="47"/>
      <c r="AN94" s="47"/>
      <c r="AO94" s="47"/>
      <c r="AP94" s="47"/>
      <c r="AQ94" s="47"/>
      <c r="AR94" s="47"/>
      <c r="AS94" s="47"/>
      <c r="AT94" s="47"/>
      <c r="AU94" s="47"/>
      <c r="AV94" s="47"/>
      <c r="AW94" s="47"/>
      <c r="AX94" s="47"/>
      <c r="AY94" s="47"/>
      <c r="AZ94" s="47"/>
      <c r="BA94" s="47"/>
      <c r="BB94" s="47"/>
      <c r="BC94" s="47"/>
      <c r="BD94" s="47"/>
      <c r="BE94" s="47"/>
      <c r="BF94" s="47"/>
      <c r="BG94" s="47"/>
      <c r="BH94" s="47"/>
      <c r="BI94" s="47"/>
      <c r="BJ94" s="47"/>
      <c r="BK94" s="47"/>
      <c r="BL94" s="47"/>
      <c r="BM94" s="47"/>
      <c r="BN94" s="47"/>
      <c r="BO94" s="47"/>
      <c r="BP94" s="47"/>
      <c r="BQ94" s="47"/>
      <c r="BR94" s="47"/>
      <c r="BS94" s="47"/>
      <c r="BT94" s="47"/>
      <c r="BU94" s="47"/>
      <c r="BV94" s="47"/>
      <c r="BW94" s="47"/>
      <c r="BX94" s="47"/>
      <c r="BY94" s="47"/>
      <c r="BZ94" s="47"/>
      <c r="CA94" s="47"/>
      <c r="CB94" s="47"/>
      <c r="CC94" s="47"/>
      <c r="CD94" s="47"/>
      <c r="CE94" s="47"/>
      <c r="CF94" s="47"/>
      <c r="CG94" s="47"/>
      <c r="CH94" s="47"/>
      <c r="CI94" s="47"/>
      <c r="CJ94" s="47"/>
      <c r="CK94" s="47"/>
      <c r="CL94" s="47"/>
      <c r="CM94" s="47"/>
      <c r="CN94" s="47"/>
      <c r="CO94" s="47"/>
      <c r="CP94" s="47"/>
      <c r="CQ94" s="47"/>
      <c r="CR94" s="47"/>
      <c r="CS94" s="47"/>
      <c r="CT94" s="47"/>
      <c r="CU94" s="47"/>
      <c r="CV94" s="47"/>
      <c r="CW94" s="47"/>
      <c r="CX94" s="47"/>
      <c r="CY94" s="47"/>
      <c r="CZ94" s="47"/>
      <c r="DA94" s="47"/>
      <c r="DB94" s="47"/>
      <c r="DC94" s="47"/>
      <c r="DD94" s="47"/>
      <c r="DE94" s="47"/>
      <c r="DF94" s="47"/>
      <c r="DG94" s="47"/>
      <c r="DH94" s="47"/>
      <c r="DI94" s="47"/>
      <c r="DJ94" s="47"/>
      <c r="DK94" s="47"/>
      <c r="DL94" s="47"/>
      <c r="DM94" s="47"/>
      <c r="DN94" s="47"/>
      <c r="DO94" s="47"/>
      <c r="DP94" s="47"/>
      <c r="DQ94" s="47"/>
      <c r="DR94" s="47"/>
      <c r="DS94" s="47"/>
      <c r="DT94" s="47"/>
      <c r="DU94" s="47"/>
      <c r="DV94" s="47"/>
      <c r="DW94" s="47"/>
      <c r="DX94" s="47"/>
      <c r="DY94" s="47"/>
      <c r="DZ94" s="47"/>
      <c r="EA94" s="47"/>
      <c r="EB94" s="47"/>
      <c r="EC94" s="47"/>
      <c r="ED94" s="47"/>
      <c r="EE94" s="47"/>
      <c r="EF94" s="47"/>
      <c r="EG94" s="47"/>
      <c r="EH94" s="47"/>
      <c r="EI94" s="47"/>
      <c r="EJ94" s="47"/>
      <c r="EK94" s="47"/>
      <c r="EL94" s="47"/>
      <c r="EM94" s="47"/>
      <c r="EN94" s="47"/>
      <c r="EO94" s="47"/>
      <c r="EP94" s="47"/>
      <c r="EQ94" s="47"/>
      <c r="ER94" s="47"/>
      <c r="ES94" s="47"/>
      <c r="ET94" s="47"/>
      <c r="EU94" s="47"/>
      <c r="EV94" s="47"/>
      <c r="EW94" s="47"/>
      <c r="EX94" s="47"/>
      <c r="EY94" s="47"/>
      <c r="EZ94" s="47"/>
      <c r="FA94" s="47"/>
      <c r="FB94" s="47"/>
      <c r="FC94" s="47"/>
      <c r="FD94" s="47"/>
      <c r="FE94" s="47"/>
      <c r="FF94" s="47"/>
      <c r="FG94" s="47"/>
      <c r="FH94" s="47"/>
      <c r="FI94" s="47"/>
      <c r="FJ94" s="47"/>
      <c r="FK94" s="47"/>
      <c r="FL94" s="47"/>
      <c r="FM94" s="47"/>
      <c r="FN94" s="47"/>
      <c r="FO94" s="47"/>
      <c r="FP94" s="47"/>
    </row>
    <row r="95" spans="1:172" s="48" customFormat="1" ht="35.1" customHeight="1" x14ac:dyDescent="0.35">
      <c r="A95" s="105"/>
      <c r="B95" s="105"/>
      <c r="C95" s="106"/>
      <c r="D95" s="181"/>
      <c r="E95" s="356"/>
      <c r="F95" s="356"/>
      <c r="G95" s="356"/>
      <c r="H95" s="356"/>
      <c r="I95" s="356"/>
      <c r="J95" s="356"/>
      <c r="K95" s="356"/>
      <c r="L95" s="356"/>
      <c r="M95" s="356"/>
      <c r="N95" s="47"/>
      <c r="O95" s="47"/>
      <c r="P95" s="47"/>
      <c r="Q95" s="47"/>
      <c r="R95" s="47"/>
      <c r="S95" s="47"/>
      <c r="T95" s="47"/>
      <c r="U95" s="47"/>
      <c r="V95" s="47"/>
      <c r="W95" s="47"/>
      <c r="X95" s="47"/>
      <c r="Y95" s="47"/>
      <c r="Z95" s="47"/>
      <c r="AA95" s="47"/>
      <c r="AB95" s="47"/>
      <c r="AC95" s="47"/>
      <c r="AD95" s="47"/>
      <c r="AE95" s="47"/>
      <c r="AF95" s="47"/>
      <c r="AG95" s="47"/>
      <c r="AH95" s="47"/>
      <c r="AI95" s="47"/>
      <c r="AJ95" s="47"/>
      <c r="AK95" s="47"/>
      <c r="AL95" s="47"/>
      <c r="AM95" s="47"/>
      <c r="AN95" s="47"/>
      <c r="AO95" s="47"/>
      <c r="AP95" s="47"/>
      <c r="AQ95" s="47"/>
      <c r="AR95" s="47"/>
      <c r="AS95" s="47"/>
      <c r="AT95" s="47"/>
      <c r="AU95" s="47"/>
      <c r="AV95" s="47"/>
      <c r="AW95" s="47"/>
      <c r="AX95" s="47"/>
      <c r="AY95" s="47"/>
      <c r="AZ95" s="47"/>
      <c r="BA95" s="47"/>
      <c r="BB95" s="47"/>
      <c r="BC95" s="47"/>
      <c r="BD95" s="47"/>
      <c r="BE95" s="47"/>
      <c r="BF95" s="47"/>
      <c r="BG95" s="47"/>
      <c r="BH95" s="47"/>
      <c r="BI95" s="47"/>
      <c r="BJ95" s="47"/>
      <c r="BK95" s="47"/>
      <c r="BL95" s="47"/>
      <c r="BM95" s="47"/>
      <c r="BN95" s="47"/>
      <c r="BO95" s="47"/>
      <c r="BP95" s="47"/>
      <c r="BQ95" s="47"/>
      <c r="BR95" s="47"/>
      <c r="BS95" s="47"/>
      <c r="BT95" s="47"/>
      <c r="BU95" s="47"/>
      <c r="BV95" s="47"/>
      <c r="BW95" s="47"/>
      <c r="BX95" s="47"/>
      <c r="BY95" s="47"/>
      <c r="BZ95" s="47"/>
      <c r="CA95" s="47"/>
      <c r="CB95" s="47"/>
      <c r="CC95" s="47"/>
      <c r="CD95" s="47"/>
      <c r="CE95" s="47"/>
      <c r="CF95" s="47"/>
      <c r="CG95" s="47"/>
      <c r="CH95" s="47"/>
      <c r="CI95" s="47"/>
      <c r="CJ95" s="47"/>
      <c r="CK95" s="47"/>
      <c r="CL95" s="47"/>
      <c r="CM95" s="47"/>
      <c r="CN95" s="47"/>
      <c r="CO95" s="47"/>
      <c r="CP95" s="47"/>
      <c r="CQ95" s="47"/>
      <c r="CR95" s="47"/>
      <c r="CS95" s="47"/>
      <c r="CT95" s="47"/>
      <c r="CU95" s="47"/>
      <c r="CV95" s="47"/>
      <c r="CW95" s="47"/>
      <c r="CX95" s="47"/>
      <c r="CY95" s="47"/>
      <c r="CZ95" s="47"/>
      <c r="DA95" s="47"/>
      <c r="DB95" s="47"/>
      <c r="DC95" s="47"/>
      <c r="DD95" s="47"/>
      <c r="DE95" s="47"/>
      <c r="DF95" s="47"/>
      <c r="DG95" s="47"/>
      <c r="DH95" s="47"/>
      <c r="DI95" s="47"/>
      <c r="DJ95" s="47"/>
      <c r="DK95" s="47"/>
      <c r="DL95" s="47"/>
      <c r="DM95" s="47"/>
      <c r="DN95" s="47"/>
      <c r="DO95" s="47"/>
      <c r="DP95" s="47"/>
      <c r="DQ95" s="47"/>
      <c r="DR95" s="47"/>
      <c r="DS95" s="47"/>
      <c r="DT95" s="47"/>
      <c r="DU95" s="47"/>
      <c r="DV95" s="47"/>
      <c r="DW95" s="47"/>
      <c r="DX95" s="47"/>
      <c r="DY95" s="47"/>
      <c r="DZ95" s="47"/>
      <c r="EA95" s="47"/>
      <c r="EB95" s="47"/>
      <c r="EC95" s="47"/>
      <c r="ED95" s="47"/>
      <c r="EE95" s="47"/>
      <c r="EF95" s="47"/>
      <c r="EG95" s="47"/>
      <c r="EH95" s="47"/>
      <c r="EI95" s="47"/>
      <c r="EJ95" s="47"/>
      <c r="EK95" s="47"/>
      <c r="EL95" s="47"/>
      <c r="EM95" s="47"/>
      <c r="EN95" s="47"/>
      <c r="EO95" s="47"/>
      <c r="EP95" s="47"/>
      <c r="EQ95" s="47"/>
      <c r="ER95" s="47"/>
      <c r="ES95" s="47"/>
      <c r="ET95" s="47"/>
      <c r="EU95" s="47"/>
      <c r="EV95" s="47"/>
      <c r="EW95" s="47"/>
      <c r="EX95" s="47"/>
      <c r="EY95" s="47"/>
      <c r="EZ95" s="47"/>
      <c r="FA95" s="47"/>
      <c r="FB95" s="47"/>
      <c r="FC95" s="47"/>
      <c r="FD95" s="47"/>
      <c r="FE95" s="47"/>
      <c r="FF95" s="47"/>
      <c r="FG95" s="47"/>
      <c r="FH95" s="47"/>
      <c r="FI95" s="47"/>
      <c r="FJ95" s="47"/>
      <c r="FK95" s="47"/>
      <c r="FL95" s="47"/>
      <c r="FM95" s="47"/>
      <c r="FN95" s="47"/>
      <c r="FO95" s="47"/>
      <c r="FP95" s="47"/>
    </row>
    <row r="96" spans="1:172" s="48" customFormat="1" ht="35.1" customHeight="1" x14ac:dyDescent="0.35">
      <c r="A96" s="105"/>
      <c r="B96" s="105"/>
      <c r="C96" s="106"/>
      <c r="D96" s="181"/>
      <c r="E96" s="356"/>
      <c r="F96" s="356"/>
      <c r="G96" s="356"/>
      <c r="H96" s="356"/>
      <c r="I96" s="356"/>
      <c r="J96" s="356"/>
      <c r="K96" s="356"/>
      <c r="L96" s="356"/>
      <c r="M96" s="356"/>
      <c r="N96" s="47"/>
      <c r="O96" s="47"/>
      <c r="P96" s="47"/>
      <c r="Q96" s="47"/>
      <c r="R96" s="47"/>
      <c r="S96" s="47"/>
      <c r="T96" s="47"/>
      <c r="U96" s="47"/>
      <c r="V96" s="47"/>
      <c r="W96" s="47"/>
      <c r="X96" s="47"/>
      <c r="Y96" s="47"/>
      <c r="Z96" s="47"/>
      <c r="AA96" s="47"/>
      <c r="AB96" s="47"/>
      <c r="AC96" s="47"/>
      <c r="AD96" s="47"/>
      <c r="AE96" s="47"/>
      <c r="AF96" s="47"/>
      <c r="AG96" s="47"/>
      <c r="AH96" s="47"/>
      <c r="AI96" s="47"/>
      <c r="AJ96" s="47"/>
      <c r="AK96" s="47"/>
      <c r="AL96" s="47"/>
      <c r="AM96" s="47"/>
      <c r="AN96" s="47"/>
      <c r="AO96" s="47"/>
      <c r="AP96" s="47"/>
      <c r="AQ96" s="47"/>
      <c r="AR96" s="47"/>
      <c r="AS96" s="47"/>
      <c r="AT96" s="47"/>
      <c r="AU96" s="47"/>
      <c r="AV96" s="47"/>
      <c r="AW96" s="47"/>
      <c r="AX96" s="47"/>
      <c r="AY96" s="47"/>
      <c r="AZ96" s="47"/>
      <c r="BA96" s="47"/>
      <c r="BB96" s="47"/>
      <c r="BC96" s="47"/>
      <c r="BD96" s="47"/>
      <c r="BE96" s="47"/>
      <c r="BF96" s="47"/>
      <c r="BG96" s="47"/>
      <c r="BH96" s="47"/>
      <c r="BI96" s="47"/>
      <c r="BJ96" s="47"/>
      <c r="BK96" s="47"/>
      <c r="BL96" s="47"/>
      <c r="BM96" s="47"/>
      <c r="BN96" s="47"/>
      <c r="BO96" s="47"/>
      <c r="BP96" s="47"/>
      <c r="BQ96" s="47"/>
      <c r="BR96" s="47"/>
      <c r="BS96" s="47"/>
      <c r="BT96" s="47"/>
      <c r="BU96" s="47"/>
      <c r="BV96" s="47"/>
      <c r="BW96" s="47"/>
      <c r="BX96" s="47"/>
      <c r="BY96" s="47"/>
      <c r="BZ96" s="47"/>
      <c r="CA96" s="47"/>
      <c r="CB96" s="47"/>
      <c r="CC96" s="47"/>
      <c r="CD96" s="47"/>
      <c r="CE96" s="47"/>
      <c r="CF96" s="47"/>
      <c r="CG96" s="47"/>
      <c r="CH96" s="47"/>
      <c r="CI96" s="47"/>
      <c r="CJ96" s="47"/>
      <c r="CK96" s="47"/>
      <c r="CL96" s="47"/>
      <c r="CM96" s="47"/>
      <c r="CN96" s="47"/>
      <c r="CO96" s="47"/>
      <c r="CP96" s="47"/>
      <c r="CQ96" s="47"/>
      <c r="CR96" s="47"/>
      <c r="CS96" s="47"/>
      <c r="CT96" s="47"/>
      <c r="CU96" s="47"/>
      <c r="CV96" s="47"/>
      <c r="CW96" s="47"/>
      <c r="CX96" s="47"/>
      <c r="CY96" s="47"/>
      <c r="CZ96" s="47"/>
      <c r="DA96" s="47"/>
      <c r="DB96" s="47"/>
      <c r="DC96" s="47"/>
      <c r="DD96" s="47"/>
      <c r="DE96" s="47"/>
      <c r="DF96" s="47"/>
      <c r="DG96" s="47"/>
      <c r="DH96" s="47"/>
      <c r="DI96" s="47"/>
      <c r="DJ96" s="47"/>
      <c r="DK96" s="47"/>
      <c r="DL96" s="47"/>
      <c r="DM96" s="47"/>
      <c r="DN96" s="47"/>
      <c r="DO96" s="47"/>
      <c r="DP96" s="47"/>
      <c r="DQ96" s="47"/>
      <c r="DR96" s="47"/>
      <c r="DS96" s="47"/>
      <c r="DT96" s="47"/>
      <c r="DU96" s="47"/>
      <c r="DV96" s="47"/>
      <c r="DW96" s="47"/>
      <c r="DX96" s="47"/>
      <c r="DY96" s="47"/>
      <c r="DZ96" s="47"/>
      <c r="EA96" s="47"/>
      <c r="EB96" s="47"/>
      <c r="EC96" s="47"/>
      <c r="ED96" s="47"/>
      <c r="EE96" s="47"/>
      <c r="EF96" s="47"/>
      <c r="EG96" s="47"/>
      <c r="EH96" s="47"/>
      <c r="EI96" s="47"/>
      <c r="EJ96" s="47"/>
      <c r="EK96" s="47"/>
      <c r="EL96" s="47"/>
      <c r="EM96" s="47"/>
      <c r="EN96" s="47"/>
      <c r="EO96" s="47"/>
      <c r="EP96" s="47"/>
      <c r="EQ96" s="47"/>
      <c r="ER96" s="47"/>
      <c r="ES96" s="47"/>
      <c r="ET96" s="47"/>
      <c r="EU96" s="47"/>
      <c r="EV96" s="47"/>
      <c r="EW96" s="47"/>
      <c r="EX96" s="47"/>
      <c r="EY96" s="47"/>
      <c r="EZ96" s="47"/>
      <c r="FA96" s="47"/>
      <c r="FB96" s="47"/>
      <c r="FC96" s="47"/>
      <c r="FD96" s="47"/>
      <c r="FE96" s="47"/>
      <c r="FF96" s="47"/>
      <c r="FG96" s="47"/>
      <c r="FH96" s="47"/>
      <c r="FI96" s="47"/>
      <c r="FJ96" s="47"/>
      <c r="FK96" s="47"/>
      <c r="FL96" s="47"/>
      <c r="FM96" s="47"/>
      <c r="FN96" s="47"/>
      <c r="FO96" s="47"/>
      <c r="FP96" s="47"/>
    </row>
    <row r="97" spans="1:172" s="48" customFormat="1" ht="35.1" customHeight="1" x14ac:dyDescent="0.35">
      <c r="A97" s="105"/>
      <c r="B97" s="105"/>
      <c r="C97" s="106"/>
      <c r="D97" s="181"/>
      <c r="E97" s="356"/>
      <c r="F97" s="356"/>
      <c r="G97" s="356"/>
      <c r="H97" s="356"/>
      <c r="I97" s="356"/>
      <c r="J97" s="356"/>
      <c r="K97" s="356"/>
      <c r="L97" s="356"/>
      <c r="M97" s="356"/>
      <c r="N97" s="47"/>
      <c r="O97" s="47"/>
      <c r="P97" s="47"/>
      <c r="Q97" s="47"/>
      <c r="R97" s="47"/>
      <c r="S97" s="47"/>
      <c r="T97" s="47"/>
      <c r="U97" s="47"/>
      <c r="V97" s="47"/>
      <c r="W97" s="47"/>
      <c r="X97" s="47"/>
      <c r="Y97" s="47"/>
      <c r="Z97" s="47"/>
      <c r="AA97" s="47"/>
      <c r="AB97" s="47"/>
      <c r="AC97" s="47"/>
      <c r="AD97" s="47"/>
      <c r="AE97" s="47"/>
      <c r="AF97" s="47"/>
      <c r="AG97" s="47"/>
      <c r="AH97" s="47"/>
      <c r="AI97" s="47"/>
      <c r="AJ97" s="47"/>
      <c r="AK97" s="47"/>
      <c r="AL97" s="47"/>
      <c r="AM97" s="47"/>
      <c r="AN97" s="47"/>
      <c r="AO97" s="47"/>
      <c r="AP97" s="47"/>
      <c r="AQ97" s="47"/>
      <c r="AR97" s="47"/>
      <c r="AS97" s="47"/>
      <c r="AT97" s="47"/>
      <c r="AU97" s="47"/>
      <c r="AV97" s="47"/>
      <c r="AW97" s="47"/>
      <c r="AX97" s="47"/>
      <c r="AY97" s="47"/>
      <c r="AZ97" s="47"/>
      <c r="BA97" s="47"/>
      <c r="BB97" s="47"/>
      <c r="BC97" s="47"/>
      <c r="BD97" s="47"/>
      <c r="BE97" s="47"/>
      <c r="BF97" s="47"/>
      <c r="BG97" s="47"/>
      <c r="BH97" s="47"/>
      <c r="BI97" s="47"/>
      <c r="BJ97" s="47"/>
      <c r="BK97" s="47"/>
      <c r="BL97" s="47"/>
      <c r="BM97" s="47"/>
      <c r="BN97" s="47"/>
      <c r="BO97" s="47"/>
      <c r="BP97" s="47"/>
      <c r="BQ97" s="47"/>
      <c r="BR97" s="47"/>
      <c r="BS97" s="47"/>
      <c r="BT97" s="47"/>
      <c r="BU97" s="47"/>
      <c r="BV97" s="47"/>
      <c r="BW97" s="47"/>
      <c r="BX97" s="47"/>
      <c r="BY97" s="47"/>
      <c r="BZ97" s="47"/>
      <c r="CA97" s="47"/>
      <c r="CB97" s="47"/>
      <c r="CC97" s="47"/>
      <c r="CD97" s="47"/>
      <c r="CE97" s="47"/>
      <c r="CF97" s="47"/>
      <c r="CG97" s="47"/>
      <c r="CH97" s="47"/>
      <c r="CI97" s="47"/>
      <c r="CJ97" s="47"/>
      <c r="CK97" s="47"/>
      <c r="CL97" s="47"/>
      <c r="CM97" s="47"/>
      <c r="CN97" s="47"/>
      <c r="CO97" s="47"/>
      <c r="CP97" s="47"/>
      <c r="CQ97" s="47"/>
      <c r="CR97" s="47"/>
      <c r="CS97" s="47"/>
      <c r="CT97" s="47"/>
      <c r="CU97" s="47"/>
      <c r="CV97" s="47"/>
      <c r="CW97" s="47"/>
      <c r="CX97" s="47"/>
      <c r="CY97" s="47"/>
      <c r="CZ97" s="47"/>
      <c r="DA97" s="47"/>
      <c r="DB97" s="47"/>
      <c r="DC97" s="47"/>
      <c r="DD97" s="47"/>
      <c r="DE97" s="47"/>
      <c r="DF97" s="47"/>
      <c r="DG97" s="47"/>
      <c r="DH97" s="47"/>
      <c r="DI97" s="47"/>
      <c r="DJ97" s="47"/>
      <c r="DK97" s="47"/>
      <c r="DL97" s="47"/>
      <c r="DM97" s="47"/>
      <c r="DN97" s="47"/>
      <c r="DO97" s="47"/>
      <c r="DP97" s="47"/>
      <c r="DQ97" s="47"/>
      <c r="DR97" s="47"/>
      <c r="DS97" s="47"/>
      <c r="DT97" s="47"/>
      <c r="DU97" s="47"/>
      <c r="DV97" s="47"/>
      <c r="DW97" s="47"/>
      <c r="DX97" s="47"/>
      <c r="DY97" s="47"/>
      <c r="DZ97" s="47"/>
      <c r="EA97" s="47"/>
      <c r="EB97" s="47"/>
      <c r="EC97" s="47"/>
      <c r="ED97" s="47"/>
      <c r="EE97" s="47"/>
      <c r="EF97" s="47"/>
      <c r="EG97" s="47"/>
      <c r="EH97" s="47"/>
      <c r="EI97" s="47"/>
      <c r="EJ97" s="47"/>
      <c r="EK97" s="47"/>
      <c r="EL97" s="47"/>
      <c r="EM97" s="47"/>
      <c r="EN97" s="47"/>
      <c r="EO97" s="47"/>
      <c r="EP97" s="47"/>
      <c r="EQ97" s="47"/>
      <c r="ER97" s="47"/>
      <c r="ES97" s="47"/>
      <c r="ET97" s="47"/>
      <c r="EU97" s="47"/>
      <c r="EV97" s="47"/>
      <c r="EW97" s="47"/>
      <c r="EX97" s="47"/>
      <c r="EY97" s="47"/>
      <c r="EZ97" s="47"/>
      <c r="FA97" s="47"/>
      <c r="FB97" s="47"/>
      <c r="FC97" s="47"/>
      <c r="FD97" s="47"/>
      <c r="FE97" s="47"/>
      <c r="FF97" s="47"/>
      <c r="FG97" s="47"/>
      <c r="FH97" s="47"/>
      <c r="FI97" s="47"/>
      <c r="FJ97" s="47"/>
      <c r="FK97" s="47"/>
      <c r="FL97" s="47"/>
      <c r="FM97" s="47"/>
      <c r="FN97" s="47"/>
      <c r="FO97" s="47"/>
      <c r="FP97" s="47"/>
    </row>
    <row r="98" spans="1:172" s="48" customFormat="1" ht="35.1" customHeight="1" x14ac:dyDescent="0.35">
      <c r="A98" s="105"/>
      <c r="B98" s="105"/>
      <c r="C98" s="106"/>
      <c r="D98" s="181"/>
      <c r="E98" s="356"/>
      <c r="F98" s="356"/>
      <c r="G98" s="356"/>
      <c r="H98" s="356"/>
      <c r="I98" s="356"/>
      <c r="J98" s="356"/>
      <c r="K98" s="356"/>
      <c r="L98" s="356"/>
      <c r="M98" s="356"/>
      <c r="N98" s="47"/>
      <c r="O98" s="47"/>
      <c r="P98" s="47"/>
      <c r="Q98" s="47"/>
      <c r="R98" s="47"/>
      <c r="S98" s="47"/>
      <c r="T98" s="47"/>
      <c r="U98" s="47"/>
      <c r="V98" s="47"/>
      <c r="W98" s="47"/>
      <c r="X98" s="47"/>
      <c r="Y98" s="47"/>
      <c r="Z98" s="47"/>
      <c r="AA98" s="47"/>
      <c r="AB98" s="47"/>
      <c r="AC98" s="47"/>
      <c r="AD98" s="47"/>
      <c r="AE98" s="47"/>
      <c r="AF98" s="47"/>
      <c r="AG98" s="47"/>
      <c r="AH98" s="47"/>
      <c r="AI98" s="47"/>
      <c r="AJ98" s="47"/>
      <c r="AK98" s="47"/>
      <c r="AL98" s="47"/>
      <c r="AM98" s="47"/>
      <c r="AN98" s="47"/>
      <c r="AO98" s="47"/>
      <c r="AP98" s="47"/>
      <c r="AQ98" s="47"/>
      <c r="AR98" s="47"/>
      <c r="AS98" s="47"/>
      <c r="AT98" s="47"/>
      <c r="AU98" s="47"/>
      <c r="AV98" s="47"/>
      <c r="AW98" s="47"/>
      <c r="AX98" s="47"/>
      <c r="AY98" s="47"/>
      <c r="AZ98" s="47"/>
      <c r="BA98" s="47"/>
      <c r="BB98" s="47"/>
      <c r="BC98" s="47"/>
      <c r="BD98" s="47"/>
      <c r="BE98" s="47"/>
      <c r="BF98" s="47"/>
      <c r="BG98" s="47"/>
      <c r="BH98" s="47"/>
      <c r="BI98" s="47"/>
      <c r="BJ98" s="47"/>
      <c r="BK98" s="47"/>
      <c r="BL98" s="47"/>
      <c r="BM98" s="47"/>
      <c r="BN98" s="47"/>
      <c r="BO98" s="47"/>
      <c r="BP98" s="47"/>
      <c r="BQ98" s="47"/>
      <c r="BR98" s="47"/>
      <c r="BS98" s="47"/>
      <c r="BT98" s="47"/>
      <c r="BU98" s="47"/>
      <c r="BV98" s="47"/>
      <c r="BW98" s="47"/>
      <c r="BX98" s="47"/>
      <c r="BY98" s="47"/>
      <c r="BZ98" s="47"/>
      <c r="CA98" s="47"/>
      <c r="CB98" s="47"/>
      <c r="CC98" s="47"/>
      <c r="CD98" s="47"/>
      <c r="CE98" s="47"/>
      <c r="CF98" s="47"/>
      <c r="CG98" s="47"/>
      <c r="CH98" s="47"/>
      <c r="CI98" s="47"/>
      <c r="CJ98" s="47"/>
      <c r="CK98" s="47"/>
      <c r="CL98" s="47"/>
      <c r="CM98" s="47"/>
      <c r="CN98" s="47"/>
      <c r="CO98" s="47"/>
      <c r="CP98" s="47"/>
      <c r="CQ98" s="47"/>
      <c r="CR98" s="47"/>
      <c r="CS98" s="47"/>
      <c r="CT98" s="47"/>
      <c r="CU98" s="47"/>
      <c r="CV98" s="47"/>
      <c r="CW98" s="47"/>
      <c r="CX98" s="47"/>
      <c r="CY98" s="47"/>
      <c r="CZ98" s="47"/>
      <c r="DA98" s="47"/>
      <c r="DB98" s="47"/>
      <c r="DC98" s="47"/>
      <c r="DD98" s="47"/>
      <c r="DE98" s="47"/>
      <c r="DF98" s="47"/>
      <c r="DG98" s="47"/>
      <c r="DH98" s="47"/>
      <c r="DI98" s="47"/>
      <c r="DJ98" s="47"/>
      <c r="DK98" s="47"/>
      <c r="DL98" s="47"/>
      <c r="DM98" s="47"/>
      <c r="DN98" s="47"/>
      <c r="DO98" s="47"/>
      <c r="DP98" s="47"/>
      <c r="DQ98" s="47"/>
      <c r="DR98" s="47"/>
      <c r="DS98" s="47"/>
      <c r="DT98" s="47"/>
      <c r="DU98" s="47"/>
      <c r="DV98" s="47"/>
      <c r="DW98" s="47"/>
      <c r="DX98" s="47"/>
      <c r="DY98" s="47"/>
      <c r="DZ98" s="47"/>
      <c r="EA98" s="47"/>
      <c r="EB98" s="47"/>
      <c r="EC98" s="47"/>
      <c r="ED98" s="47"/>
      <c r="EE98" s="47"/>
      <c r="EF98" s="47"/>
      <c r="EG98" s="47"/>
      <c r="EH98" s="47"/>
      <c r="EI98" s="47"/>
      <c r="EJ98" s="47"/>
      <c r="EK98" s="47"/>
      <c r="EL98" s="47"/>
      <c r="EM98" s="47"/>
      <c r="EN98" s="47"/>
      <c r="EO98" s="47"/>
      <c r="EP98" s="47"/>
      <c r="EQ98" s="47"/>
      <c r="ER98" s="47"/>
      <c r="ES98" s="47"/>
      <c r="ET98" s="47"/>
      <c r="EU98" s="47"/>
      <c r="EV98" s="47"/>
      <c r="EW98" s="47"/>
      <c r="EX98" s="47"/>
      <c r="EY98" s="47"/>
      <c r="EZ98" s="47"/>
      <c r="FA98" s="47"/>
      <c r="FB98" s="47"/>
      <c r="FC98" s="47"/>
      <c r="FD98" s="47"/>
      <c r="FE98" s="47"/>
      <c r="FF98" s="47"/>
      <c r="FG98" s="47"/>
      <c r="FH98" s="47"/>
      <c r="FI98" s="47"/>
      <c r="FJ98" s="47"/>
      <c r="FK98" s="47"/>
      <c r="FL98" s="47"/>
      <c r="FM98" s="47"/>
      <c r="FN98" s="47"/>
      <c r="FO98" s="47"/>
      <c r="FP98" s="47"/>
    </row>
    <row r="99" spans="1:172" s="48" customFormat="1" ht="35.1" customHeight="1" x14ac:dyDescent="0.35">
      <c r="A99" s="105"/>
      <c r="B99" s="105"/>
      <c r="C99" s="106"/>
      <c r="D99" s="181"/>
      <c r="E99" s="356"/>
      <c r="F99" s="356"/>
      <c r="G99" s="356"/>
      <c r="H99" s="356"/>
      <c r="I99" s="356"/>
      <c r="J99" s="356"/>
      <c r="K99" s="356"/>
      <c r="L99" s="356"/>
      <c r="M99" s="356"/>
      <c r="N99" s="47"/>
      <c r="O99" s="47"/>
      <c r="P99" s="47"/>
      <c r="Q99" s="47"/>
      <c r="R99" s="47"/>
      <c r="S99" s="47"/>
      <c r="T99" s="47"/>
      <c r="U99" s="47"/>
      <c r="V99" s="47"/>
      <c r="W99" s="47"/>
      <c r="X99" s="47"/>
      <c r="Y99" s="47"/>
      <c r="Z99" s="47"/>
      <c r="AA99" s="47"/>
      <c r="AB99" s="47"/>
      <c r="AC99" s="47"/>
      <c r="AD99" s="47"/>
      <c r="AE99" s="47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7"/>
      <c r="AQ99" s="47"/>
      <c r="AR99" s="47"/>
      <c r="AS99" s="47"/>
      <c r="AT99" s="47"/>
      <c r="AU99" s="47"/>
      <c r="AV99" s="47"/>
      <c r="AW99" s="47"/>
      <c r="AX99" s="47"/>
      <c r="AY99" s="47"/>
      <c r="AZ99" s="47"/>
      <c r="BA99" s="47"/>
      <c r="BB99" s="47"/>
      <c r="BC99" s="47"/>
      <c r="BD99" s="47"/>
      <c r="BE99" s="47"/>
      <c r="BF99" s="47"/>
      <c r="BG99" s="47"/>
      <c r="BH99" s="47"/>
      <c r="BI99" s="47"/>
      <c r="BJ99" s="47"/>
      <c r="BK99" s="47"/>
      <c r="BL99" s="47"/>
      <c r="BM99" s="47"/>
      <c r="BN99" s="47"/>
      <c r="BO99" s="47"/>
      <c r="BP99" s="47"/>
      <c r="BQ99" s="47"/>
      <c r="BR99" s="47"/>
      <c r="BS99" s="47"/>
      <c r="BT99" s="47"/>
      <c r="BU99" s="47"/>
      <c r="BV99" s="47"/>
      <c r="BW99" s="47"/>
      <c r="BX99" s="47"/>
      <c r="BY99" s="47"/>
      <c r="BZ99" s="47"/>
      <c r="CA99" s="47"/>
      <c r="CB99" s="47"/>
      <c r="CC99" s="47"/>
      <c r="CD99" s="47"/>
      <c r="CE99" s="47"/>
      <c r="CF99" s="47"/>
      <c r="CG99" s="47"/>
      <c r="CH99" s="47"/>
      <c r="CI99" s="47"/>
      <c r="CJ99" s="47"/>
      <c r="CK99" s="47"/>
      <c r="CL99" s="47"/>
      <c r="CM99" s="47"/>
      <c r="CN99" s="47"/>
      <c r="CO99" s="47"/>
      <c r="CP99" s="47"/>
      <c r="CQ99" s="47"/>
      <c r="CR99" s="47"/>
      <c r="CS99" s="47"/>
      <c r="CT99" s="47"/>
      <c r="CU99" s="47"/>
      <c r="CV99" s="47"/>
      <c r="CW99" s="47"/>
      <c r="CX99" s="47"/>
      <c r="CY99" s="47"/>
      <c r="CZ99" s="47"/>
      <c r="DA99" s="47"/>
      <c r="DB99" s="47"/>
      <c r="DC99" s="47"/>
      <c r="DD99" s="47"/>
      <c r="DE99" s="47"/>
      <c r="DF99" s="47"/>
      <c r="DG99" s="47"/>
      <c r="DH99" s="47"/>
      <c r="DI99" s="47"/>
      <c r="DJ99" s="47"/>
      <c r="DK99" s="47"/>
      <c r="DL99" s="47"/>
      <c r="DM99" s="47"/>
      <c r="DN99" s="47"/>
      <c r="DO99" s="47"/>
      <c r="DP99" s="47"/>
      <c r="DQ99" s="47"/>
      <c r="DR99" s="47"/>
      <c r="DS99" s="47"/>
      <c r="DT99" s="47"/>
      <c r="DU99" s="47"/>
      <c r="DV99" s="47"/>
      <c r="DW99" s="47"/>
      <c r="DX99" s="47"/>
      <c r="DY99" s="47"/>
      <c r="DZ99" s="47"/>
      <c r="EA99" s="47"/>
      <c r="EB99" s="47"/>
      <c r="EC99" s="47"/>
      <c r="ED99" s="47"/>
      <c r="EE99" s="47"/>
      <c r="EF99" s="47"/>
      <c r="EG99" s="47"/>
      <c r="EH99" s="47"/>
      <c r="EI99" s="47"/>
      <c r="EJ99" s="47"/>
      <c r="EK99" s="47"/>
      <c r="EL99" s="47"/>
      <c r="EM99" s="47"/>
      <c r="EN99" s="47"/>
      <c r="EO99" s="47"/>
      <c r="EP99" s="47"/>
      <c r="EQ99" s="47"/>
      <c r="ER99" s="47"/>
      <c r="ES99" s="47"/>
      <c r="ET99" s="47"/>
      <c r="EU99" s="47"/>
      <c r="EV99" s="47"/>
      <c r="EW99" s="47"/>
      <c r="EX99" s="47"/>
      <c r="EY99" s="47"/>
      <c r="EZ99" s="47"/>
      <c r="FA99" s="47"/>
      <c r="FB99" s="47"/>
      <c r="FC99" s="47"/>
      <c r="FD99" s="47"/>
      <c r="FE99" s="47"/>
      <c r="FF99" s="47"/>
      <c r="FG99" s="47"/>
      <c r="FH99" s="47"/>
      <c r="FI99" s="47"/>
      <c r="FJ99" s="47"/>
      <c r="FK99" s="47"/>
      <c r="FL99" s="47"/>
      <c r="FM99" s="47"/>
      <c r="FN99" s="47"/>
      <c r="FO99" s="47"/>
      <c r="FP99" s="47"/>
    </row>
    <row r="100" spans="1:172" s="48" customFormat="1" ht="35.1" customHeight="1" x14ac:dyDescent="0.35">
      <c r="A100" s="105"/>
      <c r="B100" s="105"/>
      <c r="C100" s="106"/>
      <c r="D100" s="181"/>
      <c r="E100" s="356"/>
      <c r="F100" s="356"/>
      <c r="G100" s="356"/>
      <c r="H100" s="356"/>
      <c r="I100" s="356"/>
      <c r="J100" s="356"/>
      <c r="K100" s="356"/>
      <c r="L100" s="356"/>
      <c r="M100" s="356"/>
      <c r="N100" s="47"/>
      <c r="O100" s="47"/>
      <c r="P100" s="47"/>
      <c r="Q100" s="47"/>
      <c r="R100" s="47"/>
      <c r="S100" s="47"/>
      <c r="T100" s="47"/>
      <c r="U100" s="47"/>
      <c r="V100" s="47"/>
      <c r="W100" s="47"/>
      <c r="X100" s="47"/>
      <c r="Y100" s="47"/>
      <c r="Z100" s="47"/>
      <c r="AA100" s="47"/>
      <c r="AB100" s="47"/>
      <c r="AC100" s="47"/>
      <c r="AD100" s="47"/>
      <c r="AE100" s="47"/>
      <c r="AF100" s="47"/>
      <c r="AG100" s="47"/>
      <c r="AH100" s="47"/>
      <c r="AI100" s="47"/>
      <c r="AJ100" s="47"/>
      <c r="AK100" s="47"/>
      <c r="AL100" s="47"/>
      <c r="AM100" s="47"/>
      <c r="AN100" s="47"/>
      <c r="AO100" s="47"/>
      <c r="AP100" s="47"/>
      <c r="AQ100" s="47"/>
      <c r="AR100" s="47"/>
      <c r="AS100" s="47"/>
      <c r="AT100" s="47"/>
      <c r="AU100" s="47"/>
      <c r="AV100" s="47"/>
      <c r="AW100" s="47"/>
      <c r="AX100" s="47"/>
      <c r="AY100" s="47"/>
      <c r="AZ100" s="47"/>
      <c r="BA100" s="47"/>
      <c r="BB100" s="47"/>
      <c r="BC100" s="47"/>
      <c r="BD100" s="47"/>
      <c r="BE100" s="47"/>
      <c r="BF100" s="47"/>
      <c r="BG100" s="47"/>
      <c r="BH100" s="47"/>
      <c r="BI100" s="47"/>
      <c r="BJ100" s="47"/>
      <c r="BK100" s="47"/>
      <c r="BL100" s="47"/>
      <c r="BM100" s="47"/>
      <c r="BN100" s="47"/>
      <c r="BO100" s="47"/>
      <c r="BP100" s="47"/>
      <c r="BQ100" s="47"/>
      <c r="BR100" s="47"/>
      <c r="BS100" s="47"/>
      <c r="BT100" s="47"/>
      <c r="BU100" s="47"/>
      <c r="BV100" s="47"/>
      <c r="BW100" s="47"/>
      <c r="BX100" s="47"/>
      <c r="BY100" s="47"/>
      <c r="BZ100" s="47"/>
      <c r="CA100" s="47"/>
      <c r="CB100" s="47"/>
      <c r="CC100" s="47"/>
      <c r="CD100" s="47"/>
      <c r="CE100" s="47"/>
      <c r="CF100" s="47"/>
      <c r="CG100" s="47"/>
      <c r="CH100" s="47"/>
      <c r="CI100" s="47"/>
      <c r="CJ100" s="47"/>
      <c r="CK100" s="47"/>
      <c r="CL100" s="47"/>
      <c r="CM100" s="47"/>
      <c r="CN100" s="47"/>
      <c r="CO100" s="47"/>
      <c r="CP100" s="47"/>
      <c r="CQ100" s="47"/>
      <c r="CR100" s="47"/>
      <c r="CS100" s="47"/>
      <c r="CT100" s="47"/>
      <c r="CU100" s="47"/>
      <c r="CV100" s="47"/>
      <c r="CW100" s="47"/>
      <c r="CX100" s="47"/>
      <c r="CY100" s="47"/>
      <c r="CZ100" s="47"/>
      <c r="DA100" s="47"/>
      <c r="DB100" s="47"/>
      <c r="DC100" s="47"/>
      <c r="DD100" s="47"/>
      <c r="DE100" s="47"/>
      <c r="DF100" s="47"/>
      <c r="DG100" s="47"/>
      <c r="DH100" s="47"/>
      <c r="DI100" s="47"/>
      <c r="DJ100" s="47"/>
      <c r="DK100" s="47"/>
      <c r="DL100" s="47"/>
      <c r="DM100" s="47"/>
      <c r="DN100" s="47"/>
      <c r="DO100" s="47"/>
      <c r="DP100" s="47"/>
      <c r="DQ100" s="47"/>
      <c r="DR100" s="47"/>
      <c r="DS100" s="47"/>
      <c r="DT100" s="47"/>
      <c r="DU100" s="47"/>
      <c r="DV100" s="47"/>
      <c r="DW100" s="47"/>
      <c r="DX100" s="47"/>
      <c r="DY100" s="47"/>
      <c r="DZ100" s="47"/>
      <c r="EA100" s="47"/>
      <c r="EB100" s="47"/>
      <c r="EC100" s="47"/>
      <c r="ED100" s="47"/>
      <c r="EE100" s="47"/>
      <c r="EF100" s="47"/>
      <c r="EG100" s="47"/>
      <c r="EH100" s="47"/>
      <c r="EI100" s="47"/>
      <c r="EJ100" s="47"/>
      <c r="EK100" s="47"/>
      <c r="EL100" s="47"/>
      <c r="EM100" s="47"/>
      <c r="EN100" s="47"/>
      <c r="EO100" s="47"/>
      <c r="EP100" s="47"/>
      <c r="EQ100" s="47"/>
      <c r="ER100" s="47"/>
      <c r="ES100" s="47"/>
      <c r="ET100" s="47"/>
      <c r="EU100" s="47"/>
      <c r="EV100" s="47"/>
      <c r="EW100" s="47"/>
      <c r="EX100" s="47"/>
      <c r="EY100" s="47"/>
      <c r="EZ100" s="47"/>
      <c r="FA100" s="47"/>
      <c r="FB100" s="47"/>
      <c r="FC100" s="47"/>
      <c r="FD100" s="47"/>
      <c r="FE100" s="47"/>
      <c r="FF100" s="47"/>
      <c r="FG100" s="47"/>
      <c r="FH100" s="47"/>
      <c r="FI100" s="47"/>
      <c r="FJ100" s="47"/>
      <c r="FK100" s="47"/>
      <c r="FL100" s="47"/>
      <c r="FM100" s="47"/>
      <c r="FN100" s="47"/>
      <c r="FO100" s="47"/>
      <c r="FP100" s="47"/>
    </row>
    <row r="101" spans="1:172" s="48" customFormat="1" ht="35.1" customHeight="1" x14ac:dyDescent="0.35">
      <c r="A101" s="105"/>
      <c r="B101" s="105"/>
      <c r="C101" s="106"/>
      <c r="D101" s="181"/>
      <c r="E101" s="356"/>
      <c r="F101" s="356"/>
      <c r="G101" s="356"/>
      <c r="H101" s="356"/>
      <c r="I101" s="356"/>
      <c r="J101" s="356"/>
      <c r="K101" s="356"/>
      <c r="L101" s="356"/>
      <c r="M101" s="356"/>
      <c r="N101" s="47"/>
      <c r="O101" s="47"/>
      <c r="P101" s="47"/>
      <c r="Q101" s="47"/>
      <c r="R101" s="47"/>
      <c r="S101" s="47"/>
      <c r="T101" s="47"/>
      <c r="U101" s="47"/>
      <c r="V101" s="47"/>
      <c r="W101" s="47"/>
      <c r="X101" s="47"/>
      <c r="Y101" s="47"/>
      <c r="Z101" s="47"/>
      <c r="AA101" s="47"/>
      <c r="AB101" s="47"/>
      <c r="AC101" s="47"/>
      <c r="AD101" s="47"/>
      <c r="AE101" s="47"/>
      <c r="AF101" s="47"/>
      <c r="AG101" s="47"/>
      <c r="AH101" s="47"/>
      <c r="AI101" s="47"/>
      <c r="AJ101" s="47"/>
      <c r="AK101" s="47"/>
      <c r="AL101" s="47"/>
      <c r="AM101" s="47"/>
      <c r="AN101" s="47"/>
      <c r="AO101" s="47"/>
      <c r="AP101" s="47"/>
      <c r="AQ101" s="47"/>
      <c r="AR101" s="47"/>
      <c r="AS101" s="47"/>
      <c r="AT101" s="47"/>
      <c r="AU101" s="47"/>
      <c r="AV101" s="47"/>
      <c r="AW101" s="47"/>
      <c r="AX101" s="47"/>
      <c r="AY101" s="47"/>
      <c r="AZ101" s="47"/>
      <c r="BA101" s="47"/>
      <c r="BB101" s="47"/>
      <c r="BC101" s="47"/>
      <c r="BD101" s="47"/>
      <c r="BE101" s="47"/>
      <c r="BF101" s="47"/>
      <c r="BG101" s="47"/>
      <c r="BH101" s="47"/>
      <c r="BI101" s="47"/>
      <c r="BJ101" s="47"/>
      <c r="BK101" s="47"/>
      <c r="BL101" s="47"/>
      <c r="BM101" s="47"/>
      <c r="BN101" s="47"/>
      <c r="BO101" s="47"/>
      <c r="BP101" s="47"/>
      <c r="BQ101" s="47"/>
      <c r="BR101" s="47"/>
      <c r="BS101" s="47"/>
      <c r="BT101" s="47"/>
      <c r="BU101" s="47"/>
      <c r="BV101" s="47"/>
      <c r="BW101" s="47"/>
      <c r="BX101" s="47"/>
      <c r="BY101" s="47"/>
      <c r="BZ101" s="47"/>
      <c r="CA101" s="47"/>
      <c r="CB101" s="47"/>
      <c r="CC101" s="47"/>
      <c r="CD101" s="47"/>
      <c r="CE101" s="47"/>
      <c r="CF101" s="47"/>
      <c r="CG101" s="47"/>
      <c r="CH101" s="47"/>
      <c r="CI101" s="47"/>
      <c r="CJ101" s="47"/>
      <c r="CK101" s="47"/>
      <c r="CL101" s="47"/>
      <c r="CM101" s="47"/>
      <c r="CN101" s="47"/>
      <c r="CO101" s="47"/>
      <c r="CP101" s="47"/>
      <c r="CQ101" s="47"/>
      <c r="CR101" s="47"/>
      <c r="CS101" s="47"/>
      <c r="CT101" s="47"/>
      <c r="CU101" s="47"/>
      <c r="CV101" s="47"/>
      <c r="CW101" s="47"/>
      <c r="CX101" s="47"/>
      <c r="CY101" s="47"/>
      <c r="CZ101" s="47"/>
      <c r="DA101" s="47"/>
      <c r="DB101" s="47"/>
      <c r="DC101" s="47"/>
      <c r="DD101" s="47"/>
      <c r="DE101" s="47"/>
      <c r="DF101" s="47"/>
      <c r="DG101" s="47"/>
      <c r="DH101" s="47"/>
      <c r="DI101" s="47"/>
      <c r="DJ101" s="47"/>
      <c r="DK101" s="47"/>
      <c r="DL101" s="47"/>
      <c r="DM101" s="47"/>
      <c r="DN101" s="47"/>
      <c r="DO101" s="47"/>
      <c r="DP101" s="47"/>
      <c r="DQ101" s="47"/>
      <c r="DR101" s="47"/>
      <c r="DS101" s="47"/>
      <c r="DT101" s="47"/>
      <c r="DU101" s="47"/>
      <c r="DV101" s="47"/>
      <c r="DW101" s="47"/>
      <c r="DX101" s="47"/>
      <c r="DY101" s="47"/>
      <c r="DZ101" s="47"/>
      <c r="EA101" s="47"/>
      <c r="EB101" s="47"/>
      <c r="EC101" s="47"/>
      <c r="ED101" s="47"/>
      <c r="EE101" s="47"/>
      <c r="EF101" s="47"/>
      <c r="EG101" s="47"/>
      <c r="EH101" s="47"/>
      <c r="EI101" s="47"/>
      <c r="EJ101" s="47"/>
      <c r="EK101" s="47"/>
      <c r="EL101" s="47"/>
      <c r="EM101" s="47"/>
      <c r="EN101" s="47"/>
      <c r="EO101" s="47"/>
      <c r="EP101" s="47"/>
      <c r="EQ101" s="47"/>
      <c r="ER101" s="47"/>
      <c r="ES101" s="47"/>
      <c r="ET101" s="47"/>
      <c r="EU101" s="47"/>
      <c r="EV101" s="47"/>
      <c r="EW101" s="47"/>
      <c r="EX101" s="47"/>
      <c r="EY101" s="47"/>
      <c r="EZ101" s="47"/>
      <c r="FA101" s="47"/>
      <c r="FB101" s="47"/>
      <c r="FC101" s="47"/>
      <c r="FD101" s="47"/>
      <c r="FE101" s="47"/>
      <c r="FF101" s="47"/>
      <c r="FG101" s="47"/>
      <c r="FH101" s="47"/>
      <c r="FI101" s="47"/>
      <c r="FJ101" s="47"/>
      <c r="FK101" s="47"/>
      <c r="FL101" s="47"/>
      <c r="FM101" s="47"/>
      <c r="FN101" s="47"/>
      <c r="FO101" s="47"/>
      <c r="FP101" s="47"/>
    </row>
    <row r="102" spans="1:172" s="48" customFormat="1" ht="35.1" customHeight="1" x14ac:dyDescent="0.35">
      <c r="A102" s="105"/>
      <c r="B102" s="105"/>
      <c r="C102" s="106"/>
      <c r="D102" s="181"/>
      <c r="E102" s="356"/>
      <c r="F102" s="356"/>
      <c r="G102" s="356"/>
      <c r="H102" s="356"/>
      <c r="I102" s="356"/>
      <c r="J102" s="356"/>
      <c r="K102" s="356"/>
      <c r="L102" s="356"/>
      <c r="M102" s="356"/>
      <c r="N102" s="47"/>
      <c r="O102" s="47"/>
      <c r="P102" s="47"/>
      <c r="Q102" s="47"/>
      <c r="R102" s="47"/>
      <c r="S102" s="47"/>
      <c r="T102" s="47"/>
      <c r="U102" s="47"/>
      <c r="V102" s="47"/>
      <c r="W102" s="47"/>
      <c r="X102" s="47"/>
      <c r="Y102" s="47"/>
      <c r="Z102" s="47"/>
      <c r="AA102" s="47"/>
      <c r="AB102" s="47"/>
      <c r="AC102" s="47"/>
      <c r="AD102" s="47"/>
      <c r="AE102" s="47"/>
      <c r="AF102" s="47"/>
      <c r="AG102" s="47"/>
      <c r="AH102" s="47"/>
      <c r="AI102" s="47"/>
      <c r="AJ102" s="47"/>
      <c r="AK102" s="47"/>
      <c r="AL102" s="47"/>
      <c r="AM102" s="47"/>
      <c r="AN102" s="47"/>
      <c r="AO102" s="47"/>
      <c r="AP102" s="47"/>
      <c r="AQ102" s="47"/>
      <c r="AR102" s="47"/>
      <c r="AS102" s="47"/>
      <c r="AT102" s="47"/>
      <c r="AU102" s="47"/>
      <c r="AV102" s="47"/>
      <c r="AW102" s="47"/>
      <c r="AX102" s="47"/>
      <c r="AY102" s="47"/>
      <c r="AZ102" s="47"/>
      <c r="BA102" s="47"/>
      <c r="BB102" s="47"/>
      <c r="BC102" s="47"/>
      <c r="BD102" s="47"/>
      <c r="BE102" s="47"/>
      <c r="BF102" s="47"/>
      <c r="BG102" s="47"/>
      <c r="BH102" s="47"/>
      <c r="BI102" s="47"/>
      <c r="BJ102" s="47"/>
      <c r="BK102" s="47"/>
      <c r="BL102" s="47"/>
      <c r="BM102" s="47"/>
      <c r="BN102" s="47"/>
      <c r="BO102" s="47"/>
      <c r="BP102" s="47"/>
      <c r="BQ102" s="47"/>
      <c r="BR102" s="47"/>
      <c r="BS102" s="47"/>
      <c r="BT102" s="47"/>
      <c r="BU102" s="47"/>
      <c r="BV102" s="47"/>
      <c r="BW102" s="47"/>
      <c r="BX102" s="47"/>
      <c r="BY102" s="47"/>
      <c r="BZ102" s="47"/>
      <c r="CA102" s="47"/>
      <c r="CB102" s="47"/>
      <c r="CC102" s="47"/>
      <c r="CD102" s="47"/>
      <c r="CE102" s="47"/>
      <c r="CF102" s="47"/>
      <c r="CG102" s="47"/>
      <c r="CH102" s="47"/>
      <c r="CI102" s="47"/>
      <c r="CJ102" s="47"/>
      <c r="CK102" s="47"/>
      <c r="CL102" s="47"/>
      <c r="CM102" s="47"/>
      <c r="CN102" s="47"/>
      <c r="CO102" s="47"/>
      <c r="CP102" s="47"/>
      <c r="CQ102" s="47"/>
      <c r="CR102" s="47"/>
      <c r="CS102" s="47"/>
      <c r="CT102" s="47"/>
      <c r="CU102" s="47"/>
      <c r="CV102" s="47"/>
      <c r="CW102" s="47"/>
      <c r="CX102" s="47"/>
      <c r="CY102" s="47"/>
      <c r="CZ102" s="47"/>
      <c r="DA102" s="47"/>
      <c r="DB102" s="47"/>
      <c r="DC102" s="47"/>
      <c r="DD102" s="47"/>
      <c r="DE102" s="47"/>
      <c r="DF102" s="47"/>
      <c r="DG102" s="47"/>
      <c r="DH102" s="47"/>
      <c r="DI102" s="47"/>
      <c r="DJ102" s="47"/>
      <c r="DK102" s="47"/>
      <c r="DL102" s="47"/>
      <c r="DM102" s="47"/>
      <c r="DN102" s="47"/>
      <c r="DO102" s="47"/>
      <c r="DP102" s="47"/>
      <c r="DQ102" s="47"/>
      <c r="DR102" s="47"/>
      <c r="DS102" s="47"/>
      <c r="DT102" s="47"/>
      <c r="DU102" s="47"/>
      <c r="DV102" s="47"/>
      <c r="DW102" s="47"/>
      <c r="DX102" s="47"/>
      <c r="DY102" s="47"/>
      <c r="DZ102" s="47"/>
      <c r="EA102" s="47"/>
      <c r="EB102" s="47"/>
      <c r="EC102" s="47"/>
      <c r="ED102" s="47"/>
      <c r="EE102" s="47"/>
      <c r="EF102" s="47"/>
      <c r="EG102" s="47"/>
      <c r="EH102" s="47"/>
      <c r="EI102" s="47"/>
      <c r="EJ102" s="47"/>
      <c r="EK102" s="47"/>
      <c r="EL102" s="47"/>
      <c r="EM102" s="47"/>
      <c r="EN102" s="47"/>
      <c r="EO102" s="47"/>
      <c r="EP102" s="47"/>
      <c r="EQ102" s="47"/>
      <c r="ER102" s="47"/>
      <c r="ES102" s="47"/>
      <c r="ET102" s="47"/>
      <c r="EU102" s="47"/>
      <c r="EV102" s="47"/>
      <c r="EW102" s="47"/>
      <c r="EX102" s="47"/>
      <c r="EY102" s="47"/>
      <c r="EZ102" s="47"/>
      <c r="FA102" s="47"/>
      <c r="FB102" s="47"/>
      <c r="FC102" s="47"/>
      <c r="FD102" s="47"/>
      <c r="FE102" s="47"/>
      <c r="FF102" s="47"/>
      <c r="FG102" s="47"/>
      <c r="FH102" s="47"/>
      <c r="FI102" s="47"/>
      <c r="FJ102" s="47"/>
      <c r="FK102" s="47"/>
      <c r="FL102" s="47"/>
      <c r="FM102" s="47"/>
      <c r="FN102" s="47"/>
      <c r="FO102" s="47"/>
      <c r="FP102" s="47"/>
    </row>
    <row r="103" spans="1:172" s="48" customFormat="1" ht="35.1" customHeight="1" x14ac:dyDescent="0.35">
      <c r="A103" s="105"/>
      <c r="B103" s="105"/>
      <c r="C103" s="106"/>
      <c r="D103" s="181"/>
      <c r="E103" s="356"/>
      <c r="F103" s="356"/>
      <c r="G103" s="356"/>
      <c r="H103" s="356"/>
      <c r="I103" s="356"/>
      <c r="J103" s="356"/>
      <c r="K103" s="356"/>
      <c r="L103" s="356"/>
      <c r="M103" s="356"/>
      <c r="N103" s="47"/>
      <c r="O103" s="47"/>
      <c r="P103" s="47"/>
      <c r="Q103" s="47"/>
      <c r="R103" s="47"/>
      <c r="S103" s="47"/>
      <c r="T103" s="47"/>
      <c r="U103" s="47"/>
      <c r="V103" s="47"/>
      <c r="W103" s="47"/>
      <c r="X103" s="47"/>
      <c r="Y103" s="47"/>
      <c r="Z103" s="47"/>
      <c r="AA103" s="47"/>
      <c r="AB103" s="47"/>
      <c r="AC103" s="47"/>
      <c r="AD103" s="47"/>
      <c r="AE103" s="47"/>
      <c r="AF103" s="47"/>
      <c r="AG103" s="47"/>
      <c r="AH103" s="47"/>
      <c r="AI103" s="47"/>
      <c r="AJ103" s="47"/>
      <c r="AK103" s="47"/>
      <c r="AL103" s="47"/>
      <c r="AM103" s="47"/>
      <c r="AN103" s="47"/>
      <c r="AO103" s="47"/>
      <c r="AP103" s="47"/>
      <c r="AQ103" s="47"/>
      <c r="AR103" s="47"/>
      <c r="AS103" s="47"/>
      <c r="AT103" s="47"/>
      <c r="AU103" s="47"/>
      <c r="AV103" s="47"/>
      <c r="AW103" s="47"/>
      <c r="AX103" s="47"/>
      <c r="AY103" s="47"/>
      <c r="AZ103" s="47"/>
      <c r="BA103" s="47"/>
      <c r="BB103" s="47"/>
      <c r="BC103" s="47"/>
      <c r="BD103" s="47"/>
      <c r="BE103" s="47"/>
      <c r="BF103" s="47"/>
      <c r="BG103" s="47"/>
      <c r="BH103" s="47"/>
      <c r="BI103" s="47"/>
      <c r="BJ103" s="47"/>
      <c r="BK103" s="47"/>
      <c r="BL103" s="47"/>
      <c r="BM103" s="47"/>
      <c r="BN103" s="47"/>
      <c r="BO103" s="47"/>
      <c r="BP103" s="47"/>
      <c r="BQ103" s="47"/>
      <c r="BR103" s="47"/>
      <c r="BS103" s="47"/>
      <c r="BT103" s="47"/>
      <c r="BU103" s="47"/>
      <c r="BV103" s="47"/>
      <c r="BW103" s="47"/>
      <c r="BX103" s="47"/>
      <c r="BY103" s="47"/>
      <c r="BZ103" s="47"/>
      <c r="CA103" s="47"/>
      <c r="CB103" s="47"/>
      <c r="CC103" s="47"/>
      <c r="CD103" s="47"/>
      <c r="CE103" s="47"/>
      <c r="CF103" s="47"/>
      <c r="CG103" s="47"/>
      <c r="CH103" s="47"/>
      <c r="CI103" s="47"/>
      <c r="CJ103" s="47"/>
      <c r="CK103" s="47"/>
      <c r="CL103" s="47"/>
      <c r="CM103" s="47"/>
      <c r="CN103" s="47"/>
      <c r="CO103" s="47"/>
      <c r="CP103" s="47"/>
      <c r="CQ103" s="47"/>
      <c r="CR103" s="47"/>
      <c r="CS103" s="47"/>
      <c r="CT103" s="47"/>
      <c r="CU103" s="47"/>
      <c r="CV103" s="47"/>
      <c r="CW103" s="47"/>
      <c r="CX103" s="47"/>
      <c r="CY103" s="47"/>
      <c r="CZ103" s="47"/>
      <c r="DA103" s="47"/>
      <c r="DB103" s="47"/>
      <c r="DC103" s="47"/>
      <c r="DD103" s="47"/>
      <c r="DE103" s="47"/>
      <c r="DF103" s="47"/>
      <c r="DG103" s="47"/>
      <c r="DH103" s="47"/>
      <c r="DI103" s="47"/>
      <c r="DJ103" s="47"/>
      <c r="DK103" s="47"/>
      <c r="DL103" s="47"/>
      <c r="DM103" s="47"/>
      <c r="DN103" s="47"/>
      <c r="DO103" s="47"/>
      <c r="DP103" s="47"/>
      <c r="DQ103" s="47"/>
      <c r="DR103" s="47"/>
      <c r="DS103" s="47"/>
      <c r="DT103" s="47"/>
      <c r="DU103" s="47"/>
      <c r="DV103" s="47"/>
      <c r="DW103" s="47"/>
      <c r="DX103" s="47"/>
      <c r="DY103" s="47"/>
      <c r="DZ103" s="47"/>
      <c r="EA103" s="47"/>
      <c r="EB103" s="47"/>
      <c r="EC103" s="47"/>
      <c r="ED103" s="47"/>
      <c r="EE103" s="47"/>
      <c r="EF103" s="47"/>
      <c r="EG103" s="47"/>
      <c r="EH103" s="47"/>
      <c r="EI103" s="47"/>
      <c r="EJ103" s="47"/>
      <c r="EK103" s="47"/>
      <c r="EL103" s="47"/>
      <c r="EM103" s="47"/>
      <c r="EN103" s="47"/>
      <c r="EO103" s="47"/>
      <c r="EP103" s="47"/>
      <c r="EQ103" s="47"/>
      <c r="ER103" s="47"/>
      <c r="ES103" s="47"/>
      <c r="ET103" s="47"/>
      <c r="EU103" s="47"/>
      <c r="EV103" s="47"/>
      <c r="EW103" s="47"/>
      <c r="EX103" s="47"/>
      <c r="EY103" s="47"/>
      <c r="EZ103" s="47"/>
      <c r="FA103" s="47"/>
      <c r="FB103" s="47"/>
      <c r="FC103" s="47"/>
      <c r="FD103" s="47"/>
      <c r="FE103" s="47"/>
      <c r="FF103" s="47"/>
      <c r="FG103" s="47"/>
      <c r="FH103" s="47"/>
      <c r="FI103" s="47"/>
      <c r="FJ103" s="47"/>
      <c r="FK103" s="47"/>
      <c r="FL103" s="47"/>
      <c r="FM103" s="47"/>
      <c r="FN103" s="47"/>
      <c r="FO103" s="47"/>
      <c r="FP103" s="47"/>
    </row>
    <row r="104" spans="1:172" s="48" customFormat="1" ht="35.1" customHeight="1" x14ac:dyDescent="0.35">
      <c r="A104" s="105"/>
      <c r="B104" s="105"/>
      <c r="C104" s="106"/>
      <c r="D104" s="181"/>
      <c r="E104" s="356"/>
      <c r="F104" s="356"/>
      <c r="G104" s="356"/>
      <c r="H104" s="356"/>
      <c r="I104" s="356"/>
      <c r="J104" s="356"/>
      <c r="K104" s="356"/>
      <c r="L104" s="356"/>
      <c r="M104" s="356"/>
      <c r="N104" s="47"/>
      <c r="O104" s="47"/>
      <c r="P104" s="47"/>
      <c r="Q104" s="47"/>
      <c r="R104" s="47"/>
      <c r="S104" s="47"/>
      <c r="T104" s="47"/>
      <c r="U104" s="47"/>
      <c r="V104" s="47"/>
      <c r="W104" s="47"/>
      <c r="X104" s="47"/>
      <c r="Y104" s="47"/>
      <c r="Z104" s="47"/>
      <c r="AA104" s="47"/>
      <c r="AB104" s="47"/>
      <c r="AC104" s="47"/>
      <c r="AD104" s="47"/>
      <c r="AE104" s="47"/>
      <c r="AF104" s="47"/>
      <c r="AG104" s="47"/>
      <c r="AH104" s="47"/>
      <c r="AI104" s="47"/>
      <c r="AJ104" s="47"/>
      <c r="AK104" s="47"/>
      <c r="AL104" s="47"/>
      <c r="AM104" s="47"/>
      <c r="AN104" s="47"/>
      <c r="AO104" s="47"/>
      <c r="AP104" s="47"/>
      <c r="AQ104" s="47"/>
      <c r="AR104" s="47"/>
      <c r="AS104" s="47"/>
      <c r="AT104" s="47"/>
      <c r="AU104" s="47"/>
      <c r="AV104" s="47"/>
      <c r="AW104" s="47"/>
      <c r="AX104" s="47"/>
      <c r="AY104" s="47"/>
      <c r="AZ104" s="47"/>
      <c r="BA104" s="47"/>
      <c r="BB104" s="47"/>
      <c r="BC104" s="47"/>
      <c r="BD104" s="47"/>
      <c r="BE104" s="47"/>
      <c r="BF104" s="47"/>
      <c r="BG104" s="47"/>
      <c r="BH104" s="47"/>
      <c r="BI104" s="47"/>
      <c r="BJ104" s="47"/>
      <c r="BK104" s="47"/>
      <c r="BL104" s="47"/>
      <c r="BM104" s="47"/>
      <c r="BN104" s="47"/>
      <c r="BO104" s="47"/>
      <c r="BP104" s="47"/>
      <c r="BQ104" s="47"/>
      <c r="BR104" s="47"/>
      <c r="BS104" s="47"/>
      <c r="BT104" s="47"/>
      <c r="BU104" s="47"/>
      <c r="BV104" s="47"/>
      <c r="BW104" s="47"/>
      <c r="BX104" s="47"/>
      <c r="BY104" s="47"/>
      <c r="BZ104" s="47"/>
      <c r="CA104" s="47"/>
      <c r="CB104" s="47"/>
      <c r="CC104" s="47"/>
      <c r="CD104" s="47"/>
      <c r="CE104" s="47"/>
      <c r="CF104" s="47"/>
      <c r="CG104" s="47"/>
      <c r="CH104" s="47"/>
      <c r="CI104" s="47"/>
      <c r="CJ104" s="47"/>
      <c r="CK104" s="47"/>
      <c r="CL104" s="47"/>
      <c r="CM104" s="47"/>
      <c r="CN104" s="47"/>
      <c r="CO104" s="47"/>
      <c r="CP104" s="47"/>
      <c r="CQ104" s="47"/>
      <c r="CR104" s="47"/>
      <c r="CS104" s="47"/>
      <c r="CT104" s="47"/>
      <c r="CU104" s="47"/>
      <c r="CV104" s="47"/>
      <c r="CW104" s="47"/>
      <c r="CX104" s="47"/>
      <c r="CY104" s="47"/>
      <c r="CZ104" s="47"/>
      <c r="DA104" s="47"/>
      <c r="DB104" s="47"/>
      <c r="DC104" s="47"/>
      <c r="DD104" s="47"/>
      <c r="DE104" s="47"/>
      <c r="DF104" s="47"/>
      <c r="DG104" s="47"/>
      <c r="DH104" s="47"/>
      <c r="DI104" s="47"/>
      <c r="DJ104" s="47"/>
      <c r="DK104" s="47"/>
      <c r="DL104" s="47"/>
      <c r="DM104" s="47"/>
      <c r="DN104" s="47"/>
      <c r="DO104" s="47"/>
      <c r="DP104" s="47"/>
      <c r="DQ104" s="47"/>
      <c r="DR104" s="47"/>
      <c r="DS104" s="47"/>
      <c r="DT104" s="47"/>
      <c r="DU104" s="47"/>
      <c r="DV104" s="47"/>
      <c r="DW104" s="47"/>
      <c r="DX104" s="47"/>
      <c r="DY104" s="47"/>
      <c r="DZ104" s="47"/>
      <c r="EA104" s="47"/>
      <c r="EB104" s="47"/>
      <c r="EC104" s="47"/>
      <c r="ED104" s="47"/>
      <c r="EE104" s="47"/>
      <c r="EF104" s="47"/>
      <c r="EG104" s="47"/>
      <c r="EH104" s="47"/>
      <c r="EI104" s="47"/>
      <c r="EJ104" s="47"/>
      <c r="EK104" s="47"/>
      <c r="EL104" s="47"/>
      <c r="EM104" s="47"/>
      <c r="EN104" s="47"/>
      <c r="EO104" s="47"/>
      <c r="EP104" s="47"/>
      <c r="EQ104" s="47"/>
      <c r="ER104" s="47"/>
      <c r="ES104" s="47"/>
      <c r="ET104" s="47"/>
      <c r="EU104" s="47"/>
      <c r="EV104" s="47"/>
      <c r="EW104" s="47"/>
      <c r="EX104" s="47"/>
      <c r="EY104" s="47"/>
      <c r="EZ104" s="47"/>
      <c r="FA104" s="47"/>
      <c r="FB104" s="47"/>
      <c r="FC104" s="47"/>
      <c r="FD104" s="47"/>
      <c r="FE104" s="47"/>
      <c r="FF104" s="47"/>
      <c r="FG104" s="47"/>
      <c r="FH104" s="47"/>
      <c r="FI104" s="47"/>
      <c r="FJ104" s="47"/>
      <c r="FK104" s="47"/>
      <c r="FL104" s="47"/>
      <c r="FM104" s="47"/>
      <c r="FN104" s="47"/>
      <c r="FO104" s="47"/>
      <c r="FP104" s="47"/>
    </row>
    <row r="105" spans="1:172" s="48" customFormat="1" ht="35.1" customHeight="1" x14ac:dyDescent="0.35">
      <c r="A105" s="105"/>
      <c r="B105" s="105"/>
      <c r="C105" s="106"/>
      <c r="D105" s="181"/>
      <c r="E105" s="356"/>
      <c r="F105" s="356"/>
      <c r="G105" s="356"/>
      <c r="H105" s="356"/>
      <c r="I105" s="356"/>
      <c r="J105" s="356"/>
      <c r="K105" s="356"/>
      <c r="L105" s="356"/>
      <c r="M105" s="356"/>
      <c r="N105" s="47"/>
      <c r="O105" s="47"/>
      <c r="P105" s="47"/>
      <c r="Q105" s="47"/>
      <c r="R105" s="47"/>
      <c r="S105" s="47"/>
      <c r="T105" s="47"/>
      <c r="U105" s="47"/>
      <c r="V105" s="47"/>
      <c r="W105" s="47"/>
      <c r="X105" s="47"/>
      <c r="Y105" s="47"/>
      <c r="Z105" s="47"/>
      <c r="AA105" s="47"/>
      <c r="AB105" s="47"/>
      <c r="AC105" s="47"/>
      <c r="AD105" s="47"/>
      <c r="AE105" s="47"/>
      <c r="AF105" s="47"/>
      <c r="AG105" s="47"/>
      <c r="AH105" s="47"/>
      <c r="AI105" s="47"/>
      <c r="AJ105" s="47"/>
      <c r="AK105" s="47"/>
      <c r="AL105" s="47"/>
      <c r="AM105" s="47"/>
      <c r="AN105" s="47"/>
      <c r="AO105" s="47"/>
      <c r="AP105" s="47"/>
      <c r="AQ105" s="47"/>
      <c r="AR105" s="47"/>
      <c r="AS105" s="47"/>
      <c r="AT105" s="47"/>
      <c r="AU105" s="47"/>
      <c r="AV105" s="47"/>
      <c r="AW105" s="47"/>
      <c r="AX105" s="47"/>
      <c r="AY105" s="47"/>
      <c r="AZ105" s="47"/>
      <c r="BA105" s="47"/>
      <c r="BB105" s="47"/>
      <c r="BC105" s="47"/>
      <c r="BD105" s="47"/>
      <c r="BE105" s="47"/>
      <c r="BF105" s="47"/>
      <c r="BG105" s="47"/>
      <c r="BH105" s="47"/>
      <c r="BI105" s="47"/>
      <c r="BJ105" s="47"/>
      <c r="BK105" s="47"/>
      <c r="BL105" s="47"/>
      <c r="BM105" s="47"/>
      <c r="BN105" s="47"/>
      <c r="BO105" s="47"/>
      <c r="BP105" s="47"/>
      <c r="BQ105" s="47"/>
      <c r="BR105" s="47"/>
      <c r="BS105" s="47"/>
      <c r="BT105" s="47"/>
      <c r="BU105" s="47"/>
      <c r="BV105" s="47"/>
      <c r="BW105" s="47"/>
      <c r="BX105" s="47"/>
      <c r="BY105" s="47"/>
      <c r="BZ105" s="47"/>
      <c r="CA105" s="47"/>
      <c r="CB105" s="47"/>
      <c r="CC105" s="47"/>
      <c r="CD105" s="47"/>
      <c r="CE105" s="47"/>
      <c r="CF105" s="47"/>
      <c r="CG105" s="47"/>
      <c r="CH105" s="47"/>
      <c r="CI105" s="47"/>
      <c r="CJ105" s="47"/>
      <c r="CK105" s="47"/>
      <c r="CL105" s="47"/>
      <c r="CM105" s="47"/>
      <c r="CN105" s="47"/>
      <c r="CO105" s="47"/>
      <c r="CP105" s="47"/>
      <c r="CQ105" s="47"/>
      <c r="CR105" s="47"/>
      <c r="CS105" s="47"/>
      <c r="CT105" s="47"/>
      <c r="CU105" s="47"/>
      <c r="CV105" s="47"/>
      <c r="CW105" s="47"/>
      <c r="CX105" s="47"/>
      <c r="CY105" s="47"/>
      <c r="CZ105" s="47"/>
      <c r="DA105" s="47"/>
      <c r="DB105" s="47"/>
      <c r="DC105" s="47"/>
      <c r="DD105" s="47"/>
      <c r="DE105" s="47"/>
      <c r="DF105" s="47"/>
      <c r="DG105" s="47"/>
      <c r="DH105" s="47"/>
      <c r="DI105" s="47"/>
      <c r="DJ105" s="47"/>
      <c r="DK105" s="47"/>
      <c r="DL105" s="47"/>
      <c r="DM105" s="47"/>
      <c r="DN105" s="47"/>
      <c r="DO105" s="47"/>
      <c r="DP105" s="47"/>
      <c r="DQ105" s="47"/>
      <c r="DR105" s="47"/>
      <c r="DS105" s="47"/>
      <c r="DT105" s="47"/>
      <c r="DU105" s="47"/>
      <c r="DV105" s="47"/>
      <c r="DW105" s="47"/>
      <c r="DX105" s="47"/>
      <c r="DY105" s="47"/>
      <c r="DZ105" s="47"/>
      <c r="EA105" s="47"/>
      <c r="EB105" s="47"/>
      <c r="EC105" s="47"/>
      <c r="ED105" s="47"/>
      <c r="EE105" s="47"/>
      <c r="EF105" s="47"/>
      <c r="EG105" s="47"/>
      <c r="EH105" s="47"/>
      <c r="EI105" s="47"/>
      <c r="EJ105" s="47"/>
      <c r="EK105" s="47"/>
      <c r="EL105" s="47"/>
      <c r="EM105" s="47"/>
      <c r="EN105" s="47"/>
      <c r="EO105" s="47"/>
      <c r="EP105" s="47"/>
      <c r="EQ105" s="47"/>
      <c r="ER105" s="47"/>
      <c r="ES105" s="47"/>
      <c r="ET105" s="47"/>
      <c r="EU105" s="47"/>
      <c r="EV105" s="47"/>
      <c r="EW105" s="47"/>
      <c r="EX105" s="47"/>
      <c r="EY105" s="47"/>
      <c r="EZ105" s="47"/>
      <c r="FA105" s="47"/>
      <c r="FB105" s="47"/>
      <c r="FC105" s="47"/>
      <c r="FD105" s="47"/>
      <c r="FE105" s="47"/>
      <c r="FF105" s="47"/>
      <c r="FG105" s="47"/>
      <c r="FH105" s="47"/>
      <c r="FI105" s="47"/>
      <c r="FJ105" s="47"/>
      <c r="FK105" s="47"/>
      <c r="FL105" s="47"/>
      <c r="FM105" s="47"/>
      <c r="FN105" s="47"/>
      <c r="FO105" s="47"/>
      <c r="FP105" s="47"/>
    </row>
    <row r="106" spans="1:172" s="48" customFormat="1" ht="35.1" customHeight="1" x14ac:dyDescent="0.35">
      <c r="A106" s="105"/>
      <c r="B106" s="105"/>
      <c r="C106" s="106"/>
      <c r="D106" s="181"/>
      <c r="E106" s="356"/>
      <c r="F106" s="356"/>
      <c r="G106" s="356"/>
      <c r="H106" s="356"/>
      <c r="I106" s="356"/>
      <c r="J106" s="356"/>
      <c r="K106" s="356"/>
      <c r="L106" s="356"/>
      <c r="M106" s="356"/>
      <c r="N106" s="47"/>
      <c r="O106" s="47"/>
      <c r="P106" s="47"/>
      <c r="Q106" s="47"/>
      <c r="R106" s="47"/>
      <c r="S106" s="47"/>
      <c r="T106" s="47"/>
      <c r="U106" s="47"/>
      <c r="V106" s="47"/>
      <c r="W106" s="47"/>
      <c r="X106" s="47"/>
      <c r="Y106" s="47"/>
      <c r="Z106" s="47"/>
      <c r="AA106" s="47"/>
      <c r="AB106" s="47"/>
      <c r="AC106" s="47"/>
      <c r="AD106" s="47"/>
      <c r="AE106" s="47"/>
      <c r="AF106" s="47"/>
      <c r="AG106" s="47"/>
      <c r="AH106" s="47"/>
      <c r="AI106" s="47"/>
      <c r="AJ106" s="47"/>
      <c r="AK106" s="47"/>
      <c r="AL106" s="47"/>
      <c r="AM106" s="47"/>
      <c r="AN106" s="47"/>
      <c r="AO106" s="47"/>
      <c r="AP106" s="47"/>
      <c r="AQ106" s="47"/>
      <c r="AR106" s="47"/>
      <c r="AS106" s="47"/>
      <c r="AT106" s="47"/>
      <c r="AU106" s="47"/>
      <c r="AV106" s="47"/>
      <c r="AW106" s="47"/>
      <c r="AX106" s="47"/>
      <c r="AY106" s="47"/>
      <c r="AZ106" s="47"/>
      <c r="BA106" s="47"/>
      <c r="BB106" s="47"/>
      <c r="BC106" s="47"/>
      <c r="BD106" s="47"/>
      <c r="BE106" s="47"/>
      <c r="BF106" s="47"/>
      <c r="BG106" s="47"/>
      <c r="BH106" s="47"/>
      <c r="BI106" s="47"/>
      <c r="BJ106" s="47"/>
      <c r="BK106" s="47"/>
      <c r="BL106" s="47"/>
      <c r="BM106" s="47"/>
      <c r="BN106" s="47"/>
      <c r="BO106" s="47"/>
      <c r="BP106" s="47"/>
      <c r="BQ106" s="47"/>
      <c r="BR106" s="47"/>
      <c r="BS106" s="47"/>
      <c r="BT106" s="47"/>
      <c r="BU106" s="47"/>
      <c r="BV106" s="47"/>
      <c r="BW106" s="47"/>
      <c r="BX106" s="47"/>
      <c r="BY106" s="47"/>
      <c r="BZ106" s="47"/>
      <c r="CA106" s="47"/>
      <c r="CB106" s="47"/>
      <c r="CC106" s="47"/>
      <c r="CD106" s="47"/>
      <c r="CE106" s="47"/>
      <c r="CF106" s="47"/>
      <c r="CG106" s="47"/>
      <c r="CH106" s="47"/>
      <c r="CI106" s="47"/>
      <c r="CJ106" s="47"/>
      <c r="CK106" s="47"/>
      <c r="CL106" s="47"/>
      <c r="CM106" s="47"/>
      <c r="CN106" s="47"/>
      <c r="CO106" s="47"/>
      <c r="CP106" s="47"/>
      <c r="CQ106" s="47"/>
      <c r="CR106" s="47"/>
      <c r="CS106" s="47"/>
      <c r="CT106" s="47"/>
      <c r="CU106" s="47"/>
      <c r="CV106" s="47"/>
      <c r="CW106" s="47"/>
      <c r="CX106" s="47"/>
      <c r="CY106" s="47"/>
      <c r="CZ106" s="47"/>
      <c r="DA106" s="47"/>
      <c r="DB106" s="47"/>
      <c r="DC106" s="47"/>
      <c r="DD106" s="47"/>
      <c r="DE106" s="47"/>
      <c r="DF106" s="47"/>
      <c r="DG106" s="47"/>
      <c r="DH106" s="47"/>
      <c r="DI106" s="47"/>
      <c r="DJ106" s="47"/>
      <c r="DK106" s="47"/>
      <c r="DL106" s="47"/>
      <c r="DM106" s="47"/>
      <c r="DN106" s="47"/>
      <c r="DO106" s="47"/>
      <c r="DP106" s="47"/>
      <c r="DQ106" s="47"/>
      <c r="DR106" s="47"/>
      <c r="DS106" s="47"/>
      <c r="DT106" s="47"/>
      <c r="DU106" s="47"/>
      <c r="DV106" s="47"/>
      <c r="DW106" s="47"/>
      <c r="DX106" s="47"/>
      <c r="DY106" s="47"/>
      <c r="DZ106" s="47"/>
      <c r="EA106" s="47"/>
      <c r="EB106" s="47"/>
      <c r="EC106" s="47"/>
      <c r="ED106" s="47"/>
      <c r="EE106" s="47"/>
      <c r="EF106" s="47"/>
      <c r="EG106" s="47"/>
      <c r="EH106" s="47"/>
      <c r="EI106" s="47"/>
      <c r="EJ106" s="47"/>
      <c r="EK106" s="47"/>
      <c r="EL106" s="47"/>
      <c r="EM106" s="47"/>
      <c r="EN106" s="47"/>
      <c r="EO106" s="47"/>
      <c r="EP106" s="47"/>
      <c r="EQ106" s="47"/>
      <c r="ER106" s="47"/>
      <c r="ES106" s="47"/>
      <c r="ET106" s="47"/>
      <c r="EU106" s="47"/>
      <c r="EV106" s="47"/>
      <c r="EW106" s="47"/>
      <c r="EX106" s="47"/>
      <c r="EY106" s="47"/>
      <c r="EZ106" s="47"/>
      <c r="FA106" s="47"/>
      <c r="FB106" s="47"/>
      <c r="FC106" s="47"/>
      <c r="FD106" s="47"/>
      <c r="FE106" s="47"/>
      <c r="FF106" s="47"/>
      <c r="FG106" s="47"/>
      <c r="FH106" s="47"/>
      <c r="FI106" s="47"/>
      <c r="FJ106" s="47"/>
      <c r="FK106" s="47"/>
      <c r="FL106" s="47"/>
      <c r="FM106" s="47"/>
      <c r="FN106" s="47"/>
      <c r="FO106" s="47"/>
      <c r="FP106" s="47"/>
    </row>
    <row r="107" spans="1:172" s="48" customFormat="1" ht="35.1" customHeight="1" x14ac:dyDescent="0.35">
      <c r="A107" s="105"/>
      <c r="B107" s="105"/>
      <c r="C107" s="106"/>
      <c r="D107" s="181"/>
      <c r="E107" s="356"/>
      <c r="F107" s="356"/>
      <c r="G107" s="356"/>
      <c r="H107" s="356"/>
      <c r="I107" s="356"/>
      <c r="J107" s="356"/>
      <c r="K107" s="356"/>
      <c r="L107" s="356"/>
      <c r="M107" s="356"/>
      <c r="N107" s="47"/>
      <c r="O107" s="47"/>
      <c r="P107" s="47"/>
      <c r="Q107" s="47"/>
      <c r="R107" s="47"/>
      <c r="S107" s="47"/>
      <c r="T107" s="47"/>
      <c r="U107" s="47"/>
      <c r="V107" s="47"/>
      <c r="W107" s="47"/>
      <c r="X107" s="47"/>
      <c r="Y107" s="47"/>
      <c r="Z107" s="47"/>
      <c r="AA107" s="47"/>
      <c r="AB107" s="47"/>
      <c r="AC107" s="47"/>
      <c r="AD107" s="47"/>
      <c r="AE107" s="47"/>
      <c r="AF107" s="47"/>
      <c r="AG107" s="47"/>
      <c r="AH107" s="47"/>
      <c r="AI107" s="47"/>
      <c r="AJ107" s="47"/>
      <c r="AK107" s="47"/>
      <c r="AL107" s="47"/>
      <c r="AM107" s="47"/>
      <c r="AN107" s="47"/>
      <c r="AO107" s="47"/>
      <c r="AP107" s="47"/>
      <c r="AQ107" s="47"/>
      <c r="AR107" s="47"/>
      <c r="AS107" s="47"/>
      <c r="AT107" s="47"/>
      <c r="AU107" s="47"/>
      <c r="AV107" s="47"/>
      <c r="AW107" s="47"/>
      <c r="AX107" s="47"/>
      <c r="AY107" s="47"/>
      <c r="AZ107" s="47"/>
      <c r="BA107" s="47"/>
      <c r="BB107" s="47"/>
      <c r="BC107" s="47"/>
      <c r="BD107" s="47"/>
      <c r="BE107" s="47"/>
      <c r="BF107" s="47"/>
      <c r="BG107" s="47"/>
      <c r="BH107" s="47"/>
      <c r="BI107" s="47"/>
      <c r="BJ107" s="47"/>
      <c r="BK107" s="47"/>
      <c r="BL107" s="47"/>
      <c r="BM107" s="47"/>
      <c r="BN107" s="47"/>
      <c r="BO107" s="47"/>
      <c r="BP107" s="47"/>
      <c r="BQ107" s="47"/>
      <c r="BR107" s="47"/>
      <c r="BS107" s="47"/>
      <c r="BT107" s="47"/>
      <c r="BU107" s="47"/>
      <c r="BV107" s="47"/>
      <c r="BW107" s="47"/>
      <c r="BX107" s="47"/>
      <c r="BY107" s="47"/>
      <c r="BZ107" s="47"/>
      <c r="CA107" s="47"/>
      <c r="CB107" s="47"/>
      <c r="CC107" s="47"/>
      <c r="CD107" s="47"/>
      <c r="CE107" s="47"/>
      <c r="CF107" s="47"/>
      <c r="CG107" s="47"/>
      <c r="CH107" s="47"/>
      <c r="CI107" s="47"/>
      <c r="CJ107" s="47"/>
      <c r="CK107" s="47"/>
      <c r="CL107" s="47"/>
      <c r="CM107" s="47"/>
      <c r="CN107" s="47"/>
      <c r="CO107" s="47"/>
      <c r="CP107" s="47"/>
      <c r="CQ107" s="47"/>
      <c r="CR107" s="47"/>
      <c r="CS107" s="47"/>
      <c r="CT107" s="47"/>
      <c r="CU107" s="47"/>
      <c r="CV107" s="47"/>
      <c r="CW107" s="47"/>
      <c r="CX107" s="47"/>
      <c r="CY107" s="47"/>
      <c r="CZ107" s="47"/>
      <c r="DA107" s="47"/>
      <c r="DB107" s="47"/>
      <c r="DC107" s="47"/>
      <c r="DD107" s="47"/>
      <c r="DE107" s="47"/>
      <c r="DF107" s="47"/>
      <c r="DG107" s="47"/>
      <c r="DH107" s="47"/>
      <c r="DI107" s="47"/>
      <c r="DJ107" s="47"/>
      <c r="DK107" s="47"/>
      <c r="DL107" s="47"/>
      <c r="DM107" s="47"/>
      <c r="DN107" s="47"/>
      <c r="DO107" s="47"/>
      <c r="DP107" s="47"/>
      <c r="DQ107" s="47"/>
      <c r="DR107" s="47"/>
      <c r="DS107" s="47"/>
      <c r="DT107" s="47"/>
      <c r="DU107" s="47"/>
      <c r="DV107" s="47"/>
      <c r="DW107" s="47"/>
      <c r="DX107" s="47"/>
      <c r="DY107" s="47"/>
      <c r="DZ107" s="47"/>
      <c r="EA107" s="47"/>
      <c r="EB107" s="47"/>
      <c r="EC107" s="47"/>
      <c r="ED107" s="47"/>
      <c r="EE107" s="47"/>
      <c r="EF107" s="47"/>
      <c r="EG107" s="47"/>
      <c r="EH107" s="47"/>
      <c r="EI107" s="47"/>
      <c r="EJ107" s="47"/>
      <c r="EK107" s="47"/>
      <c r="EL107" s="47"/>
      <c r="EM107" s="47"/>
      <c r="EN107" s="47"/>
      <c r="EO107" s="47"/>
      <c r="EP107" s="47"/>
      <c r="EQ107" s="47"/>
      <c r="ER107" s="47"/>
      <c r="ES107" s="47"/>
      <c r="ET107" s="47"/>
      <c r="EU107" s="47"/>
      <c r="EV107" s="47"/>
      <c r="EW107" s="47"/>
      <c r="EX107" s="47"/>
      <c r="EY107" s="47"/>
      <c r="EZ107" s="47"/>
      <c r="FA107" s="47"/>
      <c r="FB107" s="47"/>
      <c r="FC107" s="47"/>
      <c r="FD107" s="47"/>
      <c r="FE107" s="47"/>
      <c r="FF107" s="47"/>
      <c r="FG107" s="47"/>
      <c r="FH107" s="47"/>
      <c r="FI107" s="47"/>
      <c r="FJ107" s="47"/>
      <c r="FK107" s="47"/>
      <c r="FL107" s="47"/>
      <c r="FM107" s="47"/>
      <c r="FN107" s="47"/>
      <c r="FO107" s="47"/>
      <c r="FP107" s="47"/>
    </row>
    <row r="108" spans="1:172" s="48" customFormat="1" ht="35.1" customHeight="1" x14ac:dyDescent="0.35">
      <c r="A108" s="105"/>
      <c r="B108" s="105"/>
      <c r="C108" s="106"/>
      <c r="D108" s="181"/>
      <c r="E108" s="356"/>
      <c r="F108" s="356"/>
      <c r="G108" s="356"/>
      <c r="H108" s="356"/>
      <c r="I108" s="356"/>
      <c r="J108" s="356"/>
      <c r="K108" s="356"/>
      <c r="L108" s="356"/>
      <c r="M108" s="356"/>
      <c r="N108" s="47"/>
      <c r="O108" s="47"/>
      <c r="P108" s="47"/>
      <c r="Q108" s="47"/>
      <c r="R108" s="47"/>
      <c r="S108" s="47"/>
      <c r="T108" s="47"/>
      <c r="U108" s="47"/>
      <c r="V108" s="47"/>
      <c r="W108" s="47"/>
      <c r="X108" s="47"/>
      <c r="Y108" s="47"/>
      <c r="Z108" s="47"/>
      <c r="AA108" s="47"/>
      <c r="AB108" s="47"/>
      <c r="AC108" s="47"/>
      <c r="AD108" s="47"/>
      <c r="AE108" s="47"/>
      <c r="AF108" s="47"/>
      <c r="AG108" s="47"/>
      <c r="AH108" s="47"/>
      <c r="AI108" s="47"/>
      <c r="AJ108" s="47"/>
      <c r="AK108" s="47"/>
      <c r="AL108" s="47"/>
      <c r="AM108" s="47"/>
      <c r="AN108" s="47"/>
      <c r="AO108" s="47"/>
      <c r="AP108" s="47"/>
      <c r="AQ108" s="47"/>
      <c r="AR108" s="47"/>
      <c r="AS108" s="47"/>
      <c r="AT108" s="47"/>
      <c r="AU108" s="47"/>
      <c r="AV108" s="47"/>
      <c r="AW108" s="47"/>
      <c r="AX108" s="47"/>
      <c r="AY108" s="47"/>
      <c r="AZ108" s="47"/>
      <c r="BA108" s="47"/>
      <c r="BB108" s="47"/>
      <c r="BC108" s="47"/>
      <c r="BD108" s="47"/>
      <c r="BE108" s="47"/>
      <c r="BF108" s="47"/>
      <c r="BG108" s="47"/>
      <c r="BH108" s="47"/>
      <c r="BI108" s="47"/>
      <c r="BJ108" s="47"/>
      <c r="BK108" s="47"/>
      <c r="BL108" s="47"/>
      <c r="BM108" s="47"/>
      <c r="BN108" s="47"/>
      <c r="BO108" s="47"/>
      <c r="BP108" s="47"/>
      <c r="BQ108" s="47"/>
      <c r="BR108" s="47"/>
      <c r="BS108" s="47"/>
      <c r="BT108" s="47"/>
      <c r="BU108" s="47"/>
      <c r="BV108" s="47"/>
      <c r="BW108" s="47"/>
      <c r="BX108" s="47"/>
      <c r="BY108" s="47"/>
      <c r="BZ108" s="47"/>
      <c r="CA108" s="47"/>
      <c r="CB108" s="47"/>
      <c r="CC108" s="47"/>
      <c r="CD108" s="47"/>
      <c r="CE108" s="47"/>
      <c r="CF108" s="47"/>
      <c r="CG108" s="47"/>
      <c r="CH108" s="47"/>
      <c r="CI108" s="47"/>
      <c r="CJ108" s="47"/>
      <c r="CK108" s="47"/>
      <c r="CL108" s="47"/>
      <c r="CM108" s="47"/>
      <c r="CN108" s="47"/>
      <c r="CO108" s="47"/>
      <c r="CP108" s="47"/>
      <c r="CQ108" s="47"/>
      <c r="CR108" s="47"/>
      <c r="CS108" s="47"/>
      <c r="CT108" s="47"/>
      <c r="CU108" s="47"/>
      <c r="CV108" s="47"/>
      <c r="CW108" s="47"/>
      <c r="CX108" s="47"/>
      <c r="CY108" s="47"/>
      <c r="CZ108" s="47"/>
      <c r="DA108" s="47"/>
      <c r="DB108" s="47"/>
      <c r="DC108" s="47"/>
      <c r="DD108" s="47"/>
      <c r="DE108" s="47"/>
      <c r="DF108" s="47"/>
      <c r="DG108" s="47"/>
      <c r="DH108" s="47"/>
      <c r="DI108" s="47"/>
      <c r="DJ108" s="47"/>
      <c r="DK108" s="47"/>
      <c r="DL108" s="47"/>
      <c r="DM108" s="47"/>
      <c r="DN108" s="47"/>
      <c r="DO108" s="47"/>
      <c r="DP108" s="47"/>
      <c r="DQ108" s="47"/>
      <c r="DR108" s="47"/>
      <c r="DS108" s="47"/>
      <c r="DT108" s="47"/>
      <c r="DU108" s="47"/>
      <c r="DV108" s="47"/>
      <c r="DW108" s="47"/>
      <c r="DX108" s="47"/>
      <c r="DY108" s="47"/>
      <c r="DZ108" s="47"/>
      <c r="EA108" s="47"/>
      <c r="EB108" s="47"/>
      <c r="EC108" s="47"/>
      <c r="ED108" s="47"/>
      <c r="EE108" s="47"/>
      <c r="EF108" s="47"/>
      <c r="EG108" s="47"/>
      <c r="EH108" s="47"/>
      <c r="EI108" s="47"/>
      <c r="EJ108" s="47"/>
      <c r="EK108" s="47"/>
      <c r="EL108" s="47"/>
      <c r="EM108" s="47"/>
      <c r="EN108" s="47"/>
      <c r="EO108" s="47"/>
      <c r="EP108" s="47"/>
      <c r="EQ108" s="47"/>
      <c r="ER108" s="47"/>
      <c r="ES108" s="47"/>
      <c r="ET108" s="47"/>
      <c r="EU108" s="47"/>
      <c r="EV108" s="47"/>
      <c r="EW108" s="47"/>
      <c r="EX108" s="47"/>
      <c r="EY108" s="47"/>
      <c r="EZ108" s="47"/>
      <c r="FA108" s="47"/>
      <c r="FB108" s="47"/>
      <c r="FC108" s="47"/>
      <c r="FD108" s="47"/>
      <c r="FE108" s="47"/>
      <c r="FF108" s="47"/>
      <c r="FG108" s="47"/>
      <c r="FH108" s="47"/>
      <c r="FI108" s="47"/>
      <c r="FJ108" s="47"/>
      <c r="FK108" s="47"/>
      <c r="FL108" s="47"/>
      <c r="FM108" s="47"/>
      <c r="FN108" s="47"/>
      <c r="FO108" s="47"/>
      <c r="FP108" s="47"/>
    </row>
    <row r="109" spans="1:172" s="48" customFormat="1" ht="35.1" customHeight="1" x14ac:dyDescent="0.35">
      <c r="A109" s="105"/>
      <c r="B109" s="105"/>
      <c r="C109" s="106"/>
      <c r="D109" s="181"/>
      <c r="E109" s="356"/>
      <c r="F109" s="356"/>
      <c r="G109" s="356"/>
      <c r="H109" s="356"/>
      <c r="I109" s="356"/>
      <c r="J109" s="356"/>
      <c r="K109" s="356"/>
      <c r="L109" s="356"/>
      <c r="M109" s="356"/>
      <c r="N109" s="47"/>
      <c r="O109" s="47"/>
      <c r="P109" s="47"/>
      <c r="Q109" s="47"/>
      <c r="R109" s="47"/>
      <c r="S109" s="47"/>
      <c r="T109" s="47"/>
      <c r="U109" s="47"/>
      <c r="V109" s="47"/>
      <c r="W109" s="47"/>
      <c r="X109" s="47"/>
      <c r="Y109" s="47"/>
      <c r="Z109" s="47"/>
      <c r="AA109" s="47"/>
      <c r="AB109" s="47"/>
      <c r="AC109" s="47"/>
      <c r="AD109" s="47"/>
      <c r="AE109" s="47"/>
      <c r="AF109" s="47"/>
      <c r="AG109" s="47"/>
      <c r="AH109" s="47"/>
      <c r="AI109" s="47"/>
      <c r="AJ109" s="47"/>
      <c r="AK109" s="47"/>
      <c r="AL109" s="47"/>
      <c r="AM109" s="47"/>
      <c r="AN109" s="47"/>
      <c r="AO109" s="47"/>
      <c r="AP109" s="47"/>
      <c r="AQ109" s="47"/>
      <c r="AR109" s="47"/>
      <c r="AS109" s="47"/>
      <c r="AT109" s="47"/>
      <c r="AU109" s="47"/>
      <c r="AV109" s="47"/>
      <c r="AW109" s="47"/>
      <c r="AX109" s="47"/>
      <c r="AY109" s="47"/>
      <c r="AZ109" s="47"/>
      <c r="BA109" s="47"/>
      <c r="BB109" s="47"/>
      <c r="BC109" s="47"/>
      <c r="BD109" s="47"/>
      <c r="BE109" s="47"/>
      <c r="BF109" s="47"/>
      <c r="BG109" s="47"/>
      <c r="BH109" s="47"/>
      <c r="BI109" s="47"/>
      <c r="BJ109" s="47"/>
      <c r="BK109" s="47"/>
      <c r="BL109" s="47"/>
      <c r="BM109" s="47"/>
      <c r="BN109" s="47"/>
      <c r="BO109" s="47"/>
      <c r="BP109" s="47"/>
      <c r="BQ109" s="47"/>
      <c r="BR109" s="47"/>
      <c r="BS109" s="47"/>
      <c r="BT109" s="47"/>
      <c r="BU109" s="47"/>
      <c r="BV109" s="47"/>
      <c r="BW109" s="47"/>
      <c r="BX109" s="47"/>
      <c r="BY109" s="47"/>
      <c r="BZ109" s="47"/>
      <c r="CA109" s="47"/>
      <c r="CB109" s="47"/>
      <c r="CC109" s="47"/>
      <c r="CD109" s="47"/>
      <c r="CE109" s="47"/>
      <c r="CF109" s="47"/>
      <c r="CG109" s="47"/>
      <c r="CH109" s="47"/>
      <c r="CI109" s="47"/>
      <c r="CJ109" s="47"/>
      <c r="CK109" s="47"/>
      <c r="CL109" s="47"/>
      <c r="CM109" s="47"/>
      <c r="CN109" s="47"/>
      <c r="CO109" s="47"/>
      <c r="CP109" s="47"/>
      <c r="CQ109" s="47"/>
      <c r="CR109" s="47"/>
      <c r="CS109" s="47"/>
      <c r="CT109" s="47"/>
      <c r="CU109" s="47"/>
      <c r="CV109" s="47"/>
      <c r="CW109" s="47"/>
      <c r="CX109" s="47"/>
      <c r="CY109" s="47"/>
      <c r="CZ109" s="47"/>
      <c r="DA109" s="47"/>
      <c r="DB109" s="47"/>
      <c r="DC109" s="47"/>
      <c r="DD109" s="47"/>
      <c r="DE109" s="47"/>
      <c r="DF109" s="47"/>
      <c r="DG109" s="47"/>
      <c r="DH109" s="47"/>
      <c r="DI109" s="47"/>
      <c r="DJ109" s="47"/>
      <c r="DK109" s="47"/>
      <c r="DL109" s="47"/>
      <c r="DM109" s="47"/>
      <c r="DN109" s="47"/>
      <c r="DO109" s="47"/>
      <c r="DP109" s="47"/>
      <c r="DQ109" s="47"/>
      <c r="DR109" s="47"/>
      <c r="DS109" s="47"/>
      <c r="DT109" s="47"/>
      <c r="DU109" s="47"/>
      <c r="DV109" s="47"/>
      <c r="DW109" s="47"/>
      <c r="DX109" s="47"/>
      <c r="DY109" s="47"/>
      <c r="DZ109" s="47"/>
      <c r="EA109" s="47"/>
      <c r="EB109" s="47"/>
      <c r="EC109" s="47"/>
      <c r="ED109" s="47"/>
      <c r="EE109" s="47"/>
      <c r="EF109" s="47"/>
      <c r="EG109" s="47"/>
      <c r="EH109" s="47"/>
      <c r="EI109" s="47"/>
      <c r="EJ109" s="47"/>
      <c r="EK109" s="47"/>
      <c r="EL109" s="47"/>
      <c r="EM109" s="47"/>
      <c r="EN109" s="47"/>
      <c r="EO109" s="47"/>
      <c r="EP109" s="47"/>
      <c r="EQ109" s="47"/>
      <c r="ER109" s="47"/>
      <c r="ES109" s="47"/>
      <c r="ET109" s="47"/>
      <c r="EU109" s="47"/>
      <c r="EV109" s="47"/>
      <c r="EW109" s="47"/>
      <c r="EX109" s="47"/>
      <c r="EY109" s="47"/>
      <c r="EZ109" s="47"/>
      <c r="FA109" s="47"/>
      <c r="FB109" s="47"/>
      <c r="FC109" s="47"/>
      <c r="FD109" s="47"/>
      <c r="FE109" s="47"/>
      <c r="FF109" s="47"/>
      <c r="FG109" s="47"/>
      <c r="FH109" s="47"/>
      <c r="FI109" s="47"/>
      <c r="FJ109" s="47"/>
      <c r="FK109" s="47"/>
      <c r="FL109" s="47"/>
      <c r="FM109" s="47"/>
      <c r="FN109" s="47"/>
      <c r="FO109" s="47"/>
      <c r="FP109" s="47"/>
    </row>
    <row r="110" spans="1:172" s="48" customFormat="1" ht="35.1" customHeight="1" x14ac:dyDescent="0.35">
      <c r="A110" s="105"/>
      <c r="B110" s="105"/>
      <c r="C110" s="106"/>
      <c r="D110" s="181"/>
      <c r="E110" s="356"/>
      <c r="F110" s="356"/>
      <c r="G110" s="356"/>
      <c r="H110" s="356"/>
      <c r="I110" s="356"/>
      <c r="J110" s="356"/>
      <c r="K110" s="356"/>
      <c r="L110" s="356"/>
      <c r="M110" s="356"/>
      <c r="N110" s="47"/>
      <c r="O110" s="47"/>
      <c r="P110" s="47"/>
      <c r="Q110" s="47"/>
      <c r="R110" s="4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  <c r="AF110" s="47"/>
      <c r="AG110" s="47"/>
      <c r="AH110" s="47"/>
      <c r="AI110" s="47"/>
      <c r="AJ110" s="47"/>
      <c r="AK110" s="47"/>
      <c r="AL110" s="47"/>
      <c r="AM110" s="47"/>
      <c r="AN110" s="47"/>
      <c r="AO110" s="47"/>
      <c r="AP110" s="47"/>
      <c r="AQ110" s="47"/>
      <c r="AR110" s="47"/>
      <c r="AS110" s="47"/>
      <c r="AT110" s="47"/>
      <c r="AU110" s="47"/>
      <c r="AV110" s="47"/>
      <c r="AW110" s="47"/>
      <c r="AX110" s="47"/>
      <c r="AY110" s="47"/>
      <c r="AZ110" s="47"/>
      <c r="BA110" s="47"/>
      <c r="BB110" s="47"/>
      <c r="BC110" s="47"/>
      <c r="BD110" s="47"/>
      <c r="BE110" s="47"/>
      <c r="BF110" s="47"/>
      <c r="BG110" s="47"/>
      <c r="BH110" s="47"/>
      <c r="BI110" s="47"/>
      <c r="BJ110" s="47"/>
      <c r="BK110" s="47"/>
      <c r="BL110" s="47"/>
      <c r="BM110" s="47"/>
      <c r="BN110" s="47"/>
      <c r="BO110" s="47"/>
      <c r="BP110" s="47"/>
      <c r="BQ110" s="47"/>
      <c r="BR110" s="47"/>
      <c r="BS110" s="47"/>
      <c r="BT110" s="47"/>
      <c r="BU110" s="47"/>
      <c r="BV110" s="47"/>
      <c r="BW110" s="47"/>
      <c r="BX110" s="47"/>
      <c r="BY110" s="47"/>
      <c r="BZ110" s="47"/>
      <c r="CA110" s="47"/>
      <c r="CB110" s="47"/>
      <c r="CC110" s="47"/>
      <c r="CD110" s="47"/>
      <c r="CE110" s="47"/>
      <c r="CF110" s="47"/>
      <c r="CG110" s="47"/>
      <c r="CH110" s="47"/>
      <c r="CI110" s="47"/>
      <c r="CJ110" s="47"/>
      <c r="CK110" s="47"/>
      <c r="CL110" s="47"/>
      <c r="CM110" s="47"/>
      <c r="CN110" s="47"/>
      <c r="CO110" s="47"/>
      <c r="CP110" s="47"/>
      <c r="CQ110" s="47"/>
      <c r="CR110" s="47"/>
      <c r="CS110" s="47"/>
      <c r="CT110" s="47"/>
      <c r="CU110" s="47"/>
      <c r="CV110" s="47"/>
      <c r="CW110" s="47"/>
      <c r="CX110" s="47"/>
      <c r="CY110" s="47"/>
      <c r="CZ110" s="47"/>
      <c r="DA110" s="47"/>
      <c r="DB110" s="47"/>
      <c r="DC110" s="47"/>
      <c r="DD110" s="47"/>
      <c r="DE110" s="47"/>
      <c r="DF110" s="47"/>
      <c r="DG110" s="47"/>
      <c r="DH110" s="47"/>
      <c r="DI110" s="47"/>
      <c r="DJ110" s="47"/>
      <c r="DK110" s="47"/>
      <c r="DL110" s="47"/>
      <c r="DM110" s="47"/>
      <c r="DN110" s="47"/>
      <c r="DO110" s="47"/>
      <c r="DP110" s="47"/>
      <c r="DQ110" s="47"/>
      <c r="DR110" s="47"/>
      <c r="DS110" s="47"/>
      <c r="DT110" s="47"/>
      <c r="DU110" s="47"/>
      <c r="DV110" s="47"/>
      <c r="DW110" s="47"/>
      <c r="DX110" s="47"/>
      <c r="DY110" s="47"/>
      <c r="DZ110" s="47"/>
      <c r="EA110" s="47"/>
      <c r="EB110" s="47"/>
      <c r="EC110" s="47"/>
      <c r="ED110" s="47"/>
      <c r="EE110" s="47"/>
      <c r="EF110" s="47"/>
      <c r="EG110" s="47"/>
      <c r="EH110" s="47"/>
      <c r="EI110" s="47"/>
      <c r="EJ110" s="47"/>
      <c r="EK110" s="47"/>
      <c r="EL110" s="47"/>
      <c r="EM110" s="47"/>
      <c r="EN110" s="47"/>
      <c r="EO110" s="47"/>
      <c r="EP110" s="47"/>
      <c r="EQ110" s="47"/>
      <c r="ER110" s="47"/>
      <c r="ES110" s="47"/>
      <c r="ET110" s="47"/>
      <c r="EU110" s="47"/>
      <c r="EV110" s="47"/>
      <c r="EW110" s="47"/>
      <c r="EX110" s="47"/>
      <c r="EY110" s="47"/>
      <c r="EZ110" s="47"/>
      <c r="FA110" s="47"/>
      <c r="FB110" s="47"/>
      <c r="FC110" s="47"/>
      <c r="FD110" s="47"/>
      <c r="FE110" s="47"/>
      <c r="FF110" s="47"/>
      <c r="FG110" s="47"/>
      <c r="FH110" s="47"/>
      <c r="FI110" s="47"/>
      <c r="FJ110" s="47"/>
      <c r="FK110" s="47"/>
      <c r="FL110" s="47"/>
      <c r="FM110" s="47"/>
      <c r="FN110" s="47"/>
      <c r="FO110" s="47"/>
      <c r="FP110" s="47"/>
    </row>
    <row r="111" spans="1:172" s="48" customFormat="1" ht="35.1" customHeight="1" x14ac:dyDescent="0.35">
      <c r="A111" s="105"/>
      <c r="B111" s="105"/>
      <c r="C111" s="106"/>
      <c r="D111" s="181"/>
      <c r="E111" s="356"/>
      <c r="F111" s="356"/>
      <c r="G111" s="356"/>
      <c r="H111" s="356"/>
      <c r="I111" s="356"/>
      <c r="J111" s="356"/>
      <c r="K111" s="356"/>
      <c r="L111" s="356"/>
      <c r="M111" s="356"/>
      <c r="N111" s="47"/>
      <c r="O111" s="47"/>
      <c r="P111" s="47"/>
      <c r="Q111" s="47"/>
      <c r="R111" s="47"/>
      <c r="S111" s="47"/>
      <c r="T111" s="47"/>
      <c r="U111" s="47"/>
      <c r="V111" s="47"/>
      <c r="W111" s="47"/>
      <c r="X111" s="47"/>
      <c r="Y111" s="47"/>
      <c r="Z111" s="47"/>
      <c r="AA111" s="47"/>
      <c r="AB111" s="47"/>
      <c r="AC111" s="47"/>
      <c r="AD111" s="47"/>
      <c r="AE111" s="47"/>
      <c r="AF111" s="47"/>
      <c r="AG111" s="47"/>
      <c r="AH111" s="47"/>
      <c r="AI111" s="47"/>
      <c r="AJ111" s="47"/>
      <c r="AK111" s="47"/>
      <c r="AL111" s="47"/>
      <c r="AM111" s="47"/>
      <c r="AN111" s="47"/>
      <c r="AO111" s="47"/>
      <c r="AP111" s="47"/>
      <c r="AQ111" s="47"/>
      <c r="AR111" s="47"/>
      <c r="AS111" s="47"/>
      <c r="AT111" s="47"/>
      <c r="AU111" s="47"/>
      <c r="AV111" s="47"/>
      <c r="AW111" s="47"/>
      <c r="AX111" s="47"/>
      <c r="AY111" s="47"/>
      <c r="AZ111" s="47"/>
      <c r="BA111" s="47"/>
      <c r="BB111" s="47"/>
      <c r="BC111" s="47"/>
      <c r="BD111" s="47"/>
      <c r="BE111" s="47"/>
      <c r="BF111" s="47"/>
      <c r="BG111" s="47"/>
      <c r="BH111" s="47"/>
      <c r="BI111" s="47"/>
      <c r="BJ111" s="47"/>
      <c r="BK111" s="47"/>
      <c r="BL111" s="47"/>
      <c r="BM111" s="47"/>
      <c r="BN111" s="47"/>
      <c r="BO111" s="47"/>
      <c r="BP111" s="47"/>
      <c r="BQ111" s="47"/>
      <c r="BR111" s="47"/>
      <c r="BS111" s="47"/>
      <c r="BT111" s="47"/>
      <c r="BU111" s="47"/>
      <c r="BV111" s="47"/>
      <c r="BW111" s="47"/>
      <c r="BX111" s="47"/>
      <c r="BY111" s="47"/>
      <c r="BZ111" s="47"/>
      <c r="CA111" s="47"/>
      <c r="CB111" s="47"/>
      <c r="CC111" s="47"/>
      <c r="CD111" s="47"/>
      <c r="CE111" s="47"/>
      <c r="CF111" s="47"/>
      <c r="CG111" s="47"/>
      <c r="CH111" s="47"/>
      <c r="CI111" s="47"/>
      <c r="CJ111" s="47"/>
      <c r="CK111" s="47"/>
      <c r="CL111" s="47"/>
      <c r="CM111" s="47"/>
      <c r="CN111" s="47"/>
      <c r="CO111" s="47"/>
      <c r="CP111" s="47"/>
      <c r="CQ111" s="47"/>
      <c r="CR111" s="47"/>
      <c r="CS111" s="47"/>
      <c r="CT111" s="47"/>
      <c r="CU111" s="47"/>
      <c r="CV111" s="47"/>
      <c r="CW111" s="47"/>
      <c r="CX111" s="47"/>
      <c r="CY111" s="47"/>
      <c r="CZ111" s="47"/>
      <c r="DA111" s="47"/>
      <c r="DB111" s="47"/>
      <c r="DC111" s="47"/>
      <c r="DD111" s="47"/>
      <c r="DE111" s="47"/>
      <c r="DF111" s="47"/>
      <c r="DG111" s="47"/>
      <c r="DH111" s="47"/>
      <c r="DI111" s="47"/>
      <c r="DJ111" s="47"/>
      <c r="DK111" s="47"/>
      <c r="DL111" s="47"/>
      <c r="DM111" s="47"/>
      <c r="DN111" s="47"/>
      <c r="DO111" s="47"/>
      <c r="DP111" s="47"/>
      <c r="DQ111" s="47"/>
      <c r="DR111" s="47"/>
      <c r="DS111" s="47"/>
      <c r="DT111" s="47"/>
      <c r="DU111" s="47"/>
      <c r="DV111" s="47"/>
      <c r="DW111" s="47"/>
      <c r="DX111" s="47"/>
      <c r="DY111" s="47"/>
      <c r="DZ111" s="47"/>
      <c r="EA111" s="47"/>
      <c r="EB111" s="47"/>
      <c r="EC111" s="47"/>
      <c r="ED111" s="47"/>
      <c r="EE111" s="47"/>
      <c r="EF111" s="47"/>
      <c r="EG111" s="47"/>
      <c r="EH111" s="47"/>
      <c r="EI111" s="47"/>
      <c r="EJ111" s="47"/>
      <c r="EK111" s="47"/>
      <c r="EL111" s="47"/>
      <c r="EM111" s="47"/>
      <c r="EN111" s="47"/>
      <c r="EO111" s="47"/>
      <c r="EP111" s="47"/>
      <c r="EQ111" s="47"/>
      <c r="ER111" s="47"/>
      <c r="ES111" s="47"/>
      <c r="ET111" s="47"/>
      <c r="EU111" s="47"/>
      <c r="EV111" s="47"/>
      <c r="EW111" s="47"/>
      <c r="EX111" s="47"/>
      <c r="EY111" s="47"/>
      <c r="EZ111" s="47"/>
      <c r="FA111" s="47"/>
      <c r="FB111" s="47"/>
      <c r="FC111" s="47"/>
      <c r="FD111" s="47"/>
      <c r="FE111" s="47"/>
      <c r="FF111" s="47"/>
      <c r="FG111" s="47"/>
      <c r="FH111" s="47"/>
      <c r="FI111" s="47"/>
      <c r="FJ111" s="47"/>
      <c r="FK111" s="47"/>
      <c r="FL111" s="47"/>
      <c r="FM111" s="47"/>
      <c r="FN111" s="47"/>
      <c r="FO111" s="47"/>
      <c r="FP111" s="47"/>
    </row>
    <row r="112" spans="1:172" s="48" customFormat="1" ht="35.1" customHeight="1" x14ac:dyDescent="0.35">
      <c r="A112" s="105"/>
      <c r="B112" s="105"/>
      <c r="C112" s="106"/>
      <c r="D112" s="181"/>
      <c r="E112" s="356"/>
      <c r="F112" s="356"/>
      <c r="G112" s="356"/>
      <c r="H112" s="356"/>
      <c r="I112" s="356"/>
      <c r="J112" s="356"/>
      <c r="K112" s="356"/>
      <c r="L112" s="356"/>
      <c r="M112" s="356"/>
      <c r="N112" s="47"/>
      <c r="O112" s="47"/>
      <c r="P112" s="47"/>
      <c r="Q112" s="47"/>
      <c r="R112" s="47"/>
      <c r="S112" s="47"/>
      <c r="T112" s="47"/>
      <c r="U112" s="47"/>
      <c r="V112" s="47"/>
      <c r="W112" s="47"/>
      <c r="X112" s="47"/>
      <c r="Y112" s="47"/>
      <c r="Z112" s="47"/>
      <c r="AA112" s="47"/>
      <c r="AB112" s="47"/>
      <c r="AC112" s="47"/>
      <c r="AD112" s="47"/>
      <c r="AE112" s="47"/>
      <c r="AF112" s="47"/>
      <c r="AG112" s="47"/>
      <c r="AH112" s="47"/>
      <c r="AI112" s="47"/>
      <c r="AJ112" s="47"/>
      <c r="AK112" s="47"/>
      <c r="AL112" s="47"/>
      <c r="AM112" s="47"/>
      <c r="AN112" s="47"/>
      <c r="AO112" s="47"/>
      <c r="AP112" s="47"/>
      <c r="AQ112" s="47"/>
      <c r="AR112" s="47"/>
      <c r="AS112" s="47"/>
      <c r="AT112" s="47"/>
      <c r="AU112" s="47"/>
      <c r="AV112" s="47"/>
      <c r="AW112" s="47"/>
      <c r="AX112" s="47"/>
      <c r="AY112" s="47"/>
      <c r="AZ112" s="47"/>
      <c r="BA112" s="47"/>
      <c r="BB112" s="47"/>
      <c r="BC112" s="47"/>
      <c r="BD112" s="47"/>
      <c r="BE112" s="47"/>
      <c r="BF112" s="47"/>
      <c r="BG112" s="47"/>
      <c r="BH112" s="47"/>
      <c r="BI112" s="47"/>
      <c r="BJ112" s="47"/>
      <c r="BK112" s="47"/>
      <c r="BL112" s="47"/>
      <c r="BM112" s="47"/>
      <c r="BN112" s="47"/>
      <c r="BO112" s="47"/>
      <c r="BP112" s="47"/>
      <c r="BQ112" s="47"/>
      <c r="BR112" s="47"/>
      <c r="BS112" s="47"/>
      <c r="BT112" s="47"/>
      <c r="BU112" s="47"/>
      <c r="BV112" s="47"/>
      <c r="BW112" s="47"/>
      <c r="BX112" s="47"/>
      <c r="BY112" s="47"/>
      <c r="BZ112" s="47"/>
      <c r="CA112" s="47"/>
      <c r="CB112" s="47"/>
      <c r="CC112" s="47"/>
      <c r="CD112" s="47"/>
      <c r="CE112" s="47"/>
      <c r="CF112" s="47"/>
      <c r="CG112" s="47"/>
      <c r="CH112" s="47"/>
      <c r="CI112" s="47"/>
      <c r="CJ112" s="47"/>
      <c r="CK112" s="47"/>
      <c r="CL112" s="47"/>
      <c r="CM112" s="47"/>
      <c r="CN112" s="47"/>
      <c r="CO112" s="47"/>
      <c r="CP112" s="47"/>
      <c r="CQ112" s="47"/>
      <c r="CR112" s="47"/>
      <c r="CS112" s="47"/>
      <c r="CT112" s="47"/>
      <c r="CU112" s="47"/>
      <c r="CV112" s="47"/>
      <c r="CW112" s="47"/>
      <c r="CX112" s="47"/>
      <c r="CY112" s="47"/>
      <c r="CZ112" s="47"/>
      <c r="DA112" s="47"/>
      <c r="DB112" s="47"/>
      <c r="DC112" s="47"/>
      <c r="DD112" s="47"/>
      <c r="DE112" s="47"/>
      <c r="DF112" s="47"/>
      <c r="DG112" s="47"/>
      <c r="DH112" s="47"/>
      <c r="DI112" s="47"/>
      <c r="DJ112" s="47"/>
      <c r="DK112" s="47"/>
      <c r="DL112" s="47"/>
      <c r="DM112" s="47"/>
      <c r="DN112" s="47"/>
      <c r="DO112" s="47"/>
      <c r="DP112" s="47"/>
      <c r="DQ112" s="47"/>
      <c r="DR112" s="47"/>
      <c r="DS112" s="47"/>
      <c r="DT112" s="47"/>
      <c r="DU112" s="47"/>
      <c r="DV112" s="47"/>
      <c r="DW112" s="47"/>
      <c r="DX112" s="47"/>
      <c r="DY112" s="47"/>
      <c r="DZ112" s="47"/>
      <c r="EA112" s="47"/>
      <c r="EB112" s="47"/>
      <c r="EC112" s="47"/>
      <c r="ED112" s="47"/>
      <c r="EE112" s="47"/>
      <c r="EF112" s="47"/>
      <c r="EG112" s="47"/>
      <c r="EH112" s="47"/>
      <c r="EI112" s="47"/>
      <c r="EJ112" s="47"/>
      <c r="EK112" s="47"/>
      <c r="EL112" s="47"/>
      <c r="EM112" s="47"/>
      <c r="EN112" s="47"/>
      <c r="EO112" s="47"/>
      <c r="EP112" s="47"/>
      <c r="EQ112" s="47"/>
      <c r="ER112" s="47"/>
      <c r="ES112" s="47"/>
      <c r="ET112" s="47"/>
      <c r="EU112" s="47"/>
      <c r="EV112" s="47"/>
      <c r="EW112" s="47"/>
      <c r="EX112" s="47"/>
      <c r="EY112" s="47"/>
      <c r="EZ112" s="47"/>
      <c r="FA112" s="47"/>
      <c r="FB112" s="47"/>
      <c r="FC112" s="47"/>
      <c r="FD112" s="47"/>
      <c r="FE112" s="47"/>
      <c r="FF112" s="47"/>
      <c r="FG112" s="47"/>
      <c r="FH112" s="47"/>
      <c r="FI112" s="47"/>
      <c r="FJ112" s="47"/>
      <c r="FK112" s="47"/>
      <c r="FL112" s="47"/>
      <c r="FM112" s="47"/>
      <c r="FN112" s="47"/>
      <c r="FO112" s="47"/>
      <c r="FP112" s="47"/>
    </row>
    <row r="113" spans="1:172" s="48" customFormat="1" ht="35.1" customHeight="1" x14ac:dyDescent="0.35">
      <c r="A113" s="105"/>
      <c r="B113" s="105"/>
      <c r="C113" s="106"/>
      <c r="D113" s="181"/>
      <c r="E113" s="356"/>
      <c r="F113" s="356"/>
      <c r="G113" s="356"/>
      <c r="H113" s="356"/>
      <c r="I113" s="356"/>
      <c r="J113" s="356"/>
      <c r="K113" s="356"/>
      <c r="L113" s="356"/>
      <c r="M113" s="356"/>
      <c r="N113" s="47"/>
      <c r="O113" s="47"/>
      <c r="P113" s="47"/>
      <c r="Q113" s="47"/>
      <c r="R113" s="47"/>
      <c r="S113" s="47"/>
      <c r="T113" s="47"/>
      <c r="U113" s="47"/>
      <c r="V113" s="47"/>
      <c r="W113" s="47"/>
      <c r="X113" s="47"/>
      <c r="Y113" s="47"/>
      <c r="Z113" s="47"/>
      <c r="AA113" s="47"/>
      <c r="AB113" s="47"/>
      <c r="AC113" s="47"/>
      <c r="AD113" s="47"/>
      <c r="AE113" s="47"/>
      <c r="AF113" s="47"/>
      <c r="AG113" s="47"/>
      <c r="AH113" s="47"/>
      <c r="AI113" s="47"/>
      <c r="AJ113" s="47"/>
      <c r="AK113" s="47"/>
      <c r="AL113" s="47"/>
      <c r="AM113" s="47"/>
      <c r="AN113" s="47"/>
      <c r="AO113" s="47"/>
      <c r="AP113" s="47"/>
      <c r="AQ113" s="47"/>
      <c r="AR113" s="47"/>
      <c r="AS113" s="47"/>
      <c r="AT113" s="47"/>
      <c r="AU113" s="47"/>
      <c r="AV113" s="47"/>
      <c r="AW113" s="47"/>
      <c r="AX113" s="47"/>
      <c r="AY113" s="47"/>
      <c r="AZ113" s="47"/>
      <c r="BA113" s="47"/>
      <c r="BB113" s="47"/>
      <c r="BC113" s="47"/>
      <c r="BD113" s="47"/>
      <c r="BE113" s="47"/>
      <c r="BF113" s="47"/>
      <c r="BG113" s="47"/>
      <c r="BH113" s="47"/>
      <c r="BI113" s="47"/>
      <c r="BJ113" s="47"/>
      <c r="BK113" s="47"/>
      <c r="BL113" s="47"/>
      <c r="BM113" s="47"/>
      <c r="BN113" s="47"/>
      <c r="BO113" s="47"/>
      <c r="BP113" s="47"/>
      <c r="BQ113" s="47"/>
      <c r="BR113" s="47"/>
      <c r="BS113" s="47"/>
      <c r="BT113" s="47"/>
      <c r="BU113" s="47"/>
      <c r="BV113" s="47"/>
      <c r="BW113" s="47"/>
      <c r="BX113" s="47"/>
      <c r="BY113" s="47"/>
      <c r="BZ113" s="47"/>
      <c r="CA113" s="47"/>
      <c r="CB113" s="47"/>
      <c r="CC113" s="47"/>
      <c r="CD113" s="47"/>
      <c r="CE113" s="47"/>
      <c r="CF113" s="47"/>
      <c r="CG113" s="47"/>
      <c r="CH113" s="47"/>
      <c r="CI113" s="47"/>
      <c r="CJ113" s="47"/>
      <c r="CK113" s="47"/>
      <c r="CL113" s="47"/>
      <c r="CM113" s="47"/>
      <c r="CN113" s="47"/>
      <c r="CO113" s="47"/>
      <c r="CP113" s="47"/>
      <c r="CQ113" s="47"/>
      <c r="CR113" s="47"/>
      <c r="CS113" s="47"/>
      <c r="CT113" s="47"/>
      <c r="CU113" s="47"/>
      <c r="CV113" s="47"/>
      <c r="CW113" s="47"/>
      <c r="CX113" s="47"/>
      <c r="CY113" s="47"/>
      <c r="CZ113" s="47"/>
      <c r="DA113" s="47"/>
      <c r="DB113" s="47"/>
      <c r="DC113" s="47"/>
      <c r="DD113" s="47"/>
      <c r="DE113" s="47"/>
      <c r="DF113" s="47"/>
      <c r="DG113" s="47"/>
      <c r="DH113" s="47"/>
      <c r="DI113" s="47"/>
      <c r="DJ113" s="47"/>
      <c r="DK113" s="47"/>
      <c r="DL113" s="47"/>
      <c r="DM113" s="47"/>
      <c r="DN113" s="47"/>
      <c r="DO113" s="47"/>
      <c r="DP113" s="47"/>
      <c r="DQ113" s="47"/>
      <c r="DR113" s="47"/>
      <c r="DS113" s="47"/>
      <c r="DT113" s="47"/>
      <c r="DU113" s="47"/>
      <c r="DV113" s="47"/>
      <c r="DW113" s="47"/>
      <c r="DX113" s="47"/>
      <c r="DY113" s="47"/>
      <c r="DZ113" s="47"/>
      <c r="EA113" s="47"/>
      <c r="EB113" s="47"/>
      <c r="EC113" s="47"/>
      <c r="ED113" s="47"/>
      <c r="EE113" s="47"/>
      <c r="EF113" s="47"/>
      <c r="EG113" s="47"/>
      <c r="EH113" s="47"/>
      <c r="EI113" s="47"/>
      <c r="EJ113" s="47"/>
      <c r="EK113" s="47"/>
      <c r="EL113" s="47"/>
      <c r="EM113" s="47"/>
      <c r="EN113" s="47"/>
      <c r="EO113" s="47"/>
      <c r="EP113" s="47"/>
      <c r="EQ113" s="47"/>
      <c r="ER113" s="47"/>
      <c r="ES113" s="47"/>
      <c r="ET113" s="47"/>
      <c r="EU113" s="47"/>
      <c r="EV113" s="47"/>
      <c r="EW113" s="47"/>
      <c r="EX113" s="47"/>
      <c r="EY113" s="47"/>
      <c r="EZ113" s="47"/>
      <c r="FA113" s="47"/>
      <c r="FB113" s="47"/>
      <c r="FC113" s="47"/>
      <c r="FD113" s="47"/>
      <c r="FE113" s="47"/>
      <c r="FF113" s="47"/>
      <c r="FG113" s="47"/>
      <c r="FH113" s="47"/>
      <c r="FI113" s="47"/>
      <c r="FJ113" s="47"/>
      <c r="FK113" s="47"/>
      <c r="FL113" s="47"/>
      <c r="FM113" s="47"/>
      <c r="FN113" s="47"/>
      <c r="FO113" s="47"/>
      <c r="FP113" s="47"/>
    </row>
    <row r="114" spans="1:172" s="48" customFormat="1" ht="35.1" customHeight="1" x14ac:dyDescent="0.35">
      <c r="A114" s="105"/>
      <c r="B114" s="105"/>
      <c r="C114" s="106"/>
      <c r="D114" s="181"/>
      <c r="E114" s="356"/>
      <c r="F114" s="356"/>
      <c r="G114" s="356"/>
      <c r="H114" s="356"/>
      <c r="I114" s="356"/>
      <c r="J114" s="356"/>
      <c r="K114" s="356"/>
      <c r="L114" s="356"/>
      <c r="M114" s="356"/>
      <c r="N114" s="47"/>
      <c r="O114" s="47"/>
      <c r="P114" s="47"/>
      <c r="Q114" s="47"/>
      <c r="R114" s="47"/>
      <c r="S114" s="47"/>
      <c r="T114" s="47"/>
      <c r="U114" s="47"/>
      <c r="V114" s="47"/>
      <c r="W114" s="47"/>
      <c r="X114" s="47"/>
      <c r="Y114" s="47"/>
      <c r="Z114" s="47"/>
      <c r="AA114" s="47"/>
      <c r="AB114" s="47"/>
      <c r="AC114" s="47"/>
      <c r="AD114" s="47"/>
      <c r="AE114" s="47"/>
      <c r="AF114" s="47"/>
      <c r="AG114" s="47"/>
      <c r="AH114" s="47"/>
      <c r="AI114" s="47"/>
      <c r="AJ114" s="47"/>
      <c r="AK114" s="47"/>
      <c r="AL114" s="47"/>
      <c r="AM114" s="47"/>
      <c r="AN114" s="47"/>
      <c r="AO114" s="47"/>
      <c r="AP114" s="47"/>
      <c r="AQ114" s="47"/>
      <c r="AR114" s="47"/>
      <c r="AS114" s="47"/>
      <c r="AT114" s="47"/>
      <c r="AU114" s="47"/>
      <c r="AV114" s="47"/>
      <c r="AW114" s="47"/>
      <c r="AX114" s="47"/>
      <c r="AY114" s="47"/>
      <c r="AZ114" s="47"/>
      <c r="BA114" s="47"/>
      <c r="BB114" s="47"/>
      <c r="BC114" s="47"/>
      <c r="BD114" s="47"/>
      <c r="BE114" s="47"/>
      <c r="BF114" s="47"/>
      <c r="BG114" s="47"/>
      <c r="BH114" s="47"/>
      <c r="BI114" s="47"/>
      <c r="BJ114" s="47"/>
      <c r="BK114" s="47"/>
      <c r="BL114" s="47"/>
      <c r="BM114" s="47"/>
      <c r="BN114" s="47"/>
      <c r="BO114" s="47"/>
      <c r="BP114" s="47"/>
      <c r="BQ114" s="47"/>
      <c r="BR114" s="47"/>
      <c r="BS114" s="47"/>
      <c r="BT114" s="47"/>
      <c r="BU114" s="47"/>
      <c r="BV114" s="47"/>
      <c r="BW114" s="47"/>
      <c r="BX114" s="47"/>
      <c r="BY114" s="47"/>
      <c r="BZ114" s="47"/>
      <c r="CA114" s="47"/>
      <c r="CB114" s="47"/>
      <c r="CC114" s="47"/>
      <c r="CD114" s="47"/>
      <c r="CE114" s="47"/>
      <c r="CF114" s="47"/>
      <c r="CG114" s="47"/>
      <c r="CH114" s="47"/>
      <c r="CI114" s="47"/>
      <c r="CJ114" s="47"/>
      <c r="CK114" s="47"/>
      <c r="CL114" s="47"/>
      <c r="CM114" s="47"/>
      <c r="CN114" s="47"/>
      <c r="CO114" s="47"/>
      <c r="CP114" s="47"/>
      <c r="CQ114" s="47"/>
      <c r="CR114" s="47"/>
      <c r="CS114" s="47"/>
      <c r="CT114" s="47"/>
      <c r="CU114" s="47"/>
      <c r="CV114" s="47"/>
      <c r="CW114" s="47"/>
      <c r="CX114" s="47"/>
      <c r="CY114" s="47"/>
      <c r="CZ114" s="47"/>
      <c r="DA114" s="47"/>
      <c r="DB114" s="47"/>
      <c r="DC114" s="47"/>
      <c r="DD114" s="47"/>
      <c r="DE114" s="47"/>
      <c r="DF114" s="47"/>
      <c r="DG114" s="47"/>
      <c r="DH114" s="47"/>
      <c r="DI114" s="47"/>
      <c r="DJ114" s="47"/>
      <c r="DK114" s="47"/>
      <c r="DL114" s="47"/>
      <c r="DM114" s="47"/>
      <c r="DN114" s="47"/>
      <c r="DO114" s="47"/>
      <c r="DP114" s="47"/>
      <c r="DQ114" s="47"/>
      <c r="DR114" s="47"/>
      <c r="DS114" s="47"/>
      <c r="DT114" s="47"/>
      <c r="DU114" s="47"/>
      <c r="DV114" s="47"/>
      <c r="DW114" s="47"/>
      <c r="DX114" s="47"/>
      <c r="DY114" s="47"/>
      <c r="DZ114" s="47"/>
      <c r="EA114" s="47"/>
      <c r="EB114" s="47"/>
      <c r="EC114" s="47"/>
      <c r="ED114" s="47"/>
      <c r="EE114" s="47"/>
      <c r="EF114" s="47"/>
      <c r="EG114" s="47"/>
      <c r="EH114" s="47"/>
      <c r="EI114" s="47"/>
      <c r="EJ114" s="47"/>
      <c r="EK114" s="47"/>
      <c r="EL114" s="47"/>
      <c r="EM114" s="47"/>
      <c r="EN114" s="47"/>
      <c r="EO114" s="47"/>
      <c r="EP114" s="47"/>
      <c r="EQ114" s="47"/>
      <c r="ER114" s="47"/>
      <c r="ES114" s="47"/>
      <c r="ET114" s="47"/>
      <c r="EU114" s="47"/>
      <c r="EV114" s="47"/>
      <c r="EW114" s="47"/>
      <c r="EX114" s="47"/>
      <c r="EY114" s="47"/>
      <c r="EZ114" s="47"/>
      <c r="FA114" s="47"/>
      <c r="FB114" s="47"/>
      <c r="FC114" s="47"/>
      <c r="FD114" s="47"/>
      <c r="FE114" s="47"/>
      <c r="FF114" s="47"/>
      <c r="FG114" s="47"/>
      <c r="FH114" s="47"/>
      <c r="FI114" s="47"/>
      <c r="FJ114" s="47"/>
      <c r="FK114" s="47"/>
      <c r="FL114" s="47"/>
      <c r="FM114" s="47"/>
      <c r="FN114" s="47"/>
      <c r="FO114" s="47"/>
      <c r="FP114" s="47"/>
    </row>
    <row r="115" spans="1:172" s="48" customFormat="1" ht="35.1" customHeight="1" x14ac:dyDescent="0.35">
      <c r="A115" s="105"/>
      <c r="B115" s="105"/>
      <c r="C115" s="106"/>
      <c r="D115" s="181"/>
      <c r="E115" s="356"/>
      <c r="F115" s="356"/>
      <c r="G115" s="356"/>
      <c r="H115" s="356"/>
      <c r="I115" s="356"/>
      <c r="J115" s="356"/>
      <c r="K115" s="356"/>
      <c r="L115" s="356"/>
      <c r="M115" s="356"/>
      <c r="N115" s="47"/>
      <c r="O115" s="47"/>
      <c r="P115" s="47"/>
      <c r="Q115" s="47"/>
      <c r="R115" s="47"/>
      <c r="S115" s="47"/>
      <c r="T115" s="47"/>
      <c r="U115" s="47"/>
      <c r="V115" s="47"/>
      <c r="W115" s="47"/>
      <c r="X115" s="47"/>
      <c r="Y115" s="47"/>
      <c r="Z115" s="47"/>
      <c r="AA115" s="47"/>
      <c r="AB115" s="47"/>
      <c r="AC115" s="47"/>
      <c r="AD115" s="47"/>
      <c r="AE115" s="47"/>
      <c r="AF115" s="47"/>
      <c r="AG115" s="47"/>
      <c r="AH115" s="47"/>
      <c r="AI115" s="47"/>
      <c r="AJ115" s="47"/>
      <c r="AK115" s="47"/>
      <c r="AL115" s="47"/>
      <c r="AM115" s="47"/>
      <c r="AN115" s="47"/>
      <c r="AO115" s="47"/>
      <c r="AP115" s="47"/>
      <c r="AQ115" s="47"/>
      <c r="AR115" s="47"/>
      <c r="AS115" s="47"/>
      <c r="AT115" s="47"/>
      <c r="AU115" s="47"/>
      <c r="AV115" s="47"/>
      <c r="AW115" s="47"/>
      <c r="AX115" s="47"/>
      <c r="AY115" s="47"/>
      <c r="AZ115" s="47"/>
      <c r="BA115" s="47"/>
      <c r="BB115" s="47"/>
      <c r="BC115" s="47"/>
      <c r="BD115" s="47"/>
      <c r="BE115" s="47"/>
      <c r="BF115" s="47"/>
      <c r="BG115" s="47"/>
      <c r="BH115" s="47"/>
      <c r="BI115" s="47"/>
      <c r="BJ115" s="47"/>
      <c r="BK115" s="47"/>
      <c r="BL115" s="47"/>
      <c r="BM115" s="47"/>
      <c r="BN115" s="47"/>
      <c r="BO115" s="47"/>
      <c r="BP115" s="47"/>
      <c r="BQ115" s="47"/>
      <c r="BR115" s="47"/>
      <c r="BS115" s="47"/>
      <c r="BT115" s="47"/>
      <c r="BU115" s="47"/>
      <c r="BV115" s="47"/>
      <c r="BW115" s="47"/>
      <c r="BX115" s="47"/>
      <c r="BY115" s="47"/>
      <c r="BZ115" s="47"/>
      <c r="CA115" s="47"/>
      <c r="CB115" s="47"/>
      <c r="CC115" s="47"/>
      <c r="CD115" s="47"/>
      <c r="CE115" s="47"/>
      <c r="CF115" s="47"/>
      <c r="CG115" s="47"/>
      <c r="CH115" s="47"/>
      <c r="CI115" s="47"/>
      <c r="CJ115" s="47"/>
      <c r="CK115" s="47"/>
      <c r="CL115" s="47"/>
      <c r="CM115" s="47"/>
      <c r="CN115" s="47"/>
      <c r="CO115" s="47"/>
      <c r="CP115" s="47"/>
      <c r="CQ115" s="47"/>
      <c r="CR115" s="47"/>
      <c r="CS115" s="47"/>
      <c r="CT115" s="47"/>
      <c r="CU115" s="47"/>
      <c r="CV115" s="47"/>
      <c r="CW115" s="47"/>
      <c r="CX115" s="47"/>
      <c r="CY115" s="47"/>
      <c r="CZ115" s="47"/>
      <c r="DA115" s="47"/>
      <c r="DB115" s="47"/>
      <c r="DC115" s="47"/>
      <c r="DD115" s="47"/>
      <c r="DE115" s="47"/>
      <c r="DF115" s="47"/>
      <c r="DG115" s="47"/>
      <c r="DH115" s="47"/>
      <c r="DI115" s="47"/>
      <c r="DJ115" s="47"/>
      <c r="DK115" s="47"/>
      <c r="DL115" s="47"/>
      <c r="DM115" s="47"/>
      <c r="DN115" s="47"/>
      <c r="DO115" s="47"/>
      <c r="DP115" s="47"/>
      <c r="DQ115" s="47"/>
      <c r="DR115" s="47"/>
      <c r="DS115" s="47"/>
      <c r="DT115" s="47"/>
      <c r="DU115" s="47"/>
      <c r="DV115" s="47"/>
      <c r="DW115" s="47"/>
      <c r="DX115" s="47"/>
      <c r="DY115" s="47"/>
      <c r="DZ115" s="47"/>
      <c r="EA115" s="47"/>
      <c r="EB115" s="47"/>
      <c r="EC115" s="47"/>
      <c r="ED115" s="47"/>
      <c r="EE115" s="47"/>
      <c r="EF115" s="47"/>
      <c r="EG115" s="47"/>
      <c r="EH115" s="47"/>
      <c r="EI115" s="47"/>
      <c r="EJ115" s="47"/>
      <c r="EK115" s="47"/>
      <c r="EL115" s="47"/>
      <c r="EM115" s="47"/>
      <c r="EN115" s="47"/>
      <c r="EO115" s="47"/>
      <c r="EP115" s="47"/>
      <c r="EQ115" s="47"/>
      <c r="ER115" s="47"/>
      <c r="ES115" s="47"/>
      <c r="ET115" s="47"/>
      <c r="EU115" s="47"/>
      <c r="EV115" s="47"/>
      <c r="EW115" s="47"/>
      <c r="EX115" s="47"/>
      <c r="EY115" s="47"/>
      <c r="EZ115" s="47"/>
      <c r="FA115" s="47"/>
      <c r="FB115" s="47"/>
      <c r="FC115" s="47"/>
      <c r="FD115" s="47"/>
      <c r="FE115" s="47"/>
      <c r="FF115" s="47"/>
      <c r="FG115" s="47"/>
      <c r="FH115" s="47"/>
      <c r="FI115" s="47"/>
      <c r="FJ115" s="47"/>
      <c r="FK115" s="47"/>
      <c r="FL115" s="47"/>
      <c r="FM115" s="47"/>
      <c r="FN115" s="47"/>
      <c r="FO115" s="47"/>
      <c r="FP115" s="47"/>
    </row>
    <row r="116" spans="1:172" s="48" customFormat="1" ht="35.1" customHeight="1" x14ac:dyDescent="0.35">
      <c r="A116" s="105"/>
      <c r="B116" s="105"/>
      <c r="C116" s="106"/>
      <c r="D116" s="181"/>
      <c r="E116" s="356"/>
      <c r="F116" s="356"/>
      <c r="G116" s="356"/>
      <c r="H116" s="356"/>
      <c r="I116" s="356"/>
      <c r="J116" s="356"/>
      <c r="K116" s="356"/>
      <c r="L116" s="356"/>
      <c r="M116" s="356"/>
      <c r="N116" s="47"/>
      <c r="O116" s="47"/>
      <c r="P116" s="47"/>
      <c r="Q116" s="47"/>
      <c r="R116" s="47"/>
      <c r="S116" s="47"/>
      <c r="T116" s="47"/>
      <c r="U116" s="47"/>
      <c r="V116" s="47"/>
      <c r="W116" s="47"/>
      <c r="X116" s="47"/>
      <c r="Y116" s="47"/>
      <c r="Z116" s="47"/>
      <c r="AA116" s="47"/>
      <c r="AB116" s="47"/>
      <c r="AC116" s="47"/>
      <c r="AD116" s="47"/>
      <c r="AE116" s="47"/>
      <c r="AF116" s="47"/>
      <c r="AG116" s="47"/>
      <c r="AH116" s="47"/>
      <c r="AI116" s="47"/>
      <c r="AJ116" s="47"/>
      <c r="AK116" s="47"/>
      <c r="AL116" s="47"/>
      <c r="AM116" s="47"/>
      <c r="AN116" s="47"/>
      <c r="AO116" s="47"/>
      <c r="AP116" s="47"/>
      <c r="AQ116" s="47"/>
      <c r="AR116" s="47"/>
      <c r="AS116" s="47"/>
      <c r="AT116" s="47"/>
      <c r="AU116" s="47"/>
      <c r="AV116" s="47"/>
      <c r="AW116" s="47"/>
      <c r="AX116" s="47"/>
      <c r="AY116" s="47"/>
      <c r="AZ116" s="47"/>
      <c r="BA116" s="47"/>
      <c r="BB116" s="47"/>
      <c r="BC116" s="47"/>
      <c r="BD116" s="47"/>
      <c r="BE116" s="47"/>
      <c r="BF116" s="47"/>
      <c r="BG116" s="47"/>
      <c r="BH116" s="47"/>
      <c r="BI116" s="47"/>
      <c r="BJ116" s="47"/>
      <c r="BK116" s="47"/>
      <c r="BL116" s="47"/>
      <c r="BM116" s="47"/>
      <c r="BN116" s="47"/>
      <c r="BO116" s="47"/>
      <c r="BP116" s="47"/>
      <c r="BQ116" s="47"/>
      <c r="BR116" s="47"/>
      <c r="BS116" s="47"/>
      <c r="BT116" s="47"/>
      <c r="BU116" s="47"/>
      <c r="BV116" s="47"/>
      <c r="BW116" s="47"/>
      <c r="BX116" s="47"/>
      <c r="BY116" s="47"/>
      <c r="BZ116" s="47"/>
      <c r="CA116" s="47"/>
      <c r="CB116" s="47"/>
      <c r="CC116" s="47"/>
      <c r="CD116" s="47"/>
      <c r="CE116" s="47"/>
      <c r="CF116" s="47"/>
      <c r="CG116" s="47"/>
      <c r="CH116" s="47"/>
      <c r="CI116" s="47"/>
      <c r="CJ116" s="47"/>
      <c r="CK116" s="47"/>
      <c r="CL116" s="47"/>
      <c r="CM116" s="47"/>
      <c r="CN116" s="47"/>
      <c r="CO116" s="47"/>
      <c r="CP116" s="47"/>
      <c r="CQ116" s="47"/>
      <c r="CR116" s="47"/>
      <c r="CS116" s="47"/>
      <c r="CT116" s="47"/>
      <c r="CU116" s="47"/>
      <c r="CV116" s="47"/>
      <c r="CW116" s="47"/>
      <c r="CX116" s="47"/>
      <c r="CY116" s="47"/>
      <c r="CZ116" s="47"/>
      <c r="DA116" s="47"/>
      <c r="DB116" s="47"/>
      <c r="DC116" s="47"/>
      <c r="DD116" s="47"/>
      <c r="DE116" s="47"/>
      <c r="DF116" s="47"/>
      <c r="DG116" s="47"/>
      <c r="DH116" s="47"/>
      <c r="DI116" s="47"/>
      <c r="DJ116" s="47"/>
      <c r="DK116" s="47"/>
      <c r="DL116" s="47"/>
      <c r="DM116" s="47"/>
      <c r="DN116" s="47"/>
      <c r="DO116" s="47"/>
      <c r="DP116" s="47"/>
      <c r="DQ116" s="47"/>
      <c r="DR116" s="47"/>
      <c r="DS116" s="47"/>
      <c r="DT116" s="47"/>
      <c r="DU116" s="47"/>
      <c r="DV116" s="47"/>
      <c r="DW116" s="47"/>
      <c r="DX116" s="47"/>
      <c r="DY116" s="47"/>
      <c r="DZ116" s="47"/>
      <c r="EA116" s="47"/>
      <c r="EB116" s="47"/>
      <c r="EC116" s="47"/>
      <c r="ED116" s="47"/>
      <c r="EE116" s="47"/>
      <c r="EF116" s="47"/>
      <c r="EG116" s="47"/>
      <c r="EH116" s="47"/>
      <c r="EI116" s="47"/>
      <c r="EJ116" s="47"/>
      <c r="EK116" s="47"/>
      <c r="EL116" s="47"/>
      <c r="EM116" s="47"/>
      <c r="EN116" s="47"/>
      <c r="EO116" s="47"/>
      <c r="EP116" s="47"/>
      <c r="EQ116" s="47"/>
      <c r="ER116" s="47"/>
      <c r="ES116" s="47"/>
      <c r="ET116" s="47"/>
      <c r="EU116" s="47"/>
      <c r="EV116" s="47"/>
      <c r="EW116" s="47"/>
      <c r="EX116" s="47"/>
      <c r="EY116" s="47"/>
      <c r="EZ116" s="47"/>
      <c r="FA116" s="47"/>
      <c r="FB116" s="47"/>
      <c r="FC116" s="47"/>
      <c r="FD116" s="47"/>
      <c r="FE116" s="47"/>
      <c r="FF116" s="47"/>
      <c r="FG116" s="47"/>
      <c r="FH116" s="47"/>
      <c r="FI116" s="47"/>
      <c r="FJ116" s="47"/>
      <c r="FK116" s="47"/>
      <c r="FL116" s="47"/>
      <c r="FM116" s="47"/>
      <c r="FN116" s="47"/>
      <c r="FO116" s="47"/>
      <c r="FP116" s="47"/>
    </row>
    <row r="117" spans="1:172" s="48" customFormat="1" ht="35.1" customHeight="1" x14ac:dyDescent="0.35">
      <c r="A117" s="105"/>
      <c r="B117" s="105"/>
      <c r="C117" s="106"/>
      <c r="D117" s="181"/>
      <c r="E117" s="356"/>
      <c r="F117" s="356"/>
      <c r="G117" s="356"/>
      <c r="H117" s="356"/>
      <c r="I117" s="356"/>
      <c r="J117" s="356"/>
      <c r="K117" s="356"/>
      <c r="L117" s="356"/>
      <c r="M117" s="356"/>
      <c r="N117" s="47"/>
      <c r="O117" s="47"/>
      <c r="P117" s="47"/>
      <c r="Q117" s="47"/>
      <c r="R117" s="47"/>
      <c r="S117" s="47"/>
      <c r="T117" s="47"/>
      <c r="U117" s="47"/>
      <c r="V117" s="47"/>
      <c r="W117" s="47"/>
      <c r="X117" s="47"/>
      <c r="Y117" s="47"/>
      <c r="Z117" s="47"/>
      <c r="AA117" s="47"/>
      <c r="AB117" s="47"/>
      <c r="AC117" s="47"/>
      <c r="AD117" s="47"/>
      <c r="AE117" s="47"/>
      <c r="AF117" s="47"/>
      <c r="AG117" s="47"/>
      <c r="AH117" s="47"/>
      <c r="AI117" s="47"/>
      <c r="AJ117" s="47"/>
      <c r="AK117" s="47"/>
      <c r="AL117" s="47"/>
      <c r="AM117" s="47"/>
      <c r="AN117" s="47"/>
      <c r="AO117" s="47"/>
      <c r="AP117" s="47"/>
      <c r="AQ117" s="47"/>
      <c r="AR117" s="47"/>
      <c r="AS117" s="47"/>
      <c r="AT117" s="47"/>
      <c r="AU117" s="47"/>
      <c r="AV117" s="47"/>
      <c r="AW117" s="47"/>
      <c r="AX117" s="47"/>
      <c r="AY117" s="47"/>
      <c r="AZ117" s="47"/>
      <c r="BA117" s="47"/>
      <c r="BB117" s="47"/>
      <c r="BC117" s="47"/>
      <c r="BD117" s="47"/>
      <c r="BE117" s="47"/>
      <c r="BF117" s="47"/>
      <c r="BG117" s="47"/>
      <c r="BH117" s="47"/>
      <c r="BI117" s="47"/>
      <c r="BJ117" s="47"/>
      <c r="BK117" s="47"/>
      <c r="BL117" s="47"/>
      <c r="BM117" s="47"/>
      <c r="BN117" s="47"/>
      <c r="BO117" s="47"/>
      <c r="BP117" s="47"/>
      <c r="BQ117" s="47"/>
      <c r="BR117" s="47"/>
      <c r="BS117" s="47"/>
      <c r="BT117" s="47"/>
      <c r="BU117" s="47"/>
      <c r="BV117" s="47"/>
      <c r="BW117" s="47"/>
      <c r="BX117" s="47"/>
      <c r="BY117" s="47"/>
      <c r="BZ117" s="47"/>
      <c r="CA117" s="47"/>
      <c r="CB117" s="47"/>
      <c r="CC117" s="47"/>
      <c r="CD117" s="47"/>
      <c r="CE117" s="47"/>
      <c r="CF117" s="47"/>
      <c r="CG117" s="47"/>
      <c r="CH117" s="47"/>
      <c r="CI117" s="47"/>
      <c r="CJ117" s="47"/>
      <c r="CK117" s="47"/>
      <c r="CL117" s="47"/>
      <c r="CM117" s="47"/>
      <c r="CN117" s="47"/>
      <c r="CO117" s="47"/>
      <c r="CP117" s="47"/>
      <c r="CQ117" s="47"/>
      <c r="CR117" s="47"/>
      <c r="CS117" s="47"/>
      <c r="CT117" s="47"/>
      <c r="CU117" s="47"/>
      <c r="CV117" s="47"/>
      <c r="CW117" s="47"/>
      <c r="CX117" s="47"/>
      <c r="CY117" s="47"/>
      <c r="CZ117" s="47"/>
      <c r="DA117" s="47"/>
      <c r="DB117" s="47"/>
      <c r="DC117" s="47"/>
      <c r="DD117" s="47"/>
      <c r="DE117" s="47"/>
      <c r="DF117" s="47"/>
      <c r="DG117" s="47"/>
      <c r="DH117" s="47"/>
      <c r="DI117" s="47"/>
      <c r="DJ117" s="47"/>
      <c r="DK117" s="47"/>
      <c r="DL117" s="47"/>
      <c r="DM117" s="47"/>
      <c r="DN117" s="47"/>
      <c r="DO117" s="47"/>
      <c r="DP117" s="47"/>
      <c r="DQ117" s="47"/>
      <c r="DR117" s="47"/>
      <c r="DS117" s="47"/>
      <c r="DT117" s="47"/>
      <c r="DU117" s="47"/>
      <c r="DV117" s="47"/>
      <c r="DW117" s="47"/>
      <c r="DX117" s="47"/>
      <c r="DY117" s="47"/>
      <c r="DZ117" s="47"/>
      <c r="EA117" s="47"/>
      <c r="EB117" s="47"/>
      <c r="EC117" s="47"/>
      <c r="ED117" s="47"/>
      <c r="EE117" s="47"/>
      <c r="EF117" s="47"/>
      <c r="EG117" s="47"/>
      <c r="EH117" s="47"/>
      <c r="EI117" s="47"/>
      <c r="EJ117" s="47"/>
      <c r="EK117" s="47"/>
      <c r="EL117" s="47"/>
      <c r="EM117" s="47"/>
      <c r="EN117" s="47"/>
      <c r="EO117" s="47"/>
      <c r="EP117" s="47"/>
      <c r="EQ117" s="47"/>
      <c r="ER117" s="47"/>
      <c r="ES117" s="47"/>
      <c r="ET117" s="47"/>
      <c r="EU117" s="47"/>
      <c r="EV117" s="47"/>
      <c r="EW117" s="47"/>
      <c r="EX117" s="47"/>
      <c r="EY117" s="47"/>
      <c r="EZ117" s="47"/>
      <c r="FA117" s="47"/>
      <c r="FB117" s="47"/>
      <c r="FC117" s="47"/>
      <c r="FD117" s="47"/>
      <c r="FE117" s="47"/>
      <c r="FF117" s="47"/>
      <c r="FG117" s="47"/>
      <c r="FH117" s="47"/>
      <c r="FI117" s="47"/>
      <c r="FJ117" s="47"/>
      <c r="FK117" s="47"/>
      <c r="FL117" s="47"/>
      <c r="FM117" s="47"/>
      <c r="FN117" s="47"/>
      <c r="FO117" s="47"/>
      <c r="FP117" s="47"/>
    </row>
    <row r="118" spans="1:172" s="48" customFormat="1" ht="35.1" customHeight="1" x14ac:dyDescent="0.35">
      <c r="A118" s="105"/>
      <c r="B118" s="105"/>
      <c r="C118" s="106"/>
      <c r="D118" s="181"/>
      <c r="E118" s="356"/>
      <c r="F118" s="356"/>
      <c r="G118" s="356"/>
      <c r="H118" s="356"/>
      <c r="I118" s="356"/>
      <c r="J118" s="356"/>
      <c r="K118" s="356"/>
      <c r="L118" s="356"/>
      <c r="M118" s="356"/>
      <c r="N118" s="47"/>
      <c r="O118" s="47"/>
      <c r="P118" s="47"/>
      <c r="Q118" s="47"/>
      <c r="R118" s="47"/>
      <c r="S118" s="47"/>
      <c r="T118" s="47"/>
      <c r="U118" s="47"/>
      <c r="V118" s="47"/>
      <c r="W118" s="47"/>
      <c r="X118" s="47"/>
      <c r="Y118" s="47"/>
      <c r="Z118" s="47"/>
      <c r="AA118" s="47"/>
      <c r="AB118" s="47"/>
      <c r="AC118" s="47"/>
      <c r="AD118" s="47"/>
      <c r="AE118" s="47"/>
      <c r="AF118" s="47"/>
      <c r="AG118" s="47"/>
      <c r="AH118" s="47"/>
      <c r="AI118" s="47"/>
      <c r="AJ118" s="47"/>
      <c r="AK118" s="47"/>
      <c r="AL118" s="47"/>
      <c r="AM118" s="47"/>
      <c r="AN118" s="47"/>
      <c r="AO118" s="47"/>
      <c r="AP118" s="47"/>
      <c r="AQ118" s="47"/>
      <c r="AR118" s="47"/>
      <c r="AS118" s="47"/>
      <c r="AT118" s="47"/>
      <c r="AU118" s="47"/>
      <c r="AV118" s="47"/>
      <c r="AW118" s="47"/>
      <c r="AX118" s="47"/>
      <c r="AY118" s="47"/>
      <c r="AZ118" s="47"/>
      <c r="BA118" s="47"/>
      <c r="BB118" s="47"/>
      <c r="BC118" s="47"/>
      <c r="BD118" s="47"/>
      <c r="BE118" s="47"/>
      <c r="BF118" s="47"/>
      <c r="BG118" s="47"/>
      <c r="BH118" s="47"/>
      <c r="BI118" s="47"/>
      <c r="BJ118" s="47"/>
      <c r="BK118" s="47"/>
      <c r="BL118" s="47"/>
      <c r="BM118" s="47"/>
      <c r="BN118" s="47"/>
      <c r="BO118" s="47"/>
      <c r="BP118" s="47"/>
      <c r="BQ118" s="47"/>
      <c r="BR118" s="47"/>
      <c r="BS118" s="47"/>
      <c r="BT118" s="47"/>
      <c r="BU118" s="47"/>
      <c r="BV118" s="47"/>
      <c r="BW118" s="47"/>
      <c r="BX118" s="47"/>
      <c r="BY118" s="47"/>
      <c r="BZ118" s="47"/>
      <c r="CA118" s="47"/>
      <c r="CB118" s="47"/>
      <c r="CC118" s="47"/>
      <c r="CD118" s="47"/>
      <c r="CE118" s="47"/>
      <c r="CF118" s="47"/>
      <c r="CG118" s="47"/>
      <c r="CH118" s="47"/>
      <c r="CI118" s="47"/>
      <c r="CJ118" s="47"/>
      <c r="CK118" s="47"/>
      <c r="CL118" s="47"/>
      <c r="CM118" s="47"/>
      <c r="CN118" s="47"/>
      <c r="CO118" s="47"/>
      <c r="CP118" s="47"/>
      <c r="CQ118" s="47"/>
      <c r="CR118" s="47"/>
      <c r="CS118" s="47"/>
      <c r="CT118" s="47"/>
      <c r="CU118" s="47"/>
      <c r="CV118" s="47"/>
      <c r="CW118" s="47"/>
      <c r="CX118" s="47"/>
      <c r="CY118" s="47"/>
      <c r="CZ118" s="47"/>
      <c r="DA118" s="47"/>
      <c r="DB118" s="47"/>
      <c r="DC118" s="47"/>
      <c r="DD118" s="47"/>
      <c r="DE118" s="47"/>
      <c r="DF118" s="47"/>
      <c r="DG118" s="47"/>
      <c r="DH118" s="47"/>
      <c r="DI118" s="47"/>
      <c r="DJ118" s="47"/>
      <c r="DK118" s="47"/>
      <c r="DL118" s="47"/>
      <c r="DM118" s="47"/>
      <c r="DN118" s="47"/>
      <c r="DO118" s="47"/>
      <c r="DP118" s="47"/>
      <c r="DQ118" s="47"/>
      <c r="DR118" s="47"/>
      <c r="DS118" s="47"/>
      <c r="DT118" s="47"/>
      <c r="DU118" s="47"/>
      <c r="DV118" s="47"/>
      <c r="DW118" s="47"/>
      <c r="DX118" s="47"/>
      <c r="DY118" s="47"/>
      <c r="DZ118" s="47"/>
      <c r="EA118" s="47"/>
      <c r="EB118" s="47"/>
      <c r="EC118" s="47"/>
      <c r="ED118" s="47"/>
      <c r="EE118" s="47"/>
      <c r="EF118" s="47"/>
      <c r="EG118" s="47"/>
      <c r="EH118" s="47"/>
      <c r="EI118" s="47"/>
      <c r="EJ118" s="47"/>
      <c r="EK118" s="47"/>
      <c r="EL118" s="47"/>
      <c r="EM118" s="47"/>
      <c r="EN118" s="47"/>
      <c r="EO118" s="47"/>
      <c r="EP118" s="47"/>
      <c r="EQ118" s="47"/>
      <c r="ER118" s="47"/>
      <c r="ES118" s="47"/>
      <c r="ET118" s="47"/>
      <c r="EU118" s="47"/>
      <c r="EV118" s="47"/>
      <c r="EW118" s="47"/>
      <c r="EX118" s="47"/>
      <c r="EY118" s="47"/>
      <c r="EZ118" s="47"/>
      <c r="FA118" s="47"/>
      <c r="FB118" s="47"/>
      <c r="FC118" s="47"/>
      <c r="FD118" s="47"/>
      <c r="FE118" s="47"/>
      <c r="FF118" s="47"/>
      <c r="FG118" s="47"/>
      <c r="FH118" s="47"/>
      <c r="FI118" s="47"/>
      <c r="FJ118" s="47"/>
      <c r="FK118" s="47"/>
      <c r="FL118" s="47"/>
      <c r="FM118" s="47"/>
      <c r="FN118" s="47"/>
      <c r="FO118" s="47"/>
      <c r="FP118" s="47"/>
    </row>
    <row r="119" spans="1:172" s="48" customFormat="1" ht="35.1" customHeight="1" x14ac:dyDescent="0.35">
      <c r="A119" s="105"/>
      <c r="B119" s="105"/>
      <c r="C119" s="106"/>
      <c r="D119" s="181"/>
      <c r="E119" s="356"/>
      <c r="F119" s="356"/>
      <c r="G119" s="356"/>
      <c r="H119" s="356"/>
      <c r="I119" s="356"/>
      <c r="J119" s="356"/>
      <c r="K119" s="356"/>
      <c r="L119" s="356"/>
      <c r="M119" s="356"/>
      <c r="N119" s="47"/>
      <c r="O119" s="47"/>
      <c r="P119" s="47"/>
      <c r="Q119" s="47"/>
      <c r="R119" s="47"/>
      <c r="S119" s="47"/>
      <c r="T119" s="47"/>
      <c r="U119" s="47"/>
      <c r="V119" s="47"/>
      <c r="W119" s="47"/>
      <c r="X119" s="47"/>
      <c r="Y119" s="47"/>
      <c r="Z119" s="47"/>
      <c r="AA119" s="47"/>
      <c r="AB119" s="47"/>
      <c r="AC119" s="47"/>
      <c r="AD119" s="47"/>
      <c r="AE119" s="47"/>
      <c r="AF119" s="47"/>
      <c r="AG119" s="47"/>
      <c r="AH119" s="47"/>
      <c r="AI119" s="47"/>
      <c r="AJ119" s="47"/>
      <c r="AK119" s="47"/>
      <c r="AL119" s="47"/>
      <c r="AM119" s="47"/>
      <c r="AN119" s="47"/>
      <c r="AO119" s="47"/>
      <c r="AP119" s="47"/>
      <c r="AQ119" s="47"/>
      <c r="AR119" s="47"/>
      <c r="AS119" s="47"/>
      <c r="AT119" s="47"/>
      <c r="AU119" s="47"/>
      <c r="AV119" s="47"/>
      <c r="AW119" s="47"/>
      <c r="AX119" s="47"/>
      <c r="AY119" s="47"/>
      <c r="AZ119" s="47"/>
      <c r="BA119" s="47"/>
      <c r="BB119" s="47"/>
      <c r="BC119" s="47"/>
      <c r="BD119" s="47"/>
      <c r="BE119" s="47"/>
      <c r="BF119" s="47"/>
      <c r="BG119" s="47"/>
      <c r="BH119" s="47"/>
      <c r="BI119" s="47"/>
      <c r="BJ119" s="47"/>
      <c r="BK119" s="47"/>
      <c r="BL119" s="47"/>
      <c r="BM119" s="47"/>
      <c r="BN119" s="47"/>
      <c r="BO119" s="47"/>
      <c r="BP119" s="47"/>
      <c r="BQ119" s="47"/>
      <c r="BR119" s="47"/>
      <c r="BS119" s="47"/>
      <c r="BT119" s="47"/>
      <c r="BU119" s="47"/>
      <c r="BV119" s="47"/>
      <c r="BW119" s="47"/>
      <c r="BX119" s="47"/>
      <c r="BY119" s="47"/>
      <c r="BZ119" s="47"/>
      <c r="CA119" s="47"/>
      <c r="CB119" s="47"/>
      <c r="CC119" s="47"/>
      <c r="CD119" s="47"/>
      <c r="CE119" s="47"/>
      <c r="CF119" s="47"/>
      <c r="CG119" s="47"/>
      <c r="CH119" s="47"/>
      <c r="CI119" s="47"/>
      <c r="CJ119" s="47"/>
      <c r="CK119" s="47"/>
      <c r="CL119" s="47"/>
      <c r="CM119" s="47"/>
      <c r="CN119" s="47"/>
      <c r="CO119" s="47"/>
      <c r="CP119" s="47"/>
      <c r="CQ119" s="47"/>
      <c r="CR119" s="47"/>
      <c r="CS119" s="47"/>
      <c r="CT119" s="47"/>
      <c r="CU119" s="47"/>
      <c r="CV119" s="47"/>
      <c r="CW119" s="47"/>
      <c r="CX119" s="47"/>
      <c r="CY119" s="47"/>
      <c r="CZ119" s="47"/>
      <c r="DA119" s="47"/>
      <c r="DB119" s="47"/>
      <c r="DC119" s="47"/>
      <c r="DD119" s="47"/>
      <c r="DE119" s="47"/>
      <c r="DF119" s="47"/>
      <c r="DG119" s="47"/>
      <c r="DH119" s="47"/>
      <c r="DI119" s="47"/>
      <c r="DJ119" s="47"/>
      <c r="DK119" s="47"/>
      <c r="DL119" s="47"/>
      <c r="DM119" s="47"/>
      <c r="DN119" s="47"/>
      <c r="DO119" s="47"/>
      <c r="DP119" s="47"/>
      <c r="DQ119" s="47"/>
      <c r="DR119" s="47"/>
      <c r="DS119" s="47"/>
      <c r="DT119" s="47"/>
      <c r="DU119" s="47"/>
      <c r="DV119" s="47"/>
      <c r="DW119" s="47"/>
      <c r="DX119" s="47"/>
      <c r="DY119" s="47"/>
      <c r="DZ119" s="47"/>
      <c r="EA119" s="47"/>
      <c r="EB119" s="47"/>
      <c r="EC119" s="47"/>
      <c r="ED119" s="47"/>
      <c r="EE119" s="47"/>
      <c r="EF119" s="47"/>
      <c r="EG119" s="47"/>
      <c r="EH119" s="47"/>
      <c r="EI119" s="47"/>
      <c r="EJ119" s="47"/>
      <c r="EK119" s="47"/>
      <c r="EL119" s="47"/>
      <c r="EM119" s="47"/>
      <c r="EN119" s="47"/>
      <c r="EO119" s="47"/>
      <c r="EP119" s="47"/>
      <c r="EQ119" s="47"/>
      <c r="ER119" s="47"/>
      <c r="ES119" s="47"/>
      <c r="ET119" s="47"/>
      <c r="EU119" s="47"/>
      <c r="EV119" s="47"/>
      <c r="EW119" s="47"/>
      <c r="EX119" s="47"/>
      <c r="EY119" s="47"/>
      <c r="EZ119" s="47"/>
      <c r="FA119" s="47"/>
      <c r="FB119" s="47"/>
      <c r="FC119" s="47"/>
      <c r="FD119" s="47"/>
      <c r="FE119" s="47"/>
      <c r="FF119" s="47"/>
      <c r="FG119" s="47"/>
      <c r="FH119" s="47"/>
      <c r="FI119" s="47"/>
      <c r="FJ119" s="47"/>
      <c r="FK119" s="47"/>
      <c r="FL119" s="47"/>
      <c r="FM119" s="47"/>
      <c r="FN119" s="47"/>
      <c r="FO119" s="47"/>
      <c r="FP119" s="47"/>
    </row>
    <row r="120" spans="1:172" s="48" customFormat="1" ht="35.1" customHeight="1" x14ac:dyDescent="0.35">
      <c r="A120" s="105"/>
      <c r="B120" s="105"/>
      <c r="C120" s="106"/>
      <c r="D120" s="181"/>
      <c r="E120" s="356"/>
      <c r="F120" s="356"/>
      <c r="G120" s="356"/>
      <c r="H120" s="356"/>
      <c r="I120" s="356"/>
      <c r="J120" s="356"/>
      <c r="K120" s="356"/>
      <c r="L120" s="356"/>
      <c r="M120" s="356"/>
      <c r="N120" s="47"/>
      <c r="O120" s="47"/>
      <c r="P120" s="47"/>
      <c r="Q120" s="47"/>
      <c r="R120" s="47"/>
      <c r="S120" s="47"/>
      <c r="T120" s="47"/>
      <c r="U120" s="47"/>
      <c r="V120" s="47"/>
      <c r="W120" s="47"/>
      <c r="X120" s="47"/>
      <c r="Y120" s="47"/>
      <c r="Z120" s="47"/>
      <c r="AA120" s="47"/>
      <c r="AB120" s="47"/>
      <c r="AC120" s="47"/>
      <c r="AD120" s="47"/>
      <c r="AE120" s="47"/>
      <c r="AF120" s="47"/>
      <c r="AG120" s="47"/>
      <c r="AH120" s="47"/>
      <c r="AI120" s="47"/>
      <c r="AJ120" s="47"/>
      <c r="AK120" s="47"/>
      <c r="AL120" s="47"/>
      <c r="AM120" s="47"/>
      <c r="AN120" s="47"/>
      <c r="AO120" s="47"/>
      <c r="AP120" s="47"/>
      <c r="AQ120" s="47"/>
      <c r="AR120" s="47"/>
      <c r="AS120" s="47"/>
      <c r="AT120" s="47"/>
      <c r="AU120" s="47"/>
      <c r="AV120" s="47"/>
      <c r="AW120" s="47"/>
      <c r="AX120" s="47"/>
      <c r="AY120" s="47"/>
      <c r="AZ120" s="47"/>
      <c r="BA120" s="47"/>
      <c r="BB120" s="47"/>
      <c r="BC120" s="47"/>
      <c r="BD120" s="47"/>
      <c r="BE120" s="47"/>
      <c r="BF120" s="47"/>
      <c r="BG120" s="47"/>
      <c r="BH120" s="47"/>
      <c r="BI120" s="47"/>
      <c r="BJ120" s="47"/>
      <c r="BK120" s="47"/>
      <c r="BL120" s="47"/>
      <c r="BM120" s="47"/>
      <c r="BN120" s="47"/>
      <c r="BO120" s="47"/>
      <c r="BP120" s="47"/>
      <c r="BQ120" s="47"/>
      <c r="BR120" s="47"/>
      <c r="BS120" s="47"/>
      <c r="BT120" s="47"/>
      <c r="BU120" s="47"/>
      <c r="BV120" s="47"/>
      <c r="BW120" s="47"/>
      <c r="BX120" s="47"/>
      <c r="BY120" s="47"/>
      <c r="BZ120" s="47"/>
      <c r="CA120" s="47"/>
      <c r="CB120" s="47"/>
      <c r="CC120" s="47"/>
      <c r="CD120" s="47"/>
      <c r="CE120" s="47"/>
      <c r="CF120" s="47"/>
      <c r="CG120" s="47"/>
      <c r="CH120" s="47"/>
      <c r="CI120" s="47"/>
      <c r="CJ120" s="47"/>
      <c r="CK120" s="47"/>
      <c r="CL120" s="47"/>
      <c r="CM120" s="47"/>
      <c r="CN120" s="47"/>
      <c r="CO120" s="47"/>
      <c r="CP120" s="47"/>
      <c r="CQ120" s="47"/>
      <c r="CR120" s="47"/>
      <c r="CS120" s="47"/>
      <c r="CT120" s="47"/>
      <c r="CU120" s="47"/>
      <c r="CV120" s="47"/>
      <c r="CW120" s="47"/>
      <c r="CX120" s="47"/>
      <c r="CY120" s="47"/>
      <c r="CZ120" s="47"/>
      <c r="DA120" s="47"/>
      <c r="DB120" s="47"/>
      <c r="DC120" s="47"/>
      <c r="DD120" s="47"/>
      <c r="DE120" s="47"/>
      <c r="DF120" s="47"/>
      <c r="DG120" s="47"/>
      <c r="DH120" s="47"/>
      <c r="DI120" s="47"/>
      <c r="DJ120" s="47"/>
      <c r="DK120" s="47"/>
      <c r="DL120" s="47"/>
      <c r="DM120" s="47"/>
      <c r="DN120" s="47"/>
      <c r="DO120" s="47"/>
      <c r="DP120" s="47"/>
      <c r="DQ120" s="47"/>
      <c r="DR120" s="47"/>
      <c r="DS120" s="47"/>
      <c r="DT120" s="47"/>
      <c r="DU120" s="47"/>
      <c r="DV120" s="47"/>
      <c r="DW120" s="47"/>
      <c r="DX120" s="47"/>
      <c r="DY120" s="47"/>
      <c r="DZ120" s="47"/>
      <c r="EA120" s="47"/>
      <c r="EB120" s="47"/>
      <c r="EC120" s="47"/>
      <c r="ED120" s="47"/>
      <c r="EE120" s="47"/>
      <c r="EF120" s="47"/>
      <c r="EG120" s="47"/>
      <c r="EH120" s="47"/>
      <c r="EI120" s="47"/>
      <c r="EJ120" s="47"/>
      <c r="EK120" s="47"/>
      <c r="EL120" s="47"/>
      <c r="EM120" s="47"/>
      <c r="EN120" s="47"/>
      <c r="EO120" s="47"/>
      <c r="EP120" s="47"/>
      <c r="EQ120" s="47"/>
      <c r="ER120" s="47"/>
      <c r="ES120" s="47"/>
      <c r="ET120" s="47"/>
      <c r="EU120" s="47"/>
      <c r="EV120" s="47"/>
      <c r="EW120" s="47"/>
      <c r="EX120" s="47"/>
      <c r="EY120" s="47"/>
      <c r="EZ120" s="47"/>
      <c r="FA120" s="47"/>
      <c r="FB120" s="47"/>
      <c r="FC120" s="47"/>
      <c r="FD120" s="47"/>
      <c r="FE120" s="47"/>
      <c r="FF120" s="47"/>
      <c r="FG120" s="47"/>
      <c r="FH120" s="47"/>
      <c r="FI120" s="47"/>
      <c r="FJ120" s="47"/>
      <c r="FK120" s="47"/>
      <c r="FL120" s="47"/>
      <c r="FM120" s="47"/>
      <c r="FN120" s="47"/>
      <c r="FO120" s="47"/>
      <c r="FP120" s="47"/>
    </row>
    <row r="121" spans="1:172" s="48" customFormat="1" ht="35.1" customHeight="1" x14ac:dyDescent="0.35">
      <c r="A121" s="105"/>
      <c r="B121" s="105"/>
      <c r="C121" s="106"/>
      <c r="D121" s="181"/>
      <c r="E121" s="356"/>
      <c r="F121" s="356"/>
      <c r="G121" s="356"/>
      <c r="H121" s="356"/>
      <c r="I121" s="356"/>
      <c r="J121" s="356"/>
      <c r="K121" s="356"/>
      <c r="L121" s="356"/>
      <c r="M121" s="356"/>
      <c r="N121" s="47"/>
      <c r="O121" s="47"/>
      <c r="P121" s="47"/>
      <c r="Q121" s="47"/>
      <c r="R121" s="47"/>
      <c r="S121" s="47"/>
      <c r="T121" s="47"/>
      <c r="U121" s="47"/>
      <c r="V121" s="47"/>
      <c r="W121" s="47"/>
      <c r="X121" s="47"/>
      <c r="Y121" s="47"/>
      <c r="Z121" s="47"/>
      <c r="AA121" s="47"/>
      <c r="AB121" s="47"/>
      <c r="AC121" s="47"/>
      <c r="AD121" s="47"/>
      <c r="AE121" s="47"/>
      <c r="AF121" s="47"/>
      <c r="AG121" s="47"/>
      <c r="AH121" s="47"/>
      <c r="AI121" s="47"/>
      <c r="AJ121" s="47"/>
      <c r="AK121" s="47"/>
      <c r="AL121" s="47"/>
      <c r="AM121" s="47"/>
      <c r="AN121" s="47"/>
      <c r="AO121" s="47"/>
      <c r="AP121" s="47"/>
      <c r="AQ121" s="47"/>
      <c r="AR121" s="47"/>
      <c r="AS121" s="47"/>
      <c r="AT121" s="47"/>
      <c r="AU121" s="47"/>
      <c r="AV121" s="47"/>
      <c r="AW121" s="47"/>
      <c r="AX121" s="47"/>
      <c r="AY121" s="47"/>
      <c r="AZ121" s="47"/>
      <c r="BA121" s="47"/>
      <c r="BB121" s="47"/>
      <c r="BC121" s="47"/>
      <c r="BD121" s="47"/>
      <c r="BE121" s="47"/>
      <c r="BF121" s="47"/>
      <c r="BG121" s="47"/>
      <c r="BH121" s="47"/>
      <c r="BI121" s="47"/>
      <c r="BJ121" s="47"/>
      <c r="BK121" s="47"/>
      <c r="BL121" s="47"/>
      <c r="BM121" s="47"/>
      <c r="BN121" s="47"/>
      <c r="BO121" s="47"/>
      <c r="BP121" s="47"/>
      <c r="BQ121" s="47"/>
      <c r="BR121" s="47"/>
      <c r="BS121" s="47"/>
      <c r="BT121" s="47"/>
      <c r="BU121" s="47"/>
      <c r="BV121" s="47"/>
      <c r="BW121" s="47"/>
      <c r="BX121" s="47"/>
      <c r="BY121" s="47"/>
      <c r="BZ121" s="47"/>
      <c r="CA121" s="47"/>
      <c r="CB121" s="47"/>
      <c r="CC121" s="47"/>
      <c r="CD121" s="47"/>
      <c r="CE121" s="47"/>
      <c r="CF121" s="47"/>
      <c r="CG121" s="47"/>
      <c r="CH121" s="47"/>
      <c r="CI121" s="47"/>
      <c r="CJ121" s="47"/>
      <c r="CK121" s="47"/>
      <c r="CL121" s="47"/>
      <c r="CM121" s="47"/>
      <c r="CN121" s="47"/>
      <c r="CO121" s="47"/>
      <c r="CP121" s="47"/>
      <c r="CQ121" s="47"/>
      <c r="CR121" s="47"/>
      <c r="CS121" s="47"/>
      <c r="CT121" s="47"/>
      <c r="CU121" s="47"/>
      <c r="CV121" s="47"/>
      <c r="CW121" s="47"/>
      <c r="CX121" s="47"/>
      <c r="CY121" s="47"/>
      <c r="CZ121" s="47"/>
      <c r="DA121" s="47"/>
      <c r="DB121" s="47"/>
      <c r="DC121" s="47"/>
      <c r="DD121" s="47"/>
      <c r="DE121" s="47"/>
      <c r="DF121" s="47"/>
      <c r="DG121" s="47"/>
      <c r="DH121" s="47"/>
      <c r="DI121" s="47"/>
      <c r="DJ121" s="47"/>
      <c r="DK121" s="47"/>
      <c r="DL121" s="47"/>
      <c r="DM121" s="47"/>
      <c r="DN121" s="47"/>
      <c r="DO121" s="47"/>
      <c r="DP121" s="47"/>
      <c r="DQ121" s="47"/>
      <c r="DR121" s="47"/>
      <c r="DS121" s="47"/>
      <c r="DT121" s="47"/>
      <c r="DU121" s="47"/>
      <c r="DV121" s="47"/>
      <c r="DW121" s="47"/>
      <c r="DX121" s="47"/>
      <c r="DY121" s="47"/>
      <c r="DZ121" s="47"/>
      <c r="EA121" s="47"/>
      <c r="EB121" s="47"/>
      <c r="EC121" s="47"/>
      <c r="ED121" s="47"/>
      <c r="EE121" s="47"/>
      <c r="EF121" s="47"/>
      <c r="EG121" s="47"/>
      <c r="EH121" s="47"/>
      <c r="EI121" s="47"/>
      <c r="EJ121" s="47"/>
      <c r="EK121" s="47"/>
      <c r="EL121" s="47"/>
      <c r="EM121" s="47"/>
      <c r="EN121" s="47"/>
      <c r="EO121" s="47"/>
      <c r="EP121" s="47"/>
      <c r="EQ121" s="47"/>
      <c r="ER121" s="47"/>
      <c r="ES121" s="47"/>
      <c r="ET121" s="47"/>
      <c r="EU121" s="47"/>
      <c r="EV121" s="47"/>
      <c r="EW121" s="47"/>
      <c r="EX121" s="47"/>
      <c r="EY121" s="47"/>
      <c r="EZ121" s="47"/>
      <c r="FA121" s="47"/>
      <c r="FB121" s="47"/>
      <c r="FC121" s="47"/>
      <c r="FD121" s="47"/>
      <c r="FE121" s="47"/>
      <c r="FF121" s="47"/>
      <c r="FG121" s="47"/>
      <c r="FH121" s="47"/>
      <c r="FI121" s="47"/>
      <c r="FJ121" s="47"/>
      <c r="FK121" s="47"/>
      <c r="FL121" s="47"/>
      <c r="FM121" s="47"/>
      <c r="FN121" s="47"/>
      <c r="FO121" s="47"/>
      <c r="FP121" s="47"/>
    </row>
    <row r="122" spans="1:172" s="48" customFormat="1" ht="35.1" customHeight="1" x14ac:dyDescent="0.35">
      <c r="A122" s="105"/>
      <c r="B122" s="105"/>
      <c r="C122" s="106"/>
      <c r="D122" s="181"/>
      <c r="E122" s="356"/>
      <c r="F122" s="356"/>
      <c r="G122" s="356"/>
      <c r="H122" s="356"/>
      <c r="I122" s="356"/>
      <c r="J122" s="356"/>
      <c r="K122" s="356"/>
      <c r="L122" s="356"/>
      <c r="M122" s="356"/>
      <c r="N122" s="47"/>
      <c r="O122" s="47"/>
      <c r="P122" s="47"/>
      <c r="Q122" s="47"/>
      <c r="R122" s="47"/>
      <c r="S122" s="47"/>
      <c r="T122" s="47"/>
      <c r="U122" s="47"/>
      <c r="V122" s="47"/>
      <c r="W122" s="47"/>
      <c r="X122" s="47"/>
      <c r="Y122" s="47"/>
      <c r="Z122" s="47"/>
      <c r="AA122" s="47"/>
      <c r="AB122" s="47"/>
      <c r="AC122" s="47"/>
      <c r="AD122" s="47"/>
      <c r="AE122" s="47"/>
      <c r="AF122" s="47"/>
      <c r="AG122" s="47"/>
      <c r="AH122" s="47"/>
      <c r="AI122" s="47"/>
      <c r="AJ122" s="47"/>
      <c r="AK122" s="47"/>
      <c r="AL122" s="47"/>
      <c r="AM122" s="47"/>
      <c r="AN122" s="47"/>
      <c r="AO122" s="47"/>
      <c r="AP122" s="47"/>
      <c r="AQ122" s="47"/>
      <c r="AR122" s="47"/>
      <c r="AS122" s="47"/>
      <c r="AT122" s="47"/>
      <c r="AU122" s="47"/>
      <c r="AV122" s="47"/>
      <c r="AW122" s="47"/>
      <c r="AX122" s="47"/>
      <c r="AY122" s="47"/>
      <c r="AZ122" s="47"/>
      <c r="BA122" s="47"/>
      <c r="BB122" s="47"/>
      <c r="BC122" s="47"/>
      <c r="BD122" s="47"/>
      <c r="BE122" s="47"/>
      <c r="BF122" s="47"/>
      <c r="BG122" s="47"/>
      <c r="BH122" s="47"/>
      <c r="BI122" s="47"/>
      <c r="BJ122" s="47"/>
      <c r="BK122" s="47"/>
      <c r="BL122" s="47"/>
      <c r="BM122" s="47"/>
      <c r="BN122" s="47"/>
      <c r="BO122" s="47"/>
      <c r="BP122" s="47"/>
      <c r="BQ122" s="47"/>
      <c r="BR122" s="47"/>
      <c r="BS122" s="47"/>
      <c r="BT122" s="47"/>
      <c r="BU122" s="47"/>
      <c r="BV122" s="47"/>
      <c r="BW122" s="47"/>
      <c r="BX122" s="47"/>
      <c r="BY122" s="47"/>
      <c r="BZ122" s="47"/>
      <c r="CA122" s="47"/>
      <c r="CB122" s="47"/>
      <c r="CC122" s="47"/>
      <c r="CD122" s="47"/>
      <c r="CE122" s="47"/>
      <c r="CF122" s="47"/>
      <c r="CG122" s="47"/>
      <c r="CH122" s="47"/>
      <c r="CI122" s="47"/>
      <c r="CJ122" s="47"/>
      <c r="CK122" s="47"/>
      <c r="CL122" s="47"/>
      <c r="CM122" s="47"/>
      <c r="CN122" s="47"/>
      <c r="CO122" s="47"/>
      <c r="CP122" s="47"/>
      <c r="CQ122" s="47"/>
      <c r="CR122" s="47"/>
      <c r="CS122" s="47"/>
      <c r="CT122" s="47"/>
      <c r="CU122" s="47"/>
      <c r="CV122" s="47"/>
      <c r="CW122" s="47"/>
      <c r="CX122" s="47"/>
      <c r="CY122" s="47"/>
      <c r="CZ122" s="47"/>
      <c r="DA122" s="47"/>
      <c r="DB122" s="47"/>
      <c r="DC122" s="47"/>
      <c r="DD122" s="47"/>
      <c r="DE122" s="47"/>
      <c r="DF122" s="47"/>
      <c r="DG122" s="47"/>
      <c r="DH122" s="47"/>
      <c r="DI122" s="47"/>
      <c r="DJ122" s="47"/>
      <c r="DK122" s="47"/>
      <c r="DL122" s="47"/>
      <c r="DM122" s="47"/>
      <c r="DN122" s="47"/>
      <c r="DO122" s="47"/>
      <c r="DP122" s="47"/>
      <c r="DQ122" s="47"/>
      <c r="DR122" s="47"/>
      <c r="DS122" s="47"/>
      <c r="DT122" s="47"/>
      <c r="DU122" s="47"/>
      <c r="DV122" s="47"/>
      <c r="DW122" s="47"/>
      <c r="DX122" s="47"/>
      <c r="DY122" s="47"/>
      <c r="DZ122" s="47"/>
      <c r="EA122" s="47"/>
      <c r="EB122" s="47"/>
      <c r="EC122" s="47"/>
      <c r="ED122" s="47"/>
      <c r="EE122" s="47"/>
      <c r="EF122" s="47"/>
      <c r="EG122" s="47"/>
      <c r="EH122" s="47"/>
      <c r="EI122" s="47"/>
      <c r="EJ122" s="47"/>
      <c r="EK122" s="47"/>
      <c r="EL122" s="47"/>
      <c r="EM122" s="47"/>
      <c r="EN122" s="47"/>
      <c r="EO122" s="47"/>
      <c r="EP122" s="47"/>
      <c r="EQ122" s="47"/>
      <c r="ER122" s="47"/>
      <c r="ES122" s="47"/>
      <c r="ET122" s="47"/>
      <c r="EU122" s="47"/>
      <c r="EV122" s="47"/>
      <c r="EW122" s="47"/>
      <c r="EX122" s="47"/>
      <c r="EY122" s="47"/>
      <c r="EZ122" s="47"/>
      <c r="FA122" s="47"/>
      <c r="FB122" s="47"/>
      <c r="FC122" s="47"/>
      <c r="FD122" s="47"/>
      <c r="FE122" s="47"/>
      <c r="FF122" s="47"/>
      <c r="FG122" s="47"/>
      <c r="FH122" s="47"/>
      <c r="FI122" s="47"/>
      <c r="FJ122" s="47"/>
      <c r="FK122" s="47"/>
      <c r="FL122" s="47"/>
      <c r="FM122" s="47"/>
      <c r="FN122" s="47"/>
      <c r="FO122" s="47"/>
      <c r="FP122" s="47"/>
    </row>
    <row r="123" spans="1:172" s="48" customFormat="1" ht="35.1" customHeight="1" x14ac:dyDescent="0.35">
      <c r="A123" s="105"/>
      <c r="B123" s="105"/>
      <c r="C123" s="106"/>
      <c r="D123" s="181"/>
      <c r="E123" s="356"/>
      <c r="F123" s="356"/>
      <c r="G123" s="356"/>
      <c r="H123" s="356"/>
      <c r="I123" s="356"/>
      <c r="J123" s="356"/>
      <c r="K123" s="356"/>
      <c r="L123" s="356"/>
      <c r="M123" s="356"/>
      <c r="N123" s="47"/>
      <c r="O123" s="47"/>
      <c r="P123" s="47"/>
      <c r="Q123" s="47"/>
      <c r="R123" s="47"/>
      <c r="S123" s="47"/>
      <c r="T123" s="47"/>
      <c r="U123" s="47"/>
      <c r="V123" s="47"/>
      <c r="W123" s="47"/>
      <c r="X123" s="47"/>
      <c r="Y123" s="47"/>
      <c r="Z123" s="47"/>
      <c r="AA123" s="47"/>
      <c r="AB123" s="47"/>
      <c r="AC123" s="47"/>
      <c r="AD123" s="47"/>
      <c r="AE123" s="47"/>
      <c r="AF123" s="47"/>
      <c r="AG123" s="47"/>
      <c r="AH123" s="47"/>
      <c r="AI123" s="47"/>
      <c r="AJ123" s="47"/>
      <c r="AK123" s="47"/>
      <c r="AL123" s="47"/>
      <c r="AM123" s="47"/>
      <c r="AN123" s="47"/>
      <c r="AO123" s="47"/>
      <c r="AP123" s="47"/>
      <c r="AQ123" s="47"/>
      <c r="AR123" s="47"/>
      <c r="AS123" s="47"/>
      <c r="AT123" s="47"/>
      <c r="AU123" s="47"/>
      <c r="AV123" s="47"/>
      <c r="AW123" s="47"/>
      <c r="AX123" s="47"/>
      <c r="AY123" s="47"/>
      <c r="AZ123" s="47"/>
      <c r="BA123" s="47"/>
      <c r="BB123" s="47"/>
      <c r="BC123" s="47"/>
      <c r="BD123" s="47"/>
      <c r="BE123" s="47"/>
      <c r="BF123" s="47"/>
      <c r="BG123" s="47"/>
      <c r="BH123" s="47"/>
      <c r="BI123" s="47"/>
      <c r="BJ123" s="47"/>
      <c r="BK123" s="47"/>
      <c r="BL123" s="47"/>
      <c r="BM123" s="47"/>
      <c r="BN123" s="47"/>
      <c r="BO123" s="47"/>
      <c r="BP123" s="47"/>
      <c r="BQ123" s="47"/>
      <c r="BR123" s="47"/>
      <c r="BS123" s="47"/>
      <c r="BT123" s="47"/>
      <c r="BU123" s="47"/>
      <c r="BV123" s="47"/>
      <c r="BW123" s="47"/>
      <c r="BX123" s="47"/>
      <c r="BY123" s="47"/>
      <c r="BZ123" s="47"/>
      <c r="CA123" s="47"/>
      <c r="CB123" s="47"/>
      <c r="CC123" s="47"/>
      <c r="CD123" s="47"/>
      <c r="CE123" s="47"/>
      <c r="CF123" s="47"/>
      <c r="CG123" s="47"/>
      <c r="CH123" s="47"/>
      <c r="CI123" s="47"/>
      <c r="CJ123" s="47"/>
      <c r="CK123" s="47"/>
      <c r="CL123" s="47"/>
      <c r="CM123" s="47"/>
      <c r="CN123" s="47"/>
      <c r="CO123" s="47"/>
      <c r="CP123" s="47"/>
      <c r="CQ123" s="47"/>
      <c r="CR123" s="47"/>
      <c r="CS123" s="47"/>
      <c r="CT123" s="47"/>
      <c r="CU123" s="47"/>
      <c r="CV123" s="47"/>
      <c r="CW123" s="47"/>
      <c r="CX123" s="47"/>
      <c r="CY123" s="47"/>
      <c r="CZ123" s="47"/>
      <c r="DA123" s="47"/>
      <c r="DB123" s="47"/>
      <c r="DC123" s="47"/>
      <c r="DD123" s="47"/>
      <c r="DE123" s="47"/>
      <c r="DF123" s="47"/>
      <c r="DG123" s="47"/>
      <c r="DH123" s="47"/>
      <c r="DI123" s="47"/>
      <c r="DJ123" s="47"/>
      <c r="DK123" s="47"/>
      <c r="DL123" s="47"/>
      <c r="DM123" s="47"/>
      <c r="DN123" s="47"/>
      <c r="DO123" s="47"/>
      <c r="DP123" s="47"/>
      <c r="DQ123" s="47"/>
      <c r="DR123" s="47"/>
      <c r="DS123" s="47"/>
      <c r="DT123" s="47"/>
      <c r="DU123" s="47"/>
      <c r="DV123" s="47"/>
      <c r="DW123" s="47"/>
      <c r="DX123" s="47"/>
      <c r="DY123" s="47"/>
      <c r="DZ123" s="47"/>
      <c r="EA123" s="47"/>
      <c r="EB123" s="47"/>
      <c r="EC123" s="47"/>
      <c r="ED123" s="47"/>
      <c r="EE123" s="47"/>
      <c r="EF123" s="47"/>
      <c r="EG123" s="47"/>
      <c r="EH123" s="47"/>
      <c r="EI123" s="47"/>
      <c r="EJ123" s="47"/>
      <c r="EK123" s="47"/>
      <c r="EL123" s="47"/>
      <c r="EM123" s="47"/>
      <c r="EN123" s="47"/>
      <c r="EO123" s="47"/>
      <c r="EP123" s="47"/>
      <c r="EQ123" s="47"/>
      <c r="ER123" s="47"/>
      <c r="ES123" s="47"/>
      <c r="ET123" s="47"/>
      <c r="EU123" s="47"/>
      <c r="EV123" s="47"/>
      <c r="EW123" s="47"/>
      <c r="EX123" s="47"/>
      <c r="EY123" s="47"/>
      <c r="EZ123" s="47"/>
      <c r="FA123" s="47"/>
      <c r="FB123" s="47"/>
      <c r="FC123" s="47"/>
      <c r="FD123" s="47"/>
      <c r="FE123" s="47"/>
      <c r="FF123" s="47"/>
      <c r="FG123" s="47"/>
      <c r="FH123" s="47"/>
      <c r="FI123" s="47"/>
      <c r="FJ123" s="47"/>
      <c r="FK123" s="47"/>
      <c r="FL123" s="47"/>
      <c r="FM123" s="47"/>
      <c r="FN123" s="47"/>
      <c r="FO123" s="47"/>
      <c r="FP123" s="47"/>
    </row>
    <row r="124" spans="1:172" s="48" customFormat="1" ht="35.1" customHeight="1" x14ac:dyDescent="0.35">
      <c r="A124" s="105"/>
      <c r="B124" s="105"/>
      <c r="C124" s="106"/>
      <c r="D124" s="181"/>
      <c r="E124" s="356"/>
      <c r="F124" s="356"/>
      <c r="G124" s="356"/>
      <c r="H124" s="356"/>
      <c r="I124" s="356"/>
      <c r="J124" s="356"/>
      <c r="K124" s="356"/>
      <c r="L124" s="356"/>
      <c r="M124" s="356"/>
      <c r="N124" s="47"/>
      <c r="O124" s="47"/>
      <c r="P124" s="47"/>
      <c r="Q124" s="47"/>
      <c r="R124" s="47"/>
      <c r="S124" s="47"/>
      <c r="T124" s="47"/>
      <c r="U124" s="47"/>
      <c r="V124" s="47"/>
      <c r="W124" s="47"/>
      <c r="X124" s="47"/>
      <c r="Y124" s="47"/>
      <c r="Z124" s="47"/>
      <c r="AA124" s="47"/>
      <c r="AB124" s="47"/>
      <c r="AC124" s="47"/>
      <c r="AD124" s="47"/>
      <c r="AE124" s="47"/>
      <c r="AF124" s="47"/>
      <c r="AG124" s="47"/>
      <c r="AH124" s="47"/>
      <c r="AI124" s="47"/>
      <c r="AJ124" s="47"/>
      <c r="AK124" s="47"/>
      <c r="AL124" s="47"/>
      <c r="AM124" s="47"/>
      <c r="AN124" s="47"/>
      <c r="AO124" s="47"/>
      <c r="AP124" s="47"/>
      <c r="AQ124" s="47"/>
      <c r="AR124" s="47"/>
      <c r="AS124" s="47"/>
      <c r="AT124" s="47"/>
      <c r="AU124" s="47"/>
      <c r="AV124" s="47"/>
      <c r="AW124" s="47"/>
      <c r="AX124" s="47"/>
      <c r="AY124" s="47"/>
      <c r="AZ124" s="47"/>
      <c r="BA124" s="47"/>
      <c r="BB124" s="47"/>
      <c r="BC124" s="47"/>
      <c r="BD124" s="47"/>
      <c r="BE124" s="47"/>
      <c r="BF124" s="47"/>
      <c r="BG124" s="47"/>
      <c r="BH124" s="47"/>
      <c r="BI124" s="47"/>
      <c r="BJ124" s="47"/>
      <c r="BK124" s="47"/>
      <c r="BL124" s="47"/>
      <c r="BM124" s="47"/>
      <c r="BN124" s="47"/>
      <c r="BO124" s="47"/>
      <c r="BP124" s="47"/>
      <c r="BQ124" s="47"/>
      <c r="BR124" s="47"/>
      <c r="BS124" s="47"/>
      <c r="BT124" s="47"/>
      <c r="BU124" s="47"/>
      <c r="BV124" s="47"/>
      <c r="BW124" s="47"/>
      <c r="BX124" s="47"/>
      <c r="BY124" s="47"/>
      <c r="BZ124" s="47"/>
      <c r="CA124" s="47"/>
      <c r="CB124" s="47"/>
      <c r="CC124" s="47"/>
      <c r="CD124" s="47"/>
      <c r="CE124" s="47"/>
      <c r="CF124" s="47"/>
      <c r="CG124" s="47"/>
      <c r="CH124" s="47"/>
      <c r="CI124" s="47"/>
      <c r="CJ124" s="47"/>
      <c r="CK124" s="47"/>
      <c r="CL124" s="47"/>
      <c r="CM124" s="47"/>
      <c r="CN124" s="47"/>
      <c r="CO124" s="47"/>
      <c r="CP124" s="47"/>
      <c r="CQ124" s="47"/>
      <c r="CR124" s="47"/>
      <c r="CS124" s="47"/>
      <c r="CT124" s="47"/>
      <c r="CU124" s="47"/>
      <c r="CV124" s="47"/>
      <c r="CW124" s="47"/>
      <c r="CX124" s="47"/>
      <c r="CY124" s="47"/>
      <c r="CZ124" s="47"/>
      <c r="DA124" s="47"/>
      <c r="DB124" s="47"/>
      <c r="DC124" s="47"/>
      <c r="DD124" s="47"/>
      <c r="DE124" s="47"/>
      <c r="DF124" s="47"/>
      <c r="DG124" s="47"/>
      <c r="DH124" s="47"/>
      <c r="DI124" s="47"/>
      <c r="DJ124" s="47"/>
      <c r="DK124" s="47"/>
      <c r="DL124" s="47"/>
      <c r="DM124" s="47"/>
      <c r="DN124" s="47"/>
      <c r="DO124" s="47"/>
      <c r="DP124" s="47"/>
      <c r="DQ124" s="47"/>
      <c r="DR124" s="47"/>
      <c r="DS124" s="47"/>
      <c r="DT124" s="47"/>
      <c r="DU124" s="47"/>
      <c r="DV124" s="47"/>
      <c r="DW124" s="47"/>
      <c r="DX124" s="47"/>
      <c r="DY124" s="47"/>
      <c r="DZ124" s="47"/>
      <c r="EA124" s="47"/>
      <c r="EB124" s="47"/>
      <c r="EC124" s="47"/>
      <c r="ED124" s="47"/>
      <c r="EE124" s="47"/>
      <c r="EF124" s="47"/>
      <c r="EG124" s="47"/>
      <c r="EH124" s="47"/>
      <c r="EI124" s="47"/>
      <c r="EJ124" s="47"/>
      <c r="EK124" s="47"/>
      <c r="EL124" s="47"/>
      <c r="EM124" s="47"/>
      <c r="EN124" s="47"/>
      <c r="EO124" s="47"/>
      <c r="EP124" s="47"/>
      <c r="EQ124" s="47"/>
      <c r="ER124" s="47"/>
      <c r="ES124" s="47"/>
      <c r="ET124" s="47"/>
      <c r="EU124" s="47"/>
      <c r="EV124" s="47"/>
      <c r="EW124" s="47"/>
      <c r="EX124" s="47"/>
      <c r="EY124" s="47"/>
      <c r="EZ124" s="47"/>
      <c r="FA124" s="47"/>
      <c r="FB124" s="47"/>
      <c r="FC124" s="47"/>
      <c r="FD124" s="47"/>
      <c r="FE124" s="47"/>
      <c r="FF124" s="47"/>
      <c r="FG124" s="47"/>
      <c r="FH124" s="47"/>
      <c r="FI124" s="47"/>
      <c r="FJ124" s="47"/>
      <c r="FK124" s="47"/>
      <c r="FL124" s="47"/>
      <c r="FM124" s="47"/>
      <c r="FN124" s="47"/>
      <c r="FO124" s="47"/>
      <c r="FP124" s="47"/>
    </row>
    <row r="125" spans="1:172" s="48" customFormat="1" ht="35.1" customHeight="1" x14ac:dyDescent="0.35">
      <c r="A125" s="105"/>
      <c r="B125" s="105"/>
      <c r="C125" s="106"/>
      <c r="D125" s="181"/>
      <c r="E125" s="356"/>
      <c r="F125" s="356"/>
      <c r="G125" s="356"/>
      <c r="H125" s="356"/>
      <c r="I125" s="356"/>
      <c r="J125" s="356"/>
      <c r="K125" s="356"/>
      <c r="L125" s="356"/>
      <c r="M125" s="356"/>
      <c r="N125" s="47"/>
      <c r="O125" s="47"/>
      <c r="P125" s="47"/>
      <c r="Q125" s="47"/>
      <c r="R125" s="47"/>
      <c r="S125" s="47"/>
      <c r="T125" s="47"/>
      <c r="U125" s="47"/>
      <c r="V125" s="47"/>
      <c r="W125" s="47"/>
      <c r="X125" s="47"/>
      <c r="Y125" s="47"/>
      <c r="Z125" s="47"/>
      <c r="AA125" s="47"/>
      <c r="AB125" s="47"/>
      <c r="AC125" s="47"/>
      <c r="AD125" s="47"/>
      <c r="AE125" s="47"/>
      <c r="AF125" s="47"/>
      <c r="AG125" s="47"/>
      <c r="AH125" s="47"/>
      <c r="AI125" s="47"/>
      <c r="AJ125" s="47"/>
      <c r="AK125" s="47"/>
      <c r="AL125" s="47"/>
      <c r="AM125" s="47"/>
      <c r="AN125" s="47"/>
      <c r="AO125" s="47"/>
      <c r="AP125" s="47"/>
      <c r="AQ125" s="47"/>
      <c r="AR125" s="47"/>
      <c r="AS125" s="47"/>
      <c r="AT125" s="47"/>
      <c r="AU125" s="47"/>
      <c r="AV125" s="47"/>
      <c r="AW125" s="47"/>
      <c r="AX125" s="47"/>
      <c r="AY125" s="47"/>
      <c r="AZ125" s="47"/>
      <c r="BA125" s="47"/>
      <c r="BB125" s="47"/>
      <c r="BC125" s="47"/>
      <c r="BD125" s="47"/>
      <c r="BE125" s="47"/>
      <c r="BF125" s="47"/>
      <c r="BG125" s="47"/>
      <c r="BH125" s="47"/>
      <c r="BI125" s="47"/>
      <c r="BJ125" s="47"/>
      <c r="BK125" s="47"/>
      <c r="BL125" s="47"/>
      <c r="BM125" s="47"/>
      <c r="BN125" s="47"/>
      <c r="BO125" s="47"/>
      <c r="BP125" s="47"/>
      <c r="BQ125" s="47"/>
      <c r="BR125" s="47"/>
      <c r="BS125" s="47"/>
      <c r="BT125" s="47"/>
      <c r="BU125" s="47"/>
      <c r="BV125" s="47"/>
      <c r="BW125" s="47"/>
      <c r="BX125" s="47"/>
      <c r="BY125" s="47"/>
      <c r="BZ125" s="47"/>
      <c r="CA125" s="47"/>
      <c r="CB125" s="47"/>
      <c r="CC125" s="47"/>
      <c r="CD125" s="47"/>
      <c r="CE125" s="47"/>
      <c r="CF125" s="47"/>
      <c r="CG125" s="47"/>
      <c r="CH125" s="47"/>
      <c r="CI125" s="47"/>
      <c r="CJ125" s="47"/>
      <c r="CK125" s="47"/>
      <c r="CL125" s="47"/>
      <c r="CM125" s="47"/>
      <c r="CN125" s="47"/>
      <c r="CO125" s="47"/>
      <c r="CP125" s="47"/>
      <c r="CQ125" s="47"/>
      <c r="CR125" s="47"/>
      <c r="CS125" s="47"/>
      <c r="CT125" s="47"/>
      <c r="CU125" s="47"/>
      <c r="CV125" s="47"/>
      <c r="CW125" s="47"/>
      <c r="CX125" s="47"/>
      <c r="CY125" s="47"/>
      <c r="CZ125" s="47"/>
      <c r="DA125" s="47"/>
      <c r="DB125" s="47"/>
      <c r="DC125" s="47"/>
      <c r="DD125" s="47"/>
      <c r="DE125" s="47"/>
      <c r="DF125" s="47"/>
      <c r="DG125" s="47"/>
      <c r="DH125" s="47"/>
      <c r="DI125" s="47"/>
      <c r="DJ125" s="47"/>
      <c r="DK125" s="47"/>
      <c r="DL125" s="47"/>
      <c r="DM125" s="47"/>
      <c r="DN125" s="47"/>
      <c r="DO125" s="47"/>
      <c r="DP125" s="47"/>
      <c r="DQ125" s="47"/>
      <c r="DR125" s="47"/>
      <c r="DS125" s="47"/>
      <c r="DT125" s="47"/>
      <c r="DU125" s="47"/>
      <c r="DV125" s="47"/>
      <c r="DW125" s="47"/>
      <c r="DX125" s="47"/>
      <c r="DY125" s="47"/>
      <c r="DZ125" s="47"/>
      <c r="EA125" s="47"/>
      <c r="EB125" s="47"/>
      <c r="EC125" s="47"/>
      <c r="ED125" s="47"/>
      <c r="EE125" s="47"/>
      <c r="EF125" s="47"/>
      <c r="EG125" s="47"/>
      <c r="EH125" s="47"/>
      <c r="EI125" s="47"/>
      <c r="EJ125" s="47"/>
      <c r="EK125" s="47"/>
      <c r="EL125" s="47"/>
      <c r="EM125" s="47"/>
      <c r="EN125" s="47"/>
      <c r="EO125" s="47"/>
      <c r="EP125" s="47"/>
      <c r="EQ125" s="47"/>
      <c r="ER125" s="47"/>
      <c r="ES125" s="47"/>
      <c r="ET125" s="47"/>
      <c r="EU125" s="47"/>
      <c r="EV125" s="47"/>
      <c r="EW125" s="47"/>
      <c r="EX125" s="47"/>
      <c r="EY125" s="47"/>
      <c r="EZ125" s="47"/>
      <c r="FA125" s="47"/>
      <c r="FB125" s="47"/>
      <c r="FC125" s="47"/>
      <c r="FD125" s="47"/>
      <c r="FE125" s="47"/>
      <c r="FF125" s="47"/>
      <c r="FG125" s="47"/>
      <c r="FH125" s="47"/>
      <c r="FI125" s="47"/>
      <c r="FJ125" s="47"/>
      <c r="FK125" s="47"/>
      <c r="FL125" s="47"/>
      <c r="FM125" s="47"/>
      <c r="FN125" s="47"/>
      <c r="FO125" s="47"/>
      <c r="FP125" s="47"/>
    </row>
    <row r="126" spans="1:172" s="48" customFormat="1" ht="35.1" customHeight="1" x14ac:dyDescent="0.35">
      <c r="A126" s="105"/>
      <c r="B126" s="105"/>
      <c r="C126" s="106"/>
      <c r="D126" s="181"/>
      <c r="E126" s="356"/>
      <c r="F126" s="356"/>
      <c r="G126" s="356"/>
      <c r="H126" s="356"/>
      <c r="I126" s="356"/>
      <c r="J126" s="356"/>
      <c r="K126" s="356"/>
      <c r="L126" s="356"/>
      <c r="M126" s="356"/>
      <c r="N126" s="47"/>
      <c r="O126" s="47"/>
      <c r="P126" s="47"/>
      <c r="Q126" s="47"/>
      <c r="R126" s="47"/>
      <c r="S126" s="47"/>
      <c r="T126" s="47"/>
      <c r="U126" s="47"/>
      <c r="V126" s="47"/>
      <c r="W126" s="47"/>
      <c r="X126" s="47"/>
      <c r="Y126" s="47"/>
      <c r="Z126" s="47"/>
      <c r="AA126" s="47"/>
      <c r="AB126" s="47"/>
      <c r="AC126" s="47"/>
      <c r="AD126" s="47"/>
      <c r="AE126" s="47"/>
      <c r="AF126" s="47"/>
      <c r="AG126" s="47"/>
      <c r="AH126" s="47"/>
      <c r="AI126" s="47"/>
      <c r="AJ126" s="47"/>
      <c r="AK126" s="47"/>
      <c r="AL126" s="47"/>
      <c r="AM126" s="47"/>
      <c r="AN126" s="47"/>
      <c r="AO126" s="47"/>
      <c r="AP126" s="47"/>
      <c r="AQ126" s="47"/>
      <c r="AR126" s="47"/>
      <c r="AS126" s="47"/>
      <c r="AT126" s="47"/>
      <c r="AU126" s="47"/>
      <c r="AV126" s="47"/>
      <c r="AW126" s="47"/>
      <c r="AX126" s="47"/>
      <c r="AY126" s="47"/>
      <c r="AZ126" s="47"/>
      <c r="BA126" s="47"/>
      <c r="BB126" s="47"/>
      <c r="BC126" s="47"/>
      <c r="BD126" s="47"/>
      <c r="BE126" s="47"/>
      <c r="BF126" s="47"/>
      <c r="BG126" s="47"/>
      <c r="BH126" s="47"/>
      <c r="BI126" s="47"/>
      <c r="BJ126" s="47"/>
      <c r="BK126" s="47"/>
      <c r="BL126" s="47"/>
      <c r="BM126" s="47"/>
      <c r="BN126" s="47"/>
      <c r="BO126" s="47"/>
      <c r="BP126" s="47"/>
      <c r="BQ126" s="47"/>
      <c r="BR126" s="47"/>
      <c r="BS126" s="47"/>
      <c r="BT126" s="47"/>
      <c r="BU126" s="47"/>
      <c r="BV126" s="47"/>
      <c r="BW126" s="47"/>
      <c r="BX126" s="47"/>
      <c r="BY126" s="47"/>
      <c r="BZ126" s="47"/>
      <c r="CA126" s="47"/>
      <c r="CB126" s="47"/>
      <c r="CC126" s="47"/>
      <c r="CD126" s="47"/>
      <c r="CE126" s="47"/>
      <c r="CF126" s="47"/>
      <c r="CG126" s="47"/>
      <c r="CH126" s="47"/>
      <c r="CI126" s="47"/>
      <c r="CJ126" s="47"/>
      <c r="CK126" s="47"/>
      <c r="CL126" s="47"/>
      <c r="CM126" s="47"/>
      <c r="CN126" s="47"/>
      <c r="CO126" s="47"/>
      <c r="CP126" s="47"/>
      <c r="CQ126" s="47"/>
      <c r="CR126" s="47"/>
      <c r="CS126" s="47"/>
      <c r="CT126" s="47"/>
      <c r="CU126" s="47"/>
      <c r="CV126" s="47"/>
      <c r="CW126" s="47"/>
      <c r="CX126" s="47"/>
      <c r="CY126" s="47"/>
      <c r="CZ126" s="47"/>
      <c r="DA126" s="47"/>
      <c r="DB126" s="47"/>
      <c r="DC126" s="47"/>
      <c r="DD126" s="47"/>
      <c r="DE126" s="47"/>
      <c r="DF126" s="47"/>
      <c r="DG126" s="47"/>
      <c r="DH126" s="47"/>
      <c r="DI126" s="47"/>
      <c r="DJ126" s="47"/>
      <c r="DK126" s="47"/>
      <c r="DL126" s="47"/>
      <c r="DM126" s="47"/>
      <c r="DN126" s="47"/>
      <c r="DO126" s="47"/>
      <c r="DP126" s="47"/>
      <c r="DQ126" s="47"/>
      <c r="DR126" s="47"/>
      <c r="DS126" s="47"/>
      <c r="DT126" s="47"/>
      <c r="DU126" s="47"/>
      <c r="DV126" s="47"/>
      <c r="DW126" s="47"/>
      <c r="DX126" s="47"/>
      <c r="DY126" s="47"/>
      <c r="DZ126" s="47"/>
      <c r="EA126" s="47"/>
      <c r="EB126" s="47"/>
      <c r="EC126" s="47"/>
      <c r="ED126" s="47"/>
      <c r="EE126" s="47"/>
      <c r="EF126" s="47"/>
      <c r="EG126" s="47"/>
      <c r="EH126" s="47"/>
      <c r="EI126" s="47"/>
      <c r="EJ126" s="47"/>
      <c r="EK126" s="47"/>
      <c r="EL126" s="47"/>
      <c r="EM126" s="47"/>
      <c r="EN126" s="47"/>
      <c r="EO126" s="47"/>
      <c r="EP126" s="47"/>
      <c r="EQ126" s="47"/>
      <c r="ER126" s="47"/>
      <c r="ES126" s="47"/>
      <c r="ET126" s="47"/>
      <c r="EU126" s="47"/>
      <c r="EV126" s="47"/>
      <c r="EW126" s="47"/>
      <c r="EX126" s="47"/>
      <c r="EY126" s="47"/>
      <c r="EZ126" s="47"/>
      <c r="FA126" s="47"/>
      <c r="FB126" s="47"/>
      <c r="FC126" s="47"/>
      <c r="FD126" s="47"/>
      <c r="FE126" s="47"/>
      <c r="FF126" s="47"/>
      <c r="FG126" s="47"/>
      <c r="FH126" s="47"/>
      <c r="FI126" s="47"/>
      <c r="FJ126" s="47"/>
      <c r="FK126" s="47"/>
      <c r="FL126" s="47"/>
      <c r="FM126" s="47"/>
      <c r="FN126" s="47"/>
      <c r="FO126" s="47"/>
      <c r="FP126" s="47"/>
    </row>
    <row r="127" spans="1:172" s="48" customFormat="1" ht="35.1" customHeight="1" x14ac:dyDescent="0.35">
      <c r="A127" s="105"/>
      <c r="B127" s="105"/>
      <c r="C127" s="106"/>
      <c r="D127" s="181"/>
      <c r="E127" s="356"/>
      <c r="F127" s="356"/>
      <c r="G127" s="356"/>
      <c r="H127" s="356"/>
      <c r="I127" s="356"/>
      <c r="J127" s="356"/>
      <c r="K127" s="356"/>
      <c r="L127" s="356"/>
      <c r="M127" s="356"/>
      <c r="N127" s="47"/>
      <c r="O127" s="47"/>
      <c r="P127" s="47"/>
      <c r="Q127" s="47"/>
      <c r="R127" s="47"/>
      <c r="S127" s="47"/>
      <c r="T127" s="47"/>
      <c r="U127" s="47"/>
      <c r="V127" s="47"/>
      <c r="W127" s="47"/>
      <c r="X127" s="47"/>
      <c r="Y127" s="47"/>
      <c r="Z127" s="47"/>
      <c r="AA127" s="47"/>
      <c r="AB127" s="47"/>
      <c r="AC127" s="47"/>
      <c r="AD127" s="47"/>
      <c r="AE127" s="47"/>
      <c r="AF127" s="47"/>
      <c r="AG127" s="47"/>
      <c r="AH127" s="47"/>
      <c r="AI127" s="47"/>
      <c r="AJ127" s="47"/>
      <c r="AK127" s="47"/>
      <c r="AL127" s="47"/>
      <c r="AM127" s="47"/>
      <c r="AN127" s="47"/>
      <c r="AO127" s="47"/>
      <c r="AP127" s="47"/>
      <c r="AQ127" s="47"/>
      <c r="AR127" s="47"/>
      <c r="AS127" s="47"/>
      <c r="AT127" s="47"/>
      <c r="AU127" s="47"/>
      <c r="AV127" s="47"/>
      <c r="AW127" s="47"/>
      <c r="AX127" s="47"/>
      <c r="AY127" s="47"/>
      <c r="AZ127" s="47"/>
      <c r="BA127" s="47"/>
      <c r="BB127" s="47"/>
      <c r="BC127" s="47"/>
      <c r="BD127" s="47"/>
      <c r="BE127" s="47"/>
      <c r="BF127" s="47"/>
      <c r="BG127" s="47"/>
      <c r="BH127" s="47"/>
      <c r="BI127" s="47"/>
      <c r="BJ127" s="47"/>
      <c r="BK127" s="47"/>
      <c r="BL127" s="47"/>
      <c r="BM127" s="47"/>
      <c r="BN127" s="47"/>
      <c r="BO127" s="47"/>
      <c r="BP127" s="47"/>
      <c r="BQ127" s="47"/>
      <c r="BR127" s="47"/>
      <c r="BS127" s="47"/>
      <c r="BT127" s="47"/>
      <c r="BU127" s="47"/>
      <c r="BV127" s="47"/>
      <c r="BW127" s="47"/>
      <c r="BX127" s="47"/>
      <c r="BY127" s="47"/>
      <c r="BZ127" s="47"/>
      <c r="CA127" s="47"/>
      <c r="CB127" s="47"/>
      <c r="CC127" s="47"/>
      <c r="CD127" s="47"/>
      <c r="CE127" s="47"/>
      <c r="CF127" s="47"/>
      <c r="CG127" s="47"/>
      <c r="CH127" s="47"/>
      <c r="CI127" s="47"/>
      <c r="CJ127" s="47"/>
      <c r="CK127" s="47"/>
      <c r="CL127" s="47"/>
      <c r="CM127" s="47"/>
      <c r="CN127" s="47"/>
      <c r="CO127" s="47"/>
      <c r="CP127" s="47"/>
      <c r="CQ127" s="47"/>
      <c r="CR127" s="47"/>
      <c r="CS127" s="47"/>
      <c r="CT127" s="47"/>
      <c r="CU127" s="47"/>
      <c r="CV127" s="47"/>
      <c r="CW127" s="47"/>
      <c r="CX127" s="47"/>
      <c r="CY127" s="47"/>
      <c r="CZ127" s="47"/>
      <c r="DA127" s="47"/>
      <c r="DB127" s="47"/>
      <c r="DC127" s="47"/>
      <c r="DD127" s="47"/>
      <c r="DE127" s="47"/>
      <c r="DF127" s="47"/>
      <c r="DG127" s="47"/>
      <c r="DH127" s="47"/>
      <c r="DI127" s="47"/>
      <c r="DJ127" s="47"/>
      <c r="DK127" s="47"/>
      <c r="DL127" s="47"/>
      <c r="DM127" s="47"/>
      <c r="DN127" s="47"/>
      <c r="DO127" s="47"/>
      <c r="DP127" s="47"/>
      <c r="DQ127" s="47"/>
      <c r="DR127" s="47"/>
      <c r="DS127" s="47"/>
      <c r="DT127" s="47"/>
      <c r="DU127" s="47"/>
      <c r="DV127" s="47"/>
      <c r="DW127" s="47"/>
      <c r="DX127" s="47"/>
      <c r="DY127" s="47"/>
      <c r="DZ127" s="47"/>
      <c r="EA127" s="47"/>
      <c r="EB127" s="47"/>
      <c r="EC127" s="47"/>
      <c r="ED127" s="47"/>
      <c r="EE127" s="47"/>
      <c r="EF127" s="47"/>
      <c r="EG127" s="47"/>
      <c r="EH127" s="47"/>
      <c r="EI127" s="47"/>
      <c r="EJ127" s="47"/>
      <c r="EK127" s="47"/>
      <c r="EL127" s="47"/>
      <c r="EM127" s="47"/>
      <c r="EN127" s="47"/>
      <c r="EO127" s="47"/>
      <c r="EP127" s="47"/>
      <c r="EQ127" s="47"/>
      <c r="ER127" s="47"/>
      <c r="ES127" s="47"/>
      <c r="ET127" s="47"/>
      <c r="EU127" s="47"/>
      <c r="EV127" s="47"/>
      <c r="EW127" s="47"/>
      <c r="EX127" s="47"/>
      <c r="EY127" s="47"/>
      <c r="EZ127" s="47"/>
      <c r="FA127" s="47"/>
      <c r="FB127" s="47"/>
      <c r="FC127" s="47"/>
      <c r="FD127" s="47"/>
      <c r="FE127" s="47"/>
      <c r="FF127" s="47"/>
      <c r="FG127" s="47"/>
      <c r="FH127" s="47"/>
      <c r="FI127" s="47"/>
      <c r="FJ127" s="47"/>
      <c r="FK127" s="47"/>
      <c r="FL127" s="47"/>
      <c r="FM127" s="47"/>
      <c r="FN127" s="47"/>
      <c r="FO127" s="47"/>
      <c r="FP127" s="47"/>
    </row>
    <row r="128" spans="1:172" s="48" customFormat="1" ht="35.1" customHeight="1" x14ac:dyDescent="0.35">
      <c r="A128" s="105"/>
      <c r="B128" s="105"/>
      <c r="C128" s="106"/>
      <c r="D128" s="181"/>
      <c r="E128" s="356"/>
      <c r="F128" s="356"/>
      <c r="G128" s="356"/>
      <c r="H128" s="356"/>
      <c r="I128" s="356"/>
      <c r="J128" s="356"/>
      <c r="K128" s="356"/>
      <c r="L128" s="356"/>
      <c r="M128" s="356"/>
      <c r="N128" s="47"/>
      <c r="O128" s="47"/>
      <c r="P128" s="47"/>
      <c r="Q128" s="47"/>
      <c r="R128" s="47"/>
      <c r="S128" s="47"/>
      <c r="T128" s="47"/>
      <c r="U128" s="47"/>
      <c r="V128" s="47"/>
      <c r="W128" s="47"/>
      <c r="X128" s="47"/>
      <c r="Y128" s="47"/>
      <c r="Z128" s="47"/>
      <c r="AA128" s="47"/>
      <c r="AB128" s="47"/>
      <c r="AC128" s="47"/>
      <c r="AD128" s="47"/>
      <c r="AE128" s="47"/>
      <c r="AF128" s="47"/>
      <c r="AG128" s="47"/>
      <c r="AH128" s="47"/>
      <c r="AI128" s="47"/>
      <c r="AJ128" s="47"/>
      <c r="AK128" s="47"/>
      <c r="AL128" s="47"/>
      <c r="AM128" s="47"/>
      <c r="AN128" s="47"/>
      <c r="AO128" s="47"/>
      <c r="AP128" s="47"/>
      <c r="AQ128" s="47"/>
      <c r="AR128" s="47"/>
      <c r="AS128" s="47"/>
      <c r="AT128" s="47"/>
      <c r="AU128" s="47"/>
      <c r="AV128" s="47"/>
      <c r="AW128" s="47"/>
      <c r="AX128" s="47"/>
      <c r="AY128" s="47"/>
      <c r="AZ128" s="47"/>
      <c r="BA128" s="47"/>
      <c r="BB128" s="47"/>
      <c r="BC128" s="47"/>
      <c r="BD128" s="47"/>
      <c r="BE128" s="47"/>
      <c r="BF128" s="47"/>
      <c r="BG128" s="47"/>
      <c r="BH128" s="47"/>
      <c r="BI128" s="47"/>
      <c r="BJ128" s="47"/>
      <c r="BK128" s="47"/>
      <c r="BL128" s="47"/>
      <c r="BM128" s="47"/>
      <c r="BN128" s="47"/>
      <c r="BO128" s="47"/>
      <c r="BP128" s="47"/>
      <c r="BQ128" s="47"/>
      <c r="BR128" s="47"/>
      <c r="BS128" s="47"/>
      <c r="BT128" s="47"/>
      <c r="BU128" s="47"/>
      <c r="BV128" s="47"/>
      <c r="BW128" s="47"/>
      <c r="BX128" s="47"/>
      <c r="BY128" s="47"/>
      <c r="BZ128" s="47"/>
      <c r="CA128" s="47"/>
      <c r="CB128" s="47"/>
      <c r="CC128" s="47"/>
      <c r="CD128" s="47"/>
      <c r="CE128" s="47"/>
      <c r="CF128" s="47"/>
      <c r="CG128" s="47"/>
      <c r="CH128" s="47"/>
      <c r="CI128" s="47"/>
      <c r="CJ128" s="47"/>
      <c r="CK128" s="47"/>
      <c r="CL128" s="47"/>
      <c r="CM128" s="47"/>
      <c r="CN128" s="47"/>
      <c r="CO128" s="47"/>
      <c r="CP128" s="47"/>
      <c r="CQ128" s="47"/>
      <c r="CR128" s="47"/>
      <c r="CS128" s="47"/>
      <c r="CT128" s="47"/>
      <c r="CU128" s="47"/>
      <c r="CV128" s="47"/>
      <c r="CW128" s="47"/>
      <c r="CX128" s="47"/>
      <c r="CY128" s="47"/>
      <c r="CZ128" s="47"/>
      <c r="DA128" s="47"/>
      <c r="DB128" s="47"/>
      <c r="DC128" s="47"/>
      <c r="DD128" s="47"/>
      <c r="DE128" s="47"/>
      <c r="DF128" s="47"/>
      <c r="DG128" s="47"/>
      <c r="DH128" s="47"/>
      <c r="DI128" s="47"/>
      <c r="DJ128" s="47"/>
      <c r="DK128" s="47"/>
      <c r="DL128" s="47"/>
      <c r="DM128" s="47"/>
      <c r="DN128" s="47"/>
      <c r="DO128" s="47"/>
      <c r="DP128" s="47"/>
      <c r="DQ128" s="47"/>
      <c r="DR128" s="47"/>
      <c r="DS128" s="47"/>
      <c r="DT128" s="47"/>
      <c r="DU128" s="47"/>
      <c r="DV128" s="47"/>
      <c r="DW128" s="47"/>
      <c r="DX128" s="47"/>
      <c r="DY128" s="47"/>
      <c r="DZ128" s="47"/>
      <c r="EA128" s="47"/>
      <c r="EB128" s="47"/>
      <c r="EC128" s="47"/>
      <c r="ED128" s="47"/>
      <c r="EE128" s="47"/>
      <c r="EF128" s="47"/>
      <c r="EG128" s="47"/>
      <c r="EH128" s="47"/>
      <c r="EI128" s="47"/>
      <c r="EJ128" s="47"/>
      <c r="EK128" s="47"/>
      <c r="EL128" s="47"/>
      <c r="EM128" s="47"/>
      <c r="EN128" s="47"/>
      <c r="EO128" s="47"/>
      <c r="EP128" s="47"/>
      <c r="EQ128" s="47"/>
      <c r="ER128" s="47"/>
      <c r="ES128" s="47"/>
      <c r="ET128" s="47"/>
      <c r="EU128" s="47"/>
      <c r="EV128" s="47"/>
      <c r="EW128" s="47"/>
      <c r="EX128" s="47"/>
      <c r="EY128" s="47"/>
      <c r="EZ128" s="47"/>
      <c r="FA128" s="47"/>
      <c r="FB128" s="47"/>
      <c r="FC128" s="47"/>
      <c r="FD128" s="47"/>
      <c r="FE128" s="47"/>
      <c r="FF128" s="47"/>
      <c r="FG128" s="47"/>
      <c r="FH128" s="47"/>
      <c r="FI128" s="47"/>
      <c r="FJ128" s="47"/>
      <c r="FK128" s="47"/>
      <c r="FL128" s="47"/>
      <c r="FM128" s="47"/>
      <c r="FN128" s="47"/>
      <c r="FO128" s="47"/>
      <c r="FP128" s="47"/>
    </row>
    <row r="129" spans="1:172" s="48" customFormat="1" ht="35.1" customHeight="1" x14ac:dyDescent="0.35">
      <c r="A129" s="105"/>
      <c r="B129" s="105"/>
      <c r="C129" s="106"/>
      <c r="D129" s="181"/>
      <c r="E129" s="356"/>
      <c r="F129" s="356"/>
      <c r="G129" s="356"/>
      <c r="H129" s="356"/>
      <c r="I129" s="356"/>
      <c r="J129" s="356"/>
      <c r="K129" s="356"/>
      <c r="L129" s="356"/>
      <c r="M129" s="356"/>
      <c r="N129" s="47"/>
      <c r="O129" s="47"/>
      <c r="P129" s="47"/>
      <c r="Q129" s="47"/>
      <c r="R129" s="47"/>
      <c r="S129" s="47"/>
      <c r="T129" s="47"/>
      <c r="U129" s="47"/>
      <c r="V129" s="47"/>
      <c r="W129" s="47"/>
      <c r="X129" s="47"/>
      <c r="Y129" s="47"/>
      <c r="Z129" s="47"/>
      <c r="AA129" s="47"/>
      <c r="AB129" s="47"/>
      <c r="AC129" s="47"/>
      <c r="AD129" s="47"/>
      <c r="AE129" s="47"/>
      <c r="AF129" s="47"/>
      <c r="AG129" s="47"/>
      <c r="AH129" s="47"/>
      <c r="AI129" s="47"/>
      <c r="AJ129" s="47"/>
      <c r="AK129" s="47"/>
      <c r="AL129" s="47"/>
      <c r="AM129" s="47"/>
      <c r="AN129" s="47"/>
      <c r="AO129" s="47"/>
      <c r="AP129" s="47"/>
      <c r="AQ129" s="47"/>
      <c r="AR129" s="47"/>
      <c r="AS129" s="47"/>
      <c r="AT129" s="47"/>
      <c r="AU129" s="47"/>
      <c r="AV129" s="47"/>
      <c r="AW129" s="47"/>
      <c r="AX129" s="47"/>
      <c r="AY129" s="47"/>
      <c r="AZ129" s="47"/>
      <c r="BA129" s="47"/>
      <c r="BB129" s="47"/>
      <c r="BC129" s="47"/>
      <c r="BD129" s="47"/>
      <c r="BE129" s="47"/>
      <c r="BF129" s="47"/>
      <c r="BG129" s="47"/>
      <c r="BH129" s="47"/>
      <c r="BI129" s="47"/>
      <c r="BJ129" s="47"/>
      <c r="BK129" s="47"/>
      <c r="BL129" s="47"/>
      <c r="BM129" s="47"/>
      <c r="BN129" s="47"/>
      <c r="BO129" s="47"/>
      <c r="BP129" s="47"/>
      <c r="BQ129" s="47"/>
      <c r="BR129" s="47"/>
      <c r="BS129" s="47"/>
      <c r="BT129" s="47"/>
      <c r="BU129" s="47"/>
      <c r="BV129" s="47"/>
      <c r="BW129" s="47"/>
      <c r="BX129" s="47"/>
      <c r="BY129" s="47"/>
      <c r="BZ129" s="47"/>
      <c r="CA129" s="47"/>
      <c r="CB129" s="47"/>
      <c r="CC129" s="47"/>
      <c r="CD129" s="47"/>
      <c r="CE129" s="47"/>
      <c r="CF129" s="47"/>
      <c r="CG129" s="47"/>
      <c r="CH129" s="47"/>
      <c r="CI129" s="47"/>
      <c r="CJ129" s="47"/>
      <c r="CK129" s="47"/>
      <c r="CL129" s="47"/>
      <c r="CM129" s="47"/>
      <c r="CN129" s="47"/>
      <c r="CO129" s="47"/>
      <c r="CP129" s="47"/>
      <c r="CQ129" s="47"/>
      <c r="CR129" s="47"/>
      <c r="CS129" s="47"/>
      <c r="CT129" s="47"/>
      <c r="CU129" s="47"/>
      <c r="CV129" s="47"/>
      <c r="CW129" s="47"/>
      <c r="CX129" s="47"/>
      <c r="CY129" s="47"/>
      <c r="CZ129" s="47"/>
      <c r="DA129" s="47"/>
      <c r="DB129" s="47"/>
      <c r="DC129" s="47"/>
      <c r="DD129" s="47"/>
      <c r="DE129" s="47"/>
      <c r="DF129" s="47"/>
      <c r="DG129" s="47"/>
      <c r="DH129" s="47"/>
      <c r="DI129" s="47"/>
      <c r="DJ129" s="47"/>
      <c r="DK129" s="47"/>
      <c r="DL129" s="47"/>
      <c r="DM129" s="47"/>
      <c r="DN129" s="47"/>
      <c r="DO129" s="47"/>
      <c r="DP129" s="47"/>
      <c r="DQ129" s="47"/>
      <c r="DR129" s="47"/>
      <c r="DS129" s="47"/>
      <c r="DT129" s="47"/>
      <c r="DU129" s="47"/>
      <c r="DV129" s="47"/>
      <c r="DW129" s="47"/>
      <c r="DX129" s="47"/>
      <c r="DY129" s="47"/>
      <c r="DZ129" s="47"/>
      <c r="EA129" s="47"/>
      <c r="EB129" s="47"/>
      <c r="EC129" s="47"/>
      <c r="ED129" s="47"/>
      <c r="EE129" s="47"/>
      <c r="EF129" s="47"/>
      <c r="EG129" s="47"/>
      <c r="EH129" s="47"/>
      <c r="EI129" s="47"/>
      <c r="EJ129" s="47"/>
      <c r="EK129" s="47"/>
      <c r="EL129" s="47"/>
      <c r="EM129" s="47"/>
      <c r="EN129" s="47"/>
      <c r="EO129" s="47"/>
      <c r="EP129" s="47"/>
      <c r="EQ129" s="47"/>
      <c r="ER129" s="47"/>
      <c r="ES129" s="47"/>
      <c r="ET129" s="47"/>
      <c r="EU129" s="47"/>
      <c r="EV129" s="47"/>
      <c r="EW129" s="47"/>
      <c r="EX129" s="47"/>
      <c r="EY129" s="47"/>
      <c r="EZ129" s="47"/>
      <c r="FA129" s="47"/>
      <c r="FB129" s="47"/>
      <c r="FC129" s="47"/>
      <c r="FD129" s="47"/>
      <c r="FE129" s="47"/>
      <c r="FF129" s="47"/>
      <c r="FG129" s="47"/>
      <c r="FH129" s="47"/>
      <c r="FI129" s="47"/>
      <c r="FJ129" s="47"/>
      <c r="FK129" s="47"/>
      <c r="FL129" s="47"/>
      <c r="FM129" s="47"/>
      <c r="FN129" s="47"/>
      <c r="FO129" s="47"/>
      <c r="FP129" s="47"/>
    </row>
    <row r="130" spans="1:172" s="48" customFormat="1" ht="35.1" customHeight="1" x14ac:dyDescent="0.35">
      <c r="A130" s="105"/>
      <c r="B130" s="105"/>
      <c r="C130" s="106"/>
      <c r="D130" s="181"/>
      <c r="E130" s="356"/>
      <c r="F130" s="356"/>
      <c r="G130" s="356"/>
      <c r="H130" s="356"/>
      <c r="I130" s="356"/>
      <c r="J130" s="356"/>
      <c r="K130" s="356"/>
      <c r="L130" s="356"/>
      <c r="M130" s="356"/>
      <c r="N130" s="47"/>
      <c r="O130" s="47"/>
      <c r="P130" s="47"/>
      <c r="Q130" s="47"/>
      <c r="R130" s="47"/>
      <c r="S130" s="47"/>
      <c r="T130" s="47"/>
      <c r="U130" s="47"/>
      <c r="V130" s="47"/>
      <c r="W130" s="47"/>
      <c r="X130" s="47"/>
      <c r="Y130" s="47"/>
      <c r="Z130" s="47"/>
      <c r="AA130" s="47"/>
      <c r="AB130" s="47"/>
      <c r="AC130" s="47"/>
      <c r="AD130" s="47"/>
      <c r="AE130" s="47"/>
      <c r="AF130" s="47"/>
      <c r="AG130" s="47"/>
      <c r="AH130" s="47"/>
      <c r="AI130" s="47"/>
      <c r="AJ130" s="47"/>
      <c r="AK130" s="47"/>
      <c r="AL130" s="47"/>
      <c r="AM130" s="47"/>
      <c r="AN130" s="47"/>
      <c r="AO130" s="47"/>
      <c r="AP130" s="47"/>
      <c r="AQ130" s="47"/>
      <c r="AR130" s="47"/>
      <c r="AS130" s="47"/>
      <c r="AT130" s="47"/>
      <c r="AU130" s="47"/>
      <c r="AV130" s="47"/>
      <c r="AW130" s="47"/>
      <c r="AX130" s="47"/>
      <c r="AY130" s="47"/>
      <c r="AZ130" s="47"/>
      <c r="BA130" s="47"/>
      <c r="BB130" s="47"/>
      <c r="BC130" s="47"/>
      <c r="BD130" s="47"/>
      <c r="BE130" s="47"/>
      <c r="BF130" s="47"/>
      <c r="BG130" s="47"/>
      <c r="BH130" s="47"/>
      <c r="BI130" s="47"/>
      <c r="BJ130" s="47"/>
      <c r="BK130" s="47"/>
      <c r="BL130" s="47"/>
      <c r="BM130" s="47"/>
      <c r="BN130" s="47"/>
      <c r="BO130" s="47"/>
      <c r="BP130" s="47"/>
      <c r="BQ130" s="47"/>
      <c r="BR130" s="47"/>
      <c r="BS130" s="47"/>
      <c r="BT130" s="47"/>
      <c r="BU130" s="47"/>
      <c r="BV130" s="47"/>
      <c r="BW130" s="47"/>
      <c r="BX130" s="47"/>
      <c r="BY130" s="47"/>
      <c r="BZ130" s="47"/>
      <c r="CA130" s="47"/>
      <c r="CB130" s="47"/>
      <c r="CC130" s="47"/>
      <c r="CD130" s="47"/>
      <c r="CE130" s="47"/>
      <c r="CF130" s="47"/>
      <c r="CG130" s="47"/>
      <c r="CH130" s="47"/>
      <c r="CI130" s="47"/>
      <c r="CJ130" s="47"/>
      <c r="CK130" s="47"/>
      <c r="CL130" s="47"/>
      <c r="CM130" s="47"/>
      <c r="CN130" s="47"/>
      <c r="CO130" s="47"/>
      <c r="CP130" s="47"/>
      <c r="CQ130" s="47"/>
      <c r="CR130" s="47"/>
      <c r="CS130" s="47"/>
      <c r="CT130" s="47"/>
      <c r="CU130" s="47"/>
      <c r="CV130" s="47"/>
      <c r="CW130" s="47"/>
      <c r="CX130" s="47"/>
      <c r="CY130" s="47"/>
      <c r="CZ130" s="47"/>
      <c r="DA130" s="47"/>
      <c r="DB130" s="47"/>
      <c r="DC130" s="47"/>
      <c r="DD130" s="47"/>
      <c r="DE130" s="47"/>
      <c r="DF130" s="47"/>
      <c r="DG130" s="47"/>
      <c r="DH130" s="47"/>
      <c r="DI130" s="47"/>
      <c r="DJ130" s="47"/>
      <c r="DK130" s="47"/>
      <c r="DL130" s="47"/>
      <c r="DM130" s="47"/>
      <c r="DN130" s="47"/>
      <c r="DO130" s="47"/>
      <c r="DP130" s="47"/>
      <c r="DQ130" s="47"/>
      <c r="DR130" s="47"/>
      <c r="DS130" s="47"/>
      <c r="DT130" s="47"/>
      <c r="DU130" s="47"/>
      <c r="DV130" s="47"/>
      <c r="DW130" s="47"/>
      <c r="DX130" s="47"/>
      <c r="DY130" s="47"/>
      <c r="DZ130" s="47"/>
      <c r="EA130" s="47"/>
      <c r="EB130" s="47"/>
      <c r="EC130" s="47"/>
      <c r="ED130" s="47"/>
      <c r="EE130" s="47"/>
      <c r="EF130" s="47"/>
      <c r="EG130" s="47"/>
      <c r="EH130" s="47"/>
      <c r="EI130" s="47"/>
      <c r="EJ130" s="47"/>
      <c r="EK130" s="47"/>
      <c r="EL130" s="47"/>
      <c r="EM130" s="47"/>
      <c r="EN130" s="47"/>
      <c r="EO130" s="47"/>
      <c r="EP130" s="47"/>
      <c r="EQ130" s="47"/>
      <c r="ER130" s="47"/>
      <c r="ES130" s="47"/>
      <c r="ET130" s="47"/>
      <c r="EU130" s="47"/>
      <c r="EV130" s="47"/>
      <c r="EW130" s="47"/>
      <c r="EX130" s="47"/>
      <c r="EY130" s="47"/>
      <c r="EZ130" s="47"/>
      <c r="FA130" s="47"/>
      <c r="FB130" s="47"/>
      <c r="FC130" s="47"/>
      <c r="FD130" s="47"/>
      <c r="FE130" s="47"/>
      <c r="FF130" s="47"/>
      <c r="FG130" s="47"/>
      <c r="FH130" s="47"/>
      <c r="FI130" s="47"/>
      <c r="FJ130" s="47"/>
      <c r="FK130" s="47"/>
      <c r="FL130" s="47"/>
      <c r="FM130" s="47"/>
      <c r="FN130" s="47"/>
      <c r="FO130" s="47"/>
      <c r="FP130" s="47"/>
    </row>
    <row r="131" spans="1:172" s="48" customFormat="1" ht="35.1" customHeight="1" x14ac:dyDescent="0.35">
      <c r="A131" s="105"/>
      <c r="B131" s="105"/>
      <c r="C131" s="106"/>
      <c r="D131" s="181"/>
      <c r="E131" s="356"/>
      <c r="F131" s="356"/>
      <c r="G131" s="356"/>
      <c r="H131" s="356"/>
      <c r="I131" s="356"/>
      <c r="J131" s="356"/>
      <c r="K131" s="356"/>
      <c r="L131" s="356"/>
      <c r="M131" s="356"/>
      <c r="N131" s="47"/>
      <c r="O131" s="47"/>
      <c r="P131" s="47"/>
      <c r="Q131" s="47"/>
      <c r="R131" s="47"/>
      <c r="S131" s="47"/>
      <c r="T131" s="47"/>
      <c r="U131" s="47"/>
      <c r="V131" s="47"/>
      <c r="W131" s="47"/>
      <c r="X131" s="47"/>
      <c r="Y131" s="47"/>
      <c r="Z131" s="47"/>
      <c r="AA131" s="47"/>
      <c r="AB131" s="47"/>
      <c r="AC131" s="47"/>
      <c r="AD131" s="47"/>
      <c r="AE131" s="47"/>
      <c r="AF131" s="47"/>
      <c r="AG131" s="47"/>
      <c r="AH131" s="47"/>
      <c r="AI131" s="47"/>
      <c r="AJ131" s="47"/>
      <c r="AK131" s="47"/>
      <c r="AL131" s="47"/>
      <c r="AM131" s="47"/>
      <c r="AN131" s="47"/>
      <c r="AO131" s="47"/>
      <c r="AP131" s="47"/>
      <c r="AQ131" s="47"/>
      <c r="AR131" s="47"/>
      <c r="AS131" s="47"/>
      <c r="AT131" s="47"/>
      <c r="AU131" s="47"/>
      <c r="AV131" s="47"/>
      <c r="AW131" s="47"/>
      <c r="AX131" s="47"/>
      <c r="AY131" s="47"/>
      <c r="AZ131" s="47"/>
      <c r="BA131" s="47"/>
      <c r="BB131" s="47"/>
      <c r="BC131" s="47"/>
      <c r="BD131" s="47"/>
      <c r="BE131" s="47"/>
      <c r="BF131" s="47"/>
      <c r="BG131" s="47"/>
      <c r="BH131" s="47"/>
      <c r="BI131" s="47"/>
      <c r="BJ131" s="47"/>
      <c r="BK131" s="47"/>
      <c r="BL131" s="47"/>
      <c r="BM131" s="47"/>
      <c r="BN131" s="47"/>
      <c r="BO131" s="47"/>
      <c r="BP131" s="47"/>
      <c r="BQ131" s="47"/>
      <c r="BR131" s="47"/>
      <c r="BS131" s="47"/>
      <c r="BT131" s="47"/>
      <c r="BU131" s="47"/>
      <c r="BV131" s="47"/>
      <c r="BW131" s="47"/>
      <c r="BX131" s="47"/>
      <c r="BY131" s="47"/>
      <c r="BZ131" s="47"/>
      <c r="CA131" s="47"/>
      <c r="CB131" s="47"/>
      <c r="CC131" s="47"/>
      <c r="CD131" s="47"/>
      <c r="CE131" s="47"/>
      <c r="CF131" s="47"/>
      <c r="CG131" s="47"/>
      <c r="CH131" s="47"/>
      <c r="CI131" s="47"/>
      <c r="CJ131" s="47"/>
      <c r="CK131" s="47"/>
      <c r="CL131" s="47"/>
      <c r="CM131" s="47"/>
      <c r="CN131" s="47"/>
      <c r="CO131" s="47"/>
      <c r="CP131" s="47"/>
      <c r="CQ131" s="47"/>
      <c r="CR131" s="47"/>
      <c r="CS131" s="47"/>
      <c r="CT131" s="47"/>
      <c r="CU131" s="47"/>
      <c r="CV131" s="47"/>
      <c r="CW131" s="47"/>
      <c r="CX131" s="47"/>
      <c r="CY131" s="47"/>
      <c r="CZ131" s="47"/>
      <c r="DA131" s="47"/>
      <c r="DB131" s="47"/>
      <c r="DC131" s="47"/>
      <c r="DD131" s="47"/>
      <c r="DE131" s="47"/>
      <c r="DF131" s="47"/>
      <c r="DG131" s="47"/>
      <c r="DH131" s="47"/>
      <c r="DI131" s="47"/>
      <c r="DJ131" s="47"/>
      <c r="DK131" s="47"/>
      <c r="DL131" s="47"/>
      <c r="DM131" s="47"/>
      <c r="DN131" s="47"/>
      <c r="DO131" s="47"/>
      <c r="DP131" s="47"/>
      <c r="DQ131" s="47"/>
      <c r="DR131" s="47"/>
      <c r="DS131" s="47"/>
      <c r="DT131" s="47"/>
      <c r="DU131" s="47"/>
      <c r="DV131" s="47"/>
      <c r="DW131" s="47"/>
      <c r="DX131" s="47"/>
      <c r="DY131" s="47"/>
      <c r="DZ131" s="47"/>
      <c r="EA131" s="47"/>
      <c r="EB131" s="47"/>
      <c r="EC131" s="47"/>
      <c r="ED131" s="47"/>
      <c r="EE131" s="47"/>
      <c r="EF131" s="47"/>
      <c r="EG131" s="47"/>
      <c r="EH131" s="47"/>
      <c r="EI131" s="47"/>
      <c r="EJ131" s="47"/>
      <c r="EK131" s="47"/>
      <c r="EL131" s="47"/>
      <c r="EM131" s="47"/>
      <c r="EN131" s="47"/>
      <c r="EO131" s="47"/>
      <c r="EP131" s="47"/>
      <c r="EQ131" s="47"/>
      <c r="ER131" s="47"/>
      <c r="ES131" s="47"/>
      <c r="ET131" s="47"/>
      <c r="EU131" s="47"/>
      <c r="EV131" s="47"/>
      <c r="EW131" s="47"/>
      <c r="EX131" s="47"/>
      <c r="EY131" s="47"/>
      <c r="EZ131" s="47"/>
      <c r="FA131" s="47"/>
      <c r="FB131" s="47"/>
      <c r="FC131" s="47"/>
      <c r="FD131" s="47"/>
      <c r="FE131" s="47"/>
      <c r="FF131" s="47"/>
      <c r="FG131" s="47"/>
      <c r="FH131" s="47"/>
      <c r="FI131" s="47"/>
      <c r="FJ131" s="47"/>
      <c r="FK131" s="47"/>
      <c r="FL131" s="47"/>
      <c r="FM131" s="47"/>
      <c r="FN131" s="47"/>
      <c r="FO131" s="47"/>
      <c r="FP131" s="47"/>
    </row>
    <row r="132" spans="1:172" s="48" customFormat="1" ht="35.1" customHeight="1" x14ac:dyDescent="0.35">
      <c r="A132" s="105"/>
      <c r="B132" s="105"/>
      <c r="C132" s="106"/>
      <c r="D132" s="181"/>
      <c r="E132" s="356"/>
      <c r="F132" s="356"/>
      <c r="G132" s="356"/>
      <c r="H132" s="356"/>
      <c r="I132" s="356"/>
      <c r="J132" s="356"/>
      <c r="K132" s="356"/>
      <c r="L132" s="356"/>
      <c r="M132" s="356"/>
      <c r="N132" s="47"/>
      <c r="O132" s="47"/>
      <c r="P132" s="47"/>
      <c r="Q132" s="47"/>
      <c r="R132" s="47"/>
      <c r="S132" s="47"/>
      <c r="T132" s="47"/>
      <c r="U132" s="47"/>
      <c r="V132" s="47"/>
      <c r="W132" s="47"/>
      <c r="X132" s="47"/>
      <c r="Y132" s="47"/>
      <c r="Z132" s="47"/>
      <c r="AA132" s="47"/>
      <c r="AB132" s="47"/>
      <c r="AC132" s="47"/>
      <c r="AD132" s="47"/>
      <c r="AE132" s="47"/>
      <c r="AF132" s="47"/>
      <c r="AG132" s="47"/>
      <c r="AH132" s="47"/>
      <c r="AI132" s="47"/>
      <c r="AJ132" s="47"/>
      <c r="AK132" s="47"/>
      <c r="AL132" s="47"/>
      <c r="AM132" s="47"/>
      <c r="AN132" s="47"/>
      <c r="AO132" s="47"/>
      <c r="AP132" s="47"/>
      <c r="AQ132" s="47"/>
      <c r="AR132" s="47"/>
      <c r="AS132" s="47"/>
      <c r="AT132" s="47"/>
      <c r="AU132" s="47"/>
      <c r="AV132" s="47"/>
      <c r="AW132" s="47"/>
      <c r="AX132" s="47"/>
      <c r="AY132" s="47"/>
      <c r="AZ132" s="47"/>
      <c r="BA132" s="47"/>
      <c r="BB132" s="47"/>
      <c r="BC132" s="47"/>
      <c r="BD132" s="47"/>
      <c r="BE132" s="47"/>
      <c r="BF132" s="47"/>
      <c r="BG132" s="47"/>
      <c r="BH132" s="47"/>
      <c r="BI132" s="47"/>
      <c r="BJ132" s="47"/>
      <c r="BK132" s="47"/>
      <c r="BL132" s="47"/>
      <c r="BM132" s="47"/>
      <c r="BN132" s="47"/>
      <c r="BO132" s="47"/>
      <c r="BP132" s="47"/>
      <c r="BQ132" s="47"/>
      <c r="BR132" s="47"/>
      <c r="BS132" s="47"/>
      <c r="BT132" s="47"/>
      <c r="BU132" s="47"/>
      <c r="BV132" s="47"/>
      <c r="BW132" s="47"/>
      <c r="BX132" s="47"/>
      <c r="BY132" s="47"/>
      <c r="BZ132" s="47"/>
      <c r="CA132" s="47"/>
      <c r="CB132" s="47"/>
      <c r="CC132" s="47"/>
      <c r="CD132" s="47"/>
      <c r="CE132" s="47"/>
      <c r="CF132" s="47"/>
      <c r="CG132" s="47"/>
      <c r="CH132" s="47"/>
      <c r="CI132" s="47"/>
      <c r="CJ132" s="47"/>
      <c r="CK132" s="47"/>
      <c r="CL132" s="47"/>
      <c r="CM132" s="47"/>
      <c r="CN132" s="47"/>
      <c r="CO132" s="47"/>
      <c r="CP132" s="47"/>
      <c r="CQ132" s="47"/>
      <c r="CR132" s="47"/>
      <c r="CS132" s="47"/>
      <c r="CT132" s="47"/>
      <c r="CU132" s="47"/>
      <c r="CV132" s="47"/>
      <c r="CW132" s="47"/>
      <c r="CX132" s="47"/>
      <c r="CY132" s="47"/>
      <c r="CZ132" s="47"/>
      <c r="DA132" s="47"/>
      <c r="DB132" s="47"/>
      <c r="DC132" s="47"/>
      <c r="DD132" s="47"/>
      <c r="DE132" s="47"/>
      <c r="DF132" s="47"/>
      <c r="DG132" s="47"/>
      <c r="DH132" s="47"/>
      <c r="DI132" s="47"/>
      <c r="DJ132" s="47"/>
      <c r="DK132" s="47"/>
      <c r="DL132" s="47"/>
      <c r="DM132" s="47"/>
      <c r="DN132" s="47"/>
      <c r="DO132" s="47"/>
      <c r="DP132" s="47"/>
      <c r="DQ132" s="47"/>
      <c r="DR132" s="47"/>
      <c r="DS132" s="47"/>
      <c r="DT132" s="47"/>
      <c r="DU132" s="47"/>
      <c r="DV132" s="47"/>
      <c r="DW132" s="47"/>
      <c r="DX132" s="47"/>
      <c r="DY132" s="47"/>
      <c r="DZ132" s="47"/>
      <c r="EA132" s="47"/>
      <c r="EB132" s="47"/>
      <c r="EC132" s="47"/>
      <c r="ED132" s="47"/>
      <c r="EE132" s="47"/>
      <c r="EF132" s="47"/>
      <c r="EG132" s="47"/>
      <c r="EH132" s="47"/>
      <c r="EI132" s="47"/>
      <c r="EJ132" s="47"/>
      <c r="EK132" s="47"/>
      <c r="EL132" s="47"/>
      <c r="EM132" s="47"/>
      <c r="EN132" s="47"/>
      <c r="EO132" s="47"/>
      <c r="EP132" s="47"/>
      <c r="EQ132" s="47"/>
      <c r="ER132" s="47"/>
      <c r="ES132" s="47"/>
      <c r="ET132" s="47"/>
      <c r="EU132" s="47"/>
      <c r="EV132" s="47"/>
      <c r="EW132" s="47"/>
      <c r="EX132" s="47"/>
      <c r="EY132" s="47"/>
      <c r="EZ132" s="47"/>
      <c r="FA132" s="47"/>
      <c r="FB132" s="47"/>
      <c r="FC132" s="47"/>
      <c r="FD132" s="47"/>
      <c r="FE132" s="47"/>
      <c r="FF132" s="47"/>
      <c r="FG132" s="47"/>
      <c r="FH132" s="47"/>
      <c r="FI132" s="47"/>
      <c r="FJ132" s="47"/>
      <c r="FK132" s="47"/>
      <c r="FL132" s="47"/>
      <c r="FM132" s="47"/>
      <c r="FN132" s="47"/>
      <c r="FO132" s="47"/>
      <c r="FP132" s="47"/>
    </row>
    <row r="133" spans="1:172" s="48" customFormat="1" ht="35.1" customHeight="1" x14ac:dyDescent="0.35">
      <c r="A133" s="105"/>
      <c r="B133" s="105"/>
      <c r="C133" s="106"/>
      <c r="D133" s="181"/>
      <c r="E133" s="356"/>
      <c r="F133" s="356"/>
      <c r="G133" s="356"/>
      <c r="H133" s="356"/>
      <c r="I133" s="356"/>
      <c r="J133" s="356"/>
      <c r="K133" s="356"/>
      <c r="L133" s="356"/>
      <c r="M133" s="356"/>
      <c r="N133" s="47"/>
      <c r="O133" s="47"/>
      <c r="P133" s="47"/>
      <c r="Q133" s="47"/>
      <c r="R133" s="47"/>
      <c r="S133" s="47"/>
      <c r="T133" s="47"/>
      <c r="U133" s="47"/>
      <c r="V133" s="47"/>
      <c r="W133" s="47"/>
      <c r="X133" s="47"/>
      <c r="Y133" s="47"/>
      <c r="Z133" s="47"/>
      <c r="AA133" s="47"/>
      <c r="AB133" s="47"/>
      <c r="AC133" s="47"/>
      <c r="AD133" s="47"/>
      <c r="AE133" s="47"/>
      <c r="AF133" s="47"/>
      <c r="AG133" s="47"/>
      <c r="AH133" s="47"/>
      <c r="AI133" s="47"/>
      <c r="AJ133" s="47"/>
      <c r="AK133" s="47"/>
      <c r="AL133" s="47"/>
      <c r="AM133" s="47"/>
      <c r="AN133" s="47"/>
      <c r="AO133" s="47"/>
      <c r="AP133" s="47"/>
      <c r="AQ133" s="47"/>
      <c r="AR133" s="47"/>
      <c r="AS133" s="47"/>
      <c r="AT133" s="47"/>
      <c r="AU133" s="47"/>
      <c r="AV133" s="47"/>
      <c r="AW133" s="47"/>
      <c r="AX133" s="47"/>
      <c r="AY133" s="47"/>
      <c r="AZ133" s="47"/>
      <c r="BA133" s="47"/>
      <c r="BB133" s="47"/>
      <c r="BC133" s="47"/>
      <c r="BD133" s="47"/>
      <c r="BE133" s="47"/>
      <c r="BF133" s="47"/>
      <c r="BG133" s="47"/>
      <c r="BH133" s="47"/>
      <c r="BI133" s="47"/>
      <c r="BJ133" s="47"/>
      <c r="BK133" s="47"/>
      <c r="BL133" s="47"/>
      <c r="BM133" s="47"/>
      <c r="BN133" s="47"/>
      <c r="BO133" s="47"/>
      <c r="BP133" s="47"/>
      <c r="BQ133" s="47"/>
      <c r="BR133" s="47"/>
      <c r="BS133" s="47"/>
      <c r="BT133" s="47"/>
      <c r="BU133" s="47"/>
      <c r="BV133" s="47"/>
      <c r="BW133" s="47"/>
      <c r="BX133" s="47"/>
      <c r="BY133" s="47"/>
      <c r="BZ133" s="47"/>
      <c r="CA133" s="47"/>
      <c r="CB133" s="47"/>
      <c r="CC133" s="47"/>
      <c r="CD133" s="47"/>
      <c r="CE133" s="47"/>
      <c r="CF133" s="47"/>
      <c r="CG133" s="47"/>
      <c r="CH133" s="47"/>
      <c r="CI133" s="47"/>
      <c r="CJ133" s="47"/>
      <c r="CK133" s="47"/>
      <c r="CL133" s="47"/>
      <c r="CM133" s="47"/>
      <c r="CN133" s="47"/>
      <c r="CO133" s="47"/>
      <c r="CP133" s="47"/>
      <c r="CQ133" s="47"/>
      <c r="CR133" s="47"/>
      <c r="CS133" s="47"/>
      <c r="CT133" s="47"/>
      <c r="CU133" s="47"/>
      <c r="CV133" s="47"/>
      <c r="CW133" s="47"/>
      <c r="CX133" s="47"/>
      <c r="CY133" s="47"/>
      <c r="CZ133" s="47"/>
      <c r="DA133" s="47"/>
      <c r="DB133" s="47"/>
      <c r="DC133" s="47"/>
      <c r="DD133" s="47"/>
      <c r="DE133" s="47"/>
      <c r="DF133" s="47"/>
      <c r="DG133" s="47"/>
      <c r="DH133" s="47"/>
      <c r="DI133" s="47"/>
      <c r="DJ133" s="47"/>
      <c r="DK133" s="47"/>
      <c r="DL133" s="47"/>
      <c r="DM133" s="47"/>
      <c r="DN133" s="47"/>
      <c r="DO133" s="47"/>
      <c r="DP133" s="47"/>
      <c r="DQ133" s="47"/>
      <c r="DR133" s="47"/>
      <c r="DS133" s="47"/>
      <c r="DT133" s="47"/>
      <c r="DU133" s="47"/>
      <c r="DV133" s="47"/>
      <c r="DW133" s="47"/>
      <c r="DX133" s="47"/>
      <c r="DY133" s="47"/>
      <c r="DZ133" s="47"/>
      <c r="EA133" s="47"/>
      <c r="EB133" s="47"/>
      <c r="EC133" s="47"/>
      <c r="ED133" s="47"/>
      <c r="EE133" s="47"/>
      <c r="EF133" s="47"/>
      <c r="EG133" s="47"/>
      <c r="EH133" s="47"/>
      <c r="EI133" s="47"/>
      <c r="EJ133" s="47"/>
      <c r="EK133" s="47"/>
      <c r="EL133" s="47"/>
      <c r="EM133" s="47"/>
      <c r="EN133" s="47"/>
      <c r="EO133" s="47"/>
      <c r="EP133" s="47"/>
      <c r="EQ133" s="47"/>
      <c r="ER133" s="47"/>
      <c r="ES133" s="47"/>
      <c r="ET133" s="47"/>
      <c r="EU133" s="47"/>
      <c r="EV133" s="47"/>
      <c r="EW133" s="47"/>
      <c r="EX133" s="47"/>
      <c r="EY133" s="47"/>
      <c r="EZ133" s="47"/>
      <c r="FA133" s="47"/>
      <c r="FB133" s="47"/>
      <c r="FC133" s="47"/>
      <c r="FD133" s="47"/>
      <c r="FE133" s="47"/>
      <c r="FF133" s="47"/>
      <c r="FG133" s="47"/>
      <c r="FH133" s="47"/>
      <c r="FI133" s="47"/>
      <c r="FJ133" s="47"/>
      <c r="FK133" s="47"/>
      <c r="FL133" s="47"/>
      <c r="FM133" s="47"/>
      <c r="FN133" s="47"/>
      <c r="FO133" s="47"/>
      <c r="FP133" s="47"/>
    </row>
    <row r="134" spans="1:172" s="48" customFormat="1" ht="35.1" customHeight="1" x14ac:dyDescent="0.35">
      <c r="A134" s="105"/>
      <c r="B134" s="105"/>
      <c r="C134" s="106"/>
      <c r="D134" s="181"/>
      <c r="E134" s="356"/>
      <c r="F134" s="356"/>
      <c r="G134" s="356"/>
      <c r="H134" s="356"/>
      <c r="I134" s="356"/>
      <c r="J134" s="356"/>
      <c r="K134" s="356"/>
      <c r="L134" s="356"/>
      <c r="M134" s="356"/>
      <c r="N134" s="47"/>
      <c r="O134" s="47"/>
      <c r="P134" s="47"/>
      <c r="Q134" s="47"/>
      <c r="R134" s="47"/>
      <c r="S134" s="47"/>
      <c r="T134" s="47"/>
      <c r="U134" s="47"/>
      <c r="V134" s="47"/>
      <c r="W134" s="47"/>
      <c r="X134" s="47"/>
      <c r="Y134" s="47"/>
      <c r="Z134" s="47"/>
      <c r="AA134" s="47"/>
      <c r="AB134" s="47"/>
      <c r="AC134" s="47"/>
      <c r="AD134" s="47"/>
      <c r="AE134" s="47"/>
      <c r="AF134" s="47"/>
      <c r="AG134" s="47"/>
      <c r="AH134" s="47"/>
      <c r="AI134" s="47"/>
      <c r="AJ134" s="47"/>
      <c r="AK134" s="47"/>
      <c r="AL134" s="47"/>
      <c r="AM134" s="47"/>
      <c r="AN134" s="47"/>
      <c r="AO134" s="47"/>
      <c r="AP134" s="47"/>
      <c r="AQ134" s="47"/>
      <c r="AR134" s="47"/>
      <c r="AS134" s="47"/>
      <c r="AT134" s="47"/>
      <c r="AU134" s="47"/>
      <c r="AV134" s="47"/>
      <c r="AW134" s="47"/>
      <c r="AX134" s="47"/>
      <c r="AY134" s="47"/>
      <c r="AZ134" s="47"/>
      <c r="BA134" s="47"/>
      <c r="BB134" s="47"/>
      <c r="BC134" s="47"/>
      <c r="BD134" s="47"/>
      <c r="BE134" s="47"/>
      <c r="BF134" s="47"/>
      <c r="BG134" s="47"/>
      <c r="BH134" s="47"/>
      <c r="BI134" s="47"/>
      <c r="BJ134" s="47"/>
      <c r="BK134" s="47"/>
      <c r="BL134" s="47"/>
      <c r="BM134" s="47"/>
      <c r="BN134" s="47"/>
      <c r="BO134" s="47"/>
      <c r="BP134" s="47"/>
      <c r="BQ134" s="47"/>
      <c r="BR134" s="47"/>
      <c r="BS134" s="47"/>
      <c r="BT134" s="47"/>
      <c r="BU134" s="47"/>
      <c r="BV134" s="47"/>
      <c r="BW134" s="47"/>
      <c r="BX134" s="47"/>
      <c r="BY134" s="47"/>
      <c r="BZ134" s="47"/>
      <c r="CA134" s="47"/>
      <c r="CB134" s="47"/>
      <c r="CC134" s="47"/>
      <c r="CD134" s="47"/>
      <c r="CE134" s="47"/>
      <c r="CF134" s="47"/>
      <c r="CG134" s="47"/>
      <c r="CH134" s="47"/>
      <c r="CI134" s="47"/>
      <c r="CJ134" s="47"/>
      <c r="CK134" s="47"/>
      <c r="CL134" s="47"/>
      <c r="CM134" s="47"/>
      <c r="CN134" s="47"/>
      <c r="CO134" s="47"/>
      <c r="CP134" s="47"/>
      <c r="CQ134" s="47"/>
      <c r="CR134" s="47"/>
      <c r="CS134" s="47"/>
      <c r="CT134" s="47"/>
      <c r="CU134" s="47"/>
      <c r="CV134" s="47"/>
      <c r="CW134" s="47"/>
      <c r="CX134" s="47"/>
      <c r="CY134" s="47"/>
      <c r="CZ134" s="47"/>
      <c r="DA134" s="47"/>
      <c r="DB134" s="47"/>
      <c r="DC134" s="47"/>
      <c r="DD134" s="47"/>
      <c r="DE134" s="47"/>
      <c r="DF134" s="47"/>
      <c r="DG134" s="47"/>
      <c r="DH134" s="47"/>
      <c r="DI134" s="47"/>
      <c r="DJ134" s="47"/>
      <c r="DK134" s="47"/>
      <c r="DL134" s="47"/>
      <c r="DM134" s="47"/>
      <c r="DN134" s="47"/>
      <c r="DO134" s="47"/>
      <c r="DP134" s="47"/>
      <c r="DQ134" s="47"/>
      <c r="DR134" s="47"/>
      <c r="DS134" s="47"/>
      <c r="DT134" s="47"/>
      <c r="DU134" s="47"/>
      <c r="DV134" s="47"/>
      <c r="DW134" s="47"/>
      <c r="DX134" s="47"/>
      <c r="DY134" s="47"/>
      <c r="DZ134" s="47"/>
      <c r="EA134" s="47"/>
      <c r="EB134" s="47"/>
      <c r="EC134" s="47"/>
      <c r="ED134" s="47"/>
      <c r="EE134" s="47"/>
      <c r="EF134" s="47"/>
      <c r="EG134" s="47"/>
      <c r="EH134" s="47"/>
      <c r="EI134" s="47"/>
      <c r="EJ134" s="47"/>
      <c r="EK134" s="47"/>
      <c r="EL134" s="47"/>
      <c r="EM134" s="47"/>
      <c r="EN134" s="47"/>
      <c r="EO134" s="47"/>
      <c r="EP134" s="47"/>
      <c r="EQ134" s="47"/>
      <c r="ER134" s="47"/>
      <c r="ES134" s="47"/>
      <c r="ET134" s="47"/>
      <c r="EU134" s="47"/>
      <c r="EV134" s="47"/>
      <c r="EW134" s="47"/>
      <c r="EX134" s="47"/>
      <c r="EY134" s="47"/>
      <c r="EZ134" s="47"/>
      <c r="FA134" s="47"/>
      <c r="FB134" s="47"/>
      <c r="FC134" s="47"/>
      <c r="FD134" s="47"/>
      <c r="FE134" s="47"/>
      <c r="FF134" s="47"/>
      <c r="FG134" s="47"/>
      <c r="FH134" s="47"/>
      <c r="FI134" s="47"/>
      <c r="FJ134" s="47"/>
      <c r="FK134" s="47"/>
      <c r="FL134" s="47"/>
      <c r="FM134" s="47"/>
      <c r="FN134" s="47"/>
      <c r="FO134" s="47"/>
      <c r="FP134" s="47"/>
    </row>
    <row r="135" spans="1:172" s="48" customFormat="1" ht="35.1" customHeight="1" x14ac:dyDescent="0.35">
      <c r="A135" s="105"/>
      <c r="B135" s="105"/>
      <c r="C135" s="106"/>
      <c r="D135" s="181"/>
      <c r="E135" s="356"/>
      <c r="F135" s="356"/>
      <c r="G135" s="356"/>
      <c r="H135" s="356"/>
      <c r="I135" s="356"/>
      <c r="J135" s="356"/>
      <c r="K135" s="356"/>
      <c r="L135" s="356"/>
      <c r="M135" s="356"/>
      <c r="N135" s="47"/>
      <c r="O135" s="47"/>
      <c r="P135" s="47"/>
      <c r="Q135" s="47"/>
      <c r="R135" s="47"/>
      <c r="S135" s="47"/>
      <c r="T135" s="47"/>
      <c r="U135" s="47"/>
      <c r="V135" s="47"/>
      <c r="W135" s="47"/>
      <c r="X135" s="47"/>
      <c r="Y135" s="47"/>
      <c r="Z135" s="47"/>
      <c r="AA135" s="47"/>
      <c r="AB135" s="47"/>
      <c r="AC135" s="47"/>
      <c r="AD135" s="47"/>
      <c r="AE135" s="47"/>
      <c r="AF135" s="47"/>
      <c r="AG135" s="47"/>
      <c r="AH135" s="47"/>
      <c r="AI135" s="47"/>
      <c r="AJ135" s="47"/>
      <c r="AK135" s="47"/>
      <c r="AL135" s="47"/>
      <c r="AM135" s="47"/>
      <c r="AN135" s="47"/>
      <c r="AO135" s="47"/>
      <c r="AP135" s="47"/>
      <c r="AQ135" s="47"/>
      <c r="AR135" s="47"/>
      <c r="AS135" s="47"/>
      <c r="AT135" s="47"/>
      <c r="AU135" s="47"/>
      <c r="AV135" s="47"/>
      <c r="AW135" s="47"/>
      <c r="AX135" s="47"/>
      <c r="AY135" s="47"/>
      <c r="AZ135" s="47"/>
      <c r="BA135" s="47"/>
      <c r="BB135" s="47"/>
      <c r="BC135" s="47"/>
      <c r="BD135" s="47"/>
      <c r="BE135" s="47"/>
      <c r="BF135" s="47"/>
      <c r="BG135" s="47"/>
      <c r="BH135" s="47"/>
      <c r="BI135" s="47"/>
      <c r="BJ135" s="47"/>
      <c r="BK135" s="47"/>
      <c r="BL135" s="47"/>
      <c r="BM135" s="47"/>
      <c r="BN135" s="47"/>
      <c r="BO135" s="47"/>
      <c r="BP135" s="47"/>
      <c r="BQ135" s="47"/>
      <c r="BR135" s="47"/>
      <c r="BS135" s="47"/>
      <c r="BT135" s="47"/>
      <c r="BU135" s="47"/>
      <c r="BV135" s="47"/>
      <c r="BW135" s="47"/>
      <c r="BX135" s="47"/>
      <c r="BY135" s="47"/>
      <c r="BZ135" s="47"/>
      <c r="CA135" s="47"/>
      <c r="CB135" s="47"/>
      <c r="CC135" s="47"/>
      <c r="CD135" s="47"/>
      <c r="CE135" s="47"/>
      <c r="CF135" s="47"/>
      <c r="CG135" s="47"/>
      <c r="CH135" s="47"/>
      <c r="CI135" s="47"/>
      <c r="CJ135" s="47"/>
      <c r="CK135" s="47"/>
      <c r="CL135" s="47"/>
      <c r="CM135" s="47"/>
      <c r="CN135" s="47"/>
      <c r="CO135" s="47"/>
      <c r="CP135" s="47"/>
      <c r="CQ135" s="47"/>
      <c r="CR135" s="47"/>
      <c r="CS135" s="47"/>
      <c r="CT135" s="47"/>
      <c r="CU135" s="47"/>
      <c r="CV135" s="47"/>
      <c r="CW135" s="47"/>
      <c r="CX135" s="47"/>
      <c r="CY135" s="47"/>
      <c r="CZ135" s="47"/>
      <c r="DA135" s="47"/>
      <c r="DB135" s="47"/>
      <c r="DC135" s="47"/>
      <c r="DD135" s="47"/>
      <c r="DE135" s="47"/>
      <c r="DF135" s="47"/>
      <c r="DG135" s="47"/>
      <c r="DH135" s="47"/>
      <c r="DI135" s="47"/>
      <c r="DJ135" s="47"/>
      <c r="DK135" s="47"/>
      <c r="DL135" s="47"/>
      <c r="DM135" s="47"/>
      <c r="DN135" s="47"/>
      <c r="DO135" s="47"/>
      <c r="DP135" s="47"/>
      <c r="DQ135" s="47"/>
      <c r="DR135" s="47"/>
      <c r="DS135" s="47"/>
      <c r="DT135" s="47"/>
      <c r="DU135" s="47"/>
      <c r="DV135" s="47"/>
      <c r="DW135" s="47"/>
      <c r="DX135" s="47"/>
      <c r="DY135" s="47"/>
      <c r="DZ135" s="47"/>
      <c r="EA135" s="47"/>
      <c r="EB135" s="47"/>
      <c r="EC135" s="47"/>
      <c r="ED135" s="47"/>
      <c r="EE135" s="47"/>
      <c r="EF135" s="47"/>
      <c r="EG135" s="47"/>
      <c r="EH135" s="47"/>
      <c r="EI135" s="47"/>
      <c r="EJ135" s="47"/>
      <c r="EK135" s="47"/>
      <c r="EL135" s="47"/>
      <c r="EM135" s="47"/>
      <c r="EN135" s="47"/>
      <c r="EO135" s="47"/>
      <c r="EP135" s="47"/>
      <c r="EQ135" s="47"/>
      <c r="ER135" s="47"/>
      <c r="ES135" s="47"/>
      <c r="ET135" s="47"/>
      <c r="EU135" s="47"/>
      <c r="EV135" s="47"/>
      <c r="EW135" s="47"/>
      <c r="EX135" s="47"/>
      <c r="EY135" s="47"/>
      <c r="EZ135" s="47"/>
      <c r="FA135" s="47"/>
      <c r="FB135" s="47"/>
      <c r="FC135" s="47"/>
      <c r="FD135" s="47"/>
      <c r="FE135" s="47"/>
      <c r="FF135" s="47"/>
      <c r="FG135" s="47"/>
      <c r="FH135" s="47"/>
      <c r="FI135" s="47"/>
      <c r="FJ135" s="47"/>
      <c r="FK135" s="47"/>
      <c r="FL135" s="47"/>
      <c r="FM135" s="47"/>
      <c r="FN135" s="47"/>
      <c r="FO135" s="47"/>
      <c r="FP135" s="47"/>
    </row>
    <row r="136" spans="1:172" s="48" customFormat="1" ht="35.1" customHeight="1" x14ac:dyDescent="0.35">
      <c r="A136" s="105"/>
      <c r="B136" s="105"/>
      <c r="C136" s="106"/>
      <c r="D136" s="181"/>
      <c r="E136" s="356"/>
      <c r="F136" s="356"/>
      <c r="G136" s="356"/>
      <c r="H136" s="356"/>
      <c r="I136" s="356"/>
      <c r="J136" s="356"/>
      <c r="K136" s="356"/>
      <c r="L136" s="356"/>
      <c r="M136" s="356"/>
      <c r="N136" s="47"/>
      <c r="O136" s="47"/>
      <c r="P136" s="47"/>
      <c r="Q136" s="47"/>
      <c r="R136" s="47"/>
      <c r="S136" s="47"/>
      <c r="T136" s="47"/>
      <c r="U136" s="47"/>
      <c r="V136" s="47"/>
      <c r="W136" s="47"/>
      <c r="X136" s="47"/>
      <c r="Y136" s="47"/>
      <c r="Z136" s="47"/>
      <c r="AA136" s="47"/>
      <c r="AB136" s="47"/>
      <c r="AC136" s="47"/>
      <c r="AD136" s="47"/>
      <c r="AE136" s="47"/>
      <c r="AF136" s="47"/>
      <c r="AG136" s="47"/>
      <c r="AH136" s="47"/>
      <c r="AI136" s="47"/>
      <c r="AJ136" s="47"/>
      <c r="AK136" s="47"/>
      <c r="AL136" s="47"/>
      <c r="AM136" s="47"/>
      <c r="AN136" s="47"/>
      <c r="AO136" s="47"/>
      <c r="AP136" s="47"/>
      <c r="AQ136" s="47"/>
      <c r="AR136" s="47"/>
      <c r="AS136" s="47"/>
      <c r="AT136" s="47"/>
      <c r="AU136" s="47"/>
      <c r="AV136" s="47"/>
      <c r="AW136" s="47"/>
      <c r="AX136" s="47"/>
      <c r="AY136" s="47"/>
      <c r="AZ136" s="47"/>
      <c r="BA136" s="47"/>
      <c r="BB136" s="47"/>
      <c r="BC136" s="47"/>
      <c r="BD136" s="47"/>
      <c r="BE136" s="47"/>
      <c r="BF136" s="47"/>
      <c r="BG136" s="47"/>
      <c r="BH136" s="47"/>
      <c r="BI136" s="47"/>
      <c r="BJ136" s="47"/>
      <c r="BK136" s="47"/>
      <c r="BL136" s="47"/>
      <c r="BM136" s="47"/>
      <c r="BN136" s="47"/>
      <c r="BO136" s="47"/>
      <c r="BP136" s="47"/>
      <c r="BQ136" s="47"/>
      <c r="BR136" s="47"/>
      <c r="BS136" s="47"/>
      <c r="BT136" s="47"/>
      <c r="BU136" s="47"/>
      <c r="BV136" s="47"/>
      <c r="BW136" s="47"/>
      <c r="BX136" s="47"/>
      <c r="BY136" s="47"/>
      <c r="BZ136" s="47"/>
      <c r="CA136" s="47"/>
      <c r="CB136" s="47"/>
      <c r="CC136" s="47"/>
      <c r="CD136" s="47"/>
      <c r="CE136" s="47"/>
      <c r="CF136" s="47"/>
      <c r="CG136" s="47"/>
      <c r="CH136" s="47"/>
      <c r="CI136" s="47"/>
      <c r="CJ136" s="47"/>
      <c r="CK136" s="47"/>
      <c r="CL136" s="47"/>
      <c r="CM136" s="47"/>
      <c r="CN136" s="47"/>
      <c r="CO136" s="47"/>
      <c r="CP136" s="47"/>
      <c r="CQ136" s="47"/>
      <c r="CR136" s="47"/>
      <c r="CS136" s="47"/>
      <c r="CT136" s="47"/>
      <c r="CU136" s="47"/>
      <c r="CV136" s="47"/>
      <c r="CW136" s="47"/>
      <c r="CX136" s="47"/>
      <c r="CY136" s="47"/>
      <c r="CZ136" s="47"/>
      <c r="DA136" s="47"/>
      <c r="DB136" s="47"/>
      <c r="DC136" s="47"/>
      <c r="DD136" s="47"/>
      <c r="DE136" s="47"/>
      <c r="DF136" s="47"/>
      <c r="DG136" s="47"/>
      <c r="DH136" s="47"/>
      <c r="DI136" s="47"/>
      <c r="DJ136" s="47"/>
      <c r="DK136" s="47"/>
      <c r="DL136" s="47"/>
      <c r="DM136" s="47"/>
      <c r="DN136" s="47"/>
      <c r="DO136" s="47"/>
      <c r="DP136" s="47"/>
      <c r="DQ136" s="47"/>
      <c r="DR136" s="47"/>
      <c r="DS136" s="47"/>
      <c r="DT136" s="47"/>
      <c r="DU136" s="47"/>
      <c r="DV136" s="47"/>
      <c r="DW136" s="47"/>
      <c r="DX136" s="47"/>
      <c r="DY136" s="47"/>
      <c r="DZ136" s="47"/>
      <c r="EA136" s="47"/>
      <c r="EB136" s="47"/>
      <c r="EC136" s="47"/>
      <c r="ED136" s="47"/>
      <c r="EE136" s="47"/>
      <c r="EF136" s="47"/>
      <c r="EG136" s="47"/>
      <c r="EH136" s="47"/>
      <c r="EI136" s="47"/>
      <c r="EJ136" s="47"/>
      <c r="EK136" s="47"/>
      <c r="EL136" s="47"/>
      <c r="EM136" s="47"/>
      <c r="EN136" s="47"/>
      <c r="EO136" s="47"/>
      <c r="EP136" s="47"/>
      <c r="EQ136" s="47"/>
      <c r="ER136" s="47"/>
      <c r="ES136" s="47"/>
      <c r="ET136" s="47"/>
      <c r="EU136" s="47"/>
      <c r="EV136" s="47"/>
      <c r="EW136" s="47"/>
      <c r="EX136" s="47"/>
      <c r="EY136" s="47"/>
      <c r="EZ136" s="47"/>
      <c r="FA136" s="47"/>
      <c r="FB136" s="47"/>
      <c r="FC136" s="47"/>
      <c r="FD136" s="47"/>
      <c r="FE136" s="47"/>
      <c r="FF136" s="47"/>
      <c r="FG136" s="47"/>
      <c r="FH136" s="47"/>
      <c r="FI136" s="47"/>
      <c r="FJ136" s="47"/>
      <c r="FK136" s="47"/>
      <c r="FL136" s="47"/>
      <c r="FM136" s="47"/>
      <c r="FN136" s="47"/>
      <c r="FO136" s="47"/>
      <c r="FP136" s="47"/>
    </row>
    <row r="137" spans="1:172" s="48" customFormat="1" ht="35.1" customHeight="1" x14ac:dyDescent="0.35">
      <c r="A137" s="105"/>
      <c r="B137" s="105"/>
      <c r="C137" s="106"/>
      <c r="D137" s="181"/>
      <c r="E137" s="356"/>
      <c r="F137" s="356"/>
      <c r="G137" s="356"/>
      <c r="H137" s="356"/>
      <c r="I137" s="356"/>
      <c r="J137" s="356"/>
      <c r="K137" s="356"/>
      <c r="L137" s="356"/>
      <c r="M137" s="356"/>
      <c r="N137" s="47"/>
      <c r="O137" s="47"/>
      <c r="P137" s="47"/>
      <c r="Q137" s="47"/>
      <c r="R137" s="47"/>
      <c r="S137" s="47"/>
      <c r="T137" s="47"/>
      <c r="U137" s="47"/>
      <c r="V137" s="47"/>
      <c r="W137" s="47"/>
      <c r="X137" s="47"/>
      <c r="Y137" s="47"/>
      <c r="Z137" s="47"/>
      <c r="AA137" s="47"/>
      <c r="AB137" s="47"/>
      <c r="AC137" s="47"/>
      <c r="AD137" s="47"/>
      <c r="AE137" s="47"/>
      <c r="AF137" s="47"/>
      <c r="AG137" s="47"/>
      <c r="AH137" s="47"/>
      <c r="AI137" s="47"/>
      <c r="AJ137" s="47"/>
      <c r="AK137" s="47"/>
      <c r="AL137" s="47"/>
      <c r="AM137" s="47"/>
      <c r="AN137" s="47"/>
      <c r="AO137" s="47"/>
      <c r="AP137" s="47"/>
      <c r="AQ137" s="47"/>
      <c r="AR137" s="47"/>
      <c r="AS137" s="47"/>
      <c r="AT137" s="47"/>
      <c r="AU137" s="47"/>
      <c r="AV137" s="47"/>
      <c r="AW137" s="47"/>
      <c r="AX137" s="47"/>
      <c r="AY137" s="47"/>
      <c r="AZ137" s="47"/>
      <c r="BA137" s="47"/>
      <c r="BB137" s="47"/>
      <c r="BC137" s="47"/>
      <c r="BD137" s="47"/>
      <c r="BE137" s="47"/>
      <c r="BF137" s="47"/>
      <c r="BG137" s="47"/>
      <c r="BH137" s="47"/>
      <c r="BI137" s="47"/>
      <c r="BJ137" s="47"/>
      <c r="BK137" s="47"/>
      <c r="BL137" s="47"/>
      <c r="BM137" s="47"/>
      <c r="BN137" s="47"/>
      <c r="BO137" s="47"/>
      <c r="BP137" s="47"/>
      <c r="BQ137" s="47"/>
      <c r="BR137" s="47"/>
      <c r="BS137" s="47"/>
      <c r="BT137" s="47"/>
      <c r="BU137" s="47"/>
      <c r="BV137" s="47"/>
      <c r="BW137" s="47"/>
      <c r="BX137" s="47"/>
      <c r="BY137" s="47"/>
      <c r="BZ137" s="47"/>
      <c r="CA137" s="47"/>
      <c r="CB137" s="47"/>
      <c r="CC137" s="47"/>
      <c r="CD137" s="47"/>
      <c r="CE137" s="47"/>
      <c r="CF137" s="47"/>
      <c r="CG137" s="47"/>
      <c r="CH137" s="47"/>
      <c r="CI137" s="47"/>
      <c r="CJ137" s="47"/>
      <c r="CK137" s="47"/>
      <c r="CL137" s="47"/>
      <c r="CM137" s="47"/>
      <c r="CN137" s="47"/>
      <c r="CO137" s="47"/>
      <c r="CP137" s="47"/>
      <c r="CQ137" s="47"/>
      <c r="CR137" s="47"/>
      <c r="CS137" s="47"/>
      <c r="CT137" s="47"/>
      <c r="CU137" s="47"/>
      <c r="CV137" s="47"/>
      <c r="CW137" s="47"/>
      <c r="CX137" s="47"/>
      <c r="CY137" s="47"/>
      <c r="CZ137" s="47"/>
      <c r="DA137" s="47"/>
      <c r="DB137" s="47"/>
      <c r="DC137" s="47"/>
      <c r="DD137" s="47"/>
      <c r="DE137" s="47"/>
      <c r="DF137" s="47"/>
      <c r="DG137" s="47"/>
      <c r="DH137" s="47"/>
      <c r="DI137" s="47"/>
      <c r="DJ137" s="47"/>
      <c r="DK137" s="47"/>
      <c r="DL137" s="47"/>
      <c r="DM137" s="47"/>
      <c r="DN137" s="47"/>
      <c r="DO137" s="47"/>
      <c r="DP137" s="47"/>
      <c r="DQ137" s="47"/>
      <c r="DR137" s="47"/>
      <c r="DS137" s="47"/>
      <c r="DT137" s="47"/>
      <c r="DU137" s="47"/>
      <c r="DV137" s="47"/>
      <c r="DW137" s="47"/>
      <c r="DX137" s="47"/>
      <c r="DY137" s="47"/>
      <c r="DZ137" s="47"/>
      <c r="EA137" s="47"/>
      <c r="EB137" s="47"/>
      <c r="EC137" s="47"/>
      <c r="ED137" s="47"/>
      <c r="EE137" s="47"/>
      <c r="EF137" s="47"/>
      <c r="EG137" s="47"/>
      <c r="EH137" s="47"/>
      <c r="EI137" s="47"/>
      <c r="EJ137" s="47"/>
      <c r="EK137" s="47"/>
      <c r="EL137" s="47"/>
      <c r="EM137" s="47"/>
      <c r="EN137" s="47"/>
      <c r="EO137" s="47"/>
      <c r="EP137" s="47"/>
      <c r="EQ137" s="47"/>
      <c r="ER137" s="47"/>
      <c r="ES137" s="47"/>
      <c r="ET137" s="47"/>
      <c r="EU137" s="47"/>
      <c r="EV137" s="47"/>
      <c r="EW137" s="47"/>
      <c r="EX137" s="47"/>
      <c r="EY137" s="47"/>
      <c r="EZ137" s="47"/>
      <c r="FA137" s="47"/>
      <c r="FB137" s="47"/>
      <c r="FC137" s="47"/>
      <c r="FD137" s="47"/>
      <c r="FE137" s="47"/>
      <c r="FF137" s="47"/>
      <c r="FG137" s="47"/>
      <c r="FH137" s="47"/>
      <c r="FI137" s="47"/>
      <c r="FJ137" s="47"/>
      <c r="FK137" s="47"/>
      <c r="FL137" s="47"/>
      <c r="FM137" s="47"/>
      <c r="FN137" s="47"/>
      <c r="FO137" s="47"/>
      <c r="FP137" s="47"/>
    </row>
    <row r="138" spans="1:172" s="48" customFormat="1" ht="35.1" customHeight="1" x14ac:dyDescent="0.35">
      <c r="A138" s="105"/>
      <c r="B138" s="105"/>
      <c r="C138" s="106"/>
      <c r="D138" s="181"/>
      <c r="E138" s="356"/>
      <c r="F138" s="356"/>
      <c r="G138" s="356"/>
      <c r="H138" s="356"/>
      <c r="I138" s="356"/>
      <c r="J138" s="356"/>
      <c r="K138" s="356"/>
      <c r="L138" s="356"/>
      <c r="M138" s="356"/>
      <c r="N138" s="47"/>
      <c r="O138" s="47"/>
      <c r="P138" s="47"/>
      <c r="Q138" s="47"/>
      <c r="R138" s="47"/>
      <c r="S138" s="47"/>
      <c r="T138" s="47"/>
      <c r="U138" s="47"/>
      <c r="V138" s="47"/>
      <c r="W138" s="47"/>
      <c r="X138" s="47"/>
      <c r="Y138" s="47"/>
      <c r="Z138" s="47"/>
      <c r="AA138" s="47"/>
      <c r="AB138" s="47"/>
      <c r="AC138" s="47"/>
      <c r="AD138" s="47"/>
      <c r="AE138" s="47"/>
      <c r="AF138" s="47"/>
      <c r="AG138" s="47"/>
      <c r="AH138" s="47"/>
      <c r="AI138" s="47"/>
      <c r="AJ138" s="47"/>
      <c r="AK138" s="47"/>
      <c r="AL138" s="47"/>
      <c r="AM138" s="47"/>
      <c r="AN138" s="47"/>
      <c r="AO138" s="47"/>
      <c r="AP138" s="47"/>
      <c r="AQ138" s="47"/>
      <c r="AR138" s="47"/>
      <c r="AS138" s="47"/>
      <c r="AT138" s="47"/>
      <c r="AU138" s="47"/>
      <c r="AV138" s="47"/>
      <c r="AW138" s="47"/>
      <c r="AX138" s="47"/>
      <c r="AY138" s="47"/>
      <c r="AZ138" s="47"/>
      <c r="BA138" s="47"/>
      <c r="BB138" s="47"/>
      <c r="BC138" s="47"/>
      <c r="BD138" s="47"/>
      <c r="BE138" s="47"/>
      <c r="BF138" s="47"/>
      <c r="BG138" s="47"/>
      <c r="BH138" s="47"/>
      <c r="BI138" s="47"/>
      <c r="BJ138" s="47"/>
      <c r="BK138" s="47"/>
      <c r="BL138" s="47"/>
      <c r="BM138" s="47"/>
      <c r="BN138" s="47"/>
      <c r="BO138" s="47"/>
      <c r="BP138" s="47"/>
      <c r="BQ138" s="47"/>
      <c r="BR138" s="47"/>
      <c r="BS138" s="47"/>
      <c r="BT138" s="47"/>
      <c r="BU138" s="47"/>
      <c r="BV138" s="47"/>
      <c r="BW138" s="47"/>
      <c r="BX138" s="47"/>
      <c r="BY138" s="47"/>
      <c r="BZ138" s="47"/>
      <c r="CA138" s="47"/>
      <c r="CB138" s="47"/>
      <c r="CC138" s="47"/>
      <c r="CD138" s="47"/>
      <c r="CE138" s="47"/>
      <c r="CF138" s="47"/>
      <c r="CG138" s="47"/>
      <c r="CH138" s="47"/>
      <c r="CI138" s="47"/>
      <c r="CJ138" s="47"/>
      <c r="CK138" s="47"/>
      <c r="CL138" s="47"/>
      <c r="CM138" s="47"/>
      <c r="CN138" s="47"/>
      <c r="CO138" s="47"/>
      <c r="CP138" s="47"/>
      <c r="CQ138" s="47"/>
      <c r="CR138" s="47"/>
      <c r="CS138" s="47"/>
      <c r="CT138" s="47"/>
      <c r="CU138" s="47"/>
      <c r="CV138" s="47"/>
      <c r="CW138" s="47"/>
      <c r="CX138" s="47"/>
      <c r="CY138" s="47"/>
      <c r="CZ138" s="47"/>
      <c r="DA138" s="47"/>
      <c r="DB138" s="47"/>
      <c r="DC138" s="47"/>
      <c r="DD138" s="47"/>
      <c r="DE138" s="47"/>
      <c r="DF138" s="47"/>
      <c r="DG138" s="47"/>
      <c r="DH138" s="47"/>
      <c r="DI138" s="47"/>
      <c r="DJ138" s="47"/>
      <c r="DK138" s="47"/>
      <c r="DL138" s="47"/>
      <c r="DM138" s="47"/>
      <c r="DN138" s="47"/>
      <c r="DO138" s="47"/>
      <c r="DP138" s="47"/>
      <c r="DQ138" s="47"/>
      <c r="DR138" s="47"/>
      <c r="DS138" s="47"/>
      <c r="DT138" s="47"/>
      <c r="DU138" s="47"/>
      <c r="DV138" s="47"/>
      <c r="DW138" s="47"/>
      <c r="DX138" s="47"/>
      <c r="DY138" s="47"/>
      <c r="DZ138" s="47"/>
      <c r="EA138" s="47"/>
      <c r="EB138" s="47"/>
      <c r="EC138" s="47"/>
      <c r="ED138" s="47"/>
      <c r="EE138" s="47"/>
      <c r="EF138" s="47"/>
      <c r="EG138" s="47"/>
      <c r="EH138" s="47"/>
      <c r="EI138" s="47"/>
      <c r="EJ138" s="47"/>
      <c r="EK138" s="47"/>
      <c r="EL138" s="47"/>
      <c r="EM138" s="47"/>
      <c r="EN138" s="47"/>
      <c r="EO138" s="47"/>
      <c r="EP138" s="47"/>
      <c r="EQ138" s="47"/>
      <c r="ER138" s="47"/>
      <c r="ES138" s="47"/>
      <c r="ET138" s="47"/>
      <c r="EU138" s="47"/>
      <c r="EV138" s="47"/>
      <c r="EW138" s="47"/>
      <c r="EX138" s="47"/>
      <c r="EY138" s="47"/>
      <c r="EZ138" s="47"/>
      <c r="FA138" s="47"/>
      <c r="FB138" s="47"/>
      <c r="FC138" s="47"/>
      <c r="FD138" s="47"/>
      <c r="FE138" s="47"/>
      <c r="FF138" s="47"/>
      <c r="FG138" s="47"/>
      <c r="FH138" s="47"/>
      <c r="FI138" s="47"/>
      <c r="FJ138" s="47"/>
      <c r="FK138" s="47"/>
      <c r="FL138" s="47"/>
      <c r="FM138" s="47"/>
      <c r="FN138" s="47"/>
      <c r="FO138" s="47"/>
      <c r="FP138" s="47"/>
    </row>
    <row r="139" spans="1:172" s="48" customFormat="1" ht="35.1" customHeight="1" x14ac:dyDescent="0.35">
      <c r="A139" s="105"/>
      <c r="B139" s="105"/>
      <c r="C139" s="106"/>
      <c r="D139" s="181"/>
      <c r="E139" s="356"/>
      <c r="F139" s="356"/>
      <c r="G139" s="356"/>
      <c r="H139" s="356"/>
      <c r="I139" s="356"/>
      <c r="J139" s="356"/>
      <c r="K139" s="356"/>
      <c r="L139" s="356"/>
      <c r="M139" s="356"/>
      <c r="N139" s="47"/>
      <c r="O139" s="47"/>
      <c r="P139" s="47"/>
      <c r="Q139" s="47"/>
      <c r="R139" s="47"/>
      <c r="S139" s="47"/>
      <c r="T139" s="47"/>
      <c r="U139" s="47"/>
      <c r="V139" s="47"/>
      <c r="W139" s="47"/>
      <c r="X139" s="47"/>
      <c r="Y139" s="47"/>
      <c r="Z139" s="47"/>
      <c r="AA139" s="47"/>
      <c r="AB139" s="47"/>
      <c r="AC139" s="47"/>
      <c r="AD139" s="47"/>
      <c r="AE139" s="47"/>
      <c r="AF139" s="47"/>
      <c r="AG139" s="47"/>
      <c r="AH139" s="47"/>
      <c r="AI139" s="47"/>
      <c r="AJ139" s="47"/>
      <c r="AK139" s="47"/>
      <c r="AL139" s="47"/>
      <c r="AM139" s="47"/>
      <c r="AN139" s="47"/>
      <c r="AO139" s="47"/>
      <c r="AP139" s="47"/>
      <c r="AQ139" s="47"/>
      <c r="AR139" s="47"/>
      <c r="AS139" s="47"/>
      <c r="AT139" s="47"/>
      <c r="AU139" s="47"/>
      <c r="AV139" s="47"/>
      <c r="AW139" s="47"/>
      <c r="AX139" s="47"/>
      <c r="AY139" s="47"/>
      <c r="AZ139" s="47"/>
      <c r="BA139" s="47"/>
      <c r="BB139" s="47"/>
      <c r="BC139" s="47"/>
      <c r="BD139" s="47"/>
      <c r="BE139" s="47"/>
      <c r="BF139" s="47"/>
      <c r="BG139" s="47"/>
      <c r="BH139" s="47"/>
      <c r="BI139" s="47"/>
      <c r="BJ139" s="47"/>
      <c r="BK139" s="47"/>
      <c r="BL139" s="47"/>
      <c r="BM139" s="47"/>
      <c r="BN139" s="47"/>
      <c r="BO139" s="47"/>
      <c r="BP139" s="47"/>
      <c r="BQ139" s="47"/>
      <c r="BR139" s="47"/>
      <c r="BS139" s="47"/>
      <c r="BT139" s="47"/>
      <c r="BU139" s="47"/>
      <c r="BV139" s="47"/>
      <c r="BW139" s="47"/>
      <c r="BX139" s="47"/>
      <c r="BY139" s="47"/>
      <c r="BZ139" s="47"/>
      <c r="CA139" s="47"/>
      <c r="CB139" s="47"/>
      <c r="CC139" s="47"/>
      <c r="CD139" s="47"/>
      <c r="CE139" s="47"/>
      <c r="CF139" s="47"/>
      <c r="CG139" s="47"/>
      <c r="CH139" s="47"/>
      <c r="CI139" s="47"/>
      <c r="CJ139" s="47"/>
      <c r="CK139" s="47"/>
      <c r="CL139" s="47"/>
      <c r="CM139" s="47"/>
      <c r="CN139" s="47"/>
      <c r="CO139" s="47"/>
      <c r="CP139" s="47"/>
      <c r="CQ139" s="47"/>
      <c r="CR139" s="47"/>
      <c r="CS139" s="47"/>
      <c r="CT139" s="47"/>
      <c r="CU139" s="47"/>
      <c r="CV139" s="47"/>
      <c r="CW139" s="47"/>
      <c r="CX139" s="47"/>
      <c r="CY139" s="47"/>
      <c r="CZ139" s="47"/>
      <c r="DA139" s="47"/>
      <c r="DB139" s="47"/>
      <c r="DC139" s="47"/>
      <c r="DD139" s="47"/>
      <c r="DE139" s="47"/>
      <c r="DF139" s="47"/>
      <c r="DG139" s="47"/>
      <c r="DH139" s="47"/>
      <c r="DI139" s="47"/>
      <c r="DJ139" s="47"/>
      <c r="DK139" s="47"/>
      <c r="DL139" s="47"/>
      <c r="DM139" s="47"/>
      <c r="DN139" s="47"/>
      <c r="DO139" s="47"/>
      <c r="DP139" s="47"/>
      <c r="DQ139" s="47"/>
      <c r="DR139" s="47"/>
      <c r="DS139" s="47"/>
      <c r="DT139" s="47"/>
      <c r="DU139" s="47"/>
      <c r="DV139" s="47"/>
      <c r="DW139" s="47"/>
      <c r="DX139" s="47"/>
      <c r="DY139" s="47"/>
      <c r="DZ139" s="47"/>
      <c r="EA139" s="47"/>
      <c r="EB139" s="47"/>
      <c r="EC139" s="47"/>
      <c r="ED139" s="47"/>
      <c r="EE139" s="47"/>
      <c r="EF139" s="47"/>
      <c r="EG139" s="47"/>
      <c r="EH139" s="47"/>
      <c r="EI139" s="47"/>
      <c r="EJ139" s="47"/>
      <c r="EK139" s="47"/>
      <c r="EL139" s="47"/>
      <c r="EM139" s="47"/>
      <c r="EN139" s="47"/>
      <c r="EO139" s="47"/>
      <c r="EP139" s="47"/>
      <c r="EQ139" s="47"/>
      <c r="ER139" s="47"/>
      <c r="ES139" s="47"/>
      <c r="ET139" s="47"/>
      <c r="EU139" s="47"/>
      <c r="EV139" s="47"/>
      <c r="EW139" s="47"/>
      <c r="EX139" s="47"/>
      <c r="EY139" s="47"/>
      <c r="EZ139" s="47"/>
      <c r="FA139" s="47"/>
      <c r="FB139" s="47"/>
      <c r="FC139" s="47"/>
      <c r="FD139" s="47"/>
      <c r="FE139" s="47"/>
      <c r="FF139" s="47"/>
      <c r="FG139" s="47"/>
      <c r="FH139" s="47"/>
      <c r="FI139" s="47"/>
      <c r="FJ139" s="47"/>
      <c r="FK139" s="47"/>
      <c r="FL139" s="47"/>
      <c r="FM139" s="47"/>
      <c r="FN139" s="47"/>
      <c r="FO139" s="47"/>
      <c r="FP139" s="47"/>
    </row>
    <row r="140" spans="1:172" s="48" customFormat="1" ht="35.1" customHeight="1" x14ac:dyDescent="0.35">
      <c r="A140" s="105"/>
      <c r="B140" s="105"/>
      <c r="C140" s="106"/>
      <c r="D140" s="181"/>
      <c r="E140" s="356"/>
      <c r="F140" s="356"/>
      <c r="G140" s="356"/>
      <c r="H140" s="356"/>
      <c r="I140" s="356"/>
      <c r="J140" s="356"/>
      <c r="K140" s="356"/>
      <c r="L140" s="356"/>
      <c r="M140" s="356"/>
      <c r="N140" s="47"/>
      <c r="O140" s="47"/>
      <c r="P140" s="47"/>
      <c r="Q140" s="47"/>
      <c r="R140" s="47"/>
      <c r="S140" s="47"/>
      <c r="T140" s="47"/>
      <c r="U140" s="47"/>
      <c r="V140" s="47"/>
      <c r="W140" s="47"/>
      <c r="X140" s="47"/>
      <c r="Y140" s="47"/>
      <c r="Z140" s="47"/>
      <c r="AA140" s="47"/>
      <c r="AB140" s="47"/>
      <c r="AC140" s="47"/>
      <c r="AD140" s="47"/>
      <c r="AE140" s="47"/>
      <c r="AF140" s="47"/>
      <c r="AG140" s="47"/>
      <c r="AH140" s="47"/>
      <c r="AI140" s="47"/>
      <c r="AJ140" s="47"/>
      <c r="AK140" s="47"/>
      <c r="AL140" s="47"/>
      <c r="AM140" s="47"/>
      <c r="AN140" s="47"/>
      <c r="AO140" s="47"/>
      <c r="AP140" s="47"/>
      <c r="AQ140" s="47"/>
      <c r="AR140" s="47"/>
      <c r="AS140" s="47"/>
      <c r="AT140" s="47"/>
      <c r="AU140" s="47"/>
      <c r="AV140" s="47"/>
      <c r="AW140" s="47"/>
      <c r="AX140" s="47"/>
      <c r="AY140" s="47"/>
      <c r="AZ140" s="47"/>
      <c r="BA140" s="47"/>
      <c r="BB140" s="47"/>
      <c r="BC140" s="47"/>
      <c r="BD140" s="47"/>
      <c r="BE140" s="47"/>
      <c r="BF140" s="47"/>
      <c r="BG140" s="47"/>
      <c r="BH140" s="47"/>
      <c r="BI140" s="47"/>
      <c r="BJ140" s="47"/>
      <c r="BK140" s="47"/>
      <c r="BL140" s="47"/>
      <c r="BM140" s="47"/>
      <c r="BN140" s="47"/>
      <c r="BO140" s="47"/>
      <c r="BP140" s="47"/>
      <c r="BQ140" s="47"/>
      <c r="BR140" s="47"/>
      <c r="BS140" s="47"/>
      <c r="BT140" s="47"/>
      <c r="BU140" s="47"/>
      <c r="BV140" s="47"/>
      <c r="BW140" s="47"/>
      <c r="BX140" s="47"/>
      <c r="BY140" s="47"/>
      <c r="BZ140" s="47"/>
      <c r="CA140" s="47"/>
      <c r="CB140" s="47"/>
      <c r="CC140" s="47"/>
      <c r="CD140" s="47"/>
      <c r="CE140" s="47"/>
      <c r="CF140" s="47"/>
      <c r="CG140" s="47"/>
      <c r="CH140" s="47"/>
      <c r="CI140" s="47"/>
      <c r="CJ140" s="47"/>
      <c r="CK140" s="47"/>
      <c r="CL140" s="47"/>
      <c r="CM140" s="47"/>
      <c r="CN140" s="47"/>
      <c r="CO140" s="47"/>
      <c r="CP140" s="47"/>
      <c r="CQ140" s="47"/>
      <c r="CR140" s="47"/>
      <c r="CS140" s="47"/>
      <c r="CT140" s="47"/>
      <c r="CU140" s="47"/>
      <c r="CV140" s="47"/>
      <c r="CW140" s="47"/>
      <c r="CX140" s="47"/>
      <c r="CY140" s="47"/>
      <c r="CZ140" s="47"/>
      <c r="DA140" s="47"/>
      <c r="DB140" s="47"/>
      <c r="DC140" s="47"/>
      <c r="DD140" s="47"/>
      <c r="DE140" s="47"/>
      <c r="DF140" s="47"/>
      <c r="DG140" s="47"/>
      <c r="DH140" s="47"/>
      <c r="DI140" s="47"/>
      <c r="DJ140" s="47"/>
      <c r="DK140" s="47"/>
      <c r="DL140" s="47"/>
      <c r="DM140" s="47"/>
      <c r="DN140" s="47"/>
      <c r="DO140" s="47"/>
      <c r="DP140" s="47"/>
      <c r="DQ140" s="47"/>
      <c r="DR140" s="47"/>
      <c r="DS140" s="47"/>
      <c r="DT140" s="47"/>
      <c r="DU140" s="47"/>
      <c r="DV140" s="47"/>
      <c r="DW140" s="47"/>
      <c r="DX140" s="47"/>
      <c r="DY140" s="47"/>
      <c r="DZ140" s="47"/>
      <c r="EA140" s="47"/>
      <c r="EB140" s="47"/>
      <c r="EC140" s="47"/>
      <c r="ED140" s="47"/>
      <c r="EE140" s="47"/>
      <c r="EF140" s="47"/>
      <c r="EG140" s="47"/>
      <c r="EH140" s="47"/>
      <c r="EI140" s="47"/>
      <c r="EJ140" s="47"/>
      <c r="EK140" s="47"/>
      <c r="EL140" s="47"/>
      <c r="EM140" s="47"/>
      <c r="EN140" s="47"/>
      <c r="EO140" s="47"/>
      <c r="EP140" s="47"/>
      <c r="EQ140" s="47"/>
      <c r="ER140" s="47"/>
      <c r="ES140" s="47"/>
      <c r="ET140" s="47"/>
      <c r="EU140" s="47"/>
      <c r="EV140" s="47"/>
      <c r="EW140" s="47"/>
      <c r="EX140" s="47"/>
      <c r="EY140" s="47"/>
      <c r="EZ140" s="47"/>
      <c r="FA140" s="47"/>
      <c r="FB140" s="47"/>
      <c r="FC140" s="47"/>
      <c r="FD140" s="47"/>
      <c r="FE140" s="47"/>
      <c r="FF140" s="47"/>
      <c r="FG140" s="47"/>
      <c r="FH140" s="47"/>
      <c r="FI140" s="47"/>
      <c r="FJ140" s="47"/>
      <c r="FK140" s="47"/>
      <c r="FL140" s="47"/>
      <c r="FM140" s="47"/>
      <c r="FN140" s="47"/>
      <c r="FO140" s="47"/>
      <c r="FP140" s="47"/>
    </row>
    <row r="141" spans="1:172" s="48" customFormat="1" ht="35.1" customHeight="1" x14ac:dyDescent="0.35">
      <c r="A141" s="105"/>
      <c r="B141" s="105"/>
      <c r="C141" s="106"/>
      <c r="D141" s="181"/>
      <c r="E141" s="356"/>
      <c r="F141" s="356"/>
      <c r="G141" s="356"/>
      <c r="H141" s="356"/>
      <c r="I141" s="356"/>
      <c r="J141" s="356"/>
      <c r="K141" s="356"/>
      <c r="L141" s="356"/>
      <c r="M141" s="356"/>
      <c r="N141" s="47"/>
      <c r="O141" s="47"/>
      <c r="P141" s="47"/>
      <c r="Q141" s="47"/>
      <c r="R141" s="47"/>
      <c r="S141" s="47"/>
      <c r="T141" s="47"/>
      <c r="U141" s="47"/>
      <c r="V141" s="47"/>
      <c r="W141" s="47"/>
      <c r="X141" s="47"/>
      <c r="Y141" s="47"/>
      <c r="Z141" s="47"/>
      <c r="AA141" s="47"/>
      <c r="AB141" s="47"/>
      <c r="AC141" s="47"/>
      <c r="AD141" s="47"/>
      <c r="AE141" s="47"/>
      <c r="AF141" s="47"/>
      <c r="AG141" s="47"/>
      <c r="AH141" s="47"/>
      <c r="AI141" s="47"/>
      <c r="AJ141" s="47"/>
      <c r="AK141" s="47"/>
      <c r="AL141" s="47"/>
      <c r="AM141" s="47"/>
      <c r="AN141" s="47"/>
      <c r="AO141" s="47"/>
      <c r="AP141" s="47"/>
      <c r="AQ141" s="47"/>
      <c r="AR141" s="47"/>
      <c r="AS141" s="47"/>
      <c r="AT141" s="47"/>
      <c r="AU141" s="47"/>
      <c r="AV141" s="47"/>
      <c r="AW141" s="47"/>
      <c r="AX141" s="47"/>
      <c r="AY141" s="47"/>
      <c r="AZ141" s="47"/>
      <c r="BA141" s="47"/>
      <c r="BB141" s="47"/>
      <c r="BC141" s="47"/>
      <c r="BD141" s="47"/>
      <c r="BE141" s="47"/>
      <c r="BF141" s="47"/>
      <c r="BG141" s="47"/>
      <c r="BH141" s="47"/>
      <c r="BI141" s="47"/>
      <c r="BJ141" s="47"/>
      <c r="BK141" s="47"/>
      <c r="BL141" s="47"/>
      <c r="BM141" s="47"/>
      <c r="BN141" s="47"/>
      <c r="BO141" s="47"/>
      <c r="BP141" s="47"/>
      <c r="BQ141" s="47"/>
      <c r="BR141" s="47"/>
      <c r="BS141" s="47"/>
      <c r="BT141" s="47"/>
      <c r="BU141" s="47"/>
      <c r="BV141" s="47"/>
      <c r="BW141" s="47"/>
      <c r="BX141" s="47"/>
      <c r="BY141" s="47"/>
      <c r="BZ141" s="47"/>
      <c r="CA141" s="47"/>
      <c r="CB141" s="47"/>
      <c r="CC141" s="47"/>
      <c r="CD141" s="47"/>
      <c r="CE141" s="47"/>
      <c r="CF141" s="47"/>
      <c r="CG141" s="47"/>
      <c r="CH141" s="47"/>
      <c r="CI141" s="47"/>
      <c r="CJ141" s="47"/>
      <c r="CK141" s="47"/>
      <c r="CL141" s="47"/>
      <c r="CM141" s="47"/>
      <c r="CN141" s="47"/>
      <c r="CO141" s="47"/>
      <c r="CP141" s="47"/>
      <c r="CQ141" s="47"/>
      <c r="CR141" s="47"/>
      <c r="CS141" s="47"/>
      <c r="CT141" s="47"/>
      <c r="CU141" s="47"/>
      <c r="CV141" s="47"/>
      <c r="CW141" s="47"/>
      <c r="CX141" s="47"/>
      <c r="CY141" s="47"/>
      <c r="CZ141" s="47"/>
      <c r="DA141" s="47"/>
      <c r="DB141" s="47"/>
      <c r="DC141" s="47"/>
      <c r="DD141" s="47"/>
      <c r="DE141" s="47"/>
      <c r="DF141" s="47"/>
      <c r="DG141" s="47"/>
      <c r="DH141" s="47"/>
      <c r="DI141" s="47"/>
      <c r="DJ141" s="47"/>
      <c r="DK141" s="47"/>
      <c r="DL141" s="47"/>
      <c r="DM141" s="47"/>
      <c r="DN141" s="47"/>
      <c r="DO141" s="47"/>
      <c r="DP141" s="47"/>
      <c r="DQ141" s="47"/>
      <c r="DR141" s="47"/>
      <c r="DS141" s="47"/>
      <c r="DT141" s="47"/>
      <c r="DU141" s="47"/>
      <c r="DV141" s="47"/>
      <c r="DW141" s="47"/>
      <c r="DX141" s="47"/>
      <c r="DY141" s="47"/>
      <c r="DZ141" s="47"/>
      <c r="EA141" s="47"/>
      <c r="EB141" s="47"/>
      <c r="EC141" s="47"/>
      <c r="ED141" s="47"/>
      <c r="EE141" s="47"/>
      <c r="EF141" s="47"/>
      <c r="EG141" s="47"/>
      <c r="EH141" s="47"/>
      <c r="EI141" s="47"/>
      <c r="EJ141" s="47"/>
      <c r="EK141" s="47"/>
      <c r="EL141" s="47"/>
      <c r="EM141" s="47"/>
      <c r="EN141" s="47"/>
      <c r="EO141" s="47"/>
      <c r="EP141" s="47"/>
      <c r="EQ141" s="47"/>
      <c r="ER141" s="47"/>
      <c r="ES141" s="47"/>
      <c r="ET141" s="47"/>
      <c r="EU141" s="47"/>
      <c r="EV141" s="47"/>
      <c r="EW141" s="47"/>
      <c r="EX141" s="47"/>
      <c r="EY141" s="47"/>
      <c r="EZ141" s="47"/>
      <c r="FA141" s="47"/>
      <c r="FB141" s="47"/>
      <c r="FC141" s="47"/>
      <c r="FD141" s="47"/>
      <c r="FE141" s="47"/>
      <c r="FF141" s="47"/>
      <c r="FG141" s="47"/>
      <c r="FH141" s="47"/>
      <c r="FI141" s="47"/>
      <c r="FJ141" s="47"/>
      <c r="FK141" s="47"/>
      <c r="FL141" s="47"/>
      <c r="FM141" s="47"/>
      <c r="FN141" s="47"/>
      <c r="FO141" s="47"/>
      <c r="FP141" s="47"/>
    </row>
    <row r="142" spans="1:172" s="48" customFormat="1" ht="35.1" customHeight="1" x14ac:dyDescent="0.35">
      <c r="A142" s="105"/>
      <c r="B142" s="105"/>
      <c r="C142" s="106"/>
      <c r="D142" s="181"/>
      <c r="E142" s="356"/>
      <c r="F142" s="356"/>
      <c r="G142" s="356"/>
      <c r="H142" s="356"/>
      <c r="I142" s="356"/>
      <c r="J142" s="356"/>
      <c r="K142" s="356"/>
      <c r="L142" s="356"/>
      <c r="M142" s="356"/>
      <c r="N142" s="47"/>
      <c r="O142" s="47"/>
      <c r="P142" s="47"/>
      <c r="Q142" s="47"/>
      <c r="R142" s="47"/>
      <c r="S142" s="47"/>
      <c r="T142" s="47"/>
      <c r="U142" s="47"/>
      <c r="V142" s="47"/>
      <c r="W142" s="47"/>
      <c r="X142" s="47"/>
      <c r="Y142" s="47"/>
      <c r="Z142" s="47"/>
      <c r="AA142" s="47"/>
      <c r="AB142" s="47"/>
      <c r="AC142" s="47"/>
      <c r="AD142" s="47"/>
      <c r="AE142" s="47"/>
      <c r="AF142" s="47"/>
      <c r="AG142" s="47"/>
      <c r="AH142" s="47"/>
      <c r="AI142" s="47"/>
      <c r="AJ142" s="47"/>
      <c r="AK142" s="47"/>
      <c r="AL142" s="47"/>
      <c r="AM142" s="47"/>
      <c r="AN142" s="47"/>
      <c r="AO142" s="47"/>
      <c r="AP142" s="47"/>
      <c r="AQ142" s="47"/>
      <c r="AR142" s="47"/>
      <c r="AS142" s="47"/>
      <c r="AT142" s="47"/>
      <c r="AU142" s="47"/>
      <c r="AV142" s="47"/>
      <c r="AW142" s="47"/>
      <c r="AX142" s="47"/>
      <c r="AY142" s="47"/>
      <c r="AZ142" s="47"/>
      <c r="BA142" s="47"/>
      <c r="BB142" s="47"/>
      <c r="BC142" s="47"/>
      <c r="BD142" s="47"/>
      <c r="BE142" s="47"/>
      <c r="BF142" s="47"/>
      <c r="BG142" s="47"/>
      <c r="BH142" s="47"/>
      <c r="BI142" s="47"/>
      <c r="BJ142" s="47"/>
      <c r="BK142" s="47"/>
      <c r="BL142" s="47"/>
      <c r="BM142" s="47"/>
      <c r="BN142" s="47"/>
      <c r="BO142" s="47"/>
      <c r="BP142" s="47"/>
      <c r="BQ142" s="47"/>
      <c r="BR142" s="47"/>
      <c r="BS142" s="47"/>
      <c r="BT142" s="47"/>
      <c r="BU142" s="47"/>
      <c r="BV142" s="47"/>
      <c r="BW142" s="47"/>
      <c r="BX142" s="47"/>
      <c r="BY142" s="47"/>
      <c r="BZ142" s="47"/>
      <c r="CA142" s="47"/>
      <c r="CB142" s="47"/>
      <c r="CC142" s="47"/>
      <c r="CD142" s="47"/>
      <c r="CE142" s="47"/>
      <c r="CF142" s="47"/>
      <c r="CG142" s="47"/>
      <c r="CH142" s="47"/>
      <c r="CI142" s="47"/>
      <c r="CJ142" s="47"/>
      <c r="CK142" s="47"/>
      <c r="CL142" s="47"/>
      <c r="CM142" s="47"/>
      <c r="CN142" s="47"/>
      <c r="CO142" s="47"/>
      <c r="CP142" s="47"/>
      <c r="CQ142" s="47"/>
      <c r="CR142" s="47"/>
      <c r="CS142" s="47"/>
      <c r="CT142" s="47"/>
      <c r="CU142" s="47"/>
      <c r="CV142" s="47"/>
      <c r="CW142" s="47"/>
      <c r="CX142" s="47"/>
      <c r="CY142" s="47"/>
      <c r="CZ142" s="47"/>
      <c r="DA142" s="47"/>
      <c r="DB142" s="47"/>
      <c r="DC142" s="47"/>
      <c r="DD142" s="47"/>
      <c r="DE142" s="47"/>
      <c r="DF142" s="47"/>
      <c r="DG142" s="47"/>
      <c r="DH142" s="47"/>
      <c r="DI142" s="47"/>
      <c r="DJ142" s="47"/>
      <c r="DK142" s="47"/>
      <c r="DL142" s="47"/>
      <c r="DM142" s="47"/>
      <c r="DN142" s="47"/>
      <c r="DO142" s="47"/>
      <c r="DP142" s="47"/>
      <c r="DQ142" s="47"/>
      <c r="DR142" s="47"/>
      <c r="DS142" s="47"/>
      <c r="DT142" s="47"/>
      <c r="DU142" s="47"/>
      <c r="DV142" s="47"/>
      <c r="DW142" s="47"/>
      <c r="DX142" s="47"/>
      <c r="DY142" s="47"/>
      <c r="DZ142" s="47"/>
      <c r="EA142" s="47"/>
      <c r="EB142" s="47"/>
      <c r="EC142" s="47"/>
      <c r="ED142" s="47"/>
      <c r="EE142" s="47"/>
      <c r="EF142" s="47"/>
      <c r="EG142" s="47"/>
      <c r="EH142" s="47"/>
      <c r="EI142" s="47"/>
      <c r="EJ142" s="47"/>
      <c r="EK142" s="47"/>
      <c r="EL142" s="47"/>
      <c r="EM142" s="47"/>
      <c r="EN142" s="47"/>
      <c r="EO142" s="47"/>
      <c r="EP142" s="47"/>
      <c r="EQ142" s="47"/>
      <c r="ER142" s="47"/>
      <c r="ES142" s="47"/>
      <c r="ET142" s="47"/>
      <c r="EU142" s="47"/>
      <c r="EV142" s="47"/>
      <c r="EW142" s="47"/>
      <c r="EX142" s="47"/>
      <c r="EY142" s="47"/>
      <c r="EZ142" s="47"/>
      <c r="FA142" s="47"/>
      <c r="FB142" s="47"/>
      <c r="FC142" s="47"/>
      <c r="FD142" s="47"/>
      <c r="FE142" s="47"/>
      <c r="FF142" s="47"/>
      <c r="FG142" s="47"/>
      <c r="FH142" s="47"/>
      <c r="FI142" s="47"/>
      <c r="FJ142" s="47"/>
      <c r="FK142" s="47"/>
      <c r="FL142" s="47"/>
      <c r="FM142" s="47"/>
      <c r="FN142" s="47"/>
      <c r="FO142" s="47"/>
      <c r="FP142" s="47"/>
    </row>
    <row r="143" spans="1:172" s="48" customFormat="1" ht="35.1" customHeight="1" x14ac:dyDescent="0.35">
      <c r="A143" s="105"/>
      <c r="B143" s="105"/>
      <c r="C143" s="106"/>
      <c r="D143" s="181"/>
      <c r="E143" s="356"/>
      <c r="F143" s="356"/>
      <c r="G143" s="356"/>
      <c r="H143" s="356"/>
      <c r="I143" s="356"/>
      <c r="J143" s="356"/>
      <c r="K143" s="356"/>
      <c r="L143" s="356"/>
      <c r="M143" s="356"/>
      <c r="N143" s="47"/>
      <c r="O143" s="47"/>
      <c r="P143" s="47"/>
      <c r="Q143" s="47"/>
      <c r="R143" s="47"/>
      <c r="S143" s="47"/>
      <c r="T143" s="47"/>
      <c r="U143" s="47"/>
      <c r="V143" s="47"/>
      <c r="W143" s="47"/>
      <c r="X143" s="47"/>
      <c r="Y143" s="47"/>
      <c r="Z143" s="47"/>
      <c r="AA143" s="47"/>
      <c r="AB143" s="47"/>
      <c r="AC143" s="47"/>
      <c r="AD143" s="47"/>
      <c r="AE143" s="47"/>
      <c r="AF143" s="47"/>
      <c r="AG143" s="47"/>
      <c r="AH143" s="47"/>
      <c r="AI143" s="47"/>
      <c r="AJ143" s="47"/>
      <c r="AK143" s="47"/>
      <c r="AL143" s="47"/>
      <c r="AM143" s="47"/>
      <c r="AN143" s="47"/>
      <c r="AO143" s="47"/>
      <c r="AP143" s="47"/>
      <c r="AQ143" s="47"/>
      <c r="AR143" s="47"/>
      <c r="AS143" s="47"/>
      <c r="AT143" s="47"/>
      <c r="AU143" s="47"/>
      <c r="AV143" s="47"/>
      <c r="AW143" s="47"/>
      <c r="AX143" s="47"/>
      <c r="AY143" s="47"/>
      <c r="AZ143" s="47"/>
      <c r="BA143" s="47"/>
      <c r="BB143" s="47"/>
      <c r="BC143" s="47"/>
      <c r="BD143" s="47"/>
      <c r="BE143" s="47"/>
      <c r="BF143" s="47"/>
      <c r="BG143" s="47"/>
      <c r="BH143" s="47"/>
      <c r="BI143" s="47"/>
      <c r="BJ143" s="47"/>
      <c r="BK143" s="47"/>
      <c r="BL143" s="47"/>
      <c r="BM143" s="47"/>
      <c r="BN143" s="47"/>
      <c r="BO143" s="47"/>
      <c r="BP143" s="47"/>
      <c r="BQ143" s="47"/>
      <c r="BR143" s="47"/>
      <c r="BS143" s="47"/>
      <c r="BT143" s="47"/>
      <c r="BU143" s="47"/>
      <c r="BV143" s="47"/>
      <c r="BW143" s="47"/>
      <c r="BX143" s="47"/>
      <c r="BY143" s="47"/>
      <c r="BZ143" s="47"/>
      <c r="CA143" s="47"/>
      <c r="CB143" s="47"/>
      <c r="CC143" s="47"/>
      <c r="CD143" s="47"/>
      <c r="CE143" s="47"/>
      <c r="CF143" s="47"/>
      <c r="CG143" s="47"/>
      <c r="CH143" s="47"/>
      <c r="CI143" s="47"/>
      <c r="CJ143" s="47"/>
      <c r="CK143" s="47"/>
      <c r="CL143" s="47"/>
      <c r="CM143" s="47"/>
      <c r="CN143" s="47"/>
      <c r="CO143" s="47"/>
      <c r="CP143" s="47"/>
      <c r="CQ143" s="47"/>
      <c r="CR143" s="47"/>
      <c r="CS143" s="47"/>
      <c r="CT143" s="47"/>
      <c r="CU143" s="47"/>
      <c r="CV143" s="47"/>
      <c r="CW143" s="47"/>
      <c r="CX143" s="47"/>
      <c r="CY143" s="47"/>
      <c r="CZ143" s="47"/>
      <c r="DA143" s="47"/>
      <c r="DB143" s="47"/>
      <c r="DC143" s="47"/>
      <c r="DD143" s="47"/>
      <c r="DE143" s="47"/>
      <c r="DF143" s="47"/>
      <c r="DG143" s="47"/>
      <c r="DH143" s="47"/>
      <c r="DI143" s="47"/>
      <c r="DJ143" s="47"/>
      <c r="DK143" s="47"/>
      <c r="DL143" s="47"/>
      <c r="DM143" s="47"/>
      <c r="DN143" s="47"/>
      <c r="DO143" s="47"/>
      <c r="DP143" s="47"/>
      <c r="DQ143" s="47"/>
      <c r="DR143" s="47"/>
      <c r="DS143" s="47"/>
      <c r="DT143" s="47"/>
      <c r="DU143" s="47"/>
      <c r="DV143" s="47"/>
      <c r="DW143" s="47"/>
      <c r="DX143" s="47"/>
      <c r="DY143" s="47"/>
      <c r="DZ143" s="47"/>
      <c r="EA143" s="47"/>
      <c r="EB143" s="47"/>
      <c r="EC143" s="47"/>
      <c r="ED143" s="47"/>
      <c r="EE143" s="47"/>
      <c r="EF143" s="47"/>
      <c r="EG143" s="47"/>
      <c r="EH143" s="47"/>
      <c r="EI143" s="47"/>
      <c r="EJ143" s="47"/>
      <c r="EK143" s="47"/>
      <c r="EL143" s="47"/>
      <c r="EM143" s="47"/>
      <c r="EN143" s="47"/>
      <c r="EO143" s="47"/>
      <c r="EP143" s="47"/>
      <c r="EQ143" s="47"/>
      <c r="ER143" s="47"/>
      <c r="ES143" s="47"/>
      <c r="ET143" s="47"/>
      <c r="EU143" s="47"/>
      <c r="EV143" s="47"/>
      <c r="EW143" s="47"/>
      <c r="EX143" s="47"/>
      <c r="EY143" s="47"/>
      <c r="EZ143" s="47"/>
      <c r="FA143" s="47"/>
      <c r="FB143" s="47"/>
      <c r="FC143" s="47"/>
      <c r="FD143" s="47"/>
      <c r="FE143" s="47"/>
      <c r="FF143" s="47"/>
      <c r="FG143" s="47"/>
      <c r="FH143" s="47"/>
      <c r="FI143" s="47"/>
      <c r="FJ143" s="47"/>
      <c r="FK143" s="47"/>
      <c r="FL143" s="47"/>
      <c r="FM143" s="47"/>
      <c r="FN143" s="47"/>
      <c r="FO143" s="47"/>
      <c r="FP143" s="47"/>
    </row>
    <row r="144" spans="1:172" s="48" customFormat="1" ht="35.1" customHeight="1" x14ac:dyDescent="0.35">
      <c r="A144" s="105"/>
      <c r="B144" s="105"/>
      <c r="C144" s="106"/>
      <c r="D144" s="181"/>
      <c r="E144" s="356"/>
      <c r="F144" s="356"/>
      <c r="G144" s="356"/>
      <c r="H144" s="356"/>
      <c r="I144" s="356"/>
      <c r="J144" s="356"/>
      <c r="K144" s="356"/>
      <c r="L144" s="356"/>
      <c r="M144" s="356"/>
      <c r="N144" s="47"/>
      <c r="O144" s="47"/>
      <c r="P144" s="47"/>
      <c r="Q144" s="47"/>
      <c r="R144" s="47"/>
      <c r="S144" s="47"/>
      <c r="T144" s="47"/>
      <c r="U144" s="47"/>
      <c r="V144" s="47"/>
      <c r="W144" s="47"/>
      <c r="X144" s="47"/>
      <c r="Y144" s="47"/>
      <c r="Z144" s="47"/>
      <c r="AA144" s="47"/>
      <c r="AB144" s="47"/>
      <c r="AC144" s="47"/>
      <c r="AD144" s="47"/>
      <c r="AE144" s="47"/>
      <c r="AF144" s="47"/>
      <c r="AG144" s="47"/>
      <c r="AH144" s="47"/>
      <c r="AI144" s="47"/>
      <c r="AJ144" s="47"/>
      <c r="AK144" s="47"/>
      <c r="AL144" s="47"/>
      <c r="AM144" s="47"/>
      <c r="AN144" s="47"/>
      <c r="AO144" s="47"/>
      <c r="AP144" s="47"/>
      <c r="AQ144" s="47"/>
      <c r="AR144" s="47"/>
      <c r="AS144" s="47"/>
      <c r="AT144" s="47"/>
      <c r="AU144" s="47"/>
      <c r="AV144" s="47"/>
      <c r="AW144" s="47"/>
      <c r="AX144" s="47"/>
      <c r="AY144" s="47"/>
      <c r="AZ144" s="47"/>
      <c r="BA144" s="47"/>
      <c r="BB144" s="47"/>
      <c r="BC144" s="47"/>
      <c r="BD144" s="47"/>
      <c r="BE144" s="47"/>
      <c r="BF144" s="47"/>
      <c r="BG144" s="47"/>
      <c r="BH144" s="47"/>
      <c r="BI144" s="47"/>
      <c r="BJ144" s="47"/>
      <c r="BK144" s="47"/>
      <c r="BL144" s="47"/>
      <c r="BM144" s="47"/>
      <c r="BN144" s="47"/>
      <c r="BO144" s="47"/>
      <c r="BP144" s="47"/>
      <c r="BQ144" s="47"/>
      <c r="BR144" s="47"/>
      <c r="BS144" s="47"/>
      <c r="BT144" s="47"/>
      <c r="BU144" s="47"/>
      <c r="BV144" s="47"/>
      <c r="BW144" s="47"/>
      <c r="BX144" s="47"/>
      <c r="BY144" s="47"/>
      <c r="BZ144" s="47"/>
      <c r="CA144" s="47"/>
      <c r="CB144" s="47"/>
      <c r="CC144" s="47"/>
      <c r="CD144" s="47"/>
      <c r="CE144" s="47"/>
      <c r="CF144" s="47"/>
      <c r="CG144" s="47"/>
      <c r="CH144" s="47"/>
      <c r="CI144" s="47"/>
      <c r="CJ144" s="47"/>
      <c r="CK144" s="47"/>
      <c r="CL144" s="47"/>
      <c r="CM144" s="47"/>
      <c r="CN144" s="47"/>
      <c r="CO144" s="47"/>
      <c r="CP144" s="47"/>
      <c r="CQ144" s="47"/>
      <c r="CR144" s="47"/>
      <c r="CS144" s="47"/>
      <c r="CT144" s="47"/>
      <c r="CU144" s="47"/>
      <c r="CV144" s="47"/>
      <c r="CW144" s="47"/>
      <c r="CX144" s="47"/>
      <c r="CY144" s="47"/>
      <c r="CZ144" s="47"/>
      <c r="DA144" s="47"/>
      <c r="DB144" s="47"/>
      <c r="DC144" s="47"/>
      <c r="DD144" s="47"/>
      <c r="DE144" s="47"/>
      <c r="DF144" s="47"/>
      <c r="DG144" s="47"/>
      <c r="DH144" s="47"/>
      <c r="DI144" s="47"/>
      <c r="DJ144" s="47"/>
      <c r="DK144" s="47"/>
      <c r="DL144" s="47"/>
      <c r="DM144" s="47"/>
      <c r="DN144" s="47"/>
      <c r="DO144" s="47"/>
      <c r="DP144" s="47"/>
      <c r="DQ144" s="47"/>
      <c r="DR144" s="47"/>
      <c r="DS144" s="47"/>
      <c r="DT144" s="47"/>
      <c r="DU144" s="47"/>
      <c r="DV144" s="47"/>
      <c r="DW144" s="47"/>
      <c r="DX144" s="47"/>
      <c r="DY144" s="47"/>
      <c r="DZ144" s="47"/>
      <c r="EA144" s="47"/>
      <c r="EB144" s="47"/>
      <c r="EC144" s="47"/>
      <c r="ED144" s="47"/>
      <c r="EE144" s="47"/>
      <c r="EF144" s="47"/>
      <c r="EG144" s="47"/>
      <c r="EH144" s="47"/>
      <c r="EI144" s="47"/>
      <c r="EJ144" s="47"/>
      <c r="EK144" s="47"/>
      <c r="EL144" s="47"/>
      <c r="EM144" s="47"/>
      <c r="EN144" s="47"/>
      <c r="EO144" s="47"/>
      <c r="EP144" s="47"/>
      <c r="EQ144" s="47"/>
      <c r="ER144" s="47"/>
      <c r="ES144" s="47"/>
      <c r="ET144" s="47"/>
      <c r="EU144" s="47"/>
      <c r="EV144" s="47"/>
      <c r="EW144" s="47"/>
      <c r="EX144" s="47"/>
      <c r="EY144" s="47"/>
      <c r="EZ144" s="47"/>
      <c r="FA144" s="47"/>
      <c r="FB144" s="47"/>
      <c r="FC144" s="47"/>
      <c r="FD144" s="47"/>
      <c r="FE144" s="47"/>
      <c r="FF144" s="47"/>
      <c r="FG144" s="47"/>
      <c r="FH144" s="47"/>
      <c r="FI144" s="47"/>
      <c r="FJ144" s="47"/>
      <c r="FK144" s="47"/>
      <c r="FL144" s="47"/>
      <c r="FM144" s="47"/>
      <c r="FN144" s="47"/>
      <c r="FO144" s="47"/>
      <c r="FP144" s="47"/>
    </row>
    <row r="145" spans="1:172" s="48" customFormat="1" ht="35.1" customHeight="1" x14ac:dyDescent="0.35">
      <c r="A145" s="105"/>
      <c r="B145" s="105"/>
      <c r="C145" s="106"/>
      <c r="D145" s="181"/>
      <c r="E145" s="356"/>
      <c r="F145" s="356"/>
      <c r="G145" s="356"/>
      <c r="H145" s="356"/>
      <c r="I145" s="356"/>
      <c r="J145" s="356"/>
      <c r="K145" s="356"/>
      <c r="L145" s="356"/>
      <c r="M145" s="356"/>
      <c r="N145" s="47"/>
      <c r="O145" s="47"/>
      <c r="P145" s="47"/>
      <c r="Q145" s="47"/>
      <c r="R145" s="47"/>
      <c r="S145" s="47"/>
      <c r="T145" s="47"/>
      <c r="U145" s="47"/>
      <c r="V145" s="47"/>
      <c r="W145" s="47"/>
      <c r="X145" s="47"/>
      <c r="Y145" s="47"/>
      <c r="Z145" s="47"/>
      <c r="AA145" s="47"/>
      <c r="AB145" s="47"/>
      <c r="AC145" s="47"/>
      <c r="AD145" s="47"/>
      <c r="AE145" s="47"/>
      <c r="AF145" s="47"/>
      <c r="AG145" s="47"/>
      <c r="AH145" s="47"/>
      <c r="AI145" s="47"/>
      <c r="AJ145" s="47"/>
      <c r="AK145" s="47"/>
      <c r="AL145" s="47"/>
      <c r="AM145" s="47"/>
      <c r="AN145" s="47"/>
      <c r="AO145" s="47"/>
      <c r="AP145" s="47"/>
      <c r="AQ145" s="47"/>
      <c r="AR145" s="47"/>
      <c r="AS145" s="47"/>
      <c r="AT145" s="47"/>
      <c r="AU145" s="47"/>
      <c r="AV145" s="47"/>
      <c r="AW145" s="47"/>
      <c r="AX145" s="47"/>
      <c r="AY145" s="47"/>
      <c r="AZ145" s="47"/>
      <c r="BA145" s="47"/>
      <c r="BB145" s="47"/>
      <c r="BC145" s="47"/>
      <c r="BD145" s="47"/>
      <c r="BE145" s="47"/>
      <c r="BF145" s="47"/>
      <c r="BG145" s="47"/>
      <c r="BH145" s="47"/>
      <c r="BI145" s="47"/>
      <c r="BJ145" s="47"/>
      <c r="BK145" s="47"/>
      <c r="BL145" s="47"/>
      <c r="BM145" s="47"/>
      <c r="BN145" s="47"/>
      <c r="BO145" s="47"/>
      <c r="BP145" s="47"/>
      <c r="BQ145" s="47"/>
      <c r="BR145" s="47"/>
      <c r="BS145" s="47"/>
      <c r="BT145" s="47"/>
      <c r="BU145" s="47"/>
      <c r="BV145" s="47"/>
      <c r="BW145" s="47"/>
      <c r="BX145" s="47"/>
      <c r="BY145" s="47"/>
      <c r="BZ145" s="47"/>
      <c r="CA145" s="47"/>
      <c r="CB145" s="47"/>
      <c r="CC145" s="47"/>
      <c r="CD145" s="47"/>
      <c r="CE145" s="47"/>
      <c r="CF145" s="47"/>
      <c r="CG145" s="47"/>
      <c r="CH145" s="47"/>
      <c r="CI145" s="47"/>
      <c r="CJ145" s="47"/>
      <c r="CK145" s="47"/>
      <c r="CL145" s="47"/>
      <c r="CM145" s="47"/>
      <c r="CN145" s="47"/>
      <c r="CO145" s="47"/>
      <c r="CP145" s="47"/>
      <c r="CQ145" s="47"/>
      <c r="CR145" s="47"/>
      <c r="CS145" s="47"/>
      <c r="CT145" s="47"/>
      <c r="CU145" s="47"/>
      <c r="CV145" s="47"/>
      <c r="CW145" s="47"/>
      <c r="CX145" s="47"/>
      <c r="CY145" s="47"/>
      <c r="CZ145" s="47"/>
      <c r="DA145" s="47"/>
      <c r="DB145" s="47"/>
      <c r="DC145" s="47"/>
      <c r="DD145" s="47"/>
      <c r="DE145" s="47"/>
      <c r="DF145" s="47"/>
      <c r="DG145" s="47"/>
      <c r="DH145" s="47"/>
      <c r="DI145" s="47"/>
      <c r="DJ145" s="47"/>
      <c r="DK145" s="47"/>
      <c r="DL145" s="47"/>
      <c r="DM145" s="47"/>
      <c r="DN145" s="47"/>
      <c r="DO145" s="47"/>
      <c r="DP145" s="47"/>
      <c r="DQ145" s="47"/>
      <c r="DR145" s="47"/>
      <c r="DS145" s="47"/>
      <c r="DT145" s="47"/>
      <c r="DU145" s="47"/>
      <c r="DV145" s="47"/>
      <c r="DW145" s="47"/>
      <c r="DX145" s="47"/>
      <c r="DY145" s="47"/>
      <c r="DZ145" s="47"/>
      <c r="EA145" s="47"/>
      <c r="EB145" s="47"/>
      <c r="EC145" s="47"/>
      <c r="ED145" s="47"/>
      <c r="EE145" s="47"/>
      <c r="EF145" s="47"/>
      <c r="EG145" s="47"/>
      <c r="EH145" s="47"/>
      <c r="EI145" s="47"/>
      <c r="EJ145" s="47"/>
      <c r="EK145" s="47"/>
      <c r="EL145" s="47"/>
      <c r="EM145" s="47"/>
      <c r="EN145" s="47"/>
      <c r="EO145" s="47"/>
      <c r="EP145" s="47"/>
      <c r="EQ145" s="47"/>
      <c r="ER145" s="47"/>
      <c r="ES145" s="47"/>
      <c r="ET145" s="47"/>
      <c r="EU145" s="47"/>
      <c r="EV145" s="47"/>
      <c r="EW145" s="47"/>
      <c r="EX145" s="47"/>
      <c r="EY145" s="47"/>
      <c r="EZ145" s="47"/>
      <c r="FA145" s="47"/>
      <c r="FB145" s="47"/>
      <c r="FC145" s="47"/>
      <c r="FD145" s="47"/>
      <c r="FE145" s="47"/>
      <c r="FF145" s="47"/>
      <c r="FG145" s="47"/>
      <c r="FH145" s="47"/>
      <c r="FI145" s="47"/>
      <c r="FJ145" s="47"/>
      <c r="FK145" s="47"/>
      <c r="FL145" s="47"/>
      <c r="FM145" s="47"/>
      <c r="FN145" s="47"/>
      <c r="FO145" s="47"/>
      <c r="FP145" s="47"/>
    </row>
    <row r="146" spans="1:172" s="48" customFormat="1" ht="35.1" customHeight="1" x14ac:dyDescent="0.35">
      <c r="A146" s="105"/>
      <c r="B146" s="105"/>
      <c r="C146" s="106"/>
      <c r="D146" s="181"/>
      <c r="E146" s="356"/>
      <c r="F146" s="356"/>
      <c r="G146" s="356"/>
      <c r="H146" s="356"/>
      <c r="I146" s="356"/>
      <c r="J146" s="356"/>
      <c r="K146" s="356"/>
      <c r="L146" s="356"/>
      <c r="M146" s="356"/>
      <c r="N146" s="47"/>
      <c r="O146" s="47"/>
      <c r="P146" s="47"/>
      <c r="Q146" s="47"/>
      <c r="R146" s="47"/>
      <c r="S146" s="47"/>
      <c r="T146" s="47"/>
      <c r="U146" s="47"/>
      <c r="V146" s="47"/>
      <c r="W146" s="47"/>
      <c r="X146" s="47"/>
      <c r="Y146" s="47"/>
      <c r="Z146" s="47"/>
      <c r="AA146" s="47"/>
      <c r="AB146" s="47"/>
      <c r="AC146" s="47"/>
      <c r="AD146" s="47"/>
      <c r="AE146" s="47"/>
      <c r="AF146" s="47"/>
      <c r="AG146" s="47"/>
      <c r="AH146" s="47"/>
      <c r="AI146" s="47"/>
      <c r="AJ146" s="47"/>
      <c r="AK146" s="47"/>
      <c r="AL146" s="47"/>
      <c r="AM146" s="47"/>
      <c r="AN146" s="47"/>
      <c r="AO146" s="47"/>
      <c r="AP146" s="47"/>
      <c r="AQ146" s="47"/>
      <c r="AR146" s="47"/>
      <c r="AS146" s="47"/>
      <c r="AT146" s="47"/>
      <c r="AU146" s="47"/>
      <c r="AV146" s="47"/>
      <c r="AW146" s="47"/>
      <c r="AX146" s="47"/>
      <c r="AY146" s="47"/>
      <c r="AZ146" s="47"/>
      <c r="BA146" s="47"/>
      <c r="BB146" s="47"/>
      <c r="BC146" s="47"/>
      <c r="BD146" s="47"/>
      <c r="BE146" s="47"/>
      <c r="BF146" s="47"/>
      <c r="BG146" s="47"/>
      <c r="BH146" s="47"/>
      <c r="BI146" s="47"/>
      <c r="BJ146" s="47"/>
      <c r="BK146" s="47"/>
      <c r="BL146" s="47"/>
      <c r="BM146" s="47"/>
      <c r="BN146" s="47"/>
      <c r="BO146" s="47"/>
      <c r="BP146" s="47"/>
      <c r="BQ146" s="47"/>
      <c r="BR146" s="47"/>
      <c r="BS146" s="47"/>
      <c r="BT146" s="47"/>
      <c r="BU146" s="47"/>
      <c r="BV146" s="47"/>
      <c r="BW146" s="47"/>
      <c r="BX146" s="47"/>
      <c r="BY146" s="47"/>
      <c r="BZ146" s="47"/>
      <c r="CA146" s="47"/>
      <c r="CB146" s="47"/>
      <c r="CC146" s="47"/>
      <c r="CD146" s="47"/>
      <c r="CE146" s="47"/>
      <c r="CF146" s="47"/>
      <c r="CG146" s="47"/>
      <c r="CH146" s="47"/>
      <c r="CI146" s="47"/>
      <c r="CJ146" s="47"/>
      <c r="CK146" s="47"/>
      <c r="CL146" s="47"/>
      <c r="CM146" s="47"/>
      <c r="CN146" s="47"/>
      <c r="CO146" s="47"/>
      <c r="CP146" s="47"/>
      <c r="CQ146" s="47"/>
      <c r="CR146" s="47"/>
      <c r="CS146" s="47"/>
      <c r="CT146" s="47"/>
      <c r="CU146" s="47"/>
      <c r="CV146" s="47"/>
      <c r="CW146" s="47"/>
      <c r="CX146" s="47"/>
      <c r="CY146" s="47"/>
      <c r="CZ146" s="47"/>
      <c r="DA146" s="47"/>
      <c r="DB146" s="47"/>
      <c r="DC146" s="47"/>
      <c r="DD146" s="47"/>
      <c r="DE146" s="47"/>
      <c r="DF146" s="47"/>
      <c r="DG146" s="47"/>
      <c r="DH146" s="47"/>
      <c r="DI146" s="47"/>
      <c r="DJ146" s="47"/>
      <c r="DK146" s="47"/>
      <c r="DL146" s="47"/>
      <c r="DM146" s="47"/>
      <c r="DN146" s="47"/>
      <c r="DO146" s="47"/>
      <c r="DP146" s="47"/>
      <c r="DQ146" s="47"/>
      <c r="DR146" s="47"/>
      <c r="DS146" s="47"/>
      <c r="DT146" s="47"/>
      <c r="DU146" s="47"/>
      <c r="DV146" s="47"/>
      <c r="DW146" s="47"/>
      <c r="DX146" s="47"/>
      <c r="DY146" s="47"/>
      <c r="DZ146" s="47"/>
      <c r="EA146" s="47"/>
      <c r="EB146" s="47"/>
      <c r="EC146" s="47"/>
      <c r="ED146" s="47"/>
      <c r="EE146" s="47"/>
      <c r="EF146" s="47"/>
      <c r="EG146" s="47"/>
      <c r="EH146" s="47"/>
      <c r="EI146" s="47"/>
      <c r="EJ146" s="47"/>
      <c r="EK146" s="47"/>
      <c r="EL146" s="47"/>
      <c r="EM146" s="47"/>
      <c r="EN146" s="47"/>
      <c r="EO146" s="47"/>
      <c r="EP146" s="47"/>
      <c r="EQ146" s="47"/>
      <c r="ER146" s="47"/>
      <c r="ES146" s="47"/>
      <c r="ET146" s="47"/>
      <c r="EU146" s="47"/>
      <c r="EV146" s="47"/>
      <c r="EW146" s="47"/>
      <c r="EX146" s="47"/>
      <c r="EY146" s="47"/>
      <c r="EZ146" s="47"/>
      <c r="FA146" s="47"/>
      <c r="FB146" s="47"/>
      <c r="FC146" s="47"/>
      <c r="FD146" s="47"/>
      <c r="FE146" s="47"/>
      <c r="FF146" s="47"/>
      <c r="FG146" s="47"/>
      <c r="FH146" s="47"/>
      <c r="FI146" s="47"/>
      <c r="FJ146" s="47"/>
      <c r="FK146" s="47"/>
      <c r="FL146" s="47"/>
      <c r="FM146" s="47"/>
      <c r="FN146" s="47"/>
      <c r="FO146" s="47"/>
      <c r="FP146" s="47"/>
    </row>
    <row r="147" spans="1:172" s="48" customFormat="1" ht="35.1" customHeight="1" x14ac:dyDescent="0.35">
      <c r="A147" s="105"/>
      <c r="B147" s="105"/>
      <c r="C147" s="106"/>
      <c r="D147" s="181"/>
      <c r="E147" s="356"/>
      <c r="F147" s="356"/>
      <c r="G147" s="356"/>
      <c r="H147" s="356"/>
      <c r="I147" s="356"/>
      <c r="J147" s="356"/>
      <c r="K147" s="356"/>
      <c r="L147" s="356"/>
      <c r="M147" s="356"/>
      <c r="N147" s="47"/>
      <c r="O147" s="47"/>
      <c r="P147" s="47"/>
      <c r="Q147" s="47"/>
      <c r="R147" s="47"/>
      <c r="S147" s="47"/>
      <c r="T147" s="47"/>
      <c r="U147" s="47"/>
      <c r="V147" s="47"/>
      <c r="W147" s="47"/>
      <c r="X147" s="47"/>
      <c r="Y147" s="47"/>
      <c r="Z147" s="47"/>
      <c r="AA147" s="47"/>
      <c r="AB147" s="47"/>
      <c r="AC147" s="47"/>
      <c r="AD147" s="47"/>
      <c r="AE147" s="47"/>
      <c r="AF147" s="47"/>
      <c r="AG147" s="47"/>
      <c r="AH147" s="47"/>
      <c r="AI147" s="47"/>
      <c r="AJ147" s="47"/>
      <c r="AK147" s="47"/>
      <c r="AL147" s="47"/>
      <c r="AM147" s="47"/>
      <c r="AN147" s="47"/>
      <c r="AO147" s="47"/>
      <c r="AP147" s="47"/>
      <c r="AQ147" s="47"/>
      <c r="AR147" s="47"/>
      <c r="AS147" s="47"/>
      <c r="AT147" s="47"/>
      <c r="AU147" s="47"/>
      <c r="AV147" s="47"/>
      <c r="AW147" s="47"/>
      <c r="AX147" s="47"/>
      <c r="AY147" s="47"/>
      <c r="AZ147" s="47"/>
      <c r="BA147" s="47"/>
      <c r="BB147" s="47"/>
      <c r="BC147" s="47"/>
      <c r="BD147" s="47"/>
      <c r="BE147" s="47"/>
      <c r="BF147" s="47"/>
      <c r="BG147" s="47"/>
      <c r="BH147" s="47"/>
      <c r="BI147" s="47"/>
      <c r="BJ147" s="47"/>
      <c r="BK147" s="47"/>
      <c r="BL147" s="47"/>
      <c r="BM147" s="47"/>
      <c r="BN147" s="47"/>
      <c r="BO147" s="47"/>
      <c r="BP147" s="47"/>
      <c r="BQ147" s="47"/>
      <c r="BR147" s="47"/>
      <c r="BS147" s="47"/>
      <c r="BT147" s="47"/>
      <c r="BU147" s="47"/>
      <c r="BV147" s="47"/>
      <c r="BW147" s="47"/>
      <c r="BX147" s="47"/>
      <c r="BY147" s="47"/>
      <c r="BZ147" s="47"/>
      <c r="CA147" s="47"/>
      <c r="CB147" s="47"/>
      <c r="CC147" s="47"/>
      <c r="CD147" s="47"/>
      <c r="CE147" s="47"/>
      <c r="CF147" s="47"/>
      <c r="CG147" s="47"/>
      <c r="CH147" s="47"/>
      <c r="CI147" s="47"/>
      <c r="CJ147" s="47"/>
      <c r="CK147" s="47"/>
      <c r="CL147" s="47"/>
      <c r="CM147" s="47"/>
      <c r="CN147" s="47"/>
      <c r="CO147" s="47"/>
      <c r="CP147" s="47"/>
      <c r="CQ147" s="47"/>
      <c r="CR147" s="47"/>
      <c r="CS147" s="47"/>
      <c r="CT147" s="47"/>
      <c r="CU147" s="47"/>
      <c r="CV147" s="47"/>
      <c r="CW147" s="47"/>
      <c r="CX147" s="47"/>
      <c r="CY147" s="47"/>
      <c r="CZ147" s="47"/>
      <c r="DA147" s="47"/>
      <c r="DB147" s="47"/>
      <c r="DC147" s="47"/>
      <c r="DD147" s="47"/>
      <c r="DE147" s="47"/>
      <c r="DF147" s="47"/>
      <c r="DG147" s="47"/>
      <c r="DH147" s="47"/>
      <c r="DI147" s="47"/>
      <c r="DJ147" s="47"/>
      <c r="DK147" s="47"/>
      <c r="DL147" s="47"/>
      <c r="DM147" s="47"/>
      <c r="DN147" s="47"/>
      <c r="DO147" s="47"/>
      <c r="DP147" s="47"/>
      <c r="DQ147" s="47"/>
      <c r="DR147" s="47"/>
      <c r="DS147" s="47"/>
      <c r="DT147" s="47"/>
      <c r="DU147" s="47"/>
      <c r="DV147" s="47"/>
      <c r="DW147" s="47"/>
      <c r="DX147" s="47"/>
      <c r="DY147" s="47"/>
      <c r="DZ147" s="47"/>
      <c r="EA147" s="47"/>
      <c r="EB147" s="47"/>
      <c r="EC147" s="47"/>
      <c r="ED147" s="47"/>
      <c r="EE147" s="47"/>
      <c r="EF147" s="47"/>
      <c r="EG147" s="47"/>
      <c r="EH147" s="47"/>
      <c r="EI147" s="47"/>
      <c r="EJ147" s="47"/>
      <c r="EK147" s="47"/>
      <c r="EL147" s="47"/>
      <c r="EM147" s="47"/>
      <c r="EN147" s="47"/>
      <c r="EO147" s="47"/>
      <c r="EP147" s="47"/>
      <c r="EQ147" s="47"/>
      <c r="ER147" s="47"/>
      <c r="ES147" s="47"/>
      <c r="ET147" s="47"/>
      <c r="EU147" s="47"/>
      <c r="EV147" s="47"/>
      <c r="EW147" s="47"/>
      <c r="EX147" s="47"/>
      <c r="EY147" s="47"/>
      <c r="EZ147" s="47"/>
      <c r="FA147" s="47"/>
      <c r="FB147" s="47"/>
      <c r="FC147" s="47"/>
      <c r="FD147" s="47"/>
      <c r="FE147" s="47"/>
      <c r="FF147" s="47"/>
      <c r="FG147" s="47"/>
      <c r="FH147" s="47"/>
      <c r="FI147" s="47"/>
      <c r="FJ147" s="47"/>
      <c r="FK147" s="47"/>
      <c r="FL147" s="47"/>
      <c r="FM147" s="47"/>
      <c r="FN147" s="47"/>
      <c r="FO147" s="47"/>
      <c r="FP147" s="47"/>
    </row>
    <row r="148" spans="1:172" s="48" customFormat="1" ht="35.1" customHeight="1" x14ac:dyDescent="0.35">
      <c r="A148" s="105"/>
      <c r="B148" s="105"/>
      <c r="C148" s="106"/>
      <c r="D148" s="181"/>
      <c r="E148" s="356"/>
      <c r="F148" s="356"/>
      <c r="G148" s="356"/>
      <c r="H148" s="356"/>
      <c r="I148" s="356"/>
      <c r="J148" s="356"/>
      <c r="K148" s="356"/>
      <c r="L148" s="356"/>
      <c r="M148" s="356"/>
      <c r="N148" s="47"/>
      <c r="O148" s="47"/>
      <c r="P148" s="47"/>
      <c r="Q148" s="47"/>
      <c r="R148" s="47"/>
      <c r="S148" s="47"/>
      <c r="T148" s="47"/>
      <c r="U148" s="47"/>
      <c r="V148" s="47"/>
      <c r="W148" s="47"/>
      <c r="X148" s="47"/>
      <c r="Y148" s="47"/>
      <c r="Z148" s="47"/>
      <c r="AA148" s="47"/>
      <c r="AB148" s="47"/>
      <c r="AC148" s="47"/>
      <c r="AD148" s="47"/>
      <c r="AE148" s="47"/>
      <c r="AF148" s="47"/>
      <c r="AG148" s="47"/>
      <c r="AH148" s="47"/>
      <c r="AI148" s="47"/>
      <c r="AJ148" s="47"/>
      <c r="AK148" s="47"/>
      <c r="AL148" s="47"/>
      <c r="AM148" s="47"/>
      <c r="AN148" s="47"/>
      <c r="AO148" s="47"/>
      <c r="AP148" s="47"/>
      <c r="AQ148" s="47"/>
      <c r="AR148" s="47"/>
      <c r="AS148" s="47"/>
      <c r="AT148" s="47"/>
      <c r="AU148" s="47"/>
      <c r="AV148" s="47"/>
      <c r="AW148" s="47"/>
      <c r="AX148" s="47"/>
      <c r="AY148" s="47"/>
      <c r="AZ148" s="47"/>
      <c r="BA148" s="47"/>
      <c r="BB148" s="47"/>
      <c r="BC148" s="47"/>
      <c r="BD148" s="47"/>
      <c r="BE148" s="47"/>
      <c r="BF148" s="47"/>
      <c r="BG148" s="47"/>
      <c r="BH148" s="47"/>
      <c r="BI148" s="47"/>
      <c r="BJ148" s="47"/>
      <c r="BK148" s="47"/>
      <c r="BL148" s="47"/>
      <c r="BM148" s="47"/>
      <c r="BN148" s="47"/>
      <c r="BO148" s="47"/>
      <c r="BP148" s="47"/>
      <c r="BQ148" s="47"/>
      <c r="BR148" s="47"/>
      <c r="BS148" s="47"/>
      <c r="BT148" s="47"/>
      <c r="BU148" s="47"/>
      <c r="BV148" s="47"/>
      <c r="BW148" s="47"/>
      <c r="BX148" s="47"/>
      <c r="BY148" s="47"/>
      <c r="BZ148" s="47"/>
      <c r="CA148" s="47"/>
      <c r="CB148" s="47"/>
      <c r="CC148" s="47"/>
      <c r="CD148" s="47"/>
      <c r="CE148" s="47"/>
      <c r="CF148" s="47"/>
      <c r="CG148" s="47"/>
      <c r="CH148" s="47"/>
      <c r="CI148" s="47"/>
      <c r="CJ148" s="47"/>
      <c r="CK148" s="47"/>
      <c r="CL148" s="47"/>
      <c r="CM148" s="47"/>
      <c r="CN148" s="47"/>
      <c r="CO148" s="47"/>
      <c r="CP148" s="47"/>
      <c r="CQ148" s="47"/>
      <c r="CR148" s="47"/>
      <c r="CS148" s="47"/>
      <c r="CT148" s="47"/>
      <c r="CU148" s="47"/>
      <c r="CV148" s="47"/>
      <c r="CW148" s="47"/>
      <c r="CX148" s="47"/>
      <c r="CY148" s="47"/>
      <c r="CZ148" s="47"/>
      <c r="DA148" s="47"/>
      <c r="DB148" s="47"/>
      <c r="DC148" s="47"/>
      <c r="DD148" s="47"/>
      <c r="DE148" s="47"/>
      <c r="DF148" s="47"/>
      <c r="DG148" s="47"/>
      <c r="DH148" s="47"/>
      <c r="DI148" s="47"/>
      <c r="DJ148" s="47"/>
      <c r="DK148" s="47"/>
      <c r="DL148" s="47"/>
      <c r="DM148" s="47"/>
      <c r="DN148" s="47"/>
      <c r="DO148" s="47"/>
      <c r="DP148" s="47"/>
      <c r="DQ148" s="47"/>
      <c r="DR148" s="47"/>
      <c r="DS148" s="47"/>
      <c r="DT148" s="47"/>
      <c r="DU148" s="47"/>
      <c r="DV148" s="47"/>
      <c r="DW148" s="47"/>
      <c r="DX148" s="47"/>
      <c r="DY148" s="47"/>
      <c r="DZ148" s="47"/>
      <c r="EA148" s="47"/>
      <c r="EB148" s="47"/>
      <c r="EC148" s="47"/>
      <c r="ED148" s="47"/>
      <c r="EE148" s="47"/>
      <c r="EF148" s="47"/>
      <c r="EG148" s="47"/>
      <c r="EH148" s="47"/>
      <c r="EI148" s="47"/>
      <c r="EJ148" s="47"/>
      <c r="EK148" s="47"/>
      <c r="EL148" s="47"/>
      <c r="EM148" s="47"/>
      <c r="EN148" s="47"/>
      <c r="EO148" s="47"/>
      <c r="EP148" s="47"/>
      <c r="EQ148" s="47"/>
      <c r="ER148" s="47"/>
      <c r="ES148" s="47"/>
      <c r="ET148" s="47"/>
      <c r="EU148" s="47"/>
      <c r="EV148" s="47"/>
      <c r="EW148" s="47"/>
      <c r="EX148" s="47"/>
      <c r="EY148" s="47"/>
      <c r="EZ148" s="47"/>
      <c r="FA148" s="47"/>
      <c r="FB148" s="47"/>
      <c r="FC148" s="47"/>
      <c r="FD148" s="47"/>
      <c r="FE148" s="47"/>
      <c r="FF148" s="47"/>
      <c r="FG148" s="47"/>
      <c r="FH148" s="47"/>
      <c r="FI148" s="47"/>
      <c r="FJ148" s="47"/>
      <c r="FK148" s="47"/>
      <c r="FL148" s="47"/>
      <c r="FM148" s="47"/>
      <c r="FN148" s="47"/>
      <c r="FO148" s="47"/>
      <c r="FP148" s="47"/>
    </row>
    <row r="149" spans="1:172" s="48" customFormat="1" ht="35.1" customHeight="1" x14ac:dyDescent="0.35">
      <c r="A149" s="105"/>
      <c r="B149" s="105"/>
      <c r="C149" s="106"/>
      <c r="D149" s="181"/>
      <c r="E149" s="356"/>
      <c r="F149" s="356"/>
      <c r="G149" s="356"/>
      <c r="H149" s="356"/>
      <c r="I149" s="356"/>
      <c r="J149" s="356"/>
      <c r="K149" s="356"/>
      <c r="L149" s="356"/>
      <c r="M149" s="356"/>
      <c r="N149" s="47"/>
      <c r="O149" s="47"/>
      <c r="P149" s="47"/>
      <c r="Q149" s="47"/>
      <c r="R149" s="47"/>
      <c r="S149" s="47"/>
      <c r="T149" s="47"/>
      <c r="U149" s="47"/>
      <c r="V149" s="47"/>
      <c r="W149" s="47"/>
      <c r="X149" s="47"/>
      <c r="Y149" s="47"/>
      <c r="Z149" s="47"/>
      <c r="AA149" s="47"/>
      <c r="AB149" s="47"/>
      <c r="AC149" s="47"/>
      <c r="AD149" s="47"/>
      <c r="AE149" s="47"/>
      <c r="AF149" s="47"/>
      <c r="AG149" s="47"/>
      <c r="AH149" s="47"/>
      <c r="AI149" s="47"/>
      <c r="AJ149" s="47"/>
      <c r="AK149" s="47"/>
      <c r="AL149" s="47"/>
      <c r="AM149" s="47"/>
      <c r="AN149" s="47"/>
      <c r="AO149" s="47"/>
      <c r="AP149" s="47"/>
      <c r="AQ149" s="47"/>
      <c r="AR149" s="47"/>
      <c r="AS149" s="47"/>
      <c r="AT149" s="47"/>
      <c r="AU149" s="47"/>
      <c r="AV149" s="47"/>
      <c r="AW149" s="47"/>
      <c r="AX149" s="47"/>
      <c r="AY149" s="47"/>
      <c r="AZ149" s="47"/>
      <c r="BA149" s="47"/>
      <c r="BB149" s="47"/>
      <c r="BC149" s="47"/>
      <c r="BD149" s="47"/>
      <c r="BE149" s="47"/>
      <c r="BF149" s="47"/>
      <c r="BG149" s="47"/>
      <c r="BH149" s="47"/>
      <c r="BI149" s="47"/>
      <c r="BJ149" s="47"/>
      <c r="BK149" s="47"/>
      <c r="BL149" s="47"/>
      <c r="BM149" s="47"/>
      <c r="BN149" s="47"/>
      <c r="BO149" s="47"/>
      <c r="BP149" s="47"/>
      <c r="BQ149" s="47"/>
      <c r="BR149" s="47"/>
      <c r="BS149" s="47"/>
      <c r="BT149" s="47"/>
      <c r="BU149" s="47"/>
      <c r="BV149" s="47"/>
      <c r="BW149" s="47"/>
      <c r="BX149" s="47"/>
      <c r="BY149" s="47"/>
      <c r="BZ149" s="47"/>
      <c r="CA149" s="47"/>
      <c r="CB149" s="47"/>
      <c r="CC149" s="47"/>
      <c r="CD149" s="47"/>
      <c r="CE149" s="47"/>
      <c r="CF149" s="47"/>
      <c r="CG149" s="47"/>
      <c r="CH149" s="47"/>
      <c r="CI149" s="47"/>
      <c r="CJ149" s="47"/>
      <c r="CK149" s="47"/>
      <c r="CL149" s="47"/>
      <c r="CM149" s="47"/>
      <c r="CN149" s="47"/>
      <c r="CO149" s="47"/>
      <c r="CP149" s="47"/>
      <c r="CQ149" s="47"/>
      <c r="CR149" s="47"/>
      <c r="CS149" s="47"/>
      <c r="CT149" s="47"/>
      <c r="CU149" s="47"/>
      <c r="CV149" s="47"/>
      <c r="CW149" s="47"/>
      <c r="CX149" s="47"/>
      <c r="CY149" s="47"/>
      <c r="CZ149" s="47"/>
      <c r="DA149" s="47"/>
      <c r="DB149" s="47"/>
      <c r="DC149" s="47"/>
      <c r="DD149" s="47"/>
      <c r="DE149" s="47"/>
      <c r="DF149" s="47"/>
      <c r="DG149" s="47"/>
      <c r="DH149" s="47"/>
      <c r="DI149" s="47"/>
      <c r="DJ149" s="47"/>
      <c r="DK149" s="47"/>
      <c r="DL149" s="47"/>
      <c r="DM149" s="47"/>
      <c r="DN149" s="47"/>
      <c r="DO149" s="47"/>
      <c r="DP149" s="47"/>
      <c r="DQ149" s="47"/>
      <c r="DR149" s="47"/>
      <c r="DS149" s="47"/>
      <c r="DT149" s="47"/>
      <c r="DU149" s="47"/>
      <c r="DV149" s="47"/>
      <c r="DW149" s="47"/>
      <c r="DX149" s="47"/>
      <c r="DY149" s="47"/>
      <c r="DZ149" s="47"/>
      <c r="EA149" s="47"/>
      <c r="EB149" s="47"/>
      <c r="EC149" s="47"/>
      <c r="ED149" s="47"/>
      <c r="EE149" s="47"/>
      <c r="EF149" s="47"/>
      <c r="EG149" s="47"/>
      <c r="EH149" s="47"/>
      <c r="EI149" s="47"/>
      <c r="EJ149" s="47"/>
      <c r="EK149" s="47"/>
      <c r="EL149" s="47"/>
      <c r="EM149" s="47"/>
      <c r="EN149" s="47"/>
      <c r="EO149" s="47"/>
      <c r="EP149" s="47"/>
      <c r="EQ149" s="47"/>
      <c r="ER149" s="47"/>
      <c r="ES149" s="47"/>
      <c r="ET149" s="47"/>
      <c r="EU149" s="47"/>
      <c r="EV149" s="47"/>
      <c r="EW149" s="47"/>
      <c r="EX149" s="47"/>
      <c r="EY149" s="47"/>
      <c r="EZ149" s="47"/>
      <c r="FA149" s="47"/>
      <c r="FB149" s="47"/>
      <c r="FC149" s="47"/>
      <c r="FD149" s="47"/>
      <c r="FE149" s="47"/>
      <c r="FF149" s="47"/>
      <c r="FG149" s="47"/>
      <c r="FH149" s="47"/>
      <c r="FI149" s="47"/>
      <c r="FJ149" s="47"/>
      <c r="FK149" s="47"/>
      <c r="FL149" s="47"/>
      <c r="FM149" s="47"/>
      <c r="FN149" s="47"/>
      <c r="FO149" s="47"/>
      <c r="FP149" s="47"/>
    </row>
    <row r="150" spans="1:172" s="48" customFormat="1" ht="35.1" customHeight="1" x14ac:dyDescent="0.35">
      <c r="A150" s="105"/>
      <c r="B150" s="105"/>
      <c r="C150" s="106"/>
      <c r="D150" s="181"/>
      <c r="E150" s="356"/>
      <c r="F150" s="356"/>
      <c r="G150" s="356"/>
      <c r="H150" s="356"/>
      <c r="I150" s="356"/>
      <c r="J150" s="356"/>
      <c r="K150" s="356"/>
      <c r="L150" s="356"/>
      <c r="M150" s="356"/>
      <c r="N150" s="47"/>
      <c r="O150" s="47"/>
      <c r="P150" s="47"/>
      <c r="Q150" s="47"/>
      <c r="R150" s="47"/>
      <c r="S150" s="47"/>
      <c r="T150" s="47"/>
      <c r="U150" s="47"/>
      <c r="V150" s="47"/>
      <c r="W150" s="47"/>
      <c r="X150" s="47"/>
      <c r="Y150" s="47"/>
      <c r="Z150" s="47"/>
      <c r="AA150" s="47"/>
      <c r="AB150" s="47"/>
      <c r="AC150" s="47"/>
      <c r="AD150" s="47"/>
      <c r="AE150" s="47"/>
      <c r="AF150" s="47"/>
      <c r="AG150" s="47"/>
      <c r="AH150" s="47"/>
      <c r="AI150" s="47"/>
      <c r="AJ150" s="47"/>
      <c r="AK150" s="47"/>
      <c r="AL150" s="47"/>
      <c r="AM150" s="47"/>
      <c r="AN150" s="47"/>
      <c r="AO150" s="47"/>
      <c r="AP150" s="47"/>
      <c r="AQ150" s="47"/>
      <c r="AR150" s="47"/>
      <c r="AS150" s="47"/>
      <c r="AT150" s="47"/>
      <c r="AU150" s="47"/>
      <c r="AV150" s="47"/>
      <c r="AW150" s="47"/>
      <c r="AX150" s="47"/>
      <c r="AY150" s="47"/>
      <c r="AZ150" s="47"/>
      <c r="BA150" s="47"/>
      <c r="BB150" s="47"/>
      <c r="BC150" s="47"/>
      <c r="BD150" s="47"/>
      <c r="BE150" s="47"/>
      <c r="BF150" s="47"/>
      <c r="BG150" s="47"/>
      <c r="BH150" s="47"/>
      <c r="BI150" s="47"/>
      <c r="BJ150" s="47"/>
      <c r="BK150" s="47"/>
      <c r="BL150" s="47"/>
      <c r="BM150" s="47"/>
      <c r="BN150" s="47"/>
      <c r="BO150" s="47"/>
      <c r="BP150" s="47"/>
      <c r="BQ150" s="47"/>
      <c r="BR150" s="47"/>
      <c r="BS150" s="47"/>
      <c r="BT150" s="47"/>
      <c r="BU150" s="47"/>
      <c r="BV150" s="47"/>
      <c r="BW150" s="47"/>
      <c r="BX150" s="47"/>
      <c r="BY150" s="47"/>
      <c r="BZ150" s="47"/>
      <c r="CA150" s="47"/>
      <c r="CB150" s="47"/>
      <c r="CC150" s="47"/>
      <c r="CD150" s="47"/>
      <c r="CE150" s="47"/>
      <c r="CF150" s="47"/>
      <c r="CG150" s="47"/>
      <c r="CH150" s="47"/>
      <c r="CI150" s="47"/>
      <c r="CJ150" s="47"/>
      <c r="CK150" s="47"/>
      <c r="CL150" s="47"/>
      <c r="CM150" s="47"/>
      <c r="CN150" s="47"/>
      <c r="CO150" s="47"/>
      <c r="CP150" s="47"/>
      <c r="CQ150" s="47"/>
      <c r="CR150" s="47"/>
      <c r="CS150" s="47"/>
      <c r="CT150" s="47"/>
      <c r="CU150" s="47"/>
      <c r="CV150" s="47"/>
      <c r="CW150" s="47"/>
      <c r="CX150" s="47"/>
      <c r="CY150" s="47"/>
      <c r="CZ150" s="47"/>
      <c r="DA150" s="47"/>
      <c r="DB150" s="47"/>
      <c r="DC150" s="47"/>
      <c r="DD150" s="47"/>
      <c r="DE150" s="47"/>
      <c r="DF150" s="47"/>
      <c r="DG150" s="47"/>
      <c r="DH150" s="47"/>
      <c r="DI150" s="47"/>
      <c r="DJ150" s="47"/>
      <c r="DK150" s="47"/>
      <c r="DL150" s="47"/>
      <c r="DM150" s="47"/>
      <c r="DN150" s="47"/>
      <c r="DO150" s="47"/>
      <c r="DP150" s="47"/>
      <c r="DQ150" s="47"/>
      <c r="DR150" s="47"/>
      <c r="DS150" s="47"/>
      <c r="DT150" s="47"/>
      <c r="DU150" s="47"/>
      <c r="DV150" s="47"/>
      <c r="DW150" s="47"/>
      <c r="DX150" s="47"/>
      <c r="DY150" s="47"/>
      <c r="DZ150" s="47"/>
      <c r="EA150" s="47"/>
      <c r="EB150" s="47"/>
      <c r="EC150" s="47"/>
      <c r="ED150" s="47"/>
      <c r="EE150" s="47"/>
      <c r="EF150" s="47"/>
      <c r="EG150" s="47"/>
      <c r="EH150" s="47"/>
      <c r="EI150" s="47"/>
      <c r="EJ150" s="47"/>
      <c r="EK150" s="47"/>
      <c r="EL150" s="47"/>
      <c r="EM150" s="47"/>
      <c r="EN150" s="47"/>
      <c r="EO150" s="47"/>
      <c r="EP150" s="47"/>
      <c r="EQ150" s="47"/>
      <c r="ER150" s="47"/>
      <c r="ES150" s="47"/>
      <c r="ET150" s="47"/>
      <c r="EU150" s="47"/>
      <c r="EV150" s="47"/>
      <c r="EW150" s="47"/>
      <c r="EX150" s="47"/>
      <c r="EY150" s="47"/>
      <c r="EZ150" s="47"/>
      <c r="FA150" s="47"/>
      <c r="FB150" s="47"/>
      <c r="FC150" s="47"/>
      <c r="FD150" s="47"/>
      <c r="FE150" s="47"/>
      <c r="FF150" s="47"/>
      <c r="FG150" s="47"/>
      <c r="FH150" s="47"/>
      <c r="FI150" s="47"/>
      <c r="FJ150" s="47"/>
      <c r="FK150" s="47"/>
      <c r="FL150" s="47"/>
      <c r="FM150" s="47"/>
      <c r="FN150" s="47"/>
      <c r="FO150" s="47"/>
      <c r="FP150" s="47"/>
    </row>
    <row r="151" spans="1:172" s="48" customFormat="1" ht="35.1" customHeight="1" x14ac:dyDescent="0.35">
      <c r="A151" s="105"/>
      <c r="B151" s="105"/>
      <c r="C151" s="106"/>
      <c r="D151" s="181"/>
      <c r="E151" s="356"/>
      <c r="F151" s="356"/>
      <c r="G151" s="356"/>
      <c r="H151" s="356"/>
      <c r="I151" s="356"/>
      <c r="J151" s="356"/>
      <c r="K151" s="356"/>
      <c r="L151" s="356"/>
      <c r="M151" s="356"/>
      <c r="N151" s="47"/>
      <c r="O151" s="47"/>
      <c r="P151" s="47"/>
      <c r="Q151" s="47"/>
      <c r="R151" s="47"/>
      <c r="S151" s="47"/>
      <c r="T151" s="47"/>
      <c r="U151" s="47"/>
      <c r="V151" s="47"/>
      <c r="W151" s="47"/>
      <c r="X151" s="47"/>
      <c r="Y151" s="47"/>
      <c r="Z151" s="47"/>
      <c r="AA151" s="47"/>
      <c r="AB151" s="47"/>
      <c r="AC151" s="47"/>
      <c r="AD151" s="47"/>
      <c r="AE151" s="47"/>
      <c r="AF151" s="47"/>
      <c r="AG151" s="47"/>
      <c r="AH151" s="47"/>
      <c r="AI151" s="47"/>
      <c r="AJ151" s="47"/>
      <c r="AK151" s="47"/>
      <c r="AL151" s="47"/>
      <c r="AM151" s="47"/>
      <c r="AN151" s="47"/>
      <c r="AO151" s="47"/>
      <c r="AP151" s="47"/>
      <c r="AQ151" s="47"/>
      <c r="AR151" s="47"/>
      <c r="AS151" s="47"/>
      <c r="AT151" s="47"/>
      <c r="AU151" s="47"/>
      <c r="AV151" s="47"/>
      <c r="AW151" s="47"/>
      <c r="AX151" s="47"/>
      <c r="AY151" s="47"/>
      <c r="AZ151" s="47"/>
      <c r="BA151" s="47"/>
      <c r="BB151" s="47"/>
      <c r="BC151" s="47"/>
      <c r="BD151" s="47"/>
      <c r="BE151" s="47"/>
      <c r="BF151" s="47"/>
      <c r="BG151" s="47"/>
      <c r="BH151" s="47"/>
      <c r="BI151" s="47"/>
      <c r="BJ151" s="47"/>
      <c r="BK151" s="47"/>
      <c r="BL151" s="47"/>
      <c r="BM151" s="47"/>
      <c r="BN151" s="47"/>
      <c r="BO151" s="47"/>
      <c r="BP151" s="47"/>
      <c r="BQ151" s="47"/>
      <c r="BR151" s="47"/>
      <c r="BS151" s="47"/>
      <c r="BT151" s="47"/>
      <c r="BU151" s="47"/>
      <c r="BV151" s="47"/>
      <c r="BW151" s="47"/>
      <c r="BX151" s="47"/>
      <c r="BY151" s="47"/>
      <c r="BZ151" s="47"/>
      <c r="CA151" s="47"/>
      <c r="CB151" s="47"/>
      <c r="CC151" s="47"/>
      <c r="CD151" s="47"/>
      <c r="CE151" s="47"/>
      <c r="CF151" s="47"/>
      <c r="CG151" s="47"/>
      <c r="CH151" s="47"/>
      <c r="CI151" s="47"/>
      <c r="CJ151" s="47"/>
      <c r="CK151" s="47"/>
      <c r="CL151" s="47"/>
      <c r="CM151" s="47"/>
      <c r="CN151" s="47"/>
      <c r="CO151" s="47"/>
      <c r="CP151" s="47"/>
      <c r="CQ151" s="47"/>
      <c r="CR151" s="47"/>
      <c r="CS151" s="47"/>
      <c r="CT151" s="47"/>
      <c r="CU151" s="47"/>
      <c r="CV151" s="47"/>
      <c r="CW151" s="47"/>
      <c r="CX151" s="47"/>
      <c r="CY151" s="47"/>
      <c r="CZ151" s="47"/>
      <c r="DA151" s="47"/>
      <c r="DB151" s="47"/>
      <c r="DC151" s="47"/>
      <c r="DD151" s="47"/>
      <c r="DE151" s="47"/>
      <c r="DF151" s="47"/>
      <c r="DG151" s="47"/>
      <c r="DH151" s="47"/>
      <c r="DI151" s="47"/>
      <c r="DJ151" s="47"/>
      <c r="DK151" s="47"/>
      <c r="DL151" s="47"/>
      <c r="DM151" s="47"/>
      <c r="DN151" s="47"/>
      <c r="DO151" s="47"/>
      <c r="DP151" s="47"/>
      <c r="DQ151" s="47"/>
      <c r="DR151" s="47"/>
      <c r="DS151" s="47"/>
      <c r="DT151" s="47"/>
      <c r="DU151" s="47"/>
      <c r="DV151" s="47"/>
      <c r="DW151" s="47"/>
      <c r="DX151" s="47"/>
      <c r="DY151" s="47"/>
      <c r="DZ151" s="47"/>
      <c r="EA151" s="47"/>
      <c r="EB151" s="47"/>
      <c r="EC151" s="47"/>
      <c r="ED151" s="47"/>
      <c r="EE151" s="47"/>
      <c r="EF151" s="47"/>
      <c r="EG151" s="47"/>
      <c r="EH151" s="47"/>
      <c r="EI151" s="47"/>
      <c r="EJ151" s="47"/>
      <c r="EK151" s="47"/>
      <c r="EL151" s="47"/>
      <c r="EM151" s="47"/>
      <c r="EN151" s="47"/>
      <c r="EO151" s="47"/>
      <c r="EP151" s="47"/>
      <c r="EQ151" s="47"/>
      <c r="ER151" s="47"/>
      <c r="ES151" s="47"/>
      <c r="ET151" s="47"/>
      <c r="EU151" s="47"/>
      <c r="EV151" s="47"/>
      <c r="EW151" s="47"/>
      <c r="EX151" s="47"/>
      <c r="EY151" s="47"/>
      <c r="EZ151" s="47"/>
      <c r="FA151" s="47"/>
      <c r="FB151" s="47"/>
      <c r="FC151" s="47"/>
      <c r="FD151" s="47"/>
      <c r="FE151" s="47"/>
      <c r="FF151" s="47"/>
      <c r="FG151" s="47"/>
      <c r="FH151" s="47"/>
      <c r="FI151" s="47"/>
      <c r="FJ151" s="47"/>
      <c r="FK151" s="47"/>
      <c r="FL151" s="47"/>
      <c r="FM151" s="47"/>
      <c r="FN151" s="47"/>
      <c r="FO151" s="47"/>
      <c r="FP151" s="47"/>
    </row>
    <row r="152" spans="1:172" s="48" customFormat="1" ht="35.1" customHeight="1" x14ac:dyDescent="0.35">
      <c r="A152" s="105"/>
      <c r="B152" s="105"/>
      <c r="C152" s="106"/>
      <c r="D152" s="181"/>
      <c r="E152" s="356"/>
      <c r="F152" s="356"/>
      <c r="G152" s="356"/>
      <c r="H152" s="356"/>
      <c r="I152" s="356"/>
      <c r="J152" s="356"/>
      <c r="K152" s="356"/>
      <c r="L152" s="356"/>
      <c r="M152" s="356"/>
      <c r="N152" s="47"/>
      <c r="O152" s="47"/>
      <c r="P152" s="47"/>
      <c r="Q152" s="47"/>
      <c r="R152" s="47"/>
      <c r="S152" s="47"/>
      <c r="T152" s="47"/>
      <c r="U152" s="47"/>
      <c r="V152" s="47"/>
      <c r="W152" s="47"/>
      <c r="X152" s="47"/>
      <c r="Y152" s="47"/>
      <c r="Z152" s="47"/>
      <c r="AA152" s="47"/>
      <c r="AB152" s="47"/>
      <c r="AC152" s="47"/>
      <c r="AD152" s="47"/>
      <c r="AE152" s="47"/>
      <c r="AF152" s="47"/>
      <c r="AG152" s="47"/>
      <c r="AH152" s="47"/>
      <c r="AI152" s="47"/>
      <c r="AJ152" s="47"/>
      <c r="AK152" s="47"/>
      <c r="AL152" s="47"/>
      <c r="AM152" s="47"/>
      <c r="AN152" s="47"/>
      <c r="AO152" s="47"/>
      <c r="AP152" s="47"/>
      <c r="AQ152" s="47"/>
      <c r="AR152" s="47"/>
      <c r="AS152" s="47"/>
      <c r="AT152" s="47"/>
      <c r="AU152" s="47"/>
      <c r="AV152" s="47"/>
      <c r="AW152" s="47"/>
      <c r="AX152" s="47"/>
      <c r="AY152" s="47"/>
      <c r="AZ152" s="47"/>
      <c r="BA152" s="47"/>
      <c r="BB152" s="47"/>
      <c r="BC152" s="47"/>
      <c r="BD152" s="47"/>
      <c r="BE152" s="47"/>
      <c r="BF152" s="47"/>
      <c r="BG152" s="47"/>
      <c r="BH152" s="47"/>
      <c r="BI152" s="47"/>
      <c r="BJ152" s="47"/>
      <c r="BK152" s="47"/>
      <c r="BL152" s="47"/>
      <c r="BM152" s="47"/>
      <c r="BN152" s="47"/>
      <c r="BO152" s="47"/>
      <c r="BP152" s="47"/>
      <c r="BQ152" s="47"/>
      <c r="BR152" s="47"/>
      <c r="BS152" s="47"/>
      <c r="BT152" s="47"/>
      <c r="BU152" s="47"/>
      <c r="BV152" s="47"/>
      <c r="BW152" s="47"/>
      <c r="BX152" s="47"/>
      <c r="BY152" s="47"/>
      <c r="BZ152" s="47"/>
      <c r="CA152" s="47"/>
      <c r="CB152" s="47"/>
      <c r="CC152" s="47"/>
      <c r="CD152" s="47"/>
      <c r="CE152" s="47"/>
      <c r="CF152" s="47"/>
      <c r="CG152" s="47"/>
      <c r="CH152" s="47"/>
      <c r="CI152" s="47"/>
      <c r="CJ152" s="47"/>
      <c r="CK152" s="47"/>
      <c r="CL152" s="47"/>
      <c r="CM152" s="47"/>
      <c r="CN152" s="47"/>
      <c r="CO152" s="47"/>
      <c r="CP152" s="47"/>
      <c r="CQ152" s="47"/>
      <c r="CR152" s="47"/>
      <c r="CS152" s="47"/>
      <c r="CT152" s="47"/>
      <c r="CU152" s="47"/>
      <c r="CV152" s="47"/>
      <c r="CW152" s="47"/>
      <c r="CX152" s="47"/>
      <c r="CY152" s="47"/>
      <c r="CZ152" s="47"/>
      <c r="DA152" s="47"/>
      <c r="DB152" s="47"/>
      <c r="DC152" s="47"/>
      <c r="DD152" s="47"/>
      <c r="DE152" s="47"/>
      <c r="DF152" s="47"/>
      <c r="DG152" s="47"/>
      <c r="DH152" s="47"/>
      <c r="DI152" s="47"/>
      <c r="DJ152" s="47"/>
      <c r="DK152" s="47"/>
      <c r="DL152" s="47"/>
      <c r="DM152" s="47"/>
      <c r="DN152" s="47"/>
      <c r="DO152" s="47"/>
      <c r="DP152" s="47"/>
      <c r="DQ152" s="47"/>
      <c r="DR152" s="47"/>
      <c r="DS152" s="47"/>
      <c r="DT152" s="47"/>
      <c r="DU152" s="47"/>
      <c r="DV152" s="47"/>
      <c r="DW152" s="47"/>
      <c r="DX152" s="47"/>
      <c r="DY152" s="47"/>
      <c r="DZ152" s="47"/>
      <c r="EA152" s="47"/>
      <c r="EB152" s="47"/>
      <c r="EC152" s="47"/>
      <c r="ED152" s="47"/>
      <c r="EE152" s="47"/>
      <c r="EF152" s="47"/>
      <c r="EG152" s="47"/>
      <c r="EH152" s="47"/>
      <c r="EI152" s="47"/>
      <c r="EJ152" s="47"/>
      <c r="EK152" s="47"/>
      <c r="EL152" s="47"/>
      <c r="EM152" s="47"/>
      <c r="EN152" s="47"/>
      <c r="EO152" s="47"/>
      <c r="EP152" s="47"/>
      <c r="EQ152" s="47"/>
      <c r="ER152" s="47"/>
      <c r="ES152" s="47"/>
      <c r="ET152" s="47"/>
      <c r="EU152" s="47"/>
      <c r="EV152" s="47"/>
      <c r="EW152" s="47"/>
      <c r="EX152" s="47"/>
      <c r="EY152" s="47"/>
      <c r="EZ152" s="47"/>
      <c r="FA152" s="47"/>
      <c r="FB152" s="47"/>
      <c r="FC152" s="47"/>
      <c r="FD152" s="47"/>
      <c r="FE152" s="47"/>
      <c r="FF152" s="47"/>
      <c r="FG152" s="47"/>
      <c r="FH152" s="47"/>
      <c r="FI152" s="47"/>
      <c r="FJ152" s="47"/>
      <c r="FK152" s="47"/>
      <c r="FL152" s="47"/>
      <c r="FM152" s="47"/>
      <c r="FN152" s="47"/>
      <c r="FO152" s="47"/>
      <c r="FP152" s="47"/>
    </row>
    <row r="153" spans="1:172" s="48" customFormat="1" ht="35.1" customHeight="1" x14ac:dyDescent="0.35">
      <c r="A153" s="105"/>
      <c r="B153" s="105"/>
      <c r="C153" s="106"/>
      <c r="D153" s="139"/>
      <c r="E153" s="356"/>
      <c r="F153" s="356"/>
      <c r="G153" s="356"/>
      <c r="H153" s="356"/>
      <c r="I153" s="356"/>
      <c r="J153" s="356"/>
      <c r="K153" s="356"/>
      <c r="L153" s="356"/>
      <c r="M153" s="356"/>
      <c r="N153" s="47"/>
      <c r="O153" s="47"/>
      <c r="P153" s="47"/>
      <c r="Q153" s="47"/>
      <c r="R153" s="47"/>
      <c r="S153" s="47"/>
      <c r="T153" s="47"/>
      <c r="U153" s="47"/>
      <c r="V153" s="47"/>
      <c r="W153" s="47"/>
      <c r="X153" s="47"/>
      <c r="Y153" s="47"/>
      <c r="Z153" s="47"/>
      <c r="AA153" s="47"/>
      <c r="AB153" s="47"/>
      <c r="AC153" s="47"/>
      <c r="AD153" s="47"/>
      <c r="AE153" s="47"/>
      <c r="AF153" s="47"/>
      <c r="AG153" s="47"/>
      <c r="AH153" s="47"/>
      <c r="AI153" s="47"/>
      <c r="AJ153" s="47"/>
      <c r="AK153" s="47"/>
      <c r="AL153" s="47"/>
      <c r="AM153" s="47"/>
      <c r="AN153" s="47"/>
      <c r="AO153" s="47"/>
      <c r="AP153" s="47"/>
      <c r="AQ153" s="47"/>
      <c r="AR153" s="47"/>
      <c r="AS153" s="47"/>
      <c r="AT153" s="47"/>
      <c r="AU153" s="47"/>
      <c r="AV153" s="47"/>
      <c r="AW153" s="47"/>
      <c r="AX153" s="47"/>
      <c r="AY153" s="47"/>
      <c r="AZ153" s="47"/>
      <c r="BA153" s="47"/>
      <c r="BB153" s="47"/>
      <c r="BC153" s="47"/>
      <c r="BD153" s="47"/>
      <c r="BE153" s="47"/>
      <c r="BF153" s="47"/>
      <c r="BG153" s="47"/>
      <c r="BH153" s="47"/>
      <c r="BI153" s="47"/>
      <c r="BJ153" s="47"/>
      <c r="BK153" s="47"/>
      <c r="BL153" s="47"/>
      <c r="BM153" s="47"/>
      <c r="BN153" s="47"/>
      <c r="BO153" s="47"/>
      <c r="BP153" s="47"/>
      <c r="BQ153" s="47"/>
      <c r="BR153" s="47"/>
      <c r="BS153" s="47"/>
      <c r="BT153" s="47"/>
      <c r="BU153" s="47"/>
      <c r="BV153" s="47"/>
      <c r="BW153" s="47"/>
      <c r="BX153" s="47"/>
      <c r="BY153" s="47"/>
      <c r="BZ153" s="47"/>
      <c r="CA153" s="47"/>
      <c r="CB153" s="47"/>
      <c r="CC153" s="47"/>
      <c r="CD153" s="47"/>
      <c r="CE153" s="47"/>
      <c r="CF153" s="47"/>
      <c r="CG153" s="47"/>
      <c r="CH153" s="47"/>
      <c r="CI153" s="47"/>
      <c r="CJ153" s="47"/>
      <c r="CK153" s="47"/>
      <c r="CL153" s="47"/>
      <c r="CM153" s="47"/>
      <c r="CN153" s="47"/>
      <c r="CO153" s="47"/>
      <c r="CP153" s="47"/>
      <c r="CQ153" s="47"/>
      <c r="CR153" s="47"/>
      <c r="CS153" s="47"/>
      <c r="CT153" s="47"/>
      <c r="CU153" s="47"/>
      <c r="CV153" s="47"/>
      <c r="CW153" s="47"/>
      <c r="CX153" s="47"/>
      <c r="CY153" s="47"/>
      <c r="CZ153" s="47"/>
      <c r="DA153" s="47"/>
      <c r="DB153" s="47"/>
      <c r="DC153" s="47"/>
      <c r="DD153" s="47"/>
      <c r="DE153" s="47"/>
      <c r="DF153" s="47"/>
      <c r="DG153" s="47"/>
      <c r="DH153" s="47"/>
      <c r="DI153" s="47"/>
      <c r="DJ153" s="47"/>
      <c r="DK153" s="47"/>
      <c r="DL153" s="47"/>
      <c r="DM153" s="47"/>
      <c r="DN153" s="47"/>
      <c r="DO153" s="47"/>
      <c r="DP153" s="47"/>
      <c r="DQ153" s="47"/>
      <c r="DR153" s="47"/>
      <c r="DS153" s="47"/>
      <c r="DT153" s="47"/>
      <c r="DU153" s="47"/>
      <c r="DV153" s="47"/>
      <c r="DW153" s="47"/>
      <c r="DX153" s="47"/>
      <c r="DY153" s="47"/>
      <c r="DZ153" s="47"/>
      <c r="EA153" s="47"/>
      <c r="EB153" s="47"/>
      <c r="EC153" s="47"/>
      <c r="ED153" s="47"/>
      <c r="EE153" s="47"/>
      <c r="EF153" s="47"/>
      <c r="EG153" s="47"/>
      <c r="EH153" s="47"/>
      <c r="EI153" s="47"/>
      <c r="EJ153" s="47"/>
      <c r="EK153" s="47"/>
      <c r="EL153" s="47"/>
      <c r="EM153" s="47"/>
      <c r="EN153" s="47"/>
      <c r="EO153" s="47"/>
      <c r="EP153" s="47"/>
      <c r="EQ153" s="47"/>
      <c r="ER153" s="47"/>
      <c r="ES153" s="47"/>
      <c r="ET153" s="47"/>
      <c r="EU153" s="47"/>
      <c r="EV153" s="47"/>
      <c r="EW153" s="47"/>
      <c r="EX153" s="47"/>
      <c r="EY153" s="47"/>
      <c r="EZ153" s="47"/>
      <c r="FA153" s="47"/>
      <c r="FB153" s="47"/>
      <c r="FC153" s="47"/>
      <c r="FD153" s="47"/>
      <c r="FE153" s="47"/>
      <c r="FF153" s="47"/>
      <c r="FG153" s="47"/>
      <c r="FH153" s="47"/>
      <c r="FI153" s="47"/>
      <c r="FJ153" s="47"/>
      <c r="FK153" s="47"/>
      <c r="FL153" s="47"/>
      <c r="FM153" s="47"/>
      <c r="FN153" s="47"/>
      <c r="FO153" s="47"/>
      <c r="FP153" s="47"/>
    </row>
    <row r="154" spans="1:172" s="48" customFormat="1" ht="35.1" customHeight="1" x14ac:dyDescent="0.35">
      <c r="A154" s="105"/>
      <c r="B154" s="105"/>
      <c r="C154" s="106"/>
      <c r="D154" s="181"/>
      <c r="E154" s="356"/>
      <c r="F154" s="356"/>
      <c r="G154" s="356"/>
      <c r="H154" s="356"/>
      <c r="I154" s="356"/>
      <c r="J154" s="356"/>
      <c r="K154" s="356"/>
      <c r="L154" s="356"/>
      <c r="M154" s="356"/>
      <c r="N154" s="47"/>
      <c r="O154" s="47"/>
      <c r="P154" s="47"/>
      <c r="Q154" s="47"/>
      <c r="R154" s="47"/>
      <c r="S154" s="47"/>
      <c r="T154" s="47"/>
      <c r="U154" s="47"/>
      <c r="V154" s="47"/>
      <c r="W154" s="47"/>
      <c r="X154" s="47"/>
      <c r="Y154" s="47"/>
      <c r="Z154" s="47"/>
      <c r="AA154" s="47"/>
      <c r="AB154" s="47"/>
      <c r="AC154" s="47"/>
      <c r="AD154" s="47"/>
      <c r="AE154" s="47"/>
      <c r="AF154" s="47"/>
      <c r="AG154" s="47"/>
      <c r="AH154" s="47"/>
      <c r="AI154" s="47"/>
      <c r="AJ154" s="47"/>
      <c r="AK154" s="47"/>
      <c r="AL154" s="47"/>
      <c r="AM154" s="47"/>
      <c r="AN154" s="47"/>
      <c r="AO154" s="47"/>
      <c r="AP154" s="47"/>
      <c r="AQ154" s="47"/>
      <c r="AR154" s="47"/>
      <c r="AS154" s="47"/>
      <c r="AT154" s="47"/>
      <c r="AU154" s="47"/>
      <c r="AV154" s="47"/>
      <c r="AW154" s="47"/>
      <c r="AX154" s="47"/>
      <c r="AY154" s="47"/>
      <c r="AZ154" s="47"/>
      <c r="BA154" s="47"/>
      <c r="BB154" s="47"/>
      <c r="BC154" s="47"/>
      <c r="BD154" s="47"/>
      <c r="BE154" s="47"/>
      <c r="BF154" s="47"/>
      <c r="BG154" s="47"/>
      <c r="BH154" s="47"/>
      <c r="BI154" s="47"/>
      <c r="BJ154" s="47"/>
      <c r="BK154" s="47"/>
      <c r="BL154" s="47"/>
      <c r="BM154" s="47"/>
      <c r="BN154" s="47"/>
      <c r="BO154" s="47"/>
      <c r="BP154" s="47"/>
      <c r="BQ154" s="47"/>
      <c r="BR154" s="47"/>
      <c r="BS154" s="47"/>
      <c r="BT154" s="47"/>
      <c r="BU154" s="47"/>
      <c r="BV154" s="47"/>
      <c r="BW154" s="47"/>
      <c r="BX154" s="47"/>
      <c r="BY154" s="47"/>
      <c r="BZ154" s="47"/>
      <c r="CA154" s="47"/>
      <c r="CB154" s="47"/>
      <c r="CC154" s="47"/>
      <c r="CD154" s="47"/>
      <c r="CE154" s="47"/>
      <c r="CF154" s="47"/>
      <c r="CG154" s="47"/>
      <c r="CH154" s="47"/>
      <c r="CI154" s="47"/>
      <c r="CJ154" s="47"/>
      <c r="CK154" s="47"/>
      <c r="CL154" s="47"/>
      <c r="CM154" s="47"/>
      <c r="CN154" s="47"/>
      <c r="CO154" s="47"/>
      <c r="CP154" s="47"/>
      <c r="CQ154" s="47"/>
      <c r="CR154" s="47"/>
      <c r="CS154" s="47"/>
      <c r="CT154" s="47"/>
      <c r="CU154" s="47"/>
      <c r="CV154" s="47"/>
      <c r="CW154" s="47"/>
      <c r="CX154" s="47"/>
      <c r="CY154" s="47"/>
      <c r="CZ154" s="47"/>
      <c r="DA154" s="47"/>
      <c r="DB154" s="47"/>
      <c r="DC154" s="47"/>
      <c r="DD154" s="47"/>
      <c r="DE154" s="47"/>
      <c r="DF154" s="47"/>
      <c r="DG154" s="47"/>
      <c r="DH154" s="47"/>
      <c r="DI154" s="47"/>
      <c r="DJ154" s="47"/>
      <c r="DK154" s="47"/>
      <c r="DL154" s="47"/>
      <c r="DM154" s="47"/>
      <c r="DN154" s="47"/>
      <c r="DO154" s="47"/>
      <c r="DP154" s="47"/>
      <c r="DQ154" s="47"/>
      <c r="DR154" s="47"/>
      <c r="DS154" s="47"/>
      <c r="DT154" s="47"/>
      <c r="DU154" s="47"/>
      <c r="DV154" s="47"/>
      <c r="DW154" s="47"/>
      <c r="DX154" s="47"/>
      <c r="DY154" s="47"/>
      <c r="DZ154" s="47"/>
      <c r="EA154" s="47"/>
      <c r="EB154" s="47"/>
      <c r="EC154" s="47"/>
      <c r="ED154" s="47"/>
      <c r="EE154" s="47"/>
      <c r="EF154" s="47"/>
      <c r="EG154" s="47"/>
      <c r="EH154" s="47"/>
      <c r="EI154" s="47"/>
      <c r="EJ154" s="47"/>
      <c r="EK154" s="47"/>
      <c r="EL154" s="47"/>
      <c r="EM154" s="47"/>
      <c r="EN154" s="47"/>
      <c r="EO154" s="47"/>
      <c r="EP154" s="47"/>
      <c r="EQ154" s="47"/>
      <c r="ER154" s="47"/>
      <c r="ES154" s="47"/>
      <c r="ET154" s="47"/>
      <c r="EU154" s="47"/>
      <c r="EV154" s="47"/>
      <c r="EW154" s="47"/>
      <c r="EX154" s="47"/>
      <c r="EY154" s="47"/>
      <c r="EZ154" s="47"/>
      <c r="FA154" s="47"/>
      <c r="FB154" s="47"/>
      <c r="FC154" s="47"/>
      <c r="FD154" s="47"/>
      <c r="FE154" s="47"/>
      <c r="FF154" s="47"/>
      <c r="FG154" s="47"/>
      <c r="FH154" s="47"/>
      <c r="FI154" s="47"/>
      <c r="FJ154" s="47"/>
      <c r="FK154" s="47"/>
      <c r="FL154" s="47"/>
      <c r="FM154" s="47"/>
      <c r="FN154" s="47"/>
      <c r="FO154" s="47"/>
      <c r="FP154" s="47"/>
    </row>
    <row r="155" spans="1:172" s="48" customFormat="1" ht="35.1" customHeight="1" x14ac:dyDescent="0.35">
      <c r="A155" s="105"/>
      <c r="B155" s="105"/>
      <c r="C155" s="106"/>
      <c r="D155" s="181"/>
      <c r="E155" s="356"/>
      <c r="F155" s="356"/>
      <c r="G155" s="356"/>
      <c r="H155" s="356"/>
      <c r="I155" s="356"/>
      <c r="J155" s="356"/>
      <c r="K155" s="356"/>
      <c r="L155" s="356"/>
      <c r="M155" s="356"/>
      <c r="N155" s="47"/>
      <c r="O155" s="47"/>
      <c r="P155" s="47"/>
      <c r="Q155" s="47"/>
      <c r="R155" s="47"/>
      <c r="S155" s="47"/>
      <c r="T155" s="47"/>
      <c r="U155" s="47"/>
      <c r="V155" s="47"/>
      <c r="W155" s="47"/>
      <c r="X155" s="47"/>
      <c r="Y155" s="47"/>
      <c r="Z155" s="47"/>
      <c r="AA155" s="47"/>
      <c r="AB155" s="47"/>
      <c r="AC155" s="47"/>
      <c r="AD155" s="47"/>
      <c r="AE155" s="47"/>
      <c r="AF155" s="47"/>
      <c r="AG155" s="47"/>
      <c r="AH155" s="47"/>
      <c r="AI155" s="47"/>
      <c r="AJ155" s="47"/>
      <c r="AK155" s="47"/>
      <c r="AL155" s="47"/>
      <c r="AM155" s="47"/>
      <c r="AN155" s="47"/>
      <c r="AO155" s="47"/>
      <c r="AP155" s="47"/>
      <c r="AQ155" s="47"/>
      <c r="AR155" s="47"/>
      <c r="AS155" s="47"/>
      <c r="AT155" s="47"/>
      <c r="AU155" s="47"/>
      <c r="AV155" s="47"/>
      <c r="AW155" s="47"/>
      <c r="AX155" s="47"/>
      <c r="AY155" s="47"/>
      <c r="AZ155" s="47"/>
      <c r="BA155" s="47"/>
      <c r="BB155" s="47"/>
      <c r="BC155" s="47"/>
      <c r="BD155" s="47"/>
      <c r="BE155" s="47"/>
      <c r="BF155" s="47"/>
      <c r="BG155" s="47"/>
      <c r="BH155" s="47"/>
      <c r="BI155" s="47"/>
      <c r="BJ155" s="47"/>
      <c r="BK155" s="47"/>
      <c r="BL155" s="47"/>
      <c r="BM155" s="47"/>
      <c r="BN155" s="47"/>
      <c r="BO155" s="47"/>
      <c r="BP155" s="47"/>
      <c r="BQ155" s="47"/>
      <c r="BR155" s="47"/>
      <c r="BS155" s="47"/>
      <c r="BT155" s="47"/>
      <c r="BU155" s="47"/>
      <c r="BV155" s="47"/>
      <c r="BW155" s="47"/>
      <c r="BX155" s="47"/>
      <c r="BY155" s="47"/>
      <c r="BZ155" s="47"/>
      <c r="CA155" s="47"/>
      <c r="CB155" s="47"/>
      <c r="CC155" s="47"/>
      <c r="CD155" s="47"/>
      <c r="CE155" s="47"/>
      <c r="CF155" s="47"/>
      <c r="CG155" s="47"/>
      <c r="CH155" s="47"/>
      <c r="CI155" s="47"/>
      <c r="CJ155" s="47"/>
      <c r="CK155" s="47"/>
      <c r="CL155" s="47"/>
      <c r="CM155" s="47"/>
      <c r="CN155" s="47"/>
      <c r="CO155" s="47"/>
      <c r="CP155" s="47"/>
      <c r="CQ155" s="47"/>
      <c r="CR155" s="47"/>
      <c r="CS155" s="47"/>
      <c r="CT155" s="47"/>
      <c r="CU155" s="47"/>
      <c r="CV155" s="47"/>
      <c r="CW155" s="47"/>
      <c r="CX155" s="47"/>
      <c r="CY155" s="47"/>
      <c r="CZ155" s="47"/>
      <c r="DA155" s="47"/>
      <c r="DB155" s="47"/>
      <c r="DC155" s="47"/>
      <c r="DD155" s="47"/>
      <c r="DE155" s="47"/>
      <c r="DF155" s="47"/>
      <c r="DG155" s="47"/>
      <c r="DH155" s="47"/>
      <c r="DI155" s="47"/>
      <c r="DJ155" s="47"/>
      <c r="DK155" s="47"/>
      <c r="DL155" s="47"/>
      <c r="DM155" s="47"/>
      <c r="DN155" s="47"/>
      <c r="DO155" s="47"/>
      <c r="DP155" s="47"/>
      <c r="DQ155" s="47"/>
      <c r="DR155" s="47"/>
      <c r="DS155" s="47"/>
      <c r="DT155" s="47"/>
      <c r="DU155" s="47"/>
      <c r="DV155" s="47"/>
      <c r="DW155" s="47"/>
      <c r="DX155" s="47"/>
      <c r="DY155" s="47"/>
      <c r="DZ155" s="47"/>
      <c r="EA155" s="47"/>
      <c r="EB155" s="47"/>
      <c r="EC155" s="47"/>
      <c r="ED155" s="47"/>
      <c r="EE155" s="47"/>
      <c r="EF155" s="47"/>
      <c r="EG155" s="47"/>
      <c r="EH155" s="47"/>
      <c r="EI155" s="47"/>
      <c r="EJ155" s="47"/>
      <c r="EK155" s="47"/>
      <c r="EL155" s="47"/>
      <c r="EM155" s="47"/>
      <c r="EN155" s="47"/>
      <c r="EO155" s="47"/>
      <c r="EP155" s="47"/>
      <c r="EQ155" s="47"/>
      <c r="ER155" s="47"/>
      <c r="ES155" s="47"/>
      <c r="ET155" s="47"/>
      <c r="EU155" s="47"/>
      <c r="EV155" s="47"/>
      <c r="EW155" s="47"/>
      <c r="EX155" s="47"/>
      <c r="EY155" s="47"/>
      <c r="EZ155" s="47"/>
      <c r="FA155" s="47"/>
      <c r="FB155" s="47"/>
      <c r="FC155" s="47"/>
      <c r="FD155" s="47"/>
      <c r="FE155" s="47"/>
      <c r="FF155" s="47"/>
      <c r="FG155" s="47"/>
      <c r="FH155" s="47"/>
      <c r="FI155" s="47"/>
      <c r="FJ155" s="47"/>
      <c r="FK155" s="47"/>
      <c r="FL155" s="47"/>
      <c r="FM155" s="47"/>
      <c r="FN155" s="47"/>
      <c r="FO155" s="47"/>
      <c r="FP155" s="47"/>
    </row>
    <row r="156" spans="1:172" s="48" customFormat="1" ht="35.1" customHeight="1" x14ac:dyDescent="0.35">
      <c r="A156" s="105"/>
      <c r="B156" s="105"/>
      <c r="C156" s="106"/>
      <c r="D156" s="181"/>
      <c r="E156" s="356"/>
      <c r="F156" s="356"/>
      <c r="G156" s="356"/>
      <c r="H156" s="356"/>
      <c r="I156" s="356"/>
      <c r="J156" s="356"/>
      <c r="K156" s="356"/>
      <c r="L156" s="356"/>
      <c r="M156" s="356"/>
      <c r="N156" s="47"/>
      <c r="O156" s="47"/>
      <c r="P156" s="47"/>
      <c r="Q156" s="47"/>
      <c r="R156" s="47"/>
      <c r="S156" s="47"/>
      <c r="T156" s="47"/>
      <c r="U156" s="47"/>
      <c r="V156" s="47"/>
      <c r="W156" s="47"/>
      <c r="X156" s="47"/>
      <c r="Y156" s="47"/>
      <c r="Z156" s="47"/>
      <c r="AA156" s="47"/>
      <c r="AB156" s="47"/>
      <c r="AC156" s="47"/>
      <c r="AD156" s="47"/>
      <c r="AE156" s="47"/>
      <c r="AF156" s="47"/>
      <c r="AG156" s="47"/>
      <c r="AH156" s="47"/>
      <c r="AI156" s="47"/>
      <c r="AJ156" s="47"/>
      <c r="AK156" s="47"/>
      <c r="AL156" s="47"/>
      <c r="AM156" s="47"/>
      <c r="AN156" s="47"/>
      <c r="AO156" s="47"/>
      <c r="AP156" s="47"/>
      <c r="AQ156" s="47"/>
      <c r="AR156" s="47"/>
      <c r="AS156" s="47"/>
      <c r="AT156" s="47"/>
      <c r="AU156" s="47"/>
      <c r="AV156" s="47"/>
      <c r="AW156" s="47"/>
      <c r="AX156" s="47"/>
      <c r="AY156" s="47"/>
      <c r="AZ156" s="47"/>
      <c r="BA156" s="47"/>
      <c r="BB156" s="47"/>
      <c r="BC156" s="47"/>
      <c r="BD156" s="47"/>
      <c r="BE156" s="47"/>
      <c r="BF156" s="47"/>
      <c r="BG156" s="47"/>
      <c r="BH156" s="47"/>
      <c r="BI156" s="47"/>
      <c r="BJ156" s="47"/>
      <c r="BK156" s="47"/>
      <c r="BL156" s="47"/>
      <c r="BM156" s="47"/>
      <c r="BN156" s="47"/>
      <c r="BO156" s="47"/>
      <c r="BP156" s="47"/>
      <c r="BQ156" s="47"/>
      <c r="BR156" s="47"/>
      <c r="BS156" s="47"/>
      <c r="BT156" s="47"/>
      <c r="BU156" s="47"/>
      <c r="BV156" s="47"/>
      <c r="BW156" s="47"/>
      <c r="BX156" s="47"/>
      <c r="BY156" s="47"/>
      <c r="BZ156" s="47"/>
      <c r="CA156" s="47"/>
      <c r="CB156" s="47"/>
      <c r="CC156" s="47"/>
      <c r="CD156" s="47"/>
      <c r="CE156" s="47"/>
      <c r="CF156" s="47"/>
      <c r="CG156" s="47"/>
      <c r="CH156" s="47"/>
      <c r="CI156" s="47"/>
      <c r="CJ156" s="47"/>
      <c r="CK156" s="47"/>
      <c r="CL156" s="47"/>
      <c r="CM156" s="47"/>
      <c r="CN156" s="47"/>
      <c r="CO156" s="47"/>
      <c r="CP156" s="47"/>
      <c r="CQ156" s="47"/>
      <c r="CR156" s="47"/>
      <c r="CS156" s="47"/>
      <c r="CT156" s="47"/>
      <c r="CU156" s="47"/>
      <c r="CV156" s="47"/>
      <c r="CW156" s="47"/>
      <c r="CX156" s="47"/>
      <c r="CY156" s="47"/>
      <c r="CZ156" s="47"/>
      <c r="DA156" s="47"/>
      <c r="DB156" s="47"/>
      <c r="DC156" s="47"/>
      <c r="DD156" s="47"/>
      <c r="DE156" s="47"/>
      <c r="DF156" s="47"/>
      <c r="DG156" s="47"/>
      <c r="DH156" s="47"/>
      <c r="DI156" s="47"/>
      <c r="DJ156" s="47"/>
      <c r="DK156" s="47"/>
      <c r="DL156" s="47"/>
      <c r="DM156" s="47"/>
      <c r="DN156" s="47"/>
      <c r="DO156" s="47"/>
      <c r="DP156" s="47"/>
      <c r="DQ156" s="47"/>
      <c r="DR156" s="47"/>
      <c r="DS156" s="47"/>
      <c r="DT156" s="47"/>
      <c r="DU156" s="47"/>
      <c r="DV156" s="47"/>
      <c r="DW156" s="47"/>
      <c r="DX156" s="47"/>
      <c r="DY156" s="47"/>
      <c r="DZ156" s="47"/>
      <c r="EA156" s="47"/>
      <c r="EB156" s="47"/>
      <c r="EC156" s="47"/>
      <c r="ED156" s="47"/>
      <c r="EE156" s="47"/>
      <c r="EF156" s="47"/>
      <c r="EG156" s="47"/>
      <c r="EH156" s="47"/>
      <c r="EI156" s="47"/>
      <c r="EJ156" s="47"/>
      <c r="EK156" s="47"/>
      <c r="EL156" s="47"/>
      <c r="EM156" s="47"/>
      <c r="EN156" s="47"/>
      <c r="EO156" s="47"/>
      <c r="EP156" s="47"/>
      <c r="EQ156" s="47"/>
      <c r="ER156" s="47"/>
      <c r="ES156" s="47"/>
      <c r="ET156" s="47"/>
      <c r="EU156" s="47"/>
      <c r="EV156" s="47"/>
      <c r="EW156" s="47"/>
      <c r="EX156" s="47"/>
      <c r="EY156" s="47"/>
      <c r="EZ156" s="47"/>
      <c r="FA156" s="47"/>
      <c r="FB156" s="47"/>
      <c r="FC156" s="47"/>
      <c r="FD156" s="47"/>
      <c r="FE156" s="47"/>
      <c r="FF156" s="47"/>
      <c r="FG156" s="47"/>
      <c r="FH156" s="47"/>
      <c r="FI156" s="47"/>
      <c r="FJ156" s="47"/>
      <c r="FK156" s="47"/>
      <c r="FL156" s="47"/>
      <c r="FM156" s="47"/>
      <c r="FN156" s="47"/>
      <c r="FO156" s="47"/>
      <c r="FP156" s="47"/>
    </row>
    <row r="157" spans="1:172" s="48" customFormat="1" ht="35.1" customHeight="1" x14ac:dyDescent="0.35">
      <c r="A157" s="105"/>
      <c r="B157" s="105"/>
      <c r="C157" s="106"/>
      <c r="D157" s="181"/>
      <c r="E157" s="356"/>
      <c r="F157" s="356"/>
      <c r="G157" s="356"/>
      <c r="H157" s="356"/>
      <c r="I157" s="356"/>
      <c r="J157" s="356"/>
      <c r="K157" s="356"/>
      <c r="L157" s="356"/>
      <c r="M157" s="356"/>
      <c r="N157" s="47"/>
      <c r="O157" s="47"/>
      <c r="P157" s="47"/>
      <c r="Q157" s="47"/>
      <c r="R157" s="47"/>
      <c r="S157" s="47"/>
      <c r="T157" s="47"/>
      <c r="U157" s="47"/>
      <c r="V157" s="47"/>
      <c r="W157" s="47"/>
      <c r="X157" s="47"/>
      <c r="Y157" s="47"/>
      <c r="Z157" s="47"/>
      <c r="AA157" s="47"/>
      <c r="AB157" s="47"/>
      <c r="AC157" s="47"/>
      <c r="AD157" s="47"/>
      <c r="AE157" s="47"/>
      <c r="AF157" s="47"/>
      <c r="AG157" s="47"/>
      <c r="AH157" s="47"/>
      <c r="AI157" s="47"/>
      <c r="AJ157" s="47"/>
      <c r="AK157" s="47"/>
      <c r="AL157" s="47"/>
      <c r="AM157" s="47"/>
      <c r="AN157" s="47"/>
      <c r="AO157" s="47"/>
      <c r="AP157" s="47"/>
      <c r="AQ157" s="47"/>
      <c r="AR157" s="47"/>
      <c r="AS157" s="47"/>
      <c r="AT157" s="47"/>
      <c r="AU157" s="47"/>
      <c r="AV157" s="47"/>
      <c r="AW157" s="47"/>
      <c r="AX157" s="47"/>
      <c r="AY157" s="47"/>
      <c r="AZ157" s="47"/>
      <c r="BA157" s="47"/>
      <c r="BB157" s="47"/>
      <c r="BC157" s="47"/>
      <c r="BD157" s="47"/>
      <c r="BE157" s="47"/>
      <c r="BF157" s="47"/>
      <c r="BG157" s="47"/>
      <c r="BH157" s="47"/>
      <c r="BI157" s="47"/>
      <c r="BJ157" s="47"/>
      <c r="BK157" s="47"/>
      <c r="BL157" s="47"/>
      <c r="BM157" s="47"/>
      <c r="BN157" s="47"/>
      <c r="BO157" s="47"/>
      <c r="BP157" s="47"/>
      <c r="BQ157" s="47"/>
      <c r="BR157" s="47"/>
      <c r="BS157" s="47"/>
      <c r="BT157" s="47"/>
      <c r="BU157" s="47"/>
      <c r="BV157" s="47"/>
      <c r="BW157" s="47"/>
      <c r="BX157" s="47"/>
      <c r="BY157" s="47"/>
      <c r="BZ157" s="47"/>
      <c r="CA157" s="47"/>
      <c r="CB157" s="47"/>
      <c r="CC157" s="47"/>
      <c r="CD157" s="47"/>
      <c r="CE157" s="47"/>
      <c r="CF157" s="47"/>
      <c r="CG157" s="47"/>
      <c r="CH157" s="47"/>
      <c r="CI157" s="47"/>
      <c r="CJ157" s="47"/>
      <c r="CK157" s="47"/>
      <c r="CL157" s="47"/>
      <c r="CM157" s="47"/>
      <c r="CN157" s="47"/>
      <c r="CO157" s="47"/>
      <c r="CP157" s="47"/>
      <c r="CQ157" s="47"/>
      <c r="CR157" s="47"/>
      <c r="CS157" s="47"/>
      <c r="CT157" s="47"/>
      <c r="CU157" s="47"/>
      <c r="CV157" s="47"/>
      <c r="CW157" s="47"/>
      <c r="CX157" s="47"/>
      <c r="CY157" s="47"/>
      <c r="CZ157" s="47"/>
      <c r="DA157" s="47"/>
      <c r="DB157" s="47"/>
      <c r="DC157" s="47"/>
      <c r="DD157" s="47"/>
      <c r="DE157" s="47"/>
      <c r="DF157" s="47"/>
      <c r="DG157" s="47"/>
      <c r="DH157" s="47"/>
      <c r="DI157" s="47"/>
      <c r="DJ157" s="47"/>
      <c r="DK157" s="47"/>
      <c r="DL157" s="47"/>
      <c r="DM157" s="47"/>
      <c r="DN157" s="47"/>
      <c r="DO157" s="47"/>
      <c r="DP157" s="47"/>
      <c r="DQ157" s="47"/>
      <c r="DR157" s="47"/>
      <c r="DS157" s="47"/>
      <c r="DT157" s="47"/>
      <c r="DU157" s="47"/>
      <c r="DV157" s="47"/>
      <c r="DW157" s="47"/>
      <c r="DX157" s="47"/>
      <c r="DY157" s="47"/>
      <c r="DZ157" s="47"/>
      <c r="EA157" s="47"/>
      <c r="EB157" s="47"/>
      <c r="EC157" s="47"/>
      <c r="ED157" s="47"/>
      <c r="EE157" s="47"/>
      <c r="EF157" s="47"/>
      <c r="EG157" s="47"/>
      <c r="EH157" s="47"/>
      <c r="EI157" s="47"/>
      <c r="EJ157" s="47"/>
      <c r="EK157" s="47"/>
      <c r="EL157" s="47"/>
      <c r="EM157" s="47"/>
      <c r="EN157" s="47"/>
      <c r="EO157" s="47"/>
      <c r="EP157" s="47"/>
      <c r="EQ157" s="47"/>
      <c r="ER157" s="47"/>
      <c r="ES157" s="47"/>
      <c r="ET157" s="47"/>
      <c r="EU157" s="47"/>
      <c r="EV157" s="47"/>
      <c r="EW157" s="47"/>
      <c r="EX157" s="47"/>
      <c r="EY157" s="47"/>
      <c r="EZ157" s="47"/>
      <c r="FA157" s="47"/>
      <c r="FB157" s="47"/>
      <c r="FC157" s="47"/>
      <c r="FD157" s="47"/>
      <c r="FE157" s="47"/>
      <c r="FF157" s="47"/>
      <c r="FG157" s="47"/>
      <c r="FH157" s="47"/>
      <c r="FI157" s="47"/>
      <c r="FJ157" s="47"/>
      <c r="FK157" s="47"/>
      <c r="FL157" s="47"/>
      <c r="FM157" s="47"/>
      <c r="FN157" s="47"/>
      <c r="FO157" s="47"/>
      <c r="FP157" s="47"/>
    </row>
    <row r="158" spans="1:172" s="48" customFormat="1" ht="35.1" customHeight="1" x14ac:dyDescent="0.35">
      <c r="A158" s="105"/>
      <c r="B158" s="105"/>
      <c r="C158" s="106"/>
      <c r="D158" s="181"/>
      <c r="E158" s="356"/>
      <c r="F158" s="356"/>
      <c r="G158" s="356"/>
      <c r="H158" s="356"/>
      <c r="I158" s="356"/>
      <c r="J158" s="356"/>
      <c r="K158" s="356"/>
      <c r="L158" s="356"/>
      <c r="M158" s="356"/>
      <c r="N158" s="47"/>
      <c r="O158" s="47"/>
      <c r="P158" s="47"/>
      <c r="Q158" s="47"/>
      <c r="R158" s="47"/>
      <c r="S158" s="47"/>
      <c r="T158" s="47"/>
      <c r="U158" s="47"/>
      <c r="V158" s="47"/>
      <c r="W158" s="47"/>
      <c r="X158" s="47"/>
      <c r="Y158" s="47"/>
      <c r="Z158" s="47"/>
      <c r="AA158" s="47"/>
      <c r="AB158" s="47"/>
      <c r="AC158" s="47"/>
      <c r="AD158" s="47"/>
      <c r="AE158" s="47"/>
      <c r="AF158" s="47"/>
      <c r="AG158" s="47"/>
      <c r="AH158" s="47"/>
      <c r="AI158" s="47"/>
      <c r="AJ158" s="47"/>
      <c r="AK158" s="47"/>
      <c r="AL158" s="47"/>
      <c r="AM158" s="47"/>
      <c r="AN158" s="47"/>
      <c r="AO158" s="47"/>
      <c r="AP158" s="47"/>
      <c r="AQ158" s="47"/>
      <c r="AR158" s="47"/>
      <c r="AS158" s="47"/>
      <c r="AT158" s="47"/>
      <c r="AU158" s="47"/>
      <c r="AV158" s="47"/>
      <c r="AW158" s="47"/>
      <c r="AX158" s="47"/>
      <c r="AY158" s="47"/>
      <c r="AZ158" s="47"/>
      <c r="BA158" s="47"/>
      <c r="BB158" s="47"/>
      <c r="BC158" s="47"/>
      <c r="BD158" s="47"/>
      <c r="BE158" s="47"/>
      <c r="BF158" s="47"/>
      <c r="BG158" s="47"/>
      <c r="BH158" s="47"/>
      <c r="BI158" s="47"/>
      <c r="BJ158" s="47"/>
      <c r="BK158" s="47"/>
      <c r="BL158" s="47"/>
      <c r="BM158" s="47"/>
      <c r="BN158" s="47"/>
      <c r="BO158" s="47"/>
      <c r="BP158" s="47"/>
      <c r="BQ158" s="47"/>
      <c r="BR158" s="47"/>
      <c r="BS158" s="47"/>
      <c r="BT158" s="47"/>
      <c r="BU158" s="47"/>
      <c r="BV158" s="47"/>
      <c r="BW158" s="47"/>
      <c r="BX158" s="47"/>
      <c r="BY158" s="47"/>
      <c r="BZ158" s="47"/>
      <c r="CA158" s="47"/>
      <c r="CB158" s="47"/>
      <c r="CC158" s="47"/>
      <c r="CD158" s="47"/>
      <c r="CE158" s="47"/>
      <c r="CF158" s="47"/>
      <c r="CG158" s="47"/>
      <c r="CH158" s="47"/>
      <c r="CI158" s="47"/>
      <c r="CJ158" s="47"/>
      <c r="CK158" s="47"/>
      <c r="CL158" s="47"/>
      <c r="CM158" s="47"/>
      <c r="CN158" s="47"/>
      <c r="CO158" s="47"/>
      <c r="CP158" s="47"/>
      <c r="CQ158" s="47"/>
      <c r="CR158" s="47"/>
      <c r="CS158" s="47"/>
      <c r="CT158" s="47"/>
      <c r="CU158" s="47"/>
      <c r="CV158" s="47"/>
      <c r="CW158" s="47"/>
      <c r="CX158" s="47"/>
      <c r="CY158" s="47"/>
      <c r="CZ158" s="47"/>
      <c r="DA158" s="47"/>
      <c r="DB158" s="47"/>
      <c r="DC158" s="47"/>
      <c r="DD158" s="47"/>
      <c r="DE158" s="47"/>
      <c r="DF158" s="47"/>
      <c r="DG158" s="47"/>
      <c r="DH158" s="47"/>
      <c r="DI158" s="47"/>
      <c r="DJ158" s="47"/>
      <c r="DK158" s="47"/>
      <c r="DL158" s="47"/>
      <c r="DM158" s="47"/>
      <c r="DN158" s="47"/>
      <c r="DO158" s="47"/>
      <c r="DP158" s="47"/>
      <c r="DQ158" s="47"/>
      <c r="DR158" s="47"/>
      <c r="DS158" s="47"/>
      <c r="DT158" s="47"/>
      <c r="DU158" s="47"/>
      <c r="DV158" s="47"/>
      <c r="DW158" s="47"/>
      <c r="DX158" s="47"/>
      <c r="DY158" s="47"/>
      <c r="DZ158" s="47"/>
      <c r="EA158" s="47"/>
      <c r="EB158" s="47"/>
      <c r="EC158" s="47"/>
      <c r="ED158" s="47"/>
      <c r="EE158" s="47"/>
      <c r="EF158" s="47"/>
      <c r="EG158" s="47"/>
      <c r="EH158" s="47"/>
      <c r="EI158" s="47"/>
      <c r="EJ158" s="47"/>
      <c r="EK158" s="47"/>
      <c r="EL158" s="47"/>
      <c r="EM158" s="47"/>
      <c r="EN158" s="47"/>
      <c r="EO158" s="47"/>
      <c r="EP158" s="47"/>
      <c r="EQ158" s="47"/>
      <c r="ER158" s="47"/>
      <c r="ES158" s="47"/>
      <c r="ET158" s="47"/>
      <c r="EU158" s="47"/>
      <c r="EV158" s="47"/>
      <c r="EW158" s="47"/>
      <c r="EX158" s="47"/>
      <c r="EY158" s="47"/>
      <c r="EZ158" s="47"/>
      <c r="FA158" s="47"/>
      <c r="FB158" s="47"/>
      <c r="FC158" s="47"/>
      <c r="FD158" s="47"/>
      <c r="FE158" s="47"/>
      <c r="FF158" s="47"/>
      <c r="FG158" s="47"/>
      <c r="FH158" s="47"/>
      <c r="FI158" s="47"/>
      <c r="FJ158" s="47"/>
      <c r="FK158" s="47"/>
      <c r="FL158" s="47"/>
      <c r="FM158" s="47"/>
      <c r="FN158" s="47"/>
      <c r="FO158" s="47"/>
      <c r="FP158" s="47"/>
    </row>
    <row r="159" spans="1:172" s="48" customFormat="1" ht="35.1" customHeight="1" x14ac:dyDescent="0.35">
      <c r="A159" s="105"/>
      <c r="B159" s="105"/>
      <c r="C159" s="106"/>
      <c r="D159" s="181"/>
      <c r="E159" s="356"/>
      <c r="F159" s="356"/>
      <c r="G159" s="356"/>
      <c r="H159" s="356"/>
      <c r="I159" s="356"/>
      <c r="J159" s="356"/>
      <c r="K159" s="356"/>
      <c r="L159" s="356"/>
      <c r="M159" s="356"/>
      <c r="N159" s="47"/>
      <c r="O159" s="47"/>
      <c r="P159" s="47"/>
      <c r="Q159" s="47"/>
      <c r="R159" s="47"/>
      <c r="S159" s="47"/>
      <c r="T159" s="47"/>
      <c r="U159" s="47"/>
      <c r="V159" s="47"/>
      <c r="W159" s="47"/>
      <c r="X159" s="47"/>
      <c r="Y159" s="47"/>
      <c r="Z159" s="47"/>
      <c r="AA159" s="47"/>
      <c r="AB159" s="47"/>
      <c r="AC159" s="47"/>
      <c r="AD159" s="47"/>
      <c r="AE159" s="47"/>
      <c r="AF159" s="47"/>
      <c r="AG159" s="47"/>
      <c r="AH159" s="47"/>
      <c r="AI159" s="47"/>
      <c r="AJ159" s="47"/>
      <c r="AK159" s="47"/>
      <c r="AL159" s="47"/>
      <c r="AM159" s="47"/>
      <c r="AN159" s="47"/>
      <c r="AO159" s="47"/>
      <c r="AP159" s="47"/>
      <c r="AQ159" s="47"/>
      <c r="AR159" s="47"/>
      <c r="AS159" s="47"/>
      <c r="AT159" s="47"/>
      <c r="AU159" s="47"/>
      <c r="AV159" s="47"/>
      <c r="AW159" s="47"/>
      <c r="AX159" s="47"/>
      <c r="AY159" s="47"/>
      <c r="AZ159" s="47"/>
      <c r="BA159" s="47"/>
      <c r="BB159" s="47"/>
      <c r="BC159" s="47"/>
      <c r="BD159" s="47"/>
      <c r="BE159" s="47"/>
      <c r="BF159" s="47"/>
      <c r="BG159" s="47"/>
      <c r="BH159" s="47"/>
      <c r="BI159" s="47"/>
      <c r="BJ159" s="47"/>
      <c r="BK159" s="47"/>
      <c r="BL159" s="47"/>
      <c r="BM159" s="47"/>
      <c r="BN159" s="47"/>
      <c r="BO159" s="47"/>
      <c r="BP159" s="47"/>
      <c r="BQ159" s="47"/>
      <c r="BR159" s="47"/>
      <c r="BS159" s="47"/>
      <c r="BT159" s="47"/>
      <c r="BU159" s="47"/>
      <c r="BV159" s="47"/>
      <c r="BW159" s="47"/>
      <c r="BX159" s="47"/>
      <c r="BY159" s="47"/>
      <c r="BZ159" s="47"/>
      <c r="CA159" s="47"/>
      <c r="CB159" s="47"/>
      <c r="CC159" s="47"/>
      <c r="CD159" s="47"/>
      <c r="CE159" s="47"/>
      <c r="CF159" s="47"/>
      <c r="CG159" s="47"/>
      <c r="CH159" s="47"/>
      <c r="CI159" s="47"/>
      <c r="CJ159" s="47"/>
      <c r="CK159" s="47"/>
      <c r="CL159" s="47"/>
      <c r="CM159" s="47"/>
      <c r="CN159" s="47"/>
      <c r="CO159" s="47"/>
      <c r="CP159" s="47"/>
      <c r="CQ159" s="47"/>
      <c r="CR159" s="47"/>
      <c r="CS159" s="47"/>
      <c r="CT159" s="47"/>
      <c r="CU159" s="47"/>
      <c r="CV159" s="47"/>
      <c r="CW159" s="47"/>
      <c r="CX159" s="47"/>
      <c r="CY159" s="47"/>
      <c r="CZ159" s="47"/>
      <c r="DA159" s="47"/>
      <c r="DB159" s="47"/>
      <c r="DC159" s="47"/>
      <c r="DD159" s="47"/>
      <c r="DE159" s="47"/>
      <c r="DF159" s="47"/>
      <c r="DG159" s="47"/>
      <c r="DH159" s="47"/>
      <c r="DI159" s="47"/>
      <c r="DJ159" s="47"/>
      <c r="DK159" s="47"/>
      <c r="DL159" s="47"/>
      <c r="DM159" s="47"/>
      <c r="DN159" s="47"/>
      <c r="DO159" s="47"/>
      <c r="DP159" s="47"/>
      <c r="DQ159" s="47"/>
      <c r="DR159" s="47"/>
      <c r="DS159" s="47"/>
      <c r="DT159" s="47"/>
      <c r="DU159" s="47"/>
      <c r="DV159" s="47"/>
      <c r="DW159" s="47"/>
      <c r="DX159" s="47"/>
      <c r="DY159" s="47"/>
      <c r="DZ159" s="47"/>
      <c r="EA159" s="47"/>
      <c r="EB159" s="47"/>
      <c r="EC159" s="47"/>
      <c r="ED159" s="47"/>
      <c r="EE159" s="47"/>
      <c r="EF159" s="47"/>
      <c r="EG159" s="47"/>
      <c r="EH159" s="47"/>
      <c r="EI159" s="47"/>
      <c r="EJ159" s="47"/>
      <c r="EK159" s="47"/>
      <c r="EL159" s="47"/>
      <c r="EM159" s="47"/>
      <c r="EN159" s="47"/>
      <c r="EO159" s="47"/>
      <c r="EP159" s="47"/>
      <c r="EQ159" s="47"/>
      <c r="ER159" s="47"/>
      <c r="ES159" s="47"/>
      <c r="ET159" s="47"/>
      <c r="EU159" s="47"/>
      <c r="EV159" s="47"/>
      <c r="EW159" s="47"/>
      <c r="EX159" s="47"/>
      <c r="EY159" s="47"/>
      <c r="EZ159" s="47"/>
      <c r="FA159" s="47"/>
      <c r="FB159" s="47"/>
      <c r="FC159" s="47"/>
      <c r="FD159" s="47"/>
      <c r="FE159" s="47"/>
      <c r="FF159" s="47"/>
      <c r="FG159" s="47"/>
      <c r="FH159" s="47"/>
      <c r="FI159" s="47"/>
      <c r="FJ159" s="47"/>
      <c r="FK159" s="47"/>
      <c r="FL159" s="47"/>
      <c r="FM159" s="47"/>
      <c r="FN159" s="47"/>
      <c r="FO159" s="47"/>
      <c r="FP159" s="47"/>
    </row>
    <row r="160" spans="1:172" s="48" customFormat="1" ht="35.1" customHeight="1" x14ac:dyDescent="0.35">
      <c r="A160" s="105"/>
      <c r="B160" s="105"/>
      <c r="C160" s="106"/>
      <c r="D160" s="181"/>
      <c r="E160" s="356"/>
      <c r="F160" s="356"/>
      <c r="G160" s="356"/>
      <c r="H160" s="356"/>
      <c r="I160" s="356"/>
      <c r="J160" s="356"/>
      <c r="K160" s="356"/>
      <c r="L160" s="356"/>
      <c r="M160" s="356"/>
      <c r="N160" s="47"/>
      <c r="O160" s="47"/>
      <c r="P160" s="47"/>
      <c r="Q160" s="47"/>
      <c r="R160" s="47"/>
      <c r="S160" s="47"/>
      <c r="T160" s="47"/>
      <c r="U160" s="47"/>
      <c r="V160" s="47"/>
      <c r="W160" s="47"/>
      <c r="X160" s="47"/>
      <c r="Y160" s="47"/>
      <c r="Z160" s="47"/>
      <c r="AA160" s="47"/>
      <c r="AB160" s="47"/>
      <c r="AC160" s="47"/>
      <c r="AD160" s="47"/>
      <c r="AE160" s="47"/>
      <c r="AF160" s="47"/>
      <c r="AG160" s="47"/>
      <c r="AH160" s="47"/>
      <c r="AI160" s="47"/>
      <c r="AJ160" s="47"/>
      <c r="AK160" s="47"/>
      <c r="AL160" s="47"/>
      <c r="AM160" s="47"/>
      <c r="AN160" s="47"/>
      <c r="AO160" s="47"/>
      <c r="AP160" s="47"/>
      <c r="AQ160" s="47"/>
      <c r="AR160" s="47"/>
      <c r="AS160" s="47"/>
      <c r="AT160" s="47"/>
      <c r="AU160" s="47"/>
      <c r="AV160" s="47"/>
      <c r="AW160" s="47"/>
      <c r="AX160" s="47"/>
      <c r="AY160" s="47"/>
      <c r="AZ160" s="47"/>
      <c r="BA160" s="47"/>
      <c r="BB160" s="47"/>
      <c r="BC160" s="47"/>
      <c r="BD160" s="47"/>
      <c r="BE160" s="47"/>
      <c r="BF160" s="47"/>
      <c r="BG160" s="47"/>
      <c r="BH160" s="47"/>
      <c r="BI160" s="47"/>
      <c r="BJ160" s="47"/>
      <c r="BK160" s="47"/>
      <c r="BL160" s="47"/>
      <c r="BM160" s="47"/>
      <c r="BN160" s="47"/>
      <c r="BO160" s="47"/>
      <c r="BP160" s="47"/>
      <c r="BQ160" s="47"/>
      <c r="BR160" s="47"/>
      <c r="BS160" s="47"/>
      <c r="BT160" s="47"/>
      <c r="BU160" s="47"/>
      <c r="BV160" s="47"/>
      <c r="BW160" s="47"/>
      <c r="BX160" s="47"/>
      <c r="BY160" s="47"/>
      <c r="BZ160" s="47"/>
      <c r="CA160" s="47"/>
      <c r="CB160" s="47"/>
      <c r="CC160" s="47"/>
      <c r="CD160" s="47"/>
      <c r="CE160" s="47"/>
      <c r="CF160" s="47"/>
      <c r="CG160" s="47"/>
      <c r="CH160" s="47"/>
      <c r="CI160" s="47"/>
      <c r="CJ160" s="47"/>
      <c r="CK160" s="47"/>
      <c r="CL160" s="47"/>
      <c r="CM160" s="47"/>
      <c r="CN160" s="47"/>
      <c r="CO160" s="47"/>
      <c r="CP160" s="47"/>
      <c r="CQ160" s="47"/>
      <c r="CR160" s="47"/>
      <c r="CS160" s="47"/>
      <c r="CT160" s="47"/>
      <c r="CU160" s="47"/>
      <c r="CV160" s="47"/>
      <c r="CW160" s="47"/>
      <c r="CX160" s="47"/>
      <c r="CY160" s="47"/>
      <c r="CZ160" s="47"/>
      <c r="DA160" s="47"/>
      <c r="DB160" s="47"/>
      <c r="DC160" s="47"/>
      <c r="DD160" s="47"/>
      <c r="DE160" s="47"/>
      <c r="DF160" s="47"/>
      <c r="DG160" s="47"/>
      <c r="DH160" s="47"/>
      <c r="DI160" s="47"/>
      <c r="DJ160" s="47"/>
      <c r="DK160" s="47"/>
      <c r="DL160" s="47"/>
      <c r="DM160" s="47"/>
      <c r="DN160" s="47"/>
      <c r="DO160" s="47"/>
      <c r="DP160" s="47"/>
      <c r="DQ160" s="47"/>
      <c r="DR160" s="47"/>
      <c r="DS160" s="47"/>
      <c r="DT160" s="47"/>
      <c r="DU160" s="47"/>
      <c r="DV160" s="47"/>
      <c r="DW160" s="47"/>
      <c r="DX160" s="47"/>
      <c r="DY160" s="47"/>
      <c r="DZ160" s="47"/>
      <c r="EA160" s="47"/>
      <c r="EB160" s="47"/>
      <c r="EC160" s="47"/>
      <c r="ED160" s="47"/>
      <c r="EE160" s="47"/>
      <c r="EF160" s="47"/>
      <c r="EG160" s="47"/>
      <c r="EH160" s="47"/>
      <c r="EI160" s="47"/>
      <c r="EJ160" s="47"/>
      <c r="EK160" s="47"/>
      <c r="EL160" s="47"/>
      <c r="EM160" s="47"/>
      <c r="EN160" s="47"/>
      <c r="EO160" s="47"/>
      <c r="EP160" s="47"/>
      <c r="EQ160" s="47"/>
      <c r="ER160" s="47"/>
      <c r="ES160" s="47"/>
      <c r="ET160" s="47"/>
      <c r="EU160" s="47"/>
      <c r="EV160" s="47"/>
      <c r="EW160" s="47"/>
      <c r="EX160" s="47"/>
      <c r="EY160" s="47"/>
      <c r="EZ160" s="47"/>
      <c r="FA160" s="47"/>
      <c r="FB160" s="47"/>
      <c r="FC160" s="47"/>
      <c r="FD160" s="47"/>
      <c r="FE160" s="47"/>
      <c r="FF160" s="47"/>
      <c r="FG160" s="47"/>
      <c r="FH160" s="47"/>
      <c r="FI160" s="47"/>
      <c r="FJ160" s="47"/>
      <c r="FK160" s="47"/>
      <c r="FL160" s="47"/>
      <c r="FM160" s="47"/>
      <c r="FN160" s="47"/>
      <c r="FO160" s="47"/>
      <c r="FP160" s="47"/>
    </row>
    <row r="161" spans="1:172" s="48" customFormat="1" ht="35.1" customHeight="1" x14ac:dyDescent="0.35">
      <c r="A161" s="105"/>
      <c r="B161" s="105"/>
      <c r="C161" s="106"/>
      <c r="D161" s="181"/>
      <c r="E161" s="356"/>
      <c r="F161" s="356"/>
      <c r="G161" s="356"/>
      <c r="H161" s="356"/>
      <c r="I161" s="356"/>
      <c r="J161" s="356"/>
      <c r="K161" s="356"/>
      <c r="L161" s="356"/>
      <c r="M161" s="356"/>
      <c r="N161" s="47"/>
      <c r="O161" s="47"/>
      <c r="P161" s="47"/>
      <c r="Q161" s="47"/>
      <c r="R161" s="47"/>
      <c r="S161" s="47"/>
      <c r="T161" s="47"/>
      <c r="U161" s="47"/>
      <c r="V161" s="47"/>
      <c r="W161" s="47"/>
      <c r="X161" s="47"/>
      <c r="Y161" s="47"/>
      <c r="Z161" s="47"/>
      <c r="AA161" s="47"/>
      <c r="AB161" s="47"/>
      <c r="AC161" s="47"/>
      <c r="AD161" s="47"/>
      <c r="AE161" s="47"/>
      <c r="AF161" s="47"/>
      <c r="AG161" s="47"/>
      <c r="AH161" s="47"/>
      <c r="AI161" s="47"/>
      <c r="AJ161" s="47"/>
      <c r="AK161" s="47"/>
      <c r="AL161" s="47"/>
      <c r="AM161" s="47"/>
      <c r="AN161" s="47"/>
      <c r="AO161" s="47"/>
      <c r="AP161" s="47"/>
      <c r="AQ161" s="47"/>
      <c r="AR161" s="47"/>
      <c r="AS161" s="47"/>
      <c r="AT161" s="47"/>
      <c r="AU161" s="47"/>
      <c r="AV161" s="47"/>
      <c r="AW161" s="47"/>
      <c r="AX161" s="47"/>
      <c r="AY161" s="47"/>
      <c r="AZ161" s="47"/>
      <c r="BA161" s="47"/>
      <c r="BB161" s="47"/>
      <c r="BC161" s="47"/>
      <c r="BD161" s="47"/>
      <c r="BE161" s="47"/>
      <c r="BF161" s="47"/>
      <c r="BG161" s="47"/>
      <c r="BH161" s="47"/>
      <c r="BI161" s="47"/>
      <c r="BJ161" s="47"/>
      <c r="BK161" s="47"/>
      <c r="BL161" s="47"/>
      <c r="BM161" s="47"/>
      <c r="BN161" s="47"/>
      <c r="BO161" s="47"/>
      <c r="BP161" s="47"/>
      <c r="BQ161" s="47"/>
      <c r="BR161" s="47"/>
      <c r="BS161" s="47"/>
      <c r="BT161" s="47"/>
      <c r="BU161" s="47"/>
      <c r="BV161" s="47"/>
      <c r="BW161" s="47"/>
      <c r="BX161" s="47"/>
      <c r="BY161" s="47"/>
      <c r="BZ161" s="47"/>
      <c r="CA161" s="47"/>
      <c r="CB161" s="47"/>
      <c r="CC161" s="47"/>
      <c r="CD161" s="47"/>
      <c r="CE161" s="47"/>
      <c r="CF161" s="47"/>
      <c r="CG161" s="47"/>
      <c r="CH161" s="47"/>
      <c r="CI161" s="47"/>
      <c r="CJ161" s="47"/>
      <c r="CK161" s="47"/>
      <c r="CL161" s="47"/>
      <c r="CM161" s="47"/>
      <c r="CN161" s="47"/>
      <c r="CO161" s="47"/>
      <c r="CP161" s="47"/>
      <c r="CQ161" s="47"/>
      <c r="CR161" s="47"/>
      <c r="CS161" s="47"/>
      <c r="CT161" s="47"/>
      <c r="CU161" s="47"/>
      <c r="CV161" s="47"/>
      <c r="CW161" s="47"/>
      <c r="CX161" s="47"/>
      <c r="CY161" s="47"/>
      <c r="CZ161" s="47"/>
      <c r="DA161" s="47"/>
      <c r="DB161" s="47"/>
      <c r="DC161" s="47"/>
      <c r="DD161" s="47"/>
      <c r="DE161" s="47"/>
      <c r="DF161" s="47"/>
      <c r="DG161" s="47"/>
      <c r="DH161" s="47"/>
      <c r="DI161" s="47"/>
      <c r="DJ161" s="47"/>
      <c r="DK161" s="47"/>
      <c r="DL161" s="47"/>
      <c r="DM161" s="47"/>
      <c r="DN161" s="47"/>
      <c r="DO161" s="47"/>
      <c r="DP161" s="47"/>
      <c r="DQ161" s="47"/>
      <c r="DR161" s="47"/>
      <c r="DS161" s="47"/>
      <c r="DT161" s="47"/>
      <c r="DU161" s="47"/>
      <c r="DV161" s="47"/>
      <c r="DW161" s="47"/>
      <c r="DX161" s="47"/>
      <c r="DY161" s="47"/>
      <c r="DZ161" s="47"/>
      <c r="EA161" s="47"/>
      <c r="EB161" s="47"/>
      <c r="EC161" s="47"/>
      <c r="ED161" s="47"/>
      <c r="EE161" s="47"/>
      <c r="EF161" s="47"/>
      <c r="EG161" s="47"/>
      <c r="EH161" s="47"/>
      <c r="EI161" s="47"/>
      <c r="EJ161" s="47"/>
      <c r="EK161" s="47"/>
      <c r="EL161" s="47"/>
      <c r="EM161" s="47"/>
      <c r="EN161" s="47"/>
      <c r="EO161" s="47"/>
      <c r="EP161" s="47"/>
      <c r="EQ161" s="47"/>
      <c r="ER161" s="47"/>
      <c r="ES161" s="47"/>
      <c r="ET161" s="47"/>
      <c r="EU161" s="47"/>
      <c r="EV161" s="47"/>
      <c r="EW161" s="47"/>
      <c r="EX161" s="47"/>
      <c r="EY161" s="47"/>
      <c r="EZ161" s="47"/>
      <c r="FA161" s="47"/>
      <c r="FB161" s="47"/>
      <c r="FC161" s="47"/>
      <c r="FD161" s="47"/>
      <c r="FE161" s="47"/>
      <c r="FF161" s="47"/>
      <c r="FG161" s="47"/>
      <c r="FH161" s="47"/>
      <c r="FI161" s="47"/>
      <c r="FJ161" s="47"/>
      <c r="FK161" s="47"/>
      <c r="FL161" s="47"/>
      <c r="FM161" s="47"/>
      <c r="FN161" s="47"/>
      <c r="FO161" s="47"/>
      <c r="FP161" s="47"/>
    </row>
    <row r="162" spans="1:172" s="48" customFormat="1" ht="35.1" customHeight="1" x14ac:dyDescent="0.35">
      <c r="A162" s="105"/>
      <c r="B162" s="105"/>
      <c r="C162" s="106"/>
      <c r="D162" s="181"/>
      <c r="E162" s="356"/>
      <c r="F162" s="356"/>
      <c r="G162" s="356"/>
      <c r="H162" s="356"/>
      <c r="I162" s="356"/>
      <c r="J162" s="356"/>
      <c r="K162" s="356"/>
      <c r="L162" s="356"/>
      <c r="M162" s="356"/>
      <c r="N162" s="47"/>
      <c r="O162" s="47"/>
      <c r="P162" s="47"/>
      <c r="Q162" s="47"/>
      <c r="R162" s="47"/>
      <c r="S162" s="47"/>
      <c r="T162" s="47"/>
      <c r="U162" s="47"/>
      <c r="V162" s="47"/>
      <c r="W162" s="47"/>
      <c r="X162" s="47"/>
      <c r="Y162" s="47"/>
      <c r="Z162" s="47"/>
      <c r="AA162" s="47"/>
      <c r="AB162" s="47"/>
      <c r="AC162" s="47"/>
      <c r="AD162" s="47"/>
      <c r="AE162" s="47"/>
      <c r="AF162" s="47"/>
      <c r="AG162" s="47"/>
      <c r="AH162" s="47"/>
      <c r="AI162" s="47"/>
      <c r="AJ162" s="47"/>
      <c r="AK162" s="47"/>
      <c r="AL162" s="47"/>
      <c r="AM162" s="47"/>
      <c r="AN162" s="47"/>
      <c r="AO162" s="47"/>
      <c r="AP162" s="47"/>
      <c r="AQ162" s="47"/>
      <c r="AR162" s="47"/>
      <c r="AS162" s="47"/>
      <c r="AT162" s="47"/>
      <c r="AU162" s="47"/>
      <c r="AV162" s="47"/>
      <c r="AW162" s="47"/>
      <c r="AX162" s="47"/>
      <c r="AY162" s="47"/>
      <c r="AZ162" s="47"/>
      <c r="BA162" s="47"/>
      <c r="BB162" s="47"/>
      <c r="BC162" s="47"/>
      <c r="BD162" s="47"/>
      <c r="BE162" s="47"/>
      <c r="BF162" s="47"/>
      <c r="BG162" s="47"/>
      <c r="BH162" s="47"/>
      <c r="BI162" s="47"/>
      <c r="BJ162" s="47"/>
      <c r="BK162" s="47"/>
      <c r="BL162" s="47"/>
      <c r="BM162" s="47"/>
      <c r="BN162" s="47"/>
      <c r="BO162" s="47"/>
      <c r="BP162" s="47"/>
      <c r="BQ162" s="47"/>
      <c r="BR162" s="47"/>
      <c r="BS162" s="47"/>
      <c r="BT162" s="47"/>
      <c r="BU162" s="47"/>
      <c r="BV162" s="47"/>
      <c r="BW162" s="47"/>
      <c r="BX162" s="47"/>
      <c r="BY162" s="47"/>
      <c r="BZ162" s="47"/>
      <c r="CA162" s="47"/>
      <c r="CB162" s="47"/>
      <c r="CC162" s="47"/>
      <c r="CD162" s="47"/>
      <c r="CE162" s="47"/>
      <c r="CF162" s="47"/>
      <c r="CG162" s="47"/>
      <c r="CH162" s="47"/>
      <c r="CI162" s="47"/>
      <c r="CJ162" s="47"/>
      <c r="CK162" s="47"/>
      <c r="CL162" s="47"/>
      <c r="CM162" s="47"/>
      <c r="CN162" s="47"/>
      <c r="CO162" s="47"/>
      <c r="CP162" s="47"/>
      <c r="CQ162" s="47"/>
      <c r="CR162" s="47"/>
      <c r="CS162" s="47"/>
      <c r="CT162" s="47"/>
      <c r="CU162" s="47"/>
      <c r="CV162" s="47"/>
      <c r="CW162" s="47"/>
      <c r="CX162" s="47"/>
      <c r="CY162" s="47"/>
      <c r="CZ162" s="47"/>
      <c r="DA162" s="47"/>
      <c r="DB162" s="47"/>
      <c r="DC162" s="47"/>
      <c r="DD162" s="47"/>
      <c r="DE162" s="47"/>
      <c r="DF162" s="47"/>
      <c r="DG162" s="47"/>
      <c r="DH162" s="47"/>
      <c r="DI162" s="47"/>
      <c r="DJ162" s="47"/>
      <c r="DK162" s="47"/>
      <c r="DL162" s="47"/>
      <c r="DM162" s="47"/>
      <c r="DN162" s="47"/>
      <c r="DO162" s="47"/>
      <c r="DP162" s="47"/>
      <c r="DQ162" s="47"/>
      <c r="DR162" s="47"/>
      <c r="DS162" s="47"/>
      <c r="DT162" s="47"/>
      <c r="DU162" s="47"/>
      <c r="DV162" s="47"/>
      <c r="DW162" s="47"/>
      <c r="DX162" s="47"/>
      <c r="DY162" s="47"/>
      <c r="DZ162" s="47"/>
      <c r="EA162" s="47"/>
      <c r="EB162" s="47"/>
      <c r="EC162" s="47"/>
      <c r="ED162" s="47"/>
      <c r="EE162" s="47"/>
      <c r="EF162" s="47"/>
      <c r="EG162" s="47"/>
      <c r="EH162" s="47"/>
      <c r="EI162" s="47"/>
      <c r="EJ162" s="47"/>
      <c r="EK162" s="47"/>
      <c r="EL162" s="47"/>
      <c r="EM162" s="47"/>
      <c r="EN162" s="47"/>
      <c r="EO162" s="47"/>
      <c r="EP162" s="47"/>
      <c r="EQ162" s="47"/>
      <c r="ER162" s="47"/>
      <c r="ES162" s="47"/>
      <c r="ET162" s="47"/>
      <c r="EU162" s="47"/>
      <c r="EV162" s="47"/>
      <c r="EW162" s="47"/>
      <c r="EX162" s="47"/>
      <c r="EY162" s="47"/>
      <c r="EZ162" s="47"/>
      <c r="FA162" s="47"/>
      <c r="FB162" s="47"/>
      <c r="FC162" s="47"/>
      <c r="FD162" s="47"/>
      <c r="FE162" s="47"/>
      <c r="FF162" s="47"/>
      <c r="FG162" s="47"/>
      <c r="FH162" s="47"/>
      <c r="FI162" s="47"/>
      <c r="FJ162" s="47"/>
      <c r="FK162" s="47"/>
      <c r="FL162" s="47"/>
      <c r="FM162" s="47"/>
      <c r="FN162" s="47"/>
      <c r="FO162" s="47"/>
      <c r="FP162" s="47"/>
    </row>
    <row r="163" spans="1:172" s="48" customFormat="1" ht="35.1" customHeight="1" x14ac:dyDescent="0.35">
      <c r="A163" s="105"/>
      <c r="B163" s="105"/>
      <c r="C163" s="106"/>
      <c r="D163" s="181"/>
      <c r="E163" s="356"/>
      <c r="F163" s="356"/>
      <c r="G163" s="356"/>
      <c r="H163" s="356"/>
      <c r="I163" s="356"/>
      <c r="J163" s="356"/>
      <c r="K163" s="356"/>
      <c r="L163" s="356"/>
      <c r="M163" s="356"/>
      <c r="N163" s="47"/>
      <c r="O163" s="47"/>
      <c r="P163" s="47"/>
      <c r="Q163" s="47"/>
      <c r="R163" s="47"/>
      <c r="S163" s="47"/>
      <c r="T163" s="47"/>
      <c r="U163" s="47"/>
      <c r="V163" s="47"/>
      <c r="W163" s="47"/>
      <c r="X163" s="47"/>
      <c r="Y163" s="47"/>
      <c r="Z163" s="47"/>
      <c r="AA163" s="47"/>
      <c r="AB163" s="47"/>
      <c r="AC163" s="47"/>
      <c r="AD163" s="47"/>
      <c r="AE163" s="47"/>
      <c r="AF163" s="47"/>
      <c r="AG163" s="47"/>
      <c r="AH163" s="47"/>
      <c r="AI163" s="47"/>
      <c r="AJ163" s="47"/>
      <c r="AK163" s="47"/>
      <c r="AL163" s="47"/>
      <c r="AM163" s="47"/>
      <c r="AN163" s="47"/>
      <c r="AO163" s="47"/>
      <c r="AP163" s="47"/>
      <c r="AQ163" s="47"/>
      <c r="AR163" s="47"/>
      <c r="AS163" s="47"/>
      <c r="AT163" s="47"/>
      <c r="AU163" s="47"/>
      <c r="AV163" s="47"/>
      <c r="AW163" s="47"/>
      <c r="AX163" s="47"/>
      <c r="AY163" s="47"/>
      <c r="AZ163" s="47"/>
      <c r="BA163" s="47"/>
      <c r="BB163" s="47"/>
      <c r="BC163" s="47"/>
      <c r="BD163" s="47"/>
      <c r="BE163" s="47"/>
      <c r="BF163" s="47"/>
      <c r="BG163" s="47"/>
      <c r="BH163" s="47"/>
      <c r="BI163" s="47"/>
      <c r="BJ163" s="47"/>
      <c r="BK163" s="47"/>
      <c r="BL163" s="47"/>
      <c r="BM163" s="47"/>
      <c r="BN163" s="47"/>
      <c r="BO163" s="47"/>
      <c r="BP163" s="47"/>
      <c r="BQ163" s="47"/>
      <c r="BR163" s="47"/>
      <c r="BS163" s="47"/>
      <c r="BT163" s="47"/>
      <c r="BU163" s="47"/>
      <c r="BV163" s="47"/>
      <c r="BW163" s="47"/>
      <c r="BX163" s="47"/>
      <c r="BY163" s="47"/>
      <c r="BZ163" s="47"/>
      <c r="CA163" s="47"/>
      <c r="CB163" s="47"/>
      <c r="CC163" s="47"/>
      <c r="CD163" s="47"/>
      <c r="CE163" s="47"/>
      <c r="CF163" s="47"/>
      <c r="CG163" s="47"/>
      <c r="CH163" s="47"/>
      <c r="CI163" s="47"/>
      <c r="CJ163" s="47"/>
      <c r="CK163" s="47"/>
      <c r="CL163" s="47"/>
      <c r="CM163" s="47"/>
      <c r="CN163" s="47"/>
      <c r="CO163" s="47"/>
      <c r="CP163" s="47"/>
      <c r="CQ163" s="47"/>
      <c r="CR163" s="47"/>
      <c r="CS163" s="47"/>
      <c r="CT163" s="47"/>
      <c r="CU163" s="47"/>
      <c r="CV163" s="47"/>
      <c r="CW163" s="47"/>
      <c r="CX163" s="47"/>
      <c r="CY163" s="47"/>
      <c r="CZ163" s="47"/>
      <c r="DA163" s="47"/>
      <c r="DB163" s="47"/>
      <c r="DC163" s="47"/>
      <c r="DD163" s="47"/>
      <c r="DE163" s="47"/>
      <c r="DF163" s="47"/>
      <c r="DG163" s="47"/>
      <c r="DH163" s="47"/>
      <c r="DI163" s="47"/>
      <c r="DJ163" s="47"/>
      <c r="DK163" s="47"/>
      <c r="DL163" s="47"/>
      <c r="DM163" s="47"/>
      <c r="DN163" s="47"/>
      <c r="DO163" s="47"/>
      <c r="DP163" s="47"/>
      <c r="DQ163" s="47"/>
      <c r="DR163" s="47"/>
      <c r="DS163" s="47"/>
      <c r="DT163" s="47"/>
      <c r="DU163" s="47"/>
      <c r="DV163" s="47"/>
      <c r="DW163" s="47"/>
      <c r="DX163" s="47"/>
      <c r="DY163" s="47"/>
      <c r="DZ163" s="47"/>
      <c r="EA163" s="47"/>
      <c r="EB163" s="47"/>
      <c r="EC163" s="47"/>
      <c r="ED163" s="47"/>
      <c r="EE163" s="47"/>
      <c r="EF163" s="47"/>
      <c r="EG163" s="47"/>
      <c r="EH163" s="47"/>
      <c r="EI163" s="47"/>
      <c r="EJ163" s="47"/>
      <c r="EK163" s="47"/>
      <c r="EL163" s="47"/>
      <c r="EM163" s="47"/>
      <c r="EN163" s="47"/>
      <c r="EO163" s="47"/>
      <c r="EP163" s="47"/>
      <c r="EQ163" s="47"/>
      <c r="ER163" s="47"/>
      <c r="ES163" s="47"/>
      <c r="ET163" s="47"/>
      <c r="EU163" s="47"/>
      <c r="EV163" s="47"/>
      <c r="EW163" s="47"/>
      <c r="EX163" s="47"/>
      <c r="EY163" s="47"/>
      <c r="EZ163" s="47"/>
      <c r="FA163" s="47"/>
      <c r="FB163" s="47"/>
      <c r="FC163" s="47"/>
      <c r="FD163" s="47"/>
      <c r="FE163" s="47"/>
      <c r="FF163" s="47"/>
      <c r="FG163" s="47"/>
      <c r="FH163" s="47"/>
      <c r="FI163" s="47"/>
      <c r="FJ163" s="47"/>
      <c r="FK163" s="47"/>
      <c r="FL163" s="47"/>
      <c r="FM163" s="47"/>
      <c r="FN163" s="47"/>
      <c r="FO163" s="47"/>
      <c r="FP163" s="47"/>
    </row>
    <row r="164" spans="1:172" s="48" customFormat="1" ht="35.1" customHeight="1" x14ac:dyDescent="0.35">
      <c r="A164" s="105"/>
      <c r="B164" s="105"/>
      <c r="C164" s="106"/>
      <c r="D164" s="181"/>
      <c r="E164" s="356"/>
      <c r="F164" s="356"/>
      <c r="G164" s="356"/>
      <c r="H164" s="356"/>
      <c r="I164" s="356"/>
      <c r="J164" s="356"/>
      <c r="K164" s="356"/>
      <c r="L164" s="356"/>
      <c r="M164" s="356"/>
      <c r="N164" s="47"/>
      <c r="O164" s="47"/>
      <c r="P164" s="47"/>
      <c r="Q164" s="47"/>
      <c r="R164" s="47"/>
      <c r="S164" s="47"/>
      <c r="T164" s="47"/>
      <c r="U164" s="47"/>
      <c r="V164" s="47"/>
      <c r="W164" s="47"/>
      <c r="X164" s="47"/>
      <c r="Y164" s="47"/>
      <c r="Z164" s="47"/>
      <c r="AA164" s="47"/>
      <c r="AB164" s="47"/>
      <c r="AC164" s="47"/>
      <c r="AD164" s="47"/>
      <c r="AE164" s="47"/>
      <c r="AF164" s="47"/>
      <c r="AG164" s="47"/>
      <c r="AH164" s="47"/>
      <c r="AI164" s="47"/>
      <c r="AJ164" s="47"/>
      <c r="AK164" s="47"/>
      <c r="AL164" s="47"/>
      <c r="AM164" s="47"/>
      <c r="AN164" s="47"/>
      <c r="AO164" s="47"/>
      <c r="AP164" s="47"/>
      <c r="AQ164" s="47"/>
      <c r="AR164" s="47"/>
      <c r="AS164" s="47"/>
      <c r="AT164" s="47"/>
      <c r="AU164" s="47"/>
      <c r="AV164" s="47"/>
      <c r="AW164" s="47"/>
      <c r="AX164" s="47"/>
      <c r="AY164" s="47"/>
      <c r="AZ164" s="47"/>
      <c r="BA164" s="47"/>
      <c r="BB164" s="47"/>
      <c r="BC164" s="47"/>
      <c r="BD164" s="47"/>
      <c r="BE164" s="47"/>
      <c r="BF164" s="47"/>
      <c r="BG164" s="47"/>
      <c r="BH164" s="47"/>
      <c r="BI164" s="47"/>
      <c r="BJ164" s="47"/>
      <c r="BK164" s="47"/>
      <c r="BL164" s="47"/>
      <c r="BM164" s="47"/>
      <c r="BN164" s="47"/>
      <c r="BO164" s="47"/>
      <c r="BP164" s="47"/>
      <c r="BQ164" s="47"/>
      <c r="BR164" s="47"/>
      <c r="BS164" s="47"/>
      <c r="BT164" s="47"/>
      <c r="BU164" s="47"/>
      <c r="BV164" s="47"/>
      <c r="BW164" s="47"/>
      <c r="BX164" s="47"/>
      <c r="BY164" s="47"/>
      <c r="BZ164" s="47"/>
      <c r="CA164" s="47"/>
      <c r="CB164" s="47"/>
      <c r="CC164" s="47"/>
      <c r="CD164" s="47"/>
      <c r="CE164" s="47"/>
      <c r="CF164" s="47"/>
      <c r="CG164" s="47"/>
      <c r="CH164" s="47"/>
      <c r="CI164" s="47"/>
      <c r="CJ164" s="47"/>
      <c r="CK164" s="47"/>
      <c r="CL164" s="47"/>
      <c r="CM164" s="47"/>
      <c r="CN164" s="47"/>
      <c r="CO164" s="47"/>
      <c r="CP164" s="47"/>
      <c r="CQ164" s="47"/>
      <c r="CR164" s="47"/>
      <c r="CS164" s="47"/>
      <c r="CT164" s="47"/>
      <c r="CU164" s="47"/>
      <c r="CV164" s="47"/>
      <c r="CW164" s="47"/>
      <c r="CX164" s="47"/>
      <c r="CY164" s="47"/>
      <c r="CZ164" s="47"/>
      <c r="DA164" s="47"/>
      <c r="DB164" s="47"/>
      <c r="DC164" s="47"/>
      <c r="DD164" s="47"/>
      <c r="DE164" s="47"/>
      <c r="DF164" s="47"/>
      <c r="DG164" s="47"/>
      <c r="DH164" s="47"/>
      <c r="DI164" s="47"/>
      <c r="DJ164" s="47"/>
      <c r="DK164" s="47"/>
      <c r="DL164" s="47"/>
      <c r="DM164" s="47"/>
      <c r="DN164" s="47"/>
      <c r="DO164" s="47"/>
      <c r="DP164" s="47"/>
      <c r="DQ164" s="47"/>
      <c r="DR164" s="47"/>
      <c r="DS164" s="47"/>
      <c r="DT164" s="47"/>
      <c r="DU164" s="47"/>
      <c r="DV164" s="47"/>
      <c r="DW164" s="47"/>
      <c r="DX164" s="47"/>
      <c r="DY164" s="47"/>
      <c r="DZ164" s="47"/>
      <c r="EA164" s="47"/>
      <c r="EB164" s="47"/>
      <c r="EC164" s="47"/>
      <c r="ED164" s="47"/>
      <c r="EE164" s="47"/>
      <c r="EF164" s="47"/>
      <c r="EG164" s="47"/>
      <c r="EH164" s="47"/>
      <c r="EI164" s="47"/>
      <c r="EJ164" s="47"/>
      <c r="EK164" s="47"/>
      <c r="EL164" s="47"/>
      <c r="EM164" s="47"/>
      <c r="EN164" s="47"/>
      <c r="EO164" s="47"/>
      <c r="EP164" s="47"/>
      <c r="EQ164" s="47"/>
      <c r="ER164" s="47"/>
      <c r="ES164" s="47"/>
      <c r="ET164" s="47"/>
      <c r="EU164" s="47"/>
      <c r="EV164" s="47"/>
      <c r="EW164" s="47"/>
      <c r="EX164" s="47"/>
      <c r="EY164" s="47"/>
      <c r="EZ164" s="47"/>
      <c r="FA164" s="47"/>
      <c r="FB164" s="47"/>
      <c r="FC164" s="47"/>
      <c r="FD164" s="47"/>
      <c r="FE164" s="47"/>
      <c r="FF164" s="47"/>
      <c r="FG164" s="47"/>
      <c r="FH164" s="47"/>
      <c r="FI164" s="47"/>
      <c r="FJ164" s="47"/>
      <c r="FK164" s="47"/>
      <c r="FL164" s="47"/>
      <c r="FM164" s="47"/>
      <c r="FN164" s="47"/>
      <c r="FO164" s="47"/>
      <c r="FP164" s="47"/>
    </row>
    <row r="165" spans="1:172" s="48" customFormat="1" ht="35.1" customHeight="1" x14ac:dyDescent="0.35">
      <c r="A165" s="105"/>
      <c r="B165" s="105"/>
      <c r="C165" s="106"/>
      <c r="D165" s="181"/>
      <c r="E165" s="356"/>
      <c r="F165" s="356"/>
      <c r="G165" s="356"/>
      <c r="H165" s="356"/>
      <c r="I165" s="356"/>
      <c r="J165" s="356"/>
      <c r="K165" s="356"/>
      <c r="L165" s="356"/>
      <c r="M165" s="356"/>
      <c r="N165" s="47"/>
      <c r="O165" s="47"/>
      <c r="P165" s="47"/>
      <c r="Q165" s="47"/>
      <c r="R165" s="47"/>
      <c r="S165" s="47"/>
      <c r="T165" s="47"/>
      <c r="U165" s="47"/>
      <c r="V165" s="47"/>
      <c r="W165" s="47"/>
      <c r="X165" s="47"/>
      <c r="Y165" s="47"/>
      <c r="Z165" s="47"/>
      <c r="AA165" s="47"/>
      <c r="AB165" s="47"/>
      <c r="AC165" s="47"/>
      <c r="AD165" s="47"/>
      <c r="AE165" s="47"/>
      <c r="AF165" s="47"/>
      <c r="AG165" s="47"/>
      <c r="AH165" s="47"/>
      <c r="AI165" s="47"/>
      <c r="AJ165" s="47"/>
      <c r="AK165" s="47"/>
      <c r="AL165" s="47"/>
      <c r="AM165" s="47"/>
      <c r="AN165" s="47"/>
      <c r="AO165" s="47"/>
      <c r="AP165" s="47"/>
      <c r="AQ165" s="47"/>
      <c r="AR165" s="47"/>
      <c r="AS165" s="47"/>
      <c r="AT165" s="47"/>
      <c r="AU165" s="47"/>
      <c r="AV165" s="47"/>
      <c r="AW165" s="47"/>
      <c r="AX165" s="47"/>
      <c r="AY165" s="47"/>
      <c r="AZ165" s="47"/>
      <c r="BA165" s="47"/>
      <c r="BB165" s="47"/>
      <c r="BC165" s="47"/>
      <c r="BD165" s="47"/>
      <c r="BE165" s="47"/>
      <c r="BF165" s="47"/>
      <c r="BG165" s="47"/>
      <c r="BH165" s="47"/>
      <c r="BI165" s="47"/>
      <c r="BJ165" s="47"/>
      <c r="BK165" s="47"/>
      <c r="BL165" s="47"/>
      <c r="BM165" s="47"/>
      <c r="BN165" s="47"/>
      <c r="BO165" s="47"/>
      <c r="BP165" s="47"/>
      <c r="BQ165" s="47"/>
      <c r="BR165" s="47"/>
      <c r="BS165" s="47"/>
      <c r="BT165" s="47"/>
      <c r="BU165" s="47"/>
      <c r="BV165" s="47"/>
      <c r="BW165" s="47"/>
      <c r="BX165" s="47"/>
      <c r="BY165" s="47"/>
      <c r="BZ165" s="47"/>
      <c r="CA165" s="47"/>
      <c r="CB165" s="47"/>
      <c r="CC165" s="47"/>
      <c r="CD165" s="47"/>
      <c r="CE165" s="47"/>
      <c r="CF165" s="47"/>
      <c r="CG165" s="47"/>
      <c r="CH165" s="47"/>
      <c r="CI165" s="47"/>
      <c r="CJ165" s="47"/>
      <c r="CK165" s="47"/>
      <c r="CL165" s="47"/>
      <c r="CM165" s="47"/>
      <c r="CN165" s="47"/>
      <c r="CO165" s="47"/>
      <c r="CP165" s="47"/>
      <c r="CQ165" s="47"/>
      <c r="CR165" s="47"/>
      <c r="CS165" s="47"/>
      <c r="CT165" s="47"/>
      <c r="CU165" s="47"/>
      <c r="CV165" s="47"/>
      <c r="CW165" s="47"/>
      <c r="CX165" s="47"/>
      <c r="CY165" s="47"/>
      <c r="CZ165" s="47"/>
      <c r="DA165" s="47"/>
      <c r="DB165" s="47"/>
      <c r="DC165" s="47"/>
      <c r="DD165" s="47"/>
      <c r="DE165" s="47"/>
      <c r="DF165" s="47"/>
      <c r="DG165" s="47"/>
      <c r="DH165" s="47"/>
      <c r="DI165" s="47"/>
      <c r="DJ165" s="47"/>
      <c r="DK165" s="47"/>
      <c r="DL165" s="47"/>
      <c r="DM165" s="47"/>
      <c r="DN165" s="47"/>
      <c r="DO165" s="47"/>
      <c r="DP165" s="47"/>
      <c r="DQ165" s="47"/>
      <c r="DR165" s="47"/>
      <c r="DS165" s="47"/>
      <c r="DT165" s="47"/>
      <c r="DU165" s="47"/>
      <c r="DV165" s="47"/>
      <c r="DW165" s="47"/>
      <c r="DX165" s="47"/>
      <c r="DY165" s="47"/>
      <c r="DZ165" s="47"/>
      <c r="EA165" s="47"/>
      <c r="EB165" s="47"/>
      <c r="EC165" s="47"/>
      <c r="ED165" s="47"/>
      <c r="EE165" s="47"/>
      <c r="EF165" s="47"/>
      <c r="EG165" s="47"/>
      <c r="EH165" s="47"/>
      <c r="EI165" s="47"/>
      <c r="EJ165" s="47"/>
      <c r="EK165" s="47"/>
      <c r="EL165" s="47"/>
      <c r="EM165" s="47"/>
      <c r="EN165" s="47"/>
      <c r="EO165" s="47"/>
      <c r="EP165" s="47"/>
      <c r="EQ165" s="47"/>
      <c r="ER165" s="47"/>
      <c r="ES165" s="47"/>
      <c r="ET165" s="47"/>
      <c r="EU165" s="47"/>
      <c r="EV165" s="47"/>
      <c r="EW165" s="47"/>
      <c r="EX165" s="47"/>
      <c r="EY165" s="47"/>
      <c r="EZ165" s="47"/>
      <c r="FA165" s="47"/>
      <c r="FB165" s="47"/>
      <c r="FC165" s="47"/>
      <c r="FD165" s="47"/>
      <c r="FE165" s="47"/>
      <c r="FF165" s="47"/>
      <c r="FG165" s="47"/>
      <c r="FH165" s="47"/>
      <c r="FI165" s="47"/>
      <c r="FJ165" s="47"/>
      <c r="FK165" s="47"/>
      <c r="FL165" s="47"/>
      <c r="FM165" s="47"/>
      <c r="FN165" s="47"/>
      <c r="FO165" s="47"/>
      <c r="FP165" s="47"/>
    </row>
    <row r="166" spans="1:172" s="48" customFormat="1" ht="35.1" customHeight="1" x14ac:dyDescent="0.35">
      <c r="A166" s="105"/>
      <c r="B166" s="105"/>
      <c r="C166" s="106"/>
      <c r="D166" s="181"/>
      <c r="E166" s="356"/>
      <c r="F166" s="356"/>
      <c r="G166" s="356"/>
      <c r="H166" s="356"/>
      <c r="I166" s="356"/>
      <c r="J166" s="356"/>
      <c r="K166" s="356"/>
      <c r="L166" s="356"/>
      <c r="M166" s="356"/>
      <c r="N166" s="47"/>
      <c r="O166" s="47"/>
      <c r="P166" s="47"/>
      <c r="Q166" s="47"/>
      <c r="R166" s="47"/>
      <c r="S166" s="47"/>
      <c r="T166" s="47"/>
      <c r="U166" s="47"/>
      <c r="V166" s="47"/>
      <c r="W166" s="47"/>
      <c r="X166" s="47"/>
      <c r="Y166" s="47"/>
      <c r="Z166" s="47"/>
      <c r="AA166" s="47"/>
      <c r="AB166" s="47"/>
      <c r="AC166" s="47"/>
      <c r="AD166" s="47"/>
      <c r="AE166" s="47"/>
      <c r="AF166" s="47"/>
      <c r="AG166" s="47"/>
      <c r="AH166" s="47"/>
      <c r="AI166" s="47"/>
      <c r="AJ166" s="47"/>
      <c r="AK166" s="47"/>
      <c r="AL166" s="47"/>
      <c r="AM166" s="47"/>
      <c r="AN166" s="47"/>
      <c r="AO166" s="47"/>
      <c r="AP166" s="47"/>
      <c r="AQ166" s="47"/>
      <c r="AR166" s="47"/>
      <c r="AS166" s="47"/>
      <c r="AT166" s="47"/>
      <c r="AU166" s="47"/>
      <c r="AV166" s="47"/>
      <c r="AW166" s="47"/>
      <c r="AX166" s="47"/>
      <c r="AY166" s="47"/>
      <c r="AZ166" s="47"/>
      <c r="BA166" s="47"/>
      <c r="BB166" s="47"/>
      <c r="BC166" s="47"/>
      <c r="BD166" s="47"/>
      <c r="BE166" s="47"/>
      <c r="BF166" s="47"/>
      <c r="BG166" s="47"/>
      <c r="BH166" s="47"/>
      <c r="BI166" s="47"/>
      <c r="BJ166" s="47"/>
      <c r="BK166" s="47"/>
      <c r="BL166" s="47"/>
      <c r="BM166" s="47"/>
      <c r="BN166" s="47"/>
      <c r="BO166" s="47"/>
      <c r="BP166" s="47"/>
      <c r="BQ166" s="47"/>
      <c r="BR166" s="47"/>
      <c r="BS166" s="47"/>
      <c r="BT166" s="47"/>
      <c r="BU166" s="47"/>
      <c r="BV166" s="47"/>
      <c r="BW166" s="47"/>
      <c r="BX166" s="47"/>
      <c r="BY166" s="47"/>
      <c r="BZ166" s="47"/>
      <c r="CA166" s="47"/>
      <c r="CB166" s="47"/>
      <c r="CC166" s="47"/>
      <c r="CD166" s="47"/>
      <c r="CE166" s="47"/>
      <c r="CF166" s="47"/>
      <c r="CG166" s="47"/>
      <c r="CH166" s="47"/>
      <c r="CI166" s="47"/>
      <c r="CJ166" s="47"/>
      <c r="CK166" s="47"/>
      <c r="CL166" s="47"/>
      <c r="CM166" s="47"/>
      <c r="CN166" s="47"/>
      <c r="CO166" s="47"/>
      <c r="CP166" s="47"/>
      <c r="CQ166" s="47"/>
      <c r="CR166" s="47"/>
      <c r="CS166" s="47"/>
      <c r="CT166" s="47"/>
      <c r="CU166" s="47"/>
      <c r="CV166" s="47"/>
      <c r="CW166" s="47"/>
      <c r="CX166" s="47"/>
      <c r="CY166" s="47"/>
      <c r="CZ166" s="47"/>
      <c r="DA166" s="47"/>
      <c r="DB166" s="47"/>
      <c r="DC166" s="47"/>
      <c r="DD166" s="47"/>
      <c r="DE166" s="47"/>
      <c r="DF166" s="47"/>
      <c r="DG166" s="47"/>
      <c r="DH166" s="47"/>
      <c r="DI166" s="47"/>
      <c r="DJ166" s="47"/>
      <c r="DK166" s="47"/>
      <c r="DL166" s="47"/>
      <c r="DM166" s="47"/>
      <c r="DN166" s="47"/>
      <c r="DO166" s="47"/>
      <c r="DP166" s="47"/>
      <c r="DQ166" s="47"/>
      <c r="DR166" s="47"/>
      <c r="DS166" s="47"/>
      <c r="DT166" s="47"/>
      <c r="DU166" s="47"/>
      <c r="DV166" s="47"/>
      <c r="DW166" s="47"/>
      <c r="DX166" s="47"/>
      <c r="DY166" s="47"/>
      <c r="DZ166" s="47"/>
      <c r="EA166" s="47"/>
      <c r="EB166" s="47"/>
      <c r="EC166" s="47"/>
      <c r="ED166" s="47"/>
      <c r="EE166" s="47"/>
      <c r="EF166" s="47"/>
      <c r="EG166" s="47"/>
      <c r="EH166" s="47"/>
      <c r="EI166" s="47"/>
      <c r="EJ166" s="47"/>
      <c r="EK166" s="47"/>
      <c r="EL166" s="47"/>
      <c r="EM166" s="47"/>
      <c r="EN166" s="47"/>
      <c r="EO166" s="47"/>
      <c r="EP166" s="47"/>
      <c r="EQ166" s="47"/>
      <c r="ER166" s="47"/>
      <c r="ES166" s="47"/>
      <c r="ET166" s="47"/>
      <c r="EU166" s="47"/>
      <c r="EV166" s="47"/>
      <c r="EW166" s="47"/>
      <c r="EX166" s="47"/>
      <c r="EY166" s="47"/>
      <c r="EZ166" s="47"/>
      <c r="FA166" s="47"/>
      <c r="FB166" s="47"/>
      <c r="FC166" s="47"/>
      <c r="FD166" s="47"/>
      <c r="FE166" s="47"/>
      <c r="FF166" s="47"/>
      <c r="FG166" s="47"/>
      <c r="FH166" s="47"/>
      <c r="FI166" s="47"/>
      <c r="FJ166" s="47"/>
      <c r="FK166" s="47"/>
      <c r="FL166" s="47"/>
      <c r="FM166" s="47"/>
      <c r="FN166" s="47"/>
      <c r="FO166" s="47"/>
      <c r="FP166" s="47"/>
    </row>
    <row r="167" spans="1:172" s="48" customFormat="1" ht="35.1" customHeight="1" x14ac:dyDescent="0.35">
      <c r="A167" s="105"/>
      <c r="B167" s="105"/>
      <c r="C167" s="106"/>
      <c r="D167" s="181"/>
      <c r="E167" s="356"/>
      <c r="F167" s="356"/>
      <c r="G167" s="356"/>
      <c r="H167" s="356"/>
      <c r="I167" s="356"/>
      <c r="J167" s="356"/>
      <c r="K167" s="356"/>
      <c r="L167" s="356"/>
      <c r="M167" s="356"/>
      <c r="N167" s="47"/>
      <c r="O167" s="47"/>
      <c r="P167" s="47"/>
      <c r="Q167" s="47"/>
      <c r="R167" s="47"/>
      <c r="S167" s="47"/>
      <c r="T167" s="47"/>
      <c r="U167" s="47"/>
      <c r="V167" s="47"/>
      <c r="W167" s="47"/>
      <c r="X167" s="47"/>
      <c r="Y167" s="47"/>
      <c r="Z167" s="47"/>
      <c r="AA167" s="47"/>
      <c r="AB167" s="47"/>
      <c r="AC167" s="47"/>
      <c r="AD167" s="47"/>
      <c r="AE167" s="47"/>
      <c r="AF167" s="47"/>
      <c r="AG167" s="47"/>
      <c r="AH167" s="47"/>
      <c r="AI167" s="47"/>
      <c r="AJ167" s="47"/>
      <c r="AK167" s="47"/>
      <c r="AL167" s="47"/>
      <c r="AM167" s="47"/>
      <c r="AN167" s="47"/>
      <c r="AO167" s="47"/>
      <c r="AP167" s="47"/>
      <c r="AQ167" s="47"/>
      <c r="AR167" s="47"/>
      <c r="AS167" s="47"/>
      <c r="AT167" s="47"/>
      <c r="AU167" s="47"/>
      <c r="AV167" s="47"/>
      <c r="AW167" s="47"/>
      <c r="AX167" s="47"/>
      <c r="AY167" s="47"/>
      <c r="AZ167" s="47"/>
      <c r="BA167" s="47"/>
      <c r="BB167" s="47"/>
      <c r="BC167" s="47"/>
      <c r="BD167" s="47"/>
      <c r="BE167" s="47"/>
      <c r="BF167" s="47"/>
      <c r="BG167" s="47"/>
      <c r="BH167" s="47"/>
      <c r="BI167" s="47"/>
      <c r="BJ167" s="47"/>
      <c r="BK167" s="47"/>
      <c r="BL167" s="47"/>
      <c r="BM167" s="47"/>
      <c r="BN167" s="47"/>
      <c r="BO167" s="47"/>
      <c r="BP167" s="47"/>
      <c r="BQ167" s="47"/>
      <c r="BR167" s="47"/>
      <c r="BS167" s="47"/>
      <c r="BT167" s="47"/>
      <c r="BU167" s="47"/>
      <c r="BV167" s="47"/>
      <c r="BW167" s="47"/>
      <c r="BX167" s="47"/>
      <c r="BY167" s="47"/>
      <c r="BZ167" s="47"/>
      <c r="CA167" s="47"/>
      <c r="CB167" s="47"/>
      <c r="CC167" s="47"/>
      <c r="CD167" s="47"/>
      <c r="CE167" s="47"/>
      <c r="CF167" s="47"/>
      <c r="CG167" s="47"/>
      <c r="CH167" s="47"/>
      <c r="CI167" s="47"/>
      <c r="CJ167" s="47"/>
      <c r="CK167" s="47"/>
      <c r="CL167" s="47"/>
      <c r="CM167" s="47"/>
      <c r="CN167" s="47"/>
      <c r="CO167" s="47"/>
      <c r="CP167" s="47"/>
      <c r="CQ167" s="47"/>
      <c r="CR167" s="47"/>
      <c r="CS167" s="47"/>
      <c r="CT167" s="47"/>
      <c r="CU167" s="47"/>
      <c r="CV167" s="47"/>
      <c r="CW167" s="47"/>
      <c r="CX167" s="47"/>
      <c r="CY167" s="47"/>
      <c r="CZ167" s="47"/>
      <c r="DA167" s="47"/>
      <c r="DB167" s="47"/>
      <c r="DC167" s="47"/>
      <c r="DD167" s="47"/>
      <c r="DE167" s="47"/>
      <c r="DF167" s="47"/>
      <c r="DG167" s="47"/>
      <c r="DH167" s="47"/>
      <c r="DI167" s="47"/>
      <c r="DJ167" s="47"/>
      <c r="DK167" s="47"/>
      <c r="DL167" s="47"/>
      <c r="DM167" s="47"/>
      <c r="DN167" s="47"/>
      <c r="DO167" s="47"/>
      <c r="DP167" s="47"/>
      <c r="DQ167" s="47"/>
      <c r="DR167" s="47"/>
      <c r="DS167" s="47"/>
      <c r="DT167" s="47"/>
      <c r="DU167" s="47"/>
      <c r="DV167" s="47"/>
      <c r="DW167" s="47"/>
      <c r="DX167" s="47"/>
      <c r="DY167" s="47"/>
      <c r="DZ167" s="47"/>
      <c r="EA167" s="47"/>
      <c r="EB167" s="47"/>
      <c r="EC167" s="47"/>
      <c r="ED167" s="47"/>
      <c r="EE167" s="47"/>
      <c r="EF167" s="47"/>
      <c r="EG167" s="47"/>
      <c r="EH167" s="47"/>
      <c r="EI167" s="47"/>
      <c r="EJ167" s="47"/>
      <c r="EK167" s="47"/>
      <c r="EL167" s="47"/>
      <c r="EM167" s="47"/>
      <c r="EN167" s="47"/>
      <c r="EO167" s="47"/>
      <c r="EP167" s="47"/>
      <c r="EQ167" s="47"/>
      <c r="ER167" s="47"/>
      <c r="ES167" s="47"/>
      <c r="ET167" s="47"/>
      <c r="EU167" s="47"/>
      <c r="EV167" s="47"/>
      <c r="EW167" s="47"/>
      <c r="EX167" s="47"/>
      <c r="EY167" s="47"/>
      <c r="EZ167" s="47"/>
      <c r="FA167" s="47"/>
      <c r="FB167" s="47"/>
      <c r="FC167" s="47"/>
      <c r="FD167" s="47"/>
      <c r="FE167" s="47"/>
      <c r="FF167" s="47"/>
      <c r="FG167" s="47"/>
      <c r="FH167" s="47"/>
      <c r="FI167" s="47"/>
      <c r="FJ167" s="47"/>
      <c r="FK167" s="47"/>
      <c r="FL167" s="47"/>
      <c r="FM167" s="47"/>
      <c r="FN167" s="47"/>
      <c r="FO167" s="47"/>
      <c r="FP167" s="47"/>
    </row>
    <row r="168" spans="1:172" s="48" customFormat="1" ht="35.1" customHeight="1" x14ac:dyDescent="0.35">
      <c r="A168" s="105"/>
      <c r="B168" s="105"/>
      <c r="C168" s="106"/>
      <c r="D168" s="181"/>
      <c r="E168" s="356"/>
      <c r="F168" s="356"/>
      <c r="G168" s="356"/>
      <c r="H168" s="356"/>
      <c r="I168" s="356"/>
      <c r="J168" s="356"/>
      <c r="K168" s="356"/>
      <c r="L168" s="356"/>
      <c r="M168" s="356"/>
      <c r="N168" s="47"/>
      <c r="O168" s="47"/>
      <c r="P168" s="47"/>
      <c r="Q168" s="47"/>
      <c r="R168" s="47"/>
      <c r="S168" s="47"/>
      <c r="T168" s="47"/>
      <c r="U168" s="47"/>
      <c r="V168" s="47"/>
      <c r="W168" s="47"/>
      <c r="X168" s="47"/>
      <c r="Y168" s="47"/>
      <c r="Z168" s="47"/>
      <c r="AA168" s="47"/>
      <c r="AB168" s="47"/>
      <c r="AC168" s="47"/>
      <c r="AD168" s="47"/>
      <c r="AE168" s="47"/>
      <c r="AF168" s="47"/>
      <c r="AG168" s="47"/>
      <c r="AH168" s="47"/>
      <c r="AI168" s="47"/>
      <c r="AJ168" s="47"/>
      <c r="AK168" s="47"/>
      <c r="AL168" s="47"/>
      <c r="AM168" s="47"/>
      <c r="AN168" s="47"/>
      <c r="AO168" s="47"/>
      <c r="AP168" s="47"/>
      <c r="AQ168" s="47"/>
      <c r="AR168" s="47"/>
      <c r="AS168" s="47"/>
      <c r="AT168" s="47"/>
      <c r="AU168" s="47"/>
      <c r="AV168" s="47"/>
      <c r="AW168" s="47"/>
      <c r="AX168" s="47"/>
      <c r="AY168" s="47"/>
      <c r="AZ168" s="47"/>
      <c r="BA168" s="47"/>
      <c r="BB168" s="47"/>
      <c r="BC168" s="47"/>
      <c r="BD168" s="47"/>
      <c r="BE168" s="47"/>
      <c r="BF168" s="47"/>
      <c r="BG168" s="47"/>
      <c r="BH168" s="47"/>
      <c r="BI168" s="47"/>
      <c r="BJ168" s="47"/>
      <c r="BK168" s="47"/>
      <c r="BL168" s="47"/>
      <c r="BM168" s="47"/>
      <c r="BN168" s="47"/>
      <c r="BO168" s="47"/>
      <c r="BP168" s="47"/>
      <c r="BQ168" s="47"/>
      <c r="BR168" s="47"/>
      <c r="BS168" s="47"/>
      <c r="BT168" s="47"/>
      <c r="BU168" s="47"/>
      <c r="BV168" s="47"/>
      <c r="BW168" s="47"/>
      <c r="BX168" s="47"/>
      <c r="BY168" s="47"/>
      <c r="BZ168" s="47"/>
      <c r="CA168" s="47"/>
      <c r="CB168" s="47"/>
      <c r="CC168" s="47"/>
      <c r="CD168" s="47"/>
      <c r="CE168" s="47"/>
      <c r="CF168" s="47"/>
      <c r="CG168" s="47"/>
      <c r="CH168" s="47"/>
      <c r="CI168" s="47"/>
      <c r="CJ168" s="47"/>
      <c r="CK168" s="47"/>
      <c r="CL168" s="47"/>
      <c r="CM168" s="47"/>
      <c r="CN168" s="47"/>
      <c r="CO168" s="47"/>
      <c r="CP168" s="47"/>
      <c r="CQ168" s="47"/>
      <c r="CR168" s="47"/>
      <c r="CS168" s="47"/>
      <c r="CT168" s="47"/>
      <c r="CU168" s="47"/>
      <c r="CV168" s="47"/>
      <c r="CW168" s="47"/>
      <c r="CX168" s="47"/>
      <c r="CY168" s="47"/>
      <c r="CZ168" s="47"/>
      <c r="DA168" s="47"/>
      <c r="DB168" s="47"/>
      <c r="DC168" s="47"/>
      <c r="DD168" s="47"/>
      <c r="DE168" s="47"/>
      <c r="DF168" s="47"/>
      <c r="DG168" s="47"/>
      <c r="DH168" s="47"/>
      <c r="DI168" s="47"/>
      <c r="DJ168" s="47"/>
      <c r="DK168" s="47"/>
      <c r="DL168" s="47"/>
      <c r="DM168" s="47"/>
      <c r="DN168" s="47"/>
      <c r="DO168" s="47"/>
      <c r="DP168" s="47"/>
      <c r="DQ168" s="47"/>
      <c r="DR168" s="47"/>
      <c r="DS168" s="47"/>
      <c r="DT168" s="47"/>
      <c r="DU168" s="47"/>
      <c r="DV168" s="47"/>
      <c r="DW168" s="47"/>
      <c r="DX168" s="47"/>
      <c r="DY168" s="47"/>
      <c r="DZ168" s="47"/>
      <c r="EA168" s="47"/>
      <c r="EB168" s="47"/>
      <c r="EC168" s="47"/>
      <c r="ED168" s="47"/>
      <c r="EE168" s="47"/>
      <c r="EF168" s="47"/>
      <c r="EG168" s="47"/>
      <c r="EH168" s="47"/>
      <c r="EI168" s="47"/>
      <c r="EJ168" s="47"/>
      <c r="EK168" s="47"/>
      <c r="EL168" s="47"/>
      <c r="EM168" s="47"/>
      <c r="EN168" s="47"/>
      <c r="EO168" s="47"/>
      <c r="EP168" s="47"/>
      <c r="EQ168" s="47"/>
      <c r="ER168" s="47"/>
      <c r="ES168" s="47"/>
      <c r="ET168" s="47"/>
      <c r="EU168" s="47"/>
      <c r="EV168" s="47"/>
      <c r="EW168" s="47"/>
      <c r="EX168" s="47"/>
      <c r="EY168" s="47"/>
      <c r="EZ168" s="47"/>
      <c r="FA168" s="47"/>
      <c r="FB168" s="47"/>
      <c r="FC168" s="47"/>
      <c r="FD168" s="47"/>
      <c r="FE168" s="47"/>
      <c r="FF168" s="47"/>
      <c r="FG168" s="47"/>
      <c r="FH168" s="47"/>
      <c r="FI168" s="47"/>
      <c r="FJ168" s="47"/>
      <c r="FK168" s="47"/>
      <c r="FL168" s="47"/>
      <c r="FM168" s="47"/>
      <c r="FN168" s="47"/>
      <c r="FO168" s="47"/>
      <c r="FP168" s="47"/>
    </row>
    <row r="169" spans="1:172" s="48" customFormat="1" ht="35.1" customHeight="1" x14ac:dyDescent="0.35">
      <c r="A169" s="105"/>
      <c r="B169" s="105"/>
      <c r="C169" s="106"/>
      <c r="D169" s="181"/>
      <c r="E169" s="356"/>
      <c r="F169" s="356"/>
      <c r="G169" s="356"/>
      <c r="H169" s="356"/>
      <c r="I169" s="356"/>
      <c r="J169" s="356"/>
      <c r="K169" s="356"/>
      <c r="L169" s="356"/>
      <c r="M169" s="356"/>
      <c r="N169" s="47"/>
      <c r="O169" s="47"/>
      <c r="P169" s="47"/>
      <c r="Q169" s="47"/>
      <c r="R169" s="47"/>
      <c r="S169" s="47"/>
      <c r="T169" s="47"/>
      <c r="U169" s="47"/>
      <c r="V169" s="47"/>
      <c r="W169" s="47"/>
      <c r="X169" s="47"/>
      <c r="Y169" s="47"/>
      <c r="Z169" s="47"/>
      <c r="AA169" s="47"/>
      <c r="AB169" s="47"/>
      <c r="AC169" s="47"/>
      <c r="AD169" s="47"/>
      <c r="AE169" s="47"/>
      <c r="AF169" s="47"/>
      <c r="AG169" s="47"/>
      <c r="AH169" s="47"/>
      <c r="AI169" s="47"/>
      <c r="AJ169" s="47"/>
      <c r="AK169" s="47"/>
      <c r="AL169" s="47"/>
      <c r="AM169" s="47"/>
      <c r="AN169" s="47"/>
      <c r="AO169" s="47"/>
      <c r="AP169" s="47"/>
      <c r="AQ169" s="47"/>
      <c r="AR169" s="47"/>
      <c r="AS169" s="47"/>
      <c r="AT169" s="47"/>
      <c r="AU169" s="47"/>
      <c r="AV169" s="47"/>
      <c r="AW169" s="47"/>
      <c r="AX169" s="47"/>
      <c r="AY169" s="47"/>
      <c r="AZ169" s="47"/>
      <c r="BA169" s="47"/>
      <c r="BB169" s="47"/>
      <c r="BC169" s="47"/>
      <c r="BD169" s="47"/>
      <c r="BE169" s="47"/>
      <c r="BF169" s="47"/>
      <c r="BG169" s="47"/>
      <c r="BH169" s="47"/>
      <c r="BI169" s="47"/>
      <c r="BJ169" s="47"/>
      <c r="BK169" s="47"/>
      <c r="BL169" s="47"/>
      <c r="BM169" s="47"/>
      <c r="BN169" s="47"/>
      <c r="BO169" s="47"/>
      <c r="BP169" s="47"/>
      <c r="BQ169" s="47"/>
      <c r="BR169" s="47"/>
      <c r="BS169" s="47"/>
      <c r="BT169" s="47"/>
      <c r="BU169" s="47"/>
      <c r="BV169" s="47"/>
      <c r="BW169" s="47"/>
      <c r="BX169" s="47"/>
      <c r="BY169" s="47"/>
      <c r="BZ169" s="47"/>
      <c r="CA169" s="47"/>
      <c r="CB169" s="47"/>
      <c r="CC169" s="47"/>
      <c r="CD169" s="47"/>
      <c r="CE169" s="47"/>
      <c r="CF169" s="47"/>
      <c r="CG169" s="47"/>
      <c r="CH169" s="47"/>
      <c r="CI169" s="47"/>
      <c r="CJ169" s="47"/>
      <c r="CK169" s="47"/>
      <c r="CL169" s="47"/>
      <c r="CM169" s="47"/>
      <c r="CN169" s="47"/>
      <c r="CO169" s="47"/>
      <c r="CP169" s="47"/>
      <c r="CQ169" s="47"/>
      <c r="CR169" s="47"/>
      <c r="CS169" s="47"/>
      <c r="CT169" s="47"/>
      <c r="CU169" s="47"/>
      <c r="CV169" s="47"/>
      <c r="CW169" s="47"/>
      <c r="CX169" s="47"/>
      <c r="CY169" s="47"/>
      <c r="CZ169" s="47"/>
      <c r="DA169" s="47"/>
      <c r="DB169" s="47"/>
      <c r="DC169" s="47"/>
      <c r="DD169" s="47"/>
      <c r="DE169" s="47"/>
      <c r="DF169" s="47"/>
      <c r="DG169" s="47"/>
      <c r="DH169" s="47"/>
      <c r="DI169" s="47"/>
      <c r="DJ169" s="47"/>
      <c r="DK169" s="47"/>
      <c r="DL169" s="47"/>
      <c r="DM169" s="47"/>
      <c r="DN169" s="47"/>
      <c r="DO169" s="47"/>
      <c r="DP169" s="47"/>
      <c r="DQ169" s="47"/>
      <c r="DR169" s="47"/>
      <c r="DS169" s="47"/>
      <c r="DT169" s="47"/>
      <c r="DU169" s="47"/>
      <c r="DV169" s="47"/>
      <c r="DW169" s="47"/>
      <c r="DX169" s="47"/>
      <c r="DY169" s="47"/>
      <c r="DZ169" s="47"/>
      <c r="EA169" s="47"/>
      <c r="EB169" s="47"/>
      <c r="EC169" s="47"/>
      <c r="ED169" s="47"/>
      <c r="EE169" s="47"/>
      <c r="EF169" s="47"/>
      <c r="EG169" s="47"/>
      <c r="EH169" s="47"/>
      <c r="EI169" s="47"/>
      <c r="EJ169" s="47"/>
      <c r="EK169" s="47"/>
      <c r="EL169" s="47"/>
      <c r="EM169" s="47"/>
      <c r="EN169" s="47"/>
      <c r="EO169" s="47"/>
      <c r="EP169" s="47"/>
      <c r="EQ169" s="47"/>
      <c r="ER169" s="47"/>
      <c r="ES169" s="47"/>
      <c r="ET169" s="47"/>
      <c r="EU169" s="47"/>
      <c r="EV169" s="47"/>
      <c r="EW169" s="47"/>
      <c r="EX169" s="47"/>
      <c r="EY169" s="47"/>
      <c r="EZ169" s="47"/>
      <c r="FA169" s="47"/>
      <c r="FB169" s="47"/>
      <c r="FC169" s="47"/>
      <c r="FD169" s="47"/>
      <c r="FE169" s="47"/>
      <c r="FF169" s="47"/>
      <c r="FG169" s="47"/>
      <c r="FH169" s="47"/>
      <c r="FI169" s="47"/>
      <c r="FJ169" s="47"/>
      <c r="FK169" s="47"/>
      <c r="FL169" s="47"/>
      <c r="FM169" s="47"/>
      <c r="FN169" s="47"/>
      <c r="FO169" s="47"/>
      <c r="FP169" s="47"/>
    </row>
    <row r="170" spans="1:172" s="48" customFormat="1" ht="35.1" customHeight="1" x14ac:dyDescent="0.35">
      <c r="A170" s="105"/>
      <c r="B170" s="105"/>
      <c r="C170" s="106"/>
      <c r="D170" s="181"/>
      <c r="E170" s="356"/>
      <c r="F170" s="356"/>
      <c r="G170" s="356"/>
      <c r="H170" s="356"/>
      <c r="I170" s="356"/>
      <c r="J170" s="356"/>
      <c r="K170" s="356"/>
      <c r="L170" s="356"/>
      <c r="M170" s="356"/>
      <c r="N170" s="47"/>
      <c r="O170" s="47"/>
      <c r="P170" s="47"/>
      <c r="Q170" s="47"/>
      <c r="R170" s="47"/>
      <c r="S170" s="47"/>
      <c r="T170" s="47"/>
      <c r="U170" s="47"/>
      <c r="V170" s="47"/>
      <c r="W170" s="47"/>
      <c r="X170" s="47"/>
      <c r="Y170" s="47"/>
      <c r="Z170" s="47"/>
      <c r="AA170" s="47"/>
      <c r="AB170" s="47"/>
      <c r="AC170" s="47"/>
      <c r="AD170" s="47"/>
      <c r="AE170" s="47"/>
      <c r="AF170" s="47"/>
      <c r="AG170" s="47"/>
      <c r="AH170" s="47"/>
      <c r="AI170" s="47"/>
      <c r="AJ170" s="47"/>
      <c r="AK170" s="47"/>
      <c r="AL170" s="47"/>
      <c r="AM170" s="47"/>
      <c r="AN170" s="47"/>
      <c r="AO170" s="47"/>
      <c r="AP170" s="47"/>
      <c r="AQ170" s="47"/>
      <c r="AR170" s="47"/>
      <c r="AS170" s="47"/>
      <c r="AT170" s="47"/>
      <c r="AU170" s="47"/>
      <c r="AV170" s="47"/>
      <c r="AW170" s="47"/>
      <c r="AX170" s="47"/>
      <c r="AY170" s="47"/>
      <c r="AZ170" s="47"/>
      <c r="BA170" s="47"/>
      <c r="BB170" s="47"/>
      <c r="BC170" s="47"/>
      <c r="BD170" s="47"/>
      <c r="BE170" s="47"/>
      <c r="BF170" s="47"/>
      <c r="BG170" s="47"/>
      <c r="BH170" s="47"/>
      <c r="BI170" s="47"/>
      <c r="BJ170" s="47"/>
      <c r="BK170" s="47"/>
      <c r="BL170" s="47"/>
      <c r="BM170" s="47"/>
      <c r="BN170" s="47"/>
      <c r="BO170" s="47"/>
      <c r="BP170" s="47"/>
      <c r="BQ170" s="47"/>
      <c r="BR170" s="47"/>
      <c r="BS170" s="47"/>
      <c r="BT170" s="47"/>
      <c r="BU170" s="47"/>
      <c r="BV170" s="47"/>
      <c r="BW170" s="47"/>
      <c r="BX170" s="47"/>
      <c r="BY170" s="47"/>
      <c r="BZ170" s="47"/>
      <c r="CA170" s="47"/>
      <c r="CB170" s="47"/>
      <c r="CC170" s="47"/>
      <c r="CD170" s="47"/>
      <c r="CE170" s="47"/>
      <c r="CF170" s="47"/>
      <c r="CG170" s="47"/>
      <c r="CH170" s="47"/>
      <c r="CI170" s="47"/>
      <c r="CJ170" s="47"/>
      <c r="CK170" s="47"/>
      <c r="CL170" s="47"/>
      <c r="CM170" s="47"/>
      <c r="CN170" s="47"/>
      <c r="CO170" s="47"/>
      <c r="CP170" s="47"/>
      <c r="CQ170" s="47"/>
      <c r="CR170" s="47"/>
      <c r="CS170" s="47"/>
      <c r="CT170" s="47"/>
      <c r="CU170" s="47"/>
      <c r="CV170" s="47"/>
      <c r="CW170" s="47"/>
      <c r="CX170" s="47"/>
      <c r="CY170" s="47"/>
      <c r="CZ170" s="47"/>
      <c r="DA170" s="47"/>
      <c r="DB170" s="47"/>
      <c r="DC170" s="47"/>
      <c r="DD170" s="47"/>
      <c r="DE170" s="47"/>
      <c r="DF170" s="47"/>
      <c r="DG170" s="47"/>
      <c r="DH170" s="47"/>
      <c r="DI170" s="47"/>
      <c r="DJ170" s="47"/>
      <c r="DK170" s="47"/>
      <c r="DL170" s="47"/>
      <c r="DM170" s="47"/>
      <c r="DN170" s="47"/>
      <c r="DO170" s="47"/>
      <c r="DP170" s="47"/>
      <c r="DQ170" s="47"/>
      <c r="DR170" s="47"/>
      <c r="DS170" s="47"/>
      <c r="DT170" s="47"/>
      <c r="DU170" s="47"/>
      <c r="DV170" s="47"/>
      <c r="DW170" s="47"/>
      <c r="DX170" s="47"/>
      <c r="DY170" s="47"/>
      <c r="DZ170" s="47"/>
      <c r="EA170" s="47"/>
      <c r="EB170" s="47"/>
      <c r="EC170" s="47"/>
      <c r="ED170" s="47"/>
      <c r="EE170" s="47"/>
      <c r="EF170" s="47"/>
      <c r="EG170" s="47"/>
      <c r="EH170" s="47"/>
      <c r="EI170" s="47"/>
      <c r="EJ170" s="47"/>
      <c r="EK170" s="47"/>
      <c r="EL170" s="47"/>
      <c r="EM170" s="47"/>
      <c r="EN170" s="47"/>
      <c r="EO170" s="47"/>
      <c r="EP170" s="47"/>
      <c r="EQ170" s="47"/>
      <c r="ER170" s="47"/>
      <c r="ES170" s="47"/>
      <c r="ET170" s="47"/>
      <c r="EU170" s="47"/>
      <c r="EV170" s="47"/>
      <c r="EW170" s="47"/>
      <c r="EX170" s="47"/>
      <c r="EY170" s="47"/>
      <c r="EZ170" s="47"/>
      <c r="FA170" s="47"/>
      <c r="FB170" s="47"/>
      <c r="FC170" s="47"/>
      <c r="FD170" s="47"/>
      <c r="FE170" s="47"/>
      <c r="FF170" s="47"/>
      <c r="FG170" s="47"/>
      <c r="FH170" s="47"/>
      <c r="FI170" s="47"/>
      <c r="FJ170" s="47"/>
      <c r="FK170" s="47"/>
      <c r="FL170" s="47"/>
      <c r="FM170" s="47"/>
      <c r="FN170" s="47"/>
      <c r="FO170" s="47"/>
      <c r="FP170" s="47"/>
    </row>
    <row r="171" spans="1:172" s="48" customFormat="1" ht="35.1" customHeight="1" x14ac:dyDescent="0.35">
      <c r="A171" s="105"/>
      <c r="B171" s="105"/>
      <c r="C171" s="106"/>
      <c r="D171" s="181"/>
      <c r="E171" s="356"/>
      <c r="F171" s="356"/>
      <c r="G171" s="356"/>
      <c r="H171" s="356"/>
      <c r="I171" s="356"/>
      <c r="J171" s="356"/>
      <c r="K171" s="356"/>
      <c r="L171" s="356"/>
      <c r="M171" s="356"/>
      <c r="N171" s="47"/>
      <c r="O171" s="47"/>
      <c r="P171" s="47"/>
      <c r="Q171" s="47"/>
      <c r="R171" s="47"/>
      <c r="S171" s="47"/>
      <c r="T171" s="47"/>
      <c r="U171" s="47"/>
      <c r="V171" s="47"/>
      <c r="W171" s="47"/>
      <c r="X171" s="47"/>
      <c r="Y171" s="47"/>
      <c r="Z171" s="47"/>
      <c r="AA171" s="47"/>
      <c r="AB171" s="47"/>
      <c r="AC171" s="47"/>
      <c r="AD171" s="47"/>
      <c r="AE171" s="47"/>
      <c r="AF171" s="47"/>
      <c r="AG171" s="47"/>
      <c r="AH171" s="47"/>
      <c r="AI171" s="47"/>
      <c r="AJ171" s="47"/>
      <c r="AK171" s="47"/>
      <c r="AL171" s="47"/>
      <c r="AM171" s="47"/>
      <c r="AN171" s="47"/>
      <c r="AO171" s="47"/>
      <c r="AP171" s="47"/>
      <c r="AQ171" s="47"/>
      <c r="AR171" s="47"/>
      <c r="AS171" s="47"/>
      <c r="AT171" s="47"/>
      <c r="AU171" s="47"/>
      <c r="AV171" s="47"/>
      <c r="AW171" s="47"/>
      <c r="AX171" s="47"/>
      <c r="AY171" s="47"/>
      <c r="AZ171" s="47"/>
      <c r="BA171" s="47"/>
      <c r="BB171" s="47"/>
      <c r="BC171" s="47"/>
      <c r="BD171" s="47"/>
      <c r="BE171" s="47"/>
      <c r="BF171" s="47"/>
      <c r="BG171" s="47"/>
      <c r="BH171" s="47"/>
      <c r="BI171" s="47"/>
      <c r="BJ171" s="47"/>
      <c r="BK171" s="47"/>
      <c r="BL171" s="47"/>
      <c r="BM171" s="47"/>
      <c r="BN171" s="47"/>
      <c r="BO171" s="47"/>
      <c r="BP171" s="47"/>
      <c r="BQ171" s="47"/>
      <c r="BR171" s="47"/>
      <c r="BS171" s="47"/>
      <c r="BT171" s="47"/>
      <c r="BU171" s="47"/>
      <c r="BV171" s="47"/>
      <c r="BW171" s="47"/>
      <c r="BX171" s="47"/>
      <c r="BY171" s="47"/>
      <c r="BZ171" s="47"/>
      <c r="CA171" s="47"/>
      <c r="CB171" s="47"/>
      <c r="CC171" s="47"/>
      <c r="CD171" s="47"/>
      <c r="CE171" s="47"/>
      <c r="CF171" s="47"/>
      <c r="CG171" s="47"/>
      <c r="CH171" s="47"/>
      <c r="CI171" s="47"/>
      <c r="CJ171" s="47"/>
      <c r="CK171" s="47"/>
      <c r="CL171" s="47"/>
      <c r="CM171" s="47"/>
      <c r="CN171" s="47"/>
      <c r="CO171" s="47"/>
      <c r="CP171" s="47"/>
      <c r="CQ171" s="47"/>
      <c r="CR171" s="47"/>
      <c r="CS171" s="47"/>
      <c r="CT171" s="47"/>
      <c r="CU171" s="47"/>
      <c r="CV171" s="47"/>
      <c r="CW171" s="47"/>
      <c r="CX171" s="47"/>
      <c r="CY171" s="47"/>
      <c r="CZ171" s="47"/>
      <c r="DA171" s="47"/>
      <c r="DB171" s="47"/>
      <c r="DC171" s="47"/>
      <c r="DD171" s="47"/>
      <c r="DE171" s="47"/>
      <c r="DF171" s="47"/>
      <c r="DG171" s="47"/>
      <c r="DH171" s="47"/>
      <c r="DI171" s="47"/>
      <c r="DJ171" s="47"/>
      <c r="DK171" s="47"/>
      <c r="DL171" s="47"/>
      <c r="DM171" s="47"/>
      <c r="DN171" s="47"/>
      <c r="DO171" s="47"/>
      <c r="DP171" s="47"/>
      <c r="DQ171" s="47"/>
      <c r="DR171" s="47"/>
      <c r="DS171" s="47"/>
      <c r="DT171" s="47"/>
      <c r="DU171" s="47"/>
      <c r="DV171" s="47"/>
      <c r="DW171" s="47"/>
      <c r="DX171" s="47"/>
      <c r="DY171" s="47"/>
      <c r="DZ171" s="47"/>
      <c r="EA171" s="47"/>
      <c r="EB171" s="47"/>
      <c r="EC171" s="47"/>
      <c r="ED171" s="47"/>
      <c r="EE171" s="47"/>
      <c r="EF171" s="47"/>
      <c r="EG171" s="47"/>
      <c r="EH171" s="47"/>
      <c r="EI171" s="47"/>
      <c r="EJ171" s="47"/>
      <c r="EK171" s="47"/>
      <c r="EL171" s="47"/>
      <c r="EM171" s="47"/>
      <c r="EN171" s="47"/>
      <c r="EO171" s="47"/>
      <c r="EP171" s="47"/>
      <c r="EQ171" s="47"/>
      <c r="ER171" s="47"/>
      <c r="ES171" s="47"/>
      <c r="ET171" s="47"/>
      <c r="EU171" s="47"/>
      <c r="EV171" s="47"/>
      <c r="EW171" s="47"/>
      <c r="EX171" s="47"/>
      <c r="EY171" s="47"/>
      <c r="EZ171" s="47"/>
      <c r="FA171" s="47"/>
      <c r="FB171" s="47"/>
      <c r="FC171" s="47"/>
      <c r="FD171" s="47"/>
      <c r="FE171" s="47"/>
      <c r="FF171" s="47"/>
      <c r="FG171" s="47"/>
      <c r="FH171" s="47"/>
      <c r="FI171" s="47"/>
      <c r="FJ171" s="47"/>
      <c r="FK171" s="47"/>
      <c r="FL171" s="47"/>
      <c r="FM171" s="47"/>
      <c r="FN171" s="47"/>
      <c r="FO171" s="47"/>
      <c r="FP171" s="47"/>
    </row>
    <row r="172" spans="1:172" s="48" customFormat="1" ht="35.1" customHeight="1" x14ac:dyDescent="0.35">
      <c r="A172" s="105"/>
      <c r="B172" s="105"/>
      <c r="C172" s="106"/>
      <c r="D172" s="181"/>
      <c r="E172" s="356"/>
      <c r="F172" s="356"/>
      <c r="G172" s="356"/>
      <c r="H172" s="356"/>
      <c r="I172" s="356"/>
      <c r="J172" s="356"/>
      <c r="K172" s="356"/>
      <c r="L172" s="356"/>
      <c r="M172" s="356"/>
      <c r="N172" s="47"/>
      <c r="O172" s="47"/>
      <c r="P172" s="47"/>
      <c r="Q172" s="47"/>
      <c r="R172" s="47"/>
      <c r="S172" s="47"/>
      <c r="T172" s="47"/>
      <c r="U172" s="47"/>
      <c r="V172" s="47"/>
      <c r="W172" s="47"/>
      <c r="X172" s="47"/>
      <c r="Y172" s="47"/>
      <c r="Z172" s="47"/>
      <c r="AA172" s="47"/>
      <c r="AB172" s="47"/>
      <c r="AC172" s="47"/>
      <c r="AD172" s="47"/>
      <c r="AE172" s="47"/>
      <c r="AF172" s="47"/>
      <c r="AG172" s="47"/>
      <c r="AH172" s="47"/>
      <c r="AI172" s="47"/>
      <c r="AJ172" s="47"/>
      <c r="AK172" s="47"/>
      <c r="AL172" s="47"/>
      <c r="AM172" s="47"/>
      <c r="AN172" s="47"/>
      <c r="AO172" s="47"/>
      <c r="AP172" s="47"/>
      <c r="AQ172" s="47"/>
      <c r="AR172" s="47"/>
      <c r="AS172" s="47"/>
      <c r="AT172" s="47"/>
      <c r="AU172" s="47"/>
      <c r="AV172" s="47"/>
      <c r="AW172" s="47"/>
      <c r="AX172" s="47"/>
      <c r="AY172" s="47"/>
      <c r="AZ172" s="47"/>
      <c r="BA172" s="47"/>
      <c r="BB172" s="47"/>
      <c r="BC172" s="47"/>
      <c r="BD172" s="47"/>
      <c r="BE172" s="47"/>
      <c r="BF172" s="47"/>
      <c r="BG172" s="47"/>
      <c r="BH172" s="47"/>
      <c r="BI172" s="47"/>
      <c r="BJ172" s="47"/>
      <c r="BK172" s="47"/>
      <c r="BL172" s="47"/>
      <c r="BM172" s="47"/>
      <c r="BN172" s="47"/>
      <c r="BO172" s="47"/>
      <c r="BP172" s="47"/>
      <c r="BQ172" s="47"/>
      <c r="BR172" s="47"/>
      <c r="BS172" s="47"/>
      <c r="BT172" s="47"/>
      <c r="BU172" s="47"/>
      <c r="BV172" s="47"/>
      <c r="BW172" s="47"/>
      <c r="BX172" s="47"/>
      <c r="BY172" s="47"/>
      <c r="BZ172" s="47"/>
      <c r="CA172" s="47"/>
      <c r="CB172" s="47"/>
      <c r="CC172" s="47"/>
      <c r="CD172" s="47"/>
      <c r="CE172" s="47"/>
      <c r="CF172" s="47"/>
      <c r="CG172" s="47"/>
      <c r="CH172" s="47"/>
      <c r="CI172" s="47"/>
      <c r="CJ172" s="47"/>
      <c r="CK172" s="47"/>
      <c r="CL172" s="47"/>
      <c r="CM172" s="47"/>
      <c r="CN172" s="47"/>
      <c r="CO172" s="47"/>
      <c r="CP172" s="47"/>
      <c r="CQ172" s="47"/>
      <c r="CR172" s="47"/>
      <c r="CS172" s="47"/>
      <c r="CT172" s="47"/>
      <c r="CU172" s="47"/>
      <c r="CV172" s="47"/>
      <c r="CW172" s="47"/>
      <c r="CX172" s="47"/>
      <c r="CY172" s="47"/>
      <c r="CZ172" s="47"/>
      <c r="DA172" s="47"/>
      <c r="DB172" s="47"/>
      <c r="DC172" s="47"/>
      <c r="DD172" s="47"/>
      <c r="DE172" s="47"/>
      <c r="DF172" s="47"/>
      <c r="DG172" s="47"/>
      <c r="DH172" s="47"/>
      <c r="DI172" s="47"/>
      <c r="DJ172" s="47"/>
      <c r="DK172" s="47"/>
      <c r="DL172" s="47"/>
      <c r="DM172" s="47"/>
      <c r="DN172" s="47"/>
      <c r="DO172" s="47"/>
      <c r="DP172" s="47"/>
      <c r="DQ172" s="47"/>
      <c r="DR172" s="47"/>
      <c r="DS172" s="47"/>
      <c r="DT172" s="47"/>
      <c r="DU172" s="47"/>
      <c r="DV172" s="47"/>
      <c r="DW172" s="47"/>
      <c r="DX172" s="47"/>
      <c r="DY172" s="47"/>
      <c r="DZ172" s="47"/>
      <c r="EA172" s="47"/>
      <c r="EB172" s="47"/>
      <c r="EC172" s="47"/>
      <c r="ED172" s="47"/>
      <c r="EE172" s="47"/>
      <c r="EF172" s="47"/>
      <c r="EG172" s="47"/>
      <c r="EH172" s="47"/>
      <c r="EI172" s="47"/>
      <c r="EJ172" s="47"/>
      <c r="EK172" s="47"/>
      <c r="EL172" s="47"/>
      <c r="EM172" s="47"/>
      <c r="EN172" s="47"/>
      <c r="EO172" s="47"/>
      <c r="EP172" s="47"/>
      <c r="EQ172" s="47"/>
      <c r="ER172" s="47"/>
      <c r="ES172" s="47"/>
      <c r="ET172" s="47"/>
      <c r="EU172" s="47"/>
      <c r="EV172" s="47"/>
      <c r="EW172" s="47"/>
      <c r="EX172" s="47"/>
      <c r="EY172" s="47"/>
      <c r="EZ172" s="47"/>
      <c r="FA172" s="47"/>
      <c r="FB172" s="47"/>
      <c r="FC172" s="47"/>
      <c r="FD172" s="47"/>
      <c r="FE172" s="47"/>
      <c r="FF172" s="47"/>
      <c r="FG172" s="47"/>
      <c r="FH172" s="47"/>
      <c r="FI172" s="47"/>
      <c r="FJ172" s="47"/>
      <c r="FK172" s="47"/>
      <c r="FL172" s="47"/>
      <c r="FM172" s="47"/>
      <c r="FN172" s="47"/>
      <c r="FO172" s="47"/>
      <c r="FP172" s="47"/>
    </row>
    <row r="173" spans="1:172" s="48" customFormat="1" ht="35.1" customHeight="1" x14ac:dyDescent="0.35">
      <c r="A173" s="105"/>
      <c r="B173" s="105"/>
      <c r="C173" s="106"/>
      <c r="D173" s="140"/>
      <c r="E173" s="356"/>
      <c r="F173" s="356"/>
      <c r="G173" s="356"/>
      <c r="H173" s="356"/>
      <c r="I173" s="356"/>
      <c r="J173" s="356"/>
      <c r="K173" s="356"/>
      <c r="L173" s="356"/>
      <c r="M173" s="356"/>
      <c r="N173" s="47"/>
      <c r="O173" s="47"/>
      <c r="P173" s="47"/>
      <c r="Q173" s="47"/>
      <c r="R173" s="47"/>
      <c r="S173" s="47"/>
      <c r="T173" s="47"/>
      <c r="U173" s="47"/>
      <c r="V173" s="47"/>
      <c r="W173" s="47"/>
      <c r="X173" s="47"/>
      <c r="Y173" s="47"/>
      <c r="Z173" s="47"/>
      <c r="AA173" s="47"/>
      <c r="AB173" s="47"/>
      <c r="AC173" s="47"/>
      <c r="AD173" s="47"/>
      <c r="AE173" s="47"/>
      <c r="AF173" s="47"/>
      <c r="AG173" s="47"/>
      <c r="AH173" s="47"/>
      <c r="AI173" s="47"/>
      <c r="AJ173" s="47"/>
      <c r="AK173" s="47"/>
      <c r="AL173" s="47"/>
      <c r="AM173" s="47"/>
      <c r="AN173" s="47"/>
      <c r="AO173" s="47"/>
      <c r="AP173" s="47"/>
      <c r="AQ173" s="47"/>
      <c r="AR173" s="47"/>
      <c r="AS173" s="47"/>
      <c r="AT173" s="47"/>
      <c r="AU173" s="47"/>
      <c r="AV173" s="47"/>
      <c r="AW173" s="47"/>
      <c r="AX173" s="47"/>
      <c r="AY173" s="47"/>
      <c r="AZ173" s="47"/>
      <c r="BA173" s="47"/>
      <c r="BB173" s="47"/>
      <c r="BC173" s="47"/>
      <c r="BD173" s="47"/>
      <c r="BE173" s="47"/>
      <c r="BF173" s="47"/>
      <c r="BG173" s="47"/>
      <c r="BH173" s="47"/>
      <c r="BI173" s="47"/>
      <c r="BJ173" s="47"/>
      <c r="BK173" s="47"/>
      <c r="BL173" s="47"/>
      <c r="BM173" s="47"/>
      <c r="BN173" s="47"/>
      <c r="BO173" s="47"/>
      <c r="BP173" s="47"/>
      <c r="BQ173" s="47"/>
      <c r="BR173" s="47"/>
      <c r="BS173" s="47"/>
      <c r="BT173" s="47"/>
      <c r="BU173" s="47"/>
      <c r="BV173" s="47"/>
      <c r="BW173" s="47"/>
      <c r="BX173" s="47"/>
      <c r="BY173" s="47"/>
      <c r="BZ173" s="47"/>
      <c r="CA173" s="47"/>
      <c r="CB173" s="47"/>
      <c r="CC173" s="47"/>
      <c r="CD173" s="47"/>
      <c r="CE173" s="47"/>
      <c r="CF173" s="47"/>
      <c r="CG173" s="47"/>
      <c r="CH173" s="47"/>
      <c r="CI173" s="47"/>
      <c r="CJ173" s="47"/>
      <c r="CK173" s="47"/>
      <c r="CL173" s="47"/>
      <c r="CM173" s="47"/>
      <c r="CN173" s="47"/>
      <c r="CO173" s="47"/>
      <c r="CP173" s="47"/>
      <c r="CQ173" s="47"/>
      <c r="CR173" s="47"/>
      <c r="CS173" s="47"/>
      <c r="CT173" s="47"/>
      <c r="CU173" s="47"/>
      <c r="CV173" s="47"/>
      <c r="CW173" s="47"/>
      <c r="CX173" s="47"/>
      <c r="CY173" s="47"/>
      <c r="CZ173" s="47"/>
      <c r="DA173" s="47"/>
      <c r="DB173" s="47"/>
      <c r="DC173" s="47"/>
      <c r="DD173" s="47"/>
      <c r="DE173" s="47"/>
      <c r="DF173" s="47"/>
      <c r="DG173" s="47"/>
      <c r="DH173" s="47"/>
      <c r="DI173" s="47"/>
      <c r="DJ173" s="47"/>
      <c r="DK173" s="47"/>
      <c r="DL173" s="47"/>
      <c r="DM173" s="47"/>
      <c r="DN173" s="47"/>
      <c r="DO173" s="47"/>
      <c r="DP173" s="47"/>
      <c r="DQ173" s="47"/>
      <c r="DR173" s="47"/>
      <c r="DS173" s="47"/>
      <c r="DT173" s="47"/>
      <c r="DU173" s="47"/>
      <c r="DV173" s="47"/>
      <c r="DW173" s="47"/>
      <c r="DX173" s="47"/>
      <c r="DY173" s="47"/>
      <c r="DZ173" s="47"/>
      <c r="EA173" s="47"/>
      <c r="EB173" s="47"/>
      <c r="EC173" s="47"/>
      <c r="ED173" s="47"/>
      <c r="EE173" s="47"/>
      <c r="EF173" s="47"/>
      <c r="EG173" s="47"/>
      <c r="EH173" s="47"/>
      <c r="EI173" s="47"/>
      <c r="EJ173" s="47"/>
      <c r="EK173" s="47"/>
      <c r="EL173" s="47"/>
      <c r="EM173" s="47"/>
      <c r="EN173" s="47"/>
      <c r="EO173" s="47"/>
      <c r="EP173" s="47"/>
      <c r="EQ173" s="47"/>
      <c r="ER173" s="47"/>
      <c r="ES173" s="47"/>
      <c r="ET173" s="47"/>
      <c r="EU173" s="47"/>
      <c r="EV173" s="47"/>
      <c r="EW173" s="47"/>
      <c r="EX173" s="47"/>
      <c r="EY173" s="47"/>
      <c r="EZ173" s="47"/>
      <c r="FA173" s="47"/>
      <c r="FB173" s="47"/>
      <c r="FC173" s="47"/>
      <c r="FD173" s="47"/>
      <c r="FE173" s="47"/>
      <c r="FF173" s="47"/>
      <c r="FG173" s="47"/>
      <c r="FH173" s="47"/>
      <c r="FI173" s="47"/>
      <c r="FJ173" s="47"/>
      <c r="FK173" s="47"/>
      <c r="FL173" s="47"/>
      <c r="FM173" s="47"/>
      <c r="FN173" s="47"/>
      <c r="FO173" s="47"/>
      <c r="FP173" s="47"/>
    </row>
    <row r="174" spans="1:172" s="48" customFormat="1" ht="35.1" customHeight="1" x14ac:dyDescent="0.35">
      <c r="A174" s="103"/>
      <c r="B174" s="103"/>
      <c r="C174" s="106"/>
      <c r="D174" s="181"/>
      <c r="E174" s="356"/>
      <c r="F174" s="356"/>
      <c r="G174" s="356"/>
      <c r="H174" s="356"/>
      <c r="I174" s="356"/>
      <c r="J174" s="356"/>
      <c r="K174" s="356"/>
      <c r="L174" s="356"/>
      <c r="M174" s="356"/>
      <c r="N174" s="47"/>
      <c r="O174" s="47"/>
      <c r="P174" s="47"/>
      <c r="Q174" s="47"/>
      <c r="R174" s="47"/>
      <c r="S174" s="47"/>
      <c r="T174" s="47"/>
      <c r="U174" s="47"/>
      <c r="V174" s="47"/>
      <c r="W174" s="47"/>
      <c r="X174" s="47"/>
      <c r="Y174" s="47"/>
      <c r="Z174" s="47"/>
      <c r="AA174" s="47"/>
      <c r="AB174" s="47"/>
      <c r="AC174" s="47"/>
      <c r="AD174" s="47"/>
      <c r="AE174" s="47"/>
      <c r="AF174" s="47"/>
      <c r="AG174" s="47"/>
      <c r="AH174" s="47"/>
      <c r="AI174" s="47"/>
      <c r="AJ174" s="47"/>
      <c r="AK174" s="47"/>
      <c r="AL174" s="47"/>
      <c r="AM174" s="47"/>
      <c r="AN174" s="47"/>
      <c r="AO174" s="47"/>
      <c r="AP174" s="47"/>
      <c r="AQ174" s="47"/>
      <c r="AR174" s="47"/>
      <c r="AS174" s="47"/>
      <c r="AT174" s="47"/>
      <c r="AU174" s="47"/>
      <c r="AV174" s="47"/>
      <c r="AW174" s="47"/>
      <c r="AX174" s="47"/>
      <c r="AY174" s="47"/>
      <c r="AZ174" s="47"/>
      <c r="BA174" s="47"/>
      <c r="BB174" s="47"/>
      <c r="BC174" s="47"/>
      <c r="BD174" s="47"/>
      <c r="BE174" s="47"/>
      <c r="BF174" s="47"/>
      <c r="BG174" s="47"/>
      <c r="BH174" s="47"/>
      <c r="BI174" s="47"/>
      <c r="BJ174" s="47"/>
      <c r="BK174" s="47"/>
      <c r="BL174" s="47"/>
      <c r="BM174" s="47"/>
      <c r="BN174" s="47"/>
      <c r="BO174" s="47"/>
      <c r="BP174" s="47"/>
      <c r="BQ174" s="47"/>
      <c r="BR174" s="47"/>
      <c r="BS174" s="47"/>
      <c r="BT174" s="47"/>
      <c r="BU174" s="47"/>
      <c r="BV174" s="47"/>
      <c r="BW174" s="47"/>
      <c r="BX174" s="47"/>
      <c r="BY174" s="47"/>
      <c r="BZ174" s="47"/>
      <c r="CA174" s="47"/>
      <c r="CB174" s="47"/>
      <c r="CC174" s="47"/>
      <c r="CD174" s="47"/>
      <c r="CE174" s="47"/>
      <c r="CF174" s="47"/>
      <c r="CG174" s="47"/>
      <c r="CH174" s="47"/>
      <c r="CI174" s="47"/>
      <c r="CJ174" s="47"/>
      <c r="CK174" s="47"/>
      <c r="CL174" s="47"/>
      <c r="CM174" s="47"/>
      <c r="CN174" s="47"/>
      <c r="CO174" s="47"/>
      <c r="CP174" s="47"/>
      <c r="CQ174" s="47"/>
      <c r="CR174" s="47"/>
      <c r="CS174" s="47"/>
      <c r="CT174" s="47"/>
      <c r="CU174" s="47"/>
      <c r="CV174" s="47"/>
      <c r="CW174" s="47"/>
      <c r="CX174" s="47"/>
      <c r="CY174" s="47"/>
      <c r="CZ174" s="47"/>
      <c r="DA174" s="47"/>
      <c r="DB174" s="47"/>
      <c r="DC174" s="47"/>
      <c r="DD174" s="47"/>
      <c r="DE174" s="47"/>
      <c r="DF174" s="47"/>
      <c r="DG174" s="47"/>
      <c r="DH174" s="47"/>
      <c r="DI174" s="47"/>
      <c r="DJ174" s="47"/>
      <c r="DK174" s="47"/>
      <c r="DL174" s="47"/>
      <c r="DM174" s="47"/>
      <c r="DN174" s="47"/>
      <c r="DO174" s="47"/>
      <c r="DP174" s="47"/>
      <c r="DQ174" s="47"/>
      <c r="DR174" s="47"/>
      <c r="DS174" s="47"/>
      <c r="DT174" s="47"/>
      <c r="DU174" s="47"/>
      <c r="DV174" s="47"/>
      <c r="DW174" s="47"/>
      <c r="DX174" s="47"/>
      <c r="DY174" s="47"/>
      <c r="DZ174" s="47"/>
      <c r="EA174" s="47"/>
      <c r="EB174" s="47"/>
      <c r="EC174" s="47"/>
      <c r="ED174" s="47"/>
      <c r="EE174" s="47"/>
      <c r="EF174" s="47"/>
      <c r="EG174" s="47"/>
      <c r="EH174" s="47"/>
      <c r="EI174" s="47"/>
      <c r="EJ174" s="47"/>
      <c r="EK174" s="47"/>
      <c r="EL174" s="47"/>
      <c r="EM174" s="47"/>
      <c r="EN174" s="47"/>
      <c r="EO174" s="47"/>
      <c r="EP174" s="47"/>
      <c r="EQ174" s="47"/>
      <c r="ER174" s="47"/>
      <c r="ES174" s="47"/>
      <c r="ET174" s="47"/>
      <c r="EU174" s="47"/>
      <c r="EV174" s="47"/>
      <c r="EW174" s="47"/>
      <c r="EX174" s="47"/>
      <c r="EY174" s="47"/>
      <c r="EZ174" s="47"/>
      <c r="FA174" s="47"/>
      <c r="FB174" s="47"/>
      <c r="FC174" s="47"/>
      <c r="FD174" s="47"/>
      <c r="FE174" s="47"/>
      <c r="FF174" s="47"/>
      <c r="FG174" s="47"/>
      <c r="FH174" s="47"/>
      <c r="FI174" s="47"/>
      <c r="FJ174" s="47"/>
      <c r="FK174" s="47"/>
      <c r="FL174" s="47"/>
      <c r="FM174" s="47"/>
      <c r="FN174" s="47"/>
      <c r="FO174" s="47"/>
      <c r="FP174" s="47"/>
    </row>
    <row r="175" spans="1:172" s="48" customFormat="1" ht="35.1" customHeight="1" x14ac:dyDescent="0.35">
      <c r="A175" s="103"/>
      <c r="B175" s="103"/>
      <c r="C175" s="106"/>
      <c r="D175" s="181"/>
      <c r="E175" s="356"/>
      <c r="F175" s="356"/>
      <c r="G175" s="356"/>
      <c r="H175" s="356"/>
      <c r="I175" s="356"/>
      <c r="J175" s="356"/>
      <c r="K175" s="356"/>
      <c r="L175" s="356"/>
      <c r="M175" s="356"/>
      <c r="N175" s="47"/>
      <c r="O175" s="47"/>
      <c r="P175" s="47"/>
      <c r="Q175" s="47"/>
      <c r="R175" s="47"/>
      <c r="S175" s="47"/>
      <c r="T175" s="47"/>
      <c r="U175" s="47"/>
      <c r="V175" s="47"/>
      <c r="W175" s="47"/>
      <c r="X175" s="47"/>
      <c r="Y175" s="47"/>
      <c r="Z175" s="47"/>
      <c r="AA175" s="47"/>
      <c r="AB175" s="47"/>
      <c r="AC175" s="47"/>
      <c r="AD175" s="47"/>
      <c r="AE175" s="47"/>
      <c r="AF175" s="47"/>
      <c r="AG175" s="47"/>
      <c r="AH175" s="47"/>
      <c r="AI175" s="47"/>
      <c r="AJ175" s="47"/>
      <c r="AK175" s="47"/>
      <c r="AL175" s="47"/>
      <c r="AM175" s="47"/>
      <c r="AN175" s="47"/>
      <c r="AO175" s="47"/>
      <c r="AP175" s="47"/>
      <c r="AQ175" s="47"/>
      <c r="AR175" s="47"/>
      <c r="AS175" s="47"/>
      <c r="AT175" s="47"/>
      <c r="AU175" s="47"/>
      <c r="AV175" s="47"/>
      <c r="AW175" s="47"/>
      <c r="AX175" s="47"/>
      <c r="AY175" s="47"/>
      <c r="AZ175" s="47"/>
      <c r="BA175" s="47"/>
      <c r="BB175" s="47"/>
      <c r="BC175" s="47"/>
      <c r="BD175" s="47"/>
      <c r="BE175" s="47"/>
      <c r="BF175" s="47"/>
      <c r="BG175" s="47"/>
      <c r="BH175" s="47"/>
      <c r="BI175" s="47"/>
      <c r="BJ175" s="47"/>
      <c r="BK175" s="47"/>
      <c r="BL175" s="47"/>
      <c r="BM175" s="47"/>
      <c r="BN175" s="47"/>
      <c r="BO175" s="47"/>
      <c r="BP175" s="47"/>
      <c r="BQ175" s="47"/>
      <c r="BR175" s="47"/>
      <c r="BS175" s="47"/>
      <c r="BT175" s="47"/>
      <c r="BU175" s="47"/>
      <c r="BV175" s="47"/>
      <c r="BW175" s="47"/>
      <c r="BX175" s="47"/>
      <c r="BY175" s="47"/>
      <c r="BZ175" s="47"/>
      <c r="CA175" s="47"/>
      <c r="CB175" s="47"/>
      <c r="CC175" s="47"/>
      <c r="CD175" s="47"/>
      <c r="CE175" s="47"/>
      <c r="CF175" s="47"/>
      <c r="CG175" s="47"/>
      <c r="CH175" s="47"/>
      <c r="CI175" s="47"/>
      <c r="CJ175" s="47"/>
      <c r="CK175" s="47"/>
      <c r="CL175" s="47"/>
      <c r="CM175" s="47"/>
      <c r="CN175" s="47"/>
      <c r="CO175" s="47"/>
      <c r="CP175" s="47"/>
      <c r="CQ175" s="47"/>
      <c r="CR175" s="47"/>
      <c r="CS175" s="47"/>
      <c r="CT175" s="47"/>
      <c r="CU175" s="47"/>
      <c r="CV175" s="47"/>
      <c r="CW175" s="47"/>
      <c r="CX175" s="47"/>
      <c r="CY175" s="47"/>
      <c r="CZ175" s="47"/>
      <c r="DA175" s="47"/>
      <c r="DB175" s="47"/>
      <c r="DC175" s="47"/>
      <c r="DD175" s="47"/>
      <c r="DE175" s="47"/>
      <c r="DF175" s="47"/>
      <c r="DG175" s="47"/>
      <c r="DH175" s="47"/>
      <c r="DI175" s="47"/>
      <c r="DJ175" s="47"/>
      <c r="DK175" s="47"/>
      <c r="DL175" s="47"/>
      <c r="DM175" s="47"/>
      <c r="DN175" s="47"/>
      <c r="DO175" s="47"/>
      <c r="DP175" s="47"/>
      <c r="DQ175" s="47"/>
      <c r="DR175" s="47"/>
      <c r="DS175" s="47"/>
      <c r="DT175" s="47"/>
      <c r="DU175" s="47"/>
      <c r="DV175" s="47"/>
      <c r="DW175" s="47"/>
      <c r="DX175" s="47"/>
      <c r="DY175" s="47"/>
      <c r="DZ175" s="47"/>
      <c r="EA175" s="47"/>
      <c r="EB175" s="47"/>
      <c r="EC175" s="47"/>
      <c r="ED175" s="47"/>
      <c r="EE175" s="47"/>
      <c r="EF175" s="47"/>
      <c r="EG175" s="47"/>
      <c r="EH175" s="47"/>
      <c r="EI175" s="47"/>
      <c r="EJ175" s="47"/>
      <c r="EK175" s="47"/>
      <c r="EL175" s="47"/>
      <c r="EM175" s="47"/>
      <c r="EN175" s="47"/>
      <c r="EO175" s="47"/>
      <c r="EP175" s="47"/>
      <c r="EQ175" s="47"/>
      <c r="ER175" s="47"/>
      <c r="ES175" s="47"/>
      <c r="ET175" s="47"/>
      <c r="EU175" s="47"/>
      <c r="EV175" s="47"/>
      <c r="EW175" s="47"/>
      <c r="EX175" s="47"/>
      <c r="EY175" s="47"/>
      <c r="EZ175" s="47"/>
      <c r="FA175" s="47"/>
      <c r="FB175" s="47"/>
      <c r="FC175" s="47"/>
      <c r="FD175" s="47"/>
      <c r="FE175" s="47"/>
      <c r="FF175" s="47"/>
      <c r="FG175" s="47"/>
      <c r="FH175" s="47"/>
      <c r="FI175" s="47"/>
      <c r="FJ175" s="47"/>
      <c r="FK175" s="47"/>
      <c r="FL175" s="47"/>
      <c r="FM175" s="47"/>
      <c r="FN175" s="47"/>
      <c r="FO175" s="47"/>
      <c r="FP175" s="47"/>
    </row>
    <row r="176" spans="1:172" s="48" customFormat="1" ht="35.1" customHeight="1" x14ac:dyDescent="0.35">
      <c r="A176" s="105"/>
      <c r="B176" s="105"/>
      <c r="C176" s="106"/>
      <c r="D176" s="181"/>
      <c r="E176" s="356"/>
      <c r="F176" s="356"/>
      <c r="G176" s="356"/>
      <c r="H176" s="356"/>
      <c r="I176" s="356"/>
      <c r="J176" s="356"/>
      <c r="K176" s="356"/>
      <c r="L176" s="356"/>
      <c r="M176" s="356"/>
      <c r="N176" s="47"/>
      <c r="O176" s="47"/>
      <c r="P176" s="47"/>
      <c r="Q176" s="47"/>
      <c r="R176" s="47"/>
      <c r="S176" s="47"/>
      <c r="T176" s="47"/>
      <c r="U176" s="47"/>
      <c r="V176" s="47"/>
      <c r="W176" s="47"/>
      <c r="X176" s="47"/>
      <c r="Y176" s="47"/>
      <c r="Z176" s="47"/>
      <c r="AA176" s="47"/>
      <c r="AB176" s="47"/>
      <c r="AC176" s="47"/>
      <c r="AD176" s="47"/>
      <c r="AE176" s="47"/>
      <c r="AF176" s="47"/>
      <c r="AG176" s="47"/>
      <c r="AH176" s="47"/>
      <c r="AI176" s="47"/>
      <c r="AJ176" s="47"/>
      <c r="AK176" s="47"/>
      <c r="AL176" s="47"/>
      <c r="AM176" s="47"/>
      <c r="AN176" s="47"/>
      <c r="AO176" s="47"/>
      <c r="AP176" s="47"/>
      <c r="AQ176" s="47"/>
      <c r="AR176" s="47"/>
      <c r="AS176" s="47"/>
      <c r="AT176" s="47"/>
      <c r="AU176" s="47"/>
      <c r="AV176" s="47"/>
      <c r="AW176" s="47"/>
      <c r="AX176" s="47"/>
      <c r="AY176" s="47"/>
      <c r="AZ176" s="47"/>
      <c r="BA176" s="47"/>
      <c r="BB176" s="47"/>
      <c r="BC176" s="47"/>
      <c r="BD176" s="47"/>
      <c r="BE176" s="47"/>
      <c r="BF176" s="47"/>
      <c r="BG176" s="47"/>
      <c r="BH176" s="47"/>
      <c r="BI176" s="47"/>
      <c r="BJ176" s="47"/>
      <c r="BK176" s="47"/>
      <c r="BL176" s="47"/>
      <c r="BM176" s="47"/>
      <c r="BN176" s="47"/>
      <c r="BO176" s="47"/>
      <c r="BP176" s="47"/>
      <c r="BQ176" s="47"/>
      <c r="BR176" s="47"/>
      <c r="BS176" s="47"/>
      <c r="BT176" s="47"/>
      <c r="BU176" s="47"/>
      <c r="BV176" s="47"/>
      <c r="BW176" s="47"/>
      <c r="BX176" s="47"/>
      <c r="BY176" s="47"/>
      <c r="BZ176" s="47"/>
      <c r="CA176" s="47"/>
      <c r="CB176" s="47"/>
      <c r="CC176" s="47"/>
      <c r="CD176" s="47"/>
      <c r="CE176" s="47"/>
      <c r="CF176" s="47"/>
      <c r="CG176" s="47"/>
      <c r="CH176" s="47"/>
      <c r="CI176" s="47"/>
      <c r="CJ176" s="47"/>
      <c r="CK176" s="47"/>
      <c r="CL176" s="47"/>
      <c r="CM176" s="47"/>
      <c r="CN176" s="47"/>
      <c r="CO176" s="47"/>
      <c r="CP176" s="47"/>
      <c r="CQ176" s="47"/>
      <c r="CR176" s="47"/>
      <c r="CS176" s="47"/>
      <c r="CT176" s="47"/>
      <c r="CU176" s="47"/>
      <c r="CV176" s="47"/>
      <c r="CW176" s="47"/>
      <c r="CX176" s="47"/>
      <c r="CY176" s="47"/>
      <c r="CZ176" s="47"/>
      <c r="DA176" s="47"/>
      <c r="DB176" s="47"/>
      <c r="DC176" s="47"/>
      <c r="DD176" s="47"/>
      <c r="DE176" s="47"/>
      <c r="DF176" s="47"/>
      <c r="DG176" s="47"/>
      <c r="DH176" s="47"/>
      <c r="DI176" s="47"/>
      <c r="DJ176" s="47"/>
      <c r="DK176" s="47"/>
      <c r="DL176" s="47"/>
      <c r="DM176" s="47"/>
      <c r="DN176" s="47"/>
      <c r="DO176" s="47"/>
      <c r="DP176" s="47"/>
      <c r="DQ176" s="47"/>
      <c r="DR176" s="47"/>
      <c r="DS176" s="47"/>
      <c r="DT176" s="47"/>
      <c r="DU176" s="47"/>
      <c r="DV176" s="47"/>
      <c r="DW176" s="47"/>
      <c r="DX176" s="47"/>
      <c r="DY176" s="47"/>
      <c r="DZ176" s="47"/>
      <c r="EA176" s="47"/>
      <c r="EB176" s="47"/>
      <c r="EC176" s="47"/>
      <c r="ED176" s="47"/>
      <c r="EE176" s="47"/>
      <c r="EF176" s="47"/>
      <c r="EG176" s="47"/>
      <c r="EH176" s="47"/>
      <c r="EI176" s="47"/>
      <c r="EJ176" s="47"/>
      <c r="EK176" s="47"/>
      <c r="EL176" s="47"/>
      <c r="EM176" s="47"/>
      <c r="EN176" s="47"/>
      <c r="EO176" s="47"/>
      <c r="EP176" s="47"/>
      <c r="EQ176" s="47"/>
      <c r="ER176" s="47"/>
      <c r="ES176" s="47"/>
      <c r="ET176" s="47"/>
      <c r="EU176" s="47"/>
      <c r="EV176" s="47"/>
      <c r="EW176" s="47"/>
      <c r="EX176" s="47"/>
      <c r="EY176" s="47"/>
      <c r="EZ176" s="47"/>
      <c r="FA176" s="47"/>
      <c r="FB176" s="47"/>
      <c r="FC176" s="47"/>
      <c r="FD176" s="47"/>
      <c r="FE176" s="47"/>
      <c r="FF176" s="47"/>
      <c r="FG176" s="47"/>
      <c r="FH176" s="47"/>
      <c r="FI176" s="47"/>
      <c r="FJ176" s="47"/>
      <c r="FK176" s="47"/>
      <c r="FL176" s="47"/>
      <c r="FM176" s="47"/>
      <c r="FN176" s="47"/>
      <c r="FO176" s="47"/>
      <c r="FP176" s="47"/>
    </row>
    <row r="177" spans="1:172" s="48" customFormat="1" ht="35.1" customHeight="1" x14ac:dyDescent="0.35">
      <c r="A177" s="105"/>
      <c r="B177" s="105"/>
      <c r="C177" s="106"/>
      <c r="D177" s="181"/>
      <c r="E177" s="356"/>
      <c r="F177" s="356"/>
      <c r="G177" s="356"/>
      <c r="H177" s="356"/>
      <c r="I177" s="356"/>
      <c r="J177" s="356"/>
      <c r="K177" s="356"/>
      <c r="L177" s="356"/>
      <c r="M177" s="356"/>
      <c r="N177" s="47"/>
      <c r="O177" s="47"/>
      <c r="P177" s="47"/>
      <c r="Q177" s="47"/>
      <c r="R177" s="47"/>
      <c r="S177" s="47"/>
      <c r="T177" s="47"/>
      <c r="U177" s="47"/>
      <c r="V177" s="47"/>
      <c r="W177" s="47"/>
      <c r="X177" s="47"/>
      <c r="Y177" s="47"/>
      <c r="Z177" s="47"/>
      <c r="AA177" s="47"/>
      <c r="AB177" s="47"/>
      <c r="AC177" s="47"/>
      <c r="AD177" s="47"/>
      <c r="AE177" s="47"/>
      <c r="AF177" s="47"/>
      <c r="AG177" s="47"/>
      <c r="AH177" s="47"/>
      <c r="AI177" s="47"/>
      <c r="AJ177" s="47"/>
      <c r="AK177" s="47"/>
      <c r="AL177" s="47"/>
      <c r="AM177" s="47"/>
      <c r="AN177" s="47"/>
      <c r="AO177" s="47"/>
      <c r="AP177" s="47"/>
      <c r="AQ177" s="47"/>
      <c r="AR177" s="47"/>
      <c r="AS177" s="47"/>
      <c r="AT177" s="47"/>
      <c r="AU177" s="47"/>
      <c r="AV177" s="47"/>
      <c r="AW177" s="47"/>
      <c r="AX177" s="47"/>
      <c r="AY177" s="47"/>
      <c r="AZ177" s="47"/>
      <c r="BA177" s="47"/>
      <c r="BB177" s="47"/>
      <c r="BC177" s="47"/>
      <c r="BD177" s="47"/>
      <c r="BE177" s="47"/>
      <c r="BF177" s="47"/>
      <c r="BG177" s="47"/>
      <c r="BH177" s="47"/>
      <c r="BI177" s="47"/>
      <c r="BJ177" s="47"/>
      <c r="BK177" s="47"/>
      <c r="BL177" s="47"/>
      <c r="BM177" s="47"/>
      <c r="BN177" s="47"/>
      <c r="BO177" s="47"/>
      <c r="BP177" s="47"/>
      <c r="BQ177" s="47"/>
      <c r="BR177" s="47"/>
      <c r="BS177" s="47"/>
      <c r="BT177" s="47"/>
      <c r="BU177" s="47"/>
      <c r="BV177" s="47"/>
      <c r="BW177" s="47"/>
      <c r="BX177" s="47"/>
      <c r="BY177" s="47"/>
      <c r="BZ177" s="47"/>
      <c r="CA177" s="47"/>
      <c r="CB177" s="47"/>
      <c r="CC177" s="47"/>
      <c r="CD177" s="47"/>
      <c r="CE177" s="47"/>
      <c r="CF177" s="47"/>
      <c r="CG177" s="47"/>
      <c r="CH177" s="47"/>
      <c r="CI177" s="47"/>
      <c r="CJ177" s="47"/>
      <c r="CK177" s="47"/>
      <c r="CL177" s="47"/>
      <c r="CM177" s="47"/>
      <c r="CN177" s="47"/>
      <c r="CO177" s="47"/>
      <c r="CP177" s="47"/>
      <c r="CQ177" s="47"/>
      <c r="CR177" s="47"/>
      <c r="CS177" s="47"/>
      <c r="CT177" s="47"/>
      <c r="CU177" s="47"/>
      <c r="CV177" s="47"/>
      <c r="CW177" s="47"/>
      <c r="CX177" s="47"/>
      <c r="CY177" s="47"/>
      <c r="CZ177" s="47"/>
      <c r="DA177" s="47"/>
      <c r="DB177" s="47"/>
      <c r="DC177" s="47"/>
      <c r="DD177" s="47"/>
      <c r="DE177" s="47"/>
      <c r="DF177" s="47"/>
      <c r="DG177" s="47"/>
      <c r="DH177" s="47"/>
      <c r="DI177" s="47"/>
      <c r="DJ177" s="47"/>
      <c r="DK177" s="47"/>
      <c r="DL177" s="47"/>
      <c r="DM177" s="47"/>
      <c r="DN177" s="47"/>
      <c r="DO177" s="47"/>
      <c r="DP177" s="47"/>
      <c r="DQ177" s="47"/>
      <c r="DR177" s="47"/>
      <c r="DS177" s="47"/>
      <c r="DT177" s="47"/>
      <c r="DU177" s="47"/>
      <c r="DV177" s="47"/>
      <c r="DW177" s="47"/>
      <c r="DX177" s="47"/>
      <c r="DY177" s="47"/>
      <c r="DZ177" s="47"/>
      <c r="EA177" s="47"/>
      <c r="EB177" s="47"/>
      <c r="EC177" s="47"/>
      <c r="ED177" s="47"/>
      <c r="EE177" s="47"/>
      <c r="EF177" s="47"/>
      <c r="EG177" s="47"/>
      <c r="EH177" s="47"/>
      <c r="EI177" s="47"/>
      <c r="EJ177" s="47"/>
      <c r="EK177" s="47"/>
      <c r="EL177" s="47"/>
      <c r="EM177" s="47"/>
      <c r="EN177" s="47"/>
      <c r="EO177" s="47"/>
      <c r="EP177" s="47"/>
      <c r="EQ177" s="47"/>
      <c r="ER177" s="47"/>
      <c r="ES177" s="47"/>
      <c r="ET177" s="47"/>
      <c r="EU177" s="47"/>
      <c r="EV177" s="47"/>
      <c r="EW177" s="47"/>
      <c r="EX177" s="47"/>
      <c r="EY177" s="47"/>
      <c r="EZ177" s="47"/>
      <c r="FA177" s="47"/>
      <c r="FB177" s="47"/>
      <c r="FC177" s="47"/>
      <c r="FD177" s="47"/>
      <c r="FE177" s="47"/>
      <c r="FF177" s="47"/>
      <c r="FG177" s="47"/>
      <c r="FH177" s="47"/>
      <c r="FI177" s="47"/>
      <c r="FJ177" s="47"/>
      <c r="FK177" s="47"/>
      <c r="FL177" s="47"/>
      <c r="FM177" s="47"/>
      <c r="FN177" s="47"/>
      <c r="FO177" s="47"/>
      <c r="FP177" s="47"/>
    </row>
    <row r="178" spans="1:172" s="48" customFormat="1" ht="35.1" customHeight="1" x14ac:dyDescent="0.35">
      <c r="A178" s="105"/>
      <c r="B178" s="105"/>
      <c r="C178" s="106"/>
      <c r="D178" s="181"/>
      <c r="E178" s="356"/>
      <c r="F178" s="356"/>
      <c r="G178" s="356"/>
      <c r="H178" s="356"/>
      <c r="I178" s="356"/>
      <c r="J178" s="356"/>
      <c r="K178" s="356"/>
      <c r="L178" s="356"/>
      <c r="M178" s="356"/>
      <c r="N178" s="47"/>
      <c r="O178" s="47"/>
      <c r="P178" s="47"/>
      <c r="Q178" s="47"/>
      <c r="R178" s="47"/>
      <c r="S178" s="47"/>
      <c r="T178" s="47"/>
      <c r="U178" s="47"/>
      <c r="V178" s="47"/>
      <c r="W178" s="47"/>
      <c r="X178" s="47"/>
      <c r="Y178" s="47"/>
      <c r="Z178" s="47"/>
      <c r="AA178" s="47"/>
      <c r="AB178" s="47"/>
      <c r="AC178" s="47"/>
      <c r="AD178" s="47"/>
      <c r="AE178" s="47"/>
      <c r="AF178" s="47"/>
      <c r="AG178" s="47"/>
      <c r="AH178" s="47"/>
      <c r="AI178" s="47"/>
      <c r="AJ178" s="47"/>
      <c r="AK178" s="47"/>
      <c r="AL178" s="47"/>
      <c r="AM178" s="47"/>
      <c r="AN178" s="47"/>
      <c r="AO178" s="47"/>
      <c r="AP178" s="47"/>
      <c r="AQ178" s="47"/>
      <c r="AR178" s="47"/>
      <c r="AS178" s="47"/>
      <c r="AT178" s="47"/>
      <c r="AU178" s="47"/>
      <c r="AV178" s="47"/>
      <c r="AW178" s="47"/>
      <c r="AX178" s="47"/>
      <c r="AY178" s="47"/>
      <c r="AZ178" s="47"/>
      <c r="BA178" s="47"/>
      <c r="BB178" s="47"/>
      <c r="BC178" s="47"/>
      <c r="BD178" s="47"/>
      <c r="BE178" s="47"/>
      <c r="BF178" s="47"/>
      <c r="BG178" s="47"/>
      <c r="BH178" s="47"/>
      <c r="BI178" s="47"/>
      <c r="BJ178" s="47"/>
      <c r="BK178" s="47"/>
      <c r="BL178" s="47"/>
      <c r="BM178" s="47"/>
      <c r="BN178" s="47"/>
      <c r="BO178" s="47"/>
      <c r="BP178" s="47"/>
      <c r="BQ178" s="47"/>
      <c r="BR178" s="47"/>
      <c r="BS178" s="47"/>
      <c r="BT178" s="47"/>
      <c r="BU178" s="47"/>
      <c r="BV178" s="47"/>
      <c r="BW178" s="47"/>
      <c r="BX178" s="47"/>
      <c r="BY178" s="47"/>
      <c r="BZ178" s="47"/>
      <c r="CA178" s="47"/>
      <c r="CB178" s="47"/>
      <c r="CC178" s="47"/>
      <c r="CD178" s="47"/>
      <c r="CE178" s="47"/>
      <c r="CF178" s="47"/>
      <c r="CG178" s="47"/>
      <c r="CH178" s="47"/>
      <c r="CI178" s="47"/>
      <c r="CJ178" s="47"/>
      <c r="CK178" s="47"/>
      <c r="CL178" s="47"/>
      <c r="CM178" s="47"/>
      <c r="CN178" s="47"/>
      <c r="CO178" s="47"/>
      <c r="CP178" s="47"/>
      <c r="CQ178" s="47"/>
      <c r="CR178" s="47"/>
      <c r="CS178" s="47"/>
      <c r="CT178" s="47"/>
      <c r="CU178" s="47"/>
      <c r="CV178" s="47"/>
      <c r="CW178" s="47"/>
      <c r="CX178" s="47"/>
      <c r="CY178" s="47"/>
      <c r="CZ178" s="47"/>
      <c r="DA178" s="47"/>
      <c r="DB178" s="47"/>
      <c r="DC178" s="47"/>
      <c r="DD178" s="47"/>
      <c r="DE178" s="47"/>
      <c r="DF178" s="47"/>
      <c r="DG178" s="47"/>
      <c r="DH178" s="47"/>
      <c r="DI178" s="47"/>
      <c r="DJ178" s="47"/>
      <c r="DK178" s="47"/>
      <c r="DL178" s="47"/>
      <c r="DM178" s="47"/>
      <c r="DN178" s="47"/>
      <c r="DO178" s="47"/>
      <c r="DP178" s="47"/>
      <c r="DQ178" s="47"/>
      <c r="DR178" s="47"/>
      <c r="DS178" s="47"/>
      <c r="DT178" s="47"/>
      <c r="DU178" s="47"/>
      <c r="DV178" s="47"/>
      <c r="DW178" s="47"/>
      <c r="DX178" s="47"/>
      <c r="DY178" s="47"/>
      <c r="DZ178" s="47"/>
      <c r="EA178" s="47"/>
      <c r="EB178" s="47"/>
      <c r="EC178" s="47"/>
      <c r="ED178" s="47"/>
      <c r="EE178" s="47"/>
      <c r="EF178" s="47"/>
      <c r="EG178" s="47"/>
      <c r="EH178" s="47"/>
      <c r="EI178" s="47"/>
      <c r="EJ178" s="47"/>
      <c r="EK178" s="47"/>
      <c r="EL178" s="47"/>
      <c r="EM178" s="47"/>
      <c r="EN178" s="47"/>
      <c r="EO178" s="47"/>
      <c r="EP178" s="47"/>
      <c r="EQ178" s="47"/>
      <c r="ER178" s="47"/>
      <c r="ES178" s="47"/>
      <c r="ET178" s="47"/>
      <c r="EU178" s="47"/>
      <c r="EV178" s="47"/>
      <c r="EW178" s="47"/>
      <c r="EX178" s="47"/>
      <c r="EY178" s="47"/>
      <c r="EZ178" s="47"/>
      <c r="FA178" s="47"/>
      <c r="FB178" s="47"/>
      <c r="FC178" s="47"/>
      <c r="FD178" s="47"/>
      <c r="FE178" s="47"/>
      <c r="FF178" s="47"/>
      <c r="FG178" s="47"/>
      <c r="FH178" s="47"/>
      <c r="FI178" s="47"/>
      <c r="FJ178" s="47"/>
      <c r="FK178" s="47"/>
      <c r="FL178" s="47"/>
      <c r="FM178" s="47"/>
      <c r="FN178" s="47"/>
      <c r="FO178" s="47"/>
      <c r="FP178" s="47"/>
    </row>
    <row r="179" spans="1:172" s="48" customFormat="1" ht="35.1" customHeight="1" x14ac:dyDescent="0.35">
      <c r="A179" s="105"/>
      <c r="B179" s="105"/>
      <c r="C179" s="106"/>
      <c r="D179" s="181"/>
      <c r="E179" s="356"/>
      <c r="F179" s="356"/>
      <c r="G179" s="356"/>
      <c r="H179" s="356"/>
      <c r="I179" s="356"/>
      <c r="J179" s="356"/>
      <c r="K179" s="356"/>
      <c r="L179" s="356"/>
      <c r="M179" s="356"/>
      <c r="N179" s="47"/>
      <c r="O179" s="47"/>
      <c r="P179" s="47"/>
      <c r="Q179" s="47"/>
      <c r="R179" s="47"/>
      <c r="S179" s="47"/>
      <c r="T179" s="47"/>
      <c r="U179" s="47"/>
      <c r="V179" s="47"/>
      <c r="W179" s="47"/>
      <c r="X179" s="47"/>
      <c r="Y179" s="47"/>
      <c r="Z179" s="47"/>
      <c r="AA179" s="47"/>
      <c r="AB179" s="47"/>
      <c r="AC179" s="47"/>
      <c r="AD179" s="47"/>
      <c r="AE179" s="47"/>
      <c r="AF179" s="47"/>
      <c r="AG179" s="47"/>
      <c r="AH179" s="47"/>
      <c r="AI179" s="47"/>
      <c r="AJ179" s="47"/>
      <c r="AK179" s="47"/>
      <c r="AL179" s="47"/>
      <c r="AM179" s="47"/>
      <c r="AN179" s="47"/>
      <c r="AO179" s="47"/>
      <c r="AP179" s="47"/>
      <c r="AQ179" s="47"/>
      <c r="AR179" s="47"/>
      <c r="AS179" s="47"/>
      <c r="AT179" s="47"/>
      <c r="AU179" s="47"/>
      <c r="AV179" s="47"/>
      <c r="AW179" s="47"/>
      <c r="AX179" s="47"/>
      <c r="AY179" s="47"/>
      <c r="AZ179" s="47"/>
      <c r="BA179" s="47"/>
      <c r="BB179" s="47"/>
      <c r="BC179" s="47"/>
      <c r="BD179" s="47"/>
      <c r="BE179" s="47"/>
      <c r="BF179" s="47"/>
      <c r="BG179" s="47"/>
      <c r="BH179" s="47"/>
      <c r="BI179" s="47"/>
      <c r="BJ179" s="47"/>
      <c r="BK179" s="47"/>
      <c r="BL179" s="47"/>
      <c r="BM179" s="47"/>
      <c r="BN179" s="47"/>
      <c r="BO179" s="47"/>
      <c r="BP179" s="47"/>
      <c r="BQ179" s="47"/>
      <c r="BR179" s="47"/>
      <c r="BS179" s="47"/>
      <c r="BT179" s="47"/>
      <c r="BU179" s="47"/>
      <c r="BV179" s="47"/>
      <c r="BW179" s="47"/>
      <c r="BX179" s="47"/>
      <c r="BY179" s="47"/>
      <c r="BZ179" s="47"/>
      <c r="CA179" s="47"/>
      <c r="CB179" s="47"/>
      <c r="CC179" s="47"/>
      <c r="CD179" s="47"/>
      <c r="CE179" s="47"/>
      <c r="CF179" s="47"/>
      <c r="CG179" s="47"/>
      <c r="CH179" s="47"/>
      <c r="CI179" s="47"/>
      <c r="CJ179" s="47"/>
      <c r="CK179" s="47"/>
      <c r="CL179" s="47"/>
      <c r="CM179" s="47"/>
      <c r="CN179" s="47"/>
      <c r="CO179" s="47"/>
      <c r="CP179" s="47"/>
      <c r="CQ179" s="47"/>
      <c r="CR179" s="47"/>
      <c r="CS179" s="47"/>
      <c r="CT179" s="47"/>
      <c r="CU179" s="47"/>
      <c r="CV179" s="47"/>
      <c r="CW179" s="47"/>
      <c r="CX179" s="47"/>
      <c r="CY179" s="47"/>
      <c r="CZ179" s="47"/>
      <c r="DA179" s="47"/>
      <c r="DB179" s="47"/>
      <c r="DC179" s="47"/>
      <c r="DD179" s="47"/>
      <c r="DE179" s="47"/>
      <c r="DF179" s="47"/>
      <c r="DG179" s="47"/>
      <c r="DH179" s="47"/>
      <c r="DI179" s="47"/>
      <c r="DJ179" s="47"/>
      <c r="DK179" s="47"/>
      <c r="DL179" s="47"/>
      <c r="DM179" s="47"/>
      <c r="DN179" s="47"/>
      <c r="DO179" s="47"/>
      <c r="DP179" s="47"/>
      <c r="DQ179" s="47"/>
      <c r="DR179" s="47"/>
      <c r="DS179" s="47"/>
      <c r="DT179" s="47"/>
      <c r="DU179" s="47"/>
      <c r="DV179" s="47"/>
      <c r="DW179" s="47"/>
      <c r="DX179" s="47"/>
      <c r="DY179" s="47"/>
      <c r="DZ179" s="47"/>
      <c r="EA179" s="47"/>
      <c r="EB179" s="47"/>
      <c r="EC179" s="47"/>
      <c r="ED179" s="47"/>
      <c r="EE179" s="47"/>
      <c r="EF179" s="47"/>
      <c r="EG179" s="47"/>
      <c r="EH179" s="47"/>
      <c r="EI179" s="47"/>
      <c r="EJ179" s="47"/>
      <c r="EK179" s="47"/>
      <c r="EL179" s="47"/>
      <c r="EM179" s="47"/>
      <c r="EN179" s="47"/>
      <c r="EO179" s="47"/>
      <c r="EP179" s="47"/>
      <c r="EQ179" s="47"/>
      <c r="ER179" s="47"/>
      <c r="ES179" s="47"/>
      <c r="ET179" s="47"/>
      <c r="EU179" s="47"/>
      <c r="EV179" s="47"/>
      <c r="EW179" s="47"/>
      <c r="EX179" s="47"/>
      <c r="EY179" s="47"/>
      <c r="EZ179" s="47"/>
      <c r="FA179" s="47"/>
      <c r="FB179" s="47"/>
      <c r="FC179" s="47"/>
      <c r="FD179" s="47"/>
      <c r="FE179" s="47"/>
      <c r="FF179" s="47"/>
      <c r="FG179" s="47"/>
      <c r="FH179" s="47"/>
      <c r="FI179" s="47"/>
      <c r="FJ179" s="47"/>
      <c r="FK179" s="47"/>
      <c r="FL179" s="47"/>
      <c r="FM179" s="47"/>
      <c r="FN179" s="47"/>
      <c r="FO179" s="47"/>
      <c r="FP179" s="47"/>
    </row>
    <row r="180" spans="1:172" s="48" customFormat="1" ht="35.1" customHeight="1" x14ac:dyDescent="0.35">
      <c r="A180" s="105"/>
      <c r="B180" s="105"/>
      <c r="C180" s="106"/>
      <c r="D180" s="181"/>
      <c r="E180" s="356"/>
      <c r="F180" s="356"/>
      <c r="G180" s="356"/>
      <c r="H180" s="356"/>
      <c r="I180" s="356"/>
      <c r="J180" s="356"/>
      <c r="K180" s="356"/>
      <c r="L180" s="356"/>
      <c r="M180" s="356"/>
      <c r="N180" s="47"/>
      <c r="O180" s="47"/>
      <c r="P180" s="47"/>
      <c r="Q180" s="47"/>
      <c r="R180" s="47"/>
      <c r="S180" s="47"/>
      <c r="T180" s="47"/>
      <c r="U180" s="47"/>
      <c r="V180" s="47"/>
      <c r="W180" s="47"/>
      <c r="X180" s="47"/>
      <c r="Y180" s="47"/>
      <c r="Z180" s="47"/>
      <c r="AA180" s="47"/>
      <c r="AB180" s="47"/>
      <c r="AC180" s="47"/>
      <c r="AD180" s="47"/>
      <c r="AE180" s="47"/>
      <c r="AF180" s="47"/>
      <c r="AG180" s="47"/>
      <c r="AH180" s="47"/>
      <c r="AI180" s="47"/>
      <c r="AJ180" s="47"/>
      <c r="AK180" s="47"/>
      <c r="AL180" s="47"/>
      <c r="AM180" s="47"/>
      <c r="AN180" s="47"/>
      <c r="AO180" s="47"/>
      <c r="AP180" s="47"/>
      <c r="AQ180" s="47"/>
      <c r="AR180" s="47"/>
      <c r="AS180" s="47"/>
      <c r="AT180" s="47"/>
      <c r="AU180" s="47"/>
      <c r="AV180" s="47"/>
      <c r="AW180" s="47"/>
      <c r="AX180" s="47"/>
      <c r="AY180" s="47"/>
      <c r="AZ180" s="47"/>
      <c r="BA180" s="47"/>
      <c r="BB180" s="47"/>
      <c r="BC180" s="47"/>
      <c r="BD180" s="47"/>
      <c r="BE180" s="47"/>
      <c r="BF180" s="47"/>
      <c r="BG180" s="47"/>
      <c r="BH180" s="47"/>
      <c r="BI180" s="47"/>
      <c r="BJ180" s="47"/>
      <c r="BK180" s="47"/>
      <c r="BL180" s="47"/>
      <c r="BM180" s="47"/>
      <c r="BN180" s="47"/>
      <c r="BO180" s="47"/>
      <c r="BP180" s="47"/>
      <c r="BQ180" s="47"/>
      <c r="BR180" s="47"/>
      <c r="BS180" s="47"/>
      <c r="BT180" s="47"/>
      <c r="BU180" s="47"/>
      <c r="BV180" s="47"/>
      <c r="BW180" s="47"/>
      <c r="BX180" s="47"/>
      <c r="BY180" s="47"/>
      <c r="BZ180" s="47"/>
      <c r="CA180" s="47"/>
      <c r="CB180" s="47"/>
      <c r="CC180" s="47"/>
      <c r="CD180" s="47"/>
      <c r="CE180" s="47"/>
      <c r="CF180" s="47"/>
      <c r="CG180" s="47"/>
      <c r="CH180" s="47"/>
      <c r="CI180" s="47"/>
      <c r="CJ180" s="47"/>
      <c r="CK180" s="47"/>
      <c r="CL180" s="47"/>
      <c r="CM180" s="47"/>
      <c r="CN180" s="47"/>
      <c r="CO180" s="47"/>
      <c r="CP180" s="47"/>
      <c r="CQ180" s="47"/>
      <c r="CR180" s="47"/>
      <c r="CS180" s="47"/>
      <c r="CT180" s="47"/>
      <c r="CU180" s="47"/>
      <c r="CV180" s="47"/>
      <c r="CW180" s="47"/>
      <c r="CX180" s="47"/>
      <c r="CY180" s="47"/>
      <c r="CZ180" s="47"/>
      <c r="DA180" s="47"/>
      <c r="DB180" s="47"/>
      <c r="DC180" s="47"/>
      <c r="DD180" s="47"/>
      <c r="DE180" s="47"/>
      <c r="DF180" s="47"/>
      <c r="DG180" s="47"/>
      <c r="DH180" s="47"/>
      <c r="DI180" s="47"/>
      <c r="DJ180" s="47"/>
      <c r="DK180" s="47"/>
      <c r="DL180" s="47"/>
      <c r="DM180" s="47"/>
      <c r="DN180" s="47"/>
      <c r="DO180" s="47"/>
      <c r="DP180" s="47"/>
      <c r="DQ180" s="47"/>
      <c r="DR180" s="47"/>
      <c r="DS180" s="47"/>
      <c r="DT180" s="47"/>
      <c r="DU180" s="47"/>
      <c r="DV180" s="47"/>
      <c r="DW180" s="47"/>
      <c r="DX180" s="47"/>
      <c r="DY180" s="47"/>
      <c r="DZ180" s="47"/>
      <c r="EA180" s="47"/>
      <c r="EB180" s="47"/>
      <c r="EC180" s="47"/>
      <c r="ED180" s="47"/>
      <c r="EE180" s="47"/>
      <c r="EF180" s="47"/>
      <c r="EG180" s="47"/>
      <c r="EH180" s="47"/>
      <c r="EI180" s="47"/>
      <c r="EJ180" s="47"/>
      <c r="EK180" s="47"/>
      <c r="EL180" s="47"/>
      <c r="EM180" s="47"/>
      <c r="EN180" s="47"/>
      <c r="EO180" s="47"/>
      <c r="EP180" s="47"/>
      <c r="EQ180" s="47"/>
      <c r="ER180" s="47"/>
      <c r="ES180" s="47"/>
      <c r="ET180" s="47"/>
      <c r="EU180" s="47"/>
      <c r="EV180" s="47"/>
      <c r="EW180" s="47"/>
      <c r="EX180" s="47"/>
      <c r="EY180" s="47"/>
      <c r="EZ180" s="47"/>
      <c r="FA180" s="47"/>
      <c r="FB180" s="47"/>
      <c r="FC180" s="47"/>
      <c r="FD180" s="47"/>
      <c r="FE180" s="47"/>
      <c r="FF180" s="47"/>
      <c r="FG180" s="47"/>
      <c r="FH180" s="47"/>
      <c r="FI180" s="47"/>
      <c r="FJ180" s="47"/>
      <c r="FK180" s="47"/>
      <c r="FL180" s="47"/>
      <c r="FM180" s="47"/>
      <c r="FN180" s="47"/>
      <c r="FO180" s="47"/>
      <c r="FP180" s="47"/>
    </row>
    <row r="181" spans="1:172" s="48" customFormat="1" ht="35.1" customHeight="1" x14ac:dyDescent="0.35">
      <c r="A181" s="103"/>
      <c r="B181" s="103"/>
      <c r="C181" s="106"/>
      <c r="D181" s="181"/>
      <c r="E181" s="356"/>
      <c r="F181" s="356"/>
      <c r="G181" s="356"/>
      <c r="H181" s="356"/>
      <c r="I181" s="356"/>
      <c r="J181" s="356"/>
      <c r="K181" s="356"/>
      <c r="L181" s="356"/>
      <c r="M181" s="356"/>
      <c r="N181" s="47"/>
      <c r="O181" s="47"/>
      <c r="P181" s="47"/>
      <c r="Q181" s="47"/>
      <c r="R181" s="47"/>
      <c r="S181" s="47"/>
      <c r="T181" s="47"/>
      <c r="U181" s="47"/>
      <c r="V181" s="47"/>
      <c r="W181" s="47"/>
      <c r="X181" s="47"/>
      <c r="Y181" s="47"/>
      <c r="Z181" s="47"/>
      <c r="AA181" s="47"/>
      <c r="AB181" s="47"/>
      <c r="AC181" s="47"/>
      <c r="AD181" s="47"/>
      <c r="AE181" s="47"/>
      <c r="AF181" s="47"/>
      <c r="AG181" s="47"/>
      <c r="AH181" s="47"/>
      <c r="AI181" s="47"/>
      <c r="AJ181" s="47"/>
      <c r="AK181" s="47"/>
      <c r="AL181" s="47"/>
      <c r="AM181" s="47"/>
      <c r="AN181" s="47"/>
      <c r="AO181" s="47"/>
      <c r="AP181" s="47"/>
      <c r="AQ181" s="47"/>
      <c r="AR181" s="47"/>
      <c r="AS181" s="47"/>
      <c r="AT181" s="47"/>
      <c r="AU181" s="47"/>
      <c r="AV181" s="47"/>
      <c r="AW181" s="47"/>
      <c r="AX181" s="47"/>
      <c r="AY181" s="47"/>
      <c r="AZ181" s="47"/>
      <c r="BA181" s="47"/>
      <c r="BB181" s="47"/>
      <c r="BC181" s="47"/>
      <c r="BD181" s="47"/>
      <c r="BE181" s="47"/>
      <c r="BF181" s="47"/>
      <c r="BG181" s="47"/>
      <c r="BH181" s="47"/>
      <c r="BI181" s="47"/>
      <c r="BJ181" s="47"/>
      <c r="BK181" s="47"/>
      <c r="BL181" s="47"/>
      <c r="BM181" s="47"/>
      <c r="BN181" s="47"/>
      <c r="BO181" s="47"/>
      <c r="BP181" s="47"/>
      <c r="BQ181" s="47"/>
      <c r="BR181" s="47"/>
      <c r="BS181" s="47"/>
      <c r="BT181" s="47"/>
      <c r="BU181" s="47"/>
      <c r="BV181" s="47"/>
      <c r="BW181" s="47"/>
      <c r="BX181" s="47"/>
      <c r="BY181" s="47"/>
      <c r="BZ181" s="47"/>
      <c r="CA181" s="47"/>
      <c r="CB181" s="47"/>
      <c r="CC181" s="47"/>
      <c r="CD181" s="47"/>
      <c r="CE181" s="47"/>
      <c r="CF181" s="47"/>
      <c r="CG181" s="47"/>
      <c r="CH181" s="47"/>
      <c r="CI181" s="47"/>
      <c r="CJ181" s="47"/>
      <c r="CK181" s="47"/>
      <c r="CL181" s="47"/>
      <c r="CM181" s="47"/>
      <c r="CN181" s="47"/>
      <c r="CO181" s="47"/>
      <c r="CP181" s="47"/>
      <c r="CQ181" s="47"/>
      <c r="CR181" s="47"/>
      <c r="CS181" s="47"/>
      <c r="CT181" s="47"/>
      <c r="CU181" s="47"/>
      <c r="CV181" s="47"/>
      <c r="CW181" s="47"/>
      <c r="CX181" s="47"/>
      <c r="CY181" s="47"/>
      <c r="CZ181" s="47"/>
      <c r="DA181" s="47"/>
      <c r="DB181" s="47"/>
      <c r="DC181" s="47"/>
      <c r="DD181" s="47"/>
      <c r="DE181" s="47"/>
      <c r="DF181" s="47"/>
      <c r="DG181" s="47"/>
      <c r="DH181" s="47"/>
      <c r="DI181" s="47"/>
      <c r="DJ181" s="47"/>
      <c r="DK181" s="47"/>
      <c r="DL181" s="47"/>
      <c r="DM181" s="47"/>
      <c r="DN181" s="47"/>
      <c r="DO181" s="47"/>
      <c r="DP181" s="47"/>
      <c r="DQ181" s="47"/>
      <c r="DR181" s="47"/>
      <c r="DS181" s="47"/>
      <c r="DT181" s="47"/>
      <c r="DU181" s="47"/>
      <c r="DV181" s="47"/>
      <c r="DW181" s="47"/>
      <c r="DX181" s="47"/>
      <c r="DY181" s="47"/>
      <c r="DZ181" s="47"/>
      <c r="EA181" s="47"/>
      <c r="EB181" s="47"/>
      <c r="EC181" s="47"/>
      <c r="ED181" s="47"/>
      <c r="EE181" s="47"/>
      <c r="EF181" s="47"/>
      <c r="EG181" s="47"/>
      <c r="EH181" s="47"/>
      <c r="EI181" s="47"/>
      <c r="EJ181" s="47"/>
      <c r="EK181" s="47"/>
      <c r="EL181" s="47"/>
      <c r="EM181" s="47"/>
      <c r="EN181" s="47"/>
      <c r="EO181" s="47"/>
      <c r="EP181" s="47"/>
      <c r="EQ181" s="47"/>
      <c r="ER181" s="47"/>
      <c r="ES181" s="47"/>
      <c r="ET181" s="47"/>
      <c r="EU181" s="47"/>
      <c r="EV181" s="47"/>
      <c r="EW181" s="47"/>
      <c r="EX181" s="47"/>
      <c r="EY181" s="47"/>
      <c r="EZ181" s="47"/>
      <c r="FA181" s="47"/>
      <c r="FB181" s="47"/>
      <c r="FC181" s="47"/>
      <c r="FD181" s="47"/>
      <c r="FE181" s="47"/>
      <c r="FF181" s="47"/>
      <c r="FG181" s="47"/>
      <c r="FH181" s="47"/>
      <c r="FI181" s="47"/>
      <c r="FJ181" s="47"/>
      <c r="FK181" s="47"/>
      <c r="FL181" s="47"/>
      <c r="FM181" s="47"/>
      <c r="FN181" s="47"/>
      <c r="FO181" s="47"/>
      <c r="FP181" s="47"/>
    </row>
    <row r="182" spans="1:172" s="48" customFormat="1" ht="35.1" customHeight="1" x14ac:dyDescent="0.35">
      <c r="A182" s="103"/>
      <c r="B182" s="103"/>
      <c r="C182" s="106"/>
      <c r="D182" s="181"/>
      <c r="E182" s="356"/>
      <c r="F182" s="356"/>
      <c r="G182" s="356"/>
      <c r="H182" s="356"/>
      <c r="I182" s="356"/>
      <c r="J182" s="356"/>
      <c r="K182" s="356"/>
      <c r="L182" s="356"/>
      <c r="M182" s="356"/>
      <c r="N182" s="47"/>
      <c r="O182" s="47"/>
      <c r="P182" s="47"/>
      <c r="Q182" s="47"/>
      <c r="R182" s="47"/>
      <c r="S182" s="47"/>
      <c r="T182" s="47"/>
      <c r="U182" s="47"/>
      <c r="V182" s="47"/>
      <c r="W182" s="47"/>
      <c r="X182" s="47"/>
      <c r="Y182" s="47"/>
      <c r="Z182" s="47"/>
      <c r="AA182" s="47"/>
      <c r="AB182" s="47"/>
      <c r="AC182" s="47"/>
      <c r="AD182" s="47"/>
      <c r="AE182" s="47"/>
      <c r="AF182" s="47"/>
      <c r="AG182" s="47"/>
      <c r="AH182" s="47"/>
      <c r="AI182" s="47"/>
      <c r="AJ182" s="47"/>
      <c r="AK182" s="47"/>
      <c r="AL182" s="47"/>
      <c r="AM182" s="47"/>
      <c r="AN182" s="47"/>
      <c r="AO182" s="47"/>
      <c r="AP182" s="47"/>
      <c r="AQ182" s="47"/>
      <c r="AR182" s="47"/>
      <c r="AS182" s="47"/>
      <c r="AT182" s="47"/>
      <c r="AU182" s="47"/>
      <c r="AV182" s="47"/>
      <c r="AW182" s="47"/>
      <c r="AX182" s="47"/>
      <c r="AY182" s="47"/>
      <c r="AZ182" s="47"/>
      <c r="BA182" s="47"/>
      <c r="BB182" s="47"/>
      <c r="BC182" s="47"/>
      <c r="BD182" s="47"/>
      <c r="BE182" s="47"/>
      <c r="BF182" s="47"/>
      <c r="BG182" s="47"/>
      <c r="BH182" s="47"/>
      <c r="BI182" s="47"/>
      <c r="BJ182" s="47"/>
      <c r="BK182" s="47"/>
      <c r="BL182" s="47"/>
      <c r="BM182" s="47"/>
      <c r="BN182" s="47"/>
      <c r="BO182" s="47"/>
      <c r="BP182" s="47"/>
      <c r="BQ182" s="47"/>
      <c r="BR182" s="47"/>
      <c r="BS182" s="47"/>
      <c r="BT182" s="47"/>
      <c r="BU182" s="47"/>
      <c r="BV182" s="47"/>
      <c r="BW182" s="47"/>
      <c r="BX182" s="47"/>
      <c r="BY182" s="47"/>
      <c r="BZ182" s="47"/>
      <c r="CA182" s="47"/>
      <c r="CB182" s="47"/>
      <c r="CC182" s="47"/>
      <c r="CD182" s="47"/>
      <c r="CE182" s="47"/>
      <c r="CF182" s="47"/>
      <c r="CG182" s="47"/>
      <c r="CH182" s="47"/>
      <c r="CI182" s="47"/>
      <c r="CJ182" s="47"/>
      <c r="CK182" s="47"/>
      <c r="CL182" s="47"/>
      <c r="CM182" s="47"/>
      <c r="CN182" s="47"/>
      <c r="CO182" s="47"/>
      <c r="CP182" s="47"/>
      <c r="CQ182" s="47"/>
      <c r="CR182" s="47"/>
      <c r="CS182" s="47"/>
      <c r="CT182" s="47"/>
      <c r="CU182" s="47"/>
      <c r="CV182" s="47"/>
      <c r="CW182" s="47"/>
      <c r="CX182" s="47"/>
      <c r="CY182" s="47"/>
      <c r="CZ182" s="47"/>
      <c r="DA182" s="47"/>
      <c r="DB182" s="47"/>
      <c r="DC182" s="47"/>
      <c r="DD182" s="47"/>
      <c r="DE182" s="47"/>
      <c r="DF182" s="47"/>
      <c r="DG182" s="47"/>
      <c r="DH182" s="47"/>
      <c r="DI182" s="47"/>
      <c r="DJ182" s="47"/>
      <c r="DK182" s="47"/>
      <c r="DL182" s="47"/>
      <c r="DM182" s="47"/>
      <c r="DN182" s="47"/>
      <c r="DO182" s="47"/>
      <c r="DP182" s="47"/>
      <c r="DQ182" s="47"/>
      <c r="DR182" s="47"/>
      <c r="DS182" s="47"/>
      <c r="DT182" s="47"/>
      <c r="DU182" s="47"/>
      <c r="DV182" s="47"/>
      <c r="DW182" s="47"/>
      <c r="DX182" s="47"/>
      <c r="DY182" s="47"/>
      <c r="DZ182" s="47"/>
      <c r="EA182" s="47"/>
      <c r="EB182" s="47"/>
      <c r="EC182" s="47"/>
      <c r="ED182" s="47"/>
      <c r="EE182" s="47"/>
      <c r="EF182" s="47"/>
      <c r="EG182" s="47"/>
      <c r="EH182" s="47"/>
      <c r="EI182" s="47"/>
      <c r="EJ182" s="47"/>
      <c r="EK182" s="47"/>
      <c r="EL182" s="47"/>
      <c r="EM182" s="47"/>
      <c r="EN182" s="47"/>
      <c r="EO182" s="47"/>
      <c r="EP182" s="47"/>
      <c r="EQ182" s="47"/>
      <c r="ER182" s="47"/>
      <c r="ES182" s="47"/>
      <c r="ET182" s="47"/>
      <c r="EU182" s="47"/>
      <c r="EV182" s="47"/>
      <c r="EW182" s="47"/>
      <c r="EX182" s="47"/>
      <c r="EY182" s="47"/>
      <c r="EZ182" s="47"/>
      <c r="FA182" s="47"/>
      <c r="FB182" s="47"/>
      <c r="FC182" s="47"/>
      <c r="FD182" s="47"/>
      <c r="FE182" s="47"/>
      <c r="FF182" s="47"/>
      <c r="FG182" s="47"/>
      <c r="FH182" s="47"/>
      <c r="FI182" s="47"/>
      <c r="FJ182" s="47"/>
      <c r="FK182" s="47"/>
      <c r="FL182" s="47"/>
      <c r="FM182" s="47"/>
      <c r="FN182" s="47"/>
      <c r="FO182" s="47"/>
      <c r="FP182" s="47"/>
    </row>
    <row r="183" spans="1:172" s="48" customFormat="1" ht="35.1" customHeight="1" x14ac:dyDescent="0.35">
      <c r="A183" s="103"/>
      <c r="B183" s="103"/>
      <c r="C183" s="106"/>
      <c r="D183" s="181"/>
      <c r="E183" s="356"/>
      <c r="F183" s="356"/>
      <c r="G183" s="356"/>
      <c r="H183" s="356"/>
      <c r="I183" s="356"/>
      <c r="J183" s="356"/>
      <c r="K183" s="356"/>
      <c r="L183" s="356"/>
      <c r="M183" s="356"/>
      <c r="N183" s="47"/>
      <c r="O183" s="47"/>
      <c r="P183" s="47"/>
      <c r="Q183" s="47"/>
      <c r="R183" s="47"/>
      <c r="S183" s="47"/>
      <c r="T183" s="47"/>
      <c r="U183" s="47"/>
      <c r="V183" s="47"/>
      <c r="W183" s="47"/>
      <c r="X183" s="47"/>
      <c r="Y183" s="47"/>
      <c r="Z183" s="47"/>
      <c r="AA183" s="47"/>
      <c r="AB183" s="47"/>
      <c r="AC183" s="47"/>
      <c r="AD183" s="47"/>
      <c r="AE183" s="47"/>
      <c r="AF183" s="47"/>
      <c r="AG183" s="47"/>
      <c r="AH183" s="47"/>
      <c r="AI183" s="47"/>
      <c r="AJ183" s="47"/>
      <c r="AK183" s="47"/>
      <c r="AL183" s="47"/>
      <c r="AM183" s="47"/>
      <c r="AN183" s="47"/>
      <c r="AO183" s="47"/>
      <c r="AP183" s="47"/>
      <c r="AQ183" s="47"/>
      <c r="AR183" s="47"/>
      <c r="AS183" s="47"/>
      <c r="AT183" s="47"/>
      <c r="AU183" s="47"/>
      <c r="AV183" s="47"/>
      <c r="AW183" s="47"/>
      <c r="AX183" s="47"/>
      <c r="AY183" s="47"/>
      <c r="AZ183" s="47"/>
      <c r="BA183" s="47"/>
      <c r="BB183" s="47"/>
      <c r="BC183" s="47"/>
      <c r="BD183" s="47"/>
      <c r="BE183" s="47"/>
      <c r="BF183" s="47"/>
      <c r="BG183" s="47"/>
      <c r="BH183" s="47"/>
      <c r="BI183" s="47"/>
      <c r="BJ183" s="47"/>
      <c r="BK183" s="47"/>
      <c r="BL183" s="47"/>
      <c r="BM183" s="47"/>
      <c r="BN183" s="47"/>
      <c r="BO183" s="47"/>
      <c r="BP183" s="47"/>
      <c r="BQ183" s="47"/>
      <c r="BR183" s="47"/>
      <c r="BS183" s="47"/>
      <c r="BT183" s="47"/>
      <c r="BU183" s="47"/>
      <c r="BV183" s="47"/>
      <c r="BW183" s="47"/>
      <c r="BX183" s="47"/>
      <c r="BY183" s="47"/>
      <c r="BZ183" s="47"/>
      <c r="CA183" s="47"/>
      <c r="CB183" s="47"/>
      <c r="CC183" s="47"/>
      <c r="CD183" s="47"/>
      <c r="CE183" s="47"/>
      <c r="CF183" s="47"/>
      <c r="CG183" s="47"/>
      <c r="CH183" s="47"/>
      <c r="CI183" s="47"/>
      <c r="CJ183" s="47"/>
      <c r="CK183" s="47"/>
      <c r="CL183" s="47"/>
      <c r="CM183" s="47"/>
      <c r="CN183" s="47"/>
      <c r="CO183" s="47"/>
      <c r="CP183" s="47"/>
      <c r="CQ183" s="47"/>
      <c r="CR183" s="47"/>
      <c r="CS183" s="47"/>
      <c r="CT183" s="47"/>
      <c r="CU183" s="47"/>
      <c r="CV183" s="47"/>
      <c r="CW183" s="47"/>
      <c r="CX183" s="47"/>
      <c r="CY183" s="47"/>
      <c r="CZ183" s="47"/>
      <c r="DA183" s="47"/>
      <c r="DB183" s="47"/>
      <c r="DC183" s="47"/>
      <c r="DD183" s="47"/>
      <c r="DE183" s="47"/>
      <c r="DF183" s="47"/>
      <c r="DG183" s="47"/>
      <c r="DH183" s="47"/>
      <c r="DI183" s="47"/>
      <c r="DJ183" s="47"/>
      <c r="DK183" s="47"/>
      <c r="DL183" s="47"/>
      <c r="DM183" s="47"/>
      <c r="DN183" s="47"/>
      <c r="DO183" s="47"/>
      <c r="DP183" s="47"/>
      <c r="DQ183" s="47"/>
      <c r="DR183" s="47"/>
      <c r="DS183" s="47"/>
      <c r="DT183" s="47"/>
      <c r="DU183" s="47"/>
      <c r="DV183" s="47"/>
      <c r="DW183" s="47"/>
      <c r="DX183" s="47"/>
      <c r="DY183" s="47"/>
      <c r="DZ183" s="47"/>
      <c r="EA183" s="47"/>
      <c r="EB183" s="47"/>
      <c r="EC183" s="47"/>
      <c r="ED183" s="47"/>
      <c r="EE183" s="47"/>
      <c r="EF183" s="47"/>
      <c r="EG183" s="47"/>
      <c r="EH183" s="47"/>
      <c r="EI183" s="47"/>
      <c r="EJ183" s="47"/>
      <c r="EK183" s="47"/>
      <c r="EL183" s="47"/>
      <c r="EM183" s="47"/>
      <c r="EN183" s="47"/>
      <c r="EO183" s="47"/>
      <c r="EP183" s="47"/>
      <c r="EQ183" s="47"/>
      <c r="ER183" s="47"/>
      <c r="ES183" s="47"/>
      <c r="ET183" s="47"/>
      <c r="EU183" s="47"/>
      <c r="EV183" s="47"/>
      <c r="EW183" s="47"/>
      <c r="EX183" s="47"/>
      <c r="EY183" s="47"/>
      <c r="EZ183" s="47"/>
      <c r="FA183" s="47"/>
      <c r="FB183" s="47"/>
      <c r="FC183" s="47"/>
      <c r="FD183" s="47"/>
      <c r="FE183" s="47"/>
      <c r="FF183" s="47"/>
      <c r="FG183" s="47"/>
      <c r="FH183" s="47"/>
      <c r="FI183" s="47"/>
      <c r="FJ183" s="47"/>
      <c r="FK183" s="47"/>
      <c r="FL183" s="47"/>
      <c r="FM183" s="47"/>
      <c r="FN183" s="47"/>
      <c r="FO183" s="47"/>
      <c r="FP183" s="47"/>
    </row>
    <row r="184" spans="1:172" s="48" customFormat="1" ht="35.1" customHeight="1" x14ac:dyDescent="0.35">
      <c r="A184" s="103"/>
      <c r="B184" s="103"/>
      <c r="C184" s="106"/>
      <c r="D184" s="181"/>
      <c r="E184" s="356"/>
      <c r="F184" s="356"/>
      <c r="G184" s="356"/>
      <c r="H184" s="356"/>
      <c r="I184" s="356"/>
      <c r="J184" s="356"/>
      <c r="K184" s="356"/>
      <c r="L184" s="356"/>
      <c r="M184" s="356"/>
      <c r="N184" s="47"/>
      <c r="O184" s="47"/>
      <c r="P184" s="47"/>
      <c r="Q184" s="47"/>
      <c r="R184" s="47"/>
      <c r="S184" s="47"/>
      <c r="T184" s="47"/>
      <c r="U184" s="47"/>
      <c r="V184" s="47"/>
      <c r="W184" s="47"/>
      <c r="X184" s="47"/>
      <c r="Y184" s="47"/>
      <c r="Z184" s="47"/>
      <c r="AA184" s="47"/>
      <c r="AB184" s="47"/>
      <c r="AC184" s="47"/>
      <c r="AD184" s="47"/>
      <c r="AE184" s="47"/>
      <c r="AF184" s="47"/>
      <c r="AG184" s="47"/>
      <c r="AH184" s="47"/>
      <c r="AI184" s="47"/>
      <c r="AJ184" s="47"/>
      <c r="AK184" s="47"/>
      <c r="AL184" s="47"/>
      <c r="AM184" s="47"/>
      <c r="AN184" s="47"/>
      <c r="AO184" s="47"/>
      <c r="AP184" s="47"/>
      <c r="AQ184" s="47"/>
      <c r="AR184" s="47"/>
      <c r="AS184" s="47"/>
      <c r="AT184" s="47"/>
      <c r="AU184" s="47"/>
      <c r="AV184" s="47"/>
      <c r="AW184" s="47"/>
      <c r="AX184" s="47"/>
      <c r="AY184" s="47"/>
      <c r="AZ184" s="47"/>
      <c r="BA184" s="47"/>
      <c r="BB184" s="47"/>
      <c r="BC184" s="47"/>
      <c r="BD184" s="47"/>
      <c r="BE184" s="47"/>
      <c r="BF184" s="47"/>
      <c r="BG184" s="47"/>
      <c r="BH184" s="47"/>
      <c r="BI184" s="47"/>
      <c r="BJ184" s="47"/>
      <c r="BK184" s="47"/>
      <c r="BL184" s="47"/>
      <c r="BM184" s="47"/>
      <c r="BN184" s="47"/>
      <c r="BO184" s="47"/>
      <c r="BP184" s="47"/>
      <c r="BQ184" s="47"/>
      <c r="BR184" s="47"/>
      <c r="BS184" s="47"/>
      <c r="BT184" s="47"/>
      <c r="BU184" s="47"/>
      <c r="BV184" s="47"/>
      <c r="BW184" s="47"/>
      <c r="BX184" s="47"/>
      <c r="BY184" s="47"/>
      <c r="BZ184" s="47"/>
      <c r="CA184" s="47"/>
      <c r="CB184" s="47"/>
      <c r="CC184" s="47"/>
      <c r="CD184" s="47"/>
      <c r="CE184" s="47"/>
      <c r="CF184" s="47"/>
      <c r="CG184" s="47"/>
      <c r="CH184" s="47"/>
      <c r="CI184" s="47"/>
      <c r="CJ184" s="47"/>
      <c r="CK184" s="47"/>
      <c r="CL184" s="47"/>
      <c r="CM184" s="47"/>
      <c r="CN184" s="47"/>
      <c r="CO184" s="47"/>
      <c r="CP184" s="47"/>
      <c r="CQ184" s="47"/>
      <c r="CR184" s="47"/>
      <c r="CS184" s="47"/>
      <c r="CT184" s="47"/>
      <c r="CU184" s="47"/>
      <c r="CV184" s="47"/>
      <c r="CW184" s="47"/>
      <c r="CX184" s="47"/>
      <c r="CY184" s="47"/>
      <c r="CZ184" s="47"/>
      <c r="DA184" s="47"/>
      <c r="DB184" s="47"/>
      <c r="DC184" s="47"/>
      <c r="DD184" s="47"/>
      <c r="DE184" s="47"/>
      <c r="DF184" s="47"/>
      <c r="DG184" s="47"/>
      <c r="DH184" s="47"/>
      <c r="DI184" s="47"/>
      <c r="DJ184" s="47"/>
      <c r="DK184" s="47"/>
      <c r="DL184" s="47"/>
      <c r="DM184" s="47"/>
      <c r="DN184" s="47"/>
      <c r="DO184" s="47"/>
      <c r="DP184" s="47"/>
      <c r="DQ184" s="47"/>
      <c r="DR184" s="47"/>
      <c r="DS184" s="47"/>
      <c r="DT184" s="47"/>
      <c r="DU184" s="47"/>
      <c r="DV184" s="47"/>
      <c r="DW184" s="47"/>
      <c r="DX184" s="47"/>
      <c r="DY184" s="47"/>
      <c r="DZ184" s="47"/>
      <c r="EA184" s="47"/>
      <c r="EB184" s="47"/>
      <c r="EC184" s="47"/>
      <c r="ED184" s="47"/>
      <c r="EE184" s="47"/>
      <c r="EF184" s="47"/>
      <c r="EG184" s="47"/>
      <c r="EH184" s="47"/>
      <c r="EI184" s="47"/>
      <c r="EJ184" s="47"/>
      <c r="EK184" s="47"/>
      <c r="EL184" s="47"/>
      <c r="EM184" s="47"/>
      <c r="EN184" s="47"/>
      <c r="EO184" s="47"/>
      <c r="EP184" s="47"/>
      <c r="EQ184" s="47"/>
      <c r="ER184" s="47"/>
      <c r="ES184" s="47"/>
      <c r="ET184" s="47"/>
      <c r="EU184" s="47"/>
      <c r="EV184" s="47"/>
      <c r="EW184" s="47"/>
      <c r="EX184" s="47"/>
      <c r="EY184" s="47"/>
      <c r="EZ184" s="47"/>
      <c r="FA184" s="47"/>
      <c r="FB184" s="47"/>
      <c r="FC184" s="47"/>
      <c r="FD184" s="47"/>
      <c r="FE184" s="47"/>
      <c r="FF184" s="47"/>
      <c r="FG184" s="47"/>
      <c r="FH184" s="47"/>
      <c r="FI184" s="47"/>
      <c r="FJ184" s="47"/>
      <c r="FK184" s="47"/>
      <c r="FL184" s="47"/>
      <c r="FM184" s="47"/>
      <c r="FN184" s="47"/>
      <c r="FO184" s="47"/>
      <c r="FP184" s="47"/>
    </row>
    <row r="185" spans="1:172" s="48" customFormat="1" ht="35.1" customHeight="1" x14ac:dyDescent="0.35">
      <c r="A185" s="103"/>
      <c r="B185" s="103"/>
      <c r="C185" s="106"/>
      <c r="D185" s="181"/>
      <c r="E185" s="356"/>
      <c r="F185" s="356"/>
      <c r="G185" s="356"/>
      <c r="H185" s="356"/>
      <c r="I185" s="356"/>
      <c r="J185" s="356"/>
      <c r="K185" s="356"/>
      <c r="L185" s="356"/>
      <c r="M185" s="356"/>
      <c r="N185" s="47"/>
      <c r="O185" s="47"/>
      <c r="P185" s="47"/>
      <c r="Q185" s="47"/>
      <c r="R185" s="47"/>
      <c r="S185" s="47"/>
      <c r="T185" s="47"/>
      <c r="U185" s="47"/>
      <c r="V185" s="47"/>
      <c r="W185" s="47"/>
      <c r="X185" s="47"/>
      <c r="Y185" s="47"/>
      <c r="Z185" s="47"/>
      <c r="AA185" s="47"/>
      <c r="AB185" s="47"/>
      <c r="AC185" s="47"/>
      <c r="AD185" s="47"/>
      <c r="AE185" s="47"/>
      <c r="AF185" s="47"/>
      <c r="AG185" s="47"/>
      <c r="AH185" s="47"/>
      <c r="AI185" s="47"/>
      <c r="AJ185" s="47"/>
      <c r="AK185" s="47"/>
      <c r="AL185" s="47"/>
      <c r="AM185" s="47"/>
      <c r="AN185" s="47"/>
      <c r="AO185" s="47"/>
      <c r="AP185" s="47"/>
      <c r="AQ185" s="47"/>
      <c r="AR185" s="47"/>
      <c r="AS185" s="47"/>
      <c r="AT185" s="47"/>
      <c r="AU185" s="47"/>
      <c r="AV185" s="47"/>
      <c r="AW185" s="47"/>
      <c r="AX185" s="47"/>
      <c r="AY185" s="47"/>
      <c r="AZ185" s="47"/>
      <c r="BA185" s="47"/>
      <c r="BB185" s="47"/>
      <c r="BC185" s="47"/>
      <c r="BD185" s="47"/>
      <c r="BE185" s="47"/>
      <c r="BF185" s="47"/>
      <c r="BG185" s="47"/>
      <c r="BH185" s="47"/>
      <c r="BI185" s="47"/>
      <c r="BJ185" s="47"/>
      <c r="BK185" s="47"/>
      <c r="BL185" s="47"/>
      <c r="BM185" s="47"/>
      <c r="BN185" s="47"/>
      <c r="BO185" s="47"/>
      <c r="BP185" s="47"/>
      <c r="BQ185" s="47"/>
      <c r="BR185" s="47"/>
      <c r="BS185" s="47"/>
      <c r="BT185" s="47"/>
      <c r="BU185" s="47"/>
      <c r="BV185" s="47"/>
      <c r="BW185" s="47"/>
      <c r="BX185" s="47"/>
      <c r="BY185" s="47"/>
      <c r="BZ185" s="47"/>
      <c r="CA185" s="47"/>
      <c r="CB185" s="47"/>
      <c r="CC185" s="47"/>
      <c r="CD185" s="47"/>
      <c r="CE185" s="47"/>
      <c r="CF185" s="47"/>
      <c r="CG185" s="47"/>
      <c r="CH185" s="47"/>
      <c r="CI185" s="47"/>
      <c r="CJ185" s="47"/>
      <c r="CK185" s="47"/>
      <c r="CL185" s="47"/>
      <c r="CM185" s="47"/>
      <c r="CN185" s="47"/>
      <c r="CO185" s="47"/>
      <c r="CP185" s="47"/>
      <c r="CQ185" s="47"/>
      <c r="CR185" s="47"/>
      <c r="CS185" s="47"/>
      <c r="CT185" s="47"/>
      <c r="CU185" s="47"/>
      <c r="CV185" s="47"/>
      <c r="CW185" s="47"/>
      <c r="CX185" s="47"/>
      <c r="CY185" s="47"/>
      <c r="CZ185" s="47"/>
      <c r="DA185" s="47"/>
      <c r="DB185" s="47"/>
      <c r="DC185" s="47"/>
      <c r="DD185" s="47"/>
      <c r="DE185" s="47"/>
      <c r="DF185" s="47"/>
      <c r="DG185" s="47"/>
      <c r="DH185" s="47"/>
      <c r="DI185" s="47"/>
      <c r="DJ185" s="47"/>
      <c r="DK185" s="47"/>
      <c r="DL185" s="47"/>
      <c r="DM185" s="47"/>
      <c r="DN185" s="47"/>
      <c r="DO185" s="47"/>
      <c r="DP185" s="47"/>
      <c r="DQ185" s="47"/>
      <c r="DR185" s="47"/>
      <c r="DS185" s="47"/>
      <c r="DT185" s="47"/>
      <c r="DU185" s="47"/>
      <c r="DV185" s="47"/>
      <c r="DW185" s="47"/>
      <c r="DX185" s="47"/>
      <c r="DY185" s="47"/>
      <c r="DZ185" s="47"/>
      <c r="EA185" s="47"/>
      <c r="EB185" s="47"/>
      <c r="EC185" s="47"/>
      <c r="ED185" s="47"/>
      <c r="EE185" s="47"/>
      <c r="EF185" s="47"/>
      <c r="EG185" s="47"/>
      <c r="EH185" s="47"/>
      <c r="EI185" s="47"/>
      <c r="EJ185" s="47"/>
      <c r="EK185" s="47"/>
      <c r="EL185" s="47"/>
      <c r="EM185" s="47"/>
      <c r="EN185" s="47"/>
      <c r="EO185" s="47"/>
      <c r="EP185" s="47"/>
      <c r="EQ185" s="47"/>
      <c r="ER185" s="47"/>
      <c r="ES185" s="47"/>
      <c r="ET185" s="47"/>
      <c r="EU185" s="47"/>
      <c r="EV185" s="47"/>
      <c r="EW185" s="47"/>
      <c r="EX185" s="47"/>
      <c r="EY185" s="47"/>
      <c r="EZ185" s="47"/>
      <c r="FA185" s="47"/>
      <c r="FB185" s="47"/>
      <c r="FC185" s="47"/>
      <c r="FD185" s="47"/>
      <c r="FE185" s="47"/>
      <c r="FF185" s="47"/>
      <c r="FG185" s="47"/>
      <c r="FH185" s="47"/>
      <c r="FI185" s="47"/>
      <c r="FJ185" s="47"/>
      <c r="FK185" s="47"/>
      <c r="FL185" s="47"/>
      <c r="FM185" s="47"/>
      <c r="FN185" s="47"/>
      <c r="FO185" s="47"/>
      <c r="FP185" s="47"/>
    </row>
    <row r="186" spans="1:172" s="48" customFormat="1" ht="35.1" customHeight="1" x14ac:dyDescent="0.35">
      <c r="A186" s="103"/>
      <c r="B186" s="103"/>
      <c r="C186" s="106"/>
      <c r="D186" s="181"/>
      <c r="E186" s="356"/>
      <c r="F186" s="356"/>
      <c r="G186" s="356"/>
      <c r="H186" s="356"/>
      <c r="I186" s="356"/>
      <c r="J186" s="356"/>
      <c r="K186" s="356"/>
      <c r="L186" s="356"/>
      <c r="M186" s="356"/>
      <c r="N186" s="47"/>
      <c r="O186" s="47"/>
      <c r="P186" s="47"/>
      <c r="Q186" s="47"/>
      <c r="R186" s="47"/>
      <c r="S186" s="47"/>
      <c r="T186" s="47"/>
      <c r="U186" s="47"/>
      <c r="V186" s="47"/>
      <c r="W186" s="47"/>
      <c r="X186" s="47"/>
      <c r="Y186" s="47"/>
      <c r="Z186" s="47"/>
      <c r="AA186" s="47"/>
      <c r="AB186" s="47"/>
      <c r="AC186" s="47"/>
      <c r="AD186" s="47"/>
      <c r="AE186" s="47"/>
      <c r="AF186" s="47"/>
      <c r="AG186" s="47"/>
      <c r="AH186" s="47"/>
      <c r="AI186" s="47"/>
      <c r="AJ186" s="47"/>
      <c r="AK186" s="47"/>
      <c r="AL186" s="47"/>
      <c r="AM186" s="47"/>
      <c r="AN186" s="47"/>
      <c r="AO186" s="47"/>
      <c r="AP186" s="47"/>
      <c r="AQ186" s="47"/>
      <c r="AR186" s="47"/>
      <c r="AS186" s="47"/>
      <c r="AT186" s="47"/>
      <c r="AU186" s="47"/>
      <c r="AV186" s="47"/>
      <c r="AW186" s="47"/>
      <c r="AX186" s="47"/>
      <c r="AY186" s="47"/>
      <c r="AZ186" s="47"/>
      <c r="BA186" s="47"/>
      <c r="BB186" s="47"/>
      <c r="BC186" s="47"/>
      <c r="BD186" s="47"/>
      <c r="BE186" s="47"/>
      <c r="BF186" s="47"/>
      <c r="BG186" s="47"/>
      <c r="BH186" s="47"/>
      <c r="BI186" s="47"/>
      <c r="BJ186" s="47"/>
      <c r="BK186" s="47"/>
      <c r="BL186" s="47"/>
      <c r="BM186" s="47"/>
      <c r="BN186" s="47"/>
      <c r="BO186" s="47"/>
      <c r="BP186" s="47"/>
      <c r="BQ186" s="47"/>
      <c r="BR186" s="47"/>
      <c r="BS186" s="47"/>
      <c r="BT186" s="47"/>
      <c r="BU186" s="47"/>
      <c r="BV186" s="47"/>
      <c r="BW186" s="47"/>
      <c r="BX186" s="47"/>
      <c r="BY186" s="47"/>
      <c r="BZ186" s="47"/>
      <c r="CA186" s="47"/>
      <c r="CB186" s="47"/>
      <c r="CC186" s="47"/>
      <c r="CD186" s="47"/>
      <c r="CE186" s="47"/>
      <c r="CF186" s="47"/>
      <c r="CG186" s="47"/>
      <c r="CH186" s="47"/>
      <c r="CI186" s="47"/>
      <c r="CJ186" s="47"/>
      <c r="CK186" s="47"/>
      <c r="CL186" s="47"/>
      <c r="CM186" s="47"/>
      <c r="CN186" s="47"/>
      <c r="CO186" s="47"/>
      <c r="CP186" s="47"/>
      <c r="CQ186" s="47"/>
      <c r="CR186" s="47"/>
      <c r="CS186" s="47"/>
      <c r="CT186" s="47"/>
      <c r="CU186" s="47"/>
      <c r="CV186" s="47"/>
      <c r="CW186" s="47"/>
      <c r="CX186" s="47"/>
      <c r="CY186" s="47"/>
      <c r="CZ186" s="47"/>
      <c r="DA186" s="47"/>
      <c r="DB186" s="47"/>
      <c r="DC186" s="47"/>
      <c r="DD186" s="47"/>
      <c r="DE186" s="47"/>
      <c r="DF186" s="47"/>
      <c r="DG186" s="47"/>
      <c r="DH186" s="47"/>
      <c r="DI186" s="47"/>
      <c r="DJ186" s="47"/>
      <c r="DK186" s="47"/>
      <c r="DL186" s="47"/>
      <c r="DM186" s="47"/>
      <c r="DN186" s="47"/>
      <c r="DO186" s="47"/>
      <c r="DP186" s="47"/>
      <c r="DQ186" s="47"/>
      <c r="DR186" s="47"/>
      <c r="DS186" s="47"/>
      <c r="DT186" s="47"/>
      <c r="DU186" s="47"/>
      <c r="DV186" s="47"/>
      <c r="DW186" s="47"/>
      <c r="DX186" s="47"/>
      <c r="DY186" s="47"/>
      <c r="DZ186" s="47"/>
      <c r="EA186" s="47"/>
      <c r="EB186" s="47"/>
      <c r="EC186" s="47"/>
      <c r="ED186" s="47"/>
      <c r="EE186" s="47"/>
      <c r="EF186" s="47"/>
      <c r="EG186" s="47"/>
      <c r="EH186" s="47"/>
      <c r="EI186" s="47"/>
      <c r="EJ186" s="47"/>
      <c r="EK186" s="47"/>
      <c r="EL186" s="47"/>
      <c r="EM186" s="47"/>
      <c r="EN186" s="47"/>
      <c r="EO186" s="47"/>
      <c r="EP186" s="47"/>
      <c r="EQ186" s="47"/>
      <c r="ER186" s="47"/>
      <c r="ES186" s="47"/>
      <c r="ET186" s="47"/>
      <c r="EU186" s="47"/>
      <c r="EV186" s="47"/>
      <c r="EW186" s="47"/>
      <c r="EX186" s="47"/>
      <c r="EY186" s="47"/>
      <c r="EZ186" s="47"/>
      <c r="FA186" s="47"/>
      <c r="FB186" s="47"/>
      <c r="FC186" s="47"/>
      <c r="FD186" s="47"/>
      <c r="FE186" s="47"/>
      <c r="FF186" s="47"/>
      <c r="FG186" s="47"/>
      <c r="FH186" s="47"/>
      <c r="FI186" s="47"/>
      <c r="FJ186" s="47"/>
      <c r="FK186" s="47"/>
      <c r="FL186" s="47"/>
      <c r="FM186" s="47"/>
      <c r="FN186" s="47"/>
      <c r="FO186" s="47"/>
      <c r="FP186" s="47"/>
    </row>
    <row r="187" spans="1:172" s="48" customFormat="1" ht="35.1" customHeight="1" x14ac:dyDescent="0.35">
      <c r="A187" s="103"/>
      <c r="B187" s="103"/>
      <c r="C187" s="106"/>
      <c r="D187" s="181"/>
      <c r="E187" s="356"/>
      <c r="F187" s="356"/>
      <c r="G187" s="356"/>
      <c r="H187" s="356"/>
      <c r="I187" s="356"/>
      <c r="J187" s="356"/>
      <c r="K187" s="356"/>
      <c r="L187" s="356"/>
      <c r="M187" s="356"/>
      <c r="N187" s="47"/>
      <c r="O187" s="47"/>
      <c r="P187" s="47"/>
      <c r="Q187" s="47"/>
      <c r="R187" s="47"/>
      <c r="S187" s="47"/>
      <c r="T187" s="47"/>
      <c r="U187" s="47"/>
      <c r="V187" s="47"/>
      <c r="W187" s="47"/>
      <c r="X187" s="47"/>
      <c r="Y187" s="47"/>
      <c r="Z187" s="47"/>
      <c r="AA187" s="47"/>
      <c r="AB187" s="47"/>
      <c r="AC187" s="47"/>
      <c r="AD187" s="47"/>
      <c r="AE187" s="47"/>
      <c r="AF187" s="47"/>
      <c r="AG187" s="47"/>
      <c r="AH187" s="47"/>
      <c r="AI187" s="47"/>
      <c r="AJ187" s="47"/>
      <c r="AK187" s="47"/>
      <c r="AL187" s="47"/>
      <c r="AM187" s="47"/>
      <c r="AN187" s="47"/>
      <c r="AO187" s="47"/>
      <c r="AP187" s="47"/>
      <c r="AQ187" s="47"/>
      <c r="AR187" s="47"/>
      <c r="AS187" s="47"/>
      <c r="AT187" s="47"/>
      <c r="AU187" s="47"/>
      <c r="AV187" s="47"/>
      <c r="AW187" s="47"/>
      <c r="AX187" s="47"/>
      <c r="AY187" s="47"/>
      <c r="AZ187" s="47"/>
      <c r="BA187" s="47"/>
      <c r="BB187" s="47"/>
      <c r="BC187" s="47"/>
      <c r="BD187" s="47"/>
      <c r="BE187" s="47"/>
      <c r="BF187" s="47"/>
      <c r="BG187" s="47"/>
      <c r="BH187" s="47"/>
      <c r="BI187" s="47"/>
      <c r="BJ187" s="47"/>
      <c r="BK187" s="47"/>
      <c r="BL187" s="47"/>
      <c r="BM187" s="47"/>
      <c r="BN187" s="47"/>
      <c r="BO187" s="47"/>
      <c r="BP187" s="47"/>
      <c r="BQ187" s="47"/>
      <c r="BR187" s="47"/>
      <c r="BS187" s="47"/>
      <c r="BT187" s="47"/>
      <c r="BU187" s="47"/>
      <c r="BV187" s="47"/>
      <c r="BW187" s="47"/>
      <c r="BX187" s="47"/>
      <c r="BY187" s="47"/>
      <c r="BZ187" s="47"/>
      <c r="CA187" s="47"/>
      <c r="CB187" s="47"/>
      <c r="CC187" s="47"/>
      <c r="CD187" s="47"/>
      <c r="CE187" s="47"/>
      <c r="CF187" s="47"/>
      <c r="CG187" s="47"/>
      <c r="CH187" s="47"/>
      <c r="CI187" s="47"/>
      <c r="CJ187" s="47"/>
      <c r="CK187" s="47"/>
      <c r="CL187" s="47"/>
      <c r="CM187" s="47"/>
      <c r="CN187" s="47"/>
      <c r="CO187" s="47"/>
      <c r="CP187" s="47"/>
      <c r="CQ187" s="47"/>
      <c r="CR187" s="47"/>
      <c r="CS187" s="47"/>
      <c r="CT187" s="47"/>
      <c r="CU187" s="47"/>
      <c r="CV187" s="47"/>
      <c r="CW187" s="47"/>
      <c r="CX187" s="47"/>
      <c r="CY187" s="47"/>
      <c r="CZ187" s="47"/>
      <c r="DA187" s="47"/>
      <c r="DB187" s="47"/>
      <c r="DC187" s="47"/>
      <c r="DD187" s="47"/>
      <c r="DE187" s="47"/>
      <c r="DF187" s="47"/>
      <c r="DG187" s="47"/>
      <c r="DH187" s="47"/>
      <c r="DI187" s="47"/>
      <c r="DJ187" s="47"/>
      <c r="DK187" s="47"/>
      <c r="DL187" s="47"/>
      <c r="DM187" s="47"/>
      <c r="DN187" s="47"/>
      <c r="DO187" s="47"/>
      <c r="DP187" s="47"/>
      <c r="DQ187" s="47"/>
      <c r="DR187" s="47"/>
      <c r="DS187" s="47"/>
      <c r="DT187" s="47"/>
      <c r="DU187" s="47"/>
      <c r="DV187" s="47"/>
      <c r="DW187" s="47"/>
      <c r="DX187" s="47"/>
      <c r="DY187" s="47"/>
      <c r="DZ187" s="47"/>
      <c r="EA187" s="47"/>
      <c r="EB187" s="47"/>
      <c r="EC187" s="47"/>
      <c r="ED187" s="47"/>
      <c r="EE187" s="47"/>
      <c r="EF187" s="47"/>
      <c r="EG187" s="47"/>
      <c r="EH187" s="47"/>
      <c r="EI187" s="47"/>
      <c r="EJ187" s="47"/>
      <c r="EK187" s="47"/>
      <c r="EL187" s="47"/>
      <c r="EM187" s="47"/>
      <c r="EN187" s="47"/>
      <c r="EO187" s="47"/>
      <c r="EP187" s="47"/>
      <c r="EQ187" s="47"/>
      <c r="ER187" s="47"/>
      <c r="ES187" s="47"/>
      <c r="ET187" s="47"/>
      <c r="EU187" s="47"/>
      <c r="EV187" s="47"/>
      <c r="EW187" s="47"/>
      <c r="EX187" s="47"/>
      <c r="EY187" s="47"/>
      <c r="EZ187" s="47"/>
      <c r="FA187" s="47"/>
      <c r="FB187" s="47"/>
      <c r="FC187" s="47"/>
      <c r="FD187" s="47"/>
      <c r="FE187" s="47"/>
      <c r="FF187" s="47"/>
      <c r="FG187" s="47"/>
      <c r="FH187" s="47"/>
      <c r="FI187" s="47"/>
      <c r="FJ187" s="47"/>
      <c r="FK187" s="47"/>
      <c r="FL187" s="47"/>
      <c r="FM187" s="47"/>
      <c r="FN187" s="47"/>
      <c r="FO187" s="47"/>
      <c r="FP187" s="47"/>
    </row>
    <row r="188" spans="1:172" s="48" customFormat="1" ht="35.1" customHeight="1" x14ac:dyDescent="0.35">
      <c r="A188" s="103"/>
      <c r="B188" s="103"/>
      <c r="C188" s="106"/>
      <c r="D188" s="181"/>
      <c r="E188" s="356"/>
      <c r="F188" s="356"/>
      <c r="G188" s="356"/>
      <c r="H188" s="356"/>
      <c r="I188" s="356"/>
      <c r="J188" s="356"/>
      <c r="K188" s="356"/>
      <c r="L188" s="356"/>
      <c r="M188" s="356"/>
      <c r="N188" s="47"/>
      <c r="O188" s="47"/>
      <c r="P188" s="47"/>
      <c r="Q188" s="47"/>
      <c r="R188" s="47"/>
      <c r="S188" s="47"/>
      <c r="T188" s="47"/>
      <c r="U188" s="47"/>
      <c r="V188" s="47"/>
      <c r="W188" s="47"/>
      <c r="X188" s="47"/>
      <c r="Y188" s="47"/>
      <c r="Z188" s="47"/>
      <c r="AA188" s="47"/>
      <c r="AB188" s="47"/>
      <c r="AC188" s="47"/>
      <c r="AD188" s="47"/>
      <c r="AE188" s="47"/>
      <c r="AF188" s="47"/>
      <c r="AG188" s="47"/>
      <c r="AH188" s="47"/>
      <c r="AI188" s="47"/>
      <c r="AJ188" s="47"/>
      <c r="AK188" s="47"/>
      <c r="AL188" s="47"/>
      <c r="AM188" s="47"/>
      <c r="AN188" s="47"/>
      <c r="AO188" s="47"/>
      <c r="AP188" s="47"/>
      <c r="AQ188" s="47"/>
      <c r="AR188" s="47"/>
      <c r="AS188" s="47"/>
      <c r="AT188" s="47"/>
      <c r="AU188" s="47"/>
      <c r="AV188" s="47"/>
      <c r="AW188" s="47"/>
      <c r="AX188" s="47"/>
      <c r="AY188" s="47"/>
      <c r="AZ188" s="47"/>
      <c r="BA188" s="47"/>
      <c r="BB188" s="47"/>
      <c r="BC188" s="47"/>
      <c r="BD188" s="47"/>
      <c r="BE188" s="47"/>
      <c r="BF188" s="47"/>
      <c r="BG188" s="47"/>
      <c r="BH188" s="47"/>
      <c r="BI188" s="47"/>
      <c r="BJ188" s="47"/>
      <c r="BK188" s="47"/>
      <c r="BL188" s="47"/>
      <c r="BM188" s="47"/>
      <c r="BN188" s="47"/>
      <c r="BO188" s="47"/>
      <c r="BP188" s="47"/>
      <c r="BQ188" s="47"/>
      <c r="BR188" s="47"/>
      <c r="BS188" s="47"/>
      <c r="BT188" s="47"/>
      <c r="BU188" s="47"/>
      <c r="BV188" s="47"/>
      <c r="BW188" s="47"/>
      <c r="BX188" s="47"/>
      <c r="BY188" s="47"/>
      <c r="BZ188" s="47"/>
      <c r="CA188" s="47"/>
      <c r="CB188" s="47"/>
      <c r="CC188" s="47"/>
      <c r="CD188" s="47"/>
      <c r="CE188" s="47"/>
      <c r="CF188" s="47"/>
      <c r="CG188" s="47"/>
      <c r="CH188" s="47"/>
      <c r="CI188" s="47"/>
      <c r="CJ188" s="47"/>
      <c r="CK188" s="47"/>
      <c r="CL188" s="47"/>
      <c r="CM188" s="47"/>
      <c r="CN188" s="47"/>
      <c r="CO188" s="47"/>
      <c r="CP188" s="47"/>
      <c r="CQ188" s="47"/>
      <c r="CR188" s="47"/>
      <c r="CS188" s="47"/>
      <c r="CT188" s="47"/>
      <c r="CU188" s="47"/>
      <c r="CV188" s="47"/>
      <c r="CW188" s="47"/>
      <c r="CX188" s="47"/>
      <c r="CY188" s="47"/>
      <c r="CZ188" s="47"/>
      <c r="DA188" s="47"/>
      <c r="DB188" s="47"/>
      <c r="DC188" s="47"/>
      <c r="DD188" s="47"/>
      <c r="DE188" s="47"/>
      <c r="DF188" s="47"/>
      <c r="DG188" s="47"/>
      <c r="DH188" s="47"/>
      <c r="DI188" s="47"/>
      <c r="DJ188" s="47"/>
      <c r="DK188" s="47"/>
      <c r="DL188" s="47"/>
      <c r="DM188" s="47"/>
      <c r="DN188" s="47"/>
      <c r="DO188" s="47"/>
      <c r="DP188" s="47"/>
      <c r="DQ188" s="47"/>
      <c r="DR188" s="47"/>
      <c r="DS188" s="47"/>
      <c r="DT188" s="47"/>
      <c r="DU188" s="47"/>
      <c r="DV188" s="47"/>
      <c r="DW188" s="47"/>
      <c r="DX188" s="47"/>
      <c r="DY188" s="47"/>
      <c r="DZ188" s="47"/>
      <c r="EA188" s="47"/>
      <c r="EB188" s="47"/>
      <c r="EC188" s="47"/>
      <c r="ED188" s="47"/>
      <c r="EE188" s="47"/>
      <c r="EF188" s="47"/>
      <c r="EG188" s="47"/>
      <c r="EH188" s="47"/>
      <c r="EI188" s="47"/>
      <c r="EJ188" s="47"/>
      <c r="EK188" s="47"/>
      <c r="EL188" s="47"/>
      <c r="EM188" s="47"/>
      <c r="EN188" s="47"/>
      <c r="EO188" s="47"/>
      <c r="EP188" s="47"/>
      <c r="EQ188" s="47"/>
      <c r="ER188" s="47"/>
      <c r="ES188" s="47"/>
      <c r="ET188" s="47"/>
      <c r="EU188" s="47"/>
      <c r="EV188" s="47"/>
      <c r="EW188" s="47"/>
      <c r="EX188" s="47"/>
      <c r="EY188" s="47"/>
      <c r="EZ188" s="47"/>
      <c r="FA188" s="47"/>
      <c r="FB188" s="47"/>
      <c r="FC188" s="47"/>
      <c r="FD188" s="47"/>
      <c r="FE188" s="47"/>
      <c r="FF188" s="47"/>
      <c r="FG188" s="47"/>
      <c r="FH188" s="47"/>
      <c r="FI188" s="47"/>
      <c r="FJ188" s="47"/>
      <c r="FK188" s="47"/>
      <c r="FL188" s="47"/>
      <c r="FM188" s="47"/>
      <c r="FN188" s="47"/>
      <c r="FO188" s="47"/>
      <c r="FP188" s="47"/>
    </row>
    <row r="189" spans="1:172" s="48" customFormat="1" ht="35.1" customHeight="1" x14ac:dyDescent="0.35">
      <c r="A189" s="103"/>
      <c r="B189" s="103"/>
      <c r="C189" s="106"/>
      <c r="D189" s="181"/>
      <c r="E189" s="356"/>
      <c r="F189" s="356"/>
      <c r="G189" s="356"/>
      <c r="H189" s="356"/>
      <c r="I189" s="356"/>
      <c r="J189" s="356"/>
      <c r="K189" s="356"/>
      <c r="L189" s="356"/>
      <c r="M189" s="356"/>
      <c r="N189" s="47"/>
      <c r="O189" s="47"/>
      <c r="P189" s="47"/>
      <c r="Q189" s="47"/>
      <c r="R189" s="47"/>
      <c r="S189" s="47"/>
      <c r="T189" s="47"/>
      <c r="U189" s="47"/>
      <c r="V189" s="47"/>
      <c r="W189" s="47"/>
      <c r="X189" s="47"/>
      <c r="Y189" s="47"/>
      <c r="Z189" s="47"/>
      <c r="AA189" s="47"/>
      <c r="AB189" s="47"/>
      <c r="AC189" s="47"/>
      <c r="AD189" s="47"/>
      <c r="AE189" s="47"/>
      <c r="AF189" s="47"/>
      <c r="AG189" s="47"/>
      <c r="AH189" s="47"/>
      <c r="AI189" s="47"/>
      <c r="AJ189" s="47"/>
      <c r="AK189" s="47"/>
      <c r="AL189" s="47"/>
      <c r="AM189" s="47"/>
      <c r="AN189" s="47"/>
      <c r="AO189" s="47"/>
      <c r="AP189" s="47"/>
      <c r="AQ189" s="47"/>
      <c r="AR189" s="47"/>
      <c r="AS189" s="47"/>
      <c r="AT189" s="47"/>
      <c r="AU189" s="47"/>
      <c r="AV189" s="47"/>
      <c r="AW189" s="47"/>
      <c r="AX189" s="47"/>
      <c r="AY189" s="47"/>
      <c r="AZ189" s="47"/>
      <c r="BA189" s="47"/>
      <c r="BB189" s="47"/>
      <c r="BC189" s="47"/>
      <c r="BD189" s="47"/>
      <c r="BE189" s="47"/>
      <c r="BF189" s="47"/>
      <c r="BG189" s="47"/>
      <c r="BH189" s="47"/>
      <c r="BI189" s="47"/>
      <c r="BJ189" s="47"/>
      <c r="BK189" s="47"/>
      <c r="BL189" s="47"/>
      <c r="BM189" s="47"/>
      <c r="BN189" s="47"/>
      <c r="BO189" s="47"/>
      <c r="BP189" s="47"/>
      <c r="BQ189" s="47"/>
      <c r="BR189" s="47"/>
      <c r="BS189" s="47"/>
      <c r="BT189" s="47"/>
      <c r="BU189" s="47"/>
      <c r="BV189" s="47"/>
      <c r="BW189" s="47"/>
      <c r="BX189" s="47"/>
      <c r="BY189" s="47"/>
      <c r="BZ189" s="47"/>
      <c r="CA189" s="47"/>
      <c r="CB189" s="47"/>
      <c r="CC189" s="47"/>
      <c r="CD189" s="47"/>
      <c r="CE189" s="47"/>
      <c r="CF189" s="47"/>
      <c r="CG189" s="47"/>
      <c r="CH189" s="47"/>
      <c r="CI189" s="47"/>
      <c r="CJ189" s="47"/>
      <c r="CK189" s="47"/>
      <c r="CL189" s="47"/>
      <c r="CM189" s="47"/>
      <c r="CN189" s="47"/>
      <c r="CO189" s="47"/>
      <c r="CP189" s="47"/>
      <c r="CQ189" s="47"/>
      <c r="CR189" s="47"/>
      <c r="CS189" s="47"/>
      <c r="CT189" s="47"/>
      <c r="CU189" s="47"/>
      <c r="CV189" s="47"/>
      <c r="CW189" s="47"/>
      <c r="CX189" s="47"/>
      <c r="CY189" s="47"/>
      <c r="CZ189" s="47"/>
      <c r="DA189" s="47"/>
      <c r="DB189" s="47"/>
      <c r="DC189" s="47"/>
      <c r="DD189" s="47"/>
      <c r="DE189" s="47"/>
      <c r="DF189" s="47"/>
      <c r="DG189" s="47"/>
      <c r="DH189" s="47"/>
      <c r="DI189" s="47"/>
      <c r="DJ189" s="47"/>
      <c r="DK189" s="47"/>
      <c r="DL189" s="47"/>
      <c r="DM189" s="47"/>
      <c r="DN189" s="47"/>
      <c r="DO189" s="47"/>
      <c r="DP189" s="47"/>
      <c r="DQ189" s="47"/>
      <c r="DR189" s="47"/>
      <c r="DS189" s="47"/>
      <c r="DT189" s="47"/>
      <c r="DU189" s="47"/>
      <c r="DV189" s="47"/>
      <c r="DW189" s="47"/>
      <c r="DX189" s="47"/>
      <c r="DY189" s="47"/>
      <c r="DZ189" s="47"/>
      <c r="EA189" s="47"/>
      <c r="EB189" s="47"/>
      <c r="EC189" s="47"/>
      <c r="ED189" s="47"/>
      <c r="EE189" s="47"/>
      <c r="EF189" s="47"/>
      <c r="EG189" s="47"/>
      <c r="EH189" s="47"/>
      <c r="EI189" s="47"/>
      <c r="EJ189" s="47"/>
      <c r="EK189" s="47"/>
      <c r="EL189" s="47"/>
      <c r="EM189" s="47"/>
      <c r="EN189" s="47"/>
      <c r="EO189" s="47"/>
      <c r="EP189" s="47"/>
      <c r="EQ189" s="47"/>
      <c r="ER189" s="47"/>
      <c r="ES189" s="47"/>
      <c r="ET189" s="47"/>
      <c r="EU189" s="47"/>
      <c r="EV189" s="47"/>
      <c r="EW189" s="47"/>
      <c r="EX189" s="47"/>
      <c r="EY189" s="47"/>
      <c r="EZ189" s="47"/>
      <c r="FA189" s="47"/>
      <c r="FB189" s="47"/>
      <c r="FC189" s="47"/>
      <c r="FD189" s="47"/>
      <c r="FE189" s="47"/>
      <c r="FF189" s="47"/>
      <c r="FG189" s="47"/>
      <c r="FH189" s="47"/>
      <c r="FI189" s="47"/>
      <c r="FJ189" s="47"/>
      <c r="FK189" s="47"/>
      <c r="FL189" s="47"/>
      <c r="FM189" s="47"/>
      <c r="FN189" s="47"/>
      <c r="FO189" s="47"/>
      <c r="FP189" s="47"/>
    </row>
    <row r="190" spans="1:172" s="48" customFormat="1" ht="35.1" customHeight="1" x14ac:dyDescent="0.35">
      <c r="A190" s="103"/>
      <c r="B190" s="103"/>
      <c r="C190" s="106"/>
      <c r="D190" s="181"/>
      <c r="E190" s="356"/>
      <c r="F190" s="356"/>
      <c r="G190" s="356"/>
      <c r="H190" s="356"/>
      <c r="I190" s="356"/>
      <c r="J190" s="356"/>
      <c r="K190" s="356"/>
      <c r="L190" s="356"/>
      <c r="M190" s="356"/>
      <c r="N190" s="47"/>
      <c r="O190" s="47"/>
      <c r="P190" s="47"/>
      <c r="Q190" s="47"/>
      <c r="R190" s="47"/>
      <c r="S190" s="47"/>
      <c r="T190" s="47"/>
      <c r="U190" s="47"/>
      <c r="V190" s="47"/>
      <c r="W190" s="47"/>
      <c r="X190" s="47"/>
      <c r="Y190" s="47"/>
      <c r="Z190" s="47"/>
      <c r="AA190" s="47"/>
      <c r="AB190" s="47"/>
      <c r="AC190" s="47"/>
      <c r="AD190" s="47"/>
      <c r="AE190" s="47"/>
      <c r="AF190" s="47"/>
      <c r="AG190" s="47"/>
      <c r="AH190" s="47"/>
      <c r="AI190" s="47"/>
      <c r="AJ190" s="47"/>
      <c r="AK190" s="47"/>
      <c r="AL190" s="47"/>
      <c r="AM190" s="47"/>
      <c r="AN190" s="47"/>
      <c r="AO190" s="47"/>
      <c r="AP190" s="47"/>
      <c r="AQ190" s="47"/>
      <c r="AR190" s="47"/>
      <c r="AS190" s="47"/>
      <c r="AT190" s="47"/>
      <c r="AU190" s="47"/>
      <c r="AV190" s="47"/>
      <c r="AW190" s="47"/>
      <c r="AX190" s="47"/>
      <c r="AY190" s="47"/>
      <c r="AZ190" s="47"/>
      <c r="BA190" s="47"/>
      <c r="BB190" s="47"/>
      <c r="BC190" s="47"/>
      <c r="BD190" s="47"/>
      <c r="BE190" s="47"/>
      <c r="BF190" s="47"/>
      <c r="BG190" s="47"/>
      <c r="BH190" s="47"/>
      <c r="BI190" s="47"/>
      <c r="BJ190" s="47"/>
      <c r="BK190" s="47"/>
      <c r="BL190" s="47"/>
      <c r="BM190" s="47"/>
      <c r="BN190" s="47"/>
      <c r="BO190" s="47"/>
      <c r="BP190" s="47"/>
      <c r="BQ190" s="47"/>
      <c r="BR190" s="47"/>
      <c r="BS190" s="47"/>
      <c r="BT190" s="47"/>
      <c r="BU190" s="47"/>
      <c r="BV190" s="47"/>
      <c r="BW190" s="47"/>
      <c r="BX190" s="47"/>
      <c r="BY190" s="47"/>
      <c r="BZ190" s="47"/>
      <c r="CA190" s="47"/>
      <c r="CB190" s="47"/>
      <c r="CC190" s="47"/>
      <c r="CD190" s="47"/>
      <c r="CE190" s="47"/>
      <c r="CF190" s="47"/>
      <c r="CG190" s="47"/>
      <c r="CH190" s="47"/>
      <c r="CI190" s="47"/>
      <c r="CJ190" s="47"/>
      <c r="CK190" s="47"/>
      <c r="CL190" s="47"/>
      <c r="CM190" s="47"/>
      <c r="CN190" s="47"/>
      <c r="CO190" s="47"/>
      <c r="CP190" s="47"/>
      <c r="CQ190" s="47"/>
      <c r="CR190" s="47"/>
      <c r="CS190" s="47"/>
      <c r="CT190" s="47"/>
      <c r="CU190" s="47"/>
      <c r="CV190" s="47"/>
      <c r="CW190" s="47"/>
      <c r="CX190" s="47"/>
      <c r="CY190" s="47"/>
      <c r="CZ190" s="47"/>
      <c r="DA190" s="47"/>
      <c r="DB190" s="47"/>
      <c r="DC190" s="47"/>
      <c r="DD190" s="47"/>
      <c r="DE190" s="47"/>
      <c r="DF190" s="47"/>
      <c r="DG190" s="47"/>
      <c r="DH190" s="47"/>
      <c r="DI190" s="47"/>
      <c r="DJ190" s="47"/>
      <c r="DK190" s="47"/>
      <c r="DL190" s="47"/>
      <c r="DM190" s="47"/>
      <c r="DN190" s="47"/>
      <c r="DO190" s="47"/>
      <c r="DP190" s="47"/>
      <c r="DQ190" s="47"/>
      <c r="DR190" s="47"/>
      <c r="DS190" s="47"/>
      <c r="DT190" s="47"/>
      <c r="DU190" s="47"/>
      <c r="DV190" s="47"/>
      <c r="DW190" s="47"/>
      <c r="DX190" s="47"/>
      <c r="DY190" s="47"/>
      <c r="DZ190" s="47"/>
      <c r="EA190" s="47"/>
      <c r="EB190" s="47"/>
      <c r="EC190" s="47"/>
      <c r="ED190" s="47"/>
      <c r="EE190" s="47"/>
      <c r="EF190" s="47"/>
      <c r="EG190" s="47"/>
      <c r="EH190" s="47"/>
      <c r="EI190" s="47"/>
      <c r="EJ190" s="47"/>
      <c r="EK190" s="47"/>
      <c r="EL190" s="47"/>
      <c r="EM190" s="47"/>
      <c r="EN190" s="47"/>
      <c r="EO190" s="47"/>
      <c r="EP190" s="47"/>
      <c r="EQ190" s="47"/>
      <c r="ER190" s="47"/>
      <c r="ES190" s="47"/>
      <c r="ET190" s="47"/>
      <c r="EU190" s="47"/>
      <c r="EV190" s="47"/>
      <c r="EW190" s="47"/>
      <c r="EX190" s="47"/>
      <c r="EY190" s="47"/>
      <c r="EZ190" s="47"/>
      <c r="FA190" s="47"/>
      <c r="FB190" s="47"/>
      <c r="FC190" s="47"/>
      <c r="FD190" s="47"/>
      <c r="FE190" s="47"/>
      <c r="FF190" s="47"/>
      <c r="FG190" s="47"/>
      <c r="FH190" s="47"/>
      <c r="FI190" s="47"/>
      <c r="FJ190" s="47"/>
      <c r="FK190" s="47"/>
      <c r="FL190" s="47"/>
      <c r="FM190" s="47"/>
      <c r="FN190" s="47"/>
      <c r="FO190" s="47"/>
      <c r="FP190" s="47"/>
    </row>
    <row r="191" spans="1:172" s="48" customFormat="1" ht="35.1" customHeight="1" x14ac:dyDescent="0.35">
      <c r="A191" s="103"/>
      <c r="B191" s="103"/>
      <c r="C191" s="106"/>
      <c r="D191" s="181"/>
      <c r="E191" s="356"/>
      <c r="F191" s="356"/>
      <c r="G191" s="356"/>
      <c r="H191" s="356"/>
      <c r="I191" s="356"/>
      <c r="J191" s="356"/>
      <c r="K191" s="356"/>
      <c r="L191" s="356"/>
      <c r="M191" s="356"/>
      <c r="N191" s="47"/>
      <c r="O191" s="47"/>
      <c r="P191" s="47"/>
      <c r="Q191" s="47"/>
      <c r="R191" s="47"/>
      <c r="S191" s="47"/>
      <c r="T191" s="47"/>
      <c r="U191" s="47"/>
      <c r="V191" s="47"/>
      <c r="W191" s="47"/>
      <c r="X191" s="47"/>
      <c r="Y191" s="47"/>
      <c r="Z191" s="47"/>
      <c r="AA191" s="47"/>
      <c r="AB191" s="47"/>
      <c r="AC191" s="47"/>
      <c r="AD191" s="47"/>
      <c r="AE191" s="47"/>
      <c r="AF191" s="47"/>
      <c r="AG191" s="47"/>
      <c r="AH191" s="47"/>
      <c r="AI191" s="47"/>
      <c r="AJ191" s="47"/>
      <c r="AK191" s="47"/>
      <c r="AL191" s="47"/>
      <c r="AM191" s="47"/>
      <c r="AN191" s="47"/>
      <c r="AO191" s="47"/>
      <c r="AP191" s="47"/>
      <c r="AQ191" s="47"/>
      <c r="AR191" s="47"/>
      <c r="AS191" s="47"/>
      <c r="AT191" s="47"/>
      <c r="AU191" s="47"/>
      <c r="AV191" s="47"/>
      <c r="AW191" s="47"/>
      <c r="AX191" s="47"/>
      <c r="AY191" s="47"/>
      <c r="AZ191" s="47"/>
      <c r="BA191" s="47"/>
      <c r="BB191" s="47"/>
      <c r="BC191" s="47"/>
      <c r="BD191" s="47"/>
      <c r="BE191" s="47"/>
      <c r="BF191" s="47"/>
      <c r="BG191" s="47"/>
      <c r="BH191" s="47"/>
      <c r="BI191" s="47"/>
      <c r="BJ191" s="47"/>
      <c r="BK191" s="47"/>
      <c r="BL191" s="47"/>
      <c r="BM191" s="47"/>
      <c r="BN191" s="47"/>
      <c r="BO191" s="47"/>
      <c r="BP191" s="47"/>
      <c r="BQ191" s="47"/>
      <c r="BR191" s="47"/>
      <c r="BS191" s="47"/>
      <c r="BT191" s="47"/>
      <c r="BU191" s="47"/>
      <c r="BV191" s="47"/>
      <c r="BW191" s="47"/>
      <c r="BX191" s="47"/>
      <c r="BY191" s="47"/>
      <c r="BZ191" s="47"/>
      <c r="CA191" s="47"/>
      <c r="CB191" s="47"/>
      <c r="CC191" s="47"/>
      <c r="CD191" s="47"/>
      <c r="CE191" s="47"/>
      <c r="CF191" s="47"/>
      <c r="CG191" s="47"/>
      <c r="CH191" s="47"/>
      <c r="CI191" s="47"/>
      <c r="CJ191" s="47"/>
      <c r="CK191" s="47"/>
      <c r="CL191" s="47"/>
      <c r="CM191" s="47"/>
      <c r="CN191" s="47"/>
      <c r="CO191" s="47"/>
      <c r="CP191" s="47"/>
      <c r="CQ191" s="47"/>
      <c r="CR191" s="47"/>
      <c r="CS191" s="47"/>
      <c r="CT191" s="47"/>
      <c r="CU191" s="47"/>
      <c r="CV191" s="47"/>
      <c r="CW191" s="47"/>
      <c r="CX191" s="47"/>
      <c r="CY191" s="47"/>
      <c r="CZ191" s="47"/>
      <c r="DA191" s="47"/>
      <c r="DB191" s="47"/>
      <c r="DC191" s="47"/>
      <c r="DD191" s="47"/>
      <c r="DE191" s="47"/>
      <c r="DF191" s="47"/>
      <c r="DG191" s="47"/>
      <c r="DH191" s="47"/>
      <c r="DI191" s="47"/>
      <c r="DJ191" s="47"/>
      <c r="DK191" s="47"/>
      <c r="DL191" s="47"/>
      <c r="DM191" s="47"/>
      <c r="DN191" s="47"/>
      <c r="DO191" s="47"/>
      <c r="DP191" s="47"/>
      <c r="DQ191" s="47"/>
      <c r="DR191" s="47"/>
      <c r="DS191" s="47"/>
      <c r="DT191" s="47"/>
      <c r="DU191" s="47"/>
      <c r="DV191" s="47"/>
      <c r="DW191" s="47"/>
      <c r="DX191" s="47"/>
      <c r="DY191" s="47"/>
      <c r="DZ191" s="47"/>
      <c r="EA191" s="47"/>
      <c r="EB191" s="47"/>
      <c r="EC191" s="47"/>
      <c r="ED191" s="47"/>
      <c r="EE191" s="47"/>
      <c r="EF191" s="47"/>
      <c r="EG191" s="47"/>
      <c r="EH191" s="47"/>
      <c r="EI191" s="47"/>
      <c r="EJ191" s="47"/>
      <c r="EK191" s="47"/>
      <c r="EL191" s="47"/>
      <c r="EM191" s="47"/>
      <c r="EN191" s="47"/>
      <c r="EO191" s="47"/>
      <c r="EP191" s="47"/>
      <c r="EQ191" s="47"/>
      <c r="ER191" s="47"/>
      <c r="ES191" s="47"/>
      <c r="ET191" s="47"/>
      <c r="EU191" s="47"/>
      <c r="EV191" s="47"/>
      <c r="EW191" s="47"/>
      <c r="EX191" s="47"/>
      <c r="EY191" s="47"/>
      <c r="EZ191" s="47"/>
      <c r="FA191" s="47"/>
      <c r="FB191" s="47"/>
      <c r="FC191" s="47"/>
      <c r="FD191" s="47"/>
      <c r="FE191" s="47"/>
      <c r="FF191" s="47"/>
      <c r="FG191" s="47"/>
      <c r="FH191" s="47"/>
      <c r="FI191" s="47"/>
      <c r="FJ191" s="47"/>
      <c r="FK191" s="47"/>
      <c r="FL191" s="47"/>
      <c r="FM191" s="47"/>
      <c r="FN191" s="47"/>
      <c r="FO191" s="47"/>
      <c r="FP191" s="47"/>
    </row>
    <row r="192" spans="1:172" s="48" customFormat="1" ht="35.1" customHeight="1" x14ac:dyDescent="0.35">
      <c r="A192" s="103"/>
      <c r="B192" s="103"/>
      <c r="C192" s="106"/>
      <c r="D192" s="181"/>
      <c r="E192" s="356"/>
      <c r="F192" s="356"/>
      <c r="G192" s="356"/>
      <c r="H192" s="356"/>
      <c r="I192" s="356"/>
      <c r="J192" s="356"/>
      <c r="K192" s="356"/>
      <c r="L192" s="356"/>
      <c r="M192" s="356"/>
      <c r="N192" s="47"/>
      <c r="O192" s="47"/>
      <c r="P192" s="47"/>
      <c r="Q192" s="47"/>
      <c r="R192" s="47"/>
      <c r="S192" s="47"/>
      <c r="T192" s="47"/>
      <c r="U192" s="47"/>
      <c r="V192" s="47"/>
      <c r="W192" s="47"/>
      <c r="X192" s="47"/>
      <c r="Y192" s="47"/>
      <c r="Z192" s="47"/>
      <c r="AA192" s="47"/>
      <c r="AB192" s="47"/>
      <c r="AC192" s="47"/>
      <c r="AD192" s="47"/>
      <c r="AE192" s="47"/>
      <c r="AF192" s="47"/>
      <c r="AG192" s="47"/>
      <c r="AH192" s="47"/>
      <c r="AI192" s="47"/>
      <c r="AJ192" s="47"/>
      <c r="AK192" s="47"/>
      <c r="AL192" s="47"/>
      <c r="AM192" s="47"/>
      <c r="AN192" s="47"/>
      <c r="AO192" s="47"/>
      <c r="AP192" s="47"/>
      <c r="AQ192" s="47"/>
      <c r="AR192" s="47"/>
      <c r="AS192" s="47"/>
      <c r="AT192" s="47"/>
      <c r="AU192" s="47"/>
      <c r="AV192" s="47"/>
      <c r="AW192" s="47"/>
      <c r="AX192" s="47"/>
      <c r="AY192" s="47"/>
      <c r="AZ192" s="47"/>
      <c r="BA192" s="47"/>
      <c r="BB192" s="47"/>
      <c r="BC192" s="47"/>
      <c r="BD192" s="47"/>
      <c r="BE192" s="47"/>
      <c r="BF192" s="47"/>
      <c r="BG192" s="47"/>
      <c r="BH192" s="47"/>
      <c r="BI192" s="47"/>
      <c r="BJ192" s="47"/>
      <c r="BK192" s="47"/>
      <c r="BL192" s="47"/>
      <c r="BM192" s="47"/>
      <c r="BN192" s="47"/>
      <c r="BO192" s="47"/>
      <c r="BP192" s="47"/>
      <c r="BQ192" s="47"/>
      <c r="BR192" s="47"/>
      <c r="BS192" s="47"/>
      <c r="BT192" s="47"/>
      <c r="BU192" s="47"/>
      <c r="BV192" s="47"/>
      <c r="BW192" s="47"/>
      <c r="BX192" s="47"/>
      <c r="BY192" s="47"/>
      <c r="BZ192" s="47"/>
      <c r="CA192" s="47"/>
      <c r="CB192" s="47"/>
      <c r="CC192" s="47"/>
      <c r="CD192" s="47"/>
      <c r="CE192" s="47"/>
      <c r="CF192" s="47"/>
      <c r="CG192" s="47"/>
      <c r="CH192" s="47"/>
      <c r="CI192" s="47"/>
      <c r="CJ192" s="47"/>
      <c r="CK192" s="47"/>
      <c r="CL192" s="47"/>
      <c r="CM192" s="47"/>
      <c r="CN192" s="47"/>
      <c r="CO192" s="47"/>
      <c r="CP192" s="47"/>
      <c r="CQ192" s="47"/>
      <c r="CR192" s="47"/>
      <c r="CS192" s="47"/>
      <c r="CT192" s="47"/>
      <c r="CU192" s="47"/>
      <c r="CV192" s="47"/>
      <c r="CW192" s="47"/>
      <c r="CX192" s="47"/>
      <c r="CY192" s="47"/>
      <c r="CZ192" s="47"/>
      <c r="DA192" s="47"/>
      <c r="DB192" s="47"/>
      <c r="DC192" s="47"/>
      <c r="DD192" s="47"/>
      <c r="DE192" s="47"/>
      <c r="DF192" s="47"/>
      <c r="DG192" s="47"/>
      <c r="DH192" s="47"/>
      <c r="DI192" s="47"/>
      <c r="DJ192" s="47"/>
      <c r="DK192" s="47"/>
      <c r="DL192" s="47"/>
      <c r="DM192" s="47"/>
      <c r="DN192" s="47"/>
      <c r="DO192" s="47"/>
      <c r="DP192" s="47"/>
      <c r="DQ192" s="47"/>
      <c r="DR192" s="47"/>
      <c r="DS192" s="47"/>
      <c r="DT192" s="47"/>
      <c r="DU192" s="47"/>
      <c r="DV192" s="47"/>
      <c r="DW192" s="47"/>
      <c r="DX192" s="47"/>
      <c r="DY192" s="47"/>
      <c r="DZ192" s="47"/>
      <c r="EA192" s="47"/>
      <c r="EB192" s="47"/>
      <c r="EC192" s="47"/>
      <c r="ED192" s="47"/>
      <c r="EE192" s="47"/>
      <c r="EF192" s="47"/>
      <c r="EG192" s="47"/>
      <c r="EH192" s="47"/>
      <c r="EI192" s="47"/>
      <c r="EJ192" s="47"/>
      <c r="EK192" s="47"/>
      <c r="EL192" s="47"/>
      <c r="EM192" s="47"/>
      <c r="EN192" s="47"/>
      <c r="EO192" s="47"/>
      <c r="EP192" s="47"/>
      <c r="EQ192" s="47"/>
      <c r="ER192" s="47"/>
      <c r="ES192" s="47"/>
      <c r="ET192" s="47"/>
      <c r="EU192" s="47"/>
      <c r="EV192" s="47"/>
      <c r="EW192" s="47"/>
      <c r="EX192" s="47"/>
      <c r="EY192" s="47"/>
      <c r="EZ192" s="47"/>
      <c r="FA192" s="47"/>
      <c r="FB192" s="47"/>
      <c r="FC192" s="47"/>
      <c r="FD192" s="47"/>
      <c r="FE192" s="47"/>
      <c r="FF192" s="47"/>
      <c r="FG192" s="47"/>
      <c r="FH192" s="47"/>
      <c r="FI192" s="47"/>
      <c r="FJ192" s="47"/>
      <c r="FK192" s="47"/>
      <c r="FL192" s="47"/>
      <c r="FM192" s="47"/>
      <c r="FN192" s="47"/>
      <c r="FO192" s="47"/>
      <c r="FP192" s="47"/>
    </row>
    <row r="193" spans="1:172" s="48" customFormat="1" ht="35.1" customHeight="1" x14ac:dyDescent="0.35">
      <c r="A193" s="103"/>
      <c r="B193" s="103"/>
      <c r="C193" s="106"/>
      <c r="D193" s="181"/>
      <c r="E193" s="356"/>
      <c r="F193" s="356"/>
      <c r="G193" s="356"/>
      <c r="H193" s="356"/>
      <c r="I193" s="356"/>
      <c r="J193" s="356"/>
      <c r="K193" s="356"/>
      <c r="L193" s="356"/>
      <c r="M193" s="356"/>
      <c r="N193" s="47"/>
      <c r="O193" s="47"/>
      <c r="P193" s="47"/>
      <c r="Q193" s="47"/>
      <c r="R193" s="47"/>
      <c r="S193" s="47"/>
      <c r="T193" s="47"/>
      <c r="U193" s="47"/>
      <c r="V193" s="47"/>
      <c r="W193" s="47"/>
      <c r="X193" s="47"/>
      <c r="Y193" s="47"/>
      <c r="Z193" s="47"/>
      <c r="AA193" s="47"/>
      <c r="AB193" s="47"/>
      <c r="AC193" s="47"/>
      <c r="AD193" s="47"/>
      <c r="AE193" s="47"/>
      <c r="AF193" s="47"/>
      <c r="AG193" s="47"/>
      <c r="AH193" s="47"/>
      <c r="AI193" s="47"/>
      <c r="AJ193" s="47"/>
      <c r="AK193" s="47"/>
      <c r="AL193" s="47"/>
      <c r="AM193" s="47"/>
      <c r="AN193" s="47"/>
      <c r="AO193" s="47"/>
      <c r="AP193" s="47"/>
      <c r="AQ193" s="47"/>
      <c r="AR193" s="47"/>
      <c r="AS193" s="47"/>
      <c r="AT193" s="47"/>
      <c r="AU193" s="47"/>
      <c r="AV193" s="47"/>
      <c r="AW193" s="47"/>
      <c r="AX193" s="47"/>
      <c r="AY193" s="47"/>
      <c r="AZ193" s="47"/>
      <c r="BA193" s="47"/>
      <c r="BB193" s="47"/>
      <c r="BC193" s="47"/>
      <c r="BD193" s="47"/>
      <c r="BE193" s="47"/>
      <c r="BF193" s="47"/>
      <c r="BG193" s="47"/>
      <c r="BH193" s="47"/>
      <c r="BI193" s="47"/>
      <c r="BJ193" s="47"/>
      <c r="BK193" s="47"/>
      <c r="BL193" s="47"/>
      <c r="BM193" s="47"/>
      <c r="BN193" s="47"/>
      <c r="BO193" s="47"/>
      <c r="BP193" s="47"/>
      <c r="BQ193" s="47"/>
      <c r="BR193" s="47"/>
      <c r="BS193" s="47"/>
      <c r="BT193" s="47"/>
      <c r="BU193" s="47"/>
      <c r="BV193" s="47"/>
      <c r="BW193" s="47"/>
      <c r="BX193" s="47"/>
      <c r="BY193" s="47"/>
      <c r="BZ193" s="47"/>
      <c r="CA193" s="47"/>
      <c r="CB193" s="47"/>
      <c r="CC193" s="47"/>
      <c r="CD193" s="47"/>
      <c r="CE193" s="47"/>
      <c r="CF193" s="47"/>
      <c r="CG193" s="47"/>
      <c r="CH193" s="47"/>
      <c r="CI193" s="47"/>
      <c r="CJ193" s="47"/>
      <c r="CK193" s="47"/>
      <c r="CL193" s="47"/>
      <c r="CM193" s="47"/>
      <c r="CN193" s="47"/>
      <c r="CO193" s="47"/>
      <c r="CP193" s="47"/>
      <c r="CQ193" s="47"/>
      <c r="CR193" s="47"/>
      <c r="CS193" s="47"/>
      <c r="CT193" s="47"/>
      <c r="CU193" s="47"/>
      <c r="CV193" s="47"/>
      <c r="CW193" s="47"/>
      <c r="CX193" s="47"/>
      <c r="CY193" s="47"/>
      <c r="CZ193" s="47"/>
      <c r="DA193" s="47"/>
      <c r="DB193" s="47"/>
      <c r="DC193" s="47"/>
      <c r="DD193" s="47"/>
      <c r="DE193" s="47"/>
      <c r="DF193" s="47"/>
      <c r="DG193" s="47"/>
      <c r="DH193" s="47"/>
      <c r="DI193" s="47"/>
      <c r="DJ193" s="47"/>
      <c r="DK193" s="47"/>
      <c r="DL193" s="47"/>
      <c r="DM193" s="47"/>
      <c r="DN193" s="47"/>
      <c r="DO193" s="47"/>
      <c r="DP193" s="47"/>
      <c r="DQ193" s="47"/>
      <c r="DR193" s="47"/>
      <c r="DS193" s="47"/>
      <c r="DT193" s="47"/>
      <c r="DU193" s="47"/>
      <c r="DV193" s="47"/>
      <c r="DW193" s="47"/>
      <c r="DX193" s="47"/>
      <c r="DY193" s="47"/>
      <c r="DZ193" s="47"/>
      <c r="EA193" s="47"/>
      <c r="EB193" s="47"/>
      <c r="EC193" s="47"/>
      <c r="ED193" s="47"/>
      <c r="EE193" s="47"/>
      <c r="EF193" s="47"/>
      <c r="EG193" s="47"/>
      <c r="EH193" s="47"/>
      <c r="EI193" s="47"/>
      <c r="EJ193" s="47"/>
      <c r="EK193" s="47"/>
      <c r="EL193" s="47"/>
      <c r="EM193" s="47"/>
      <c r="EN193" s="47"/>
      <c r="EO193" s="47"/>
      <c r="EP193" s="47"/>
      <c r="EQ193" s="47"/>
      <c r="ER193" s="47"/>
      <c r="ES193" s="47"/>
      <c r="ET193" s="47"/>
      <c r="EU193" s="47"/>
      <c r="EV193" s="47"/>
      <c r="EW193" s="47"/>
      <c r="EX193" s="47"/>
      <c r="EY193" s="47"/>
      <c r="EZ193" s="47"/>
      <c r="FA193" s="47"/>
      <c r="FB193" s="47"/>
      <c r="FC193" s="47"/>
      <c r="FD193" s="47"/>
      <c r="FE193" s="47"/>
      <c r="FF193" s="47"/>
      <c r="FG193" s="47"/>
      <c r="FH193" s="47"/>
      <c r="FI193" s="47"/>
      <c r="FJ193" s="47"/>
      <c r="FK193" s="47"/>
      <c r="FL193" s="47"/>
      <c r="FM193" s="47"/>
      <c r="FN193" s="47"/>
      <c r="FO193" s="47"/>
      <c r="FP193" s="47"/>
    </row>
    <row r="194" spans="1:172" s="48" customFormat="1" ht="35.1" customHeight="1" x14ac:dyDescent="0.35">
      <c r="A194" s="103"/>
      <c r="B194" s="103"/>
      <c r="C194" s="106"/>
      <c r="D194" s="181"/>
      <c r="E194" s="356"/>
      <c r="F194" s="356"/>
      <c r="G194" s="356"/>
      <c r="H194" s="356"/>
      <c r="I194" s="356"/>
      <c r="J194" s="356"/>
      <c r="K194" s="356"/>
      <c r="L194" s="356"/>
      <c r="M194" s="356"/>
      <c r="N194" s="47"/>
      <c r="O194" s="47"/>
      <c r="P194" s="47"/>
      <c r="Q194" s="47"/>
      <c r="R194" s="47"/>
      <c r="S194" s="47"/>
      <c r="T194" s="47"/>
      <c r="U194" s="47"/>
      <c r="V194" s="47"/>
      <c r="W194" s="47"/>
      <c r="X194" s="47"/>
      <c r="Y194" s="47"/>
      <c r="Z194" s="47"/>
      <c r="AA194" s="47"/>
      <c r="AB194" s="47"/>
      <c r="AC194" s="47"/>
      <c r="AD194" s="47"/>
      <c r="AE194" s="47"/>
      <c r="AF194" s="47"/>
      <c r="AG194" s="47"/>
      <c r="AH194" s="47"/>
      <c r="AI194" s="47"/>
      <c r="AJ194" s="47"/>
      <c r="AK194" s="47"/>
      <c r="AL194" s="47"/>
      <c r="AM194" s="47"/>
      <c r="AN194" s="47"/>
      <c r="AO194" s="47"/>
      <c r="AP194" s="47"/>
      <c r="AQ194" s="47"/>
      <c r="AR194" s="47"/>
      <c r="AS194" s="47"/>
      <c r="AT194" s="47"/>
      <c r="AU194" s="47"/>
      <c r="AV194" s="47"/>
      <c r="AW194" s="47"/>
      <c r="AX194" s="47"/>
      <c r="AY194" s="47"/>
      <c r="AZ194" s="47"/>
      <c r="BA194" s="47"/>
      <c r="BB194" s="47"/>
      <c r="BC194" s="47"/>
      <c r="BD194" s="47"/>
      <c r="BE194" s="47"/>
      <c r="BF194" s="47"/>
      <c r="BG194" s="47"/>
      <c r="BH194" s="47"/>
      <c r="BI194" s="47"/>
      <c r="BJ194" s="47"/>
      <c r="BK194" s="47"/>
      <c r="BL194" s="47"/>
      <c r="BM194" s="47"/>
      <c r="BN194" s="47"/>
      <c r="BO194" s="47"/>
      <c r="BP194" s="47"/>
      <c r="BQ194" s="47"/>
      <c r="BR194" s="47"/>
      <c r="BS194" s="47"/>
      <c r="BT194" s="47"/>
      <c r="BU194" s="47"/>
      <c r="BV194" s="47"/>
      <c r="BW194" s="47"/>
      <c r="BX194" s="47"/>
      <c r="BY194" s="47"/>
      <c r="BZ194" s="47"/>
      <c r="CA194" s="47"/>
      <c r="CB194" s="47"/>
      <c r="CC194" s="47"/>
      <c r="CD194" s="47"/>
      <c r="CE194" s="47"/>
      <c r="CF194" s="47"/>
      <c r="CG194" s="47"/>
      <c r="CH194" s="47"/>
      <c r="CI194" s="47"/>
      <c r="CJ194" s="47"/>
      <c r="CK194" s="47"/>
      <c r="CL194" s="47"/>
      <c r="CM194" s="47"/>
      <c r="CN194" s="47"/>
      <c r="CO194" s="47"/>
      <c r="CP194" s="47"/>
      <c r="CQ194" s="47"/>
      <c r="CR194" s="47"/>
      <c r="CS194" s="47"/>
      <c r="CT194" s="47"/>
      <c r="CU194" s="47"/>
      <c r="CV194" s="47"/>
      <c r="CW194" s="47"/>
      <c r="CX194" s="47"/>
      <c r="CY194" s="47"/>
      <c r="CZ194" s="47"/>
      <c r="DA194" s="47"/>
      <c r="DB194" s="47"/>
      <c r="DC194" s="47"/>
      <c r="DD194" s="47"/>
      <c r="DE194" s="47"/>
      <c r="DF194" s="47"/>
      <c r="DG194" s="47"/>
      <c r="DH194" s="47"/>
      <c r="DI194" s="47"/>
      <c r="DJ194" s="47"/>
      <c r="DK194" s="47"/>
      <c r="DL194" s="47"/>
      <c r="DM194" s="47"/>
      <c r="DN194" s="47"/>
      <c r="DO194" s="47"/>
      <c r="DP194" s="47"/>
      <c r="DQ194" s="47"/>
      <c r="DR194" s="47"/>
      <c r="DS194" s="47"/>
      <c r="DT194" s="47"/>
      <c r="DU194" s="47"/>
      <c r="DV194" s="47"/>
      <c r="DW194" s="47"/>
      <c r="DX194" s="47"/>
      <c r="DY194" s="47"/>
      <c r="DZ194" s="47"/>
      <c r="EA194" s="47"/>
      <c r="EB194" s="47"/>
      <c r="EC194" s="47"/>
      <c r="ED194" s="47"/>
      <c r="EE194" s="47"/>
      <c r="EF194" s="47"/>
      <c r="EG194" s="47"/>
      <c r="EH194" s="47"/>
      <c r="EI194" s="47"/>
      <c r="EJ194" s="47"/>
      <c r="EK194" s="47"/>
      <c r="EL194" s="47"/>
      <c r="EM194" s="47"/>
      <c r="EN194" s="47"/>
      <c r="EO194" s="47"/>
      <c r="EP194" s="47"/>
      <c r="EQ194" s="47"/>
      <c r="ER194" s="47"/>
      <c r="ES194" s="47"/>
      <c r="ET194" s="47"/>
      <c r="EU194" s="47"/>
      <c r="EV194" s="47"/>
      <c r="EW194" s="47"/>
      <c r="EX194" s="47"/>
      <c r="EY194" s="47"/>
      <c r="EZ194" s="47"/>
      <c r="FA194" s="47"/>
      <c r="FB194" s="47"/>
      <c r="FC194" s="47"/>
      <c r="FD194" s="47"/>
      <c r="FE194" s="47"/>
      <c r="FF194" s="47"/>
      <c r="FG194" s="47"/>
      <c r="FH194" s="47"/>
      <c r="FI194" s="47"/>
      <c r="FJ194" s="47"/>
      <c r="FK194" s="47"/>
      <c r="FL194" s="47"/>
      <c r="FM194" s="47"/>
      <c r="FN194" s="47"/>
      <c r="FO194" s="47"/>
      <c r="FP194" s="47"/>
    </row>
    <row r="195" spans="1:172" s="48" customFormat="1" ht="35.1" customHeight="1" x14ac:dyDescent="0.35">
      <c r="A195" s="103"/>
      <c r="B195" s="103"/>
      <c r="C195" s="106"/>
      <c r="D195" s="181"/>
      <c r="E195" s="356"/>
      <c r="F195" s="356"/>
      <c r="G195" s="356"/>
      <c r="H195" s="356"/>
      <c r="I195" s="356"/>
      <c r="J195" s="356"/>
      <c r="K195" s="356"/>
      <c r="L195" s="356"/>
      <c r="M195" s="356"/>
      <c r="N195" s="47"/>
      <c r="O195" s="47"/>
      <c r="P195" s="47"/>
      <c r="Q195" s="47"/>
      <c r="R195" s="47"/>
      <c r="S195" s="47"/>
      <c r="T195" s="47"/>
      <c r="U195" s="47"/>
      <c r="V195" s="47"/>
      <c r="W195" s="47"/>
      <c r="X195" s="47"/>
      <c r="Y195" s="47"/>
      <c r="Z195" s="47"/>
      <c r="AA195" s="47"/>
      <c r="AB195" s="47"/>
      <c r="AC195" s="47"/>
      <c r="AD195" s="47"/>
      <c r="AE195" s="47"/>
      <c r="AF195" s="47"/>
      <c r="AG195" s="47"/>
      <c r="AH195" s="47"/>
      <c r="AI195" s="47"/>
      <c r="AJ195" s="47"/>
      <c r="AK195" s="47"/>
      <c r="AL195" s="47"/>
      <c r="AM195" s="47"/>
      <c r="AN195" s="47"/>
      <c r="AO195" s="47"/>
      <c r="AP195" s="47"/>
      <c r="AQ195" s="47"/>
      <c r="AR195" s="47"/>
      <c r="AS195" s="47"/>
      <c r="AT195" s="47"/>
      <c r="AU195" s="47"/>
      <c r="AV195" s="47"/>
      <c r="AW195" s="47"/>
      <c r="AX195" s="47"/>
      <c r="AY195" s="47"/>
      <c r="AZ195" s="47"/>
      <c r="BA195" s="47"/>
      <c r="BB195" s="47"/>
      <c r="BC195" s="47"/>
      <c r="BD195" s="47"/>
      <c r="BE195" s="47"/>
      <c r="BF195" s="47"/>
      <c r="BG195" s="47"/>
      <c r="BH195" s="47"/>
      <c r="BI195" s="47"/>
      <c r="BJ195" s="47"/>
      <c r="BK195" s="47"/>
      <c r="BL195" s="47"/>
      <c r="BM195" s="47"/>
      <c r="BN195" s="47"/>
      <c r="BO195" s="47"/>
      <c r="BP195" s="47"/>
      <c r="BQ195" s="47"/>
      <c r="BR195" s="47"/>
      <c r="BS195" s="47"/>
      <c r="BT195" s="47"/>
      <c r="BU195" s="47"/>
      <c r="BV195" s="47"/>
      <c r="BW195" s="47"/>
      <c r="BX195" s="47"/>
      <c r="BY195" s="47"/>
      <c r="BZ195" s="47"/>
      <c r="CA195" s="47"/>
      <c r="CB195" s="47"/>
      <c r="CC195" s="47"/>
      <c r="CD195" s="47"/>
      <c r="CE195" s="47"/>
      <c r="CF195" s="47"/>
      <c r="CG195" s="47"/>
      <c r="CH195" s="47"/>
      <c r="CI195" s="47"/>
      <c r="CJ195" s="47"/>
      <c r="CK195" s="47"/>
      <c r="CL195" s="47"/>
      <c r="CM195" s="47"/>
      <c r="CN195" s="47"/>
      <c r="CO195" s="47"/>
      <c r="CP195" s="47"/>
      <c r="CQ195" s="47"/>
      <c r="CR195" s="47"/>
      <c r="CS195" s="47"/>
      <c r="CT195" s="47"/>
      <c r="CU195" s="47"/>
      <c r="CV195" s="47"/>
      <c r="CW195" s="47"/>
      <c r="CX195" s="47"/>
      <c r="CY195" s="47"/>
      <c r="CZ195" s="47"/>
      <c r="DA195" s="47"/>
      <c r="DB195" s="47"/>
      <c r="DC195" s="47"/>
      <c r="DD195" s="47"/>
      <c r="DE195" s="47"/>
      <c r="DF195" s="47"/>
      <c r="DG195" s="47"/>
      <c r="DH195" s="47"/>
      <c r="DI195" s="47"/>
      <c r="DJ195" s="47"/>
      <c r="DK195" s="47"/>
      <c r="DL195" s="47"/>
      <c r="DM195" s="47"/>
      <c r="DN195" s="47"/>
      <c r="DO195" s="47"/>
      <c r="DP195" s="47"/>
      <c r="DQ195" s="47"/>
      <c r="DR195" s="47"/>
      <c r="DS195" s="47"/>
      <c r="DT195" s="47"/>
      <c r="DU195" s="47"/>
      <c r="DV195" s="47"/>
      <c r="DW195" s="47"/>
      <c r="DX195" s="47"/>
      <c r="DY195" s="47"/>
      <c r="DZ195" s="47"/>
      <c r="EA195" s="47"/>
      <c r="EB195" s="47"/>
      <c r="EC195" s="47"/>
      <c r="ED195" s="47"/>
      <c r="EE195" s="47"/>
      <c r="EF195" s="47"/>
      <c r="EG195" s="47"/>
      <c r="EH195" s="47"/>
      <c r="EI195" s="47"/>
      <c r="EJ195" s="47"/>
      <c r="EK195" s="47"/>
      <c r="EL195" s="47"/>
      <c r="EM195" s="47"/>
      <c r="EN195" s="47"/>
      <c r="EO195" s="47"/>
      <c r="EP195" s="47"/>
      <c r="EQ195" s="47"/>
      <c r="ER195" s="47"/>
      <c r="ES195" s="47"/>
      <c r="ET195" s="47"/>
      <c r="EU195" s="47"/>
      <c r="EV195" s="47"/>
      <c r="EW195" s="47"/>
      <c r="EX195" s="47"/>
      <c r="EY195" s="47"/>
      <c r="EZ195" s="47"/>
      <c r="FA195" s="47"/>
      <c r="FB195" s="47"/>
      <c r="FC195" s="47"/>
      <c r="FD195" s="47"/>
      <c r="FE195" s="47"/>
      <c r="FF195" s="47"/>
      <c r="FG195" s="47"/>
      <c r="FH195" s="47"/>
      <c r="FI195" s="47"/>
      <c r="FJ195" s="47"/>
      <c r="FK195" s="47"/>
      <c r="FL195" s="47"/>
      <c r="FM195" s="47"/>
      <c r="FN195" s="47"/>
      <c r="FO195" s="47"/>
      <c r="FP195" s="47"/>
    </row>
    <row r="196" spans="1:172" s="48" customFormat="1" ht="35.1" customHeight="1" x14ac:dyDescent="0.35">
      <c r="A196" s="103"/>
      <c r="B196" s="103"/>
      <c r="C196" s="106"/>
      <c r="D196" s="181"/>
      <c r="E196" s="356"/>
      <c r="F196" s="356"/>
      <c r="G196" s="356"/>
      <c r="H196" s="356"/>
      <c r="I196" s="356"/>
      <c r="J196" s="356"/>
      <c r="K196" s="356"/>
      <c r="L196" s="356"/>
      <c r="M196" s="356"/>
      <c r="N196" s="47"/>
      <c r="O196" s="47"/>
      <c r="P196" s="47"/>
      <c r="Q196" s="47"/>
      <c r="R196" s="47"/>
      <c r="S196" s="47"/>
      <c r="T196" s="47"/>
      <c r="U196" s="47"/>
      <c r="V196" s="47"/>
      <c r="W196" s="47"/>
      <c r="X196" s="47"/>
      <c r="Y196" s="47"/>
      <c r="Z196" s="47"/>
      <c r="AA196" s="47"/>
      <c r="AB196" s="47"/>
      <c r="AC196" s="47"/>
      <c r="AD196" s="47"/>
      <c r="AE196" s="47"/>
      <c r="AF196" s="47"/>
      <c r="AG196" s="47"/>
      <c r="AH196" s="47"/>
      <c r="AI196" s="47"/>
      <c r="AJ196" s="47"/>
      <c r="AK196" s="47"/>
      <c r="AL196" s="47"/>
      <c r="AM196" s="47"/>
      <c r="AN196" s="47"/>
      <c r="AO196" s="47"/>
      <c r="AP196" s="47"/>
      <c r="AQ196" s="47"/>
      <c r="AR196" s="47"/>
      <c r="AS196" s="47"/>
      <c r="AT196" s="47"/>
      <c r="AU196" s="47"/>
      <c r="AV196" s="47"/>
      <c r="AW196" s="47"/>
      <c r="AX196" s="47"/>
      <c r="AY196" s="47"/>
      <c r="AZ196" s="47"/>
      <c r="BA196" s="47"/>
      <c r="BB196" s="47"/>
      <c r="BC196" s="47"/>
      <c r="BD196" s="47"/>
      <c r="BE196" s="47"/>
      <c r="BF196" s="47"/>
      <c r="BG196" s="47"/>
      <c r="BH196" s="47"/>
      <c r="BI196" s="47"/>
      <c r="BJ196" s="47"/>
      <c r="BK196" s="47"/>
      <c r="BL196" s="47"/>
      <c r="BM196" s="47"/>
      <c r="BN196" s="47"/>
      <c r="BO196" s="47"/>
      <c r="BP196" s="47"/>
      <c r="BQ196" s="47"/>
      <c r="BR196" s="47"/>
      <c r="BS196" s="47"/>
      <c r="BT196" s="47"/>
      <c r="BU196" s="47"/>
      <c r="BV196" s="47"/>
      <c r="BW196" s="47"/>
      <c r="BX196" s="47"/>
      <c r="BY196" s="47"/>
      <c r="BZ196" s="47"/>
      <c r="CA196" s="47"/>
      <c r="CB196" s="47"/>
      <c r="CC196" s="47"/>
      <c r="CD196" s="47"/>
      <c r="CE196" s="47"/>
      <c r="CF196" s="47"/>
      <c r="CG196" s="47"/>
      <c r="CH196" s="47"/>
      <c r="CI196" s="47"/>
      <c r="CJ196" s="47"/>
      <c r="CK196" s="47"/>
      <c r="CL196" s="47"/>
      <c r="CM196" s="47"/>
      <c r="CN196" s="47"/>
      <c r="CO196" s="47"/>
      <c r="CP196" s="47"/>
      <c r="CQ196" s="47"/>
      <c r="CR196" s="47"/>
      <c r="CS196" s="47"/>
      <c r="CT196" s="47"/>
      <c r="CU196" s="47"/>
      <c r="CV196" s="47"/>
      <c r="CW196" s="47"/>
      <c r="CX196" s="47"/>
      <c r="CY196" s="47"/>
      <c r="CZ196" s="47"/>
      <c r="DA196" s="47"/>
      <c r="DB196" s="47"/>
      <c r="DC196" s="47"/>
      <c r="DD196" s="47"/>
      <c r="DE196" s="47"/>
      <c r="DF196" s="47"/>
      <c r="DG196" s="47"/>
      <c r="DH196" s="47"/>
      <c r="DI196" s="47"/>
      <c r="DJ196" s="47"/>
      <c r="DK196" s="47"/>
      <c r="DL196" s="47"/>
      <c r="DM196" s="47"/>
      <c r="DN196" s="47"/>
      <c r="DO196" s="47"/>
      <c r="DP196" s="47"/>
      <c r="DQ196" s="47"/>
      <c r="DR196" s="47"/>
      <c r="DS196" s="47"/>
      <c r="DT196" s="47"/>
      <c r="DU196" s="47"/>
      <c r="DV196" s="47"/>
      <c r="DW196" s="47"/>
      <c r="DX196" s="47"/>
      <c r="DY196" s="47"/>
      <c r="DZ196" s="47"/>
      <c r="EA196" s="47"/>
      <c r="EB196" s="47"/>
      <c r="EC196" s="47"/>
      <c r="ED196" s="47"/>
      <c r="EE196" s="47"/>
      <c r="EF196" s="47"/>
      <c r="EG196" s="47"/>
      <c r="EH196" s="47"/>
      <c r="EI196" s="47"/>
      <c r="EJ196" s="47"/>
      <c r="EK196" s="47"/>
      <c r="EL196" s="47"/>
      <c r="EM196" s="47"/>
      <c r="EN196" s="47"/>
      <c r="EO196" s="47"/>
      <c r="EP196" s="47"/>
      <c r="EQ196" s="47"/>
      <c r="ER196" s="47"/>
      <c r="ES196" s="47"/>
      <c r="ET196" s="47"/>
      <c r="EU196" s="47"/>
      <c r="EV196" s="47"/>
      <c r="EW196" s="47"/>
      <c r="EX196" s="47"/>
      <c r="EY196" s="47"/>
      <c r="EZ196" s="47"/>
      <c r="FA196" s="47"/>
      <c r="FB196" s="47"/>
      <c r="FC196" s="47"/>
      <c r="FD196" s="47"/>
      <c r="FE196" s="47"/>
      <c r="FF196" s="47"/>
      <c r="FG196" s="47"/>
      <c r="FH196" s="47"/>
      <c r="FI196" s="47"/>
      <c r="FJ196" s="47"/>
      <c r="FK196" s="47"/>
      <c r="FL196" s="47"/>
      <c r="FM196" s="47"/>
      <c r="FN196" s="47"/>
      <c r="FO196" s="47"/>
      <c r="FP196" s="47"/>
    </row>
    <row r="197" spans="1:172" s="48" customFormat="1" ht="35.1" customHeight="1" x14ac:dyDescent="0.35">
      <c r="A197" s="103"/>
      <c r="B197" s="103"/>
      <c r="C197" s="106"/>
      <c r="D197" s="181"/>
      <c r="E197" s="356"/>
      <c r="F197" s="356"/>
      <c r="G197" s="356"/>
      <c r="H197" s="356"/>
      <c r="I197" s="356"/>
      <c r="J197" s="356"/>
      <c r="K197" s="356"/>
      <c r="L197" s="356"/>
      <c r="M197" s="356"/>
      <c r="N197" s="47"/>
      <c r="O197" s="47"/>
      <c r="P197" s="47"/>
      <c r="Q197" s="47"/>
      <c r="R197" s="47"/>
      <c r="S197" s="47"/>
      <c r="T197" s="47"/>
      <c r="U197" s="47"/>
      <c r="V197" s="47"/>
      <c r="W197" s="47"/>
      <c r="X197" s="47"/>
      <c r="Y197" s="47"/>
      <c r="Z197" s="47"/>
      <c r="AA197" s="47"/>
      <c r="AB197" s="47"/>
      <c r="AC197" s="47"/>
      <c r="AD197" s="47"/>
      <c r="AE197" s="47"/>
      <c r="AF197" s="47"/>
      <c r="AG197" s="47"/>
      <c r="AH197" s="47"/>
      <c r="AI197" s="47"/>
      <c r="AJ197" s="47"/>
      <c r="AK197" s="47"/>
      <c r="AL197" s="47"/>
      <c r="AM197" s="47"/>
      <c r="AN197" s="47"/>
      <c r="AO197" s="47"/>
      <c r="AP197" s="47"/>
      <c r="AQ197" s="47"/>
      <c r="AR197" s="47"/>
      <c r="AS197" s="47"/>
      <c r="AT197" s="47"/>
      <c r="AU197" s="47"/>
      <c r="AV197" s="47"/>
      <c r="AW197" s="47"/>
      <c r="AX197" s="47"/>
      <c r="AY197" s="47"/>
      <c r="AZ197" s="47"/>
      <c r="BA197" s="47"/>
      <c r="BB197" s="47"/>
      <c r="BC197" s="47"/>
      <c r="BD197" s="47"/>
      <c r="BE197" s="47"/>
      <c r="BF197" s="47"/>
      <c r="BG197" s="47"/>
      <c r="BH197" s="47"/>
      <c r="BI197" s="47"/>
      <c r="BJ197" s="47"/>
      <c r="BK197" s="47"/>
      <c r="BL197" s="47"/>
      <c r="BM197" s="47"/>
      <c r="BN197" s="47"/>
      <c r="BO197" s="47"/>
      <c r="BP197" s="47"/>
      <c r="BQ197" s="47"/>
      <c r="BR197" s="47"/>
      <c r="BS197" s="47"/>
      <c r="BT197" s="47"/>
      <c r="BU197" s="47"/>
      <c r="BV197" s="47"/>
      <c r="BW197" s="47"/>
      <c r="BX197" s="47"/>
      <c r="BY197" s="47"/>
      <c r="BZ197" s="47"/>
      <c r="CA197" s="47"/>
      <c r="CB197" s="47"/>
      <c r="CC197" s="47"/>
      <c r="CD197" s="47"/>
      <c r="CE197" s="47"/>
      <c r="CF197" s="47"/>
      <c r="CG197" s="47"/>
      <c r="CH197" s="47"/>
      <c r="CI197" s="47"/>
      <c r="CJ197" s="47"/>
      <c r="CK197" s="47"/>
      <c r="CL197" s="47"/>
      <c r="CM197" s="47"/>
      <c r="CN197" s="47"/>
      <c r="CO197" s="47"/>
      <c r="CP197" s="47"/>
      <c r="CQ197" s="47"/>
      <c r="CR197" s="47"/>
      <c r="CS197" s="47"/>
      <c r="CT197" s="47"/>
      <c r="CU197" s="47"/>
      <c r="CV197" s="47"/>
      <c r="CW197" s="47"/>
      <c r="CX197" s="47"/>
      <c r="CY197" s="47"/>
      <c r="CZ197" s="47"/>
      <c r="DA197" s="47"/>
      <c r="DB197" s="47"/>
      <c r="DC197" s="47"/>
      <c r="DD197" s="47"/>
      <c r="DE197" s="47"/>
      <c r="DF197" s="47"/>
      <c r="DG197" s="47"/>
      <c r="DH197" s="47"/>
      <c r="DI197" s="47"/>
      <c r="DJ197" s="47"/>
      <c r="DK197" s="47"/>
      <c r="DL197" s="47"/>
      <c r="DM197" s="47"/>
      <c r="DN197" s="47"/>
      <c r="DO197" s="47"/>
      <c r="DP197" s="47"/>
      <c r="DQ197" s="47"/>
      <c r="DR197" s="47"/>
      <c r="DS197" s="47"/>
      <c r="DT197" s="47"/>
      <c r="DU197" s="47"/>
      <c r="DV197" s="47"/>
      <c r="DW197" s="47"/>
      <c r="DX197" s="47"/>
      <c r="DY197" s="47"/>
      <c r="DZ197" s="47"/>
      <c r="EA197" s="47"/>
      <c r="EB197" s="47"/>
      <c r="EC197" s="47"/>
      <c r="ED197" s="47"/>
      <c r="EE197" s="47"/>
      <c r="EF197" s="47"/>
      <c r="EG197" s="47"/>
      <c r="EH197" s="47"/>
      <c r="EI197" s="47"/>
      <c r="EJ197" s="47"/>
      <c r="EK197" s="47"/>
      <c r="EL197" s="47"/>
      <c r="EM197" s="47"/>
      <c r="EN197" s="47"/>
      <c r="EO197" s="47"/>
      <c r="EP197" s="47"/>
      <c r="EQ197" s="47"/>
      <c r="ER197" s="47"/>
      <c r="ES197" s="47"/>
      <c r="ET197" s="47"/>
      <c r="EU197" s="47"/>
      <c r="EV197" s="47"/>
      <c r="EW197" s="47"/>
      <c r="EX197" s="47"/>
      <c r="EY197" s="47"/>
      <c r="EZ197" s="47"/>
      <c r="FA197" s="47"/>
      <c r="FB197" s="47"/>
      <c r="FC197" s="47"/>
      <c r="FD197" s="47"/>
      <c r="FE197" s="47"/>
      <c r="FF197" s="47"/>
      <c r="FG197" s="47"/>
      <c r="FH197" s="47"/>
      <c r="FI197" s="47"/>
      <c r="FJ197" s="47"/>
      <c r="FK197" s="47"/>
      <c r="FL197" s="47"/>
      <c r="FM197" s="47"/>
      <c r="FN197" s="47"/>
      <c r="FO197" s="47"/>
      <c r="FP197" s="47"/>
    </row>
    <row r="198" spans="1:172" s="48" customFormat="1" ht="35.1" customHeight="1" x14ac:dyDescent="0.35">
      <c r="A198" s="103"/>
      <c r="B198" s="103"/>
      <c r="C198" s="106"/>
      <c r="D198" s="181"/>
      <c r="E198" s="356"/>
      <c r="F198" s="356"/>
      <c r="G198" s="356"/>
      <c r="H198" s="356"/>
      <c r="I198" s="356"/>
      <c r="J198" s="356"/>
      <c r="K198" s="356"/>
      <c r="L198" s="356"/>
      <c r="M198" s="356"/>
      <c r="N198" s="47"/>
      <c r="O198" s="47"/>
      <c r="P198" s="47"/>
      <c r="Q198" s="47"/>
      <c r="R198" s="47"/>
      <c r="S198" s="47"/>
      <c r="T198" s="47"/>
      <c r="U198" s="47"/>
      <c r="V198" s="47"/>
      <c r="W198" s="47"/>
      <c r="X198" s="47"/>
      <c r="Y198" s="47"/>
      <c r="Z198" s="47"/>
      <c r="AA198" s="47"/>
      <c r="AB198" s="47"/>
      <c r="AC198" s="47"/>
      <c r="AD198" s="47"/>
      <c r="AE198" s="47"/>
      <c r="AF198" s="47"/>
      <c r="AG198" s="47"/>
      <c r="AH198" s="47"/>
      <c r="AI198" s="47"/>
      <c r="AJ198" s="47"/>
      <c r="AK198" s="47"/>
      <c r="AL198" s="47"/>
      <c r="AM198" s="47"/>
      <c r="AN198" s="47"/>
      <c r="AO198" s="47"/>
      <c r="AP198" s="47"/>
      <c r="AQ198" s="47"/>
      <c r="AR198" s="47"/>
      <c r="AS198" s="47"/>
      <c r="AT198" s="47"/>
      <c r="AU198" s="47"/>
      <c r="AV198" s="47"/>
      <c r="AW198" s="47"/>
      <c r="AX198" s="47"/>
      <c r="AY198" s="47"/>
      <c r="AZ198" s="47"/>
      <c r="BA198" s="47"/>
      <c r="BB198" s="47"/>
      <c r="BC198" s="47"/>
      <c r="BD198" s="47"/>
      <c r="BE198" s="47"/>
      <c r="BF198" s="47"/>
      <c r="BG198" s="47"/>
      <c r="BH198" s="47"/>
      <c r="BI198" s="47"/>
      <c r="BJ198" s="47"/>
      <c r="BK198" s="47"/>
      <c r="BL198" s="47"/>
      <c r="BM198" s="47"/>
      <c r="BN198" s="47"/>
      <c r="BO198" s="47"/>
      <c r="BP198" s="47"/>
      <c r="BQ198" s="47"/>
      <c r="BR198" s="47"/>
      <c r="BS198" s="47"/>
      <c r="BT198" s="47"/>
      <c r="BU198" s="47"/>
      <c r="BV198" s="47"/>
      <c r="BW198" s="47"/>
      <c r="BX198" s="47"/>
      <c r="BY198" s="47"/>
      <c r="BZ198" s="47"/>
      <c r="CA198" s="47"/>
      <c r="CB198" s="47"/>
      <c r="CC198" s="47"/>
      <c r="CD198" s="47"/>
      <c r="CE198" s="47"/>
      <c r="CF198" s="47"/>
      <c r="CG198" s="47"/>
      <c r="CH198" s="47"/>
      <c r="CI198" s="47"/>
      <c r="CJ198" s="47"/>
      <c r="CK198" s="47"/>
      <c r="CL198" s="47"/>
      <c r="CM198" s="47"/>
      <c r="CN198" s="47"/>
      <c r="CO198" s="47"/>
      <c r="CP198" s="47"/>
      <c r="CQ198" s="47"/>
      <c r="CR198" s="47"/>
      <c r="CS198" s="47"/>
      <c r="CT198" s="47"/>
      <c r="CU198" s="47"/>
      <c r="CV198" s="47"/>
      <c r="CW198" s="47"/>
      <c r="CX198" s="47"/>
      <c r="CY198" s="47"/>
      <c r="CZ198" s="47"/>
      <c r="DA198" s="47"/>
      <c r="DB198" s="47"/>
      <c r="DC198" s="47"/>
      <c r="DD198" s="47"/>
      <c r="DE198" s="47"/>
      <c r="DF198" s="47"/>
      <c r="DG198" s="47"/>
      <c r="DH198" s="47"/>
      <c r="DI198" s="47"/>
      <c r="DJ198" s="47"/>
      <c r="DK198" s="47"/>
      <c r="DL198" s="47"/>
      <c r="DM198" s="47"/>
      <c r="DN198" s="47"/>
      <c r="DO198" s="47"/>
      <c r="DP198" s="47"/>
      <c r="DQ198" s="47"/>
      <c r="DR198" s="47"/>
      <c r="DS198" s="47"/>
      <c r="DT198" s="47"/>
      <c r="DU198" s="47"/>
      <c r="DV198" s="47"/>
      <c r="DW198" s="47"/>
      <c r="DX198" s="47"/>
      <c r="DY198" s="47"/>
      <c r="DZ198" s="47"/>
      <c r="EA198" s="47"/>
      <c r="EB198" s="47"/>
      <c r="EC198" s="47"/>
      <c r="ED198" s="47"/>
      <c r="EE198" s="47"/>
      <c r="EF198" s="47"/>
      <c r="EG198" s="47"/>
      <c r="EH198" s="47"/>
      <c r="EI198" s="47"/>
      <c r="EJ198" s="47"/>
      <c r="EK198" s="47"/>
      <c r="EL198" s="47"/>
      <c r="EM198" s="47"/>
      <c r="EN198" s="47"/>
      <c r="EO198" s="47"/>
      <c r="EP198" s="47"/>
      <c r="EQ198" s="47"/>
      <c r="ER198" s="47"/>
      <c r="ES198" s="47"/>
      <c r="ET198" s="47"/>
      <c r="EU198" s="47"/>
      <c r="EV198" s="47"/>
      <c r="EW198" s="47"/>
      <c r="EX198" s="47"/>
      <c r="EY198" s="47"/>
      <c r="EZ198" s="47"/>
      <c r="FA198" s="47"/>
      <c r="FB198" s="47"/>
      <c r="FC198" s="47"/>
      <c r="FD198" s="47"/>
      <c r="FE198" s="47"/>
      <c r="FF198" s="47"/>
      <c r="FG198" s="47"/>
      <c r="FH198" s="47"/>
      <c r="FI198" s="47"/>
      <c r="FJ198" s="47"/>
      <c r="FK198" s="47"/>
      <c r="FL198" s="47"/>
      <c r="FM198" s="47"/>
      <c r="FN198" s="47"/>
      <c r="FO198" s="47"/>
      <c r="FP198" s="47"/>
    </row>
    <row r="199" spans="1:172" s="48" customFormat="1" ht="35.1" customHeight="1" x14ac:dyDescent="0.35">
      <c r="A199" s="103"/>
      <c r="B199" s="103"/>
      <c r="C199" s="106"/>
      <c r="D199" s="181"/>
      <c r="E199" s="356"/>
      <c r="F199" s="356"/>
      <c r="G199" s="356"/>
      <c r="H199" s="356"/>
      <c r="I199" s="356"/>
      <c r="J199" s="356"/>
      <c r="K199" s="356"/>
      <c r="L199" s="356"/>
      <c r="M199" s="356"/>
      <c r="N199" s="47"/>
      <c r="O199" s="47"/>
      <c r="P199" s="47"/>
      <c r="Q199" s="47"/>
      <c r="R199" s="47"/>
      <c r="S199" s="47"/>
      <c r="T199" s="47"/>
      <c r="U199" s="47"/>
      <c r="V199" s="47"/>
      <c r="W199" s="47"/>
      <c r="X199" s="47"/>
      <c r="Y199" s="47"/>
      <c r="Z199" s="47"/>
      <c r="AA199" s="47"/>
      <c r="AB199" s="47"/>
      <c r="AC199" s="47"/>
      <c r="AD199" s="47"/>
      <c r="AE199" s="47"/>
      <c r="AF199" s="47"/>
      <c r="AG199" s="47"/>
      <c r="AH199" s="47"/>
      <c r="AI199" s="47"/>
      <c r="AJ199" s="47"/>
      <c r="AK199" s="47"/>
      <c r="AL199" s="47"/>
      <c r="AM199" s="47"/>
      <c r="AN199" s="47"/>
      <c r="AO199" s="47"/>
      <c r="AP199" s="47"/>
      <c r="AQ199" s="47"/>
      <c r="AR199" s="47"/>
      <c r="AS199" s="47"/>
      <c r="AT199" s="47"/>
      <c r="AU199" s="47"/>
      <c r="AV199" s="47"/>
      <c r="AW199" s="47"/>
      <c r="AX199" s="47"/>
      <c r="AY199" s="47"/>
      <c r="AZ199" s="47"/>
      <c r="BA199" s="47"/>
      <c r="BB199" s="47"/>
      <c r="BC199" s="47"/>
      <c r="BD199" s="47"/>
      <c r="BE199" s="47"/>
      <c r="BF199" s="47"/>
      <c r="BG199" s="47"/>
      <c r="BH199" s="47"/>
      <c r="BI199" s="47"/>
      <c r="BJ199" s="47"/>
      <c r="BK199" s="47"/>
      <c r="BL199" s="47"/>
      <c r="BM199" s="47"/>
      <c r="BN199" s="47"/>
      <c r="BO199" s="47"/>
      <c r="BP199" s="47"/>
      <c r="BQ199" s="47"/>
      <c r="BR199" s="47"/>
      <c r="BS199" s="47"/>
      <c r="BT199" s="47"/>
      <c r="BU199" s="47"/>
      <c r="BV199" s="47"/>
      <c r="BW199" s="47"/>
      <c r="BX199" s="47"/>
      <c r="BY199" s="47"/>
      <c r="BZ199" s="47"/>
      <c r="CA199" s="47"/>
      <c r="CB199" s="47"/>
      <c r="CC199" s="47"/>
      <c r="CD199" s="47"/>
      <c r="CE199" s="47"/>
      <c r="CF199" s="47"/>
      <c r="CG199" s="47"/>
      <c r="CH199" s="47"/>
      <c r="CI199" s="47"/>
      <c r="CJ199" s="47"/>
      <c r="CK199" s="47"/>
      <c r="CL199" s="47"/>
      <c r="CM199" s="47"/>
      <c r="CN199" s="47"/>
      <c r="CO199" s="47"/>
      <c r="CP199" s="47"/>
      <c r="CQ199" s="47"/>
      <c r="CR199" s="47"/>
      <c r="CS199" s="47"/>
      <c r="CT199" s="47"/>
      <c r="CU199" s="47"/>
      <c r="CV199" s="47"/>
      <c r="CW199" s="47"/>
      <c r="CX199" s="47"/>
      <c r="CY199" s="47"/>
      <c r="CZ199" s="47"/>
      <c r="DA199" s="47"/>
      <c r="DB199" s="47"/>
      <c r="DC199" s="47"/>
      <c r="DD199" s="47"/>
      <c r="DE199" s="47"/>
      <c r="DF199" s="47"/>
      <c r="DG199" s="47"/>
      <c r="DH199" s="47"/>
      <c r="DI199" s="47"/>
      <c r="DJ199" s="47"/>
      <c r="DK199" s="47"/>
      <c r="DL199" s="47"/>
      <c r="DM199" s="47"/>
      <c r="DN199" s="47"/>
      <c r="DO199" s="47"/>
      <c r="DP199" s="47"/>
      <c r="DQ199" s="47"/>
      <c r="DR199" s="47"/>
      <c r="DS199" s="47"/>
      <c r="DT199" s="47"/>
      <c r="DU199" s="47"/>
      <c r="DV199" s="47"/>
      <c r="DW199" s="47"/>
      <c r="DX199" s="47"/>
      <c r="DY199" s="47"/>
      <c r="DZ199" s="47"/>
      <c r="EA199" s="47"/>
      <c r="EB199" s="47"/>
      <c r="EC199" s="47"/>
      <c r="ED199" s="47"/>
      <c r="EE199" s="47"/>
      <c r="EF199" s="47"/>
      <c r="EG199" s="47"/>
      <c r="EH199" s="47"/>
      <c r="EI199" s="47"/>
      <c r="EJ199" s="47"/>
      <c r="EK199" s="47"/>
      <c r="EL199" s="47"/>
      <c r="EM199" s="47"/>
      <c r="EN199" s="47"/>
      <c r="EO199" s="47"/>
      <c r="EP199" s="47"/>
      <c r="EQ199" s="47"/>
      <c r="ER199" s="47"/>
      <c r="ES199" s="47"/>
      <c r="ET199" s="47"/>
      <c r="EU199" s="47"/>
      <c r="EV199" s="47"/>
      <c r="EW199" s="47"/>
      <c r="EX199" s="47"/>
      <c r="EY199" s="47"/>
      <c r="EZ199" s="47"/>
      <c r="FA199" s="47"/>
      <c r="FB199" s="47"/>
      <c r="FC199" s="47"/>
      <c r="FD199" s="47"/>
      <c r="FE199" s="47"/>
      <c r="FF199" s="47"/>
      <c r="FG199" s="47"/>
      <c r="FH199" s="47"/>
      <c r="FI199" s="47"/>
      <c r="FJ199" s="47"/>
      <c r="FK199" s="47"/>
      <c r="FL199" s="47"/>
      <c r="FM199" s="47"/>
      <c r="FN199" s="47"/>
      <c r="FO199" s="47"/>
      <c r="FP199" s="47"/>
    </row>
    <row r="200" spans="1:172" s="48" customFormat="1" ht="35.1" customHeight="1" x14ac:dyDescent="0.35">
      <c r="A200" s="103"/>
      <c r="B200" s="103"/>
      <c r="C200" s="106"/>
      <c r="D200" s="181"/>
      <c r="E200" s="356"/>
      <c r="F200" s="356"/>
      <c r="G200" s="356"/>
      <c r="H200" s="356"/>
      <c r="I200" s="356"/>
      <c r="J200" s="356"/>
      <c r="K200" s="356"/>
      <c r="L200" s="356"/>
      <c r="M200" s="356"/>
      <c r="N200" s="47"/>
      <c r="O200" s="47"/>
      <c r="P200" s="47"/>
      <c r="Q200" s="47"/>
      <c r="R200" s="47"/>
      <c r="S200" s="47"/>
      <c r="T200" s="47"/>
      <c r="U200" s="47"/>
      <c r="V200" s="47"/>
      <c r="W200" s="47"/>
      <c r="X200" s="47"/>
      <c r="Y200" s="47"/>
      <c r="Z200" s="47"/>
      <c r="AA200" s="47"/>
      <c r="AB200" s="47"/>
      <c r="AC200" s="47"/>
      <c r="AD200" s="47"/>
      <c r="AE200" s="47"/>
      <c r="AF200" s="47"/>
      <c r="AG200" s="47"/>
      <c r="AH200" s="47"/>
      <c r="AI200" s="47"/>
      <c r="AJ200" s="47"/>
      <c r="AK200" s="47"/>
      <c r="AL200" s="47"/>
      <c r="AM200" s="47"/>
      <c r="AN200" s="47"/>
      <c r="AO200" s="47"/>
      <c r="AP200" s="47"/>
      <c r="AQ200" s="47"/>
      <c r="AR200" s="47"/>
      <c r="AS200" s="47"/>
      <c r="AT200" s="47"/>
      <c r="AU200" s="47"/>
      <c r="AV200" s="47"/>
      <c r="AW200" s="47"/>
      <c r="AX200" s="47"/>
      <c r="AY200" s="47"/>
      <c r="AZ200" s="47"/>
      <c r="BA200" s="47"/>
      <c r="BB200" s="47"/>
      <c r="BC200" s="47"/>
      <c r="BD200" s="47"/>
      <c r="BE200" s="47"/>
      <c r="BF200" s="47"/>
      <c r="BG200" s="47"/>
      <c r="BH200" s="47"/>
      <c r="BI200" s="47"/>
      <c r="BJ200" s="47"/>
      <c r="BK200" s="47"/>
      <c r="BL200" s="47"/>
      <c r="BM200" s="47"/>
      <c r="BN200" s="47"/>
      <c r="BO200" s="47"/>
      <c r="BP200" s="47"/>
      <c r="BQ200" s="47"/>
      <c r="BR200" s="47"/>
      <c r="BS200" s="47"/>
      <c r="BT200" s="47"/>
      <c r="BU200" s="47"/>
      <c r="BV200" s="47"/>
      <c r="BW200" s="47"/>
      <c r="BX200" s="47"/>
      <c r="BY200" s="47"/>
      <c r="BZ200" s="47"/>
      <c r="CA200" s="47"/>
      <c r="CB200" s="47"/>
      <c r="CC200" s="47"/>
      <c r="CD200" s="47"/>
      <c r="CE200" s="47"/>
      <c r="CF200" s="47"/>
      <c r="CG200" s="47"/>
      <c r="CH200" s="47"/>
      <c r="CI200" s="47"/>
      <c r="CJ200" s="47"/>
      <c r="CK200" s="47"/>
      <c r="CL200" s="47"/>
      <c r="CM200" s="47"/>
      <c r="CN200" s="47"/>
      <c r="CO200" s="47"/>
      <c r="CP200" s="47"/>
      <c r="CQ200" s="47"/>
      <c r="CR200" s="47"/>
      <c r="CS200" s="47"/>
      <c r="CT200" s="47"/>
      <c r="CU200" s="47"/>
      <c r="CV200" s="47"/>
      <c r="CW200" s="47"/>
      <c r="CX200" s="47"/>
      <c r="CY200" s="47"/>
      <c r="CZ200" s="47"/>
      <c r="DA200" s="47"/>
      <c r="DB200" s="47"/>
      <c r="DC200" s="47"/>
      <c r="DD200" s="47"/>
      <c r="DE200" s="47"/>
      <c r="DF200" s="47"/>
      <c r="DG200" s="47"/>
      <c r="DH200" s="47"/>
      <c r="DI200" s="47"/>
      <c r="DJ200" s="47"/>
      <c r="DK200" s="47"/>
      <c r="DL200" s="47"/>
      <c r="DM200" s="47"/>
      <c r="DN200" s="47"/>
      <c r="DO200" s="47"/>
      <c r="DP200" s="47"/>
      <c r="DQ200" s="47"/>
      <c r="DR200" s="47"/>
      <c r="DS200" s="47"/>
      <c r="DT200" s="47"/>
      <c r="DU200" s="47"/>
      <c r="DV200" s="47"/>
      <c r="DW200" s="47"/>
      <c r="DX200" s="47"/>
      <c r="DY200" s="47"/>
      <c r="DZ200" s="47"/>
      <c r="EA200" s="47"/>
      <c r="EB200" s="47"/>
      <c r="EC200" s="47"/>
      <c r="ED200" s="47"/>
      <c r="EE200" s="47"/>
      <c r="EF200" s="47"/>
      <c r="EG200" s="47"/>
      <c r="EH200" s="47"/>
      <c r="EI200" s="47"/>
      <c r="EJ200" s="47"/>
      <c r="EK200" s="47"/>
      <c r="EL200" s="47"/>
      <c r="EM200" s="47"/>
      <c r="EN200" s="47"/>
      <c r="EO200" s="47"/>
      <c r="EP200" s="47"/>
      <c r="EQ200" s="47"/>
      <c r="ER200" s="47"/>
      <c r="ES200" s="47"/>
      <c r="ET200" s="47"/>
      <c r="EU200" s="47"/>
      <c r="EV200" s="47"/>
      <c r="EW200" s="47"/>
      <c r="EX200" s="47"/>
      <c r="EY200" s="47"/>
      <c r="EZ200" s="47"/>
      <c r="FA200" s="47"/>
      <c r="FB200" s="47"/>
      <c r="FC200" s="47"/>
      <c r="FD200" s="47"/>
      <c r="FE200" s="47"/>
      <c r="FF200" s="47"/>
      <c r="FG200" s="47"/>
      <c r="FH200" s="47"/>
      <c r="FI200" s="47"/>
      <c r="FJ200" s="47"/>
      <c r="FK200" s="47"/>
      <c r="FL200" s="47"/>
      <c r="FM200" s="47"/>
      <c r="FN200" s="47"/>
      <c r="FO200" s="47"/>
      <c r="FP200" s="47"/>
    </row>
    <row r="201" spans="1:172" s="48" customFormat="1" ht="35.1" customHeight="1" x14ac:dyDescent="0.35">
      <c r="A201" s="103"/>
      <c r="B201" s="103"/>
      <c r="C201" s="106"/>
      <c r="D201" s="181"/>
      <c r="E201" s="356"/>
      <c r="F201" s="356"/>
      <c r="G201" s="356"/>
      <c r="H201" s="356"/>
      <c r="I201" s="356"/>
      <c r="J201" s="356"/>
      <c r="K201" s="356"/>
      <c r="L201" s="356"/>
      <c r="M201" s="356"/>
      <c r="N201" s="47"/>
      <c r="O201" s="47"/>
      <c r="P201" s="47"/>
      <c r="Q201" s="47"/>
      <c r="R201" s="47"/>
      <c r="S201" s="47"/>
      <c r="T201" s="47"/>
      <c r="U201" s="47"/>
      <c r="V201" s="47"/>
      <c r="W201" s="47"/>
      <c r="X201" s="47"/>
      <c r="Y201" s="47"/>
      <c r="Z201" s="47"/>
      <c r="AA201" s="47"/>
      <c r="AB201" s="47"/>
      <c r="AC201" s="47"/>
      <c r="AD201" s="47"/>
      <c r="AE201" s="47"/>
      <c r="AF201" s="47"/>
      <c r="AG201" s="47"/>
      <c r="AH201" s="47"/>
      <c r="AI201" s="47"/>
      <c r="AJ201" s="47"/>
      <c r="AK201" s="47"/>
      <c r="AL201" s="47"/>
      <c r="AM201" s="47"/>
      <c r="AN201" s="47"/>
      <c r="AO201" s="47"/>
      <c r="AP201" s="47"/>
      <c r="AQ201" s="47"/>
      <c r="AR201" s="47"/>
      <c r="AS201" s="47"/>
      <c r="AT201" s="47"/>
      <c r="AU201" s="47"/>
      <c r="AV201" s="47"/>
      <c r="AW201" s="47"/>
      <c r="AX201" s="47"/>
      <c r="AY201" s="47"/>
      <c r="AZ201" s="47"/>
      <c r="BA201" s="47"/>
      <c r="BB201" s="47"/>
      <c r="BC201" s="47"/>
      <c r="BD201" s="47"/>
      <c r="BE201" s="47"/>
      <c r="BF201" s="47"/>
      <c r="BG201" s="47"/>
      <c r="BH201" s="47"/>
      <c r="BI201" s="47"/>
      <c r="BJ201" s="47"/>
      <c r="BK201" s="47"/>
      <c r="BL201" s="47"/>
      <c r="BM201" s="47"/>
      <c r="BN201" s="47"/>
      <c r="BO201" s="47"/>
      <c r="BP201" s="47"/>
      <c r="BQ201" s="47"/>
      <c r="BR201" s="47"/>
      <c r="BS201" s="47"/>
      <c r="BT201" s="47"/>
      <c r="BU201" s="47"/>
      <c r="BV201" s="47"/>
      <c r="BW201" s="47"/>
      <c r="BX201" s="47"/>
      <c r="BY201" s="47"/>
      <c r="BZ201" s="47"/>
      <c r="CA201" s="47"/>
      <c r="CB201" s="47"/>
      <c r="CC201" s="47"/>
      <c r="CD201" s="47"/>
      <c r="CE201" s="47"/>
      <c r="CF201" s="47"/>
      <c r="CG201" s="47"/>
      <c r="CH201" s="47"/>
      <c r="CI201" s="47"/>
      <c r="CJ201" s="47"/>
      <c r="CK201" s="47"/>
      <c r="CL201" s="47"/>
      <c r="CM201" s="47"/>
      <c r="CN201" s="47"/>
      <c r="CO201" s="47"/>
      <c r="CP201" s="47"/>
      <c r="CQ201" s="47"/>
      <c r="CR201" s="47"/>
      <c r="CS201" s="47"/>
      <c r="CT201" s="47"/>
      <c r="CU201" s="47"/>
      <c r="CV201" s="47"/>
      <c r="CW201" s="47"/>
      <c r="CX201" s="47"/>
      <c r="CY201" s="47"/>
      <c r="CZ201" s="47"/>
      <c r="DA201" s="47"/>
      <c r="DB201" s="47"/>
      <c r="DC201" s="47"/>
      <c r="DD201" s="47"/>
      <c r="DE201" s="47"/>
      <c r="DF201" s="47"/>
      <c r="DG201" s="47"/>
      <c r="DH201" s="47"/>
      <c r="DI201" s="47"/>
      <c r="DJ201" s="47"/>
      <c r="DK201" s="47"/>
      <c r="DL201" s="47"/>
      <c r="DM201" s="47"/>
      <c r="DN201" s="47"/>
      <c r="DO201" s="47"/>
      <c r="DP201" s="47"/>
      <c r="DQ201" s="47"/>
      <c r="DR201" s="47"/>
      <c r="DS201" s="47"/>
      <c r="DT201" s="47"/>
      <c r="DU201" s="47"/>
      <c r="DV201" s="47"/>
      <c r="DW201" s="47"/>
      <c r="DX201" s="47"/>
      <c r="DY201" s="47"/>
      <c r="DZ201" s="47"/>
      <c r="EA201" s="47"/>
      <c r="EB201" s="47"/>
      <c r="EC201" s="47"/>
      <c r="ED201" s="47"/>
      <c r="EE201" s="47"/>
      <c r="EF201" s="47"/>
      <c r="EG201" s="47"/>
      <c r="EH201" s="47"/>
      <c r="EI201" s="47"/>
      <c r="EJ201" s="47"/>
      <c r="EK201" s="47"/>
      <c r="EL201" s="47"/>
      <c r="EM201" s="47"/>
      <c r="EN201" s="47"/>
      <c r="EO201" s="47"/>
      <c r="EP201" s="47"/>
      <c r="EQ201" s="47"/>
      <c r="ER201" s="47"/>
      <c r="ES201" s="47"/>
      <c r="ET201" s="47"/>
      <c r="EU201" s="47"/>
      <c r="EV201" s="47"/>
      <c r="EW201" s="47"/>
      <c r="EX201" s="47"/>
      <c r="EY201" s="47"/>
      <c r="EZ201" s="47"/>
      <c r="FA201" s="47"/>
      <c r="FB201" s="47"/>
      <c r="FC201" s="47"/>
      <c r="FD201" s="47"/>
      <c r="FE201" s="47"/>
      <c r="FF201" s="47"/>
      <c r="FG201" s="47"/>
      <c r="FH201" s="47"/>
      <c r="FI201" s="47"/>
      <c r="FJ201" s="47"/>
      <c r="FK201" s="47"/>
      <c r="FL201" s="47"/>
      <c r="FM201" s="47"/>
      <c r="FN201" s="47"/>
      <c r="FO201" s="47"/>
      <c r="FP201" s="47"/>
    </row>
    <row r="202" spans="1:172" s="48" customFormat="1" ht="35.1" customHeight="1" x14ac:dyDescent="0.35">
      <c r="A202" s="103"/>
      <c r="B202" s="103"/>
      <c r="C202" s="106"/>
      <c r="D202" s="181"/>
      <c r="E202" s="356"/>
      <c r="F202" s="356"/>
      <c r="G202" s="356"/>
      <c r="H202" s="356"/>
      <c r="I202" s="356"/>
      <c r="J202" s="356"/>
      <c r="K202" s="356"/>
      <c r="L202" s="356"/>
      <c r="M202" s="356"/>
      <c r="N202" s="47"/>
      <c r="O202" s="47"/>
      <c r="P202" s="47"/>
      <c r="Q202" s="47"/>
      <c r="R202" s="47"/>
      <c r="S202" s="47"/>
      <c r="T202" s="47"/>
      <c r="U202" s="47"/>
      <c r="V202" s="47"/>
      <c r="W202" s="47"/>
      <c r="X202" s="47"/>
      <c r="Y202" s="47"/>
      <c r="Z202" s="47"/>
      <c r="AA202" s="47"/>
      <c r="AB202" s="47"/>
      <c r="AC202" s="47"/>
      <c r="AD202" s="47"/>
      <c r="AE202" s="47"/>
      <c r="AF202" s="47"/>
      <c r="AG202" s="47"/>
      <c r="AH202" s="47"/>
      <c r="AI202" s="47"/>
      <c r="AJ202" s="47"/>
      <c r="AK202" s="47"/>
      <c r="AL202" s="47"/>
      <c r="AM202" s="47"/>
      <c r="AN202" s="47"/>
      <c r="AO202" s="47"/>
      <c r="AP202" s="47"/>
      <c r="AQ202" s="47"/>
      <c r="AR202" s="47"/>
      <c r="AS202" s="47"/>
      <c r="AT202" s="47"/>
      <c r="AU202" s="47"/>
      <c r="AV202" s="47"/>
      <c r="AW202" s="47"/>
      <c r="AX202" s="47"/>
      <c r="AY202" s="47"/>
      <c r="AZ202" s="47"/>
      <c r="BA202" s="47"/>
      <c r="BB202" s="47"/>
      <c r="BC202" s="47"/>
      <c r="BD202" s="47"/>
      <c r="BE202" s="47"/>
      <c r="BF202" s="47"/>
      <c r="BG202" s="47"/>
      <c r="BH202" s="47"/>
      <c r="BI202" s="47"/>
      <c r="BJ202" s="47"/>
      <c r="BK202" s="47"/>
      <c r="BL202" s="47"/>
      <c r="BM202" s="47"/>
      <c r="BN202" s="47"/>
      <c r="BO202" s="47"/>
      <c r="BP202" s="47"/>
      <c r="BQ202" s="47"/>
      <c r="BR202" s="47"/>
      <c r="BS202" s="47"/>
      <c r="BT202" s="47"/>
      <c r="BU202" s="47"/>
      <c r="BV202" s="47"/>
      <c r="BW202" s="47"/>
      <c r="BX202" s="47"/>
      <c r="BY202" s="47"/>
      <c r="BZ202" s="47"/>
      <c r="CA202" s="47"/>
      <c r="CB202" s="47"/>
      <c r="CC202" s="47"/>
      <c r="CD202" s="47"/>
      <c r="CE202" s="47"/>
      <c r="CF202" s="47"/>
      <c r="CG202" s="47"/>
      <c r="CH202" s="47"/>
      <c r="CI202" s="47"/>
      <c r="CJ202" s="47"/>
      <c r="CK202" s="47"/>
      <c r="CL202" s="47"/>
      <c r="CM202" s="47"/>
      <c r="CN202" s="47"/>
      <c r="CO202" s="47"/>
      <c r="CP202" s="47"/>
      <c r="CQ202" s="47"/>
      <c r="CR202" s="47"/>
      <c r="CS202" s="47"/>
      <c r="CT202" s="47"/>
      <c r="CU202" s="47"/>
      <c r="CV202" s="47"/>
      <c r="CW202" s="47"/>
      <c r="CX202" s="47"/>
      <c r="CY202" s="47"/>
      <c r="CZ202" s="47"/>
      <c r="DA202" s="47"/>
      <c r="DB202" s="47"/>
      <c r="DC202" s="47"/>
      <c r="DD202" s="47"/>
      <c r="DE202" s="47"/>
      <c r="DF202" s="47"/>
      <c r="DG202" s="47"/>
      <c r="DH202" s="47"/>
      <c r="DI202" s="47"/>
      <c r="DJ202" s="47"/>
      <c r="DK202" s="47"/>
      <c r="DL202" s="47"/>
      <c r="DM202" s="47"/>
      <c r="DN202" s="47"/>
      <c r="DO202" s="47"/>
      <c r="DP202" s="47"/>
      <c r="DQ202" s="47"/>
      <c r="DR202" s="47"/>
      <c r="DS202" s="47"/>
      <c r="DT202" s="47"/>
      <c r="DU202" s="47"/>
      <c r="DV202" s="47"/>
      <c r="DW202" s="47"/>
      <c r="DX202" s="47"/>
      <c r="DY202" s="47"/>
      <c r="DZ202" s="47"/>
      <c r="EA202" s="47"/>
      <c r="EB202" s="47"/>
      <c r="EC202" s="47"/>
      <c r="ED202" s="47"/>
      <c r="EE202" s="47"/>
      <c r="EF202" s="47"/>
      <c r="EG202" s="47"/>
      <c r="EH202" s="47"/>
      <c r="EI202" s="47"/>
      <c r="EJ202" s="47"/>
      <c r="EK202" s="47"/>
      <c r="EL202" s="47"/>
      <c r="EM202" s="47"/>
      <c r="EN202" s="47"/>
      <c r="EO202" s="47"/>
      <c r="EP202" s="47"/>
      <c r="EQ202" s="47"/>
      <c r="ER202" s="47"/>
      <c r="ES202" s="47"/>
      <c r="ET202" s="47"/>
      <c r="EU202" s="47"/>
      <c r="EV202" s="47"/>
      <c r="EW202" s="47"/>
      <c r="EX202" s="47"/>
      <c r="EY202" s="47"/>
      <c r="EZ202" s="47"/>
      <c r="FA202" s="47"/>
      <c r="FB202" s="47"/>
      <c r="FC202" s="47"/>
      <c r="FD202" s="47"/>
      <c r="FE202" s="47"/>
      <c r="FF202" s="47"/>
      <c r="FG202" s="47"/>
      <c r="FH202" s="47"/>
      <c r="FI202" s="47"/>
      <c r="FJ202" s="47"/>
      <c r="FK202" s="47"/>
      <c r="FL202" s="47"/>
      <c r="FM202" s="47"/>
      <c r="FN202" s="47"/>
      <c r="FO202" s="47"/>
      <c r="FP202" s="47"/>
    </row>
    <row r="203" spans="1:172" s="48" customFormat="1" ht="35.1" customHeight="1" x14ac:dyDescent="0.35">
      <c r="A203" s="103"/>
      <c r="B203" s="103"/>
      <c r="C203" s="106"/>
      <c r="D203" s="181"/>
      <c r="E203" s="356"/>
      <c r="F203" s="356"/>
      <c r="G203" s="356"/>
      <c r="H203" s="356"/>
      <c r="I203" s="356"/>
      <c r="J203" s="356"/>
      <c r="K203" s="356"/>
      <c r="L203" s="356"/>
      <c r="M203" s="356"/>
      <c r="N203" s="47"/>
      <c r="O203" s="47"/>
      <c r="P203" s="47"/>
      <c r="Q203" s="47"/>
      <c r="R203" s="47"/>
      <c r="S203" s="47"/>
      <c r="T203" s="47"/>
      <c r="U203" s="47"/>
      <c r="V203" s="47"/>
      <c r="W203" s="47"/>
      <c r="X203" s="47"/>
      <c r="Y203" s="47"/>
      <c r="Z203" s="47"/>
      <c r="AA203" s="47"/>
      <c r="AB203" s="47"/>
      <c r="AC203" s="47"/>
      <c r="AD203" s="47"/>
      <c r="AE203" s="47"/>
      <c r="AF203" s="47"/>
      <c r="AG203" s="47"/>
      <c r="AH203" s="47"/>
      <c r="AI203" s="47"/>
      <c r="AJ203" s="47"/>
      <c r="AK203" s="47"/>
      <c r="AL203" s="47"/>
      <c r="AM203" s="47"/>
      <c r="AN203" s="47"/>
      <c r="AO203" s="47"/>
      <c r="AP203" s="47"/>
      <c r="AQ203" s="47"/>
      <c r="AR203" s="47"/>
      <c r="AS203" s="47"/>
      <c r="AT203" s="47"/>
      <c r="AU203" s="47"/>
      <c r="AV203" s="47"/>
      <c r="AW203" s="47"/>
      <c r="AX203" s="47"/>
      <c r="AY203" s="47"/>
      <c r="AZ203" s="47"/>
      <c r="BA203" s="47"/>
      <c r="BB203" s="47"/>
      <c r="BC203" s="47"/>
      <c r="BD203" s="47"/>
      <c r="BE203" s="47"/>
      <c r="BF203" s="47"/>
      <c r="BG203" s="47"/>
      <c r="BH203" s="47"/>
      <c r="BI203" s="47"/>
      <c r="BJ203" s="47"/>
      <c r="BK203" s="47"/>
      <c r="BL203" s="47"/>
      <c r="BM203" s="47"/>
      <c r="BN203" s="47"/>
      <c r="BO203" s="47"/>
      <c r="BP203" s="47"/>
      <c r="BQ203" s="47"/>
      <c r="BR203" s="47"/>
      <c r="BS203" s="47"/>
      <c r="BT203" s="47"/>
      <c r="BU203" s="47"/>
      <c r="BV203" s="47"/>
      <c r="BW203" s="47"/>
      <c r="BX203" s="47"/>
      <c r="BY203" s="47"/>
      <c r="BZ203" s="47"/>
      <c r="CA203" s="47"/>
      <c r="CB203" s="47"/>
      <c r="CC203" s="47"/>
      <c r="CD203" s="47"/>
      <c r="CE203" s="47"/>
      <c r="CF203" s="47"/>
      <c r="CG203" s="47"/>
      <c r="CH203" s="47"/>
      <c r="CI203" s="47"/>
      <c r="CJ203" s="47"/>
      <c r="CK203" s="47"/>
      <c r="CL203" s="47"/>
      <c r="CM203" s="47"/>
      <c r="CN203" s="47"/>
      <c r="CO203" s="47"/>
      <c r="CP203" s="47"/>
      <c r="CQ203" s="47"/>
      <c r="CR203" s="47"/>
      <c r="CS203" s="47"/>
      <c r="CT203" s="47"/>
      <c r="CU203" s="47"/>
      <c r="CV203" s="47"/>
      <c r="CW203" s="47"/>
      <c r="CX203" s="47"/>
      <c r="CY203" s="47"/>
      <c r="CZ203" s="47"/>
      <c r="DA203" s="47"/>
      <c r="DB203" s="47"/>
      <c r="DC203" s="47"/>
      <c r="DD203" s="47"/>
      <c r="DE203" s="47"/>
      <c r="DF203" s="47"/>
      <c r="DG203" s="47"/>
      <c r="DH203" s="47"/>
      <c r="DI203" s="47"/>
      <c r="DJ203" s="47"/>
      <c r="DK203" s="47"/>
      <c r="DL203" s="47"/>
      <c r="DM203" s="47"/>
      <c r="DN203" s="47"/>
      <c r="DO203" s="47"/>
      <c r="DP203" s="47"/>
      <c r="DQ203" s="47"/>
      <c r="DR203" s="47"/>
      <c r="DS203" s="47"/>
      <c r="DT203" s="47"/>
      <c r="DU203" s="47"/>
      <c r="DV203" s="47"/>
      <c r="DW203" s="47"/>
      <c r="DX203" s="47"/>
      <c r="DY203" s="47"/>
      <c r="DZ203" s="47"/>
      <c r="EA203" s="47"/>
      <c r="EB203" s="47"/>
      <c r="EC203" s="47"/>
      <c r="ED203" s="47"/>
      <c r="EE203" s="47"/>
      <c r="EF203" s="47"/>
      <c r="EG203" s="47"/>
      <c r="EH203" s="47"/>
      <c r="EI203" s="47"/>
      <c r="EJ203" s="47"/>
      <c r="EK203" s="47"/>
      <c r="EL203" s="47"/>
      <c r="EM203" s="47"/>
      <c r="EN203" s="47"/>
      <c r="EO203" s="47"/>
      <c r="EP203" s="47"/>
      <c r="EQ203" s="47"/>
      <c r="ER203" s="47"/>
      <c r="ES203" s="47"/>
      <c r="ET203" s="47"/>
      <c r="EU203" s="47"/>
      <c r="EV203" s="47"/>
      <c r="EW203" s="47"/>
      <c r="EX203" s="47"/>
      <c r="EY203" s="47"/>
      <c r="EZ203" s="47"/>
      <c r="FA203" s="47"/>
      <c r="FB203" s="47"/>
      <c r="FC203" s="47"/>
      <c r="FD203" s="47"/>
      <c r="FE203" s="47"/>
      <c r="FF203" s="47"/>
      <c r="FG203" s="47"/>
      <c r="FH203" s="47"/>
      <c r="FI203" s="47"/>
      <c r="FJ203" s="47"/>
      <c r="FK203" s="47"/>
      <c r="FL203" s="47"/>
      <c r="FM203" s="47"/>
      <c r="FN203" s="47"/>
      <c r="FO203" s="47"/>
      <c r="FP203" s="47"/>
    </row>
    <row r="204" spans="1:172" s="48" customFormat="1" ht="35.1" customHeight="1" x14ac:dyDescent="0.35">
      <c r="A204" s="103"/>
      <c r="B204" s="103"/>
      <c r="C204" s="106"/>
      <c r="D204" s="181"/>
      <c r="E204" s="356"/>
      <c r="F204" s="356"/>
      <c r="G204" s="356"/>
      <c r="H204" s="356"/>
      <c r="I204" s="356"/>
      <c r="J204" s="356"/>
      <c r="K204" s="356"/>
      <c r="L204" s="356"/>
      <c r="M204" s="356"/>
      <c r="N204" s="47"/>
      <c r="O204" s="47"/>
      <c r="P204" s="47"/>
      <c r="Q204" s="47"/>
      <c r="R204" s="47"/>
      <c r="S204" s="47"/>
      <c r="T204" s="47"/>
      <c r="U204" s="47"/>
      <c r="V204" s="47"/>
      <c r="W204" s="47"/>
      <c r="X204" s="47"/>
      <c r="Y204" s="47"/>
      <c r="Z204" s="47"/>
      <c r="AA204" s="47"/>
      <c r="AB204" s="47"/>
      <c r="AC204" s="47"/>
      <c r="AD204" s="47"/>
      <c r="AE204" s="47"/>
      <c r="AF204" s="47"/>
      <c r="AG204" s="47"/>
      <c r="AH204" s="47"/>
      <c r="AI204" s="47"/>
      <c r="AJ204" s="47"/>
      <c r="AK204" s="47"/>
      <c r="AL204" s="47"/>
      <c r="AM204" s="47"/>
      <c r="AN204" s="47"/>
      <c r="AO204" s="47"/>
      <c r="AP204" s="47"/>
      <c r="AQ204" s="47"/>
      <c r="AR204" s="47"/>
      <c r="AS204" s="47"/>
      <c r="AT204" s="47"/>
      <c r="AU204" s="47"/>
      <c r="AV204" s="47"/>
      <c r="AW204" s="47"/>
      <c r="AX204" s="47"/>
      <c r="AY204" s="47"/>
      <c r="AZ204" s="47"/>
      <c r="BA204" s="47"/>
      <c r="BB204" s="47"/>
      <c r="BC204" s="47"/>
      <c r="BD204" s="47"/>
      <c r="BE204" s="47"/>
      <c r="BF204" s="47"/>
      <c r="BG204" s="47"/>
      <c r="BH204" s="47"/>
      <c r="BI204" s="47"/>
      <c r="BJ204" s="47"/>
      <c r="BK204" s="47"/>
      <c r="BL204" s="47"/>
      <c r="BM204" s="47"/>
      <c r="BN204" s="47"/>
      <c r="BO204" s="47"/>
      <c r="BP204" s="47"/>
      <c r="BQ204" s="47"/>
      <c r="BR204" s="47"/>
      <c r="BS204" s="47"/>
      <c r="BT204" s="47"/>
      <c r="BU204" s="47"/>
      <c r="BV204" s="47"/>
      <c r="BW204" s="47"/>
      <c r="BX204" s="47"/>
      <c r="BY204" s="47"/>
      <c r="BZ204" s="47"/>
      <c r="CA204" s="47"/>
      <c r="CB204" s="47"/>
      <c r="CC204" s="47"/>
      <c r="CD204" s="47"/>
      <c r="CE204" s="47"/>
      <c r="CF204" s="47"/>
      <c r="CG204" s="47"/>
      <c r="CH204" s="47"/>
      <c r="CI204" s="47"/>
      <c r="CJ204" s="47"/>
      <c r="CK204" s="47"/>
      <c r="CL204" s="47"/>
      <c r="CM204" s="47"/>
      <c r="CN204" s="47"/>
      <c r="CO204" s="47"/>
      <c r="CP204" s="47"/>
      <c r="CQ204" s="47"/>
      <c r="CR204" s="47"/>
      <c r="CS204" s="47"/>
      <c r="CT204" s="47"/>
      <c r="CU204" s="47"/>
      <c r="CV204" s="47"/>
      <c r="CW204" s="47"/>
      <c r="CX204" s="47"/>
      <c r="CY204" s="47"/>
      <c r="CZ204" s="47"/>
      <c r="DA204" s="47"/>
      <c r="DB204" s="47"/>
      <c r="DC204" s="47"/>
      <c r="DD204" s="47"/>
      <c r="DE204" s="47"/>
      <c r="DF204" s="47"/>
      <c r="DG204" s="47"/>
      <c r="DH204" s="47"/>
      <c r="DI204" s="47"/>
      <c r="DJ204" s="47"/>
      <c r="DK204" s="47"/>
      <c r="DL204" s="47"/>
      <c r="DM204" s="47"/>
      <c r="DN204" s="47"/>
      <c r="DO204" s="47"/>
      <c r="DP204" s="47"/>
      <c r="DQ204" s="47"/>
      <c r="DR204" s="47"/>
      <c r="DS204" s="47"/>
      <c r="DT204" s="47"/>
      <c r="DU204" s="47"/>
      <c r="DV204" s="47"/>
      <c r="DW204" s="47"/>
      <c r="DX204" s="47"/>
      <c r="DY204" s="47"/>
      <c r="DZ204" s="47"/>
      <c r="EA204" s="47"/>
      <c r="EB204" s="47"/>
      <c r="EC204" s="47"/>
      <c r="ED204" s="47"/>
      <c r="EE204" s="47"/>
      <c r="EF204" s="47"/>
      <c r="EG204" s="47"/>
      <c r="EH204" s="47"/>
      <c r="EI204" s="47"/>
      <c r="EJ204" s="47"/>
      <c r="EK204" s="47"/>
      <c r="EL204" s="47"/>
      <c r="EM204" s="47"/>
      <c r="EN204" s="47"/>
      <c r="EO204" s="47"/>
      <c r="EP204" s="47"/>
      <c r="EQ204" s="47"/>
      <c r="ER204" s="47"/>
      <c r="ES204" s="47"/>
      <c r="ET204" s="47"/>
      <c r="EU204" s="47"/>
      <c r="EV204" s="47"/>
      <c r="EW204" s="47"/>
      <c r="EX204" s="47"/>
      <c r="EY204" s="47"/>
      <c r="EZ204" s="47"/>
      <c r="FA204" s="47"/>
      <c r="FB204" s="47"/>
      <c r="FC204" s="47"/>
      <c r="FD204" s="47"/>
      <c r="FE204" s="47"/>
      <c r="FF204" s="47"/>
      <c r="FG204" s="47"/>
      <c r="FH204" s="47"/>
      <c r="FI204" s="47"/>
      <c r="FJ204" s="47"/>
      <c r="FK204" s="47"/>
      <c r="FL204" s="47"/>
      <c r="FM204" s="47"/>
      <c r="FN204" s="47"/>
      <c r="FO204" s="47"/>
      <c r="FP204" s="47"/>
    </row>
    <row r="205" spans="1:172" s="48" customFormat="1" ht="35.1" customHeight="1" x14ac:dyDescent="0.35">
      <c r="A205" s="103"/>
      <c r="B205" s="103"/>
      <c r="C205" s="106"/>
      <c r="D205" s="181"/>
      <c r="E205" s="356"/>
      <c r="F205" s="356"/>
      <c r="G205" s="356"/>
      <c r="H205" s="356"/>
      <c r="I205" s="356"/>
      <c r="J205" s="356"/>
      <c r="K205" s="356"/>
      <c r="L205" s="356"/>
      <c r="M205" s="356"/>
      <c r="N205" s="47"/>
      <c r="O205" s="47"/>
      <c r="P205" s="47"/>
      <c r="Q205" s="47"/>
      <c r="R205" s="47"/>
      <c r="S205" s="47"/>
      <c r="T205" s="47"/>
      <c r="U205" s="47"/>
      <c r="V205" s="47"/>
      <c r="W205" s="47"/>
      <c r="X205" s="47"/>
      <c r="Y205" s="47"/>
      <c r="Z205" s="47"/>
      <c r="AA205" s="47"/>
      <c r="AB205" s="47"/>
      <c r="AC205" s="47"/>
      <c r="AD205" s="47"/>
      <c r="AE205" s="47"/>
      <c r="AF205" s="47"/>
      <c r="AG205" s="47"/>
      <c r="AH205" s="47"/>
      <c r="AI205" s="47"/>
      <c r="AJ205" s="47"/>
      <c r="AK205" s="47"/>
      <c r="AL205" s="47"/>
      <c r="AM205" s="47"/>
      <c r="AN205" s="47"/>
      <c r="AO205" s="47"/>
      <c r="AP205" s="47"/>
      <c r="AQ205" s="47"/>
      <c r="AR205" s="47"/>
      <c r="AS205" s="47"/>
      <c r="AT205" s="47"/>
      <c r="AU205" s="47"/>
      <c r="AV205" s="47"/>
      <c r="AW205" s="47"/>
      <c r="AX205" s="47"/>
      <c r="AY205" s="47"/>
      <c r="AZ205" s="47"/>
      <c r="BA205" s="47"/>
      <c r="BB205" s="47"/>
      <c r="BC205" s="47"/>
      <c r="BD205" s="47"/>
      <c r="BE205" s="47"/>
      <c r="BF205" s="47"/>
      <c r="BG205" s="47"/>
      <c r="BH205" s="47"/>
      <c r="BI205" s="47"/>
      <c r="BJ205" s="47"/>
      <c r="BK205" s="47"/>
      <c r="BL205" s="47"/>
      <c r="BM205" s="47"/>
      <c r="BN205" s="47"/>
      <c r="BO205" s="47"/>
      <c r="BP205" s="47"/>
      <c r="BQ205" s="47"/>
      <c r="BR205" s="47"/>
      <c r="BS205" s="47"/>
      <c r="BT205" s="47"/>
      <c r="BU205" s="47"/>
      <c r="BV205" s="47"/>
      <c r="BW205" s="47"/>
      <c r="BX205" s="47"/>
      <c r="BY205" s="47"/>
      <c r="BZ205" s="47"/>
      <c r="CA205" s="47"/>
      <c r="CB205" s="47"/>
      <c r="CC205" s="47"/>
      <c r="CD205" s="47"/>
      <c r="CE205" s="47"/>
      <c r="CF205" s="47"/>
      <c r="CG205" s="47"/>
      <c r="CH205" s="47"/>
      <c r="CI205" s="47"/>
      <c r="CJ205" s="47"/>
      <c r="CK205" s="47"/>
      <c r="CL205" s="47"/>
      <c r="CM205" s="47"/>
      <c r="CN205" s="47"/>
      <c r="CO205" s="47"/>
      <c r="CP205" s="47"/>
      <c r="CQ205" s="47"/>
      <c r="CR205" s="47"/>
      <c r="CS205" s="47"/>
      <c r="CT205" s="47"/>
      <c r="CU205" s="47"/>
      <c r="CV205" s="47"/>
      <c r="CW205" s="47"/>
      <c r="CX205" s="47"/>
      <c r="CY205" s="47"/>
      <c r="CZ205" s="47"/>
      <c r="DA205" s="47"/>
      <c r="DB205" s="47"/>
      <c r="DC205" s="47"/>
      <c r="DD205" s="47"/>
      <c r="DE205" s="47"/>
      <c r="DF205" s="47"/>
      <c r="DG205" s="47"/>
      <c r="DH205" s="47"/>
      <c r="DI205" s="47"/>
      <c r="DJ205" s="47"/>
      <c r="DK205" s="47"/>
      <c r="DL205" s="47"/>
      <c r="DM205" s="47"/>
      <c r="DN205" s="47"/>
      <c r="DO205" s="47"/>
      <c r="DP205" s="47"/>
      <c r="DQ205" s="47"/>
      <c r="DR205" s="47"/>
      <c r="DS205" s="47"/>
      <c r="DT205" s="47"/>
      <c r="DU205" s="47"/>
      <c r="DV205" s="47"/>
      <c r="DW205" s="47"/>
      <c r="DX205" s="47"/>
      <c r="DY205" s="47"/>
      <c r="DZ205" s="47"/>
      <c r="EA205" s="47"/>
      <c r="EB205" s="47"/>
      <c r="EC205" s="47"/>
      <c r="ED205" s="47"/>
      <c r="EE205" s="47"/>
      <c r="EF205" s="47"/>
      <c r="EG205" s="47"/>
      <c r="EH205" s="47"/>
      <c r="EI205" s="47"/>
      <c r="EJ205" s="47"/>
      <c r="EK205" s="47"/>
      <c r="EL205" s="47"/>
      <c r="EM205" s="47"/>
      <c r="EN205" s="47"/>
      <c r="EO205" s="47"/>
      <c r="EP205" s="47"/>
      <c r="EQ205" s="47"/>
      <c r="ER205" s="47"/>
      <c r="ES205" s="47"/>
      <c r="ET205" s="47"/>
      <c r="EU205" s="47"/>
      <c r="EV205" s="47"/>
      <c r="EW205" s="47"/>
      <c r="EX205" s="47"/>
      <c r="EY205" s="47"/>
      <c r="EZ205" s="47"/>
      <c r="FA205" s="47"/>
      <c r="FB205" s="47"/>
      <c r="FC205" s="47"/>
      <c r="FD205" s="47"/>
      <c r="FE205" s="47"/>
      <c r="FF205" s="47"/>
      <c r="FG205" s="47"/>
      <c r="FH205" s="47"/>
      <c r="FI205" s="47"/>
      <c r="FJ205" s="47"/>
      <c r="FK205" s="47"/>
      <c r="FL205" s="47"/>
      <c r="FM205" s="47"/>
      <c r="FN205" s="47"/>
      <c r="FO205" s="47"/>
      <c r="FP205" s="47"/>
    </row>
    <row r="206" spans="1:172" s="48" customFormat="1" ht="35.1" customHeight="1" x14ac:dyDescent="0.35">
      <c r="A206" s="103"/>
      <c r="B206" s="103"/>
      <c r="C206" s="106"/>
      <c r="D206" s="181"/>
      <c r="E206" s="356"/>
      <c r="F206" s="356"/>
      <c r="G206" s="356"/>
      <c r="H206" s="356"/>
      <c r="I206" s="356"/>
      <c r="J206" s="356"/>
      <c r="K206" s="356"/>
      <c r="L206" s="356"/>
      <c r="M206" s="356"/>
      <c r="N206" s="47"/>
      <c r="O206" s="47"/>
      <c r="P206" s="47"/>
      <c r="Q206" s="47"/>
      <c r="R206" s="47"/>
      <c r="S206" s="47"/>
      <c r="T206" s="47"/>
      <c r="U206" s="47"/>
      <c r="V206" s="47"/>
      <c r="W206" s="47"/>
      <c r="X206" s="47"/>
      <c r="Y206" s="47"/>
      <c r="Z206" s="47"/>
      <c r="AA206" s="47"/>
      <c r="AB206" s="47"/>
      <c r="AC206" s="47"/>
      <c r="AD206" s="47"/>
      <c r="AE206" s="47"/>
      <c r="AF206" s="47"/>
      <c r="AG206" s="47"/>
      <c r="AH206" s="47"/>
      <c r="AI206" s="47"/>
      <c r="AJ206" s="47"/>
      <c r="AK206" s="47"/>
      <c r="AL206" s="47"/>
      <c r="AM206" s="47"/>
      <c r="AN206" s="47"/>
      <c r="AO206" s="47"/>
      <c r="AP206" s="47"/>
      <c r="AQ206" s="47"/>
      <c r="AR206" s="47"/>
      <c r="AS206" s="47"/>
      <c r="AT206" s="47"/>
      <c r="AU206" s="47"/>
      <c r="AV206" s="47"/>
      <c r="AW206" s="47"/>
      <c r="AX206" s="47"/>
      <c r="AY206" s="47"/>
      <c r="AZ206" s="47"/>
      <c r="BA206" s="47"/>
      <c r="BB206" s="47"/>
      <c r="BC206" s="47"/>
      <c r="BD206" s="47"/>
      <c r="BE206" s="47"/>
      <c r="BF206" s="47"/>
      <c r="BG206" s="47"/>
      <c r="BH206" s="47"/>
      <c r="BI206" s="47"/>
      <c r="BJ206" s="47"/>
      <c r="BK206" s="47"/>
      <c r="BL206" s="47"/>
      <c r="BM206" s="47"/>
      <c r="BN206" s="47"/>
      <c r="BO206" s="47"/>
      <c r="BP206" s="47"/>
      <c r="BQ206" s="47"/>
      <c r="BR206" s="47"/>
      <c r="BS206" s="47"/>
      <c r="BT206" s="47"/>
      <c r="BU206" s="47"/>
      <c r="BV206" s="47"/>
      <c r="BW206" s="47"/>
      <c r="BX206" s="47"/>
      <c r="BY206" s="47"/>
      <c r="BZ206" s="47"/>
      <c r="CA206" s="47"/>
      <c r="CB206" s="47"/>
      <c r="CC206" s="47"/>
      <c r="CD206" s="47"/>
      <c r="CE206" s="47"/>
      <c r="CF206" s="47"/>
      <c r="CG206" s="47"/>
      <c r="CH206" s="47"/>
      <c r="CI206" s="47"/>
      <c r="CJ206" s="47"/>
      <c r="CK206" s="47"/>
      <c r="CL206" s="47"/>
      <c r="CM206" s="47"/>
      <c r="CN206" s="47"/>
      <c r="CO206" s="47"/>
      <c r="CP206" s="47"/>
      <c r="CQ206" s="47"/>
      <c r="CR206" s="47"/>
      <c r="CS206" s="47"/>
      <c r="CT206" s="47"/>
      <c r="CU206" s="47"/>
      <c r="CV206" s="47"/>
      <c r="CW206" s="47"/>
      <c r="CX206" s="47"/>
      <c r="CY206" s="47"/>
      <c r="CZ206" s="47"/>
      <c r="DA206" s="47"/>
      <c r="DB206" s="47"/>
      <c r="DC206" s="47"/>
      <c r="DD206" s="47"/>
      <c r="DE206" s="47"/>
      <c r="DF206" s="47"/>
      <c r="DG206" s="47"/>
      <c r="DH206" s="47"/>
      <c r="DI206" s="47"/>
      <c r="DJ206" s="47"/>
      <c r="DK206" s="47"/>
      <c r="DL206" s="47"/>
      <c r="DM206" s="47"/>
      <c r="DN206" s="47"/>
      <c r="DO206" s="47"/>
      <c r="DP206" s="47"/>
      <c r="DQ206" s="47"/>
      <c r="DR206" s="47"/>
      <c r="DS206" s="47"/>
      <c r="DT206" s="47"/>
      <c r="DU206" s="47"/>
      <c r="DV206" s="47"/>
      <c r="DW206" s="47"/>
      <c r="DX206" s="47"/>
      <c r="DY206" s="47"/>
      <c r="DZ206" s="47"/>
      <c r="EA206" s="47"/>
      <c r="EB206" s="47"/>
      <c r="EC206" s="47"/>
      <c r="ED206" s="47"/>
      <c r="EE206" s="47"/>
      <c r="EF206" s="47"/>
      <c r="EG206" s="47"/>
      <c r="EH206" s="47"/>
      <c r="EI206" s="47"/>
      <c r="EJ206" s="47"/>
      <c r="EK206" s="47"/>
      <c r="EL206" s="47"/>
      <c r="EM206" s="47"/>
      <c r="EN206" s="47"/>
      <c r="EO206" s="47"/>
      <c r="EP206" s="47"/>
      <c r="EQ206" s="47"/>
      <c r="ER206" s="47"/>
      <c r="ES206" s="47"/>
      <c r="ET206" s="47"/>
      <c r="EU206" s="47"/>
      <c r="EV206" s="47"/>
      <c r="EW206" s="47"/>
      <c r="EX206" s="47"/>
      <c r="EY206" s="47"/>
      <c r="EZ206" s="47"/>
      <c r="FA206" s="47"/>
      <c r="FB206" s="47"/>
      <c r="FC206" s="47"/>
      <c r="FD206" s="47"/>
      <c r="FE206" s="47"/>
      <c r="FF206" s="47"/>
      <c r="FG206" s="47"/>
      <c r="FH206" s="47"/>
      <c r="FI206" s="47"/>
      <c r="FJ206" s="47"/>
      <c r="FK206" s="47"/>
      <c r="FL206" s="47"/>
      <c r="FM206" s="47"/>
      <c r="FN206" s="47"/>
      <c r="FO206" s="47"/>
      <c r="FP206" s="47"/>
    </row>
    <row r="207" spans="1:172" s="48" customFormat="1" ht="35.1" customHeight="1" x14ac:dyDescent="0.35">
      <c r="A207" s="103"/>
      <c r="B207" s="103"/>
      <c r="C207" s="106"/>
      <c r="D207" s="181"/>
      <c r="E207" s="356"/>
      <c r="F207" s="356"/>
      <c r="G207" s="356"/>
      <c r="H207" s="356"/>
      <c r="I207" s="356"/>
      <c r="J207" s="356"/>
      <c r="K207" s="356"/>
      <c r="L207" s="356"/>
      <c r="M207" s="356"/>
      <c r="N207" s="47"/>
      <c r="O207" s="47"/>
      <c r="P207" s="47"/>
      <c r="Q207" s="47"/>
      <c r="R207" s="47"/>
      <c r="S207" s="47"/>
      <c r="T207" s="47"/>
      <c r="U207" s="47"/>
      <c r="V207" s="47"/>
      <c r="W207" s="47"/>
      <c r="X207" s="47"/>
      <c r="Y207" s="47"/>
      <c r="Z207" s="47"/>
      <c r="AA207" s="47"/>
      <c r="AB207" s="47"/>
      <c r="AC207" s="47"/>
      <c r="AD207" s="47"/>
      <c r="AE207" s="47"/>
      <c r="AF207" s="47"/>
      <c r="AG207" s="47"/>
      <c r="AH207" s="47"/>
      <c r="AI207" s="47"/>
      <c r="AJ207" s="47"/>
      <c r="AK207" s="47"/>
      <c r="AL207" s="47"/>
      <c r="AM207" s="47"/>
      <c r="AN207" s="47"/>
      <c r="AO207" s="47"/>
      <c r="AP207" s="47"/>
      <c r="AQ207" s="47"/>
      <c r="AR207" s="47"/>
      <c r="AS207" s="47"/>
      <c r="AT207" s="47"/>
      <c r="AU207" s="47"/>
      <c r="AV207" s="47"/>
      <c r="AW207" s="47"/>
      <c r="AX207" s="47"/>
      <c r="AY207" s="47"/>
      <c r="AZ207" s="47"/>
      <c r="BA207" s="47"/>
      <c r="BB207" s="47"/>
      <c r="BC207" s="47"/>
      <c r="BD207" s="47"/>
      <c r="BE207" s="47"/>
      <c r="BF207" s="47"/>
      <c r="BG207" s="47"/>
      <c r="BH207" s="47"/>
      <c r="BI207" s="47"/>
      <c r="BJ207" s="47"/>
      <c r="BK207" s="47"/>
      <c r="BL207" s="47"/>
      <c r="BM207" s="47"/>
      <c r="BN207" s="47"/>
      <c r="BO207" s="47"/>
      <c r="BP207" s="47"/>
      <c r="BQ207" s="47"/>
      <c r="BR207" s="47"/>
      <c r="BS207" s="47"/>
      <c r="BT207" s="47"/>
      <c r="BU207" s="47"/>
      <c r="BV207" s="47"/>
      <c r="BW207" s="47"/>
      <c r="BX207" s="47"/>
      <c r="BY207" s="47"/>
      <c r="BZ207" s="47"/>
      <c r="CA207" s="47"/>
      <c r="CB207" s="47"/>
      <c r="CC207" s="47"/>
      <c r="CD207" s="47"/>
      <c r="CE207" s="47"/>
      <c r="CF207" s="47"/>
      <c r="CG207" s="47"/>
      <c r="CH207" s="47"/>
      <c r="CI207" s="47"/>
      <c r="CJ207" s="47"/>
      <c r="CK207" s="47"/>
      <c r="CL207" s="47"/>
      <c r="CM207" s="47"/>
      <c r="CN207" s="47"/>
      <c r="CO207" s="47"/>
      <c r="CP207" s="47"/>
      <c r="CQ207" s="47"/>
      <c r="CR207" s="47"/>
      <c r="CS207" s="47"/>
      <c r="CT207" s="47"/>
      <c r="CU207" s="47"/>
      <c r="CV207" s="47"/>
      <c r="CW207" s="47"/>
      <c r="CX207" s="47"/>
      <c r="CY207" s="47"/>
      <c r="CZ207" s="47"/>
      <c r="DA207" s="47"/>
      <c r="DB207" s="47"/>
      <c r="DC207" s="47"/>
      <c r="DD207" s="47"/>
      <c r="DE207" s="47"/>
      <c r="DF207" s="47"/>
      <c r="DG207" s="47"/>
      <c r="DH207" s="47"/>
      <c r="DI207" s="47"/>
      <c r="DJ207" s="47"/>
      <c r="DK207" s="47"/>
      <c r="DL207" s="47"/>
      <c r="DM207" s="47"/>
      <c r="DN207" s="47"/>
      <c r="DO207" s="47"/>
      <c r="DP207" s="47"/>
      <c r="DQ207" s="47"/>
      <c r="DR207" s="47"/>
      <c r="DS207" s="47"/>
      <c r="DT207" s="47"/>
      <c r="DU207" s="47"/>
      <c r="DV207" s="47"/>
      <c r="DW207" s="47"/>
      <c r="DX207" s="47"/>
      <c r="DY207" s="47"/>
      <c r="DZ207" s="47"/>
      <c r="EA207" s="47"/>
      <c r="EB207" s="47"/>
      <c r="EC207" s="47"/>
      <c r="ED207" s="47"/>
      <c r="EE207" s="47"/>
      <c r="EF207" s="47"/>
      <c r="EG207" s="47"/>
      <c r="EH207" s="47"/>
      <c r="EI207" s="47"/>
      <c r="EJ207" s="47"/>
      <c r="EK207" s="47"/>
      <c r="EL207" s="47"/>
      <c r="EM207" s="47"/>
      <c r="EN207" s="47"/>
      <c r="EO207" s="47"/>
      <c r="EP207" s="47"/>
      <c r="EQ207" s="47"/>
      <c r="ER207" s="47"/>
      <c r="ES207" s="47"/>
      <c r="ET207" s="47"/>
      <c r="EU207" s="47"/>
      <c r="EV207" s="47"/>
      <c r="EW207" s="47"/>
      <c r="EX207" s="47"/>
      <c r="EY207" s="47"/>
      <c r="EZ207" s="47"/>
      <c r="FA207" s="47"/>
      <c r="FB207" s="47"/>
      <c r="FC207" s="47"/>
      <c r="FD207" s="47"/>
      <c r="FE207" s="47"/>
      <c r="FF207" s="47"/>
      <c r="FG207" s="47"/>
      <c r="FH207" s="47"/>
      <c r="FI207" s="47"/>
      <c r="FJ207" s="47"/>
      <c r="FK207" s="47"/>
      <c r="FL207" s="47"/>
      <c r="FM207" s="47"/>
      <c r="FN207" s="47"/>
      <c r="FO207" s="47"/>
      <c r="FP207" s="47"/>
    </row>
    <row r="208" spans="1:172" s="48" customFormat="1" ht="35.1" customHeight="1" x14ac:dyDescent="0.35">
      <c r="A208" s="103"/>
      <c r="B208" s="103"/>
      <c r="C208" s="106"/>
      <c r="D208" s="181"/>
      <c r="E208" s="356"/>
      <c r="F208" s="356"/>
      <c r="G208" s="356"/>
      <c r="H208" s="356"/>
      <c r="I208" s="356"/>
      <c r="J208" s="356"/>
      <c r="K208" s="356"/>
      <c r="L208" s="356"/>
      <c r="M208" s="356"/>
      <c r="N208" s="47"/>
      <c r="O208" s="47"/>
      <c r="P208" s="47"/>
      <c r="Q208" s="47"/>
      <c r="R208" s="47"/>
      <c r="S208" s="47"/>
      <c r="T208" s="47"/>
      <c r="U208" s="47"/>
      <c r="V208" s="47"/>
      <c r="W208" s="47"/>
      <c r="X208" s="47"/>
      <c r="Y208" s="47"/>
      <c r="Z208" s="47"/>
      <c r="AA208" s="47"/>
      <c r="AB208" s="47"/>
      <c r="AC208" s="47"/>
      <c r="AD208" s="47"/>
      <c r="AE208" s="47"/>
      <c r="AF208" s="47"/>
      <c r="AG208" s="47"/>
      <c r="AH208" s="47"/>
      <c r="AI208" s="47"/>
      <c r="AJ208" s="47"/>
      <c r="AK208" s="47"/>
      <c r="AL208" s="47"/>
      <c r="AM208" s="47"/>
      <c r="AN208" s="47"/>
      <c r="AO208" s="47"/>
      <c r="AP208" s="47"/>
      <c r="AQ208" s="47"/>
      <c r="AR208" s="47"/>
      <c r="AS208" s="47"/>
      <c r="AT208" s="47"/>
      <c r="AU208" s="47"/>
      <c r="AV208" s="47"/>
      <c r="AW208" s="47"/>
      <c r="AX208" s="47"/>
      <c r="AY208" s="47"/>
      <c r="AZ208" s="47"/>
      <c r="BA208" s="47"/>
      <c r="BB208" s="47"/>
      <c r="BC208" s="47"/>
      <c r="BD208" s="47"/>
      <c r="BE208" s="47"/>
      <c r="BF208" s="47"/>
      <c r="BG208" s="47"/>
      <c r="BH208" s="47"/>
      <c r="BI208" s="47"/>
      <c r="BJ208" s="47"/>
      <c r="BK208" s="47"/>
      <c r="BL208" s="47"/>
      <c r="BM208" s="47"/>
      <c r="BN208" s="47"/>
      <c r="BO208" s="47"/>
      <c r="BP208" s="47"/>
      <c r="BQ208" s="47"/>
      <c r="BR208" s="47"/>
      <c r="BS208" s="47"/>
      <c r="BT208" s="47"/>
      <c r="BU208" s="47"/>
      <c r="BV208" s="47"/>
      <c r="BW208" s="47"/>
      <c r="BX208" s="47"/>
      <c r="BY208" s="47"/>
      <c r="BZ208" s="47"/>
      <c r="CA208" s="47"/>
      <c r="CB208" s="47"/>
      <c r="CC208" s="47"/>
      <c r="CD208" s="47"/>
      <c r="CE208" s="47"/>
      <c r="CF208" s="47"/>
      <c r="CG208" s="47"/>
      <c r="CH208" s="47"/>
      <c r="CI208" s="47"/>
      <c r="CJ208" s="47"/>
      <c r="CK208" s="47"/>
      <c r="CL208" s="47"/>
      <c r="CM208" s="47"/>
      <c r="CN208" s="47"/>
      <c r="CO208" s="47"/>
      <c r="CP208" s="47"/>
      <c r="CQ208" s="47"/>
      <c r="CR208" s="47"/>
      <c r="CS208" s="47"/>
      <c r="CT208" s="47"/>
      <c r="CU208" s="47"/>
      <c r="CV208" s="47"/>
      <c r="CW208" s="47"/>
      <c r="CX208" s="47"/>
      <c r="CY208" s="47"/>
      <c r="CZ208" s="47"/>
      <c r="DA208" s="47"/>
      <c r="DB208" s="47"/>
      <c r="DC208" s="47"/>
      <c r="DD208" s="47"/>
      <c r="DE208" s="47"/>
      <c r="DF208" s="47"/>
      <c r="DG208" s="47"/>
      <c r="DH208" s="47"/>
      <c r="DI208" s="47"/>
      <c r="DJ208" s="47"/>
      <c r="DK208" s="47"/>
      <c r="DL208" s="47"/>
      <c r="DM208" s="47"/>
      <c r="DN208" s="47"/>
      <c r="DO208" s="47"/>
      <c r="DP208" s="47"/>
      <c r="DQ208" s="47"/>
      <c r="DR208" s="47"/>
      <c r="DS208" s="47"/>
      <c r="DT208" s="47"/>
      <c r="DU208" s="47"/>
      <c r="DV208" s="47"/>
      <c r="DW208" s="47"/>
      <c r="DX208" s="47"/>
      <c r="DY208" s="47"/>
      <c r="DZ208" s="47"/>
      <c r="EA208" s="47"/>
      <c r="EB208" s="47"/>
      <c r="EC208" s="47"/>
      <c r="ED208" s="47"/>
      <c r="EE208" s="47"/>
      <c r="EF208" s="47"/>
      <c r="EG208" s="47"/>
      <c r="EH208" s="47"/>
      <c r="EI208" s="47"/>
      <c r="EJ208" s="47"/>
      <c r="EK208" s="47"/>
      <c r="EL208" s="47"/>
      <c r="EM208" s="47"/>
      <c r="EN208" s="47"/>
      <c r="EO208" s="47"/>
      <c r="EP208" s="47"/>
      <c r="EQ208" s="47"/>
      <c r="ER208" s="47"/>
      <c r="ES208" s="47"/>
      <c r="ET208" s="47"/>
      <c r="EU208" s="47"/>
      <c r="EV208" s="47"/>
      <c r="EW208" s="47"/>
      <c r="EX208" s="47"/>
      <c r="EY208" s="47"/>
      <c r="EZ208" s="47"/>
      <c r="FA208" s="47"/>
      <c r="FB208" s="47"/>
      <c r="FC208" s="47"/>
      <c r="FD208" s="47"/>
      <c r="FE208" s="47"/>
      <c r="FF208" s="47"/>
      <c r="FG208" s="47"/>
      <c r="FH208" s="47"/>
      <c r="FI208" s="47"/>
      <c r="FJ208" s="47"/>
      <c r="FK208" s="47"/>
      <c r="FL208" s="47"/>
      <c r="FM208" s="47"/>
      <c r="FN208" s="47"/>
      <c r="FO208" s="47"/>
      <c r="FP208" s="47"/>
    </row>
    <row r="209" spans="1:172" s="48" customFormat="1" ht="35.1" customHeight="1" x14ac:dyDescent="0.35">
      <c r="A209" s="103"/>
      <c r="B209" s="103"/>
      <c r="C209" s="106"/>
      <c r="D209" s="181"/>
      <c r="E209" s="356"/>
      <c r="F209" s="356"/>
      <c r="G209" s="356"/>
      <c r="H209" s="356"/>
      <c r="I209" s="356"/>
      <c r="J209" s="356"/>
      <c r="K209" s="356"/>
      <c r="L209" s="356"/>
      <c r="M209" s="356"/>
      <c r="N209" s="47"/>
      <c r="O209" s="47"/>
      <c r="P209" s="47"/>
      <c r="Q209" s="47"/>
      <c r="R209" s="47"/>
      <c r="S209" s="47"/>
      <c r="T209" s="47"/>
      <c r="U209" s="47"/>
      <c r="V209" s="47"/>
      <c r="W209" s="47"/>
      <c r="X209" s="47"/>
      <c r="Y209" s="47"/>
      <c r="Z209" s="47"/>
      <c r="AA209" s="47"/>
      <c r="AB209" s="47"/>
      <c r="AC209" s="47"/>
      <c r="AD209" s="47"/>
      <c r="AE209" s="47"/>
      <c r="AF209" s="47"/>
      <c r="AG209" s="47"/>
      <c r="AH209" s="47"/>
      <c r="AI209" s="47"/>
      <c r="AJ209" s="47"/>
      <c r="AK209" s="47"/>
      <c r="AL209" s="47"/>
      <c r="AM209" s="47"/>
      <c r="AN209" s="47"/>
      <c r="AO209" s="47"/>
      <c r="AP209" s="47"/>
      <c r="AQ209" s="47"/>
      <c r="AR209" s="47"/>
      <c r="AS209" s="47"/>
      <c r="AT209" s="47"/>
      <c r="AU209" s="47"/>
      <c r="AV209" s="47"/>
      <c r="AW209" s="47"/>
      <c r="AX209" s="47"/>
      <c r="AY209" s="47"/>
      <c r="AZ209" s="47"/>
      <c r="BA209" s="47"/>
      <c r="BB209" s="47"/>
      <c r="BC209" s="47"/>
      <c r="BD209" s="47"/>
      <c r="BE209" s="47"/>
      <c r="BF209" s="47"/>
      <c r="BG209" s="47"/>
      <c r="BH209" s="47"/>
      <c r="BI209" s="47"/>
      <c r="BJ209" s="47"/>
      <c r="BK209" s="47"/>
      <c r="BL209" s="47"/>
      <c r="BM209" s="47"/>
      <c r="BN209" s="47"/>
      <c r="BO209" s="47"/>
      <c r="BP209" s="47"/>
      <c r="BQ209" s="47"/>
      <c r="BR209" s="47"/>
      <c r="BS209" s="47"/>
      <c r="BT209" s="47"/>
      <c r="BU209" s="47"/>
      <c r="BV209" s="47"/>
      <c r="BW209" s="47"/>
      <c r="BX209" s="47"/>
      <c r="BY209" s="47"/>
      <c r="BZ209" s="47"/>
      <c r="CA209" s="47"/>
      <c r="CB209" s="47"/>
      <c r="CC209" s="47"/>
      <c r="CD209" s="47"/>
      <c r="CE209" s="47"/>
      <c r="CF209" s="47"/>
      <c r="CG209" s="47"/>
      <c r="CH209" s="47"/>
      <c r="CI209" s="47"/>
      <c r="CJ209" s="47"/>
      <c r="CK209" s="47"/>
      <c r="CL209" s="47"/>
      <c r="CM209" s="47"/>
      <c r="CN209" s="47"/>
      <c r="CO209" s="47"/>
      <c r="CP209" s="47"/>
      <c r="CQ209" s="47"/>
      <c r="CR209" s="47"/>
      <c r="CS209" s="47"/>
      <c r="CT209" s="47"/>
      <c r="CU209" s="47"/>
      <c r="CV209" s="47"/>
      <c r="CW209" s="47"/>
      <c r="CX209" s="47"/>
      <c r="CY209" s="47"/>
      <c r="CZ209" s="47"/>
      <c r="DA209" s="47"/>
      <c r="DB209" s="47"/>
      <c r="DC209" s="47"/>
      <c r="DD209" s="47"/>
      <c r="DE209" s="47"/>
      <c r="DF209" s="47"/>
      <c r="DG209" s="47"/>
      <c r="DH209" s="47"/>
      <c r="DI209" s="47"/>
      <c r="DJ209" s="47"/>
      <c r="DK209" s="47"/>
      <c r="DL209" s="47"/>
      <c r="DM209" s="47"/>
      <c r="DN209" s="47"/>
      <c r="DO209" s="47"/>
      <c r="DP209" s="47"/>
      <c r="DQ209" s="47"/>
      <c r="DR209" s="47"/>
      <c r="DS209" s="47"/>
      <c r="DT209" s="47"/>
      <c r="DU209" s="47"/>
      <c r="DV209" s="47"/>
      <c r="DW209" s="47"/>
      <c r="DX209" s="47"/>
      <c r="DY209" s="47"/>
      <c r="DZ209" s="47"/>
      <c r="EA209" s="47"/>
      <c r="EB209" s="47"/>
      <c r="EC209" s="47"/>
      <c r="ED209" s="47"/>
      <c r="EE209" s="47"/>
      <c r="EF209" s="47"/>
      <c r="EG209" s="47"/>
      <c r="EH209" s="47"/>
      <c r="EI209" s="47"/>
      <c r="EJ209" s="47"/>
      <c r="EK209" s="47"/>
      <c r="EL209" s="47"/>
      <c r="EM209" s="47"/>
      <c r="EN209" s="47"/>
      <c r="EO209" s="47"/>
      <c r="EP209" s="47"/>
      <c r="EQ209" s="47"/>
      <c r="ER209" s="47"/>
      <c r="ES209" s="47"/>
      <c r="ET209" s="47"/>
      <c r="EU209" s="47"/>
      <c r="EV209" s="47"/>
      <c r="EW209" s="47"/>
      <c r="EX209" s="47"/>
      <c r="EY209" s="47"/>
      <c r="EZ209" s="47"/>
      <c r="FA209" s="47"/>
      <c r="FB209" s="47"/>
      <c r="FC209" s="47"/>
      <c r="FD209" s="47"/>
      <c r="FE209" s="47"/>
      <c r="FF209" s="47"/>
      <c r="FG209" s="47"/>
      <c r="FH209" s="47"/>
      <c r="FI209" s="47"/>
      <c r="FJ209" s="47"/>
      <c r="FK209" s="47"/>
      <c r="FL209" s="47"/>
      <c r="FM209" s="47"/>
      <c r="FN209" s="47"/>
      <c r="FO209" s="47"/>
      <c r="FP209" s="47"/>
    </row>
    <row r="210" spans="1:172" s="48" customFormat="1" ht="35.1" customHeight="1" x14ac:dyDescent="0.35">
      <c r="A210" s="103"/>
      <c r="B210" s="103"/>
      <c r="C210" s="105"/>
      <c r="D210" s="182"/>
      <c r="E210" s="356"/>
      <c r="F210" s="356"/>
      <c r="G210" s="356"/>
      <c r="H210" s="356"/>
      <c r="I210" s="356"/>
      <c r="J210" s="356"/>
      <c r="K210" s="356"/>
      <c r="L210" s="356"/>
      <c r="M210" s="356"/>
      <c r="N210" s="47"/>
      <c r="O210" s="47"/>
      <c r="P210" s="47"/>
      <c r="Q210" s="47"/>
      <c r="R210" s="47"/>
      <c r="S210" s="47"/>
      <c r="T210" s="47"/>
      <c r="U210" s="47"/>
      <c r="V210" s="47"/>
      <c r="W210" s="47"/>
      <c r="X210" s="47"/>
      <c r="Y210" s="47"/>
      <c r="Z210" s="47"/>
      <c r="AA210" s="47"/>
      <c r="AB210" s="47"/>
      <c r="AC210" s="47"/>
      <c r="AD210" s="47"/>
      <c r="AE210" s="47"/>
      <c r="AF210" s="47"/>
      <c r="AG210" s="47"/>
      <c r="AH210" s="47"/>
      <c r="AI210" s="47"/>
      <c r="AJ210" s="47"/>
      <c r="AK210" s="47"/>
      <c r="AL210" s="47"/>
      <c r="AM210" s="47"/>
      <c r="AN210" s="47"/>
      <c r="AO210" s="47"/>
      <c r="AP210" s="47"/>
      <c r="AQ210" s="47"/>
      <c r="AR210" s="47"/>
      <c r="AS210" s="47"/>
      <c r="AT210" s="47"/>
      <c r="AU210" s="47"/>
      <c r="AV210" s="47"/>
      <c r="AW210" s="47"/>
      <c r="AX210" s="47"/>
      <c r="AY210" s="47"/>
      <c r="AZ210" s="47"/>
      <c r="BA210" s="47"/>
      <c r="BB210" s="47"/>
      <c r="BC210" s="47"/>
      <c r="BD210" s="47"/>
      <c r="BE210" s="47"/>
      <c r="BF210" s="47"/>
      <c r="BG210" s="47"/>
      <c r="BH210" s="47"/>
      <c r="BI210" s="47"/>
      <c r="BJ210" s="47"/>
      <c r="BK210" s="47"/>
      <c r="BL210" s="47"/>
      <c r="BM210" s="47"/>
      <c r="BN210" s="47"/>
      <c r="BO210" s="47"/>
      <c r="BP210" s="47"/>
      <c r="BQ210" s="47"/>
      <c r="BR210" s="47"/>
      <c r="BS210" s="47"/>
      <c r="BT210" s="47"/>
      <c r="BU210" s="47"/>
      <c r="BV210" s="47"/>
      <c r="BW210" s="47"/>
      <c r="BX210" s="47"/>
      <c r="BY210" s="47"/>
      <c r="BZ210" s="47"/>
      <c r="CA210" s="47"/>
      <c r="CB210" s="47"/>
      <c r="CC210" s="47"/>
      <c r="CD210" s="47"/>
      <c r="CE210" s="47"/>
      <c r="CF210" s="47"/>
      <c r="CG210" s="47"/>
      <c r="CH210" s="47"/>
      <c r="CI210" s="47"/>
      <c r="CJ210" s="47"/>
      <c r="CK210" s="47"/>
      <c r="CL210" s="47"/>
      <c r="CM210" s="47"/>
      <c r="CN210" s="47"/>
      <c r="CO210" s="47"/>
      <c r="CP210" s="47"/>
      <c r="CQ210" s="47"/>
      <c r="CR210" s="47"/>
      <c r="CS210" s="47"/>
      <c r="CT210" s="47"/>
      <c r="CU210" s="47"/>
      <c r="CV210" s="47"/>
      <c r="CW210" s="47"/>
      <c r="CX210" s="47"/>
      <c r="CY210" s="47"/>
      <c r="CZ210" s="47"/>
      <c r="DA210" s="47"/>
      <c r="DB210" s="47"/>
      <c r="DC210" s="47"/>
      <c r="DD210" s="47"/>
      <c r="DE210" s="47"/>
      <c r="DF210" s="47"/>
      <c r="DG210" s="47"/>
      <c r="DH210" s="47"/>
      <c r="DI210" s="47"/>
      <c r="DJ210" s="47"/>
      <c r="DK210" s="47"/>
      <c r="DL210" s="47"/>
      <c r="DM210" s="47"/>
      <c r="DN210" s="47"/>
      <c r="DO210" s="47"/>
      <c r="DP210" s="47"/>
      <c r="DQ210" s="47"/>
      <c r="DR210" s="47"/>
      <c r="DS210" s="47"/>
      <c r="DT210" s="47"/>
      <c r="DU210" s="47"/>
      <c r="DV210" s="47"/>
      <c r="DW210" s="47"/>
      <c r="DX210" s="47"/>
      <c r="DY210" s="47"/>
      <c r="DZ210" s="47"/>
      <c r="EA210" s="47"/>
      <c r="EB210" s="47"/>
      <c r="EC210" s="47"/>
      <c r="ED210" s="47"/>
      <c r="EE210" s="47"/>
      <c r="EF210" s="47"/>
      <c r="EG210" s="47"/>
      <c r="EH210" s="47"/>
      <c r="EI210" s="47"/>
      <c r="EJ210" s="47"/>
      <c r="EK210" s="47"/>
      <c r="EL210" s="47"/>
      <c r="EM210" s="47"/>
      <c r="EN210" s="47"/>
      <c r="EO210" s="47"/>
      <c r="EP210" s="47"/>
      <c r="EQ210" s="47"/>
      <c r="ER210" s="47"/>
      <c r="ES210" s="47"/>
      <c r="ET210" s="47"/>
      <c r="EU210" s="47"/>
      <c r="EV210" s="47"/>
      <c r="EW210" s="47"/>
      <c r="EX210" s="47"/>
      <c r="EY210" s="47"/>
      <c r="EZ210" s="47"/>
      <c r="FA210" s="47"/>
      <c r="FB210" s="47"/>
      <c r="FC210" s="47"/>
      <c r="FD210" s="47"/>
      <c r="FE210" s="47"/>
      <c r="FF210" s="47"/>
      <c r="FG210" s="47"/>
      <c r="FH210" s="47"/>
      <c r="FI210" s="47"/>
      <c r="FJ210" s="47"/>
      <c r="FK210" s="47"/>
      <c r="FL210" s="47"/>
      <c r="FM210" s="47"/>
      <c r="FN210" s="47"/>
      <c r="FO210" s="47"/>
      <c r="FP210" s="47"/>
    </row>
    <row r="211" spans="1:172" s="48" customFormat="1" ht="35.1" customHeight="1" x14ac:dyDescent="0.35">
      <c r="A211" s="103"/>
      <c r="B211" s="103"/>
      <c r="C211" s="105"/>
      <c r="D211" s="182"/>
      <c r="E211" s="356"/>
      <c r="F211" s="356"/>
      <c r="G211" s="356"/>
      <c r="H211" s="356"/>
      <c r="I211" s="356"/>
      <c r="J211" s="356"/>
      <c r="K211" s="356"/>
      <c r="L211" s="356"/>
      <c r="M211" s="356"/>
      <c r="N211" s="47"/>
      <c r="O211" s="47"/>
      <c r="P211" s="47"/>
      <c r="Q211" s="47"/>
      <c r="R211" s="47"/>
      <c r="S211" s="47"/>
      <c r="T211" s="47"/>
      <c r="U211" s="47"/>
      <c r="V211" s="47"/>
      <c r="W211" s="47"/>
      <c r="X211" s="47"/>
      <c r="Y211" s="47"/>
      <c r="Z211" s="47"/>
      <c r="AA211" s="47"/>
      <c r="AB211" s="47"/>
      <c r="AC211" s="47"/>
      <c r="AD211" s="47"/>
      <c r="AE211" s="47"/>
      <c r="AF211" s="47"/>
      <c r="AG211" s="47"/>
      <c r="AH211" s="47"/>
      <c r="AI211" s="47"/>
      <c r="AJ211" s="47"/>
      <c r="AK211" s="47"/>
      <c r="AL211" s="47"/>
      <c r="AM211" s="47"/>
      <c r="AN211" s="47"/>
      <c r="AO211" s="47"/>
      <c r="AP211" s="47"/>
      <c r="AQ211" s="47"/>
      <c r="AR211" s="47"/>
      <c r="AS211" s="47"/>
      <c r="AT211" s="47"/>
      <c r="AU211" s="47"/>
      <c r="AV211" s="47"/>
      <c r="AW211" s="47"/>
      <c r="AX211" s="47"/>
      <c r="AY211" s="47"/>
      <c r="AZ211" s="47"/>
      <c r="BA211" s="47"/>
      <c r="BB211" s="47"/>
      <c r="BC211" s="47"/>
      <c r="BD211" s="47"/>
      <c r="BE211" s="47"/>
      <c r="BF211" s="47"/>
      <c r="BG211" s="47"/>
      <c r="BH211" s="47"/>
      <c r="BI211" s="47"/>
      <c r="BJ211" s="47"/>
      <c r="BK211" s="47"/>
      <c r="BL211" s="47"/>
      <c r="BM211" s="47"/>
      <c r="BN211" s="47"/>
      <c r="BO211" s="47"/>
      <c r="BP211" s="47"/>
      <c r="BQ211" s="47"/>
      <c r="BR211" s="47"/>
      <c r="BS211" s="47"/>
      <c r="BT211" s="47"/>
      <c r="BU211" s="47"/>
      <c r="BV211" s="47"/>
      <c r="BW211" s="47"/>
      <c r="BX211" s="47"/>
      <c r="BY211" s="47"/>
      <c r="BZ211" s="47"/>
      <c r="CA211" s="47"/>
      <c r="CB211" s="47"/>
      <c r="CC211" s="47"/>
      <c r="CD211" s="47"/>
      <c r="CE211" s="47"/>
      <c r="CF211" s="47"/>
      <c r="CG211" s="47"/>
      <c r="CH211" s="47"/>
      <c r="CI211" s="47"/>
      <c r="CJ211" s="47"/>
      <c r="CK211" s="47"/>
      <c r="CL211" s="47"/>
      <c r="CM211" s="47"/>
      <c r="CN211" s="47"/>
      <c r="CO211" s="47"/>
      <c r="CP211" s="47"/>
      <c r="CQ211" s="47"/>
      <c r="CR211" s="47"/>
      <c r="CS211" s="47"/>
      <c r="CT211" s="47"/>
      <c r="CU211" s="47"/>
      <c r="CV211" s="47"/>
      <c r="CW211" s="47"/>
      <c r="CX211" s="47"/>
      <c r="CY211" s="47"/>
      <c r="CZ211" s="47"/>
      <c r="DA211" s="47"/>
      <c r="DB211" s="47"/>
      <c r="DC211" s="47"/>
      <c r="DD211" s="47"/>
      <c r="DE211" s="47"/>
      <c r="DF211" s="47"/>
      <c r="DG211" s="47"/>
      <c r="DH211" s="47"/>
      <c r="DI211" s="47"/>
      <c r="DJ211" s="47"/>
      <c r="DK211" s="47"/>
      <c r="DL211" s="47"/>
      <c r="DM211" s="47"/>
      <c r="DN211" s="47"/>
      <c r="DO211" s="47"/>
      <c r="DP211" s="47"/>
      <c r="DQ211" s="47"/>
      <c r="DR211" s="47"/>
      <c r="DS211" s="47"/>
      <c r="DT211" s="47"/>
      <c r="DU211" s="47"/>
      <c r="DV211" s="47"/>
      <c r="DW211" s="47"/>
      <c r="DX211" s="47"/>
      <c r="DY211" s="47"/>
      <c r="DZ211" s="47"/>
      <c r="EA211" s="47"/>
      <c r="EB211" s="47"/>
      <c r="EC211" s="47"/>
      <c r="ED211" s="47"/>
      <c r="EE211" s="47"/>
      <c r="EF211" s="47"/>
      <c r="EG211" s="47"/>
      <c r="EH211" s="47"/>
      <c r="EI211" s="47"/>
      <c r="EJ211" s="47"/>
      <c r="EK211" s="47"/>
      <c r="EL211" s="47"/>
      <c r="EM211" s="47"/>
      <c r="EN211" s="47"/>
      <c r="EO211" s="47"/>
      <c r="EP211" s="47"/>
      <c r="EQ211" s="47"/>
      <c r="ER211" s="47"/>
      <c r="ES211" s="47"/>
      <c r="ET211" s="47"/>
      <c r="EU211" s="47"/>
      <c r="EV211" s="47"/>
      <c r="EW211" s="47"/>
      <c r="EX211" s="47"/>
      <c r="EY211" s="47"/>
      <c r="EZ211" s="47"/>
      <c r="FA211" s="47"/>
      <c r="FB211" s="47"/>
      <c r="FC211" s="47"/>
      <c r="FD211" s="47"/>
      <c r="FE211" s="47"/>
      <c r="FF211" s="47"/>
      <c r="FG211" s="47"/>
      <c r="FH211" s="47"/>
      <c r="FI211" s="47"/>
      <c r="FJ211" s="47"/>
      <c r="FK211" s="47"/>
      <c r="FL211" s="47"/>
      <c r="FM211" s="47"/>
      <c r="FN211" s="47"/>
      <c r="FO211" s="47"/>
      <c r="FP211" s="47"/>
    </row>
    <row r="212" spans="1:172" s="48" customFormat="1" ht="35.1" customHeight="1" x14ac:dyDescent="0.35">
      <c r="A212" s="103"/>
      <c r="B212" s="103"/>
      <c r="C212" s="105"/>
      <c r="D212" s="182"/>
      <c r="E212" s="356"/>
      <c r="F212" s="356"/>
      <c r="G212" s="356"/>
      <c r="H212" s="356"/>
      <c r="I212" s="356"/>
      <c r="J212" s="356"/>
      <c r="K212" s="356"/>
      <c r="L212" s="356"/>
      <c r="M212" s="356"/>
      <c r="N212" s="47"/>
      <c r="O212" s="47"/>
      <c r="P212" s="47"/>
      <c r="Q212" s="47"/>
      <c r="R212" s="47"/>
      <c r="S212" s="47"/>
      <c r="T212" s="47"/>
      <c r="U212" s="47"/>
      <c r="V212" s="47"/>
      <c r="W212" s="47"/>
      <c r="X212" s="47"/>
      <c r="Y212" s="47"/>
      <c r="Z212" s="47"/>
      <c r="AA212" s="47"/>
      <c r="AB212" s="47"/>
      <c r="AC212" s="47"/>
      <c r="AD212" s="47"/>
      <c r="AE212" s="47"/>
      <c r="AF212" s="47"/>
      <c r="AG212" s="47"/>
      <c r="AH212" s="47"/>
      <c r="AI212" s="47"/>
      <c r="AJ212" s="47"/>
      <c r="AK212" s="47"/>
      <c r="AL212" s="47"/>
      <c r="AM212" s="47"/>
      <c r="AN212" s="47"/>
      <c r="AO212" s="47"/>
      <c r="AP212" s="47"/>
      <c r="AQ212" s="47"/>
      <c r="AR212" s="47"/>
      <c r="AS212" s="47"/>
      <c r="AT212" s="47"/>
      <c r="AU212" s="47"/>
      <c r="AV212" s="47"/>
      <c r="AW212" s="47"/>
      <c r="AX212" s="47"/>
      <c r="AY212" s="47"/>
      <c r="AZ212" s="47"/>
      <c r="BA212" s="47"/>
      <c r="BB212" s="47"/>
      <c r="BC212" s="47"/>
      <c r="BD212" s="47"/>
      <c r="BE212" s="47"/>
      <c r="BF212" s="47"/>
      <c r="BG212" s="47"/>
      <c r="BH212" s="47"/>
      <c r="BI212" s="47"/>
      <c r="BJ212" s="47"/>
      <c r="BK212" s="47"/>
      <c r="BL212" s="47"/>
      <c r="BM212" s="47"/>
      <c r="BN212" s="47"/>
      <c r="BO212" s="47"/>
      <c r="BP212" s="47"/>
      <c r="BQ212" s="47"/>
      <c r="BR212" s="47"/>
      <c r="BS212" s="47"/>
      <c r="BT212" s="47"/>
      <c r="BU212" s="47"/>
      <c r="BV212" s="47"/>
      <c r="BW212" s="47"/>
      <c r="BX212" s="47"/>
      <c r="BY212" s="47"/>
      <c r="BZ212" s="47"/>
      <c r="CA212" s="47"/>
      <c r="CB212" s="47"/>
      <c r="CC212" s="47"/>
      <c r="CD212" s="47"/>
      <c r="CE212" s="47"/>
      <c r="CF212" s="47"/>
      <c r="CG212" s="47"/>
      <c r="CH212" s="47"/>
      <c r="CI212" s="47"/>
      <c r="CJ212" s="47"/>
      <c r="CK212" s="47"/>
      <c r="CL212" s="47"/>
      <c r="CM212" s="47"/>
      <c r="CN212" s="47"/>
      <c r="CO212" s="47"/>
      <c r="CP212" s="47"/>
      <c r="CQ212" s="47"/>
      <c r="CR212" s="47"/>
      <c r="CS212" s="47"/>
      <c r="CT212" s="47"/>
      <c r="CU212" s="47"/>
      <c r="CV212" s="47"/>
      <c r="CW212" s="47"/>
      <c r="CX212" s="47"/>
      <c r="CY212" s="47"/>
      <c r="CZ212" s="47"/>
      <c r="DA212" s="47"/>
      <c r="DB212" s="47"/>
      <c r="DC212" s="47"/>
      <c r="DD212" s="47"/>
      <c r="DE212" s="47"/>
      <c r="DF212" s="47"/>
      <c r="DG212" s="47"/>
      <c r="DH212" s="47"/>
      <c r="DI212" s="47"/>
      <c r="DJ212" s="47"/>
      <c r="DK212" s="47"/>
      <c r="DL212" s="47"/>
      <c r="DM212" s="47"/>
      <c r="DN212" s="47"/>
      <c r="DO212" s="47"/>
      <c r="DP212" s="47"/>
      <c r="DQ212" s="47"/>
      <c r="DR212" s="47"/>
      <c r="DS212" s="47"/>
      <c r="DT212" s="47"/>
      <c r="DU212" s="47"/>
      <c r="DV212" s="47"/>
      <c r="DW212" s="47"/>
      <c r="DX212" s="47"/>
      <c r="DY212" s="47"/>
      <c r="DZ212" s="47"/>
      <c r="EA212" s="47"/>
      <c r="EB212" s="47"/>
      <c r="EC212" s="47"/>
      <c r="ED212" s="47"/>
      <c r="EE212" s="47"/>
      <c r="EF212" s="47"/>
      <c r="EG212" s="47"/>
      <c r="EH212" s="47"/>
      <c r="EI212" s="47"/>
      <c r="EJ212" s="47"/>
      <c r="EK212" s="47"/>
      <c r="EL212" s="47"/>
      <c r="EM212" s="47"/>
      <c r="EN212" s="47"/>
      <c r="EO212" s="47"/>
      <c r="EP212" s="47"/>
      <c r="EQ212" s="47"/>
      <c r="ER212" s="47"/>
      <c r="ES212" s="47"/>
      <c r="ET212" s="47"/>
      <c r="EU212" s="47"/>
      <c r="EV212" s="47"/>
      <c r="EW212" s="47"/>
      <c r="EX212" s="47"/>
      <c r="EY212" s="47"/>
      <c r="EZ212" s="47"/>
      <c r="FA212" s="47"/>
      <c r="FB212" s="47"/>
      <c r="FC212" s="47"/>
      <c r="FD212" s="47"/>
      <c r="FE212" s="47"/>
      <c r="FF212" s="47"/>
      <c r="FG212" s="47"/>
      <c r="FH212" s="47"/>
      <c r="FI212" s="47"/>
      <c r="FJ212" s="47"/>
      <c r="FK212" s="47"/>
      <c r="FL212" s="47"/>
      <c r="FM212" s="47"/>
      <c r="FN212" s="47"/>
      <c r="FO212" s="47"/>
      <c r="FP212" s="47"/>
    </row>
    <row r="213" spans="1:172" s="48" customFormat="1" ht="35.1" customHeight="1" x14ac:dyDescent="0.35">
      <c r="A213" s="103"/>
      <c r="B213" s="103"/>
      <c r="C213" s="105"/>
      <c r="D213" s="182"/>
      <c r="E213" s="356"/>
      <c r="F213" s="356"/>
      <c r="G213" s="356"/>
      <c r="H213" s="356"/>
      <c r="I213" s="356"/>
      <c r="J213" s="356"/>
      <c r="K213" s="356"/>
      <c r="L213" s="356"/>
      <c r="M213" s="356"/>
      <c r="N213" s="47"/>
      <c r="O213" s="47"/>
      <c r="P213" s="47"/>
      <c r="Q213" s="47"/>
      <c r="R213" s="47"/>
      <c r="S213" s="47"/>
      <c r="T213" s="47"/>
      <c r="U213" s="47"/>
      <c r="V213" s="47"/>
      <c r="W213" s="47"/>
      <c r="X213" s="47"/>
      <c r="Y213" s="47"/>
      <c r="Z213" s="47"/>
      <c r="AA213" s="47"/>
      <c r="AB213" s="47"/>
      <c r="AC213" s="47"/>
      <c r="AD213" s="47"/>
      <c r="AE213" s="47"/>
      <c r="AF213" s="47"/>
      <c r="AG213" s="47"/>
      <c r="AH213" s="47"/>
      <c r="AI213" s="47"/>
      <c r="AJ213" s="47"/>
      <c r="AK213" s="47"/>
      <c r="AL213" s="47"/>
      <c r="AM213" s="47"/>
      <c r="AN213" s="47"/>
      <c r="AO213" s="47"/>
      <c r="AP213" s="47"/>
      <c r="AQ213" s="47"/>
      <c r="AR213" s="47"/>
      <c r="AS213" s="47"/>
      <c r="AT213" s="47"/>
      <c r="AU213" s="47"/>
      <c r="AV213" s="47"/>
      <c r="AW213" s="47"/>
      <c r="AX213" s="47"/>
      <c r="AY213" s="47"/>
      <c r="AZ213" s="47"/>
      <c r="BA213" s="47"/>
      <c r="BB213" s="47"/>
      <c r="BC213" s="47"/>
      <c r="BD213" s="47"/>
      <c r="BE213" s="47"/>
      <c r="BF213" s="47"/>
      <c r="BG213" s="47"/>
      <c r="BH213" s="47"/>
      <c r="BI213" s="47"/>
      <c r="BJ213" s="47"/>
      <c r="BK213" s="47"/>
      <c r="BL213" s="47"/>
      <c r="BM213" s="47"/>
      <c r="BN213" s="47"/>
      <c r="BO213" s="47"/>
      <c r="BP213" s="47"/>
      <c r="BQ213" s="47"/>
      <c r="BR213" s="47"/>
      <c r="BS213" s="47"/>
      <c r="BT213" s="47"/>
      <c r="BU213" s="47"/>
      <c r="BV213" s="47"/>
      <c r="BW213" s="47"/>
      <c r="BX213" s="47"/>
      <c r="BY213" s="47"/>
      <c r="BZ213" s="47"/>
      <c r="CA213" s="47"/>
      <c r="CB213" s="47"/>
      <c r="CC213" s="47"/>
      <c r="CD213" s="47"/>
      <c r="CE213" s="47"/>
      <c r="CF213" s="47"/>
      <c r="CG213" s="47"/>
      <c r="CH213" s="47"/>
      <c r="CI213" s="47"/>
      <c r="CJ213" s="47"/>
      <c r="CK213" s="47"/>
      <c r="CL213" s="47"/>
      <c r="CM213" s="47"/>
      <c r="CN213" s="47"/>
      <c r="CO213" s="47"/>
      <c r="CP213" s="47"/>
      <c r="CQ213" s="47"/>
      <c r="CR213" s="47"/>
      <c r="CS213" s="47"/>
      <c r="CT213" s="47"/>
      <c r="CU213" s="47"/>
      <c r="CV213" s="47"/>
      <c r="CW213" s="47"/>
      <c r="CX213" s="47"/>
      <c r="CY213" s="47"/>
      <c r="CZ213" s="47"/>
      <c r="DA213" s="47"/>
      <c r="DB213" s="47"/>
      <c r="DC213" s="47"/>
      <c r="DD213" s="47"/>
      <c r="DE213" s="47"/>
      <c r="DF213" s="47"/>
      <c r="DG213" s="47"/>
      <c r="DH213" s="47"/>
      <c r="DI213" s="47"/>
      <c r="DJ213" s="47"/>
      <c r="DK213" s="47"/>
      <c r="DL213" s="47"/>
      <c r="DM213" s="47"/>
      <c r="DN213" s="47"/>
      <c r="DO213" s="47"/>
      <c r="DP213" s="47"/>
      <c r="DQ213" s="47"/>
      <c r="DR213" s="47"/>
      <c r="DS213" s="47"/>
      <c r="DT213" s="47"/>
      <c r="DU213" s="47"/>
      <c r="DV213" s="47"/>
      <c r="DW213" s="47"/>
      <c r="DX213" s="47"/>
      <c r="DY213" s="47"/>
      <c r="DZ213" s="47"/>
      <c r="EA213" s="47"/>
      <c r="EB213" s="47"/>
      <c r="EC213" s="47"/>
      <c r="ED213" s="47"/>
      <c r="EE213" s="47"/>
      <c r="EF213" s="47"/>
      <c r="EG213" s="47"/>
      <c r="EH213" s="47"/>
      <c r="EI213" s="47"/>
      <c r="EJ213" s="47"/>
      <c r="EK213" s="47"/>
      <c r="EL213" s="47"/>
      <c r="EM213" s="47"/>
      <c r="EN213" s="47"/>
      <c r="EO213" s="47"/>
      <c r="EP213" s="47"/>
      <c r="EQ213" s="47"/>
      <c r="ER213" s="47"/>
      <c r="ES213" s="47"/>
      <c r="ET213" s="47"/>
      <c r="EU213" s="47"/>
      <c r="EV213" s="47"/>
      <c r="EW213" s="47"/>
      <c r="EX213" s="47"/>
      <c r="EY213" s="47"/>
      <c r="EZ213" s="47"/>
      <c r="FA213" s="47"/>
      <c r="FB213" s="47"/>
      <c r="FC213" s="47"/>
      <c r="FD213" s="47"/>
      <c r="FE213" s="47"/>
      <c r="FF213" s="47"/>
      <c r="FG213" s="47"/>
      <c r="FH213" s="47"/>
      <c r="FI213" s="47"/>
      <c r="FJ213" s="47"/>
      <c r="FK213" s="47"/>
      <c r="FL213" s="47"/>
      <c r="FM213" s="47"/>
      <c r="FN213" s="47"/>
      <c r="FO213" s="47"/>
      <c r="FP213" s="47"/>
    </row>
    <row r="214" spans="1:172" s="48" customFormat="1" ht="35.1" customHeight="1" x14ac:dyDescent="0.35">
      <c r="A214" s="103"/>
      <c r="B214" s="103"/>
      <c r="C214" s="105"/>
      <c r="D214" s="182"/>
      <c r="E214" s="356"/>
      <c r="F214" s="356"/>
      <c r="G214" s="356"/>
      <c r="H214" s="356"/>
      <c r="I214" s="356"/>
      <c r="J214" s="356"/>
      <c r="K214" s="356"/>
      <c r="L214" s="356"/>
      <c r="M214" s="356"/>
      <c r="N214" s="47"/>
      <c r="O214" s="47"/>
      <c r="P214" s="47"/>
      <c r="Q214" s="47"/>
      <c r="R214" s="47"/>
      <c r="S214" s="47"/>
      <c r="T214" s="47"/>
      <c r="U214" s="47"/>
      <c r="V214" s="47"/>
      <c r="W214" s="47"/>
      <c r="X214" s="47"/>
      <c r="Y214" s="47"/>
      <c r="Z214" s="47"/>
      <c r="AA214" s="47"/>
      <c r="AB214" s="47"/>
      <c r="AC214" s="47"/>
      <c r="AD214" s="47"/>
      <c r="AE214" s="47"/>
      <c r="AF214" s="47"/>
      <c r="AG214" s="47"/>
      <c r="AH214" s="47"/>
      <c r="AI214" s="47"/>
      <c r="AJ214" s="47"/>
      <c r="AK214" s="47"/>
      <c r="AL214" s="47"/>
      <c r="AM214" s="47"/>
      <c r="AN214" s="47"/>
      <c r="AO214" s="47"/>
      <c r="AP214" s="47"/>
      <c r="AQ214" s="47"/>
      <c r="AR214" s="47"/>
      <c r="AS214" s="47"/>
      <c r="AT214" s="47"/>
      <c r="AU214" s="47"/>
      <c r="AV214" s="47"/>
      <c r="AW214" s="47"/>
      <c r="AX214" s="47"/>
      <c r="AY214" s="47"/>
      <c r="AZ214" s="47"/>
      <c r="BA214" s="47"/>
      <c r="BB214" s="47"/>
      <c r="BC214" s="47"/>
      <c r="BD214" s="47"/>
      <c r="BE214" s="47"/>
      <c r="BF214" s="47"/>
      <c r="BG214" s="47"/>
      <c r="BH214" s="47"/>
      <c r="BI214" s="47"/>
      <c r="BJ214" s="47"/>
      <c r="BK214" s="47"/>
      <c r="BL214" s="47"/>
      <c r="BM214" s="47"/>
      <c r="BN214" s="47"/>
      <c r="BO214" s="47"/>
      <c r="BP214" s="47"/>
      <c r="BQ214" s="47"/>
      <c r="BR214" s="47"/>
      <c r="BS214" s="47"/>
      <c r="BT214" s="47"/>
      <c r="BU214" s="47"/>
      <c r="BV214" s="47"/>
      <c r="BW214" s="47"/>
      <c r="BX214" s="47"/>
      <c r="BY214" s="47"/>
      <c r="BZ214" s="47"/>
      <c r="CA214" s="47"/>
      <c r="CB214" s="47"/>
      <c r="CC214" s="47"/>
      <c r="CD214" s="47"/>
      <c r="CE214" s="47"/>
      <c r="CF214" s="47"/>
      <c r="CG214" s="47"/>
      <c r="CH214" s="47"/>
      <c r="CI214" s="47"/>
      <c r="CJ214" s="47"/>
      <c r="CK214" s="47"/>
      <c r="CL214" s="47"/>
      <c r="CM214" s="47"/>
      <c r="CN214" s="47"/>
      <c r="CO214" s="47"/>
      <c r="CP214" s="47"/>
      <c r="CQ214" s="47"/>
      <c r="CR214" s="47"/>
      <c r="CS214" s="47"/>
      <c r="CT214" s="47"/>
      <c r="CU214" s="47"/>
      <c r="CV214" s="47"/>
      <c r="CW214" s="47"/>
      <c r="CX214" s="47"/>
      <c r="CY214" s="47"/>
      <c r="CZ214" s="47"/>
      <c r="DA214" s="47"/>
      <c r="DB214" s="47"/>
      <c r="DC214" s="47"/>
      <c r="DD214" s="47"/>
      <c r="DE214" s="47"/>
      <c r="DF214" s="47"/>
      <c r="DG214" s="47"/>
      <c r="DH214" s="47"/>
      <c r="DI214" s="47"/>
      <c r="DJ214" s="47"/>
      <c r="DK214" s="47"/>
      <c r="DL214" s="47"/>
      <c r="DM214" s="47"/>
      <c r="DN214" s="47"/>
      <c r="DO214" s="47"/>
      <c r="DP214" s="47"/>
      <c r="DQ214" s="47"/>
      <c r="DR214" s="47"/>
      <c r="DS214" s="47"/>
      <c r="DT214" s="47"/>
      <c r="DU214" s="47"/>
      <c r="DV214" s="47"/>
      <c r="DW214" s="47"/>
      <c r="DX214" s="47"/>
      <c r="DY214" s="47"/>
      <c r="DZ214" s="47"/>
      <c r="EA214" s="47"/>
      <c r="EB214" s="47"/>
      <c r="EC214" s="47"/>
      <c r="ED214" s="47"/>
      <c r="EE214" s="47"/>
      <c r="EF214" s="47"/>
      <c r="EG214" s="47"/>
      <c r="EH214" s="47"/>
      <c r="EI214" s="47"/>
      <c r="EJ214" s="47"/>
      <c r="EK214" s="47"/>
      <c r="EL214" s="47"/>
      <c r="EM214" s="47"/>
      <c r="EN214" s="47"/>
      <c r="EO214" s="47"/>
      <c r="EP214" s="47"/>
      <c r="EQ214" s="47"/>
      <c r="ER214" s="47"/>
      <c r="ES214" s="47"/>
      <c r="ET214" s="47"/>
      <c r="EU214" s="47"/>
      <c r="EV214" s="47"/>
      <c r="EW214" s="47"/>
      <c r="EX214" s="47"/>
      <c r="EY214" s="47"/>
      <c r="EZ214" s="47"/>
      <c r="FA214" s="47"/>
      <c r="FB214" s="47"/>
      <c r="FC214" s="47"/>
      <c r="FD214" s="47"/>
      <c r="FE214" s="47"/>
      <c r="FF214" s="47"/>
      <c r="FG214" s="47"/>
      <c r="FH214" s="47"/>
      <c r="FI214" s="47"/>
      <c r="FJ214" s="47"/>
      <c r="FK214" s="47"/>
      <c r="FL214" s="47"/>
      <c r="FM214" s="47"/>
      <c r="FN214" s="47"/>
      <c r="FO214" s="47"/>
      <c r="FP214" s="47"/>
    </row>
    <row r="215" spans="1:172" s="48" customFormat="1" ht="35.1" customHeight="1" x14ac:dyDescent="0.35">
      <c r="A215" s="103"/>
      <c r="B215" s="103"/>
      <c r="C215" s="105"/>
      <c r="D215" s="183"/>
      <c r="E215" s="356"/>
      <c r="F215" s="356"/>
      <c r="G215" s="356"/>
      <c r="H215" s="356"/>
      <c r="I215" s="356"/>
      <c r="J215" s="356"/>
      <c r="K215" s="356"/>
      <c r="L215" s="356"/>
      <c r="M215" s="356"/>
      <c r="N215" s="47"/>
      <c r="O215" s="47"/>
      <c r="P215" s="47"/>
      <c r="Q215" s="47"/>
      <c r="R215" s="47"/>
      <c r="S215" s="47"/>
      <c r="T215" s="47"/>
      <c r="U215" s="47"/>
      <c r="V215" s="47"/>
      <c r="W215" s="47"/>
      <c r="X215" s="47"/>
      <c r="Y215" s="47"/>
      <c r="Z215" s="47"/>
      <c r="AA215" s="47"/>
      <c r="AB215" s="47"/>
      <c r="AC215" s="47"/>
      <c r="AD215" s="47"/>
      <c r="AE215" s="47"/>
      <c r="AF215" s="47"/>
      <c r="AG215" s="47"/>
      <c r="AH215" s="47"/>
      <c r="AI215" s="47"/>
      <c r="AJ215" s="47"/>
      <c r="AK215" s="47"/>
      <c r="AL215" s="47"/>
      <c r="AM215" s="47"/>
      <c r="AN215" s="47"/>
      <c r="AO215" s="47"/>
      <c r="AP215" s="47"/>
      <c r="AQ215" s="47"/>
      <c r="AR215" s="47"/>
      <c r="AS215" s="47"/>
      <c r="AT215" s="47"/>
      <c r="AU215" s="47"/>
      <c r="AV215" s="47"/>
      <c r="AW215" s="47"/>
      <c r="AX215" s="47"/>
      <c r="AY215" s="47"/>
      <c r="AZ215" s="47"/>
      <c r="BA215" s="47"/>
      <c r="BB215" s="47"/>
      <c r="BC215" s="47"/>
      <c r="BD215" s="47"/>
      <c r="BE215" s="47"/>
      <c r="BF215" s="47"/>
      <c r="BG215" s="47"/>
      <c r="BH215" s="47"/>
      <c r="BI215" s="47"/>
      <c r="BJ215" s="47"/>
      <c r="BK215" s="47"/>
      <c r="BL215" s="47"/>
      <c r="BM215" s="47"/>
      <c r="BN215" s="47"/>
      <c r="BO215" s="47"/>
      <c r="BP215" s="47"/>
      <c r="BQ215" s="47"/>
      <c r="BR215" s="47"/>
      <c r="BS215" s="47"/>
      <c r="BT215" s="47"/>
      <c r="BU215" s="47"/>
      <c r="BV215" s="47"/>
      <c r="BW215" s="47"/>
      <c r="BX215" s="47"/>
      <c r="BY215" s="47"/>
      <c r="BZ215" s="47"/>
      <c r="CA215" s="47"/>
      <c r="CB215" s="47"/>
      <c r="CC215" s="47"/>
      <c r="CD215" s="47"/>
      <c r="CE215" s="47"/>
      <c r="CF215" s="47"/>
      <c r="CG215" s="47"/>
      <c r="CH215" s="47"/>
      <c r="CI215" s="47"/>
      <c r="CJ215" s="47"/>
      <c r="CK215" s="47"/>
      <c r="CL215" s="47"/>
      <c r="CM215" s="47"/>
      <c r="CN215" s="47"/>
      <c r="CO215" s="47"/>
      <c r="CP215" s="47"/>
      <c r="CQ215" s="47"/>
      <c r="CR215" s="47"/>
      <c r="CS215" s="47"/>
      <c r="CT215" s="47"/>
      <c r="CU215" s="47"/>
      <c r="CV215" s="47"/>
      <c r="CW215" s="47"/>
      <c r="CX215" s="47"/>
      <c r="CY215" s="47"/>
      <c r="CZ215" s="47"/>
      <c r="DA215" s="47"/>
      <c r="DB215" s="47"/>
      <c r="DC215" s="47"/>
      <c r="DD215" s="47"/>
      <c r="DE215" s="47"/>
      <c r="DF215" s="47"/>
      <c r="DG215" s="47"/>
      <c r="DH215" s="47"/>
      <c r="DI215" s="47"/>
      <c r="DJ215" s="47"/>
      <c r="DK215" s="47"/>
      <c r="DL215" s="47"/>
      <c r="DM215" s="47"/>
      <c r="DN215" s="47"/>
      <c r="DO215" s="47"/>
      <c r="DP215" s="47"/>
      <c r="DQ215" s="47"/>
      <c r="DR215" s="47"/>
      <c r="DS215" s="47"/>
      <c r="DT215" s="47"/>
      <c r="DU215" s="47"/>
      <c r="DV215" s="47"/>
      <c r="DW215" s="47"/>
      <c r="DX215" s="47"/>
      <c r="DY215" s="47"/>
      <c r="DZ215" s="47"/>
      <c r="EA215" s="47"/>
      <c r="EB215" s="47"/>
      <c r="EC215" s="47"/>
      <c r="ED215" s="47"/>
      <c r="EE215" s="47"/>
      <c r="EF215" s="47"/>
      <c r="EG215" s="47"/>
      <c r="EH215" s="47"/>
      <c r="EI215" s="47"/>
      <c r="EJ215" s="47"/>
      <c r="EK215" s="47"/>
      <c r="EL215" s="47"/>
      <c r="EM215" s="47"/>
      <c r="EN215" s="47"/>
      <c r="EO215" s="47"/>
      <c r="EP215" s="47"/>
      <c r="EQ215" s="47"/>
      <c r="ER215" s="47"/>
      <c r="ES215" s="47"/>
      <c r="ET215" s="47"/>
      <c r="EU215" s="47"/>
      <c r="EV215" s="47"/>
      <c r="EW215" s="47"/>
      <c r="EX215" s="47"/>
      <c r="EY215" s="47"/>
      <c r="EZ215" s="47"/>
      <c r="FA215" s="47"/>
      <c r="FB215" s="47"/>
      <c r="FC215" s="47"/>
      <c r="FD215" s="47"/>
      <c r="FE215" s="47"/>
      <c r="FF215" s="47"/>
      <c r="FG215" s="47"/>
      <c r="FH215" s="47"/>
      <c r="FI215" s="47"/>
      <c r="FJ215" s="47"/>
      <c r="FK215" s="47"/>
      <c r="FL215" s="47"/>
      <c r="FM215" s="47"/>
      <c r="FN215" s="47"/>
      <c r="FO215" s="47"/>
      <c r="FP215" s="47"/>
    </row>
    <row r="216" spans="1:172" s="48" customFormat="1" ht="35.1" customHeight="1" x14ac:dyDescent="0.35">
      <c r="A216" s="103"/>
      <c r="B216" s="103"/>
      <c r="C216" s="105"/>
      <c r="D216" s="182"/>
      <c r="E216" s="356"/>
      <c r="F216" s="356"/>
      <c r="G216" s="356"/>
      <c r="H216" s="356"/>
      <c r="I216" s="356"/>
      <c r="J216" s="356"/>
      <c r="K216" s="356"/>
      <c r="L216" s="356"/>
      <c r="M216" s="356"/>
      <c r="N216" s="47"/>
      <c r="O216" s="47"/>
      <c r="P216" s="47"/>
      <c r="Q216" s="47"/>
      <c r="R216" s="47"/>
      <c r="S216" s="47"/>
      <c r="T216" s="47"/>
      <c r="U216" s="47"/>
      <c r="V216" s="47"/>
      <c r="W216" s="47"/>
      <c r="X216" s="47"/>
      <c r="Y216" s="47"/>
      <c r="Z216" s="47"/>
      <c r="AA216" s="47"/>
      <c r="AB216" s="47"/>
      <c r="AC216" s="47"/>
      <c r="AD216" s="47"/>
      <c r="AE216" s="47"/>
      <c r="AF216" s="47"/>
      <c r="AG216" s="47"/>
      <c r="AH216" s="47"/>
      <c r="AI216" s="47"/>
      <c r="AJ216" s="47"/>
      <c r="AK216" s="47"/>
      <c r="AL216" s="47"/>
      <c r="AM216" s="47"/>
      <c r="AN216" s="47"/>
      <c r="AO216" s="47"/>
      <c r="AP216" s="47"/>
      <c r="AQ216" s="47"/>
      <c r="AR216" s="47"/>
      <c r="AS216" s="47"/>
      <c r="AT216" s="47"/>
      <c r="AU216" s="47"/>
      <c r="AV216" s="47"/>
      <c r="AW216" s="47"/>
      <c r="AX216" s="47"/>
      <c r="AY216" s="47"/>
      <c r="AZ216" s="47"/>
      <c r="BA216" s="47"/>
      <c r="BB216" s="47"/>
      <c r="BC216" s="47"/>
      <c r="BD216" s="47"/>
      <c r="BE216" s="47"/>
      <c r="BF216" s="47"/>
      <c r="BG216" s="47"/>
      <c r="BH216" s="47"/>
      <c r="BI216" s="47"/>
      <c r="BJ216" s="47"/>
      <c r="BK216" s="47"/>
      <c r="BL216" s="47"/>
      <c r="BM216" s="47"/>
      <c r="BN216" s="47"/>
      <c r="BO216" s="47"/>
      <c r="BP216" s="47"/>
      <c r="BQ216" s="47"/>
      <c r="BR216" s="47"/>
      <c r="BS216" s="47"/>
      <c r="BT216" s="47"/>
      <c r="BU216" s="47"/>
      <c r="BV216" s="47"/>
      <c r="BW216" s="47"/>
      <c r="BX216" s="47"/>
      <c r="BY216" s="47"/>
      <c r="BZ216" s="47"/>
      <c r="CA216" s="47"/>
      <c r="CB216" s="47"/>
      <c r="CC216" s="47"/>
      <c r="CD216" s="47"/>
      <c r="CE216" s="47"/>
      <c r="CF216" s="47"/>
      <c r="CG216" s="47"/>
      <c r="CH216" s="47"/>
      <c r="CI216" s="47"/>
      <c r="CJ216" s="47"/>
      <c r="CK216" s="47"/>
      <c r="CL216" s="47"/>
      <c r="CM216" s="47"/>
      <c r="CN216" s="47"/>
      <c r="CO216" s="47"/>
      <c r="CP216" s="47"/>
      <c r="CQ216" s="47"/>
      <c r="CR216" s="47"/>
      <c r="CS216" s="47"/>
      <c r="CT216" s="47"/>
      <c r="CU216" s="47"/>
      <c r="CV216" s="47"/>
      <c r="CW216" s="47"/>
      <c r="CX216" s="47"/>
      <c r="CY216" s="47"/>
      <c r="CZ216" s="47"/>
      <c r="DA216" s="47"/>
      <c r="DB216" s="47"/>
      <c r="DC216" s="47"/>
      <c r="DD216" s="47"/>
      <c r="DE216" s="47"/>
      <c r="DF216" s="47"/>
      <c r="DG216" s="47"/>
      <c r="DH216" s="47"/>
      <c r="DI216" s="47"/>
      <c r="DJ216" s="47"/>
      <c r="DK216" s="47"/>
      <c r="DL216" s="47"/>
      <c r="DM216" s="47"/>
      <c r="DN216" s="47"/>
      <c r="DO216" s="47"/>
      <c r="DP216" s="47"/>
      <c r="DQ216" s="47"/>
      <c r="DR216" s="47"/>
      <c r="DS216" s="47"/>
      <c r="DT216" s="47"/>
      <c r="DU216" s="47"/>
      <c r="DV216" s="47"/>
      <c r="DW216" s="47"/>
      <c r="DX216" s="47"/>
      <c r="DY216" s="47"/>
      <c r="DZ216" s="47"/>
      <c r="EA216" s="47"/>
      <c r="EB216" s="47"/>
      <c r="EC216" s="47"/>
      <c r="ED216" s="47"/>
      <c r="EE216" s="47"/>
      <c r="EF216" s="47"/>
      <c r="EG216" s="47"/>
      <c r="EH216" s="47"/>
      <c r="EI216" s="47"/>
      <c r="EJ216" s="47"/>
      <c r="EK216" s="47"/>
      <c r="EL216" s="47"/>
      <c r="EM216" s="47"/>
      <c r="EN216" s="47"/>
      <c r="EO216" s="47"/>
      <c r="EP216" s="47"/>
      <c r="EQ216" s="47"/>
      <c r="ER216" s="47"/>
      <c r="ES216" s="47"/>
      <c r="ET216" s="47"/>
      <c r="EU216" s="47"/>
      <c r="EV216" s="47"/>
      <c r="EW216" s="47"/>
      <c r="EX216" s="47"/>
      <c r="EY216" s="47"/>
      <c r="EZ216" s="47"/>
      <c r="FA216" s="47"/>
      <c r="FB216" s="47"/>
      <c r="FC216" s="47"/>
      <c r="FD216" s="47"/>
      <c r="FE216" s="47"/>
      <c r="FF216" s="47"/>
      <c r="FG216" s="47"/>
      <c r="FH216" s="47"/>
      <c r="FI216" s="47"/>
      <c r="FJ216" s="47"/>
      <c r="FK216" s="47"/>
      <c r="FL216" s="47"/>
      <c r="FM216" s="47"/>
      <c r="FN216" s="47"/>
      <c r="FO216" s="47"/>
      <c r="FP216" s="47"/>
    </row>
    <row r="217" spans="1:172" s="48" customFormat="1" ht="35.1" customHeight="1" x14ac:dyDescent="0.35">
      <c r="A217" s="103"/>
      <c r="B217" s="103"/>
      <c r="C217" s="105"/>
      <c r="D217" s="182"/>
      <c r="E217" s="356"/>
      <c r="F217" s="356"/>
      <c r="G217" s="356"/>
      <c r="H217" s="356"/>
      <c r="I217" s="356"/>
      <c r="J217" s="356"/>
      <c r="K217" s="356"/>
      <c r="L217" s="356"/>
      <c r="M217" s="356"/>
      <c r="N217" s="47"/>
      <c r="O217" s="47"/>
      <c r="P217" s="47"/>
      <c r="Q217" s="47"/>
      <c r="R217" s="47"/>
      <c r="S217" s="47"/>
      <c r="T217" s="47"/>
      <c r="U217" s="47"/>
      <c r="V217" s="47"/>
      <c r="W217" s="47"/>
      <c r="X217" s="47"/>
      <c r="Y217" s="47"/>
      <c r="Z217" s="47"/>
      <c r="AA217" s="47"/>
      <c r="AB217" s="47"/>
      <c r="AC217" s="47"/>
      <c r="AD217" s="47"/>
      <c r="AE217" s="47"/>
      <c r="AF217" s="47"/>
      <c r="AG217" s="47"/>
      <c r="AH217" s="47"/>
      <c r="AI217" s="47"/>
      <c r="AJ217" s="47"/>
      <c r="AK217" s="47"/>
      <c r="AL217" s="47"/>
      <c r="AM217" s="47"/>
      <c r="AN217" s="47"/>
      <c r="AO217" s="47"/>
      <c r="AP217" s="47"/>
      <c r="AQ217" s="47"/>
      <c r="AR217" s="47"/>
      <c r="AS217" s="47"/>
      <c r="AT217" s="47"/>
      <c r="AU217" s="47"/>
      <c r="AV217" s="47"/>
      <c r="AW217" s="47"/>
      <c r="AX217" s="47"/>
      <c r="AY217" s="47"/>
      <c r="AZ217" s="47"/>
      <c r="BA217" s="47"/>
      <c r="BB217" s="47"/>
      <c r="BC217" s="47"/>
      <c r="BD217" s="47"/>
      <c r="BE217" s="47"/>
      <c r="BF217" s="47"/>
      <c r="BG217" s="47"/>
      <c r="BH217" s="47"/>
      <c r="BI217" s="47"/>
      <c r="BJ217" s="47"/>
      <c r="BK217" s="47"/>
      <c r="BL217" s="47"/>
      <c r="BM217" s="47"/>
      <c r="BN217" s="47"/>
      <c r="BO217" s="47"/>
      <c r="BP217" s="47"/>
      <c r="BQ217" s="47"/>
      <c r="BR217" s="47"/>
      <c r="BS217" s="47"/>
      <c r="BT217" s="47"/>
      <c r="BU217" s="47"/>
      <c r="BV217" s="47"/>
      <c r="BW217" s="47"/>
      <c r="BX217" s="47"/>
      <c r="BY217" s="47"/>
      <c r="BZ217" s="47"/>
      <c r="CA217" s="47"/>
      <c r="CB217" s="47"/>
      <c r="CC217" s="47"/>
      <c r="CD217" s="47"/>
      <c r="CE217" s="47"/>
      <c r="CF217" s="47"/>
      <c r="CG217" s="47"/>
      <c r="CH217" s="47"/>
      <c r="CI217" s="47"/>
      <c r="CJ217" s="47"/>
      <c r="CK217" s="47"/>
      <c r="CL217" s="47"/>
      <c r="CM217" s="47"/>
      <c r="CN217" s="47"/>
      <c r="CO217" s="47"/>
      <c r="CP217" s="47"/>
      <c r="CQ217" s="47"/>
      <c r="CR217" s="47"/>
      <c r="CS217" s="47"/>
      <c r="CT217" s="47"/>
      <c r="CU217" s="47"/>
      <c r="CV217" s="47"/>
      <c r="CW217" s="47"/>
      <c r="CX217" s="47"/>
      <c r="CY217" s="47"/>
      <c r="CZ217" s="47"/>
      <c r="DA217" s="47"/>
      <c r="DB217" s="47"/>
      <c r="DC217" s="47"/>
      <c r="DD217" s="47"/>
      <c r="DE217" s="47"/>
      <c r="DF217" s="47"/>
      <c r="DG217" s="47"/>
      <c r="DH217" s="47"/>
      <c r="DI217" s="47"/>
      <c r="DJ217" s="47"/>
      <c r="DK217" s="47"/>
      <c r="DL217" s="47"/>
      <c r="DM217" s="47"/>
      <c r="DN217" s="47"/>
      <c r="DO217" s="47"/>
      <c r="DP217" s="47"/>
      <c r="DQ217" s="47"/>
      <c r="DR217" s="47"/>
      <c r="DS217" s="47"/>
      <c r="DT217" s="47"/>
      <c r="DU217" s="47"/>
      <c r="DV217" s="47"/>
      <c r="DW217" s="47"/>
      <c r="DX217" s="47"/>
      <c r="DY217" s="47"/>
      <c r="DZ217" s="47"/>
      <c r="EA217" s="47"/>
      <c r="EB217" s="47"/>
      <c r="EC217" s="47"/>
      <c r="ED217" s="47"/>
      <c r="EE217" s="47"/>
      <c r="EF217" s="47"/>
      <c r="EG217" s="47"/>
      <c r="EH217" s="47"/>
      <c r="EI217" s="47"/>
      <c r="EJ217" s="47"/>
      <c r="EK217" s="47"/>
      <c r="EL217" s="47"/>
      <c r="EM217" s="47"/>
      <c r="EN217" s="47"/>
      <c r="EO217" s="47"/>
      <c r="EP217" s="47"/>
      <c r="EQ217" s="47"/>
      <c r="ER217" s="47"/>
      <c r="ES217" s="47"/>
      <c r="ET217" s="47"/>
      <c r="EU217" s="47"/>
      <c r="EV217" s="47"/>
      <c r="EW217" s="47"/>
      <c r="EX217" s="47"/>
      <c r="EY217" s="47"/>
      <c r="EZ217" s="47"/>
      <c r="FA217" s="47"/>
      <c r="FB217" s="47"/>
      <c r="FC217" s="47"/>
      <c r="FD217" s="47"/>
      <c r="FE217" s="47"/>
      <c r="FF217" s="47"/>
      <c r="FG217" s="47"/>
      <c r="FH217" s="47"/>
      <c r="FI217" s="47"/>
      <c r="FJ217" s="47"/>
      <c r="FK217" s="47"/>
      <c r="FL217" s="47"/>
      <c r="FM217" s="47"/>
      <c r="FN217" s="47"/>
      <c r="FO217" s="47"/>
      <c r="FP217" s="47"/>
    </row>
    <row r="218" spans="1:172" s="48" customFormat="1" ht="35.1" customHeight="1" x14ac:dyDescent="0.35">
      <c r="A218" s="103"/>
      <c r="B218" s="103"/>
      <c r="C218" s="105"/>
      <c r="D218" s="182"/>
      <c r="E218" s="356"/>
      <c r="F218" s="356"/>
      <c r="G218" s="356"/>
      <c r="H218" s="356"/>
      <c r="I218" s="356"/>
      <c r="J218" s="356"/>
      <c r="K218" s="356"/>
      <c r="L218" s="356"/>
      <c r="M218" s="356"/>
      <c r="N218" s="47"/>
      <c r="O218" s="47"/>
      <c r="P218" s="47"/>
      <c r="Q218" s="47"/>
      <c r="R218" s="47"/>
      <c r="S218" s="47"/>
      <c r="T218" s="47"/>
      <c r="U218" s="47"/>
      <c r="V218" s="47"/>
      <c r="W218" s="47"/>
      <c r="X218" s="47"/>
      <c r="Y218" s="47"/>
      <c r="Z218" s="47"/>
      <c r="AA218" s="47"/>
      <c r="AB218" s="47"/>
      <c r="AC218" s="47"/>
      <c r="AD218" s="47"/>
      <c r="AE218" s="47"/>
      <c r="AF218" s="47"/>
      <c r="AG218" s="47"/>
      <c r="AH218" s="47"/>
      <c r="AI218" s="47"/>
      <c r="AJ218" s="47"/>
      <c r="AK218" s="47"/>
      <c r="AL218" s="47"/>
      <c r="AM218" s="47"/>
      <c r="AN218" s="47"/>
      <c r="AO218" s="47"/>
      <c r="AP218" s="47"/>
      <c r="AQ218" s="47"/>
      <c r="AR218" s="47"/>
      <c r="AS218" s="47"/>
      <c r="AT218" s="47"/>
      <c r="AU218" s="47"/>
      <c r="AV218" s="47"/>
      <c r="AW218" s="47"/>
      <c r="AX218" s="47"/>
      <c r="AY218" s="47"/>
      <c r="AZ218" s="47"/>
      <c r="BA218" s="47"/>
      <c r="BB218" s="47"/>
      <c r="BC218" s="47"/>
      <c r="BD218" s="47"/>
      <c r="BE218" s="47"/>
      <c r="BF218" s="47"/>
      <c r="BG218" s="47"/>
      <c r="BH218" s="47"/>
      <c r="BI218" s="47"/>
      <c r="BJ218" s="47"/>
      <c r="BK218" s="47"/>
      <c r="BL218" s="47"/>
      <c r="BM218" s="47"/>
      <c r="BN218" s="47"/>
      <c r="BO218" s="47"/>
      <c r="BP218" s="47"/>
      <c r="BQ218" s="47"/>
      <c r="BR218" s="47"/>
      <c r="BS218" s="47"/>
      <c r="BT218" s="47"/>
      <c r="BU218" s="47"/>
      <c r="BV218" s="47"/>
      <c r="BW218" s="47"/>
      <c r="BX218" s="47"/>
      <c r="BY218" s="47"/>
      <c r="BZ218" s="47"/>
      <c r="CA218" s="47"/>
      <c r="CB218" s="47"/>
      <c r="CC218" s="47"/>
      <c r="CD218" s="47"/>
      <c r="CE218" s="47"/>
      <c r="CF218" s="47"/>
      <c r="CG218" s="47"/>
      <c r="CH218" s="47"/>
      <c r="CI218" s="47"/>
      <c r="CJ218" s="47"/>
      <c r="CK218" s="47"/>
      <c r="CL218" s="47"/>
      <c r="CM218" s="47"/>
      <c r="CN218" s="47"/>
      <c r="CO218" s="47"/>
      <c r="CP218" s="47"/>
      <c r="CQ218" s="47"/>
      <c r="CR218" s="47"/>
      <c r="CS218" s="47"/>
      <c r="CT218" s="47"/>
      <c r="CU218" s="47"/>
      <c r="CV218" s="47"/>
      <c r="CW218" s="47"/>
      <c r="CX218" s="47"/>
      <c r="CY218" s="47"/>
      <c r="CZ218" s="47"/>
      <c r="DA218" s="47"/>
      <c r="DB218" s="47"/>
      <c r="DC218" s="47"/>
      <c r="DD218" s="47"/>
      <c r="DE218" s="47"/>
      <c r="DF218" s="47"/>
      <c r="DG218" s="47"/>
      <c r="DH218" s="47"/>
      <c r="DI218" s="47"/>
      <c r="DJ218" s="47"/>
      <c r="DK218" s="47"/>
      <c r="DL218" s="47"/>
      <c r="DM218" s="47"/>
      <c r="DN218" s="47"/>
      <c r="DO218" s="47"/>
      <c r="DP218" s="47"/>
      <c r="DQ218" s="47"/>
      <c r="DR218" s="47"/>
      <c r="DS218" s="47"/>
      <c r="DT218" s="47"/>
      <c r="DU218" s="47"/>
      <c r="DV218" s="47"/>
      <c r="DW218" s="47"/>
      <c r="DX218" s="47"/>
      <c r="DY218" s="47"/>
      <c r="DZ218" s="47"/>
      <c r="EA218" s="47"/>
      <c r="EB218" s="47"/>
      <c r="EC218" s="47"/>
      <c r="ED218" s="47"/>
      <c r="EE218" s="47"/>
      <c r="EF218" s="47"/>
      <c r="EG218" s="47"/>
      <c r="EH218" s="47"/>
      <c r="EI218" s="47"/>
      <c r="EJ218" s="47"/>
      <c r="EK218" s="47"/>
      <c r="EL218" s="47"/>
      <c r="EM218" s="47"/>
      <c r="EN218" s="47"/>
      <c r="EO218" s="47"/>
      <c r="EP218" s="47"/>
      <c r="EQ218" s="47"/>
      <c r="ER218" s="47"/>
      <c r="ES218" s="47"/>
      <c r="ET218" s="47"/>
      <c r="EU218" s="47"/>
      <c r="EV218" s="47"/>
      <c r="EW218" s="47"/>
      <c r="EX218" s="47"/>
      <c r="EY218" s="47"/>
      <c r="EZ218" s="47"/>
      <c r="FA218" s="47"/>
      <c r="FB218" s="47"/>
      <c r="FC218" s="47"/>
      <c r="FD218" s="47"/>
      <c r="FE218" s="47"/>
      <c r="FF218" s="47"/>
      <c r="FG218" s="47"/>
      <c r="FH218" s="47"/>
      <c r="FI218" s="47"/>
      <c r="FJ218" s="47"/>
      <c r="FK218" s="47"/>
      <c r="FL218" s="47"/>
      <c r="FM218" s="47"/>
      <c r="FN218" s="47"/>
      <c r="FO218" s="47"/>
      <c r="FP218" s="47"/>
    </row>
    <row r="219" spans="1:172" s="48" customFormat="1" ht="35.1" customHeight="1" x14ac:dyDescent="0.35">
      <c r="A219" s="103"/>
      <c r="B219" s="103"/>
      <c r="C219" s="105"/>
      <c r="D219" s="182"/>
      <c r="E219" s="356"/>
      <c r="F219" s="356"/>
      <c r="G219" s="356"/>
      <c r="H219" s="356"/>
      <c r="I219" s="356"/>
      <c r="J219" s="356"/>
      <c r="K219" s="356"/>
      <c r="L219" s="356"/>
      <c r="M219" s="356"/>
      <c r="N219" s="47"/>
      <c r="O219" s="47"/>
      <c r="P219" s="47"/>
      <c r="Q219" s="47"/>
      <c r="R219" s="47"/>
      <c r="S219" s="47"/>
      <c r="T219" s="47"/>
      <c r="U219" s="47"/>
      <c r="V219" s="47"/>
      <c r="W219" s="47"/>
      <c r="X219" s="47"/>
      <c r="Y219" s="47"/>
      <c r="Z219" s="47"/>
      <c r="AA219" s="47"/>
      <c r="AB219" s="47"/>
      <c r="AC219" s="47"/>
      <c r="AD219" s="47"/>
      <c r="AE219" s="47"/>
      <c r="AF219" s="47"/>
      <c r="AG219" s="47"/>
      <c r="AH219" s="47"/>
      <c r="AI219" s="47"/>
      <c r="AJ219" s="47"/>
      <c r="AK219" s="47"/>
      <c r="AL219" s="47"/>
      <c r="AM219" s="47"/>
      <c r="AN219" s="47"/>
      <c r="AO219" s="47"/>
      <c r="AP219" s="47"/>
      <c r="AQ219" s="47"/>
      <c r="AR219" s="47"/>
      <c r="AS219" s="47"/>
      <c r="AT219" s="47"/>
      <c r="AU219" s="47"/>
      <c r="AV219" s="47"/>
      <c r="AW219" s="47"/>
      <c r="AX219" s="47"/>
      <c r="AY219" s="47"/>
      <c r="AZ219" s="47"/>
      <c r="BA219" s="47"/>
      <c r="BB219" s="47"/>
      <c r="BC219" s="47"/>
      <c r="BD219" s="47"/>
      <c r="BE219" s="47"/>
      <c r="BF219" s="47"/>
      <c r="BG219" s="47"/>
      <c r="BH219" s="47"/>
      <c r="BI219" s="47"/>
      <c r="BJ219" s="47"/>
      <c r="BK219" s="47"/>
      <c r="BL219" s="47"/>
      <c r="BM219" s="47"/>
      <c r="BN219" s="47"/>
      <c r="BO219" s="47"/>
      <c r="BP219" s="47"/>
      <c r="BQ219" s="47"/>
      <c r="BR219" s="47"/>
      <c r="BS219" s="47"/>
      <c r="BT219" s="47"/>
      <c r="BU219" s="47"/>
      <c r="BV219" s="47"/>
      <c r="BW219" s="47"/>
      <c r="BX219" s="47"/>
      <c r="BY219" s="47"/>
      <c r="BZ219" s="47"/>
      <c r="CA219" s="47"/>
      <c r="CB219" s="47"/>
      <c r="CC219" s="47"/>
      <c r="CD219" s="47"/>
      <c r="CE219" s="47"/>
      <c r="CF219" s="47"/>
      <c r="CG219" s="47"/>
      <c r="CH219" s="47"/>
      <c r="CI219" s="47"/>
      <c r="CJ219" s="47"/>
      <c r="CK219" s="47"/>
      <c r="CL219" s="47"/>
      <c r="CM219" s="47"/>
      <c r="CN219" s="47"/>
      <c r="CO219" s="47"/>
      <c r="CP219" s="47"/>
      <c r="CQ219" s="47"/>
      <c r="CR219" s="47"/>
      <c r="CS219" s="47"/>
      <c r="CT219" s="47"/>
      <c r="CU219" s="47"/>
      <c r="CV219" s="47"/>
      <c r="CW219" s="47"/>
      <c r="CX219" s="47"/>
      <c r="CY219" s="47"/>
      <c r="CZ219" s="47"/>
      <c r="DA219" s="47"/>
      <c r="DB219" s="47"/>
      <c r="DC219" s="47"/>
      <c r="DD219" s="47"/>
      <c r="DE219" s="47"/>
      <c r="DF219" s="47"/>
      <c r="DG219" s="47"/>
      <c r="DH219" s="47"/>
      <c r="DI219" s="47"/>
      <c r="DJ219" s="47"/>
      <c r="DK219" s="47"/>
      <c r="DL219" s="47"/>
      <c r="DM219" s="47"/>
      <c r="DN219" s="47"/>
      <c r="DO219" s="47"/>
      <c r="DP219" s="47"/>
      <c r="DQ219" s="47"/>
      <c r="DR219" s="47"/>
      <c r="DS219" s="47"/>
      <c r="DT219" s="47"/>
      <c r="DU219" s="47"/>
      <c r="DV219" s="47"/>
      <c r="DW219" s="47"/>
      <c r="DX219" s="47"/>
      <c r="DY219" s="47"/>
      <c r="DZ219" s="47"/>
      <c r="EA219" s="47"/>
      <c r="EB219" s="47"/>
      <c r="EC219" s="47"/>
      <c r="ED219" s="47"/>
      <c r="EE219" s="47"/>
      <c r="EF219" s="47"/>
      <c r="EG219" s="47"/>
      <c r="EH219" s="47"/>
      <c r="EI219" s="47"/>
      <c r="EJ219" s="47"/>
      <c r="EK219" s="47"/>
      <c r="EL219" s="47"/>
      <c r="EM219" s="47"/>
      <c r="EN219" s="47"/>
      <c r="EO219" s="47"/>
      <c r="EP219" s="47"/>
      <c r="EQ219" s="47"/>
      <c r="ER219" s="47"/>
      <c r="ES219" s="47"/>
      <c r="ET219" s="47"/>
      <c r="EU219" s="47"/>
      <c r="EV219" s="47"/>
      <c r="EW219" s="47"/>
      <c r="EX219" s="47"/>
      <c r="EY219" s="47"/>
      <c r="EZ219" s="47"/>
      <c r="FA219" s="47"/>
      <c r="FB219" s="47"/>
      <c r="FC219" s="47"/>
      <c r="FD219" s="47"/>
      <c r="FE219" s="47"/>
      <c r="FF219" s="47"/>
      <c r="FG219" s="47"/>
      <c r="FH219" s="47"/>
      <c r="FI219" s="47"/>
      <c r="FJ219" s="47"/>
      <c r="FK219" s="47"/>
      <c r="FL219" s="47"/>
      <c r="FM219" s="47"/>
      <c r="FN219" s="47"/>
      <c r="FO219" s="47"/>
      <c r="FP219" s="47"/>
    </row>
    <row r="220" spans="1:172" s="48" customFormat="1" ht="35.1" customHeight="1" x14ac:dyDescent="0.35">
      <c r="A220" s="103"/>
      <c r="B220" s="103"/>
      <c r="C220" s="105"/>
      <c r="D220" s="182"/>
      <c r="E220" s="356"/>
      <c r="F220" s="356"/>
      <c r="G220" s="356"/>
      <c r="H220" s="356"/>
      <c r="I220" s="356"/>
      <c r="J220" s="356"/>
      <c r="K220" s="356"/>
      <c r="L220" s="356"/>
      <c r="M220" s="356"/>
      <c r="N220" s="47"/>
      <c r="O220" s="47"/>
      <c r="P220" s="47"/>
      <c r="Q220" s="47"/>
      <c r="R220" s="47"/>
      <c r="S220" s="47"/>
      <c r="T220" s="47"/>
      <c r="U220" s="47"/>
      <c r="V220" s="47"/>
      <c r="W220" s="47"/>
      <c r="X220" s="47"/>
      <c r="Y220" s="47"/>
      <c r="Z220" s="47"/>
      <c r="AA220" s="47"/>
      <c r="AB220" s="47"/>
      <c r="AC220" s="47"/>
      <c r="AD220" s="47"/>
      <c r="AE220" s="47"/>
      <c r="AF220" s="47"/>
      <c r="AG220" s="47"/>
      <c r="AH220" s="47"/>
      <c r="AI220" s="47"/>
      <c r="AJ220" s="47"/>
      <c r="AK220" s="47"/>
      <c r="AL220" s="47"/>
      <c r="AM220" s="47"/>
      <c r="AN220" s="47"/>
      <c r="AO220" s="47"/>
      <c r="AP220" s="47"/>
      <c r="AQ220" s="47"/>
      <c r="AR220" s="47"/>
      <c r="AS220" s="47"/>
      <c r="AT220" s="47"/>
      <c r="AU220" s="47"/>
      <c r="AV220" s="47"/>
      <c r="AW220" s="47"/>
      <c r="AX220" s="47"/>
      <c r="AY220" s="47"/>
      <c r="AZ220" s="47"/>
      <c r="BA220" s="47"/>
      <c r="BB220" s="47"/>
      <c r="BC220" s="47"/>
      <c r="BD220" s="47"/>
      <c r="BE220" s="47"/>
      <c r="BF220" s="47"/>
      <c r="BG220" s="47"/>
      <c r="BH220" s="47"/>
      <c r="BI220" s="47"/>
      <c r="BJ220" s="47"/>
      <c r="BK220" s="47"/>
      <c r="BL220" s="47"/>
      <c r="BM220" s="47"/>
      <c r="BN220" s="47"/>
      <c r="BO220" s="47"/>
      <c r="BP220" s="47"/>
      <c r="BQ220" s="47"/>
      <c r="BR220" s="47"/>
      <c r="BS220" s="47"/>
      <c r="BT220" s="47"/>
      <c r="BU220" s="47"/>
      <c r="BV220" s="47"/>
      <c r="BW220" s="47"/>
      <c r="BX220" s="47"/>
      <c r="BY220" s="47"/>
      <c r="BZ220" s="47"/>
      <c r="CA220" s="47"/>
      <c r="CB220" s="47"/>
      <c r="CC220" s="47"/>
      <c r="CD220" s="47"/>
      <c r="CE220" s="47"/>
      <c r="CF220" s="47"/>
      <c r="CG220" s="47"/>
      <c r="CH220" s="47"/>
      <c r="CI220" s="47"/>
      <c r="CJ220" s="47"/>
      <c r="CK220" s="47"/>
      <c r="CL220" s="47"/>
      <c r="CM220" s="47"/>
      <c r="CN220" s="47"/>
      <c r="CO220" s="47"/>
      <c r="CP220" s="47"/>
      <c r="CQ220" s="47"/>
      <c r="CR220" s="47"/>
      <c r="CS220" s="47"/>
      <c r="CT220" s="47"/>
      <c r="CU220" s="47"/>
      <c r="CV220" s="47"/>
      <c r="CW220" s="47"/>
      <c r="CX220" s="47"/>
      <c r="CY220" s="47"/>
      <c r="CZ220" s="47"/>
      <c r="DA220" s="47"/>
      <c r="DB220" s="47"/>
      <c r="DC220" s="47"/>
      <c r="DD220" s="47"/>
      <c r="DE220" s="47"/>
      <c r="DF220" s="47"/>
      <c r="DG220" s="47"/>
      <c r="DH220" s="47"/>
      <c r="DI220" s="47"/>
      <c r="DJ220" s="47"/>
      <c r="DK220" s="47"/>
      <c r="DL220" s="47"/>
      <c r="DM220" s="47"/>
      <c r="DN220" s="47"/>
      <c r="DO220" s="47"/>
      <c r="DP220" s="47"/>
      <c r="DQ220" s="47"/>
      <c r="DR220" s="47"/>
      <c r="DS220" s="47"/>
      <c r="DT220" s="47"/>
      <c r="DU220" s="47"/>
      <c r="DV220" s="47"/>
      <c r="DW220" s="47"/>
      <c r="DX220" s="47"/>
      <c r="DY220" s="47"/>
      <c r="DZ220" s="47"/>
      <c r="EA220" s="47"/>
      <c r="EB220" s="47"/>
      <c r="EC220" s="47"/>
      <c r="ED220" s="47"/>
      <c r="EE220" s="47"/>
      <c r="EF220" s="47"/>
      <c r="EG220" s="47"/>
      <c r="EH220" s="47"/>
      <c r="EI220" s="47"/>
      <c r="EJ220" s="47"/>
      <c r="EK220" s="47"/>
      <c r="EL220" s="47"/>
      <c r="EM220" s="47"/>
      <c r="EN220" s="47"/>
      <c r="EO220" s="47"/>
      <c r="EP220" s="47"/>
      <c r="EQ220" s="47"/>
      <c r="ER220" s="47"/>
      <c r="ES220" s="47"/>
      <c r="ET220" s="47"/>
      <c r="EU220" s="47"/>
      <c r="EV220" s="47"/>
      <c r="EW220" s="47"/>
      <c r="EX220" s="47"/>
      <c r="EY220" s="47"/>
      <c r="EZ220" s="47"/>
      <c r="FA220" s="47"/>
      <c r="FB220" s="47"/>
      <c r="FC220" s="47"/>
      <c r="FD220" s="47"/>
      <c r="FE220" s="47"/>
      <c r="FF220" s="47"/>
      <c r="FG220" s="47"/>
      <c r="FH220" s="47"/>
      <c r="FI220" s="47"/>
      <c r="FJ220" s="47"/>
      <c r="FK220" s="47"/>
      <c r="FL220" s="47"/>
      <c r="FM220" s="47"/>
      <c r="FN220" s="47"/>
      <c r="FO220" s="47"/>
      <c r="FP220" s="47"/>
    </row>
    <row r="221" spans="1:172" s="48" customFormat="1" ht="35.1" customHeight="1" x14ac:dyDescent="0.35">
      <c r="A221" s="103"/>
      <c r="B221" s="103"/>
      <c r="C221" s="105"/>
      <c r="D221" s="182"/>
      <c r="E221" s="356"/>
      <c r="F221" s="356"/>
      <c r="G221" s="356"/>
      <c r="H221" s="356"/>
      <c r="I221" s="356"/>
      <c r="J221" s="356"/>
      <c r="K221" s="356"/>
      <c r="L221" s="356"/>
      <c r="M221" s="356"/>
      <c r="N221" s="47"/>
      <c r="O221" s="47"/>
      <c r="P221" s="47"/>
      <c r="Q221" s="47"/>
      <c r="R221" s="47"/>
      <c r="S221" s="47"/>
      <c r="T221" s="47"/>
      <c r="U221" s="47"/>
      <c r="V221" s="47"/>
      <c r="W221" s="47"/>
      <c r="X221" s="47"/>
      <c r="Y221" s="47"/>
      <c r="Z221" s="47"/>
      <c r="AA221" s="47"/>
      <c r="AB221" s="47"/>
      <c r="AC221" s="47"/>
      <c r="AD221" s="47"/>
      <c r="AE221" s="47"/>
      <c r="AF221" s="47"/>
      <c r="AG221" s="47"/>
      <c r="AH221" s="47"/>
      <c r="AI221" s="47"/>
      <c r="AJ221" s="47"/>
      <c r="AK221" s="47"/>
      <c r="AL221" s="47"/>
      <c r="AM221" s="47"/>
      <c r="AN221" s="47"/>
      <c r="AO221" s="47"/>
      <c r="AP221" s="47"/>
      <c r="AQ221" s="47"/>
      <c r="AR221" s="47"/>
      <c r="AS221" s="47"/>
      <c r="AT221" s="47"/>
      <c r="AU221" s="47"/>
      <c r="AV221" s="47"/>
      <c r="AW221" s="47"/>
      <c r="AX221" s="47"/>
      <c r="AY221" s="47"/>
      <c r="AZ221" s="47"/>
      <c r="BA221" s="47"/>
      <c r="BB221" s="47"/>
      <c r="BC221" s="47"/>
      <c r="BD221" s="47"/>
      <c r="BE221" s="47"/>
      <c r="BF221" s="47"/>
      <c r="BG221" s="47"/>
      <c r="BH221" s="47"/>
      <c r="BI221" s="47"/>
      <c r="BJ221" s="47"/>
      <c r="BK221" s="47"/>
      <c r="BL221" s="47"/>
      <c r="BM221" s="47"/>
      <c r="BN221" s="47"/>
      <c r="BO221" s="47"/>
      <c r="BP221" s="47"/>
      <c r="BQ221" s="47"/>
      <c r="BR221" s="47"/>
      <c r="BS221" s="47"/>
      <c r="BT221" s="47"/>
      <c r="BU221" s="47"/>
      <c r="BV221" s="47"/>
      <c r="BW221" s="47"/>
      <c r="BX221" s="47"/>
      <c r="BY221" s="47"/>
      <c r="BZ221" s="47"/>
      <c r="CA221" s="47"/>
      <c r="CB221" s="47"/>
      <c r="CC221" s="47"/>
      <c r="CD221" s="47"/>
      <c r="CE221" s="47"/>
      <c r="CF221" s="47"/>
      <c r="CG221" s="47"/>
      <c r="CH221" s="47"/>
      <c r="CI221" s="47"/>
      <c r="CJ221" s="47"/>
      <c r="CK221" s="47"/>
      <c r="CL221" s="47"/>
      <c r="CM221" s="47"/>
      <c r="CN221" s="47"/>
      <c r="CO221" s="47"/>
      <c r="CP221" s="47"/>
      <c r="CQ221" s="47"/>
      <c r="CR221" s="47"/>
      <c r="CS221" s="47"/>
      <c r="CT221" s="47"/>
      <c r="CU221" s="47"/>
      <c r="CV221" s="47"/>
      <c r="CW221" s="47"/>
      <c r="CX221" s="47"/>
      <c r="CY221" s="47"/>
      <c r="CZ221" s="47"/>
      <c r="DA221" s="47"/>
      <c r="DB221" s="47"/>
      <c r="DC221" s="47"/>
      <c r="DD221" s="47"/>
      <c r="DE221" s="47"/>
      <c r="DF221" s="47"/>
      <c r="DG221" s="47"/>
      <c r="DH221" s="47"/>
      <c r="DI221" s="47"/>
      <c r="DJ221" s="47"/>
      <c r="DK221" s="47"/>
      <c r="DL221" s="47"/>
      <c r="DM221" s="47"/>
      <c r="DN221" s="47"/>
      <c r="DO221" s="47"/>
      <c r="DP221" s="47"/>
      <c r="DQ221" s="47"/>
      <c r="DR221" s="47"/>
      <c r="DS221" s="47"/>
      <c r="DT221" s="47"/>
      <c r="DU221" s="47"/>
      <c r="DV221" s="47"/>
      <c r="DW221" s="47"/>
      <c r="DX221" s="47"/>
      <c r="DY221" s="47"/>
      <c r="DZ221" s="47"/>
      <c r="EA221" s="47"/>
      <c r="EB221" s="47"/>
      <c r="EC221" s="47"/>
      <c r="ED221" s="47"/>
      <c r="EE221" s="47"/>
      <c r="EF221" s="47"/>
      <c r="EG221" s="47"/>
      <c r="EH221" s="47"/>
      <c r="EI221" s="47"/>
      <c r="EJ221" s="47"/>
      <c r="EK221" s="47"/>
      <c r="EL221" s="47"/>
      <c r="EM221" s="47"/>
      <c r="EN221" s="47"/>
      <c r="EO221" s="47"/>
      <c r="EP221" s="47"/>
      <c r="EQ221" s="47"/>
      <c r="ER221" s="47"/>
      <c r="ES221" s="47"/>
      <c r="ET221" s="47"/>
      <c r="EU221" s="47"/>
      <c r="EV221" s="47"/>
      <c r="EW221" s="47"/>
      <c r="EX221" s="47"/>
      <c r="EY221" s="47"/>
      <c r="EZ221" s="47"/>
      <c r="FA221" s="47"/>
      <c r="FB221" s="47"/>
      <c r="FC221" s="47"/>
      <c r="FD221" s="47"/>
      <c r="FE221" s="47"/>
      <c r="FF221" s="47"/>
      <c r="FG221" s="47"/>
      <c r="FH221" s="47"/>
      <c r="FI221" s="47"/>
      <c r="FJ221" s="47"/>
      <c r="FK221" s="47"/>
      <c r="FL221" s="47"/>
      <c r="FM221" s="47"/>
      <c r="FN221" s="47"/>
      <c r="FO221" s="47"/>
      <c r="FP221" s="47"/>
    </row>
    <row r="222" spans="1:172" s="48" customFormat="1" ht="35.1" customHeight="1" x14ac:dyDescent="0.35">
      <c r="A222" s="103"/>
      <c r="B222" s="103"/>
      <c r="C222" s="105"/>
      <c r="D222" s="182"/>
      <c r="E222" s="356"/>
      <c r="F222" s="356"/>
      <c r="G222" s="356"/>
      <c r="H222" s="356"/>
      <c r="I222" s="356"/>
      <c r="J222" s="356"/>
      <c r="K222" s="356"/>
      <c r="L222" s="356"/>
      <c r="M222" s="356"/>
      <c r="N222" s="47"/>
      <c r="O222" s="47"/>
      <c r="P222" s="47"/>
      <c r="Q222" s="47"/>
      <c r="R222" s="47"/>
      <c r="S222" s="47"/>
      <c r="T222" s="47"/>
      <c r="U222" s="47"/>
      <c r="V222" s="47"/>
      <c r="W222" s="47"/>
      <c r="X222" s="47"/>
      <c r="Y222" s="47"/>
      <c r="Z222" s="47"/>
      <c r="AA222" s="47"/>
      <c r="AB222" s="47"/>
      <c r="AC222" s="47"/>
      <c r="AD222" s="47"/>
      <c r="AE222" s="47"/>
      <c r="AF222" s="47"/>
      <c r="AG222" s="47"/>
      <c r="AH222" s="47"/>
      <c r="AI222" s="47"/>
      <c r="AJ222" s="47"/>
      <c r="AK222" s="47"/>
      <c r="AL222" s="47"/>
      <c r="AM222" s="47"/>
      <c r="AN222" s="47"/>
      <c r="AO222" s="47"/>
      <c r="AP222" s="47"/>
      <c r="AQ222" s="47"/>
      <c r="AR222" s="47"/>
      <c r="AS222" s="47"/>
      <c r="AT222" s="47"/>
      <c r="AU222" s="47"/>
      <c r="AV222" s="47"/>
      <c r="AW222" s="47"/>
      <c r="AX222" s="47"/>
      <c r="AY222" s="47"/>
      <c r="AZ222" s="47"/>
      <c r="BA222" s="47"/>
      <c r="BB222" s="47"/>
      <c r="BC222" s="47"/>
      <c r="BD222" s="47"/>
      <c r="BE222" s="47"/>
      <c r="BF222" s="47"/>
      <c r="BG222" s="47"/>
      <c r="BH222" s="47"/>
      <c r="BI222" s="47"/>
      <c r="BJ222" s="47"/>
      <c r="BK222" s="47"/>
      <c r="BL222" s="47"/>
      <c r="BM222" s="47"/>
      <c r="BN222" s="47"/>
      <c r="BO222" s="47"/>
      <c r="BP222" s="47"/>
      <c r="BQ222" s="47"/>
      <c r="BR222" s="47"/>
      <c r="BS222" s="47"/>
      <c r="BT222" s="47"/>
      <c r="BU222" s="47"/>
      <c r="BV222" s="47"/>
      <c r="BW222" s="47"/>
      <c r="BX222" s="47"/>
      <c r="BY222" s="47"/>
      <c r="BZ222" s="47"/>
      <c r="CA222" s="47"/>
      <c r="CB222" s="47"/>
      <c r="CC222" s="47"/>
      <c r="CD222" s="47"/>
      <c r="CE222" s="47"/>
      <c r="CF222" s="47"/>
      <c r="CG222" s="47"/>
      <c r="CH222" s="47"/>
      <c r="CI222" s="47"/>
      <c r="CJ222" s="47"/>
      <c r="CK222" s="47"/>
      <c r="CL222" s="47"/>
      <c r="CM222" s="47"/>
      <c r="CN222" s="47"/>
      <c r="CO222" s="47"/>
      <c r="CP222" s="47"/>
      <c r="CQ222" s="47"/>
      <c r="CR222" s="47"/>
      <c r="CS222" s="47"/>
      <c r="CT222" s="47"/>
      <c r="CU222" s="47"/>
      <c r="CV222" s="47"/>
      <c r="CW222" s="47"/>
      <c r="CX222" s="47"/>
      <c r="CY222" s="47"/>
      <c r="CZ222" s="47"/>
      <c r="DA222" s="47"/>
      <c r="DB222" s="47"/>
      <c r="DC222" s="47"/>
      <c r="DD222" s="47"/>
      <c r="DE222" s="47"/>
      <c r="DF222" s="47"/>
      <c r="DG222" s="47"/>
      <c r="DH222" s="47"/>
      <c r="DI222" s="47"/>
      <c r="DJ222" s="47"/>
      <c r="DK222" s="47"/>
      <c r="DL222" s="47"/>
      <c r="DM222" s="47"/>
      <c r="DN222" s="47"/>
      <c r="DO222" s="47"/>
      <c r="DP222" s="47"/>
      <c r="DQ222" s="47"/>
      <c r="DR222" s="47"/>
      <c r="DS222" s="47"/>
      <c r="DT222" s="47"/>
      <c r="DU222" s="47"/>
      <c r="DV222" s="47"/>
      <c r="DW222" s="47"/>
      <c r="DX222" s="47"/>
      <c r="DY222" s="47"/>
      <c r="DZ222" s="47"/>
      <c r="EA222" s="47"/>
      <c r="EB222" s="47"/>
      <c r="EC222" s="47"/>
      <c r="ED222" s="47"/>
      <c r="EE222" s="47"/>
      <c r="EF222" s="47"/>
      <c r="EG222" s="47"/>
      <c r="EH222" s="47"/>
      <c r="EI222" s="47"/>
      <c r="EJ222" s="47"/>
      <c r="EK222" s="47"/>
      <c r="EL222" s="47"/>
      <c r="EM222" s="47"/>
      <c r="EN222" s="47"/>
      <c r="EO222" s="47"/>
      <c r="EP222" s="47"/>
      <c r="EQ222" s="47"/>
      <c r="ER222" s="47"/>
      <c r="ES222" s="47"/>
      <c r="ET222" s="47"/>
      <c r="EU222" s="47"/>
      <c r="EV222" s="47"/>
      <c r="EW222" s="47"/>
      <c r="EX222" s="47"/>
      <c r="EY222" s="47"/>
      <c r="EZ222" s="47"/>
      <c r="FA222" s="47"/>
      <c r="FB222" s="47"/>
      <c r="FC222" s="47"/>
      <c r="FD222" s="47"/>
      <c r="FE222" s="47"/>
      <c r="FF222" s="47"/>
      <c r="FG222" s="47"/>
      <c r="FH222" s="47"/>
      <c r="FI222" s="47"/>
      <c r="FJ222" s="47"/>
      <c r="FK222" s="47"/>
      <c r="FL222" s="47"/>
      <c r="FM222" s="47"/>
      <c r="FN222" s="47"/>
      <c r="FO222" s="47"/>
      <c r="FP222" s="47"/>
    </row>
    <row r="223" spans="1:172" s="48" customFormat="1" ht="35.1" customHeight="1" x14ac:dyDescent="0.35">
      <c r="A223" s="103"/>
      <c r="B223" s="103"/>
      <c r="C223" s="105"/>
      <c r="D223" s="182"/>
      <c r="E223" s="356"/>
      <c r="F223" s="356"/>
      <c r="G223" s="356"/>
      <c r="H223" s="356"/>
      <c r="I223" s="356"/>
      <c r="J223" s="356"/>
      <c r="K223" s="356"/>
      <c r="L223" s="356"/>
      <c r="M223" s="356"/>
      <c r="N223" s="47"/>
      <c r="O223" s="47"/>
      <c r="P223" s="47"/>
      <c r="Q223" s="47"/>
      <c r="R223" s="47"/>
      <c r="S223" s="47"/>
      <c r="T223" s="47"/>
      <c r="U223" s="47"/>
      <c r="V223" s="47"/>
      <c r="W223" s="47"/>
      <c r="X223" s="47"/>
      <c r="Y223" s="47"/>
      <c r="Z223" s="47"/>
      <c r="AA223" s="47"/>
      <c r="AB223" s="47"/>
      <c r="AC223" s="47"/>
      <c r="AD223" s="47"/>
      <c r="AE223" s="47"/>
      <c r="AF223" s="47"/>
      <c r="AG223" s="47"/>
      <c r="AH223" s="47"/>
      <c r="AI223" s="47"/>
      <c r="AJ223" s="47"/>
      <c r="AK223" s="47"/>
      <c r="AL223" s="47"/>
      <c r="AM223" s="47"/>
      <c r="AN223" s="47"/>
      <c r="AO223" s="47"/>
      <c r="AP223" s="47"/>
      <c r="AQ223" s="47"/>
      <c r="AR223" s="47"/>
      <c r="AS223" s="47"/>
      <c r="AT223" s="47"/>
      <c r="AU223" s="47"/>
      <c r="AV223" s="47"/>
      <c r="AW223" s="47"/>
      <c r="AX223" s="47"/>
      <c r="AY223" s="47"/>
      <c r="AZ223" s="47"/>
      <c r="BA223" s="47"/>
      <c r="BB223" s="47"/>
      <c r="BC223" s="47"/>
      <c r="BD223" s="47"/>
      <c r="BE223" s="47"/>
      <c r="BF223" s="47"/>
      <c r="BG223" s="47"/>
      <c r="BH223" s="47"/>
      <c r="BI223" s="47"/>
      <c r="BJ223" s="47"/>
      <c r="BK223" s="47"/>
      <c r="BL223" s="47"/>
      <c r="BM223" s="47"/>
      <c r="BN223" s="47"/>
      <c r="BO223" s="47"/>
      <c r="BP223" s="47"/>
      <c r="BQ223" s="47"/>
      <c r="BR223" s="47"/>
      <c r="BS223" s="47"/>
      <c r="BT223" s="47"/>
      <c r="BU223" s="47"/>
      <c r="BV223" s="47"/>
      <c r="BW223" s="47"/>
      <c r="BX223" s="47"/>
      <c r="BY223" s="47"/>
      <c r="BZ223" s="47"/>
      <c r="CA223" s="47"/>
      <c r="CB223" s="47"/>
      <c r="CC223" s="47"/>
      <c r="CD223" s="47"/>
      <c r="CE223" s="47"/>
      <c r="CF223" s="47"/>
      <c r="CG223" s="47"/>
      <c r="CH223" s="47"/>
      <c r="CI223" s="47"/>
      <c r="CJ223" s="47"/>
      <c r="CK223" s="47"/>
      <c r="CL223" s="47"/>
      <c r="CM223" s="47"/>
      <c r="CN223" s="47"/>
      <c r="CO223" s="47"/>
      <c r="CP223" s="47"/>
      <c r="CQ223" s="47"/>
      <c r="CR223" s="47"/>
      <c r="CS223" s="47"/>
      <c r="CT223" s="47"/>
      <c r="CU223" s="47"/>
      <c r="CV223" s="47"/>
      <c r="CW223" s="47"/>
      <c r="CX223" s="47"/>
      <c r="CY223" s="47"/>
      <c r="CZ223" s="47"/>
      <c r="DA223" s="47"/>
      <c r="DB223" s="47"/>
      <c r="DC223" s="47"/>
      <c r="DD223" s="47"/>
      <c r="DE223" s="47"/>
      <c r="DF223" s="47"/>
      <c r="DG223" s="47"/>
      <c r="DH223" s="47"/>
      <c r="DI223" s="47"/>
      <c r="DJ223" s="47"/>
      <c r="DK223" s="47"/>
      <c r="DL223" s="47"/>
      <c r="DM223" s="47"/>
      <c r="DN223" s="47"/>
      <c r="DO223" s="47"/>
      <c r="DP223" s="47"/>
      <c r="DQ223" s="47"/>
      <c r="DR223" s="47"/>
      <c r="DS223" s="47"/>
      <c r="DT223" s="47"/>
      <c r="DU223" s="47"/>
      <c r="DV223" s="47"/>
      <c r="DW223" s="47"/>
      <c r="DX223" s="47"/>
      <c r="DY223" s="47"/>
      <c r="DZ223" s="47"/>
      <c r="EA223" s="47"/>
      <c r="EB223" s="47"/>
      <c r="EC223" s="47"/>
      <c r="ED223" s="47"/>
      <c r="EE223" s="47"/>
      <c r="EF223" s="47"/>
      <c r="EG223" s="47"/>
      <c r="EH223" s="47"/>
      <c r="EI223" s="47"/>
      <c r="EJ223" s="47"/>
      <c r="EK223" s="47"/>
      <c r="EL223" s="47"/>
      <c r="EM223" s="47"/>
      <c r="EN223" s="47"/>
      <c r="EO223" s="47"/>
      <c r="EP223" s="47"/>
      <c r="EQ223" s="47"/>
      <c r="ER223" s="47"/>
      <c r="ES223" s="47"/>
      <c r="ET223" s="47"/>
      <c r="EU223" s="47"/>
      <c r="EV223" s="47"/>
      <c r="EW223" s="47"/>
      <c r="EX223" s="47"/>
      <c r="EY223" s="47"/>
      <c r="EZ223" s="47"/>
      <c r="FA223" s="47"/>
      <c r="FB223" s="47"/>
      <c r="FC223" s="47"/>
      <c r="FD223" s="47"/>
      <c r="FE223" s="47"/>
      <c r="FF223" s="47"/>
      <c r="FG223" s="47"/>
      <c r="FH223" s="47"/>
      <c r="FI223" s="47"/>
      <c r="FJ223" s="47"/>
      <c r="FK223" s="47"/>
      <c r="FL223" s="47"/>
      <c r="FM223" s="47"/>
      <c r="FN223" s="47"/>
      <c r="FO223" s="47"/>
      <c r="FP223" s="47"/>
    </row>
    <row r="224" spans="1:172" s="48" customFormat="1" ht="35.1" customHeight="1" x14ac:dyDescent="0.35">
      <c r="A224" s="103"/>
      <c r="B224" s="103"/>
      <c r="C224" s="105"/>
      <c r="D224" s="182"/>
      <c r="E224" s="356"/>
      <c r="F224" s="356"/>
      <c r="G224" s="356"/>
      <c r="H224" s="356"/>
      <c r="I224" s="356"/>
      <c r="J224" s="356"/>
      <c r="K224" s="356"/>
      <c r="L224" s="356"/>
      <c r="M224" s="356"/>
      <c r="N224" s="47"/>
      <c r="O224" s="47"/>
      <c r="P224" s="47"/>
      <c r="Q224" s="47"/>
      <c r="R224" s="47"/>
      <c r="S224" s="47"/>
      <c r="T224" s="47"/>
      <c r="U224" s="47"/>
      <c r="V224" s="47"/>
      <c r="W224" s="47"/>
      <c r="X224" s="47"/>
      <c r="Y224" s="47"/>
      <c r="Z224" s="47"/>
      <c r="AA224" s="47"/>
      <c r="AB224" s="47"/>
      <c r="AC224" s="47"/>
      <c r="AD224" s="47"/>
      <c r="AE224" s="47"/>
      <c r="AF224" s="47"/>
      <c r="AG224" s="47"/>
      <c r="AH224" s="47"/>
      <c r="AI224" s="47"/>
      <c r="AJ224" s="47"/>
      <c r="AK224" s="47"/>
      <c r="AL224" s="47"/>
      <c r="AM224" s="47"/>
      <c r="AN224" s="47"/>
      <c r="AO224" s="47"/>
      <c r="AP224" s="47"/>
      <c r="AQ224" s="47"/>
      <c r="AR224" s="47"/>
      <c r="AS224" s="47"/>
      <c r="AT224" s="47"/>
      <c r="AU224" s="47"/>
      <c r="AV224" s="47"/>
      <c r="AW224" s="47"/>
      <c r="AX224" s="47"/>
      <c r="AY224" s="47"/>
      <c r="AZ224" s="47"/>
      <c r="BA224" s="47"/>
      <c r="BB224" s="47"/>
      <c r="BC224" s="47"/>
      <c r="BD224" s="47"/>
      <c r="BE224" s="47"/>
      <c r="BF224" s="47"/>
      <c r="BG224" s="47"/>
      <c r="BH224" s="47"/>
      <c r="BI224" s="47"/>
      <c r="BJ224" s="47"/>
      <c r="BK224" s="47"/>
      <c r="BL224" s="47"/>
      <c r="BM224" s="47"/>
      <c r="BN224" s="47"/>
      <c r="BO224" s="47"/>
      <c r="BP224" s="47"/>
      <c r="BQ224" s="47"/>
      <c r="BR224" s="47"/>
      <c r="BS224" s="47"/>
      <c r="BT224" s="47"/>
      <c r="BU224" s="47"/>
      <c r="BV224" s="47"/>
      <c r="BW224" s="47"/>
      <c r="BX224" s="47"/>
      <c r="BY224" s="47"/>
      <c r="BZ224" s="47"/>
      <c r="CA224" s="47"/>
      <c r="CB224" s="47"/>
      <c r="CC224" s="47"/>
      <c r="CD224" s="47"/>
      <c r="CE224" s="47"/>
      <c r="CF224" s="47"/>
      <c r="CG224" s="47"/>
      <c r="CH224" s="47"/>
      <c r="CI224" s="47"/>
      <c r="CJ224" s="47"/>
      <c r="CK224" s="47"/>
      <c r="CL224" s="47"/>
      <c r="CM224" s="47"/>
      <c r="CN224" s="47"/>
      <c r="CO224" s="47"/>
      <c r="CP224" s="47"/>
      <c r="CQ224" s="47"/>
      <c r="CR224" s="47"/>
      <c r="CS224" s="47"/>
      <c r="CT224" s="47"/>
      <c r="CU224" s="47"/>
      <c r="CV224" s="47"/>
      <c r="CW224" s="47"/>
      <c r="CX224" s="47"/>
      <c r="CY224" s="47"/>
      <c r="CZ224" s="47"/>
      <c r="DA224" s="47"/>
      <c r="DB224" s="47"/>
      <c r="DC224" s="47"/>
      <c r="DD224" s="47"/>
      <c r="DE224" s="47"/>
      <c r="DF224" s="47"/>
      <c r="DG224" s="47"/>
      <c r="DH224" s="47"/>
      <c r="DI224" s="47"/>
      <c r="DJ224" s="47"/>
      <c r="DK224" s="47"/>
      <c r="DL224" s="47"/>
      <c r="DM224" s="47"/>
      <c r="DN224" s="47"/>
      <c r="DO224" s="47"/>
      <c r="DP224" s="47"/>
      <c r="DQ224" s="47"/>
      <c r="DR224" s="47"/>
      <c r="DS224" s="47"/>
      <c r="DT224" s="47"/>
      <c r="DU224" s="47"/>
      <c r="DV224" s="47"/>
      <c r="DW224" s="47"/>
      <c r="DX224" s="47"/>
      <c r="DY224" s="47"/>
      <c r="DZ224" s="47"/>
      <c r="EA224" s="47"/>
      <c r="EB224" s="47"/>
      <c r="EC224" s="47"/>
      <c r="ED224" s="47"/>
      <c r="EE224" s="47"/>
      <c r="EF224" s="47"/>
      <c r="EG224" s="47"/>
      <c r="EH224" s="47"/>
      <c r="EI224" s="47"/>
      <c r="EJ224" s="47"/>
      <c r="EK224" s="47"/>
      <c r="EL224" s="47"/>
      <c r="EM224" s="47"/>
      <c r="EN224" s="47"/>
      <c r="EO224" s="47"/>
      <c r="EP224" s="47"/>
      <c r="EQ224" s="47"/>
      <c r="ER224" s="47"/>
      <c r="ES224" s="47"/>
      <c r="ET224" s="47"/>
      <c r="EU224" s="47"/>
      <c r="EV224" s="47"/>
      <c r="EW224" s="47"/>
      <c r="EX224" s="47"/>
      <c r="EY224" s="47"/>
      <c r="EZ224" s="47"/>
      <c r="FA224" s="47"/>
      <c r="FB224" s="47"/>
      <c r="FC224" s="47"/>
      <c r="FD224" s="47"/>
      <c r="FE224" s="47"/>
      <c r="FF224" s="47"/>
      <c r="FG224" s="47"/>
      <c r="FH224" s="47"/>
      <c r="FI224" s="47"/>
      <c r="FJ224" s="47"/>
      <c r="FK224" s="47"/>
      <c r="FL224" s="47"/>
      <c r="FM224" s="47"/>
      <c r="FN224" s="47"/>
      <c r="FO224" s="47"/>
      <c r="FP224" s="47"/>
    </row>
    <row r="225" spans="1:172" s="48" customFormat="1" ht="35.1" customHeight="1" x14ac:dyDescent="0.35">
      <c r="A225" s="103"/>
      <c r="B225" s="103"/>
      <c r="C225" s="105"/>
      <c r="D225" s="182"/>
      <c r="E225" s="356"/>
      <c r="F225" s="356"/>
      <c r="G225" s="356"/>
      <c r="H225" s="356"/>
      <c r="I225" s="356"/>
      <c r="J225" s="356"/>
      <c r="K225" s="356"/>
      <c r="L225" s="356"/>
      <c r="M225" s="356"/>
      <c r="N225" s="47"/>
      <c r="O225" s="47"/>
      <c r="P225" s="47"/>
      <c r="Q225" s="47"/>
      <c r="R225" s="47"/>
      <c r="S225" s="47"/>
      <c r="T225" s="47"/>
      <c r="U225" s="47"/>
      <c r="V225" s="47"/>
      <c r="W225" s="47"/>
      <c r="X225" s="47"/>
      <c r="Y225" s="47"/>
      <c r="Z225" s="47"/>
      <c r="AA225" s="47"/>
      <c r="AB225" s="47"/>
      <c r="AC225" s="47"/>
      <c r="AD225" s="47"/>
      <c r="AE225" s="47"/>
      <c r="AF225" s="47"/>
      <c r="AG225" s="47"/>
      <c r="AH225" s="47"/>
      <c r="AI225" s="47"/>
      <c r="AJ225" s="47"/>
      <c r="AK225" s="47"/>
      <c r="AL225" s="47"/>
      <c r="AM225" s="47"/>
      <c r="AN225" s="47"/>
      <c r="AO225" s="47"/>
      <c r="AP225" s="47"/>
      <c r="AQ225" s="47"/>
      <c r="AR225" s="47"/>
      <c r="AS225" s="47"/>
      <c r="AT225" s="47"/>
      <c r="AU225" s="47"/>
      <c r="AV225" s="47"/>
      <c r="AW225" s="47"/>
      <c r="AX225" s="47"/>
      <c r="AY225" s="47"/>
      <c r="AZ225" s="47"/>
      <c r="BA225" s="47"/>
      <c r="BB225" s="47"/>
      <c r="BC225" s="47"/>
      <c r="BD225" s="47"/>
      <c r="BE225" s="47"/>
      <c r="BF225" s="47"/>
      <c r="BG225" s="47"/>
      <c r="BH225" s="47"/>
      <c r="BI225" s="47"/>
      <c r="BJ225" s="47"/>
      <c r="BK225" s="47"/>
      <c r="BL225" s="47"/>
      <c r="BM225" s="47"/>
      <c r="BN225" s="47"/>
      <c r="BO225" s="47"/>
      <c r="BP225" s="47"/>
      <c r="BQ225" s="47"/>
      <c r="BR225" s="47"/>
      <c r="BS225" s="47"/>
      <c r="BT225" s="47"/>
      <c r="BU225" s="47"/>
      <c r="BV225" s="47"/>
      <c r="BW225" s="47"/>
      <c r="BX225" s="47"/>
      <c r="BY225" s="47"/>
      <c r="BZ225" s="47"/>
      <c r="CA225" s="47"/>
      <c r="CB225" s="47"/>
      <c r="CC225" s="47"/>
      <c r="CD225" s="47"/>
      <c r="CE225" s="47"/>
      <c r="CF225" s="47"/>
      <c r="CG225" s="47"/>
      <c r="CH225" s="47"/>
      <c r="CI225" s="47"/>
      <c r="CJ225" s="47"/>
      <c r="CK225" s="47"/>
      <c r="CL225" s="47"/>
      <c r="CM225" s="47"/>
      <c r="CN225" s="47"/>
      <c r="CO225" s="47"/>
      <c r="CP225" s="47"/>
      <c r="CQ225" s="47"/>
      <c r="CR225" s="47"/>
      <c r="CS225" s="47"/>
      <c r="CT225" s="47"/>
      <c r="CU225" s="47"/>
      <c r="CV225" s="47"/>
      <c r="CW225" s="47"/>
      <c r="CX225" s="47"/>
      <c r="CY225" s="47"/>
      <c r="CZ225" s="47"/>
      <c r="DA225" s="47"/>
      <c r="DB225" s="47"/>
      <c r="DC225" s="47"/>
      <c r="DD225" s="47"/>
      <c r="DE225" s="47"/>
      <c r="DF225" s="47"/>
      <c r="DG225" s="47"/>
      <c r="DH225" s="47"/>
      <c r="DI225" s="47"/>
      <c r="DJ225" s="47"/>
      <c r="DK225" s="47"/>
      <c r="DL225" s="47"/>
      <c r="DM225" s="47"/>
      <c r="DN225" s="47"/>
      <c r="DO225" s="47"/>
      <c r="DP225" s="47"/>
      <c r="DQ225" s="47"/>
      <c r="DR225" s="47"/>
      <c r="DS225" s="47"/>
      <c r="DT225" s="47"/>
      <c r="DU225" s="47"/>
      <c r="DV225" s="47"/>
      <c r="DW225" s="47"/>
      <c r="DX225" s="47"/>
      <c r="DY225" s="47"/>
      <c r="DZ225" s="47"/>
      <c r="EA225" s="47"/>
      <c r="EB225" s="47"/>
      <c r="EC225" s="47"/>
      <c r="ED225" s="47"/>
      <c r="EE225" s="47"/>
      <c r="EF225" s="47"/>
      <c r="EG225" s="47"/>
      <c r="EH225" s="47"/>
      <c r="EI225" s="47"/>
      <c r="EJ225" s="47"/>
      <c r="EK225" s="47"/>
      <c r="EL225" s="47"/>
      <c r="EM225" s="47"/>
      <c r="EN225" s="47"/>
      <c r="EO225" s="47"/>
      <c r="EP225" s="47"/>
      <c r="EQ225" s="47"/>
      <c r="ER225" s="47"/>
      <c r="ES225" s="47"/>
      <c r="ET225" s="47"/>
      <c r="EU225" s="47"/>
      <c r="EV225" s="47"/>
      <c r="EW225" s="47"/>
      <c r="EX225" s="47"/>
      <c r="EY225" s="47"/>
      <c r="EZ225" s="47"/>
      <c r="FA225" s="47"/>
      <c r="FB225" s="47"/>
      <c r="FC225" s="47"/>
      <c r="FD225" s="47"/>
      <c r="FE225" s="47"/>
      <c r="FF225" s="47"/>
      <c r="FG225" s="47"/>
      <c r="FH225" s="47"/>
      <c r="FI225" s="47"/>
      <c r="FJ225" s="47"/>
      <c r="FK225" s="47"/>
      <c r="FL225" s="47"/>
      <c r="FM225" s="47"/>
      <c r="FN225" s="47"/>
      <c r="FO225" s="47"/>
      <c r="FP225" s="47"/>
    </row>
    <row r="226" spans="1:172" s="48" customFormat="1" ht="35.1" customHeight="1" x14ac:dyDescent="0.35">
      <c r="A226" s="103"/>
      <c r="B226" s="103"/>
      <c r="C226" s="105"/>
      <c r="D226" s="182"/>
      <c r="E226" s="356"/>
      <c r="F226" s="356"/>
      <c r="G226" s="356"/>
      <c r="H226" s="356"/>
      <c r="I226" s="356"/>
      <c r="J226" s="356"/>
      <c r="K226" s="356"/>
      <c r="L226" s="356"/>
      <c r="M226" s="356"/>
      <c r="N226" s="47"/>
      <c r="O226" s="47"/>
      <c r="P226" s="47"/>
      <c r="Q226" s="47"/>
      <c r="R226" s="47"/>
      <c r="S226" s="47"/>
      <c r="T226" s="47"/>
      <c r="U226" s="47"/>
      <c r="V226" s="47"/>
      <c r="W226" s="47"/>
      <c r="X226" s="47"/>
      <c r="Y226" s="47"/>
      <c r="Z226" s="47"/>
      <c r="AA226" s="47"/>
      <c r="AB226" s="47"/>
      <c r="AC226" s="47"/>
      <c r="AD226" s="47"/>
      <c r="AE226" s="47"/>
      <c r="AF226" s="47"/>
      <c r="AG226" s="47"/>
      <c r="AH226" s="47"/>
      <c r="AI226" s="47"/>
      <c r="AJ226" s="47"/>
      <c r="AK226" s="47"/>
      <c r="AL226" s="47"/>
      <c r="AM226" s="47"/>
      <c r="AN226" s="47"/>
      <c r="AO226" s="47"/>
      <c r="AP226" s="47"/>
      <c r="AQ226" s="47"/>
      <c r="AR226" s="47"/>
      <c r="AS226" s="47"/>
      <c r="AT226" s="47"/>
      <c r="AU226" s="47"/>
      <c r="AV226" s="47"/>
      <c r="AW226" s="47"/>
      <c r="AX226" s="47"/>
      <c r="AY226" s="47"/>
      <c r="AZ226" s="47"/>
      <c r="BA226" s="47"/>
      <c r="BB226" s="47"/>
      <c r="BC226" s="47"/>
      <c r="BD226" s="47"/>
      <c r="BE226" s="47"/>
      <c r="BF226" s="47"/>
      <c r="BG226" s="47"/>
      <c r="BH226" s="47"/>
      <c r="BI226" s="47"/>
      <c r="BJ226" s="47"/>
      <c r="BK226" s="47"/>
      <c r="BL226" s="47"/>
      <c r="BM226" s="47"/>
      <c r="BN226" s="47"/>
      <c r="BO226" s="47"/>
      <c r="BP226" s="47"/>
      <c r="BQ226" s="47"/>
      <c r="BR226" s="47"/>
      <c r="BS226" s="47"/>
      <c r="BT226" s="47"/>
      <c r="BU226" s="47"/>
      <c r="BV226" s="47"/>
      <c r="BW226" s="47"/>
      <c r="BX226" s="47"/>
      <c r="BY226" s="47"/>
      <c r="BZ226" s="47"/>
      <c r="CA226" s="47"/>
      <c r="CB226" s="47"/>
      <c r="CC226" s="47"/>
      <c r="CD226" s="47"/>
      <c r="CE226" s="47"/>
      <c r="CF226" s="47"/>
      <c r="CG226" s="47"/>
      <c r="CH226" s="47"/>
      <c r="CI226" s="47"/>
      <c r="CJ226" s="47"/>
      <c r="CK226" s="47"/>
      <c r="CL226" s="47"/>
      <c r="CM226" s="47"/>
      <c r="CN226" s="47"/>
      <c r="CO226" s="47"/>
      <c r="CP226" s="47"/>
      <c r="CQ226" s="47"/>
      <c r="CR226" s="47"/>
      <c r="CS226" s="47"/>
      <c r="CT226" s="47"/>
      <c r="CU226" s="47"/>
      <c r="CV226" s="47"/>
      <c r="CW226" s="47"/>
      <c r="CX226" s="47"/>
      <c r="CY226" s="47"/>
      <c r="CZ226" s="47"/>
      <c r="DA226" s="47"/>
      <c r="DB226" s="47"/>
      <c r="DC226" s="47"/>
      <c r="DD226" s="47"/>
      <c r="DE226" s="47"/>
      <c r="DF226" s="47"/>
      <c r="DG226" s="47"/>
      <c r="DH226" s="47"/>
      <c r="DI226" s="47"/>
      <c r="DJ226" s="47"/>
      <c r="DK226" s="47"/>
      <c r="DL226" s="47"/>
      <c r="DM226" s="47"/>
      <c r="DN226" s="47"/>
      <c r="DO226" s="47"/>
      <c r="DP226" s="47"/>
      <c r="DQ226" s="47"/>
      <c r="DR226" s="47"/>
      <c r="DS226" s="47"/>
      <c r="DT226" s="47"/>
      <c r="DU226" s="47"/>
      <c r="DV226" s="47"/>
      <c r="DW226" s="47"/>
      <c r="DX226" s="47"/>
      <c r="DY226" s="47"/>
      <c r="DZ226" s="47"/>
      <c r="EA226" s="47"/>
      <c r="EB226" s="47"/>
      <c r="EC226" s="47"/>
      <c r="ED226" s="47"/>
      <c r="EE226" s="47"/>
      <c r="EF226" s="47"/>
      <c r="EG226" s="47"/>
      <c r="EH226" s="47"/>
      <c r="EI226" s="47"/>
      <c r="EJ226" s="47"/>
      <c r="EK226" s="47"/>
      <c r="EL226" s="47"/>
      <c r="EM226" s="47"/>
      <c r="EN226" s="47"/>
      <c r="EO226" s="47"/>
      <c r="EP226" s="47"/>
      <c r="EQ226" s="47"/>
      <c r="ER226" s="47"/>
      <c r="ES226" s="47"/>
      <c r="ET226" s="47"/>
      <c r="EU226" s="47"/>
      <c r="EV226" s="47"/>
      <c r="EW226" s="47"/>
      <c r="EX226" s="47"/>
      <c r="EY226" s="47"/>
      <c r="EZ226" s="47"/>
      <c r="FA226" s="47"/>
      <c r="FB226" s="47"/>
      <c r="FC226" s="47"/>
      <c r="FD226" s="47"/>
      <c r="FE226" s="47"/>
      <c r="FF226" s="47"/>
      <c r="FG226" s="47"/>
      <c r="FH226" s="47"/>
      <c r="FI226" s="47"/>
      <c r="FJ226" s="47"/>
      <c r="FK226" s="47"/>
      <c r="FL226" s="47"/>
      <c r="FM226" s="47"/>
      <c r="FN226" s="47"/>
      <c r="FO226" s="47"/>
      <c r="FP226" s="47"/>
    </row>
    <row r="227" spans="1:172" s="48" customFormat="1" ht="35.1" customHeight="1" x14ac:dyDescent="0.35">
      <c r="A227" s="103"/>
      <c r="B227" s="103"/>
      <c r="C227" s="105"/>
      <c r="D227" s="184"/>
      <c r="E227" s="356"/>
      <c r="F227" s="356"/>
      <c r="G227" s="356"/>
      <c r="H227" s="356"/>
      <c r="I227" s="356"/>
      <c r="J227" s="356"/>
      <c r="K227" s="356"/>
      <c r="L227" s="356"/>
      <c r="M227" s="356"/>
      <c r="N227" s="47"/>
      <c r="O227" s="47"/>
      <c r="P227" s="47"/>
      <c r="Q227" s="47"/>
      <c r="R227" s="47"/>
      <c r="S227" s="47"/>
      <c r="T227" s="47"/>
      <c r="U227" s="47"/>
      <c r="V227" s="47"/>
      <c r="W227" s="47"/>
      <c r="X227" s="47"/>
      <c r="Y227" s="47"/>
      <c r="Z227" s="47"/>
      <c r="AA227" s="47"/>
      <c r="AB227" s="47"/>
      <c r="AC227" s="47"/>
      <c r="AD227" s="47"/>
      <c r="AE227" s="47"/>
      <c r="AF227" s="47"/>
      <c r="AG227" s="47"/>
      <c r="AH227" s="47"/>
      <c r="AI227" s="47"/>
      <c r="AJ227" s="47"/>
      <c r="AK227" s="47"/>
      <c r="AL227" s="47"/>
      <c r="AM227" s="47"/>
      <c r="AN227" s="47"/>
      <c r="AO227" s="47"/>
      <c r="AP227" s="47"/>
      <c r="AQ227" s="47"/>
      <c r="AR227" s="47"/>
      <c r="AS227" s="47"/>
      <c r="AT227" s="47"/>
      <c r="AU227" s="47"/>
      <c r="AV227" s="47"/>
      <c r="AW227" s="47"/>
      <c r="AX227" s="47"/>
      <c r="AY227" s="47"/>
      <c r="AZ227" s="47"/>
      <c r="BA227" s="47"/>
      <c r="BB227" s="47"/>
      <c r="BC227" s="47"/>
      <c r="BD227" s="47"/>
      <c r="BE227" s="47"/>
      <c r="BF227" s="47"/>
      <c r="BG227" s="47"/>
      <c r="BH227" s="47"/>
      <c r="BI227" s="47"/>
      <c r="BJ227" s="47"/>
      <c r="BK227" s="47"/>
      <c r="BL227" s="47"/>
      <c r="BM227" s="47"/>
      <c r="BN227" s="47"/>
      <c r="BO227" s="47"/>
      <c r="BP227" s="47"/>
      <c r="BQ227" s="47"/>
      <c r="BR227" s="47"/>
      <c r="BS227" s="47"/>
      <c r="BT227" s="47"/>
      <c r="BU227" s="47"/>
      <c r="BV227" s="47"/>
      <c r="BW227" s="47"/>
      <c r="BX227" s="47"/>
      <c r="BY227" s="47"/>
      <c r="BZ227" s="47"/>
      <c r="CA227" s="47"/>
      <c r="CB227" s="47"/>
      <c r="CC227" s="47"/>
      <c r="CD227" s="47"/>
      <c r="CE227" s="47"/>
      <c r="CF227" s="47"/>
      <c r="CG227" s="47"/>
      <c r="CH227" s="47"/>
      <c r="CI227" s="47"/>
      <c r="CJ227" s="47"/>
      <c r="CK227" s="47"/>
      <c r="CL227" s="47"/>
      <c r="CM227" s="47"/>
      <c r="CN227" s="47"/>
      <c r="CO227" s="47"/>
      <c r="CP227" s="47"/>
      <c r="CQ227" s="47"/>
      <c r="CR227" s="47"/>
      <c r="CS227" s="47"/>
      <c r="CT227" s="47"/>
      <c r="CU227" s="47"/>
      <c r="CV227" s="47"/>
      <c r="CW227" s="47"/>
      <c r="CX227" s="47"/>
      <c r="CY227" s="47"/>
      <c r="CZ227" s="47"/>
      <c r="DA227" s="47"/>
      <c r="DB227" s="47"/>
      <c r="DC227" s="47"/>
      <c r="DD227" s="47"/>
      <c r="DE227" s="47"/>
      <c r="DF227" s="47"/>
      <c r="DG227" s="47"/>
      <c r="DH227" s="47"/>
      <c r="DI227" s="47"/>
      <c r="DJ227" s="47"/>
      <c r="DK227" s="47"/>
      <c r="DL227" s="47"/>
      <c r="DM227" s="47"/>
      <c r="DN227" s="47"/>
      <c r="DO227" s="47"/>
      <c r="DP227" s="47"/>
      <c r="DQ227" s="47"/>
      <c r="DR227" s="47"/>
      <c r="DS227" s="47"/>
      <c r="DT227" s="47"/>
      <c r="DU227" s="47"/>
      <c r="DV227" s="47"/>
      <c r="DW227" s="47"/>
      <c r="DX227" s="47"/>
      <c r="DY227" s="47"/>
      <c r="DZ227" s="47"/>
      <c r="EA227" s="47"/>
      <c r="EB227" s="47"/>
      <c r="EC227" s="47"/>
      <c r="ED227" s="47"/>
      <c r="EE227" s="47"/>
      <c r="EF227" s="47"/>
      <c r="EG227" s="47"/>
      <c r="EH227" s="47"/>
      <c r="EI227" s="47"/>
      <c r="EJ227" s="47"/>
      <c r="EK227" s="47"/>
      <c r="EL227" s="47"/>
      <c r="EM227" s="47"/>
      <c r="EN227" s="47"/>
      <c r="EO227" s="47"/>
      <c r="EP227" s="47"/>
      <c r="EQ227" s="47"/>
      <c r="ER227" s="47"/>
      <c r="ES227" s="47"/>
      <c r="ET227" s="47"/>
      <c r="EU227" s="47"/>
      <c r="EV227" s="47"/>
      <c r="EW227" s="47"/>
      <c r="EX227" s="47"/>
      <c r="EY227" s="47"/>
      <c r="EZ227" s="47"/>
      <c r="FA227" s="47"/>
      <c r="FB227" s="47"/>
      <c r="FC227" s="47"/>
      <c r="FD227" s="47"/>
      <c r="FE227" s="47"/>
      <c r="FF227" s="47"/>
      <c r="FG227" s="47"/>
      <c r="FH227" s="47"/>
      <c r="FI227" s="47"/>
      <c r="FJ227" s="47"/>
      <c r="FK227" s="47"/>
      <c r="FL227" s="47"/>
      <c r="FM227" s="47"/>
      <c r="FN227" s="47"/>
      <c r="FO227" s="47"/>
      <c r="FP227" s="47"/>
    </row>
    <row r="228" spans="1:172" s="48" customFormat="1" ht="35.1" customHeight="1" x14ac:dyDescent="0.35">
      <c r="A228" s="103"/>
      <c r="B228" s="103"/>
      <c r="C228" s="105"/>
      <c r="D228" s="182"/>
      <c r="E228" s="356"/>
      <c r="F228" s="356"/>
      <c r="G228" s="356"/>
      <c r="H228" s="356"/>
      <c r="I228" s="356"/>
      <c r="J228" s="356"/>
      <c r="K228" s="356"/>
      <c r="L228" s="356"/>
      <c r="M228" s="356"/>
      <c r="N228" s="47"/>
      <c r="O228" s="47"/>
      <c r="P228" s="148"/>
      <c r="Q228" s="148"/>
      <c r="R228" s="148"/>
      <c r="S228" s="148"/>
      <c r="T228" s="148"/>
      <c r="U228" s="148"/>
      <c r="V228" s="148"/>
      <c r="W228" s="148"/>
      <c r="X228" s="148"/>
      <c r="Y228" s="47"/>
      <c r="Z228" s="47"/>
      <c r="AA228" s="47"/>
      <c r="AB228" s="47"/>
      <c r="AC228" s="47"/>
      <c r="AD228" s="47"/>
      <c r="AE228" s="47"/>
      <c r="AF228" s="47"/>
      <c r="AG228" s="47"/>
      <c r="AH228" s="47"/>
      <c r="AI228" s="47"/>
      <c r="AJ228" s="47"/>
      <c r="AK228" s="47"/>
      <c r="AL228" s="47"/>
      <c r="AM228" s="47"/>
      <c r="AN228" s="47"/>
      <c r="AO228" s="47"/>
      <c r="AP228" s="47"/>
      <c r="AQ228" s="47"/>
      <c r="AR228" s="47"/>
      <c r="AS228" s="47"/>
      <c r="AT228" s="47"/>
      <c r="AU228" s="47"/>
      <c r="AV228" s="47"/>
      <c r="AW228" s="47"/>
      <c r="AX228" s="47"/>
      <c r="AY228" s="47"/>
      <c r="AZ228" s="47"/>
      <c r="BA228" s="47"/>
      <c r="BB228" s="47"/>
      <c r="BC228" s="47"/>
      <c r="BD228" s="47"/>
      <c r="BE228" s="47"/>
      <c r="BF228" s="47"/>
      <c r="BG228" s="47"/>
      <c r="BH228" s="47"/>
      <c r="BI228" s="47"/>
      <c r="BJ228" s="47"/>
      <c r="BK228" s="47"/>
      <c r="BL228" s="47"/>
      <c r="BM228" s="47"/>
      <c r="BN228" s="47"/>
      <c r="BO228" s="47"/>
      <c r="BP228" s="47"/>
      <c r="BQ228" s="47"/>
      <c r="BR228" s="47"/>
      <c r="BS228" s="47"/>
      <c r="BT228" s="47"/>
      <c r="BU228" s="47"/>
      <c r="BV228" s="47"/>
      <c r="BW228" s="47"/>
      <c r="BX228" s="47"/>
      <c r="BY228" s="47"/>
      <c r="BZ228" s="47"/>
      <c r="CA228" s="47"/>
      <c r="CB228" s="47"/>
      <c r="CC228" s="47"/>
      <c r="CD228" s="47"/>
      <c r="CE228" s="47"/>
      <c r="CF228" s="47"/>
      <c r="CG228" s="47"/>
      <c r="CH228" s="47"/>
      <c r="CI228" s="47"/>
      <c r="CJ228" s="47"/>
      <c r="CK228" s="47"/>
      <c r="CL228" s="47"/>
      <c r="CM228" s="47"/>
      <c r="CN228" s="47"/>
      <c r="CO228" s="47"/>
      <c r="CP228" s="47"/>
      <c r="CQ228" s="47"/>
      <c r="CR228" s="47"/>
      <c r="CS228" s="47"/>
      <c r="CT228" s="47"/>
      <c r="CU228" s="47"/>
      <c r="CV228" s="47"/>
      <c r="CW228" s="47"/>
      <c r="CX228" s="47"/>
      <c r="CY228" s="47"/>
      <c r="CZ228" s="47"/>
      <c r="DA228" s="47"/>
      <c r="DB228" s="47"/>
      <c r="DC228" s="47"/>
      <c r="DD228" s="47"/>
      <c r="DE228" s="47"/>
      <c r="DF228" s="47"/>
      <c r="DG228" s="47"/>
      <c r="DH228" s="47"/>
      <c r="DI228" s="47"/>
      <c r="DJ228" s="47"/>
      <c r="DK228" s="47"/>
      <c r="DL228" s="47"/>
      <c r="DM228" s="47"/>
      <c r="DN228" s="47"/>
      <c r="DO228" s="47"/>
      <c r="DP228" s="47"/>
      <c r="DQ228" s="47"/>
      <c r="DR228" s="47"/>
      <c r="DS228" s="47"/>
      <c r="DT228" s="47"/>
      <c r="DU228" s="47"/>
      <c r="DV228" s="47"/>
      <c r="DW228" s="47"/>
      <c r="DX228" s="47"/>
      <c r="DY228" s="47"/>
      <c r="DZ228" s="47"/>
      <c r="EA228" s="47"/>
      <c r="EB228" s="47"/>
      <c r="EC228" s="47"/>
      <c r="ED228" s="47"/>
      <c r="EE228" s="47"/>
      <c r="EF228" s="47"/>
      <c r="EG228" s="47"/>
      <c r="EH228" s="47"/>
      <c r="EI228" s="47"/>
      <c r="EJ228" s="47"/>
      <c r="EK228" s="47"/>
      <c r="EL228" s="47"/>
      <c r="EM228" s="47"/>
      <c r="EN228" s="47"/>
      <c r="EO228" s="47"/>
      <c r="EP228" s="47"/>
      <c r="EQ228" s="47"/>
      <c r="ER228" s="47"/>
      <c r="ES228" s="47"/>
      <c r="ET228" s="47"/>
      <c r="EU228" s="47"/>
      <c r="EV228" s="47"/>
      <c r="EW228" s="47"/>
      <c r="EX228" s="47"/>
      <c r="EY228" s="47"/>
      <c r="EZ228" s="47"/>
      <c r="FA228" s="47"/>
      <c r="FB228" s="47"/>
      <c r="FC228" s="47"/>
      <c r="FD228" s="47"/>
      <c r="FE228" s="47"/>
      <c r="FF228" s="47"/>
      <c r="FG228" s="47"/>
      <c r="FH228" s="47"/>
      <c r="FI228" s="47"/>
      <c r="FJ228" s="47"/>
      <c r="FK228" s="47"/>
      <c r="FL228" s="47"/>
      <c r="FM228" s="47"/>
      <c r="FN228" s="47"/>
      <c r="FO228" s="47"/>
      <c r="FP228" s="47"/>
    </row>
    <row r="229" spans="1:172" s="48" customFormat="1" ht="35.1" customHeight="1" x14ac:dyDescent="0.35">
      <c r="A229" s="103"/>
      <c r="B229" s="103"/>
      <c r="C229" s="105"/>
      <c r="D229" s="182"/>
      <c r="E229" s="356"/>
      <c r="F229" s="356"/>
      <c r="G229" s="356"/>
      <c r="H229" s="356"/>
      <c r="I229" s="356"/>
      <c r="J229" s="356"/>
      <c r="K229" s="356"/>
      <c r="L229" s="356"/>
      <c r="M229" s="356"/>
      <c r="N229" s="47"/>
      <c r="O229" s="47"/>
      <c r="P229" s="47"/>
      <c r="Q229" s="47"/>
      <c r="R229" s="47"/>
      <c r="S229" s="47"/>
      <c r="T229" s="47"/>
      <c r="U229" s="47"/>
      <c r="V229" s="47"/>
      <c r="W229" s="47"/>
      <c r="X229" s="47"/>
      <c r="Y229" s="47"/>
      <c r="Z229" s="47"/>
      <c r="AA229" s="47"/>
      <c r="AB229" s="47"/>
      <c r="AC229" s="47"/>
      <c r="AD229" s="47"/>
      <c r="AE229" s="47"/>
      <c r="AF229" s="47"/>
      <c r="AG229" s="47"/>
      <c r="AH229" s="47"/>
      <c r="AI229" s="47"/>
      <c r="AJ229" s="47"/>
      <c r="AK229" s="47"/>
      <c r="AL229" s="47"/>
      <c r="AM229" s="47"/>
      <c r="AN229" s="47"/>
      <c r="AO229" s="47"/>
      <c r="AP229" s="47"/>
      <c r="AQ229" s="47"/>
      <c r="AR229" s="47"/>
      <c r="AS229" s="47"/>
      <c r="AT229" s="47"/>
      <c r="AU229" s="47"/>
      <c r="AV229" s="47"/>
      <c r="AW229" s="47"/>
      <c r="AX229" s="47"/>
      <c r="AY229" s="47"/>
      <c r="AZ229" s="47"/>
      <c r="BA229" s="47"/>
      <c r="BB229" s="47"/>
      <c r="BC229" s="47"/>
      <c r="BD229" s="47"/>
      <c r="BE229" s="47"/>
      <c r="BF229" s="47"/>
      <c r="BG229" s="47"/>
      <c r="BH229" s="47"/>
      <c r="BI229" s="47"/>
      <c r="BJ229" s="47"/>
      <c r="BK229" s="47"/>
      <c r="BL229" s="47"/>
      <c r="BM229" s="47"/>
      <c r="BN229" s="47"/>
      <c r="BO229" s="47"/>
      <c r="BP229" s="47"/>
      <c r="BQ229" s="47"/>
      <c r="BR229" s="47"/>
      <c r="BS229" s="47"/>
      <c r="BT229" s="47"/>
      <c r="BU229" s="47"/>
      <c r="BV229" s="47"/>
      <c r="BW229" s="47"/>
      <c r="BX229" s="47"/>
      <c r="BY229" s="47"/>
      <c r="BZ229" s="47"/>
      <c r="CA229" s="47"/>
      <c r="CB229" s="47"/>
      <c r="CC229" s="47"/>
      <c r="CD229" s="47"/>
      <c r="CE229" s="47"/>
      <c r="CF229" s="47"/>
      <c r="CG229" s="47"/>
      <c r="CH229" s="47"/>
      <c r="CI229" s="47"/>
      <c r="CJ229" s="47"/>
      <c r="CK229" s="47"/>
      <c r="CL229" s="47"/>
      <c r="CM229" s="47"/>
      <c r="CN229" s="47"/>
      <c r="CO229" s="47"/>
      <c r="CP229" s="47"/>
      <c r="CQ229" s="47"/>
      <c r="CR229" s="47"/>
      <c r="CS229" s="47"/>
      <c r="CT229" s="47"/>
      <c r="CU229" s="47"/>
      <c r="CV229" s="47"/>
      <c r="CW229" s="47"/>
      <c r="CX229" s="47"/>
      <c r="CY229" s="47"/>
      <c r="CZ229" s="47"/>
      <c r="DA229" s="47"/>
      <c r="DB229" s="47"/>
      <c r="DC229" s="47"/>
      <c r="DD229" s="47"/>
      <c r="DE229" s="47"/>
      <c r="DF229" s="47"/>
      <c r="DG229" s="47"/>
      <c r="DH229" s="47"/>
      <c r="DI229" s="47"/>
      <c r="DJ229" s="47"/>
      <c r="DK229" s="47"/>
      <c r="DL229" s="47"/>
      <c r="DM229" s="47"/>
      <c r="DN229" s="47"/>
      <c r="DO229" s="47"/>
      <c r="DP229" s="47"/>
      <c r="DQ229" s="47"/>
      <c r="DR229" s="47"/>
      <c r="DS229" s="47"/>
      <c r="DT229" s="47"/>
      <c r="DU229" s="47"/>
      <c r="DV229" s="47"/>
      <c r="DW229" s="47"/>
      <c r="DX229" s="47"/>
      <c r="DY229" s="47"/>
      <c r="DZ229" s="47"/>
      <c r="EA229" s="47"/>
      <c r="EB229" s="47"/>
      <c r="EC229" s="47"/>
      <c r="ED229" s="47"/>
      <c r="EE229" s="47"/>
      <c r="EF229" s="47"/>
      <c r="EG229" s="47"/>
      <c r="EH229" s="47"/>
      <c r="EI229" s="47"/>
      <c r="EJ229" s="47"/>
      <c r="EK229" s="47"/>
      <c r="EL229" s="47"/>
      <c r="EM229" s="47"/>
      <c r="EN229" s="47"/>
      <c r="EO229" s="47"/>
      <c r="EP229" s="47"/>
      <c r="EQ229" s="47"/>
      <c r="ER229" s="47"/>
      <c r="ES229" s="47"/>
      <c r="ET229" s="47"/>
      <c r="EU229" s="47"/>
      <c r="EV229" s="47"/>
      <c r="EW229" s="47"/>
      <c r="EX229" s="47"/>
      <c r="EY229" s="47"/>
      <c r="EZ229" s="47"/>
      <c r="FA229" s="47"/>
      <c r="FB229" s="47"/>
      <c r="FC229" s="47"/>
      <c r="FD229" s="47"/>
      <c r="FE229" s="47"/>
      <c r="FF229" s="47"/>
      <c r="FG229" s="47"/>
      <c r="FH229" s="47"/>
      <c r="FI229" s="47"/>
      <c r="FJ229" s="47"/>
      <c r="FK229" s="47"/>
      <c r="FL229" s="47"/>
      <c r="FM229" s="47"/>
      <c r="FN229" s="47"/>
      <c r="FO229" s="47"/>
      <c r="FP229" s="47"/>
    </row>
    <row r="230" spans="1:172" s="48" customFormat="1" ht="35.1" customHeight="1" x14ac:dyDescent="0.35">
      <c r="A230" s="103"/>
      <c r="B230" s="103"/>
      <c r="C230" s="105"/>
      <c r="D230" s="182"/>
      <c r="E230" s="356"/>
      <c r="F230" s="356"/>
      <c r="G230" s="356"/>
      <c r="H230" s="356"/>
      <c r="I230" s="356"/>
      <c r="J230" s="356"/>
      <c r="K230" s="356"/>
      <c r="L230" s="356"/>
      <c r="M230" s="356"/>
      <c r="N230" s="47"/>
      <c r="O230" s="47"/>
      <c r="P230" s="47"/>
      <c r="Q230" s="47"/>
      <c r="R230" s="47"/>
      <c r="S230" s="47"/>
      <c r="T230" s="47"/>
      <c r="U230" s="47"/>
      <c r="V230" s="47"/>
      <c r="W230" s="47"/>
      <c r="X230" s="47"/>
      <c r="Y230" s="47"/>
      <c r="Z230" s="47"/>
      <c r="AA230" s="47"/>
      <c r="AB230" s="47"/>
      <c r="AC230" s="47"/>
      <c r="AD230" s="47"/>
      <c r="AE230" s="47"/>
      <c r="AF230" s="47"/>
      <c r="AG230" s="47"/>
      <c r="AH230" s="47"/>
      <c r="AI230" s="47"/>
      <c r="AJ230" s="47"/>
      <c r="AK230" s="47"/>
      <c r="AL230" s="47"/>
      <c r="AM230" s="47"/>
      <c r="AN230" s="47"/>
      <c r="AO230" s="47"/>
      <c r="AP230" s="47"/>
      <c r="AQ230" s="47"/>
      <c r="AR230" s="47"/>
      <c r="AS230" s="47"/>
      <c r="AT230" s="47"/>
      <c r="AU230" s="47"/>
      <c r="AV230" s="47"/>
      <c r="AW230" s="47"/>
      <c r="AX230" s="47"/>
      <c r="AY230" s="47"/>
      <c r="AZ230" s="47"/>
      <c r="BA230" s="47"/>
      <c r="BB230" s="47"/>
      <c r="BC230" s="47"/>
      <c r="BD230" s="47"/>
      <c r="BE230" s="47"/>
      <c r="BF230" s="47"/>
      <c r="BG230" s="47"/>
      <c r="BH230" s="47"/>
      <c r="BI230" s="47"/>
      <c r="BJ230" s="47"/>
      <c r="BK230" s="47"/>
      <c r="BL230" s="47"/>
      <c r="BM230" s="47"/>
      <c r="BN230" s="47"/>
      <c r="BO230" s="47"/>
      <c r="BP230" s="47"/>
      <c r="BQ230" s="47"/>
      <c r="BR230" s="47"/>
      <c r="BS230" s="47"/>
      <c r="BT230" s="47"/>
      <c r="BU230" s="47"/>
      <c r="BV230" s="47"/>
      <c r="BW230" s="47"/>
      <c r="BX230" s="47"/>
      <c r="BY230" s="47"/>
      <c r="BZ230" s="47"/>
      <c r="CA230" s="47"/>
      <c r="CB230" s="47"/>
      <c r="CC230" s="47"/>
      <c r="CD230" s="47"/>
      <c r="CE230" s="47"/>
      <c r="CF230" s="47"/>
      <c r="CG230" s="47"/>
      <c r="CH230" s="47"/>
      <c r="CI230" s="47"/>
      <c r="CJ230" s="47"/>
      <c r="CK230" s="47"/>
      <c r="CL230" s="47"/>
      <c r="CM230" s="47"/>
      <c r="CN230" s="47"/>
      <c r="CO230" s="47"/>
      <c r="CP230" s="47"/>
      <c r="CQ230" s="47"/>
      <c r="CR230" s="47"/>
      <c r="CS230" s="47"/>
      <c r="CT230" s="47"/>
      <c r="CU230" s="47"/>
      <c r="CV230" s="47"/>
      <c r="CW230" s="47"/>
      <c r="CX230" s="47"/>
      <c r="CY230" s="47"/>
      <c r="CZ230" s="47"/>
      <c r="DA230" s="47"/>
      <c r="DB230" s="47"/>
      <c r="DC230" s="47"/>
      <c r="DD230" s="47"/>
      <c r="DE230" s="47"/>
      <c r="DF230" s="47"/>
      <c r="DG230" s="47"/>
      <c r="DH230" s="47"/>
      <c r="DI230" s="47"/>
      <c r="DJ230" s="47"/>
      <c r="DK230" s="47"/>
      <c r="DL230" s="47"/>
      <c r="DM230" s="47"/>
      <c r="DN230" s="47"/>
      <c r="DO230" s="47"/>
      <c r="DP230" s="47"/>
      <c r="DQ230" s="47"/>
      <c r="DR230" s="47"/>
      <c r="DS230" s="47"/>
      <c r="DT230" s="47"/>
      <c r="DU230" s="47"/>
      <c r="DV230" s="47"/>
      <c r="DW230" s="47"/>
      <c r="DX230" s="47"/>
      <c r="DY230" s="47"/>
      <c r="DZ230" s="47"/>
      <c r="EA230" s="47"/>
      <c r="EB230" s="47"/>
      <c r="EC230" s="47"/>
      <c r="ED230" s="47"/>
      <c r="EE230" s="47"/>
      <c r="EF230" s="47"/>
      <c r="EG230" s="47"/>
      <c r="EH230" s="47"/>
      <c r="EI230" s="47"/>
      <c r="EJ230" s="47"/>
      <c r="EK230" s="47"/>
      <c r="EL230" s="47"/>
      <c r="EM230" s="47"/>
      <c r="EN230" s="47"/>
      <c r="EO230" s="47"/>
      <c r="EP230" s="47"/>
      <c r="EQ230" s="47"/>
      <c r="ER230" s="47"/>
      <c r="ES230" s="47"/>
      <c r="ET230" s="47"/>
      <c r="EU230" s="47"/>
      <c r="EV230" s="47"/>
      <c r="EW230" s="47"/>
      <c r="EX230" s="47"/>
      <c r="EY230" s="47"/>
      <c r="EZ230" s="47"/>
      <c r="FA230" s="47"/>
      <c r="FB230" s="47"/>
      <c r="FC230" s="47"/>
      <c r="FD230" s="47"/>
      <c r="FE230" s="47"/>
      <c r="FF230" s="47"/>
      <c r="FG230" s="47"/>
      <c r="FH230" s="47"/>
      <c r="FI230" s="47"/>
      <c r="FJ230" s="47"/>
      <c r="FK230" s="47"/>
      <c r="FL230" s="47"/>
      <c r="FM230" s="47"/>
      <c r="FN230" s="47"/>
      <c r="FO230" s="47"/>
      <c r="FP230" s="47"/>
    </row>
    <row r="231" spans="1:172" s="48" customFormat="1" ht="35.1" customHeight="1" x14ac:dyDescent="0.35">
      <c r="A231" s="103"/>
      <c r="B231" s="103"/>
      <c r="C231" s="105"/>
      <c r="D231" s="182"/>
      <c r="E231" s="356"/>
      <c r="F231" s="356"/>
      <c r="G231" s="356"/>
      <c r="H231" s="356"/>
      <c r="I231" s="356"/>
      <c r="J231" s="356"/>
      <c r="K231" s="356"/>
      <c r="L231" s="356"/>
      <c r="M231" s="356"/>
      <c r="N231" s="47"/>
      <c r="O231" s="47"/>
      <c r="P231" s="47"/>
      <c r="Q231" s="47"/>
      <c r="R231" s="47"/>
      <c r="S231" s="47"/>
      <c r="T231" s="47"/>
      <c r="U231" s="47"/>
      <c r="V231" s="47"/>
      <c r="W231" s="47"/>
      <c r="X231" s="47"/>
      <c r="Y231" s="47"/>
      <c r="Z231" s="47"/>
      <c r="AA231" s="47"/>
      <c r="AB231" s="47"/>
      <c r="AC231" s="47"/>
      <c r="AD231" s="47"/>
      <c r="AE231" s="47"/>
      <c r="AF231" s="47"/>
      <c r="AG231" s="47"/>
      <c r="AH231" s="47"/>
      <c r="AI231" s="47"/>
      <c r="AJ231" s="47"/>
      <c r="AK231" s="47"/>
      <c r="AL231" s="47"/>
      <c r="AM231" s="47"/>
      <c r="AN231" s="47"/>
      <c r="AO231" s="47"/>
      <c r="AP231" s="47"/>
      <c r="AQ231" s="47"/>
      <c r="AR231" s="47"/>
      <c r="AS231" s="47"/>
      <c r="AT231" s="47"/>
      <c r="AU231" s="47"/>
      <c r="AV231" s="47"/>
      <c r="AW231" s="47"/>
      <c r="AX231" s="47"/>
      <c r="AY231" s="47"/>
      <c r="AZ231" s="47"/>
      <c r="BA231" s="47"/>
      <c r="BB231" s="47"/>
      <c r="BC231" s="47"/>
      <c r="BD231" s="47"/>
      <c r="BE231" s="47"/>
      <c r="BF231" s="47"/>
      <c r="BG231" s="47"/>
      <c r="BH231" s="47"/>
      <c r="BI231" s="47"/>
      <c r="BJ231" s="47"/>
      <c r="BK231" s="47"/>
      <c r="BL231" s="47"/>
      <c r="BM231" s="47"/>
      <c r="BN231" s="47"/>
      <c r="BO231" s="47"/>
      <c r="BP231" s="47"/>
      <c r="BQ231" s="47"/>
      <c r="BR231" s="47"/>
      <c r="BS231" s="47"/>
      <c r="BT231" s="47"/>
      <c r="BU231" s="47"/>
      <c r="BV231" s="47"/>
      <c r="BW231" s="47"/>
      <c r="BX231" s="47"/>
      <c r="BY231" s="47"/>
      <c r="BZ231" s="47"/>
      <c r="CA231" s="47"/>
      <c r="CB231" s="47"/>
      <c r="CC231" s="47"/>
      <c r="CD231" s="47"/>
      <c r="CE231" s="47"/>
      <c r="CF231" s="47"/>
      <c r="CG231" s="47"/>
      <c r="CH231" s="47"/>
      <c r="CI231" s="47"/>
      <c r="CJ231" s="47"/>
      <c r="CK231" s="47"/>
      <c r="CL231" s="47"/>
      <c r="CM231" s="47"/>
      <c r="CN231" s="47"/>
      <c r="CO231" s="47"/>
      <c r="CP231" s="47"/>
      <c r="CQ231" s="47"/>
      <c r="CR231" s="47"/>
      <c r="CS231" s="47"/>
      <c r="CT231" s="47"/>
      <c r="CU231" s="47"/>
      <c r="CV231" s="47"/>
      <c r="CW231" s="47"/>
      <c r="CX231" s="47"/>
      <c r="CY231" s="47"/>
      <c r="CZ231" s="47"/>
      <c r="DA231" s="47"/>
      <c r="DB231" s="47"/>
      <c r="DC231" s="47"/>
      <c r="DD231" s="47"/>
      <c r="DE231" s="47"/>
      <c r="DF231" s="47"/>
      <c r="DG231" s="47"/>
      <c r="DH231" s="47"/>
      <c r="DI231" s="47"/>
      <c r="DJ231" s="47"/>
      <c r="DK231" s="47"/>
      <c r="DL231" s="47"/>
      <c r="DM231" s="47"/>
      <c r="DN231" s="47"/>
      <c r="DO231" s="47"/>
      <c r="DP231" s="47"/>
      <c r="DQ231" s="47"/>
      <c r="DR231" s="47"/>
      <c r="DS231" s="47"/>
      <c r="DT231" s="47"/>
      <c r="DU231" s="47"/>
      <c r="DV231" s="47"/>
      <c r="DW231" s="47"/>
      <c r="DX231" s="47"/>
      <c r="DY231" s="47"/>
      <c r="DZ231" s="47"/>
      <c r="EA231" s="47"/>
      <c r="EB231" s="47"/>
      <c r="EC231" s="47"/>
      <c r="ED231" s="47"/>
      <c r="EE231" s="47"/>
      <c r="EF231" s="47"/>
      <c r="EG231" s="47"/>
      <c r="EH231" s="47"/>
      <c r="EI231" s="47"/>
      <c r="EJ231" s="47"/>
      <c r="EK231" s="47"/>
      <c r="EL231" s="47"/>
      <c r="EM231" s="47"/>
      <c r="EN231" s="47"/>
      <c r="EO231" s="47"/>
      <c r="EP231" s="47"/>
      <c r="EQ231" s="47"/>
      <c r="ER231" s="47"/>
      <c r="ES231" s="47"/>
      <c r="ET231" s="47"/>
      <c r="EU231" s="47"/>
      <c r="EV231" s="47"/>
      <c r="EW231" s="47"/>
      <c r="EX231" s="47"/>
      <c r="EY231" s="47"/>
      <c r="EZ231" s="47"/>
      <c r="FA231" s="47"/>
      <c r="FB231" s="47"/>
      <c r="FC231" s="47"/>
      <c r="FD231" s="47"/>
      <c r="FE231" s="47"/>
      <c r="FF231" s="47"/>
      <c r="FG231" s="47"/>
      <c r="FH231" s="47"/>
      <c r="FI231" s="47"/>
      <c r="FJ231" s="47"/>
      <c r="FK231" s="47"/>
      <c r="FL231" s="47"/>
      <c r="FM231" s="47"/>
      <c r="FN231" s="47"/>
      <c r="FO231" s="47"/>
      <c r="FP231" s="47"/>
    </row>
    <row r="232" spans="1:172" s="48" customFormat="1" ht="35.1" customHeight="1" x14ac:dyDescent="0.35">
      <c r="A232" s="103"/>
      <c r="B232" s="103"/>
      <c r="C232" s="105"/>
      <c r="D232" s="182"/>
      <c r="E232" s="356"/>
      <c r="F232" s="356"/>
      <c r="G232" s="356"/>
      <c r="H232" s="356"/>
      <c r="I232" s="356"/>
      <c r="J232" s="356"/>
      <c r="K232" s="356"/>
      <c r="L232" s="356"/>
      <c r="M232" s="356"/>
      <c r="N232" s="47"/>
      <c r="O232" s="47"/>
      <c r="P232" s="47"/>
      <c r="Q232" s="47"/>
      <c r="R232" s="47"/>
      <c r="S232" s="47"/>
      <c r="T232" s="47"/>
      <c r="U232" s="47"/>
      <c r="V232" s="47"/>
      <c r="W232" s="47"/>
      <c r="X232" s="47"/>
      <c r="Y232" s="47"/>
      <c r="Z232" s="47"/>
      <c r="AA232" s="47"/>
      <c r="AB232" s="47"/>
      <c r="AC232" s="47"/>
      <c r="AD232" s="47"/>
      <c r="AE232" s="47"/>
      <c r="AF232" s="47"/>
      <c r="AG232" s="47"/>
      <c r="AH232" s="47"/>
      <c r="AI232" s="47"/>
      <c r="AJ232" s="47"/>
      <c r="AK232" s="47"/>
      <c r="AL232" s="47"/>
      <c r="AM232" s="47"/>
      <c r="AN232" s="47"/>
      <c r="AO232" s="47"/>
      <c r="AP232" s="47"/>
      <c r="AQ232" s="47"/>
      <c r="AR232" s="47"/>
      <c r="AS232" s="47"/>
      <c r="AT232" s="47"/>
      <c r="AU232" s="47"/>
      <c r="AV232" s="47"/>
      <c r="AW232" s="47"/>
      <c r="AX232" s="47"/>
      <c r="AY232" s="47"/>
      <c r="AZ232" s="47"/>
      <c r="BA232" s="47"/>
      <c r="BB232" s="47"/>
      <c r="BC232" s="47"/>
      <c r="BD232" s="47"/>
      <c r="BE232" s="47"/>
      <c r="BF232" s="47"/>
      <c r="BG232" s="47"/>
      <c r="BH232" s="47"/>
      <c r="BI232" s="47"/>
      <c r="BJ232" s="47"/>
      <c r="BK232" s="47"/>
      <c r="BL232" s="47"/>
      <c r="BM232" s="47"/>
      <c r="BN232" s="47"/>
      <c r="BO232" s="47"/>
      <c r="BP232" s="47"/>
      <c r="BQ232" s="47"/>
      <c r="BR232" s="47"/>
      <c r="BS232" s="47"/>
      <c r="BT232" s="47"/>
      <c r="BU232" s="47"/>
      <c r="BV232" s="47"/>
      <c r="BW232" s="47"/>
      <c r="BX232" s="47"/>
      <c r="BY232" s="47"/>
      <c r="BZ232" s="47"/>
      <c r="CA232" s="47"/>
      <c r="CB232" s="47"/>
      <c r="CC232" s="47"/>
      <c r="CD232" s="47"/>
      <c r="CE232" s="47"/>
      <c r="CF232" s="47"/>
      <c r="CG232" s="47"/>
      <c r="CH232" s="47"/>
      <c r="CI232" s="47"/>
      <c r="CJ232" s="47"/>
      <c r="CK232" s="47"/>
      <c r="CL232" s="47"/>
      <c r="CM232" s="47"/>
      <c r="CN232" s="47"/>
      <c r="CO232" s="47"/>
      <c r="CP232" s="47"/>
      <c r="CQ232" s="47"/>
      <c r="CR232" s="47"/>
      <c r="CS232" s="47"/>
      <c r="CT232" s="47"/>
      <c r="CU232" s="47"/>
      <c r="CV232" s="47"/>
      <c r="CW232" s="47"/>
      <c r="CX232" s="47"/>
      <c r="CY232" s="47"/>
      <c r="CZ232" s="47"/>
      <c r="DA232" s="47"/>
      <c r="DB232" s="47"/>
      <c r="DC232" s="47"/>
      <c r="DD232" s="47"/>
      <c r="DE232" s="47"/>
      <c r="DF232" s="47"/>
      <c r="DG232" s="47"/>
      <c r="DH232" s="47"/>
      <c r="DI232" s="47"/>
      <c r="DJ232" s="47"/>
      <c r="DK232" s="47"/>
      <c r="DL232" s="47"/>
      <c r="DM232" s="47"/>
      <c r="DN232" s="47"/>
      <c r="DO232" s="47"/>
      <c r="DP232" s="47"/>
      <c r="DQ232" s="47"/>
      <c r="DR232" s="47"/>
      <c r="DS232" s="47"/>
      <c r="DT232" s="47"/>
      <c r="DU232" s="47"/>
      <c r="DV232" s="47"/>
      <c r="DW232" s="47"/>
      <c r="DX232" s="47"/>
      <c r="DY232" s="47"/>
      <c r="DZ232" s="47"/>
      <c r="EA232" s="47"/>
      <c r="EB232" s="47"/>
      <c r="EC232" s="47"/>
      <c r="ED232" s="47"/>
      <c r="EE232" s="47"/>
      <c r="EF232" s="47"/>
      <c r="EG232" s="47"/>
      <c r="EH232" s="47"/>
      <c r="EI232" s="47"/>
      <c r="EJ232" s="47"/>
      <c r="EK232" s="47"/>
      <c r="EL232" s="47"/>
      <c r="EM232" s="47"/>
      <c r="EN232" s="47"/>
      <c r="EO232" s="47"/>
      <c r="EP232" s="47"/>
      <c r="EQ232" s="47"/>
      <c r="ER232" s="47"/>
      <c r="ES232" s="47"/>
      <c r="ET232" s="47"/>
      <c r="EU232" s="47"/>
      <c r="EV232" s="47"/>
      <c r="EW232" s="47"/>
      <c r="EX232" s="47"/>
      <c r="EY232" s="47"/>
      <c r="EZ232" s="47"/>
      <c r="FA232" s="47"/>
      <c r="FB232" s="47"/>
      <c r="FC232" s="47"/>
      <c r="FD232" s="47"/>
      <c r="FE232" s="47"/>
      <c r="FF232" s="47"/>
      <c r="FG232" s="47"/>
      <c r="FH232" s="47"/>
      <c r="FI232" s="47"/>
      <c r="FJ232" s="47"/>
      <c r="FK232" s="47"/>
      <c r="FL232" s="47"/>
      <c r="FM232" s="47"/>
      <c r="FN232" s="47"/>
      <c r="FO232" s="47"/>
      <c r="FP232" s="47"/>
    </row>
    <row r="233" spans="1:172" s="48" customFormat="1" ht="35.1" customHeight="1" x14ac:dyDescent="0.35">
      <c r="A233" s="103"/>
      <c r="B233" s="103"/>
      <c r="C233" s="105"/>
      <c r="D233" s="182"/>
      <c r="E233" s="356"/>
      <c r="F233" s="356"/>
      <c r="G233" s="356"/>
      <c r="H233" s="356"/>
      <c r="I233" s="356"/>
      <c r="J233" s="356"/>
      <c r="K233" s="356"/>
      <c r="L233" s="356"/>
      <c r="M233" s="356"/>
      <c r="N233" s="47"/>
      <c r="O233" s="47"/>
      <c r="P233" s="47"/>
      <c r="Q233" s="47"/>
      <c r="R233" s="47"/>
      <c r="S233" s="47"/>
      <c r="T233" s="47"/>
      <c r="U233" s="47"/>
      <c r="V233" s="47"/>
      <c r="W233" s="47"/>
      <c r="X233" s="47"/>
      <c r="Y233" s="47"/>
      <c r="Z233" s="47"/>
      <c r="AA233" s="47"/>
      <c r="AB233" s="47"/>
      <c r="AC233" s="47"/>
      <c r="AD233" s="47"/>
      <c r="AE233" s="47"/>
      <c r="AF233" s="47"/>
      <c r="AG233" s="47"/>
      <c r="AH233" s="47"/>
      <c r="AI233" s="47"/>
      <c r="AJ233" s="47"/>
      <c r="AK233" s="47"/>
      <c r="AL233" s="47"/>
      <c r="AM233" s="47"/>
      <c r="AN233" s="47"/>
      <c r="AO233" s="47"/>
      <c r="AP233" s="47"/>
      <c r="AQ233" s="47"/>
      <c r="AR233" s="47"/>
      <c r="AS233" s="47"/>
      <c r="AT233" s="47"/>
      <c r="AU233" s="47"/>
      <c r="AV233" s="47"/>
      <c r="AW233" s="47"/>
      <c r="AX233" s="47"/>
      <c r="AY233" s="47"/>
      <c r="AZ233" s="47"/>
      <c r="BA233" s="47"/>
      <c r="BB233" s="47"/>
      <c r="BC233" s="47"/>
      <c r="BD233" s="47"/>
      <c r="BE233" s="47"/>
      <c r="BF233" s="47"/>
      <c r="BG233" s="47"/>
      <c r="BH233" s="47"/>
      <c r="BI233" s="47"/>
      <c r="BJ233" s="47"/>
      <c r="BK233" s="47"/>
      <c r="BL233" s="47"/>
      <c r="BM233" s="47"/>
      <c r="BN233" s="47"/>
      <c r="BO233" s="47"/>
      <c r="BP233" s="47"/>
      <c r="BQ233" s="47"/>
      <c r="BR233" s="47"/>
      <c r="BS233" s="47"/>
      <c r="BT233" s="47"/>
      <c r="BU233" s="47"/>
      <c r="BV233" s="47"/>
      <c r="BW233" s="47"/>
      <c r="BX233" s="47"/>
      <c r="BY233" s="47"/>
      <c r="BZ233" s="47"/>
      <c r="CA233" s="47"/>
      <c r="CB233" s="47"/>
      <c r="CC233" s="47"/>
      <c r="CD233" s="47"/>
      <c r="CE233" s="47"/>
      <c r="CF233" s="47"/>
      <c r="CG233" s="47"/>
      <c r="CH233" s="47"/>
      <c r="CI233" s="47"/>
      <c r="CJ233" s="47"/>
      <c r="CK233" s="47"/>
      <c r="CL233" s="47"/>
      <c r="CM233" s="47"/>
      <c r="CN233" s="47"/>
      <c r="CO233" s="47"/>
      <c r="CP233" s="47"/>
      <c r="CQ233" s="47"/>
      <c r="CR233" s="47"/>
      <c r="CS233" s="47"/>
      <c r="CT233" s="47"/>
      <c r="CU233" s="47"/>
      <c r="CV233" s="47"/>
      <c r="CW233" s="47"/>
      <c r="CX233" s="47"/>
      <c r="CY233" s="47"/>
      <c r="CZ233" s="47"/>
      <c r="DA233" s="47"/>
      <c r="DB233" s="47"/>
      <c r="DC233" s="47"/>
      <c r="DD233" s="47"/>
      <c r="DE233" s="47"/>
      <c r="DF233" s="47"/>
      <c r="DG233" s="47"/>
      <c r="DH233" s="47"/>
      <c r="DI233" s="47"/>
      <c r="DJ233" s="47"/>
      <c r="DK233" s="47"/>
      <c r="DL233" s="47"/>
      <c r="DM233" s="47"/>
      <c r="DN233" s="47"/>
      <c r="DO233" s="47"/>
      <c r="DP233" s="47"/>
      <c r="DQ233" s="47"/>
      <c r="DR233" s="47"/>
      <c r="DS233" s="47"/>
      <c r="DT233" s="47"/>
      <c r="DU233" s="47"/>
      <c r="DV233" s="47"/>
      <c r="DW233" s="47"/>
      <c r="DX233" s="47"/>
      <c r="DY233" s="47"/>
      <c r="DZ233" s="47"/>
      <c r="EA233" s="47"/>
      <c r="EB233" s="47"/>
      <c r="EC233" s="47"/>
      <c r="ED233" s="47"/>
      <c r="EE233" s="47"/>
      <c r="EF233" s="47"/>
      <c r="EG233" s="47"/>
      <c r="EH233" s="47"/>
      <c r="EI233" s="47"/>
      <c r="EJ233" s="47"/>
      <c r="EK233" s="47"/>
      <c r="EL233" s="47"/>
      <c r="EM233" s="47"/>
      <c r="EN233" s="47"/>
      <c r="EO233" s="47"/>
      <c r="EP233" s="47"/>
      <c r="EQ233" s="47"/>
      <c r="ER233" s="47"/>
      <c r="ES233" s="47"/>
      <c r="ET233" s="47"/>
      <c r="EU233" s="47"/>
      <c r="EV233" s="47"/>
      <c r="EW233" s="47"/>
      <c r="EX233" s="47"/>
      <c r="EY233" s="47"/>
      <c r="EZ233" s="47"/>
      <c r="FA233" s="47"/>
      <c r="FB233" s="47"/>
      <c r="FC233" s="47"/>
      <c r="FD233" s="47"/>
      <c r="FE233" s="47"/>
      <c r="FF233" s="47"/>
      <c r="FG233" s="47"/>
      <c r="FH233" s="47"/>
      <c r="FI233" s="47"/>
      <c r="FJ233" s="47"/>
      <c r="FK233" s="47"/>
      <c r="FL233" s="47"/>
      <c r="FM233" s="47"/>
      <c r="FN233" s="47"/>
      <c r="FO233" s="47"/>
      <c r="FP233" s="47"/>
    </row>
    <row r="234" spans="1:172" s="48" customFormat="1" ht="35.1" customHeight="1" x14ac:dyDescent="0.35">
      <c r="A234" s="103"/>
      <c r="B234" s="103"/>
      <c r="C234" s="105"/>
      <c r="D234" s="185"/>
      <c r="E234" s="356"/>
      <c r="F234" s="356"/>
      <c r="G234" s="356"/>
      <c r="H234" s="356"/>
      <c r="I234" s="356"/>
      <c r="J234" s="356"/>
      <c r="K234" s="356"/>
      <c r="L234" s="356"/>
      <c r="M234" s="356"/>
      <c r="N234" s="47"/>
      <c r="O234" s="47"/>
      <c r="P234" s="47"/>
      <c r="Q234" s="47"/>
      <c r="R234" s="47"/>
      <c r="S234" s="47"/>
      <c r="T234" s="47"/>
      <c r="U234" s="47"/>
      <c r="V234" s="47"/>
      <c r="W234" s="47"/>
      <c r="X234" s="47"/>
      <c r="Y234" s="47"/>
      <c r="Z234" s="47"/>
      <c r="AA234" s="47"/>
      <c r="AB234" s="47"/>
      <c r="AC234" s="47"/>
      <c r="AD234" s="47"/>
      <c r="AE234" s="47"/>
      <c r="AF234" s="47"/>
      <c r="AG234" s="47"/>
      <c r="AH234" s="47"/>
      <c r="AI234" s="47"/>
      <c r="AJ234" s="47"/>
      <c r="AK234" s="47"/>
      <c r="AL234" s="47"/>
      <c r="AM234" s="47"/>
      <c r="AN234" s="47"/>
      <c r="AO234" s="47"/>
      <c r="AP234" s="47"/>
      <c r="AQ234" s="47"/>
      <c r="AR234" s="47"/>
      <c r="AS234" s="47"/>
      <c r="AT234" s="47"/>
      <c r="AU234" s="47"/>
      <c r="AV234" s="47"/>
      <c r="AW234" s="47"/>
      <c r="AX234" s="47"/>
      <c r="AY234" s="47"/>
      <c r="AZ234" s="47"/>
      <c r="BA234" s="47"/>
      <c r="BB234" s="47"/>
      <c r="BC234" s="47"/>
      <c r="BD234" s="47"/>
      <c r="BE234" s="47"/>
      <c r="BF234" s="47"/>
      <c r="BG234" s="47"/>
      <c r="BH234" s="47"/>
      <c r="BI234" s="47"/>
      <c r="BJ234" s="47"/>
      <c r="BK234" s="47"/>
      <c r="BL234" s="47"/>
      <c r="BM234" s="47"/>
      <c r="BN234" s="47"/>
      <c r="BO234" s="47"/>
      <c r="BP234" s="47"/>
      <c r="BQ234" s="47"/>
      <c r="BR234" s="47"/>
      <c r="BS234" s="47"/>
      <c r="BT234" s="47"/>
      <c r="BU234" s="47"/>
      <c r="BV234" s="47"/>
      <c r="BW234" s="47"/>
      <c r="BX234" s="47"/>
      <c r="BY234" s="47"/>
      <c r="BZ234" s="47"/>
      <c r="CA234" s="47"/>
      <c r="CB234" s="47"/>
      <c r="CC234" s="47"/>
      <c r="CD234" s="47"/>
      <c r="CE234" s="47"/>
      <c r="CF234" s="47"/>
      <c r="CG234" s="47"/>
      <c r="CH234" s="47"/>
      <c r="CI234" s="47"/>
      <c r="CJ234" s="47"/>
      <c r="CK234" s="47"/>
      <c r="CL234" s="47"/>
      <c r="CM234" s="47"/>
      <c r="CN234" s="47"/>
      <c r="CO234" s="47"/>
      <c r="CP234" s="47"/>
      <c r="CQ234" s="47"/>
      <c r="CR234" s="47"/>
      <c r="CS234" s="47"/>
      <c r="CT234" s="47"/>
      <c r="CU234" s="47"/>
      <c r="CV234" s="47"/>
      <c r="CW234" s="47"/>
      <c r="CX234" s="47"/>
      <c r="CY234" s="47"/>
      <c r="CZ234" s="47"/>
      <c r="DA234" s="47"/>
      <c r="DB234" s="47"/>
      <c r="DC234" s="47"/>
      <c r="DD234" s="47"/>
      <c r="DE234" s="47"/>
      <c r="DF234" s="47"/>
      <c r="DG234" s="47"/>
      <c r="DH234" s="47"/>
      <c r="DI234" s="47"/>
      <c r="DJ234" s="47"/>
      <c r="DK234" s="47"/>
      <c r="DL234" s="47"/>
      <c r="DM234" s="47"/>
      <c r="DN234" s="47"/>
      <c r="DO234" s="47"/>
      <c r="DP234" s="47"/>
      <c r="DQ234" s="47"/>
      <c r="DR234" s="47"/>
      <c r="DS234" s="47"/>
      <c r="DT234" s="47"/>
      <c r="DU234" s="47"/>
      <c r="DV234" s="47"/>
      <c r="DW234" s="47"/>
      <c r="DX234" s="47"/>
      <c r="DY234" s="47"/>
      <c r="DZ234" s="47"/>
      <c r="EA234" s="47"/>
      <c r="EB234" s="47"/>
      <c r="EC234" s="47"/>
      <c r="ED234" s="47"/>
      <c r="EE234" s="47"/>
      <c r="EF234" s="47"/>
      <c r="EG234" s="47"/>
      <c r="EH234" s="47"/>
      <c r="EI234" s="47"/>
      <c r="EJ234" s="47"/>
      <c r="EK234" s="47"/>
      <c r="EL234" s="47"/>
      <c r="EM234" s="47"/>
      <c r="EN234" s="47"/>
      <c r="EO234" s="47"/>
      <c r="EP234" s="47"/>
      <c r="EQ234" s="47"/>
      <c r="ER234" s="47"/>
      <c r="ES234" s="47"/>
      <c r="ET234" s="47"/>
      <c r="EU234" s="47"/>
      <c r="EV234" s="47"/>
      <c r="EW234" s="47"/>
      <c r="EX234" s="47"/>
      <c r="EY234" s="47"/>
      <c r="EZ234" s="47"/>
      <c r="FA234" s="47"/>
      <c r="FB234" s="47"/>
      <c r="FC234" s="47"/>
      <c r="FD234" s="47"/>
      <c r="FE234" s="47"/>
      <c r="FF234" s="47"/>
      <c r="FG234" s="47"/>
      <c r="FH234" s="47"/>
      <c r="FI234" s="47"/>
      <c r="FJ234" s="47"/>
      <c r="FK234" s="47"/>
      <c r="FL234" s="47"/>
      <c r="FM234" s="47"/>
      <c r="FN234" s="47"/>
      <c r="FO234" s="47"/>
      <c r="FP234" s="47"/>
    </row>
    <row r="235" spans="1:172" s="48" customFormat="1" ht="35.1" customHeight="1" x14ac:dyDescent="0.35">
      <c r="A235" s="103"/>
      <c r="B235" s="103"/>
      <c r="C235" s="105"/>
      <c r="D235" s="182"/>
      <c r="E235" s="356"/>
      <c r="F235" s="356"/>
      <c r="G235" s="356"/>
      <c r="H235" s="356"/>
      <c r="I235" s="356"/>
      <c r="J235" s="356"/>
      <c r="K235" s="356"/>
      <c r="L235" s="356"/>
      <c r="M235" s="356"/>
      <c r="N235" s="47"/>
      <c r="O235" s="47"/>
      <c r="P235" s="47"/>
      <c r="Q235" s="47"/>
      <c r="R235" s="47"/>
      <c r="S235" s="47"/>
      <c r="T235" s="47"/>
      <c r="U235" s="47"/>
      <c r="V235" s="47"/>
      <c r="W235" s="47"/>
      <c r="X235" s="47"/>
      <c r="Y235" s="47"/>
      <c r="Z235" s="47"/>
      <c r="AA235" s="47"/>
      <c r="AB235" s="47"/>
      <c r="AC235" s="47"/>
      <c r="AD235" s="47"/>
      <c r="AE235" s="47"/>
      <c r="AF235" s="47"/>
      <c r="AG235" s="47"/>
      <c r="AH235" s="47"/>
      <c r="AI235" s="47"/>
      <c r="AJ235" s="47"/>
      <c r="AK235" s="47"/>
      <c r="AL235" s="47"/>
      <c r="AM235" s="47"/>
      <c r="AN235" s="47"/>
      <c r="AO235" s="47"/>
      <c r="AP235" s="47"/>
      <c r="AQ235" s="47"/>
      <c r="AR235" s="47"/>
      <c r="AS235" s="47"/>
      <c r="AT235" s="47"/>
      <c r="AU235" s="47"/>
      <c r="AV235" s="47"/>
      <c r="AW235" s="47"/>
      <c r="AX235" s="47"/>
      <c r="AY235" s="47"/>
      <c r="AZ235" s="47"/>
      <c r="BA235" s="47"/>
      <c r="BB235" s="47"/>
      <c r="BC235" s="47"/>
      <c r="BD235" s="47"/>
      <c r="BE235" s="47"/>
      <c r="BF235" s="47"/>
      <c r="BG235" s="47"/>
      <c r="BH235" s="47"/>
      <c r="BI235" s="47"/>
      <c r="BJ235" s="47"/>
      <c r="BK235" s="47"/>
      <c r="BL235" s="47"/>
      <c r="BM235" s="47"/>
      <c r="BN235" s="47"/>
      <c r="BO235" s="47"/>
      <c r="BP235" s="47"/>
      <c r="BQ235" s="47"/>
      <c r="BR235" s="47"/>
      <c r="BS235" s="47"/>
      <c r="BT235" s="47"/>
      <c r="BU235" s="47"/>
      <c r="BV235" s="47"/>
      <c r="BW235" s="47"/>
      <c r="BX235" s="47"/>
      <c r="BY235" s="47"/>
      <c r="BZ235" s="47"/>
      <c r="CA235" s="47"/>
      <c r="CB235" s="47"/>
      <c r="CC235" s="47"/>
      <c r="CD235" s="47"/>
      <c r="CE235" s="47"/>
      <c r="CF235" s="47"/>
      <c r="CG235" s="47"/>
      <c r="CH235" s="47"/>
      <c r="CI235" s="47"/>
      <c r="CJ235" s="47"/>
      <c r="CK235" s="47"/>
      <c r="CL235" s="47"/>
      <c r="CM235" s="47"/>
      <c r="CN235" s="47"/>
      <c r="CO235" s="47"/>
      <c r="CP235" s="47"/>
      <c r="CQ235" s="47"/>
      <c r="CR235" s="47"/>
      <c r="CS235" s="47"/>
      <c r="CT235" s="47"/>
      <c r="CU235" s="47"/>
      <c r="CV235" s="47"/>
      <c r="CW235" s="47"/>
      <c r="CX235" s="47"/>
      <c r="CY235" s="47"/>
      <c r="CZ235" s="47"/>
      <c r="DA235" s="47"/>
      <c r="DB235" s="47"/>
      <c r="DC235" s="47"/>
      <c r="DD235" s="47"/>
      <c r="DE235" s="47"/>
      <c r="DF235" s="47"/>
      <c r="DG235" s="47"/>
      <c r="DH235" s="47"/>
      <c r="DI235" s="47"/>
      <c r="DJ235" s="47"/>
      <c r="DK235" s="47"/>
      <c r="DL235" s="47"/>
      <c r="DM235" s="47"/>
      <c r="DN235" s="47"/>
      <c r="DO235" s="47"/>
      <c r="DP235" s="47"/>
      <c r="DQ235" s="47"/>
      <c r="DR235" s="47"/>
      <c r="DS235" s="47"/>
      <c r="DT235" s="47"/>
      <c r="DU235" s="47"/>
      <c r="DV235" s="47"/>
      <c r="DW235" s="47"/>
      <c r="DX235" s="47"/>
      <c r="DY235" s="47"/>
      <c r="DZ235" s="47"/>
      <c r="EA235" s="47"/>
      <c r="EB235" s="47"/>
      <c r="EC235" s="47"/>
      <c r="ED235" s="47"/>
      <c r="EE235" s="47"/>
      <c r="EF235" s="47"/>
      <c r="EG235" s="47"/>
      <c r="EH235" s="47"/>
      <c r="EI235" s="47"/>
      <c r="EJ235" s="47"/>
      <c r="EK235" s="47"/>
      <c r="EL235" s="47"/>
      <c r="EM235" s="47"/>
      <c r="EN235" s="47"/>
      <c r="EO235" s="47"/>
      <c r="EP235" s="47"/>
      <c r="EQ235" s="47"/>
      <c r="ER235" s="47"/>
      <c r="ES235" s="47"/>
      <c r="ET235" s="47"/>
      <c r="EU235" s="47"/>
      <c r="EV235" s="47"/>
      <c r="EW235" s="47"/>
      <c r="EX235" s="47"/>
      <c r="EY235" s="47"/>
      <c r="EZ235" s="47"/>
      <c r="FA235" s="47"/>
      <c r="FB235" s="47"/>
      <c r="FC235" s="47"/>
      <c r="FD235" s="47"/>
      <c r="FE235" s="47"/>
      <c r="FF235" s="47"/>
      <c r="FG235" s="47"/>
      <c r="FH235" s="47"/>
      <c r="FI235" s="47"/>
      <c r="FJ235" s="47"/>
      <c r="FK235" s="47"/>
      <c r="FL235" s="47"/>
      <c r="FM235" s="47"/>
      <c r="FN235" s="47"/>
      <c r="FO235" s="47"/>
      <c r="FP235" s="47"/>
    </row>
    <row r="236" spans="1:172" s="48" customFormat="1" ht="35.1" customHeight="1" x14ac:dyDescent="0.35">
      <c r="A236" s="103"/>
      <c r="B236" s="103"/>
      <c r="C236" s="105"/>
      <c r="D236" s="182"/>
      <c r="E236" s="356"/>
      <c r="F236" s="356"/>
      <c r="G236" s="356"/>
      <c r="H236" s="356"/>
      <c r="I236" s="356"/>
      <c r="J236" s="356"/>
      <c r="K236" s="356"/>
      <c r="L236" s="356"/>
      <c r="M236" s="356"/>
      <c r="N236" s="47"/>
      <c r="O236" s="148"/>
      <c r="P236" s="47"/>
      <c r="Q236" s="47"/>
      <c r="R236" s="47"/>
      <c r="S236" s="47"/>
      <c r="T236" s="47"/>
      <c r="U236" s="47"/>
      <c r="V236" s="47"/>
      <c r="W236" s="47"/>
      <c r="X236" s="47"/>
      <c r="Y236" s="47"/>
      <c r="Z236" s="47"/>
      <c r="AA236" s="47"/>
      <c r="AB236" s="47"/>
      <c r="AC236" s="47"/>
      <c r="AD236" s="47"/>
      <c r="AE236" s="47"/>
      <c r="AF236" s="47"/>
      <c r="AG236" s="47"/>
      <c r="AH236" s="47"/>
      <c r="AI236" s="47"/>
      <c r="AJ236" s="47"/>
      <c r="AK236" s="47"/>
      <c r="AL236" s="47"/>
      <c r="AM236" s="47"/>
      <c r="AN236" s="47"/>
      <c r="AO236" s="47"/>
      <c r="AP236" s="47"/>
      <c r="AQ236" s="47"/>
      <c r="AR236" s="47"/>
      <c r="AS236" s="47"/>
      <c r="AT236" s="47"/>
      <c r="AU236" s="47"/>
      <c r="AV236" s="47"/>
      <c r="AW236" s="47"/>
      <c r="AX236" s="47"/>
      <c r="AY236" s="47"/>
      <c r="AZ236" s="47"/>
      <c r="BA236" s="47"/>
      <c r="BB236" s="47"/>
      <c r="BC236" s="47"/>
      <c r="BD236" s="47"/>
      <c r="BE236" s="47"/>
      <c r="BF236" s="47"/>
      <c r="BG236" s="47"/>
      <c r="BH236" s="47"/>
      <c r="BI236" s="47"/>
      <c r="BJ236" s="47"/>
      <c r="BK236" s="47"/>
      <c r="BL236" s="47"/>
      <c r="BM236" s="47"/>
      <c r="BN236" s="47"/>
      <c r="BO236" s="47"/>
      <c r="BP236" s="47"/>
      <c r="BQ236" s="47"/>
      <c r="BR236" s="47"/>
      <c r="BS236" s="47"/>
      <c r="BT236" s="47"/>
      <c r="BU236" s="47"/>
      <c r="BV236" s="47"/>
      <c r="BW236" s="47"/>
      <c r="BX236" s="47"/>
      <c r="BY236" s="47"/>
      <c r="BZ236" s="47"/>
      <c r="CA236" s="47"/>
      <c r="CB236" s="47"/>
      <c r="CC236" s="47"/>
      <c r="CD236" s="47"/>
      <c r="CE236" s="47"/>
      <c r="CF236" s="47"/>
      <c r="CG236" s="47"/>
      <c r="CH236" s="47"/>
      <c r="CI236" s="47"/>
      <c r="CJ236" s="47"/>
      <c r="CK236" s="47"/>
      <c r="CL236" s="47"/>
      <c r="CM236" s="47"/>
      <c r="CN236" s="47"/>
      <c r="CO236" s="47"/>
      <c r="CP236" s="47"/>
      <c r="CQ236" s="47"/>
      <c r="CR236" s="47"/>
      <c r="CS236" s="47"/>
      <c r="CT236" s="47"/>
      <c r="CU236" s="47"/>
      <c r="CV236" s="47"/>
      <c r="CW236" s="47"/>
      <c r="CX236" s="47"/>
      <c r="CY236" s="47"/>
      <c r="CZ236" s="47"/>
      <c r="DA236" s="47"/>
      <c r="DB236" s="47"/>
      <c r="DC236" s="47"/>
      <c r="DD236" s="47"/>
      <c r="DE236" s="47"/>
      <c r="DF236" s="47"/>
      <c r="DG236" s="47"/>
      <c r="DH236" s="47"/>
      <c r="DI236" s="47"/>
      <c r="DJ236" s="47"/>
      <c r="DK236" s="47"/>
      <c r="DL236" s="47"/>
      <c r="DM236" s="47"/>
      <c r="DN236" s="47"/>
      <c r="DO236" s="47"/>
      <c r="DP236" s="47"/>
      <c r="DQ236" s="47"/>
      <c r="DR236" s="47"/>
      <c r="DS236" s="47"/>
      <c r="DT236" s="47"/>
      <c r="DU236" s="47"/>
      <c r="DV236" s="47"/>
      <c r="DW236" s="47"/>
      <c r="DX236" s="47"/>
      <c r="DY236" s="47"/>
      <c r="DZ236" s="47"/>
      <c r="EA236" s="47"/>
      <c r="EB236" s="47"/>
      <c r="EC236" s="47"/>
      <c r="ED236" s="47"/>
      <c r="EE236" s="47"/>
      <c r="EF236" s="47"/>
      <c r="EG236" s="47"/>
      <c r="EH236" s="47"/>
      <c r="EI236" s="47"/>
      <c r="EJ236" s="47"/>
      <c r="EK236" s="47"/>
      <c r="EL236" s="47"/>
      <c r="EM236" s="47"/>
      <c r="EN236" s="47"/>
      <c r="EO236" s="47"/>
      <c r="EP236" s="47"/>
      <c r="EQ236" s="47"/>
      <c r="ER236" s="47"/>
      <c r="ES236" s="47"/>
      <c r="ET236" s="47"/>
      <c r="EU236" s="47"/>
      <c r="EV236" s="47"/>
      <c r="EW236" s="47"/>
      <c r="EX236" s="47"/>
      <c r="EY236" s="47"/>
      <c r="EZ236" s="47"/>
      <c r="FA236" s="47"/>
      <c r="FB236" s="47"/>
      <c r="FC236" s="47"/>
      <c r="FD236" s="47"/>
      <c r="FE236" s="47"/>
      <c r="FF236" s="47"/>
      <c r="FG236" s="47"/>
      <c r="FH236" s="47"/>
      <c r="FI236" s="47"/>
      <c r="FJ236" s="47"/>
      <c r="FK236" s="47"/>
      <c r="FL236" s="47"/>
      <c r="FM236" s="47"/>
      <c r="FN236" s="47"/>
      <c r="FO236" s="47"/>
      <c r="FP236" s="47"/>
    </row>
    <row r="237" spans="1:172" s="48" customFormat="1" ht="35.1" customHeight="1" x14ac:dyDescent="0.35">
      <c r="A237" s="103"/>
      <c r="B237" s="103"/>
      <c r="C237" s="105"/>
      <c r="D237" s="182"/>
      <c r="E237" s="356"/>
      <c r="F237" s="356"/>
      <c r="G237" s="356"/>
      <c r="H237" s="356"/>
      <c r="I237" s="356"/>
      <c r="J237" s="356"/>
      <c r="K237" s="356"/>
      <c r="L237" s="356"/>
      <c r="M237" s="356"/>
      <c r="N237" s="47"/>
      <c r="O237" s="47"/>
      <c r="P237" s="47"/>
      <c r="Q237" s="47"/>
      <c r="R237" s="47"/>
      <c r="S237" s="47"/>
      <c r="T237" s="47"/>
      <c r="U237" s="47"/>
      <c r="V237" s="47"/>
      <c r="W237" s="47"/>
      <c r="X237" s="47"/>
      <c r="Y237" s="47"/>
      <c r="Z237" s="47"/>
      <c r="AA237" s="47"/>
      <c r="AB237" s="47"/>
      <c r="AC237" s="47"/>
      <c r="AD237" s="47"/>
      <c r="AE237" s="47"/>
      <c r="AF237" s="47"/>
      <c r="AG237" s="47"/>
      <c r="AH237" s="47"/>
      <c r="AI237" s="47"/>
      <c r="AJ237" s="47"/>
      <c r="AK237" s="47"/>
      <c r="AL237" s="47"/>
      <c r="AM237" s="47"/>
      <c r="AN237" s="47"/>
      <c r="AO237" s="47"/>
      <c r="AP237" s="47"/>
      <c r="AQ237" s="47"/>
      <c r="AR237" s="47"/>
      <c r="AS237" s="47"/>
      <c r="AT237" s="47"/>
      <c r="AU237" s="47"/>
      <c r="AV237" s="47"/>
      <c r="AW237" s="47"/>
      <c r="AX237" s="47"/>
      <c r="AY237" s="47"/>
      <c r="AZ237" s="47"/>
      <c r="BA237" s="47"/>
      <c r="BB237" s="47"/>
      <c r="BC237" s="47"/>
      <c r="BD237" s="47"/>
      <c r="BE237" s="47"/>
      <c r="BF237" s="47"/>
      <c r="BG237" s="47"/>
      <c r="BH237" s="47"/>
      <c r="BI237" s="47"/>
      <c r="BJ237" s="47"/>
      <c r="BK237" s="47"/>
      <c r="BL237" s="47"/>
      <c r="BM237" s="47"/>
      <c r="BN237" s="47"/>
      <c r="BO237" s="47"/>
      <c r="BP237" s="47"/>
      <c r="BQ237" s="47"/>
      <c r="BR237" s="47"/>
      <c r="BS237" s="47"/>
      <c r="BT237" s="47"/>
      <c r="BU237" s="47"/>
      <c r="BV237" s="47"/>
      <c r="BW237" s="47"/>
      <c r="BX237" s="47"/>
      <c r="BY237" s="47"/>
      <c r="BZ237" s="47"/>
      <c r="CA237" s="47"/>
      <c r="CB237" s="47"/>
      <c r="CC237" s="47"/>
      <c r="CD237" s="47"/>
      <c r="CE237" s="47"/>
      <c r="CF237" s="47"/>
      <c r="CG237" s="47"/>
      <c r="CH237" s="47"/>
      <c r="CI237" s="47"/>
      <c r="CJ237" s="47"/>
      <c r="CK237" s="47"/>
      <c r="CL237" s="47"/>
      <c r="CM237" s="47"/>
      <c r="CN237" s="47"/>
      <c r="CO237" s="47"/>
      <c r="CP237" s="47"/>
      <c r="CQ237" s="47"/>
      <c r="CR237" s="47"/>
      <c r="CS237" s="47"/>
      <c r="CT237" s="47"/>
      <c r="CU237" s="47"/>
      <c r="CV237" s="47"/>
      <c r="CW237" s="47"/>
      <c r="CX237" s="47"/>
      <c r="CY237" s="47"/>
      <c r="CZ237" s="47"/>
      <c r="DA237" s="47"/>
      <c r="DB237" s="47"/>
      <c r="DC237" s="47"/>
      <c r="DD237" s="47"/>
      <c r="DE237" s="47"/>
      <c r="DF237" s="47"/>
      <c r="DG237" s="47"/>
      <c r="DH237" s="47"/>
      <c r="DI237" s="47"/>
      <c r="DJ237" s="47"/>
      <c r="DK237" s="47"/>
      <c r="DL237" s="47"/>
      <c r="DM237" s="47"/>
      <c r="DN237" s="47"/>
      <c r="DO237" s="47"/>
      <c r="DP237" s="47"/>
      <c r="DQ237" s="47"/>
      <c r="DR237" s="47"/>
      <c r="DS237" s="47"/>
      <c r="DT237" s="47"/>
      <c r="DU237" s="47"/>
      <c r="DV237" s="47"/>
      <c r="DW237" s="47"/>
      <c r="DX237" s="47"/>
      <c r="DY237" s="47"/>
      <c r="DZ237" s="47"/>
      <c r="EA237" s="47"/>
      <c r="EB237" s="47"/>
      <c r="EC237" s="47"/>
      <c r="ED237" s="47"/>
      <c r="EE237" s="47"/>
      <c r="EF237" s="47"/>
      <c r="EG237" s="47"/>
      <c r="EH237" s="47"/>
      <c r="EI237" s="47"/>
      <c r="EJ237" s="47"/>
      <c r="EK237" s="47"/>
      <c r="EL237" s="47"/>
      <c r="EM237" s="47"/>
      <c r="EN237" s="47"/>
      <c r="EO237" s="47"/>
      <c r="EP237" s="47"/>
      <c r="EQ237" s="47"/>
      <c r="ER237" s="47"/>
      <c r="ES237" s="47"/>
      <c r="ET237" s="47"/>
      <c r="EU237" s="47"/>
      <c r="EV237" s="47"/>
      <c r="EW237" s="47"/>
      <c r="EX237" s="47"/>
      <c r="EY237" s="47"/>
      <c r="EZ237" s="47"/>
      <c r="FA237" s="47"/>
      <c r="FB237" s="47"/>
      <c r="FC237" s="47"/>
      <c r="FD237" s="47"/>
      <c r="FE237" s="47"/>
      <c r="FF237" s="47"/>
      <c r="FG237" s="47"/>
      <c r="FH237" s="47"/>
      <c r="FI237" s="47"/>
      <c r="FJ237" s="47"/>
      <c r="FK237" s="47"/>
      <c r="FL237" s="47"/>
      <c r="FM237" s="47"/>
      <c r="FN237" s="47"/>
      <c r="FO237" s="47"/>
      <c r="FP237" s="47"/>
    </row>
    <row r="238" spans="1:172" s="48" customFormat="1" ht="35.1" customHeight="1" x14ac:dyDescent="0.35">
      <c r="A238" s="103"/>
      <c r="B238" s="103"/>
      <c r="C238" s="105"/>
      <c r="D238" s="182"/>
      <c r="E238" s="356"/>
      <c r="F238" s="356"/>
      <c r="G238" s="356"/>
      <c r="H238" s="356"/>
      <c r="I238" s="356"/>
      <c r="J238" s="356"/>
      <c r="K238" s="356"/>
      <c r="L238" s="356"/>
      <c r="M238" s="356"/>
      <c r="N238" s="47"/>
      <c r="O238" s="47"/>
      <c r="P238" s="47"/>
      <c r="Q238" s="47"/>
      <c r="R238" s="47"/>
      <c r="S238" s="47"/>
      <c r="T238" s="47"/>
      <c r="U238" s="47"/>
      <c r="V238" s="47"/>
      <c r="W238" s="47"/>
      <c r="X238" s="47"/>
      <c r="Y238" s="47"/>
      <c r="Z238" s="47"/>
      <c r="AA238" s="47"/>
      <c r="AB238" s="47"/>
      <c r="AC238" s="47"/>
      <c r="AD238" s="47"/>
      <c r="AE238" s="47"/>
      <c r="AF238" s="47"/>
      <c r="AG238" s="47"/>
      <c r="AH238" s="47"/>
      <c r="AI238" s="47"/>
      <c r="AJ238" s="47"/>
      <c r="AK238" s="47"/>
      <c r="AL238" s="47"/>
      <c r="AM238" s="47"/>
      <c r="AN238" s="47"/>
      <c r="AO238" s="47"/>
      <c r="AP238" s="47"/>
      <c r="AQ238" s="47"/>
      <c r="AR238" s="47"/>
      <c r="AS238" s="47"/>
      <c r="AT238" s="47"/>
      <c r="AU238" s="47"/>
      <c r="AV238" s="47"/>
      <c r="AW238" s="47"/>
      <c r="AX238" s="47"/>
      <c r="AY238" s="47"/>
      <c r="AZ238" s="47"/>
      <c r="BA238" s="47"/>
      <c r="BB238" s="47"/>
      <c r="BC238" s="47"/>
      <c r="BD238" s="47"/>
      <c r="BE238" s="47"/>
      <c r="BF238" s="47"/>
      <c r="BG238" s="47"/>
      <c r="BH238" s="47"/>
      <c r="BI238" s="47"/>
      <c r="BJ238" s="47"/>
      <c r="BK238" s="47"/>
      <c r="BL238" s="47"/>
      <c r="BM238" s="47"/>
      <c r="BN238" s="47"/>
      <c r="BO238" s="47"/>
      <c r="BP238" s="47"/>
      <c r="BQ238" s="47"/>
      <c r="BR238" s="47"/>
      <c r="BS238" s="47"/>
      <c r="BT238" s="47"/>
      <c r="BU238" s="47"/>
      <c r="BV238" s="47"/>
      <c r="BW238" s="47"/>
      <c r="BX238" s="47"/>
      <c r="BY238" s="47"/>
      <c r="BZ238" s="47"/>
      <c r="CA238" s="47"/>
      <c r="CB238" s="47"/>
      <c r="CC238" s="47"/>
      <c r="CD238" s="47"/>
      <c r="CE238" s="47"/>
      <c r="CF238" s="47"/>
      <c r="CG238" s="47"/>
      <c r="CH238" s="47"/>
      <c r="CI238" s="47"/>
      <c r="CJ238" s="47"/>
      <c r="CK238" s="47"/>
      <c r="CL238" s="47"/>
      <c r="CM238" s="47"/>
      <c r="CN238" s="47"/>
      <c r="CO238" s="47"/>
      <c r="CP238" s="47"/>
      <c r="CQ238" s="47"/>
      <c r="CR238" s="47"/>
      <c r="CS238" s="47"/>
      <c r="CT238" s="47"/>
      <c r="CU238" s="47"/>
      <c r="CV238" s="47"/>
      <c r="CW238" s="47"/>
      <c r="CX238" s="47"/>
      <c r="CY238" s="47"/>
      <c r="CZ238" s="47"/>
      <c r="DA238" s="47"/>
      <c r="DB238" s="47"/>
      <c r="DC238" s="47"/>
      <c r="DD238" s="47"/>
      <c r="DE238" s="47"/>
      <c r="DF238" s="47"/>
      <c r="DG238" s="47"/>
      <c r="DH238" s="47"/>
      <c r="DI238" s="47"/>
      <c r="DJ238" s="47"/>
      <c r="DK238" s="47"/>
      <c r="DL238" s="47"/>
      <c r="DM238" s="47"/>
      <c r="DN238" s="47"/>
      <c r="DO238" s="47"/>
      <c r="DP238" s="47"/>
      <c r="DQ238" s="47"/>
      <c r="DR238" s="47"/>
      <c r="DS238" s="47"/>
      <c r="DT238" s="47"/>
      <c r="DU238" s="47"/>
      <c r="DV238" s="47"/>
      <c r="DW238" s="47"/>
      <c r="DX238" s="47"/>
      <c r="DY238" s="47"/>
      <c r="DZ238" s="47"/>
      <c r="EA238" s="47"/>
      <c r="EB238" s="47"/>
      <c r="EC238" s="47"/>
      <c r="ED238" s="47"/>
      <c r="EE238" s="47"/>
      <c r="EF238" s="47"/>
      <c r="EG238" s="47"/>
      <c r="EH238" s="47"/>
      <c r="EI238" s="47"/>
      <c r="EJ238" s="47"/>
      <c r="EK238" s="47"/>
      <c r="EL238" s="47"/>
      <c r="EM238" s="47"/>
      <c r="EN238" s="47"/>
      <c r="EO238" s="47"/>
      <c r="EP238" s="47"/>
      <c r="EQ238" s="47"/>
      <c r="ER238" s="47"/>
      <c r="ES238" s="47"/>
      <c r="ET238" s="47"/>
      <c r="EU238" s="47"/>
      <c r="EV238" s="47"/>
      <c r="EW238" s="47"/>
      <c r="EX238" s="47"/>
      <c r="EY238" s="47"/>
      <c r="EZ238" s="47"/>
      <c r="FA238" s="47"/>
      <c r="FB238" s="47"/>
      <c r="FC238" s="47"/>
      <c r="FD238" s="47"/>
      <c r="FE238" s="47"/>
      <c r="FF238" s="47"/>
      <c r="FG238" s="47"/>
      <c r="FH238" s="47"/>
      <c r="FI238" s="47"/>
      <c r="FJ238" s="47"/>
      <c r="FK238" s="47"/>
      <c r="FL238" s="47"/>
      <c r="FM238" s="47"/>
      <c r="FN238" s="47"/>
      <c r="FO238" s="47"/>
      <c r="FP238" s="47"/>
    </row>
    <row r="239" spans="1:172" s="48" customFormat="1" ht="35.1" customHeight="1" x14ac:dyDescent="0.35">
      <c r="A239" s="103"/>
      <c r="B239" s="103"/>
      <c r="C239" s="105"/>
      <c r="D239" s="182"/>
      <c r="E239" s="356"/>
      <c r="F239" s="356"/>
      <c r="G239" s="356"/>
      <c r="H239" s="356"/>
      <c r="I239" s="356"/>
      <c r="J239" s="356"/>
      <c r="K239" s="356"/>
      <c r="L239" s="356"/>
      <c r="M239" s="356"/>
      <c r="N239" s="47"/>
      <c r="O239" s="47"/>
      <c r="P239" s="47"/>
      <c r="Q239" s="47"/>
      <c r="R239" s="47"/>
      <c r="S239" s="47"/>
      <c r="T239" s="47"/>
      <c r="U239" s="47"/>
      <c r="V239" s="47"/>
      <c r="W239" s="47"/>
      <c r="X239" s="47"/>
      <c r="Y239" s="47"/>
      <c r="Z239" s="47"/>
      <c r="AA239" s="47"/>
      <c r="AB239" s="47"/>
      <c r="AC239" s="47"/>
      <c r="AD239" s="47"/>
      <c r="AE239" s="47"/>
      <c r="AF239" s="47"/>
      <c r="AG239" s="47"/>
      <c r="AH239" s="47"/>
      <c r="AI239" s="47"/>
      <c r="AJ239" s="47"/>
      <c r="AK239" s="47"/>
      <c r="AL239" s="47"/>
      <c r="AM239" s="47"/>
      <c r="AN239" s="47"/>
      <c r="AO239" s="47"/>
      <c r="AP239" s="47"/>
      <c r="AQ239" s="47"/>
      <c r="AR239" s="47"/>
      <c r="AS239" s="47"/>
      <c r="AT239" s="47"/>
      <c r="AU239" s="47"/>
      <c r="AV239" s="47"/>
      <c r="AW239" s="47"/>
      <c r="AX239" s="47"/>
      <c r="AY239" s="47"/>
      <c r="AZ239" s="47"/>
      <c r="BA239" s="47"/>
      <c r="BB239" s="47"/>
      <c r="BC239" s="47"/>
      <c r="BD239" s="47"/>
      <c r="BE239" s="47"/>
      <c r="BF239" s="47"/>
      <c r="BG239" s="47"/>
      <c r="BH239" s="47"/>
      <c r="BI239" s="47"/>
      <c r="BJ239" s="47"/>
      <c r="BK239" s="47"/>
      <c r="BL239" s="47"/>
      <c r="BM239" s="47"/>
      <c r="BN239" s="47"/>
      <c r="BO239" s="47"/>
      <c r="BP239" s="47"/>
      <c r="BQ239" s="47"/>
      <c r="BR239" s="47"/>
      <c r="BS239" s="47"/>
      <c r="BT239" s="47"/>
      <c r="BU239" s="47"/>
      <c r="BV239" s="47"/>
      <c r="BW239" s="47"/>
      <c r="BX239" s="47"/>
      <c r="BY239" s="47"/>
      <c r="BZ239" s="47"/>
      <c r="CA239" s="47"/>
      <c r="CB239" s="47"/>
      <c r="CC239" s="47"/>
      <c r="CD239" s="47"/>
      <c r="CE239" s="47"/>
      <c r="CF239" s="47"/>
      <c r="CG239" s="47"/>
      <c r="CH239" s="47"/>
      <c r="CI239" s="47"/>
      <c r="CJ239" s="47"/>
      <c r="CK239" s="47"/>
      <c r="CL239" s="47"/>
      <c r="CM239" s="47"/>
      <c r="CN239" s="47"/>
      <c r="CO239" s="47"/>
      <c r="CP239" s="47"/>
      <c r="CQ239" s="47"/>
      <c r="CR239" s="47"/>
      <c r="CS239" s="47"/>
      <c r="CT239" s="47"/>
      <c r="CU239" s="47"/>
      <c r="CV239" s="47"/>
      <c r="CW239" s="47"/>
      <c r="CX239" s="47"/>
      <c r="CY239" s="47"/>
      <c r="CZ239" s="47"/>
      <c r="DA239" s="47"/>
      <c r="DB239" s="47"/>
      <c r="DC239" s="47"/>
      <c r="DD239" s="47"/>
      <c r="DE239" s="47"/>
      <c r="DF239" s="47"/>
      <c r="DG239" s="47"/>
      <c r="DH239" s="47"/>
      <c r="DI239" s="47"/>
      <c r="DJ239" s="47"/>
      <c r="DK239" s="47"/>
      <c r="DL239" s="47"/>
      <c r="DM239" s="47"/>
      <c r="DN239" s="47"/>
      <c r="DO239" s="47"/>
      <c r="DP239" s="47"/>
      <c r="DQ239" s="47"/>
      <c r="DR239" s="47"/>
      <c r="DS239" s="47"/>
      <c r="DT239" s="47"/>
      <c r="DU239" s="47"/>
      <c r="DV239" s="47"/>
      <c r="DW239" s="47"/>
      <c r="DX239" s="47"/>
      <c r="DY239" s="47"/>
      <c r="DZ239" s="47"/>
      <c r="EA239" s="47"/>
      <c r="EB239" s="47"/>
      <c r="EC239" s="47"/>
      <c r="ED239" s="47"/>
      <c r="EE239" s="47"/>
      <c r="EF239" s="47"/>
      <c r="EG239" s="47"/>
      <c r="EH239" s="47"/>
      <c r="EI239" s="47"/>
      <c r="EJ239" s="47"/>
      <c r="EK239" s="47"/>
      <c r="EL239" s="47"/>
      <c r="EM239" s="47"/>
      <c r="EN239" s="47"/>
      <c r="EO239" s="47"/>
      <c r="EP239" s="47"/>
      <c r="EQ239" s="47"/>
      <c r="ER239" s="47"/>
      <c r="ES239" s="47"/>
      <c r="ET239" s="47"/>
      <c r="EU239" s="47"/>
      <c r="EV239" s="47"/>
      <c r="EW239" s="47"/>
      <c r="EX239" s="47"/>
      <c r="EY239" s="47"/>
      <c r="EZ239" s="47"/>
      <c r="FA239" s="47"/>
      <c r="FB239" s="47"/>
      <c r="FC239" s="47"/>
      <c r="FD239" s="47"/>
      <c r="FE239" s="47"/>
      <c r="FF239" s="47"/>
      <c r="FG239" s="47"/>
      <c r="FH239" s="47"/>
      <c r="FI239" s="47"/>
      <c r="FJ239" s="47"/>
      <c r="FK239" s="47"/>
      <c r="FL239" s="47"/>
      <c r="FM239" s="47"/>
      <c r="FN239" s="47"/>
      <c r="FO239" s="47"/>
      <c r="FP239" s="47"/>
    </row>
    <row r="240" spans="1:172" s="48" customFormat="1" ht="35.1" customHeight="1" x14ac:dyDescent="0.35">
      <c r="A240" s="103"/>
      <c r="B240" s="103"/>
      <c r="C240" s="105"/>
      <c r="D240" s="182"/>
      <c r="E240" s="356"/>
      <c r="F240" s="356"/>
      <c r="G240" s="356"/>
      <c r="H240" s="356"/>
      <c r="I240" s="356"/>
      <c r="J240" s="356"/>
      <c r="K240" s="356"/>
      <c r="L240" s="356"/>
      <c r="M240" s="356"/>
      <c r="N240" s="47"/>
      <c r="O240" s="47"/>
      <c r="P240" s="7"/>
      <c r="Q240" s="7"/>
      <c r="R240" s="7"/>
      <c r="S240" s="7"/>
      <c r="T240" s="7"/>
      <c r="U240" s="7"/>
      <c r="V240" s="7"/>
      <c r="W240" s="7"/>
      <c r="X240" s="7"/>
      <c r="Y240" s="47"/>
      <c r="Z240" s="47"/>
      <c r="AA240" s="47"/>
      <c r="AB240" s="47"/>
      <c r="AC240" s="47"/>
      <c r="AD240" s="47"/>
      <c r="AE240" s="47"/>
      <c r="AF240" s="47"/>
      <c r="AG240" s="47"/>
      <c r="AH240" s="47"/>
      <c r="AI240" s="47"/>
      <c r="AJ240" s="47"/>
      <c r="AK240" s="47"/>
      <c r="AL240" s="47"/>
      <c r="AM240" s="47"/>
      <c r="AN240" s="47"/>
      <c r="AO240" s="47"/>
      <c r="AP240" s="47"/>
      <c r="AQ240" s="47"/>
      <c r="AR240" s="47"/>
      <c r="AS240" s="47"/>
      <c r="AT240" s="47"/>
      <c r="AU240" s="47"/>
      <c r="AV240" s="47"/>
      <c r="AW240" s="47"/>
      <c r="AX240" s="47"/>
      <c r="AY240" s="47"/>
      <c r="AZ240" s="47"/>
      <c r="BA240" s="47"/>
      <c r="BB240" s="47"/>
      <c r="BC240" s="47"/>
      <c r="BD240" s="47"/>
      <c r="BE240" s="47"/>
      <c r="BF240" s="47"/>
      <c r="BG240" s="47"/>
      <c r="BH240" s="47"/>
      <c r="BI240" s="47"/>
      <c r="BJ240" s="47"/>
      <c r="BK240" s="47"/>
      <c r="BL240" s="47"/>
      <c r="BM240" s="47"/>
      <c r="BN240" s="47"/>
      <c r="BO240" s="47"/>
      <c r="BP240" s="47"/>
      <c r="BQ240" s="47"/>
      <c r="BR240" s="47"/>
      <c r="BS240" s="47"/>
      <c r="BT240" s="47"/>
      <c r="BU240" s="47"/>
      <c r="BV240" s="47"/>
      <c r="BW240" s="47"/>
      <c r="BX240" s="47"/>
      <c r="BY240" s="47"/>
      <c r="BZ240" s="47"/>
      <c r="CA240" s="47"/>
      <c r="CB240" s="47"/>
      <c r="CC240" s="47"/>
      <c r="CD240" s="47"/>
      <c r="CE240" s="47"/>
      <c r="CF240" s="47"/>
      <c r="CG240" s="47"/>
      <c r="CH240" s="47"/>
      <c r="CI240" s="47"/>
      <c r="CJ240" s="47"/>
      <c r="CK240" s="47"/>
      <c r="CL240" s="47"/>
      <c r="CM240" s="47"/>
      <c r="CN240" s="47"/>
      <c r="CO240" s="47"/>
      <c r="CP240" s="47"/>
      <c r="CQ240" s="47"/>
      <c r="CR240" s="47"/>
      <c r="CS240" s="47"/>
      <c r="CT240" s="47"/>
      <c r="CU240" s="47"/>
      <c r="CV240" s="47"/>
      <c r="CW240" s="47"/>
      <c r="CX240" s="47"/>
      <c r="CY240" s="47"/>
      <c r="CZ240" s="47"/>
      <c r="DA240" s="47"/>
      <c r="DB240" s="47"/>
      <c r="DC240" s="47"/>
      <c r="DD240" s="47"/>
      <c r="DE240" s="47"/>
      <c r="DF240" s="47"/>
      <c r="DG240" s="47"/>
      <c r="DH240" s="47"/>
      <c r="DI240" s="47"/>
      <c r="DJ240" s="47"/>
      <c r="DK240" s="47"/>
      <c r="DL240" s="47"/>
      <c r="DM240" s="47"/>
      <c r="DN240" s="47"/>
      <c r="DO240" s="47"/>
      <c r="DP240" s="47"/>
      <c r="DQ240" s="47"/>
      <c r="DR240" s="47"/>
      <c r="DS240" s="47"/>
      <c r="DT240" s="47"/>
      <c r="DU240" s="47"/>
      <c r="DV240" s="47"/>
      <c r="DW240" s="47"/>
      <c r="DX240" s="47"/>
      <c r="DY240" s="47"/>
      <c r="DZ240" s="47"/>
      <c r="EA240" s="47"/>
      <c r="EB240" s="47"/>
      <c r="EC240" s="47"/>
      <c r="ED240" s="47"/>
      <c r="EE240" s="47"/>
      <c r="EF240" s="47"/>
      <c r="EG240" s="47"/>
      <c r="EH240" s="47"/>
      <c r="EI240" s="47"/>
      <c r="EJ240" s="47"/>
      <c r="EK240" s="47"/>
      <c r="EL240" s="47"/>
      <c r="EM240" s="47"/>
      <c r="EN240" s="47"/>
      <c r="EO240" s="47"/>
      <c r="EP240" s="47"/>
      <c r="EQ240" s="47"/>
      <c r="ER240" s="47"/>
      <c r="ES240" s="47"/>
      <c r="ET240" s="47"/>
      <c r="EU240" s="47"/>
      <c r="EV240" s="47"/>
      <c r="EW240" s="47"/>
      <c r="EX240" s="47"/>
      <c r="EY240" s="47"/>
      <c r="EZ240" s="47"/>
      <c r="FA240" s="47"/>
      <c r="FB240" s="47"/>
      <c r="FC240" s="47"/>
      <c r="FD240" s="47"/>
      <c r="FE240" s="47"/>
      <c r="FF240" s="47"/>
      <c r="FG240" s="47"/>
      <c r="FH240" s="47"/>
      <c r="FI240" s="47"/>
      <c r="FJ240" s="47"/>
      <c r="FK240" s="47"/>
      <c r="FL240" s="47"/>
      <c r="FM240" s="47"/>
      <c r="FN240" s="47"/>
      <c r="FO240" s="47"/>
      <c r="FP240" s="47"/>
    </row>
    <row r="241" spans="1:237" s="48" customFormat="1" ht="35.1" customHeight="1" x14ac:dyDescent="0.35">
      <c r="A241" s="103"/>
      <c r="B241" s="103"/>
      <c r="C241" s="105"/>
      <c r="D241" s="186"/>
      <c r="E241" s="356"/>
      <c r="F241" s="356"/>
      <c r="G241" s="356"/>
      <c r="H241" s="356"/>
      <c r="I241" s="356"/>
      <c r="J241" s="356"/>
      <c r="K241" s="356"/>
      <c r="L241" s="356"/>
      <c r="M241" s="356"/>
      <c r="N241" s="47"/>
      <c r="O241" s="47"/>
      <c r="P241" s="7"/>
      <c r="Q241" s="7"/>
      <c r="R241" s="7"/>
      <c r="S241" s="7"/>
      <c r="T241" s="7"/>
      <c r="U241" s="7"/>
      <c r="V241" s="7"/>
      <c r="W241" s="7"/>
      <c r="X241" s="7"/>
      <c r="Y241" s="47"/>
      <c r="Z241" s="47"/>
      <c r="AA241" s="47"/>
      <c r="AB241" s="47"/>
      <c r="AC241" s="47"/>
      <c r="AD241" s="47"/>
      <c r="AE241" s="47"/>
      <c r="AF241" s="47"/>
      <c r="AG241" s="47"/>
      <c r="AH241" s="47"/>
      <c r="AI241" s="47"/>
      <c r="AJ241" s="47"/>
      <c r="AK241" s="47"/>
      <c r="AL241" s="47"/>
      <c r="AM241" s="47"/>
      <c r="AN241" s="47"/>
      <c r="AO241" s="47"/>
      <c r="AP241" s="47"/>
      <c r="AQ241" s="47"/>
      <c r="AR241" s="47"/>
      <c r="AS241" s="47"/>
      <c r="AT241" s="47"/>
      <c r="AU241" s="47"/>
      <c r="AV241" s="47"/>
      <c r="AW241" s="47"/>
      <c r="AX241" s="47"/>
      <c r="AY241" s="47"/>
      <c r="AZ241" s="47"/>
      <c r="BA241" s="47"/>
      <c r="BB241" s="47"/>
      <c r="BC241" s="47"/>
      <c r="BD241" s="47"/>
      <c r="BE241" s="47"/>
      <c r="BF241" s="47"/>
      <c r="BG241" s="47"/>
      <c r="BH241" s="47"/>
      <c r="BI241" s="47"/>
      <c r="BJ241" s="47"/>
      <c r="BK241" s="47"/>
      <c r="BL241" s="47"/>
      <c r="BM241" s="47"/>
      <c r="BN241" s="47"/>
      <c r="BO241" s="47"/>
      <c r="BP241" s="47"/>
      <c r="BQ241" s="47"/>
      <c r="BR241" s="47"/>
      <c r="BS241" s="47"/>
      <c r="BT241" s="47"/>
      <c r="BU241" s="47"/>
      <c r="BV241" s="47"/>
      <c r="BW241" s="47"/>
      <c r="BX241" s="47"/>
      <c r="BY241" s="47"/>
      <c r="BZ241" s="47"/>
      <c r="CA241" s="47"/>
      <c r="CB241" s="47"/>
      <c r="CC241" s="47"/>
      <c r="CD241" s="47"/>
      <c r="CE241" s="47"/>
      <c r="CF241" s="47"/>
      <c r="CG241" s="47"/>
      <c r="CH241" s="47"/>
      <c r="CI241" s="47"/>
      <c r="CJ241" s="47"/>
      <c r="CK241" s="47"/>
      <c r="CL241" s="47"/>
      <c r="CM241" s="47"/>
      <c r="CN241" s="47"/>
      <c r="CO241" s="47"/>
      <c r="CP241" s="47"/>
      <c r="CQ241" s="47"/>
      <c r="CR241" s="47"/>
      <c r="CS241" s="47"/>
      <c r="CT241" s="47"/>
      <c r="CU241" s="47"/>
      <c r="CV241" s="47"/>
      <c r="CW241" s="47"/>
      <c r="CX241" s="47"/>
      <c r="CY241" s="47"/>
      <c r="CZ241" s="47"/>
      <c r="DA241" s="47"/>
      <c r="DB241" s="47"/>
      <c r="DC241" s="47"/>
      <c r="DD241" s="47"/>
      <c r="DE241" s="47"/>
      <c r="DF241" s="47"/>
      <c r="DG241" s="47"/>
      <c r="DH241" s="47"/>
      <c r="DI241" s="47"/>
      <c r="DJ241" s="47"/>
      <c r="DK241" s="47"/>
      <c r="DL241" s="47"/>
      <c r="DM241" s="47"/>
      <c r="DN241" s="47"/>
      <c r="DO241" s="47"/>
      <c r="DP241" s="47"/>
      <c r="DQ241" s="47"/>
      <c r="DR241" s="47"/>
      <c r="DS241" s="47"/>
      <c r="DT241" s="47"/>
      <c r="DU241" s="47"/>
      <c r="DV241" s="47"/>
      <c r="DW241" s="47"/>
      <c r="DX241" s="47"/>
      <c r="DY241" s="47"/>
      <c r="DZ241" s="47"/>
      <c r="EA241" s="47"/>
      <c r="EB241" s="47"/>
      <c r="EC241" s="47"/>
      <c r="ED241" s="47"/>
      <c r="EE241" s="47"/>
      <c r="EF241" s="47"/>
      <c r="EG241" s="47"/>
      <c r="EH241" s="47"/>
      <c r="EI241" s="47"/>
      <c r="EJ241" s="47"/>
      <c r="EK241" s="47"/>
      <c r="EL241" s="47"/>
      <c r="EM241" s="47"/>
      <c r="EN241" s="47"/>
      <c r="EO241" s="47"/>
      <c r="EP241" s="47"/>
      <c r="EQ241" s="47"/>
      <c r="ER241" s="47"/>
      <c r="ES241" s="47"/>
      <c r="ET241" s="47"/>
      <c r="EU241" s="47"/>
      <c r="EV241" s="47"/>
      <c r="EW241" s="47"/>
      <c r="EX241" s="47"/>
      <c r="EY241" s="47"/>
      <c r="EZ241" s="47"/>
      <c r="FA241" s="47"/>
      <c r="FB241" s="47"/>
      <c r="FC241" s="47"/>
      <c r="FD241" s="47"/>
      <c r="FE241" s="47"/>
      <c r="FF241" s="47"/>
      <c r="FG241" s="47"/>
      <c r="FH241" s="47"/>
      <c r="FI241" s="47"/>
      <c r="FJ241" s="47"/>
      <c r="FK241" s="47"/>
      <c r="FL241" s="47"/>
      <c r="FM241" s="47"/>
      <c r="FN241" s="47"/>
      <c r="FO241" s="47"/>
      <c r="FP241" s="47"/>
    </row>
    <row r="242" spans="1:237" s="48" customFormat="1" ht="35.1" customHeight="1" x14ac:dyDescent="0.35">
      <c r="A242" s="103"/>
      <c r="B242" s="103"/>
      <c r="C242" s="105"/>
      <c r="D242" s="186"/>
      <c r="E242" s="356"/>
      <c r="F242" s="356"/>
      <c r="G242" s="356"/>
      <c r="H242" s="356"/>
      <c r="I242" s="356"/>
      <c r="J242" s="356"/>
      <c r="K242" s="356"/>
      <c r="L242" s="356"/>
      <c r="M242" s="356"/>
      <c r="N242" s="47"/>
      <c r="O242" s="47"/>
      <c r="P242" s="7"/>
      <c r="Q242" s="7"/>
      <c r="R242" s="7"/>
      <c r="S242" s="7"/>
      <c r="T242" s="7"/>
      <c r="U242" s="7"/>
      <c r="V242" s="7"/>
      <c r="W242" s="7"/>
      <c r="X242" s="7"/>
      <c r="Y242" s="47"/>
      <c r="Z242" s="47"/>
      <c r="AA242" s="47"/>
      <c r="AB242" s="47"/>
      <c r="AC242" s="47"/>
      <c r="AD242" s="47"/>
      <c r="AE242" s="47"/>
      <c r="AF242" s="47"/>
      <c r="AG242" s="47"/>
      <c r="AH242" s="47"/>
      <c r="AI242" s="47"/>
      <c r="AJ242" s="47"/>
      <c r="AK242" s="47"/>
      <c r="AL242" s="47"/>
      <c r="AM242" s="47"/>
      <c r="AN242" s="47"/>
      <c r="AO242" s="47"/>
      <c r="AP242" s="47"/>
      <c r="AQ242" s="47"/>
      <c r="AR242" s="47"/>
      <c r="AS242" s="47"/>
      <c r="AT242" s="47"/>
      <c r="AU242" s="47"/>
      <c r="AV242" s="47"/>
      <c r="AW242" s="47"/>
      <c r="AX242" s="47"/>
      <c r="AY242" s="47"/>
      <c r="AZ242" s="47"/>
      <c r="BA242" s="47"/>
      <c r="BB242" s="47"/>
      <c r="BC242" s="47"/>
      <c r="BD242" s="47"/>
      <c r="BE242" s="47"/>
      <c r="BF242" s="47"/>
      <c r="BG242" s="47"/>
      <c r="BH242" s="47"/>
      <c r="BI242" s="47"/>
      <c r="BJ242" s="47"/>
      <c r="BK242" s="47"/>
      <c r="BL242" s="47"/>
      <c r="BM242" s="47"/>
      <c r="BN242" s="47"/>
      <c r="BO242" s="47"/>
      <c r="BP242" s="47"/>
      <c r="BQ242" s="47"/>
      <c r="BR242" s="47"/>
      <c r="BS242" s="47"/>
      <c r="BT242" s="47"/>
      <c r="BU242" s="47"/>
      <c r="BV242" s="47"/>
      <c r="BW242" s="47"/>
      <c r="BX242" s="47"/>
      <c r="BY242" s="47"/>
      <c r="BZ242" s="47"/>
      <c r="CA242" s="47"/>
      <c r="CB242" s="47"/>
      <c r="CC242" s="47"/>
      <c r="CD242" s="47"/>
      <c r="CE242" s="47"/>
      <c r="CF242" s="47"/>
      <c r="CG242" s="47"/>
      <c r="CH242" s="47"/>
      <c r="CI242" s="47"/>
      <c r="CJ242" s="47"/>
      <c r="CK242" s="47"/>
      <c r="CL242" s="47"/>
      <c r="CM242" s="47"/>
      <c r="CN242" s="47"/>
      <c r="CO242" s="47"/>
      <c r="CP242" s="47"/>
      <c r="CQ242" s="47"/>
      <c r="CR242" s="47"/>
      <c r="CS242" s="47"/>
      <c r="CT242" s="47"/>
      <c r="CU242" s="47"/>
      <c r="CV242" s="47"/>
      <c r="CW242" s="47"/>
      <c r="CX242" s="47"/>
      <c r="CY242" s="47"/>
      <c r="CZ242" s="47"/>
      <c r="DA242" s="47"/>
      <c r="DB242" s="47"/>
      <c r="DC242" s="47"/>
      <c r="DD242" s="47"/>
      <c r="DE242" s="47"/>
      <c r="DF242" s="47"/>
      <c r="DG242" s="47"/>
      <c r="DH242" s="47"/>
      <c r="DI242" s="47"/>
      <c r="DJ242" s="47"/>
      <c r="DK242" s="47"/>
      <c r="DL242" s="47"/>
      <c r="DM242" s="47"/>
      <c r="DN242" s="47"/>
      <c r="DO242" s="47"/>
      <c r="DP242" s="47"/>
      <c r="DQ242" s="47"/>
      <c r="DR242" s="47"/>
      <c r="DS242" s="47"/>
      <c r="DT242" s="47"/>
      <c r="DU242" s="47"/>
      <c r="DV242" s="47"/>
      <c r="DW242" s="47"/>
      <c r="DX242" s="47"/>
      <c r="DY242" s="47"/>
      <c r="DZ242" s="47"/>
      <c r="EA242" s="47"/>
      <c r="EB242" s="47"/>
      <c r="EC242" s="47"/>
      <c r="ED242" s="47"/>
      <c r="EE242" s="47"/>
      <c r="EF242" s="47"/>
      <c r="EG242" s="47"/>
      <c r="EH242" s="47"/>
      <c r="EI242" s="47"/>
      <c r="EJ242" s="47"/>
      <c r="EK242" s="47"/>
      <c r="EL242" s="47"/>
      <c r="EM242" s="47"/>
      <c r="EN242" s="47"/>
      <c r="EO242" s="47"/>
      <c r="EP242" s="47"/>
      <c r="EQ242" s="47"/>
      <c r="ER242" s="47"/>
      <c r="ES242" s="47"/>
      <c r="ET242" s="47"/>
      <c r="EU242" s="47"/>
      <c r="EV242" s="47"/>
      <c r="EW242" s="47"/>
      <c r="EX242" s="47"/>
      <c r="EY242" s="47"/>
      <c r="EZ242" s="47"/>
      <c r="FA242" s="47"/>
      <c r="FB242" s="47"/>
      <c r="FC242" s="47"/>
      <c r="FD242" s="47"/>
      <c r="FE242" s="47"/>
      <c r="FF242" s="47"/>
      <c r="FG242" s="47"/>
      <c r="FH242" s="47"/>
      <c r="FI242" s="47"/>
      <c r="FJ242" s="47"/>
      <c r="FK242" s="47"/>
      <c r="FL242" s="47"/>
      <c r="FM242" s="47"/>
      <c r="FN242" s="47"/>
      <c r="FO242" s="47"/>
      <c r="FP242" s="47"/>
    </row>
    <row r="243" spans="1:237" s="48" customFormat="1" ht="35.1" customHeight="1" x14ac:dyDescent="0.35">
      <c r="A243" s="103"/>
      <c r="B243" s="103"/>
      <c r="C243" s="105"/>
      <c r="D243" s="182"/>
      <c r="E243" s="356"/>
      <c r="F243" s="356"/>
      <c r="G243" s="356"/>
      <c r="H243" s="356"/>
      <c r="I243" s="356"/>
      <c r="J243" s="356"/>
      <c r="K243" s="356"/>
      <c r="L243" s="356"/>
      <c r="M243" s="356"/>
      <c r="N243" s="47"/>
      <c r="O243" s="47"/>
      <c r="P243" s="7"/>
      <c r="Q243" s="7"/>
      <c r="R243" s="7"/>
      <c r="S243" s="7"/>
      <c r="T243" s="7"/>
      <c r="U243" s="7"/>
      <c r="V243" s="7"/>
      <c r="W243" s="7"/>
      <c r="X243" s="7"/>
      <c r="Y243" s="47"/>
      <c r="Z243" s="47"/>
      <c r="AA243" s="47"/>
      <c r="AB243" s="47"/>
      <c r="AC243" s="47"/>
      <c r="AD243" s="47"/>
      <c r="AE243" s="47"/>
      <c r="AF243" s="47"/>
      <c r="AG243" s="47"/>
      <c r="AH243" s="47"/>
      <c r="AI243" s="47"/>
      <c r="AJ243" s="47"/>
      <c r="AK243" s="47"/>
      <c r="AL243" s="47"/>
      <c r="AM243" s="47"/>
      <c r="AN243" s="47"/>
      <c r="AO243" s="47"/>
      <c r="AP243" s="47"/>
      <c r="AQ243" s="47"/>
      <c r="AR243" s="47"/>
      <c r="AS243" s="47"/>
      <c r="AT243" s="47"/>
      <c r="AU243" s="47"/>
      <c r="AV243" s="47"/>
      <c r="AW243" s="47"/>
      <c r="AX243" s="47"/>
      <c r="AY243" s="47"/>
      <c r="AZ243" s="47"/>
      <c r="BA243" s="47"/>
      <c r="BB243" s="47"/>
      <c r="BC243" s="47"/>
      <c r="BD243" s="47"/>
      <c r="BE243" s="47"/>
      <c r="BF243" s="47"/>
      <c r="BG243" s="47"/>
      <c r="BH243" s="47"/>
      <c r="BI243" s="47"/>
      <c r="BJ243" s="47"/>
      <c r="BK243" s="47"/>
      <c r="BL243" s="47"/>
      <c r="BM243" s="47"/>
      <c r="BN243" s="47"/>
      <c r="BO243" s="47"/>
      <c r="BP243" s="47"/>
      <c r="BQ243" s="47"/>
      <c r="BR243" s="47"/>
      <c r="BS243" s="47"/>
      <c r="BT243" s="47"/>
      <c r="BU243" s="47"/>
      <c r="BV243" s="47"/>
      <c r="BW243" s="47"/>
      <c r="BX243" s="47"/>
      <c r="BY243" s="47"/>
      <c r="BZ243" s="47"/>
      <c r="CA243" s="47"/>
      <c r="CB243" s="47"/>
      <c r="CC243" s="47"/>
      <c r="CD243" s="47"/>
      <c r="CE243" s="47"/>
      <c r="CF243" s="47"/>
      <c r="CG243" s="47"/>
      <c r="CH243" s="47"/>
      <c r="CI243" s="47"/>
      <c r="CJ243" s="47"/>
      <c r="CK243" s="47"/>
      <c r="CL243" s="47"/>
      <c r="CM243" s="47"/>
      <c r="CN243" s="47"/>
      <c r="CO243" s="47"/>
      <c r="CP243" s="47"/>
      <c r="CQ243" s="47"/>
      <c r="CR243" s="47"/>
      <c r="CS243" s="47"/>
      <c r="CT243" s="47"/>
      <c r="CU243" s="47"/>
      <c r="CV243" s="47"/>
      <c r="CW243" s="47"/>
      <c r="CX243" s="47"/>
      <c r="CY243" s="47"/>
      <c r="CZ243" s="47"/>
      <c r="DA243" s="47"/>
      <c r="DB243" s="47"/>
      <c r="DC243" s="47"/>
      <c r="DD243" s="47"/>
      <c r="DE243" s="47"/>
      <c r="DF243" s="47"/>
      <c r="DG243" s="47"/>
      <c r="DH243" s="47"/>
      <c r="DI243" s="47"/>
      <c r="DJ243" s="47"/>
      <c r="DK243" s="47"/>
      <c r="DL243" s="47"/>
      <c r="DM243" s="47"/>
      <c r="DN243" s="47"/>
      <c r="DO243" s="47"/>
      <c r="DP243" s="47"/>
      <c r="DQ243" s="47"/>
      <c r="DR243" s="47"/>
      <c r="DS243" s="47"/>
      <c r="DT243" s="47"/>
      <c r="DU243" s="47"/>
      <c r="DV243" s="47"/>
      <c r="DW243" s="47"/>
      <c r="DX243" s="47"/>
      <c r="DY243" s="47"/>
      <c r="DZ243" s="47"/>
      <c r="EA243" s="47"/>
      <c r="EB243" s="47"/>
      <c r="EC243" s="47"/>
      <c r="ED243" s="47"/>
      <c r="EE243" s="47"/>
      <c r="EF243" s="47"/>
      <c r="EG243" s="47"/>
      <c r="EH243" s="47"/>
      <c r="EI243" s="47"/>
      <c r="EJ243" s="47"/>
      <c r="EK243" s="47"/>
      <c r="EL243" s="47"/>
      <c r="EM243" s="47"/>
      <c r="EN243" s="47"/>
      <c r="EO243" s="47"/>
      <c r="EP243" s="47"/>
      <c r="EQ243" s="47"/>
      <c r="ER243" s="47"/>
      <c r="ES243" s="47"/>
      <c r="ET243" s="47"/>
      <c r="EU243" s="47"/>
      <c r="EV243" s="47"/>
      <c r="EW243" s="47"/>
      <c r="EX243" s="47"/>
      <c r="EY243" s="47"/>
      <c r="EZ243" s="47"/>
      <c r="FA243" s="47"/>
      <c r="FB243" s="47"/>
      <c r="FC243" s="47"/>
      <c r="FD243" s="47"/>
      <c r="FE243" s="47"/>
      <c r="FF243" s="47"/>
      <c r="FG243" s="47"/>
      <c r="FH243" s="47"/>
      <c r="FI243" s="47"/>
      <c r="FJ243" s="47"/>
      <c r="FK243" s="47"/>
      <c r="FL243" s="47"/>
      <c r="FM243" s="47"/>
      <c r="FN243" s="47"/>
      <c r="FO243" s="47"/>
      <c r="FP243" s="47"/>
    </row>
    <row r="244" spans="1:237" s="48" customFormat="1" ht="35.1" customHeight="1" x14ac:dyDescent="0.35">
      <c r="A244" s="103"/>
      <c r="B244" s="103"/>
      <c r="C244" s="105"/>
      <c r="D244" s="182"/>
      <c r="E244" s="356"/>
      <c r="F244" s="356"/>
      <c r="G244" s="356"/>
      <c r="H244" s="356"/>
      <c r="I244" s="356"/>
      <c r="J244" s="356"/>
      <c r="K244" s="356"/>
      <c r="L244" s="356"/>
      <c r="M244" s="356"/>
      <c r="N244" s="47"/>
      <c r="O244" s="47"/>
      <c r="P244" s="7"/>
      <c r="Q244" s="7"/>
      <c r="R244" s="7"/>
      <c r="S244" s="7"/>
      <c r="T244" s="7"/>
      <c r="U244" s="7"/>
      <c r="V244" s="7"/>
      <c r="W244" s="7"/>
      <c r="X244" s="7"/>
      <c r="Y244" s="47"/>
      <c r="Z244" s="47"/>
      <c r="AA244" s="47"/>
      <c r="AB244" s="47"/>
      <c r="AC244" s="47"/>
      <c r="AD244" s="47"/>
      <c r="AE244" s="47"/>
      <c r="AF244" s="47"/>
      <c r="AG244" s="47"/>
      <c r="AH244" s="47"/>
      <c r="AI244" s="47"/>
      <c r="AJ244" s="47"/>
      <c r="AK244" s="47"/>
      <c r="AL244" s="47"/>
      <c r="AM244" s="47"/>
      <c r="AN244" s="47"/>
      <c r="AO244" s="47"/>
      <c r="AP244" s="47"/>
      <c r="AQ244" s="47"/>
      <c r="AR244" s="47"/>
      <c r="AS244" s="47"/>
      <c r="AT244" s="47"/>
      <c r="AU244" s="47"/>
      <c r="AV244" s="47"/>
      <c r="AW244" s="47"/>
      <c r="AX244" s="47"/>
      <c r="AY244" s="47"/>
      <c r="AZ244" s="47"/>
      <c r="BA244" s="47"/>
      <c r="BB244" s="47"/>
      <c r="BC244" s="47"/>
      <c r="BD244" s="47"/>
      <c r="BE244" s="47"/>
      <c r="BF244" s="47"/>
      <c r="BG244" s="47"/>
      <c r="BH244" s="47"/>
      <c r="BI244" s="47"/>
      <c r="BJ244" s="47"/>
      <c r="BK244" s="47"/>
      <c r="BL244" s="47"/>
      <c r="BM244" s="47"/>
      <c r="BN244" s="47"/>
      <c r="BO244" s="47"/>
      <c r="BP244" s="47"/>
      <c r="BQ244" s="47"/>
      <c r="BR244" s="47"/>
      <c r="BS244" s="47"/>
      <c r="BT244" s="47"/>
      <c r="BU244" s="47"/>
      <c r="BV244" s="47"/>
      <c r="BW244" s="47"/>
      <c r="BX244" s="47"/>
      <c r="BY244" s="47"/>
      <c r="BZ244" s="47"/>
      <c r="CA244" s="47"/>
      <c r="CB244" s="47"/>
      <c r="CC244" s="47"/>
      <c r="CD244" s="47"/>
      <c r="CE244" s="47"/>
      <c r="CF244" s="47"/>
      <c r="CG244" s="47"/>
      <c r="CH244" s="47"/>
      <c r="CI244" s="47"/>
      <c r="CJ244" s="47"/>
      <c r="CK244" s="47"/>
      <c r="CL244" s="47"/>
      <c r="CM244" s="47"/>
      <c r="CN244" s="47"/>
      <c r="CO244" s="47"/>
      <c r="CP244" s="47"/>
      <c r="CQ244" s="47"/>
      <c r="CR244" s="47"/>
      <c r="CS244" s="47"/>
      <c r="CT244" s="47"/>
      <c r="CU244" s="47"/>
      <c r="CV244" s="47"/>
      <c r="CW244" s="47"/>
      <c r="CX244" s="47"/>
      <c r="CY244" s="47"/>
      <c r="CZ244" s="47"/>
      <c r="DA244" s="47"/>
      <c r="DB244" s="47"/>
      <c r="DC244" s="47"/>
      <c r="DD244" s="47"/>
      <c r="DE244" s="47"/>
      <c r="DF244" s="47"/>
      <c r="DG244" s="47"/>
      <c r="DH244" s="47"/>
      <c r="DI244" s="47"/>
      <c r="DJ244" s="47"/>
      <c r="DK244" s="47"/>
      <c r="DL244" s="47"/>
      <c r="DM244" s="47"/>
      <c r="DN244" s="47"/>
      <c r="DO244" s="47"/>
      <c r="DP244" s="47"/>
      <c r="DQ244" s="47"/>
      <c r="DR244" s="47"/>
      <c r="DS244" s="47"/>
      <c r="DT244" s="47"/>
      <c r="DU244" s="47"/>
      <c r="DV244" s="47"/>
      <c r="DW244" s="47"/>
      <c r="DX244" s="47"/>
      <c r="DY244" s="47"/>
      <c r="DZ244" s="47"/>
      <c r="EA244" s="47"/>
      <c r="EB244" s="47"/>
      <c r="EC244" s="47"/>
      <c r="ED244" s="47"/>
      <c r="EE244" s="47"/>
      <c r="EF244" s="47"/>
      <c r="EG244" s="47"/>
      <c r="EH244" s="47"/>
      <c r="EI244" s="47"/>
      <c r="EJ244" s="47"/>
      <c r="EK244" s="47"/>
      <c r="EL244" s="47"/>
      <c r="EM244" s="47"/>
      <c r="EN244" s="47"/>
      <c r="EO244" s="47"/>
      <c r="EP244" s="47"/>
      <c r="EQ244" s="47"/>
      <c r="ER244" s="47"/>
      <c r="ES244" s="47"/>
      <c r="ET244" s="47"/>
      <c r="EU244" s="47"/>
      <c r="EV244" s="47"/>
      <c r="EW244" s="47"/>
      <c r="EX244" s="47"/>
      <c r="EY244" s="47"/>
      <c r="EZ244" s="47"/>
      <c r="FA244" s="47"/>
      <c r="FB244" s="47"/>
      <c r="FC244" s="47"/>
      <c r="FD244" s="47"/>
      <c r="FE244" s="47"/>
      <c r="FF244" s="47"/>
      <c r="FG244" s="47"/>
      <c r="FH244" s="47"/>
      <c r="FI244" s="47"/>
      <c r="FJ244" s="47"/>
      <c r="FK244" s="47"/>
      <c r="FL244" s="47"/>
      <c r="FM244" s="47"/>
      <c r="FN244" s="47"/>
      <c r="FO244" s="47"/>
      <c r="FP244" s="47"/>
    </row>
    <row r="245" spans="1:237" s="48" customFormat="1" ht="35.1" customHeight="1" x14ac:dyDescent="0.35">
      <c r="A245" s="103"/>
      <c r="B245" s="103"/>
      <c r="C245" s="105"/>
      <c r="D245" s="182"/>
      <c r="E245" s="356"/>
      <c r="F245" s="356"/>
      <c r="G245" s="356"/>
      <c r="H245" s="356"/>
      <c r="I245" s="356"/>
      <c r="J245" s="356"/>
      <c r="K245" s="356"/>
      <c r="L245" s="356"/>
      <c r="M245" s="356"/>
      <c r="N245" s="47"/>
      <c r="O245" s="47"/>
      <c r="P245" s="7"/>
      <c r="Q245" s="7"/>
      <c r="R245" s="7"/>
      <c r="S245" s="7"/>
      <c r="T245" s="7"/>
      <c r="U245" s="7"/>
      <c r="V245" s="7"/>
      <c r="W245" s="7"/>
      <c r="X245" s="7"/>
      <c r="Y245" s="47"/>
      <c r="Z245" s="47"/>
      <c r="AA245" s="47"/>
      <c r="AB245" s="47"/>
      <c r="AC245" s="47"/>
      <c r="AD245" s="47"/>
      <c r="AE245" s="47"/>
      <c r="AF245" s="47"/>
      <c r="AG245" s="47"/>
      <c r="AH245" s="47"/>
      <c r="AI245" s="47"/>
      <c r="AJ245" s="47"/>
      <c r="AK245" s="47"/>
      <c r="AL245" s="47"/>
      <c r="AM245" s="47"/>
      <c r="AN245" s="47"/>
      <c r="AO245" s="47"/>
      <c r="AP245" s="47"/>
      <c r="AQ245" s="47"/>
      <c r="AR245" s="47"/>
      <c r="AS245" s="47"/>
      <c r="AT245" s="47"/>
      <c r="AU245" s="47"/>
      <c r="AV245" s="47"/>
      <c r="AW245" s="47"/>
      <c r="AX245" s="47"/>
      <c r="AY245" s="47"/>
      <c r="AZ245" s="47"/>
      <c r="BA245" s="47"/>
      <c r="BB245" s="47"/>
      <c r="BC245" s="47"/>
      <c r="BD245" s="47"/>
      <c r="BE245" s="47"/>
      <c r="BF245" s="47"/>
      <c r="BG245" s="47"/>
      <c r="BH245" s="47"/>
      <c r="BI245" s="47"/>
      <c r="BJ245" s="47"/>
      <c r="BK245" s="47"/>
      <c r="BL245" s="47"/>
      <c r="BM245" s="47"/>
      <c r="BN245" s="47"/>
      <c r="BO245" s="47"/>
      <c r="BP245" s="47"/>
      <c r="BQ245" s="47"/>
      <c r="BR245" s="47"/>
      <c r="BS245" s="47"/>
      <c r="BT245" s="47"/>
      <c r="BU245" s="47"/>
      <c r="BV245" s="47"/>
      <c r="BW245" s="47"/>
      <c r="BX245" s="47"/>
      <c r="BY245" s="47"/>
      <c r="BZ245" s="47"/>
      <c r="CA245" s="47"/>
      <c r="CB245" s="47"/>
      <c r="CC245" s="47"/>
      <c r="CD245" s="47"/>
      <c r="CE245" s="47"/>
      <c r="CF245" s="47"/>
      <c r="CG245" s="47"/>
      <c r="CH245" s="47"/>
      <c r="CI245" s="47"/>
      <c r="CJ245" s="47"/>
      <c r="CK245" s="47"/>
      <c r="CL245" s="47"/>
      <c r="CM245" s="47"/>
      <c r="CN245" s="47"/>
      <c r="CO245" s="47"/>
      <c r="CP245" s="47"/>
      <c r="CQ245" s="47"/>
      <c r="CR245" s="47"/>
      <c r="CS245" s="47"/>
      <c r="CT245" s="47"/>
      <c r="CU245" s="47"/>
      <c r="CV245" s="47"/>
      <c r="CW245" s="47"/>
      <c r="CX245" s="47"/>
      <c r="CY245" s="47"/>
      <c r="CZ245" s="47"/>
      <c r="DA245" s="47"/>
      <c r="DB245" s="47"/>
      <c r="DC245" s="47"/>
      <c r="DD245" s="47"/>
      <c r="DE245" s="47"/>
      <c r="DF245" s="47"/>
      <c r="DG245" s="47"/>
      <c r="DH245" s="47"/>
      <c r="DI245" s="47"/>
      <c r="DJ245" s="47"/>
      <c r="DK245" s="47"/>
      <c r="DL245" s="47"/>
      <c r="DM245" s="47"/>
      <c r="DN245" s="47"/>
      <c r="DO245" s="47"/>
      <c r="DP245" s="47"/>
      <c r="DQ245" s="47"/>
      <c r="DR245" s="47"/>
      <c r="DS245" s="47"/>
      <c r="DT245" s="47"/>
      <c r="DU245" s="47"/>
      <c r="DV245" s="47"/>
      <c r="DW245" s="47"/>
      <c r="DX245" s="47"/>
      <c r="DY245" s="47"/>
      <c r="DZ245" s="47"/>
      <c r="EA245" s="47"/>
      <c r="EB245" s="47"/>
      <c r="EC245" s="47"/>
      <c r="ED245" s="47"/>
      <c r="EE245" s="47"/>
      <c r="EF245" s="47"/>
      <c r="EG245" s="47"/>
      <c r="EH245" s="47"/>
      <c r="EI245" s="47"/>
      <c r="EJ245" s="47"/>
      <c r="EK245" s="47"/>
      <c r="EL245" s="47"/>
      <c r="EM245" s="47"/>
      <c r="EN245" s="47"/>
      <c r="EO245" s="47"/>
      <c r="EP245" s="47"/>
      <c r="EQ245" s="47"/>
      <c r="ER245" s="47"/>
      <c r="ES245" s="47"/>
      <c r="ET245" s="47"/>
      <c r="EU245" s="47"/>
      <c r="EV245" s="47"/>
      <c r="EW245" s="47"/>
      <c r="EX245" s="47"/>
      <c r="EY245" s="47"/>
      <c r="EZ245" s="47"/>
      <c r="FA245" s="47"/>
      <c r="FB245" s="47"/>
      <c r="FC245" s="47"/>
      <c r="FD245" s="47"/>
      <c r="FE245" s="47"/>
      <c r="FF245" s="47"/>
      <c r="FG245" s="47"/>
      <c r="FH245" s="47"/>
      <c r="FI245" s="47"/>
      <c r="FJ245" s="47"/>
      <c r="FK245" s="47"/>
      <c r="FL245" s="47"/>
      <c r="FM245" s="47"/>
      <c r="FN245" s="47"/>
      <c r="FO245" s="47"/>
      <c r="FP245" s="47"/>
    </row>
    <row r="246" spans="1:237" s="48" customFormat="1" ht="35.1" customHeight="1" x14ac:dyDescent="0.35">
      <c r="A246" s="103"/>
      <c r="B246" s="103"/>
      <c r="C246" s="105"/>
      <c r="D246" s="182"/>
      <c r="E246" s="356"/>
      <c r="F246" s="356"/>
      <c r="G246" s="356"/>
      <c r="H246" s="356"/>
      <c r="I246" s="356"/>
      <c r="J246" s="356"/>
      <c r="K246" s="356"/>
      <c r="L246" s="356"/>
      <c r="M246" s="356"/>
      <c r="N246" s="47"/>
      <c r="O246" s="47"/>
      <c r="P246" s="7"/>
      <c r="Q246" s="7"/>
      <c r="R246" s="7"/>
      <c r="S246" s="7"/>
      <c r="T246" s="7"/>
      <c r="U246" s="7"/>
      <c r="V246" s="7"/>
      <c r="W246" s="7"/>
      <c r="X246" s="7"/>
      <c r="Y246" s="47"/>
      <c r="Z246" s="47"/>
      <c r="AA246" s="47"/>
      <c r="AB246" s="47"/>
      <c r="AC246" s="47"/>
      <c r="AD246" s="47"/>
      <c r="AE246" s="47"/>
      <c r="AF246" s="47"/>
      <c r="AG246" s="47"/>
      <c r="AH246" s="47"/>
      <c r="AI246" s="47"/>
      <c r="AJ246" s="47"/>
      <c r="AK246" s="47"/>
      <c r="AL246" s="47"/>
      <c r="AM246" s="47"/>
      <c r="AN246" s="47"/>
      <c r="AO246" s="47"/>
      <c r="AP246" s="47"/>
      <c r="AQ246" s="47"/>
      <c r="AR246" s="47"/>
      <c r="AS246" s="47"/>
      <c r="AT246" s="47"/>
      <c r="AU246" s="47"/>
      <c r="AV246" s="47"/>
      <c r="AW246" s="47"/>
      <c r="AX246" s="47"/>
      <c r="AY246" s="47"/>
      <c r="AZ246" s="47"/>
      <c r="BA246" s="47"/>
      <c r="BB246" s="47"/>
      <c r="BC246" s="47"/>
      <c r="BD246" s="47"/>
      <c r="BE246" s="47"/>
      <c r="BF246" s="47"/>
      <c r="BG246" s="47"/>
      <c r="BH246" s="47"/>
      <c r="BI246" s="47"/>
      <c r="BJ246" s="47"/>
      <c r="BK246" s="47"/>
      <c r="BL246" s="47"/>
      <c r="BM246" s="47"/>
      <c r="BN246" s="47"/>
      <c r="BO246" s="47"/>
      <c r="BP246" s="47"/>
      <c r="BQ246" s="47"/>
      <c r="BR246" s="47"/>
      <c r="BS246" s="47"/>
      <c r="BT246" s="47"/>
      <c r="BU246" s="47"/>
      <c r="BV246" s="47"/>
      <c r="BW246" s="47"/>
      <c r="BX246" s="47"/>
      <c r="BY246" s="47"/>
      <c r="BZ246" s="47"/>
      <c r="CA246" s="47"/>
      <c r="CB246" s="47"/>
      <c r="CC246" s="47"/>
      <c r="CD246" s="47"/>
      <c r="CE246" s="47"/>
      <c r="CF246" s="47"/>
      <c r="CG246" s="47"/>
      <c r="CH246" s="47"/>
      <c r="CI246" s="47"/>
      <c r="CJ246" s="47"/>
      <c r="CK246" s="47"/>
      <c r="CL246" s="47"/>
      <c r="CM246" s="47"/>
      <c r="CN246" s="47"/>
      <c r="CO246" s="47"/>
      <c r="CP246" s="47"/>
      <c r="CQ246" s="47"/>
      <c r="CR246" s="47"/>
      <c r="CS246" s="47"/>
      <c r="CT246" s="47"/>
      <c r="CU246" s="47"/>
      <c r="CV246" s="47"/>
      <c r="CW246" s="47"/>
      <c r="CX246" s="47"/>
      <c r="CY246" s="47"/>
      <c r="CZ246" s="47"/>
      <c r="DA246" s="47"/>
      <c r="DB246" s="47"/>
      <c r="DC246" s="47"/>
      <c r="DD246" s="47"/>
      <c r="DE246" s="47"/>
      <c r="DF246" s="47"/>
      <c r="DG246" s="47"/>
      <c r="DH246" s="47"/>
      <c r="DI246" s="47"/>
      <c r="DJ246" s="47"/>
      <c r="DK246" s="47"/>
      <c r="DL246" s="47"/>
      <c r="DM246" s="47"/>
      <c r="DN246" s="47"/>
      <c r="DO246" s="47"/>
      <c r="DP246" s="47"/>
      <c r="DQ246" s="47"/>
      <c r="DR246" s="47"/>
      <c r="DS246" s="47"/>
      <c r="DT246" s="47"/>
      <c r="DU246" s="47"/>
      <c r="DV246" s="47"/>
      <c r="DW246" s="47"/>
      <c r="DX246" s="47"/>
      <c r="DY246" s="47"/>
      <c r="DZ246" s="47"/>
      <c r="EA246" s="47"/>
      <c r="EB246" s="47"/>
      <c r="EC246" s="47"/>
      <c r="ED246" s="47"/>
      <c r="EE246" s="47"/>
      <c r="EF246" s="47"/>
      <c r="EG246" s="47"/>
      <c r="EH246" s="47"/>
      <c r="EI246" s="47"/>
      <c r="EJ246" s="47"/>
      <c r="EK246" s="47"/>
      <c r="EL246" s="47"/>
      <c r="EM246" s="47"/>
      <c r="EN246" s="47"/>
      <c r="EO246" s="47"/>
      <c r="EP246" s="47"/>
      <c r="EQ246" s="47"/>
      <c r="ER246" s="47"/>
      <c r="ES246" s="47"/>
      <c r="ET246" s="47"/>
      <c r="EU246" s="47"/>
      <c r="EV246" s="47"/>
      <c r="EW246" s="47"/>
      <c r="EX246" s="47"/>
      <c r="EY246" s="47"/>
      <c r="EZ246" s="47"/>
      <c r="FA246" s="47"/>
      <c r="FB246" s="47"/>
      <c r="FC246" s="47"/>
      <c r="FD246" s="47"/>
      <c r="FE246" s="47"/>
      <c r="FF246" s="47"/>
      <c r="FG246" s="47"/>
      <c r="FH246" s="47"/>
      <c r="FI246" s="47"/>
      <c r="FJ246" s="47"/>
      <c r="FK246" s="47"/>
      <c r="FL246" s="47"/>
      <c r="FM246" s="47"/>
      <c r="FN246" s="47"/>
      <c r="FO246" s="47"/>
      <c r="FP246" s="47"/>
    </row>
    <row r="247" spans="1:237" s="48" customFormat="1" ht="35.1" customHeight="1" x14ac:dyDescent="0.35">
      <c r="A247" s="103"/>
      <c r="B247" s="103"/>
      <c r="C247" s="105"/>
      <c r="D247" s="182"/>
      <c r="E247" s="356"/>
      <c r="F247" s="356"/>
      <c r="G247" s="356"/>
      <c r="H247" s="356"/>
      <c r="I247" s="356"/>
      <c r="J247" s="356"/>
      <c r="K247" s="356"/>
      <c r="L247" s="356"/>
      <c r="M247" s="356"/>
      <c r="N247" s="47"/>
      <c r="O247" s="47"/>
      <c r="P247" s="7"/>
      <c r="Q247" s="7"/>
      <c r="R247" s="7"/>
      <c r="S247" s="7"/>
      <c r="T247" s="7"/>
      <c r="U247" s="7"/>
      <c r="V247" s="7"/>
      <c r="W247" s="7"/>
      <c r="X247" s="7"/>
      <c r="Y247" s="47"/>
      <c r="Z247" s="47"/>
      <c r="AA247" s="47"/>
      <c r="AB247" s="47"/>
      <c r="AC247" s="47"/>
      <c r="AD247" s="47"/>
      <c r="AE247" s="47"/>
      <c r="AF247" s="47"/>
      <c r="AG247" s="47"/>
      <c r="AH247" s="47"/>
      <c r="AI247" s="47"/>
      <c r="AJ247" s="47"/>
      <c r="AK247" s="47"/>
      <c r="AL247" s="47"/>
      <c r="AM247" s="47"/>
      <c r="AN247" s="47"/>
      <c r="AO247" s="47"/>
      <c r="AP247" s="47"/>
      <c r="AQ247" s="47"/>
      <c r="AR247" s="47"/>
      <c r="AS247" s="47"/>
      <c r="AT247" s="47"/>
      <c r="AU247" s="47"/>
      <c r="AV247" s="47"/>
      <c r="AW247" s="47"/>
      <c r="AX247" s="47"/>
      <c r="AY247" s="47"/>
      <c r="AZ247" s="47"/>
      <c r="BA247" s="47"/>
      <c r="BB247" s="47"/>
      <c r="BC247" s="47"/>
      <c r="BD247" s="47"/>
      <c r="BE247" s="47"/>
      <c r="BF247" s="47"/>
      <c r="BG247" s="47"/>
      <c r="BH247" s="47"/>
      <c r="BI247" s="47"/>
      <c r="BJ247" s="47"/>
      <c r="BK247" s="47"/>
      <c r="BL247" s="47"/>
      <c r="BM247" s="47"/>
      <c r="BN247" s="47"/>
      <c r="BO247" s="47"/>
      <c r="BP247" s="47"/>
      <c r="BQ247" s="47"/>
      <c r="BR247" s="47"/>
      <c r="BS247" s="47"/>
      <c r="BT247" s="47"/>
      <c r="BU247" s="47"/>
      <c r="BV247" s="47"/>
      <c r="BW247" s="47"/>
      <c r="BX247" s="47"/>
      <c r="BY247" s="47"/>
      <c r="BZ247" s="47"/>
      <c r="CA247" s="47"/>
      <c r="CB247" s="47"/>
      <c r="CC247" s="47"/>
      <c r="CD247" s="47"/>
      <c r="CE247" s="47"/>
      <c r="CF247" s="47"/>
      <c r="CG247" s="47"/>
      <c r="CH247" s="47"/>
      <c r="CI247" s="47"/>
      <c r="CJ247" s="47"/>
      <c r="CK247" s="47"/>
      <c r="CL247" s="47"/>
      <c r="CM247" s="47"/>
      <c r="CN247" s="47"/>
      <c r="CO247" s="47"/>
      <c r="CP247" s="47"/>
      <c r="CQ247" s="47"/>
      <c r="CR247" s="47"/>
      <c r="CS247" s="47"/>
      <c r="CT247" s="47"/>
      <c r="CU247" s="47"/>
      <c r="CV247" s="47"/>
      <c r="CW247" s="47"/>
      <c r="CX247" s="47"/>
      <c r="CY247" s="47"/>
      <c r="CZ247" s="47"/>
      <c r="DA247" s="47"/>
      <c r="DB247" s="47"/>
      <c r="DC247" s="47"/>
      <c r="DD247" s="47"/>
      <c r="DE247" s="47"/>
      <c r="DF247" s="47"/>
      <c r="DG247" s="47"/>
      <c r="DH247" s="47"/>
      <c r="DI247" s="47"/>
      <c r="DJ247" s="47"/>
      <c r="DK247" s="47"/>
      <c r="DL247" s="47"/>
      <c r="DM247" s="47"/>
      <c r="DN247" s="47"/>
      <c r="DO247" s="47"/>
      <c r="DP247" s="47"/>
      <c r="DQ247" s="47"/>
      <c r="DR247" s="47"/>
      <c r="DS247" s="47"/>
      <c r="DT247" s="47"/>
      <c r="DU247" s="47"/>
      <c r="DV247" s="47"/>
      <c r="DW247" s="47"/>
      <c r="DX247" s="47"/>
      <c r="DY247" s="47"/>
      <c r="DZ247" s="47"/>
      <c r="EA247" s="47"/>
      <c r="EB247" s="47"/>
      <c r="EC247" s="47"/>
      <c r="ED247" s="47"/>
      <c r="EE247" s="47"/>
      <c r="EF247" s="47"/>
      <c r="EG247" s="47"/>
      <c r="EH247" s="47"/>
      <c r="EI247" s="47"/>
      <c r="EJ247" s="47"/>
      <c r="EK247" s="47"/>
      <c r="EL247" s="47"/>
      <c r="EM247" s="47"/>
      <c r="EN247" s="47"/>
      <c r="EO247" s="47"/>
      <c r="EP247" s="47"/>
      <c r="EQ247" s="47"/>
      <c r="ER247" s="47"/>
      <c r="ES247" s="47"/>
      <c r="ET247" s="47"/>
      <c r="EU247" s="47"/>
      <c r="EV247" s="47"/>
      <c r="EW247" s="47"/>
      <c r="EX247" s="47"/>
      <c r="EY247" s="47"/>
      <c r="EZ247" s="47"/>
      <c r="FA247" s="47"/>
      <c r="FB247" s="47"/>
      <c r="FC247" s="47"/>
      <c r="FD247" s="47"/>
      <c r="FE247" s="47"/>
      <c r="FF247" s="47"/>
      <c r="FG247" s="47"/>
      <c r="FH247" s="47"/>
      <c r="FI247" s="47"/>
      <c r="FJ247" s="47"/>
      <c r="FK247" s="47"/>
      <c r="FL247" s="47"/>
      <c r="FM247" s="47"/>
      <c r="FN247" s="47"/>
      <c r="FO247" s="47"/>
      <c r="FP247" s="47"/>
    </row>
    <row r="248" spans="1:237" s="48" customFormat="1" ht="35.1" customHeight="1" x14ac:dyDescent="0.35">
      <c r="A248" s="103"/>
      <c r="B248" s="103"/>
      <c r="C248" s="105"/>
      <c r="D248" s="182"/>
      <c r="E248" s="356"/>
      <c r="F248" s="356"/>
      <c r="G248" s="356"/>
      <c r="H248" s="356"/>
      <c r="I248" s="356"/>
      <c r="J248" s="356"/>
      <c r="K248" s="356"/>
      <c r="L248" s="356"/>
      <c r="M248" s="356"/>
      <c r="N248" s="4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47"/>
      <c r="Z248" s="47"/>
      <c r="AA248" s="47"/>
      <c r="AB248" s="47"/>
      <c r="AC248" s="47"/>
      <c r="AD248" s="47"/>
      <c r="AE248" s="47"/>
      <c r="AF248" s="47"/>
      <c r="AG248" s="47"/>
      <c r="AH248" s="47"/>
      <c r="AI248" s="47"/>
      <c r="AJ248" s="47"/>
      <c r="AK248" s="47"/>
      <c r="AL248" s="47"/>
      <c r="AM248" s="47"/>
      <c r="AN248" s="47"/>
      <c r="AO248" s="47"/>
      <c r="AP248" s="47"/>
      <c r="AQ248" s="47"/>
      <c r="AR248" s="47"/>
      <c r="AS248" s="47"/>
      <c r="AT248" s="47"/>
      <c r="AU248" s="47"/>
      <c r="AV248" s="47"/>
      <c r="AW248" s="47"/>
      <c r="AX248" s="47"/>
      <c r="AY248" s="47"/>
      <c r="AZ248" s="47"/>
      <c r="BA248" s="47"/>
      <c r="BB248" s="47"/>
      <c r="BC248" s="47"/>
      <c r="BD248" s="47"/>
      <c r="BE248" s="47"/>
      <c r="BF248" s="47"/>
      <c r="BG248" s="47"/>
      <c r="BH248" s="47"/>
      <c r="BI248" s="47"/>
      <c r="BJ248" s="47"/>
      <c r="BK248" s="47"/>
      <c r="BL248" s="47"/>
      <c r="BM248" s="47"/>
      <c r="BN248" s="47"/>
      <c r="BO248" s="47"/>
      <c r="BP248" s="47"/>
      <c r="BQ248" s="47"/>
      <c r="BR248" s="47"/>
      <c r="BS248" s="47"/>
      <c r="BT248" s="47"/>
      <c r="BU248" s="47"/>
      <c r="BV248" s="47"/>
      <c r="BW248" s="47"/>
      <c r="BX248" s="47"/>
      <c r="BY248" s="47"/>
      <c r="BZ248" s="47"/>
      <c r="CA248" s="47"/>
      <c r="CB248" s="47"/>
      <c r="CC248" s="47"/>
      <c r="CD248" s="47"/>
      <c r="CE248" s="47"/>
      <c r="CF248" s="47"/>
      <c r="CG248" s="47"/>
      <c r="CH248" s="47"/>
      <c r="CI248" s="47"/>
      <c r="CJ248" s="47"/>
      <c r="CK248" s="47"/>
      <c r="CL248" s="47"/>
      <c r="CM248" s="47"/>
      <c r="CN248" s="47"/>
      <c r="CO248" s="47"/>
      <c r="CP248" s="47"/>
      <c r="CQ248" s="47"/>
      <c r="CR248" s="47"/>
      <c r="CS248" s="47"/>
      <c r="CT248" s="47"/>
      <c r="CU248" s="47"/>
      <c r="CV248" s="47"/>
      <c r="CW248" s="47"/>
      <c r="CX248" s="47"/>
      <c r="CY248" s="47"/>
      <c r="CZ248" s="47"/>
      <c r="DA248" s="47"/>
      <c r="DB248" s="47"/>
      <c r="DC248" s="47"/>
      <c r="DD248" s="47"/>
      <c r="DE248" s="47"/>
      <c r="DF248" s="47"/>
      <c r="DG248" s="47"/>
      <c r="DH248" s="47"/>
      <c r="DI248" s="47"/>
      <c r="DJ248" s="47"/>
      <c r="DK248" s="47"/>
      <c r="DL248" s="47"/>
      <c r="DM248" s="47"/>
      <c r="DN248" s="47"/>
      <c r="DO248" s="47"/>
      <c r="DP248" s="47"/>
      <c r="DQ248" s="47"/>
      <c r="DR248" s="47"/>
      <c r="DS248" s="47"/>
      <c r="DT248" s="47"/>
      <c r="DU248" s="47"/>
      <c r="DV248" s="47"/>
      <c r="DW248" s="47"/>
      <c r="DX248" s="47"/>
      <c r="DY248" s="47"/>
      <c r="DZ248" s="47"/>
      <c r="EA248" s="47"/>
      <c r="EB248" s="47"/>
      <c r="EC248" s="47"/>
      <c r="ED248" s="47"/>
      <c r="EE248" s="47"/>
      <c r="EF248" s="47"/>
      <c r="EG248" s="47"/>
      <c r="EH248" s="47"/>
      <c r="EI248" s="47"/>
      <c r="EJ248" s="47"/>
      <c r="EK248" s="47"/>
      <c r="EL248" s="47"/>
      <c r="EM248" s="47"/>
      <c r="EN248" s="47"/>
      <c r="EO248" s="47"/>
      <c r="EP248" s="47"/>
      <c r="EQ248" s="47"/>
      <c r="ER248" s="47"/>
      <c r="ES248" s="47"/>
      <c r="ET248" s="47"/>
      <c r="EU248" s="47"/>
      <c r="EV248" s="47"/>
      <c r="EW248" s="47"/>
      <c r="EX248" s="47"/>
      <c r="EY248" s="47"/>
      <c r="EZ248" s="47"/>
      <c r="FA248" s="47"/>
      <c r="FB248" s="47"/>
      <c r="FC248" s="47"/>
      <c r="FD248" s="47"/>
      <c r="FE248" s="47"/>
      <c r="FF248" s="47"/>
      <c r="FG248" s="47"/>
      <c r="FH248" s="47"/>
      <c r="FI248" s="47"/>
      <c r="FJ248" s="47"/>
      <c r="FK248" s="47"/>
      <c r="FL248" s="47"/>
      <c r="FM248" s="47"/>
      <c r="FN248" s="47"/>
      <c r="FO248" s="47"/>
      <c r="FP248" s="47"/>
    </row>
    <row r="249" spans="1:237" s="48" customFormat="1" ht="35.1" customHeight="1" x14ac:dyDescent="0.35">
      <c r="A249" s="103"/>
      <c r="B249" s="103"/>
      <c r="C249" s="105"/>
      <c r="D249" s="182"/>
      <c r="E249" s="356"/>
      <c r="F249" s="356"/>
      <c r="G249" s="356"/>
      <c r="H249" s="356"/>
      <c r="I249" s="356"/>
      <c r="J249" s="356"/>
      <c r="K249" s="356"/>
      <c r="L249" s="356"/>
      <c r="M249" s="356"/>
      <c r="N249" s="4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47"/>
      <c r="Z249" s="47"/>
      <c r="AA249" s="47"/>
      <c r="AB249" s="47"/>
      <c r="AC249" s="47"/>
      <c r="AD249" s="47"/>
      <c r="AE249" s="47"/>
      <c r="AF249" s="47"/>
      <c r="AG249" s="47"/>
      <c r="AH249" s="47"/>
      <c r="AI249" s="47"/>
      <c r="AJ249" s="47"/>
      <c r="AK249" s="47"/>
      <c r="AL249" s="47"/>
      <c r="AM249" s="47"/>
      <c r="AN249" s="47"/>
      <c r="AO249" s="47"/>
      <c r="AP249" s="47"/>
      <c r="AQ249" s="47"/>
      <c r="AR249" s="47"/>
      <c r="AS249" s="47"/>
      <c r="AT249" s="47"/>
      <c r="AU249" s="47"/>
      <c r="AV249" s="47"/>
      <c r="AW249" s="47"/>
      <c r="AX249" s="47"/>
      <c r="AY249" s="47"/>
      <c r="AZ249" s="47"/>
      <c r="BA249" s="47"/>
      <c r="BB249" s="47"/>
      <c r="BC249" s="47"/>
      <c r="BD249" s="47"/>
      <c r="BE249" s="47"/>
      <c r="BF249" s="47"/>
      <c r="BG249" s="47"/>
      <c r="BH249" s="47"/>
      <c r="BI249" s="47"/>
      <c r="BJ249" s="47"/>
      <c r="BK249" s="47"/>
      <c r="BL249" s="47"/>
      <c r="BM249" s="47"/>
      <c r="BN249" s="47"/>
      <c r="BO249" s="47"/>
      <c r="BP249" s="47"/>
      <c r="BQ249" s="47"/>
      <c r="BR249" s="47"/>
      <c r="BS249" s="47"/>
      <c r="BT249" s="47"/>
      <c r="BU249" s="47"/>
      <c r="BV249" s="47"/>
      <c r="BW249" s="47"/>
      <c r="BX249" s="47"/>
      <c r="BY249" s="47"/>
      <c r="BZ249" s="47"/>
      <c r="CA249" s="47"/>
      <c r="CB249" s="47"/>
      <c r="CC249" s="47"/>
      <c r="CD249" s="47"/>
      <c r="CE249" s="47"/>
      <c r="CF249" s="47"/>
      <c r="CG249" s="47"/>
      <c r="CH249" s="47"/>
      <c r="CI249" s="47"/>
      <c r="CJ249" s="47"/>
      <c r="CK249" s="47"/>
      <c r="CL249" s="47"/>
      <c r="CM249" s="47"/>
      <c r="CN249" s="47"/>
      <c r="CO249" s="47"/>
      <c r="CP249" s="47"/>
      <c r="CQ249" s="47"/>
      <c r="CR249" s="47"/>
      <c r="CS249" s="47"/>
      <c r="CT249" s="47"/>
      <c r="CU249" s="47"/>
      <c r="CV249" s="47"/>
      <c r="CW249" s="47"/>
      <c r="CX249" s="47"/>
      <c r="CY249" s="47"/>
      <c r="CZ249" s="47"/>
      <c r="DA249" s="47"/>
      <c r="DB249" s="47"/>
      <c r="DC249" s="47"/>
      <c r="DD249" s="47"/>
      <c r="DE249" s="47"/>
      <c r="DF249" s="47"/>
      <c r="DG249" s="47"/>
      <c r="DH249" s="47"/>
      <c r="DI249" s="47"/>
      <c r="DJ249" s="47"/>
      <c r="DK249" s="47"/>
      <c r="DL249" s="47"/>
      <c r="DM249" s="47"/>
      <c r="DN249" s="47"/>
      <c r="DO249" s="47"/>
      <c r="DP249" s="47"/>
      <c r="DQ249" s="47"/>
      <c r="DR249" s="47"/>
      <c r="DS249" s="47"/>
      <c r="DT249" s="47"/>
      <c r="DU249" s="47"/>
      <c r="DV249" s="47"/>
      <c r="DW249" s="47"/>
      <c r="DX249" s="47"/>
      <c r="DY249" s="47"/>
      <c r="DZ249" s="47"/>
      <c r="EA249" s="47"/>
      <c r="EB249" s="47"/>
      <c r="EC249" s="47"/>
      <c r="ED249" s="47"/>
      <c r="EE249" s="47"/>
      <c r="EF249" s="47"/>
      <c r="EG249" s="47"/>
      <c r="EH249" s="47"/>
      <c r="EI249" s="47"/>
      <c r="EJ249" s="47"/>
      <c r="EK249" s="47"/>
      <c r="EL249" s="47"/>
      <c r="EM249" s="47"/>
      <c r="EN249" s="47"/>
      <c r="EO249" s="47"/>
      <c r="EP249" s="47"/>
      <c r="EQ249" s="47"/>
      <c r="ER249" s="47"/>
      <c r="ES249" s="47"/>
      <c r="ET249" s="47"/>
      <c r="EU249" s="47"/>
      <c r="EV249" s="47"/>
      <c r="EW249" s="47"/>
      <c r="EX249" s="47"/>
      <c r="EY249" s="47"/>
      <c r="EZ249" s="47"/>
      <c r="FA249" s="47"/>
      <c r="FB249" s="47"/>
      <c r="FC249" s="47"/>
      <c r="FD249" s="47"/>
      <c r="FE249" s="47"/>
      <c r="FF249" s="47"/>
      <c r="FG249" s="47"/>
      <c r="FH249" s="47"/>
      <c r="FI249" s="47"/>
      <c r="FJ249" s="47"/>
      <c r="FK249" s="47"/>
      <c r="FL249" s="47"/>
      <c r="FM249" s="47"/>
      <c r="FN249" s="47"/>
      <c r="FO249" s="47"/>
      <c r="FP249" s="47"/>
    </row>
    <row r="250" spans="1:237" s="48" customFormat="1" ht="35.1" customHeight="1" x14ac:dyDescent="0.35">
      <c r="A250" s="103"/>
      <c r="B250" s="103"/>
      <c r="C250" s="105"/>
      <c r="D250" s="182"/>
      <c r="E250" s="356"/>
      <c r="F250" s="356"/>
      <c r="G250" s="356"/>
      <c r="H250" s="356"/>
      <c r="I250" s="356"/>
      <c r="J250" s="356"/>
      <c r="K250" s="356"/>
      <c r="L250" s="356"/>
      <c r="M250" s="356"/>
      <c r="N250" s="4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47"/>
      <c r="Z250" s="47"/>
      <c r="AA250" s="47"/>
      <c r="AB250" s="47"/>
      <c r="AC250" s="47"/>
      <c r="AD250" s="47"/>
      <c r="AE250" s="47"/>
      <c r="AF250" s="47"/>
      <c r="AG250" s="47"/>
      <c r="AH250" s="47"/>
      <c r="AI250" s="47"/>
      <c r="AJ250" s="47"/>
      <c r="AK250" s="47"/>
      <c r="AL250" s="47"/>
      <c r="AM250" s="47"/>
      <c r="AN250" s="47"/>
      <c r="AO250" s="47"/>
      <c r="AP250" s="47"/>
      <c r="AQ250" s="47"/>
      <c r="AR250" s="47"/>
      <c r="AS250" s="47"/>
      <c r="AT250" s="47"/>
      <c r="AU250" s="47"/>
      <c r="AV250" s="47"/>
      <c r="AW250" s="47"/>
      <c r="AX250" s="47"/>
      <c r="AY250" s="47"/>
      <c r="AZ250" s="47"/>
      <c r="BA250" s="47"/>
      <c r="BB250" s="47"/>
      <c r="BC250" s="47"/>
      <c r="BD250" s="47"/>
      <c r="BE250" s="47"/>
      <c r="BF250" s="47"/>
      <c r="BG250" s="47"/>
      <c r="BH250" s="47"/>
      <c r="BI250" s="47"/>
      <c r="BJ250" s="47"/>
      <c r="BK250" s="47"/>
      <c r="BL250" s="47"/>
      <c r="BM250" s="47"/>
      <c r="BN250" s="47"/>
      <c r="BO250" s="47"/>
      <c r="BP250" s="47"/>
      <c r="BQ250" s="47"/>
      <c r="BR250" s="47"/>
      <c r="BS250" s="47"/>
      <c r="BT250" s="47"/>
      <c r="BU250" s="47"/>
      <c r="BV250" s="47"/>
      <c r="BW250" s="47"/>
      <c r="BX250" s="47"/>
      <c r="BY250" s="47"/>
      <c r="BZ250" s="47"/>
      <c r="CA250" s="47"/>
      <c r="CB250" s="47"/>
      <c r="CC250" s="47"/>
      <c r="CD250" s="47"/>
      <c r="CE250" s="47"/>
      <c r="CF250" s="47"/>
      <c r="CG250" s="47"/>
      <c r="CH250" s="47"/>
      <c r="CI250" s="47"/>
      <c r="CJ250" s="47"/>
      <c r="CK250" s="47"/>
      <c r="CL250" s="47"/>
      <c r="CM250" s="47"/>
      <c r="CN250" s="47"/>
      <c r="CO250" s="47"/>
      <c r="CP250" s="47"/>
      <c r="CQ250" s="47"/>
      <c r="CR250" s="47"/>
      <c r="CS250" s="47"/>
      <c r="CT250" s="47"/>
      <c r="CU250" s="47"/>
      <c r="CV250" s="47"/>
      <c r="CW250" s="47"/>
      <c r="CX250" s="47"/>
      <c r="CY250" s="47"/>
      <c r="CZ250" s="47"/>
      <c r="DA250" s="47"/>
      <c r="DB250" s="47"/>
      <c r="DC250" s="47"/>
      <c r="DD250" s="47"/>
      <c r="DE250" s="47"/>
      <c r="DF250" s="47"/>
      <c r="DG250" s="47"/>
      <c r="DH250" s="47"/>
      <c r="DI250" s="47"/>
      <c r="DJ250" s="47"/>
      <c r="DK250" s="47"/>
      <c r="DL250" s="47"/>
      <c r="DM250" s="47"/>
      <c r="DN250" s="47"/>
      <c r="DO250" s="47"/>
      <c r="DP250" s="47"/>
      <c r="DQ250" s="47"/>
      <c r="DR250" s="47"/>
      <c r="DS250" s="47"/>
      <c r="DT250" s="47"/>
      <c r="DU250" s="47"/>
      <c r="DV250" s="47"/>
      <c r="DW250" s="47"/>
      <c r="DX250" s="47"/>
      <c r="DY250" s="47"/>
      <c r="DZ250" s="47"/>
      <c r="EA250" s="47"/>
      <c r="EB250" s="47"/>
      <c r="EC250" s="47"/>
      <c r="ED250" s="47"/>
      <c r="EE250" s="47"/>
      <c r="EF250" s="47"/>
      <c r="EG250" s="47"/>
      <c r="EH250" s="47"/>
      <c r="EI250" s="47"/>
      <c r="EJ250" s="47"/>
      <c r="EK250" s="47"/>
      <c r="EL250" s="47"/>
      <c r="EM250" s="47"/>
      <c r="EN250" s="47"/>
      <c r="EO250" s="47"/>
      <c r="EP250" s="47"/>
      <c r="EQ250" s="47"/>
      <c r="ER250" s="47"/>
      <c r="ES250" s="47"/>
      <c r="ET250" s="47"/>
      <c r="EU250" s="47"/>
      <c r="EV250" s="47"/>
      <c r="EW250" s="47"/>
      <c r="EX250" s="47"/>
      <c r="EY250" s="47"/>
      <c r="EZ250" s="47"/>
      <c r="FA250" s="47"/>
      <c r="FB250" s="47"/>
      <c r="FC250" s="47"/>
      <c r="FD250" s="47"/>
      <c r="FE250" s="47"/>
      <c r="FF250" s="47"/>
      <c r="FG250" s="47"/>
      <c r="FH250" s="47"/>
      <c r="FI250" s="47"/>
      <c r="FJ250" s="47"/>
      <c r="FK250" s="47"/>
      <c r="FL250" s="47"/>
      <c r="FM250" s="47"/>
      <c r="FN250" s="47"/>
      <c r="FO250" s="47"/>
      <c r="FP250" s="47"/>
    </row>
    <row r="251" spans="1:237" s="48" customFormat="1" ht="35.1" customHeight="1" x14ac:dyDescent="0.35">
      <c r="A251" s="103"/>
      <c r="B251" s="103"/>
      <c r="C251" s="105"/>
      <c r="D251" s="182"/>
      <c r="E251" s="356"/>
      <c r="F251" s="356"/>
      <c r="G251" s="356"/>
      <c r="H251" s="356"/>
      <c r="I251" s="356"/>
      <c r="J251" s="356"/>
      <c r="K251" s="356"/>
      <c r="L251" s="356"/>
      <c r="M251" s="356"/>
      <c r="N251" s="4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47"/>
      <c r="Z251" s="47"/>
      <c r="AA251" s="47"/>
      <c r="AB251" s="47"/>
      <c r="AC251" s="47"/>
      <c r="AD251" s="47"/>
      <c r="AE251" s="47"/>
      <c r="AF251" s="47"/>
      <c r="AG251" s="47"/>
      <c r="AH251" s="47"/>
      <c r="AI251" s="47"/>
      <c r="AJ251" s="47"/>
      <c r="AK251" s="47"/>
      <c r="AL251" s="47"/>
      <c r="AM251" s="47"/>
      <c r="AN251" s="47"/>
      <c r="AO251" s="47"/>
      <c r="AP251" s="47"/>
      <c r="AQ251" s="47"/>
      <c r="AR251" s="47"/>
      <c r="AS251" s="47"/>
      <c r="AT251" s="47"/>
      <c r="AU251" s="47"/>
      <c r="AV251" s="47"/>
      <c r="AW251" s="47"/>
      <c r="AX251" s="47"/>
      <c r="AY251" s="47"/>
      <c r="AZ251" s="47"/>
      <c r="BA251" s="47"/>
      <c r="BB251" s="47"/>
      <c r="BC251" s="47"/>
      <c r="BD251" s="47"/>
      <c r="BE251" s="47"/>
      <c r="BF251" s="47"/>
      <c r="BG251" s="47"/>
      <c r="BH251" s="47"/>
      <c r="BI251" s="47"/>
      <c r="BJ251" s="47"/>
      <c r="BK251" s="47"/>
      <c r="BL251" s="47"/>
      <c r="BM251" s="47"/>
      <c r="BN251" s="47"/>
      <c r="BO251" s="47"/>
      <c r="BP251" s="47"/>
      <c r="BQ251" s="47"/>
      <c r="BR251" s="47"/>
      <c r="BS251" s="47"/>
      <c r="BT251" s="47"/>
      <c r="BU251" s="47"/>
      <c r="BV251" s="47"/>
      <c r="BW251" s="47"/>
      <c r="BX251" s="47"/>
      <c r="BY251" s="47"/>
      <c r="BZ251" s="47"/>
      <c r="CA251" s="47"/>
      <c r="CB251" s="47"/>
      <c r="CC251" s="47"/>
      <c r="CD251" s="47"/>
      <c r="CE251" s="47"/>
      <c r="CF251" s="47"/>
      <c r="CG251" s="47"/>
      <c r="CH251" s="47"/>
      <c r="CI251" s="47"/>
      <c r="CJ251" s="47"/>
      <c r="CK251" s="47"/>
      <c r="CL251" s="47"/>
      <c r="CM251" s="47"/>
      <c r="CN251" s="47"/>
      <c r="CO251" s="47"/>
      <c r="CP251" s="47"/>
      <c r="CQ251" s="47"/>
      <c r="CR251" s="47"/>
      <c r="CS251" s="47"/>
      <c r="CT251" s="47"/>
      <c r="CU251" s="47"/>
      <c r="CV251" s="47"/>
      <c r="CW251" s="47"/>
      <c r="CX251" s="47"/>
      <c r="CY251" s="47"/>
      <c r="CZ251" s="47"/>
      <c r="DA251" s="47"/>
      <c r="DB251" s="47"/>
      <c r="DC251" s="47"/>
      <c r="DD251" s="47"/>
      <c r="DE251" s="47"/>
      <c r="DF251" s="47"/>
      <c r="DG251" s="47"/>
      <c r="DH251" s="47"/>
      <c r="DI251" s="47"/>
      <c r="DJ251" s="47"/>
      <c r="DK251" s="47"/>
      <c r="DL251" s="47"/>
      <c r="DM251" s="47"/>
      <c r="DN251" s="47"/>
      <c r="DO251" s="47"/>
      <c r="DP251" s="47"/>
      <c r="DQ251" s="47"/>
      <c r="DR251" s="47"/>
      <c r="DS251" s="47"/>
      <c r="DT251" s="47"/>
      <c r="DU251" s="47"/>
      <c r="DV251" s="47"/>
      <c r="DW251" s="47"/>
      <c r="DX251" s="47"/>
      <c r="DY251" s="47"/>
      <c r="DZ251" s="47"/>
      <c r="EA251" s="47"/>
      <c r="EB251" s="47"/>
      <c r="EC251" s="47"/>
      <c r="ED251" s="47"/>
      <c r="EE251" s="47"/>
      <c r="EF251" s="47"/>
      <c r="EG251" s="47"/>
      <c r="EH251" s="47"/>
      <c r="EI251" s="47"/>
      <c r="EJ251" s="47"/>
      <c r="EK251" s="47"/>
      <c r="EL251" s="47"/>
      <c r="EM251" s="47"/>
      <c r="EN251" s="47"/>
      <c r="EO251" s="47"/>
      <c r="EP251" s="47"/>
      <c r="EQ251" s="47"/>
      <c r="ER251" s="47"/>
      <c r="ES251" s="47"/>
      <c r="ET251" s="47"/>
      <c r="EU251" s="47"/>
      <c r="EV251" s="47"/>
      <c r="EW251" s="47"/>
      <c r="EX251" s="47"/>
      <c r="EY251" s="47"/>
      <c r="EZ251" s="47"/>
      <c r="FA251" s="47"/>
      <c r="FB251" s="47"/>
      <c r="FC251" s="47"/>
      <c r="FD251" s="47"/>
      <c r="FE251" s="47"/>
      <c r="FF251" s="47"/>
      <c r="FG251" s="47"/>
      <c r="FH251" s="47"/>
      <c r="FI251" s="47"/>
      <c r="FJ251" s="47"/>
      <c r="FK251" s="47"/>
      <c r="FL251" s="47"/>
      <c r="FM251" s="47"/>
      <c r="FN251" s="47"/>
      <c r="FO251" s="47"/>
      <c r="FP251" s="47"/>
    </row>
    <row r="252" spans="1:237" s="48" customFormat="1" ht="35.1" customHeight="1" x14ac:dyDescent="0.35">
      <c r="A252" s="103"/>
      <c r="B252" s="103"/>
      <c r="C252" s="105"/>
      <c r="D252" s="182"/>
      <c r="E252" s="356"/>
      <c r="F252" s="356"/>
      <c r="G252" s="356"/>
      <c r="H252" s="356"/>
      <c r="I252" s="356"/>
      <c r="J252" s="356"/>
      <c r="K252" s="356"/>
      <c r="L252" s="356"/>
      <c r="M252" s="356"/>
      <c r="N252" s="4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47"/>
      <c r="Z252" s="47"/>
      <c r="AA252" s="47"/>
      <c r="AB252" s="47"/>
      <c r="AC252" s="47"/>
      <c r="AD252" s="47"/>
      <c r="AE252" s="47"/>
      <c r="AF252" s="47"/>
      <c r="AG252" s="47"/>
      <c r="AH252" s="47"/>
      <c r="AI252" s="47"/>
      <c r="AJ252" s="47"/>
      <c r="AK252" s="47"/>
      <c r="AL252" s="47"/>
      <c r="AM252" s="47"/>
      <c r="AN252" s="47"/>
      <c r="AO252" s="47"/>
      <c r="AP252" s="47"/>
      <c r="AQ252" s="47"/>
      <c r="AR252" s="47"/>
      <c r="AS252" s="47"/>
      <c r="AT252" s="47"/>
      <c r="AU252" s="47"/>
      <c r="AV252" s="47"/>
      <c r="AW252" s="47"/>
      <c r="AX252" s="47"/>
      <c r="AY252" s="47"/>
      <c r="AZ252" s="47"/>
      <c r="BA252" s="47"/>
      <c r="BB252" s="47"/>
      <c r="BC252" s="47"/>
      <c r="BD252" s="47"/>
      <c r="BE252" s="47"/>
      <c r="BF252" s="47"/>
      <c r="BG252" s="47"/>
      <c r="BH252" s="47"/>
      <c r="BI252" s="47"/>
      <c r="BJ252" s="47"/>
      <c r="BK252" s="47"/>
      <c r="BL252" s="47"/>
      <c r="BM252" s="47"/>
      <c r="BN252" s="47"/>
      <c r="BO252" s="47"/>
      <c r="BP252" s="47"/>
      <c r="BQ252" s="47"/>
      <c r="BR252" s="47"/>
      <c r="BS252" s="47"/>
      <c r="BT252" s="47"/>
      <c r="BU252" s="47"/>
      <c r="BV252" s="47"/>
      <c r="BW252" s="47"/>
      <c r="BX252" s="47"/>
      <c r="BY252" s="47"/>
      <c r="BZ252" s="47"/>
      <c r="CA252" s="47"/>
      <c r="CB252" s="47"/>
      <c r="CC252" s="47"/>
      <c r="CD252" s="47"/>
      <c r="CE252" s="47"/>
      <c r="CF252" s="47"/>
      <c r="CG252" s="47"/>
      <c r="CH252" s="47"/>
      <c r="CI252" s="47"/>
      <c r="CJ252" s="47"/>
      <c r="CK252" s="47"/>
      <c r="CL252" s="47"/>
      <c r="CM252" s="47"/>
      <c r="CN252" s="47"/>
      <c r="CO252" s="47"/>
      <c r="CP252" s="47"/>
      <c r="CQ252" s="47"/>
      <c r="CR252" s="47"/>
      <c r="CS252" s="47"/>
      <c r="CT252" s="47"/>
      <c r="CU252" s="47"/>
      <c r="CV252" s="47"/>
      <c r="CW252" s="47"/>
      <c r="CX252" s="47"/>
      <c r="CY252" s="47"/>
      <c r="CZ252" s="47"/>
      <c r="DA252" s="47"/>
      <c r="DB252" s="47"/>
      <c r="DC252" s="47"/>
      <c r="DD252" s="47"/>
      <c r="DE252" s="47"/>
      <c r="DF252" s="47"/>
      <c r="DG252" s="47"/>
      <c r="DH252" s="47"/>
      <c r="DI252" s="47"/>
      <c r="DJ252" s="47"/>
      <c r="DK252" s="47"/>
      <c r="DL252" s="47"/>
      <c r="DM252" s="47"/>
      <c r="DN252" s="47"/>
      <c r="DO252" s="47"/>
      <c r="DP252" s="47"/>
      <c r="DQ252" s="47"/>
      <c r="DR252" s="47"/>
      <c r="DS252" s="47"/>
      <c r="DT252" s="47"/>
      <c r="DU252" s="47"/>
      <c r="DV252" s="47"/>
      <c r="DW252" s="47"/>
      <c r="DX252" s="47"/>
      <c r="DY252" s="47"/>
      <c r="DZ252" s="47"/>
      <c r="EA252" s="47"/>
      <c r="EB252" s="47"/>
      <c r="EC252" s="47"/>
      <c r="ED252" s="47"/>
      <c r="EE252" s="47"/>
      <c r="EF252" s="47"/>
      <c r="EG252" s="47"/>
      <c r="EH252" s="47"/>
      <c r="EI252" s="47"/>
      <c r="EJ252" s="47"/>
      <c r="EK252" s="47"/>
      <c r="EL252" s="47"/>
      <c r="EM252" s="47"/>
      <c r="EN252" s="47"/>
      <c r="EO252" s="47"/>
      <c r="EP252" s="47"/>
      <c r="EQ252" s="47"/>
      <c r="ER252" s="47"/>
      <c r="ES252" s="47"/>
      <c r="ET252" s="47"/>
      <c r="EU252" s="47"/>
      <c r="EV252" s="47"/>
      <c r="EW252" s="47"/>
      <c r="EX252" s="47"/>
      <c r="EY252" s="47"/>
      <c r="EZ252" s="47"/>
      <c r="FA252" s="47"/>
      <c r="FB252" s="47"/>
      <c r="FC252" s="47"/>
      <c r="FD252" s="47"/>
      <c r="FE252" s="47"/>
      <c r="FF252" s="47"/>
      <c r="FG252" s="47"/>
      <c r="FH252" s="47"/>
      <c r="FI252" s="47"/>
      <c r="FJ252" s="47"/>
      <c r="FK252" s="47"/>
      <c r="FL252" s="47"/>
      <c r="FM252" s="47"/>
      <c r="FN252" s="47"/>
      <c r="FO252" s="47"/>
      <c r="FP252" s="47"/>
    </row>
    <row r="253" spans="1:237" s="48" customFormat="1" ht="35.1" customHeight="1" x14ac:dyDescent="0.35">
      <c r="A253" s="103"/>
      <c r="B253" s="103"/>
      <c r="C253" s="148"/>
      <c r="D253" s="182"/>
      <c r="E253" s="356"/>
      <c r="F253" s="356"/>
      <c r="G253" s="356"/>
      <c r="H253" s="356"/>
      <c r="I253" s="356"/>
      <c r="J253" s="356"/>
      <c r="K253" s="356"/>
      <c r="L253" s="356"/>
      <c r="M253" s="356"/>
      <c r="N253" s="148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148"/>
      <c r="Z253" s="148"/>
      <c r="AA253" s="148"/>
      <c r="AB253" s="148"/>
      <c r="AC253" s="148"/>
      <c r="AD253" s="148"/>
      <c r="AE253" s="148"/>
      <c r="AF253" s="148"/>
      <c r="AG253" s="148"/>
      <c r="AH253" s="148"/>
      <c r="AI253" s="148"/>
      <c r="AJ253" s="148"/>
      <c r="AK253" s="148"/>
      <c r="AL253" s="148"/>
      <c r="AM253" s="148"/>
      <c r="AN253" s="148"/>
      <c r="AO253" s="148"/>
      <c r="AP253" s="148"/>
      <c r="AQ253" s="148"/>
      <c r="AR253" s="148"/>
      <c r="AS253" s="148"/>
      <c r="AT253" s="148"/>
      <c r="AU253" s="148"/>
      <c r="AV253" s="148"/>
      <c r="AW253" s="148"/>
      <c r="AX253" s="148"/>
      <c r="AY253" s="148"/>
      <c r="AZ253" s="148"/>
      <c r="BA253" s="148"/>
      <c r="BB253" s="148"/>
      <c r="BC253" s="148"/>
      <c r="BD253" s="148"/>
      <c r="BE253" s="148"/>
      <c r="BF253" s="148"/>
      <c r="BG253" s="148"/>
      <c r="BH253" s="148"/>
      <c r="BI253" s="148"/>
      <c r="BJ253" s="148"/>
      <c r="BK253" s="148"/>
      <c r="BL253" s="148"/>
      <c r="BM253" s="148"/>
      <c r="BN253" s="148"/>
      <c r="BO253" s="148"/>
      <c r="BP253" s="148"/>
      <c r="BQ253" s="148"/>
      <c r="BR253" s="148"/>
      <c r="BS253" s="148"/>
      <c r="BT253" s="148"/>
      <c r="BU253" s="148"/>
      <c r="BV253" s="148"/>
      <c r="BW253" s="148"/>
      <c r="BX253" s="148"/>
      <c r="BY253" s="148"/>
      <c r="BZ253" s="148"/>
      <c r="CA253" s="148"/>
      <c r="CB253" s="148"/>
      <c r="CC253" s="148"/>
      <c r="CD253" s="148"/>
      <c r="CE253" s="148"/>
      <c r="CF253" s="148"/>
      <c r="CG253" s="148"/>
      <c r="CH253" s="148"/>
      <c r="CI253" s="148"/>
      <c r="CJ253" s="148"/>
      <c r="CK253" s="148"/>
      <c r="CL253" s="148"/>
      <c r="CM253" s="148"/>
      <c r="CN253" s="148"/>
      <c r="CO253" s="148"/>
      <c r="CP253" s="148"/>
      <c r="CQ253" s="148"/>
      <c r="CR253" s="148"/>
      <c r="CS253" s="148"/>
      <c r="CT253" s="148"/>
      <c r="CU253" s="148"/>
      <c r="CV253" s="148"/>
      <c r="CW253" s="148"/>
      <c r="CX253" s="148"/>
      <c r="CY253" s="148"/>
      <c r="CZ253" s="148"/>
      <c r="DA253" s="148"/>
      <c r="DB253" s="148"/>
      <c r="DC253" s="148"/>
      <c r="DD253" s="148"/>
      <c r="DE253" s="148"/>
      <c r="DF253" s="148"/>
      <c r="DG253" s="148"/>
      <c r="DH253" s="148"/>
      <c r="DI253" s="148"/>
      <c r="DJ253" s="148"/>
      <c r="DK253" s="148"/>
      <c r="DL253" s="148"/>
      <c r="DM253" s="148"/>
      <c r="DN253" s="148"/>
      <c r="DO253" s="148"/>
      <c r="DP253" s="148"/>
      <c r="DQ253" s="148"/>
      <c r="DR253" s="148"/>
      <c r="DS253" s="148"/>
      <c r="DT253" s="148"/>
      <c r="DU253" s="148"/>
      <c r="DV253" s="148"/>
      <c r="DW253" s="148"/>
      <c r="DX253" s="148"/>
      <c r="DY253" s="148"/>
      <c r="DZ253" s="148"/>
      <c r="EA253" s="148"/>
      <c r="EB253" s="148"/>
      <c r="EC253" s="148"/>
      <c r="ED253" s="148"/>
      <c r="EE253" s="148"/>
      <c r="EF253" s="148"/>
      <c r="EG253" s="148"/>
      <c r="EH253" s="148"/>
      <c r="EI253" s="148"/>
      <c r="EJ253" s="148"/>
      <c r="EK253" s="148"/>
      <c r="EL253" s="148"/>
      <c r="EM253" s="148"/>
      <c r="EN253" s="148"/>
      <c r="EO253" s="148"/>
      <c r="EP253" s="148"/>
      <c r="EQ253" s="148"/>
      <c r="ER253" s="148"/>
      <c r="ES253" s="148"/>
      <c r="ET253" s="148"/>
      <c r="EU253" s="148"/>
      <c r="EV253" s="148"/>
      <c r="EW253" s="148"/>
      <c r="EX253" s="148"/>
      <c r="EY253" s="148"/>
      <c r="EZ253" s="148"/>
      <c r="FA253" s="148"/>
      <c r="FB253" s="148"/>
      <c r="FC253" s="148"/>
      <c r="FD253" s="148"/>
      <c r="FE253" s="148"/>
      <c r="FF253" s="148"/>
      <c r="FG253" s="148"/>
      <c r="FH253" s="148"/>
      <c r="FI253" s="148"/>
      <c r="FJ253" s="148"/>
      <c r="FK253" s="148"/>
      <c r="FL253" s="148"/>
      <c r="FM253" s="148"/>
      <c r="FN253" s="148"/>
      <c r="FO253" s="148"/>
      <c r="FP253" s="148"/>
      <c r="FQ253" s="187"/>
      <c r="FR253" s="188"/>
      <c r="FS253" s="188"/>
      <c r="FT253" s="188"/>
      <c r="FU253" s="188"/>
      <c r="FV253" s="188"/>
      <c r="FW253" s="188"/>
      <c r="FX253" s="188"/>
      <c r="FY253" s="188"/>
      <c r="FZ253" s="188"/>
      <c r="GA253" s="188"/>
      <c r="GB253" s="188"/>
      <c r="GC253" s="188"/>
      <c r="GD253" s="188"/>
      <c r="GE253" s="188"/>
      <c r="GF253" s="188"/>
      <c r="GG253" s="188"/>
      <c r="GH253" s="188"/>
      <c r="GI253" s="188"/>
      <c r="GJ253" s="188"/>
      <c r="GK253" s="188"/>
      <c r="GL253" s="188"/>
      <c r="GM253" s="188"/>
      <c r="GN253" s="188"/>
      <c r="GO253" s="188"/>
      <c r="GP253" s="188"/>
      <c r="GQ253" s="188"/>
      <c r="GR253" s="188"/>
      <c r="GS253" s="188"/>
      <c r="GT253" s="188"/>
      <c r="GU253" s="188"/>
      <c r="GV253" s="188"/>
      <c r="GW253" s="188"/>
      <c r="GX253" s="188"/>
      <c r="GY253" s="188"/>
      <c r="GZ253" s="188"/>
      <c r="HA253" s="188"/>
      <c r="HB253" s="188"/>
      <c r="HC253" s="188"/>
      <c r="HD253" s="188"/>
      <c r="HE253" s="188"/>
      <c r="HF253" s="188"/>
      <c r="HG253" s="188"/>
      <c r="HH253" s="188"/>
      <c r="HI253" s="188"/>
      <c r="HJ253" s="188"/>
      <c r="HK253" s="188"/>
      <c r="HL253" s="188"/>
      <c r="HM253" s="188"/>
      <c r="HN253" s="188"/>
      <c r="HO253" s="188"/>
      <c r="HP253" s="188"/>
      <c r="HQ253" s="188"/>
      <c r="HR253" s="188"/>
      <c r="HS253" s="188"/>
      <c r="HT253" s="188"/>
      <c r="HU253" s="188"/>
      <c r="HV253" s="188"/>
      <c r="HW253" s="188"/>
      <c r="HX253" s="188"/>
      <c r="HY253" s="188"/>
      <c r="HZ253" s="188"/>
      <c r="IA253" s="188"/>
      <c r="IB253" s="188"/>
      <c r="IC253" s="188"/>
    </row>
    <row r="254" spans="1:237" s="48" customFormat="1" ht="35.1" customHeight="1" x14ac:dyDescent="0.35">
      <c r="A254" s="103"/>
      <c r="B254" s="103"/>
      <c r="C254" s="105"/>
      <c r="D254" s="182"/>
      <c r="E254" s="356"/>
      <c r="F254" s="356"/>
      <c r="G254" s="356"/>
      <c r="H254" s="356"/>
      <c r="I254" s="356"/>
      <c r="J254" s="356"/>
      <c r="K254" s="356"/>
      <c r="L254" s="356"/>
      <c r="M254" s="356"/>
      <c r="N254" s="4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47"/>
      <c r="Z254" s="47"/>
      <c r="AA254" s="47"/>
      <c r="AB254" s="47"/>
      <c r="AC254" s="47"/>
      <c r="AD254" s="47"/>
      <c r="AE254" s="47"/>
      <c r="AF254" s="47"/>
      <c r="AG254" s="47"/>
      <c r="AH254" s="47"/>
      <c r="AI254" s="47"/>
      <c r="AJ254" s="47"/>
      <c r="AK254" s="47"/>
      <c r="AL254" s="47"/>
      <c r="AM254" s="47"/>
      <c r="AN254" s="47"/>
      <c r="AO254" s="47"/>
      <c r="AP254" s="47"/>
      <c r="AQ254" s="47"/>
      <c r="AR254" s="47"/>
      <c r="AS254" s="47"/>
      <c r="AT254" s="47"/>
      <c r="AU254" s="47"/>
      <c r="AV254" s="47"/>
      <c r="AW254" s="47"/>
      <c r="AX254" s="47"/>
      <c r="AY254" s="47"/>
      <c r="AZ254" s="47"/>
      <c r="BA254" s="47"/>
      <c r="BB254" s="47"/>
      <c r="BC254" s="47"/>
      <c r="BD254" s="47"/>
      <c r="BE254" s="47"/>
      <c r="BF254" s="47"/>
      <c r="BG254" s="47"/>
      <c r="BH254" s="47"/>
      <c r="BI254" s="47"/>
      <c r="BJ254" s="47"/>
      <c r="BK254" s="47"/>
      <c r="BL254" s="47"/>
      <c r="BM254" s="47"/>
      <c r="BN254" s="47"/>
      <c r="BO254" s="47"/>
      <c r="BP254" s="47"/>
      <c r="BQ254" s="47"/>
      <c r="BR254" s="47"/>
      <c r="BS254" s="47"/>
      <c r="BT254" s="47"/>
      <c r="BU254" s="47"/>
      <c r="BV254" s="47"/>
      <c r="BW254" s="47"/>
      <c r="BX254" s="47"/>
      <c r="BY254" s="47"/>
      <c r="BZ254" s="47"/>
      <c r="CA254" s="47"/>
      <c r="CB254" s="47"/>
      <c r="CC254" s="47"/>
      <c r="CD254" s="47"/>
      <c r="CE254" s="47"/>
      <c r="CF254" s="47"/>
      <c r="CG254" s="47"/>
      <c r="CH254" s="47"/>
      <c r="CI254" s="47"/>
      <c r="CJ254" s="47"/>
      <c r="CK254" s="47"/>
      <c r="CL254" s="47"/>
      <c r="CM254" s="47"/>
      <c r="CN254" s="47"/>
      <c r="CO254" s="47"/>
      <c r="CP254" s="47"/>
      <c r="CQ254" s="47"/>
      <c r="CR254" s="47"/>
      <c r="CS254" s="47"/>
      <c r="CT254" s="47"/>
      <c r="CU254" s="47"/>
      <c r="CV254" s="47"/>
      <c r="CW254" s="47"/>
      <c r="CX254" s="47"/>
      <c r="CY254" s="47"/>
      <c r="CZ254" s="47"/>
      <c r="DA254" s="47"/>
      <c r="DB254" s="47"/>
      <c r="DC254" s="47"/>
      <c r="DD254" s="47"/>
      <c r="DE254" s="47"/>
      <c r="DF254" s="47"/>
      <c r="DG254" s="47"/>
      <c r="DH254" s="47"/>
      <c r="DI254" s="47"/>
      <c r="DJ254" s="47"/>
      <c r="DK254" s="47"/>
      <c r="DL254" s="47"/>
      <c r="DM254" s="47"/>
      <c r="DN254" s="47"/>
      <c r="DO254" s="47"/>
      <c r="DP254" s="47"/>
      <c r="DQ254" s="47"/>
      <c r="DR254" s="47"/>
      <c r="DS254" s="47"/>
      <c r="DT254" s="47"/>
      <c r="DU254" s="47"/>
      <c r="DV254" s="47"/>
      <c r="DW254" s="47"/>
      <c r="DX254" s="47"/>
      <c r="DY254" s="47"/>
      <c r="DZ254" s="47"/>
      <c r="EA254" s="47"/>
      <c r="EB254" s="47"/>
      <c r="EC254" s="47"/>
      <c r="ED254" s="47"/>
      <c r="EE254" s="47"/>
      <c r="EF254" s="47"/>
      <c r="EG254" s="47"/>
      <c r="EH254" s="47"/>
      <c r="EI254" s="47"/>
      <c r="EJ254" s="47"/>
      <c r="EK254" s="47"/>
      <c r="EL254" s="47"/>
      <c r="EM254" s="47"/>
      <c r="EN254" s="47"/>
      <c r="EO254" s="47"/>
      <c r="EP254" s="47"/>
      <c r="EQ254" s="47"/>
      <c r="ER254" s="47"/>
      <c r="ES254" s="47"/>
      <c r="ET254" s="47"/>
      <c r="EU254" s="47"/>
      <c r="EV254" s="47"/>
      <c r="EW254" s="47"/>
      <c r="EX254" s="47"/>
      <c r="EY254" s="47"/>
      <c r="EZ254" s="47"/>
      <c r="FA254" s="47"/>
      <c r="FB254" s="47"/>
      <c r="FC254" s="47"/>
      <c r="FD254" s="47"/>
      <c r="FE254" s="47"/>
      <c r="FF254" s="47"/>
      <c r="FG254" s="47"/>
      <c r="FH254" s="47"/>
      <c r="FI254" s="47"/>
      <c r="FJ254" s="47"/>
      <c r="FK254" s="47"/>
      <c r="FL254" s="47"/>
      <c r="FM254" s="47"/>
      <c r="FN254" s="47"/>
      <c r="FO254" s="47"/>
      <c r="FP254" s="47"/>
    </row>
    <row r="255" spans="1:237" s="48" customFormat="1" ht="35.1" customHeight="1" x14ac:dyDescent="0.35">
      <c r="A255" s="103"/>
      <c r="B255" s="103"/>
      <c r="C255" s="105"/>
      <c r="D255" s="182"/>
      <c r="E255" s="356"/>
      <c r="F255" s="356"/>
      <c r="G255" s="356"/>
      <c r="H255" s="356"/>
      <c r="I255" s="356"/>
      <c r="J255" s="356"/>
      <c r="K255" s="356"/>
      <c r="L255" s="356"/>
      <c r="M255" s="356"/>
      <c r="N255" s="4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47"/>
      <c r="Z255" s="47"/>
      <c r="AA255" s="47"/>
      <c r="AB255" s="47"/>
      <c r="AC255" s="47"/>
      <c r="AD255" s="47"/>
      <c r="AE255" s="47"/>
      <c r="AF255" s="47"/>
      <c r="AG255" s="47"/>
      <c r="AH255" s="47"/>
      <c r="AI255" s="47"/>
      <c r="AJ255" s="47"/>
      <c r="AK255" s="47"/>
      <c r="AL255" s="47"/>
      <c r="AM255" s="47"/>
      <c r="AN255" s="47"/>
      <c r="AO255" s="47"/>
      <c r="AP255" s="47"/>
      <c r="AQ255" s="47"/>
      <c r="AR255" s="47"/>
      <c r="AS255" s="47"/>
      <c r="AT255" s="47"/>
      <c r="AU255" s="47"/>
      <c r="AV255" s="47"/>
      <c r="AW255" s="47"/>
      <c r="AX255" s="47"/>
      <c r="AY255" s="47"/>
      <c r="AZ255" s="47"/>
      <c r="BA255" s="47"/>
      <c r="BB255" s="47"/>
      <c r="BC255" s="47"/>
      <c r="BD255" s="47"/>
      <c r="BE255" s="47"/>
      <c r="BF255" s="47"/>
      <c r="BG255" s="47"/>
      <c r="BH255" s="47"/>
      <c r="BI255" s="47"/>
      <c r="BJ255" s="47"/>
      <c r="BK255" s="47"/>
      <c r="BL255" s="47"/>
      <c r="BM255" s="47"/>
      <c r="BN255" s="47"/>
      <c r="BO255" s="47"/>
      <c r="BP255" s="47"/>
      <c r="BQ255" s="47"/>
      <c r="BR255" s="47"/>
      <c r="BS255" s="47"/>
      <c r="BT255" s="47"/>
      <c r="BU255" s="47"/>
      <c r="BV255" s="47"/>
      <c r="BW255" s="47"/>
      <c r="BX255" s="47"/>
      <c r="BY255" s="47"/>
      <c r="BZ255" s="47"/>
      <c r="CA255" s="47"/>
      <c r="CB255" s="47"/>
      <c r="CC255" s="47"/>
      <c r="CD255" s="47"/>
      <c r="CE255" s="47"/>
      <c r="CF255" s="47"/>
      <c r="CG255" s="47"/>
      <c r="CH255" s="47"/>
      <c r="CI255" s="47"/>
      <c r="CJ255" s="47"/>
      <c r="CK255" s="47"/>
      <c r="CL255" s="47"/>
      <c r="CM255" s="47"/>
      <c r="CN255" s="47"/>
      <c r="CO255" s="47"/>
      <c r="CP255" s="47"/>
      <c r="CQ255" s="47"/>
      <c r="CR255" s="47"/>
      <c r="CS255" s="47"/>
      <c r="CT255" s="47"/>
      <c r="CU255" s="47"/>
      <c r="CV255" s="47"/>
      <c r="CW255" s="47"/>
      <c r="CX255" s="47"/>
      <c r="CY255" s="47"/>
      <c r="CZ255" s="47"/>
      <c r="DA255" s="47"/>
      <c r="DB255" s="47"/>
      <c r="DC255" s="47"/>
      <c r="DD255" s="47"/>
      <c r="DE255" s="47"/>
      <c r="DF255" s="47"/>
      <c r="DG255" s="47"/>
      <c r="DH255" s="47"/>
      <c r="DI255" s="47"/>
      <c r="DJ255" s="47"/>
      <c r="DK255" s="47"/>
      <c r="DL255" s="47"/>
      <c r="DM255" s="47"/>
      <c r="DN255" s="47"/>
      <c r="DO255" s="47"/>
      <c r="DP255" s="47"/>
      <c r="DQ255" s="47"/>
      <c r="DR255" s="47"/>
      <c r="DS255" s="47"/>
      <c r="DT255" s="47"/>
      <c r="DU255" s="47"/>
      <c r="DV255" s="47"/>
      <c r="DW255" s="47"/>
      <c r="DX255" s="47"/>
      <c r="DY255" s="47"/>
      <c r="DZ255" s="47"/>
      <c r="EA255" s="47"/>
      <c r="EB255" s="47"/>
      <c r="EC255" s="47"/>
      <c r="ED255" s="47"/>
      <c r="EE255" s="47"/>
      <c r="EF255" s="47"/>
      <c r="EG255" s="47"/>
      <c r="EH255" s="47"/>
      <c r="EI255" s="47"/>
      <c r="EJ255" s="47"/>
      <c r="EK255" s="47"/>
      <c r="EL255" s="47"/>
      <c r="EM255" s="47"/>
      <c r="EN255" s="47"/>
      <c r="EO255" s="47"/>
      <c r="EP255" s="47"/>
      <c r="EQ255" s="47"/>
      <c r="ER255" s="47"/>
      <c r="ES255" s="47"/>
      <c r="ET255" s="47"/>
      <c r="EU255" s="47"/>
      <c r="EV255" s="47"/>
      <c r="EW255" s="47"/>
      <c r="EX255" s="47"/>
      <c r="EY255" s="47"/>
      <c r="EZ255" s="47"/>
      <c r="FA255" s="47"/>
      <c r="FB255" s="47"/>
      <c r="FC255" s="47"/>
      <c r="FD255" s="47"/>
      <c r="FE255" s="47"/>
      <c r="FF255" s="47"/>
      <c r="FG255" s="47"/>
      <c r="FH255" s="47"/>
      <c r="FI255" s="47"/>
      <c r="FJ255" s="47"/>
      <c r="FK255" s="47"/>
      <c r="FL255" s="47"/>
      <c r="FM255" s="47"/>
      <c r="FN255" s="47"/>
      <c r="FO255" s="47"/>
      <c r="FP255" s="47"/>
    </row>
    <row r="256" spans="1:237" s="48" customFormat="1" ht="35.1" customHeight="1" x14ac:dyDescent="0.35">
      <c r="A256" s="103"/>
      <c r="B256" s="103"/>
      <c r="C256" s="105"/>
      <c r="D256" s="182"/>
      <c r="E256" s="356"/>
      <c r="F256" s="356"/>
      <c r="G256" s="356"/>
      <c r="H256" s="356"/>
      <c r="I256" s="356"/>
      <c r="J256" s="356"/>
      <c r="K256" s="356"/>
      <c r="L256" s="356"/>
      <c r="M256" s="356"/>
      <c r="N256" s="4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47"/>
      <c r="Z256" s="47"/>
      <c r="AA256" s="47"/>
      <c r="AB256" s="47"/>
      <c r="AC256" s="47"/>
      <c r="AD256" s="47"/>
      <c r="AE256" s="47"/>
      <c r="AF256" s="47"/>
      <c r="AG256" s="47"/>
      <c r="AH256" s="47"/>
      <c r="AI256" s="47"/>
      <c r="AJ256" s="47"/>
      <c r="AK256" s="47"/>
      <c r="AL256" s="47"/>
      <c r="AM256" s="47"/>
      <c r="AN256" s="47"/>
      <c r="AO256" s="47"/>
      <c r="AP256" s="47"/>
      <c r="AQ256" s="47"/>
      <c r="AR256" s="47"/>
      <c r="AS256" s="47"/>
      <c r="AT256" s="47"/>
      <c r="AU256" s="47"/>
      <c r="AV256" s="47"/>
      <c r="AW256" s="47"/>
      <c r="AX256" s="47"/>
      <c r="AY256" s="47"/>
      <c r="AZ256" s="47"/>
      <c r="BA256" s="47"/>
      <c r="BB256" s="47"/>
      <c r="BC256" s="47"/>
      <c r="BD256" s="47"/>
      <c r="BE256" s="47"/>
      <c r="BF256" s="47"/>
      <c r="BG256" s="47"/>
      <c r="BH256" s="47"/>
      <c r="BI256" s="47"/>
      <c r="BJ256" s="47"/>
      <c r="BK256" s="47"/>
      <c r="BL256" s="47"/>
      <c r="BM256" s="47"/>
      <c r="BN256" s="47"/>
      <c r="BO256" s="47"/>
      <c r="BP256" s="47"/>
      <c r="BQ256" s="47"/>
      <c r="BR256" s="47"/>
      <c r="BS256" s="47"/>
      <c r="BT256" s="47"/>
      <c r="BU256" s="47"/>
      <c r="BV256" s="47"/>
      <c r="BW256" s="47"/>
      <c r="BX256" s="47"/>
      <c r="BY256" s="47"/>
      <c r="BZ256" s="47"/>
      <c r="CA256" s="47"/>
      <c r="CB256" s="47"/>
      <c r="CC256" s="47"/>
      <c r="CD256" s="47"/>
      <c r="CE256" s="47"/>
      <c r="CF256" s="47"/>
      <c r="CG256" s="47"/>
      <c r="CH256" s="47"/>
      <c r="CI256" s="47"/>
      <c r="CJ256" s="47"/>
      <c r="CK256" s="47"/>
      <c r="CL256" s="47"/>
      <c r="CM256" s="47"/>
      <c r="CN256" s="47"/>
      <c r="CO256" s="47"/>
      <c r="CP256" s="47"/>
      <c r="CQ256" s="47"/>
      <c r="CR256" s="47"/>
      <c r="CS256" s="47"/>
      <c r="CT256" s="47"/>
      <c r="CU256" s="47"/>
      <c r="CV256" s="47"/>
      <c r="CW256" s="47"/>
      <c r="CX256" s="47"/>
      <c r="CY256" s="47"/>
      <c r="CZ256" s="47"/>
      <c r="DA256" s="47"/>
      <c r="DB256" s="47"/>
      <c r="DC256" s="47"/>
      <c r="DD256" s="47"/>
      <c r="DE256" s="47"/>
      <c r="DF256" s="47"/>
      <c r="DG256" s="47"/>
      <c r="DH256" s="47"/>
      <c r="DI256" s="47"/>
      <c r="DJ256" s="47"/>
      <c r="DK256" s="47"/>
      <c r="DL256" s="47"/>
      <c r="DM256" s="47"/>
      <c r="DN256" s="47"/>
      <c r="DO256" s="47"/>
      <c r="DP256" s="47"/>
      <c r="DQ256" s="47"/>
      <c r="DR256" s="47"/>
      <c r="DS256" s="47"/>
      <c r="DT256" s="47"/>
      <c r="DU256" s="47"/>
      <c r="DV256" s="47"/>
      <c r="DW256" s="47"/>
      <c r="DX256" s="47"/>
      <c r="DY256" s="47"/>
      <c r="DZ256" s="47"/>
      <c r="EA256" s="47"/>
      <c r="EB256" s="47"/>
      <c r="EC256" s="47"/>
      <c r="ED256" s="47"/>
      <c r="EE256" s="47"/>
      <c r="EF256" s="47"/>
      <c r="EG256" s="47"/>
      <c r="EH256" s="47"/>
      <c r="EI256" s="47"/>
      <c r="EJ256" s="47"/>
      <c r="EK256" s="47"/>
      <c r="EL256" s="47"/>
      <c r="EM256" s="47"/>
      <c r="EN256" s="47"/>
      <c r="EO256" s="47"/>
      <c r="EP256" s="47"/>
      <c r="EQ256" s="47"/>
      <c r="ER256" s="47"/>
      <c r="ES256" s="47"/>
      <c r="ET256" s="47"/>
      <c r="EU256" s="47"/>
      <c r="EV256" s="47"/>
      <c r="EW256" s="47"/>
      <c r="EX256" s="47"/>
      <c r="EY256" s="47"/>
      <c r="EZ256" s="47"/>
      <c r="FA256" s="47"/>
      <c r="FB256" s="47"/>
      <c r="FC256" s="47"/>
      <c r="FD256" s="47"/>
      <c r="FE256" s="47"/>
      <c r="FF256" s="47"/>
      <c r="FG256" s="47"/>
      <c r="FH256" s="47"/>
      <c r="FI256" s="47"/>
      <c r="FJ256" s="47"/>
      <c r="FK256" s="47"/>
      <c r="FL256" s="47"/>
      <c r="FM256" s="47"/>
      <c r="FN256" s="47"/>
      <c r="FO256" s="47"/>
      <c r="FP256" s="47"/>
    </row>
    <row r="257" spans="1:172" s="48" customFormat="1" ht="35.1" customHeight="1" x14ac:dyDescent="0.35">
      <c r="A257" s="103"/>
      <c r="B257" s="103"/>
      <c r="C257" s="105"/>
      <c r="D257" s="182"/>
      <c r="E257" s="356"/>
      <c r="F257" s="356"/>
      <c r="G257" s="356"/>
      <c r="H257" s="356"/>
      <c r="I257" s="356"/>
      <c r="J257" s="356"/>
      <c r="K257" s="356"/>
      <c r="L257" s="356"/>
      <c r="M257" s="356"/>
      <c r="N257" s="4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47"/>
      <c r="Z257" s="47"/>
      <c r="AA257" s="47"/>
      <c r="AB257" s="47"/>
      <c r="AC257" s="47"/>
      <c r="AD257" s="47"/>
      <c r="AE257" s="47"/>
      <c r="AF257" s="47"/>
      <c r="AG257" s="47"/>
      <c r="AH257" s="47"/>
      <c r="AI257" s="47"/>
      <c r="AJ257" s="47"/>
      <c r="AK257" s="47"/>
      <c r="AL257" s="47"/>
      <c r="AM257" s="47"/>
      <c r="AN257" s="47"/>
      <c r="AO257" s="47"/>
      <c r="AP257" s="47"/>
      <c r="AQ257" s="47"/>
      <c r="AR257" s="47"/>
      <c r="AS257" s="47"/>
      <c r="AT257" s="47"/>
      <c r="AU257" s="47"/>
      <c r="AV257" s="47"/>
      <c r="AW257" s="47"/>
      <c r="AX257" s="47"/>
      <c r="AY257" s="47"/>
      <c r="AZ257" s="47"/>
      <c r="BA257" s="47"/>
      <c r="BB257" s="47"/>
      <c r="BC257" s="47"/>
      <c r="BD257" s="47"/>
      <c r="BE257" s="47"/>
      <c r="BF257" s="47"/>
      <c r="BG257" s="47"/>
      <c r="BH257" s="47"/>
      <c r="BI257" s="47"/>
      <c r="BJ257" s="47"/>
      <c r="BK257" s="47"/>
      <c r="BL257" s="47"/>
      <c r="BM257" s="47"/>
      <c r="BN257" s="47"/>
      <c r="BO257" s="47"/>
      <c r="BP257" s="47"/>
      <c r="BQ257" s="47"/>
      <c r="BR257" s="47"/>
      <c r="BS257" s="47"/>
      <c r="BT257" s="47"/>
      <c r="BU257" s="47"/>
      <c r="BV257" s="47"/>
      <c r="BW257" s="47"/>
      <c r="BX257" s="47"/>
      <c r="BY257" s="47"/>
      <c r="BZ257" s="47"/>
      <c r="CA257" s="47"/>
      <c r="CB257" s="47"/>
      <c r="CC257" s="47"/>
      <c r="CD257" s="47"/>
      <c r="CE257" s="47"/>
      <c r="CF257" s="47"/>
      <c r="CG257" s="47"/>
      <c r="CH257" s="47"/>
      <c r="CI257" s="47"/>
      <c r="CJ257" s="47"/>
      <c r="CK257" s="47"/>
      <c r="CL257" s="47"/>
      <c r="CM257" s="47"/>
      <c r="CN257" s="47"/>
      <c r="CO257" s="47"/>
      <c r="CP257" s="47"/>
      <c r="CQ257" s="47"/>
      <c r="CR257" s="47"/>
      <c r="CS257" s="47"/>
      <c r="CT257" s="47"/>
      <c r="CU257" s="47"/>
      <c r="CV257" s="47"/>
      <c r="CW257" s="47"/>
      <c r="CX257" s="47"/>
      <c r="CY257" s="47"/>
      <c r="CZ257" s="47"/>
      <c r="DA257" s="47"/>
      <c r="DB257" s="47"/>
      <c r="DC257" s="47"/>
      <c r="DD257" s="47"/>
      <c r="DE257" s="47"/>
      <c r="DF257" s="47"/>
      <c r="DG257" s="47"/>
      <c r="DH257" s="47"/>
      <c r="DI257" s="47"/>
      <c r="DJ257" s="47"/>
      <c r="DK257" s="47"/>
      <c r="DL257" s="47"/>
      <c r="DM257" s="47"/>
      <c r="DN257" s="47"/>
      <c r="DO257" s="47"/>
      <c r="DP257" s="47"/>
      <c r="DQ257" s="47"/>
      <c r="DR257" s="47"/>
      <c r="DS257" s="47"/>
      <c r="DT257" s="47"/>
      <c r="DU257" s="47"/>
      <c r="DV257" s="47"/>
      <c r="DW257" s="47"/>
      <c r="DX257" s="47"/>
      <c r="DY257" s="47"/>
      <c r="DZ257" s="47"/>
      <c r="EA257" s="47"/>
      <c r="EB257" s="47"/>
      <c r="EC257" s="47"/>
      <c r="ED257" s="47"/>
      <c r="EE257" s="47"/>
      <c r="EF257" s="47"/>
      <c r="EG257" s="47"/>
      <c r="EH257" s="47"/>
      <c r="EI257" s="47"/>
      <c r="EJ257" s="47"/>
      <c r="EK257" s="47"/>
      <c r="EL257" s="47"/>
      <c r="EM257" s="47"/>
      <c r="EN257" s="47"/>
      <c r="EO257" s="47"/>
      <c r="EP257" s="47"/>
      <c r="EQ257" s="47"/>
      <c r="ER257" s="47"/>
      <c r="ES257" s="47"/>
      <c r="ET257" s="47"/>
      <c r="EU257" s="47"/>
      <c r="EV257" s="47"/>
      <c r="EW257" s="47"/>
      <c r="EX257" s="47"/>
      <c r="EY257" s="47"/>
      <c r="EZ257" s="47"/>
      <c r="FA257" s="47"/>
      <c r="FB257" s="47"/>
      <c r="FC257" s="47"/>
      <c r="FD257" s="47"/>
      <c r="FE257" s="47"/>
      <c r="FF257" s="47"/>
      <c r="FG257" s="47"/>
      <c r="FH257" s="47"/>
      <c r="FI257" s="47"/>
      <c r="FJ257" s="47"/>
      <c r="FK257" s="47"/>
      <c r="FL257" s="47"/>
      <c r="FM257" s="47"/>
      <c r="FN257" s="47"/>
      <c r="FO257" s="47"/>
      <c r="FP257" s="47"/>
    </row>
    <row r="258" spans="1:172" s="48" customFormat="1" ht="35.1" customHeight="1" x14ac:dyDescent="0.35">
      <c r="A258" s="103"/>
      <c r="B258" s="103"/>
      <c r="C258" s="105"/>
      <c r="D258" s="182"/>
      <c r="E258" s="356"/>
      <c r="F258" s="356"/>
      <c r="G258" s="356"/>
      <c r="H258" s="356"/>
      <c r="I258" s="356"/>
      <c r="J258" s="356"/>
      <c r="K258" s="356"/>
      <c r="L258" s="356"/>
      <c r="M258" s="356"/>
      <c r="N258" s="4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47"/>
      <c r="Z258" s="47"/>
      <c r="AA258" s="47"/>
      <c r="AB258" s="47"/>
      <c r="AC258" s="47"/>
      <c r="AD258" s="47"/>
      <c r="AE258" s="47"/>
      <c r="AF258" s="47"/>
      <c r="AG258" s="47"/>
      <c r="AH258" s="47"/>
      <c r="AI258" s="47"/>
      <c r="AJ258" s="47"/>
      <c r="AK258" s="47"/>
      <c r="AL258" s="47"/>
      <c r="AM258" s="47"/>
      <c r="AN258" s="47"/>
      <c r="AO258" s="47"/>
      <c r="AP258" s="47"/>
      <c r="AQ258" s="47"/>
      <c r="AR258" s="47"/>
      <c r="AS258" s="47"/>
      <c r="AT258" s="47"/>
      <c r="AU258" s="47"/>
      <c r="AV258" s="47"/>
      <c r="AW258" s="47"/>
      <c r="AX258" s="47"/>
      <c r="AY258" s="47"/>
      <c r="AZ258" s="47"/>
      <c r="BA258" s="47"/>
      <c r="BB258" s="47"/>
      <c r="BC258" s="47"/>
      <c r="BD258" s="47"/>
      <c r="BE258" s="47"/>
      <c r="BF258" s="47"/>
      <c r="BG258" s="47"/>
      <c r="BH258" s="47"/>
      <c r="BI258" s="47"/>
      <c r="BJ258" s="47"/>
      <c r="BK258" s="47"/>
      <c r="BL258" s="47"/>
      <c r="BM258" s="47"/>
      <c r="BN258" s="47"/>
      <c r="BO258" s="47"/>
      <c r="BP258" s="47"/>
      <c r="BQ258" s="47"/>
      <c r="BR258" s="47"/>
      <c r="BS258" s="47"/>
      <c r="BT258" s="47"/>
      <c r="BU258" s="47"/>
      <c r="BV258" s="47"/>
      <c r="BW258" s="47"/>
      <c r="BX258" s="47"/>
      <c r="BY258" s="47"/>
      <c r="BZ258" s="47"/>
      <c r="CA258" s="47"/>
      <c r="CB258" s="47"/>
      <c r="CC258" s="47"/>
      <c r="CD258" s="47"/>
      <c r="CE258" s="47"/>
      <c r="CF258" s="47"/>
      <c r="CG258" s="47"/>
      <c r="CH258" s="47"/>
      <c r="CI258" s="47"/>
      <c r="CJ258" s="47"/>
      <c r="CK258" s="47"/>
      <c r="CL258" s="47"/>
      <c r="CM258" s="47"/>
      <c r="CN258" s="47"/>
      <c r="CO258" s="47"/>
      <c r="CP258" s="47"/>
      <c r="CQ258" s="47"/>
      <c r="CR258" s="47"/>
      <c r="CS258" s="47"/>
      <c r="CT258" s="47"/>
      <c r="CU258" s="47"/>
      <c r="CV258" s="47"/>
      <c r="CW258" s="47"/>
      <c r="CX258" s="47"/>
      <c r="CY258" s="47"/>
      <c r="CZ258" s="47"/>
      <c r="DA258" s="47"/>
      <c r="DB258" s="47"/>
      <c r="DC258" s="47"/>
      <c r="DD258" s="47"/>
      <c r="DE258" s="47"/>
      <c r="DF258" s="47"/>
      <c r="DG258" s="47"/>
      <c r="DH258" s="47"/>
      <c r="DI258" s="47"/>
      <c r="DJ258" s="47"/>
      <c r="DK258" s="47"/>
      <c r="DL258" s="47"/>
      <c r="DM258" s="47"/>
      <c r="DN258" s="47"/>
      <c r="DO258" s="47"/>
      <c r="DP258" s="47"/>
      <c r="DQ258" s="47"/>
      <c r="DR258" s="47"/>
      <c r="DS258" s="47"/>
      <c r="DT258" s="47"/>
      <c r="DU258" s="47"/>
      <c r="DV258" s="47"/>
      <c r="DW258" s="47"/>
      <c r="DX258" s="47"/>
      <c r="DY258" s="47"/>
      <c r="DZ258" s="47"/>
      <c r="EA258" s="47"/>
      <c r="EB258" s="47"/>
      <c r="EC258" s="47"/>
      <c r="ED258" s="47"/>
      <c r="EE258" s="47"/>
      <c r="EF258" s="47"/>
      <c r="EG258" s="47"/>
      <c r="EH258" s="47"/>
      <c r="EI258" s="47"/>
      <c r="EJ258" s="47"/>
      <c r="EK258" s="47"/>
      <c r="EL258" s="47"/>
      <c r="EM258" s="47"/>
      <c r="EN258" s="47"/>
      <c r="EO258" s="47"/>
      <c r="EP258" s="47"/>
      <c r="EQ258" s="47"/>
      <c r="ER258" s="47"/>
      <c r="ES258" s="47"/>
      <c r="ET258" s="47"/>
      <c r="EU258" s="47"/>
      <c r="EV258" s="47"/>
      <c r="EW258" s="47"/>
      <c r="EX258" s="47"/>
      <c r="EY258" s="47"/>
      <c r="EZ258" s="47"/>
      <c r="FA258" s="47"/>
      <c r="FB258" s="47"/>
      <c r="FC258" s="47"/>
      <c r="FD258" s="47"/>
      <c r="FE258" s="47"/>
      <c r="FF258" s="47"/>
      <c r="FG258" s="47"/>
      <c r="FH258" s="47"/>
      <c r="FI258" s="47"/>
      <c r="FJ258" s="47"/>
      <c r="FK258" s="47"/>
      <c r="FL258" s="47"/>
      <c r="FM258" s="47"/>
      <c r="FN258" s="47"/>
      <c r="FO258" s="47"/>
      <c r="FP258" s="47"/>
    </row>
    <row r="259" spans="1:172" s="48" customFormat="1" ht="35.1" customHeight="1" x14ac:dyDescent="0.35">
      <c r="A259" s="103"/>
      <c r="B259" s="103"/>
      <c r="C259" s="105"/>
      <c r="D259" s="182"/>
      <c r="E259" s="356"/>
      <c r="F259" s="356"/>
      <c r="G259" s="356"/>
      <c r="H259" s="356"/>
      <c r="I259" s="356"/>
      <c r="J259" s="356"/>
      <c r="K259" s="356"/>
      <c r="L259" s="356"/>
      <c r="M259" s="356"/>
      <c r="N259" s="4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47"/>
      <c r="Z259" s="47"/>
      <c r="AA259" s="47"/>
      <c r="AB259" s="47"/>
      <c r="AC259" s="47"/>
      <c r="AD259" s="47"/>
      <c r="AE259" s="47"/>
      <c r="AF259" s="47"/>
      <c r="AG259" s="47"/>
      <c r="AH259" s="47"/>
      <c r="AI259" s="47"/>
      <c r="AJ259" s="47"/>
      <c r="AK259" s="47"/>
      <c r="AL259" s="47"/>
      <c r="AM259" s="47"/>
      <c r="AN259" s="47"/>
      <c r="AO259" s="47"/>
      <c r="AP259" s="47"/>
      <c r="AQ259" s="47"/>
      <c r="AR259" s="47"/>
      <c r="AS259" s="47"/>
      <c r="AT259" s="47"/>
      <c r="AU259" s="47"/>
      <c r="AV259" s="47"/>
      <c r="AW259" s="47"/>
      <c r="AX259" s="47"/>
      <c r="AY259" s="47"/>
      <c r="AZ259" s="47"/>
      <c r="BA259" s="47"/>
      <c r="BB259" s="47"/>
      <c r="BC259" s="47"/>
      <c r="BD259" s="47"/>
      <c r="BE259" s="47"/>
      <c r="BF259" s="47"/>
      <c r="BG259" s="47"/>
      <c r="BH259" s="47"/>
      <c r="BI259" s="47"/>
      <c r="BJ259" s="47"/>
      <c r="BK259" s="47"/>
      <c r="BL259" s="47"/>
      <c r="BM259" s="47"/>
      <c r="BN259" s="47"/>
      <c r="BO259" s="47"/>
      <c r="BP259" s="47"/>
      <c r="BQ259" s="47"/>
      <c r="BR259" s="47"/>
      <c r="BS259" s="47"/>
      <c r="BT259" s="47"/>
      <c r="BU259" s="47"/>
      <c r="BV259" s="47"/>
      <c r="BW259" s="47"/>
      <c r="BX259" s="47"/>
      <c r="BY259" s="47"/>
      <c r="BZ259" s="47"/>
      <c r="CA259" s="47"/>
      <c r="CB259" s="47"/>
      <c r="CC259" s="47"/>
      <c r="CD259" s="47"/>
      <c r="CE259" s="47"/>
      <c r="CF259" s="47"/>
      <c r="CG259" s="47"/>
      <c r="CH259" s="47"/>
      <c r="CI259" s="47"/>
      <c r="CJ259" s="47"/>
      <c r="CK259" s="47"/>
      <c r="CL259" s="47"/>
      <c r="CM259" s="47"/>
      <c r="CN259" s="47"/>
      <c r="CO259" s="47"/>
      <c r="CP259" s="47"/>
      <c r="CQ259" s="47"/>
      <c r="CR259" s="47"/>
      <c r="CS259" s="47"/>
      <c r="CT259" s="47"/>
      <c r="CU259" s="47"/>
      <c r="CV259" s="47"/>
      <c r="CW259" s="47"/>
      <c r="CX259" s="47"/>
      <c r="CY259" s="47"/>
      <c r="CZ259" s="47"/>
      <c r="DA259" s="47"/>
      <c r="DB259" s="47"/>
      <c r="DC259" s="47"/>
      <c r="DD259" s="47"/>
      <c r="DE259" s="47"/>
      <c r="DF259" s="47"/>
      <c r="DG259" s="47"/>
      <c r="DH259" s="47"/>
      <c r="DI259" s="47"/>
      <c r="DJ259" s="47"/>
      <c r="DK259" s="47"/>
      <c r="DL259" s="47"/>
      <c r="DM259" s="47"/>
      <c r="DN259" s="47"/>
      <c r="DO259" s="47"/>
      <c r="DP259" s="47"/>
      <c r="DQ259" s="47"/>
      <c r="DR259" s="47"/>
      <c r="DS259" s="47"/>
      <c r="DT259" s="47"/>
      <c r="DU259" s="47"/>
      <c r="DV259" s="47"/>
      <c r="DW259" s="47"/>
      <c r="DX259" s="47"/>
      <c r="DY259" s="47"/>
      <c r="DZ259" s="47"/>
      <c r="EA259" s="47"/>
      <c r="EB259" s="47"/>
      <c r="EC259" s="47"/>
      <c r="ED259" s="47"/>
      <c r="EE259" s="47"/>
      <c r="EF259" s="47"/>
      <c r="EG259" s="47"/>
      <c r="EH259" s="47"/>
      <c r="EI259" s="47"/>
      <c r="EJ259" s="47"/>
      <c r="EK259" s="47"/>
      <c r="EL259" s="47"/>
      <c r="EM259" s="47"/>
      <c r="EN259" s="47"/>
      <c r="EO259" s="47"/>
      <c r="EP259" s="47"/>
      <c r="EQ259" s="47"/>
      <c r="ER259" s="47"/>
      <c r="ES259" s="47"/>
      <c r="ET259" s="47"/>
      <c r="EU259" s="47"/>
      <c r="EV259" s="47"/>
      <c r="EW259" s="47"/>
      <c r="EX259" s="47"/>
      <c r="EY259" s="47"/>
      <c r="EZ259" s="47"/>
      <c r="FA259" s="47"/>
      <c r="FB259" s="47"/>
      <c r="FC259" s="47"/>
      <c r="FD259" s="47"/>
      <c r="FE259" s="47"/>
      <c r="FF259" s="47"/>
      <c r="FG259" s="47"/>
      <c r="FH259" s="47"/>
      <c r="FI259" s="47"/>
      <c r="FJ259" s="47"/>
      <c r="FK259" s="47"/>
      <c r="FL259" s="47"/>
      <c r="FM259" s="47"/>
      <c r="FN259" s="47"/>
      <c r="FO259" s="47"/>
      <c r="FP259" s="47"/>
    </row>
    <row r="260" spans="1:172" s="48" customFormat="1" ht="35.1" customHeight="1" x14ac:dyDescent="0.35">
      <c r="A260" s="103"/>
      <c r="B260" s="103"/>
      <c r="C260" s="105"/>
      <c r="D260" s="182"/>
      <c r="E260" s="356"/>
      <c r="F260" s="356"/>
      <c r="G260" s="356"/>
      <c r="H260" s="356"/>
      <c r="I260" s="356"/>
      <c r="J260" s="356"/>
      <c r="K260" s="356"/>
      <c r="L260" s="356"/>
      <c r="M260" s="356"/>
      <c r="N260" s="4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47"/>
      <c r="Z260" s="47"/>
      <c r="AA260" s="47"/>
      <c r="AB260" s="47"/>
      <c r="AC260" s="47"/>
      <c r="AD260" s="47"/>
      <c r="AE260" s="47"/>
      <c r="AF260" s="47"/>
      <c r="AG260" s="47"/>
      <c r="AH260" s="47"/>
      <c r="AI260" s="47"/>
      <c r="AJ260" s="47"/>
      <c r="AK260" s="47"/>
      <c r="AL260" s="47"/>
      <c r="AM260" s="47"/>
      <c r="AN260" s="47"/>
      <c r="AO260" s="47"/>
      <c r="AP260" s="47"/>
      <c r="AQ260" s="47"/>
      <c r="AR260" s="47"/>
      <c r="AS260" s="47"/>
      <c r="AT260" s="47"/>
      <c r="AU260" s="47"/>
      <c r="AV260" s="47"/>
      <c r="AW260" s="47"/>
      <c r="AX260" s="47"/>
      <c r="AY260" s="47"/>
      <c r="AZ260" s="47"/>
      <c r="BA260" s="47"/>
      <c r="BB260" s="47"/>
      <c r="BC260" s="47"/>
      <c r="BD260" s="47"/>
      <c r="BE260" s="47"/>
      <c r="BF260" s="47"/>
      <c r="BG260" s="47"/>
      <c r="BH260" s="47"/>
      <c r="BI260" s="47"/>
      <c r="BJ260" s="47"/>
      <c r="BK260" s="47"/>
      <c r="BL260" s="47"/>
      <c r="BM260" s="47"/>
      <c r="BN260" s="47"/>
      <c r="BO260" s="47"/>
      <c r="BP260" s="47"/>
      <c r="BQ260" s="47"/>
      <c r="BR260" s="47"/>
      <c r="BS260" s="47"/>
      <c r="BT260" s="47"/>
      <c r="BU260" s="47"/>
      <c r="BV260" s="47"/>
      <c r="BW260" s="47"/>
      <c r="BX260" s="47"/>
      <c r="BY260" s="47"/>
      <c r="BZ260" s="47"/>
      <c r="CA260" s="47"/>
      <c r="CB260" s="47"/>
      <c r="CC260" s="47"/>
      <c r="CD260" s="47"/>
      <c r="CE260" s="47"/>
      <c r="CF260" s="47"/>
      <c r="CG260" s="47"/>
      <c r="CH260" s="47"/>
      <c r="CI260" s="47"/>
      <c r="CJ260" s="47"/>
      <c r="CK260" s="47"/>
      <c r="CL260" s="47"/>
      <c r="CM260" s="47"/>
      <c r="CN260" s="47"/>
      <c r="CO260" s="47"/>
      <c r="CP260" s="47"/>
      <c r="CQ260" s="47"/>
      <c r="CR260" s="47"/>
      <c r="CS260" s="47"/>
      <c r="CT260" s="47"/>
      <c r="CU260" s="47"/>
      <c r="CV260" s="47"/>
      <c r="CW260" s="47"/>
      <c r="CX260" s="47"/>
      <c r="CY260" s="47"/>
      <c r="CZ260" s="47"/>
      <c r="DA260" s="47"/>
      <c r="DB260" s="47"/>
      <c r="DC260" s="47"/>
      <c r="DD260" s="47"/>
      <c r="DE260" s="47"/>
      <c r="DF260" s="47"/>
      <c r="DG260" s="47"/>
      <c r="DH260" s="47"/>
      <c r="DI260" s="47"/>
      <c r="DJ260" s="47"/>
      <c r="DK260" s="47"/>
      <c r="DL260" s="47"/>
      <c r="DM260" s="47"/>
      <c r="DN260" s="47"/>
      <c r="DO260" s="47"/>
      <c r="DP260" s="47"/>
      <c r="DQ260" s="47"/>
      <c r="DR260" s="47"/>
      <c r="DS260" s="47"/>
      <c r="DT260" s="47"/>
      <c r="DU260" s="47"/>
      <c r="DV260" s="47"/>
      <c r="DW260" s="47"/>
      <c r="DX260" s="47"/>
      <c r="DY260" s="47"/>
      <c r="DZ260" s="47"/>
      <c r="EA260" s="47"/>
      <c r="EB260" s="47"/>
      <c r="EC260" s="47"/>
      <c r="ED260" s="47"/>
      <c r="EE260" s="47"/>
      <c r="EF260" s="47"/>
      <c r="EG260" s="47"/>
      <c r="EH260" s="47"/>
      <c r="EI260" s="47"/>
      <c r="EJ260" s="47"/>
      <c r="EK260" s="47"/>
      <c r="EL260" s="47"/>
      <c r="EM260" s="47"/>
      <c r="EN260" s="47"/>
      <c r="EO260" s="47"/>
      <c r="EP260" s="47"/>
      <c r="EQ260" s="47"/>
      <c r="ER260" s="47"/>
      <c r="ES260" s="47"/>
      <c r="ET260" s="47"/>
      <c r="EU260" s="47"/>
      <c r="EV260" s="47"/>
      <c r="EW260" s="47"/>
      <c r="EX260" s="47"/>
      <c r="EY260" s="47"/>
      <c r="EZ260" s="47"/>
      <c r="FA260" s="47"/>
      <c r="FB260" s="47"/>
      <c r="FC260" s="47"/>
      <c r="FD260" s="47"/>
      <c r="FE260" s="47"/>
      <c r="FF260" s="47"/>
      <c r="FG260" s="47"/>
      <c r="FH260" s="47"/>
      <c r="FI260" s="47"/>
      <c r="FJ260" s="47"/>
      <c r="FK260" s="47"/>
      <c r="FL260" s="47"/>
      <c r="FM260" s="47"/>
      <c r="FN260" s="47"/>
      <c r="FO260" s="47"/>
      <c r="FP260" s="47"/>
    </row>
    <row r="261" spans="1:172" s="48" customFormat="1" ht="35.1" customHeight="1" x14ac:dyDescent="0.35">
      <c r="A261" s="103"/>
      <c r="B261" s="103"/>
      <c r="C261" s="105"/>
      <c r="D261" s="182"/>
      <c r="E261" s="356"/>
      <c r="F261" s="356"/>
      <c r="G261" s="356"/>
      <c r="H261" s="356"/>
      <c r="I261" s="356"/>
      <c r="J261" s="356"/>
      <c r="K261" s="356"/>
      <c r="L261" s="356"/>
      <c r="M261" s="356"/>
      <c r="N261" s="4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47"/>
      <c r="Z261" s="47"/>
      <c r="AA261" s="47"/>
      <c r="AB261" s="47"/>
      <c r="AC261" s="47"/>
      <c r="AD261" s="47"/>
      <c r="AE261" s="47"/>
      <c r="AF261" s="47"/>
      <c r="AG261" s="47"/>
      <c r="AH261" s="47"/>
      <c r="AI261" s="47"/>
      <c r="AJ261" s="47"/>
      <c r="AK261" s="47"/>
      <c r="AL261" s="47"/>
      <c r="AM261" s="47"/>
      <c r="AN261" s="47"/>
      <c r="AO261" s="47"/>
      <c r="AP261" s="47"/>
      <c r="AQ261" s="47"/>
      <c r="AR261" s="47"/>
      <c r="AS261" s="47"/>
      <c r="AT261" s="47"/>
      <c r="AU261" s="47"/>
      <c r="AV261" s="47"/>
      <c r="AW261" s="47"/>
      <c r="AX261" s="47"/>
      <c r="AY261" s="47"/>
      <c r="AZ261" s="47"/>
      <c r="BA261" s="47"/>
      <c r="BB261" s="47"/>
      <c r="BC261" s="47"/>
      <c r="BD261" s="47"/>
      <c r="BE261" s="47"/>
      <c r="BF261" s="47"/>
      <c r="BG261" s="47"/>
      <c r="BH261" s="47"/>
      <c r="BI261" s="47"/>
      <c r="BJ261" s="47"/>
      <c r="BK261" s="47"/>
      <c r="BL261" s="47"/>
      <c r="BM261" s="47"/>
      <c r="BN261" s="47"/>
      <c r="BO261" s="47"/>
      <c r="BP261" s="47"/>
      <c r="BQ261" s="47"/>
      <c r="BR261" s="47"/>
      <c r="BS261" s="47"/>
      <c r="BT261" s="47"/>
      <c r="BU261" s="47"/>
      <c r="BV261" s="47"/>
      <c r="BW261" s="47"/>
      <c r="BX261" s="47"/>
      <c r="BY261" s="47"/>
      <c r="BZ261" s="47"/>
      <c r="CA261" s="47"/>
      <c r="CB261" s="47"/>
      <c r="CC261" s="47"/>
      <c r="CD261" s="47"/>
      <c r="CE261" s="47"/>
      <c r="CF261" s="47"/>
      <c r="CG261" s="47"/>
      <c r="CH261" s="47"/>
      <c r="CI261" s="47"/>
      <c r="CJ261" s="47"/>
      <c r="CK261" s="47"/>
      <c r="CL261" s="47"/>
      <c r="CM261" s="47"/>
      <c r="CN261" s="47"/>
      <c r="CO261" s="47"/>
      <c r="CP261" s="47"/>
      <c r="CQ261" s="47"/>
      <c r="CR261" s="47"/>
      <c r="CS261" s="47"/>
      <c r="CT261" s="47"/>
      <c r="CU261" s="47"/>
      <c r="CV261" s="47"/>
      <c r="CW261" s="47"/>
      <c r="CX261" s="47"/>
      <c r="CY261" s="47"/>
      <c r="CZ261" s="47"/>
      <c r="DA261" s="47"/>
      <c r="DB261" s="47"/>
      <c r="DC261" s="47"/>
      <c r="DD261" s="47"/>
      <c r="DE261" s="47"/>
      <c r="DF261" s="47"/>
      <c r="DG261" s="47"/>
      <c r="DH261" s="47"/>
      <c r="DI261" s="47"/>
      <c r="DJ261" s="47"/>
      <c r="DK261" s="47"/>
      <c r="DL261" s="47"/>
      <c r="DM261" s="47"/>
      <c r="DN261" s="47"/>
      <c r="DO261" s="47"/>
      <c r="DP261" s="47"/>
      <c r="DQ261" s="47"/>
      <c r="DR261" s="47"/>
      <c r="DS261" s="47"/>
      <c r="DT261" s="47"/>
      <c r="DU261" s="47"/>
      <c r="DV261" s="47"/>
      <c r="DW261" s="47"/>
      <c r="DX261" s="47"/>
      <c r="DY261" s="47"/>
      <c r="DZ261" s="47"/>
      <c r="EA261" s="47"/>
      <c r="EB261" s="47"/>
      <c r="EC261" s="47"/>
      <c r="ED261" s="47"/>
      <c r="EE261" s="47"/>
      <c r="EF261" s="47"/>
      <c r="EG261" s="47"/>
      <c r="EH261" s="47"/>
      <c r="EI261" s="47"/>
      <c r="EJ261" s="47"/>
      <c r="EK261" s="47"/>
      <c r="EL261" s="47"/>
      <c r="EM261" s="47"/>
      <c r="EN261" s="47"/>
      <c r="EO261" s="47"/>
      <c r="EP261" s="47"/>
      <c r="EQ261" s="47"/>
      <c r="ER261" s="47"/>
      <c r="ES261" s="47"/>
      <c r="ET261" s="47"/>
      <c r="EU261" s="47"/>
      <c r="EV261" s="47"/>
      <c r="EW261" s="47"/>
      <c r="EX261" s="47"/>
      <c r="EY261" s="47"/>
      <c r="EZ261" s="47"/>
      <c r="FA261" s="47"/>
      <c r="FB261" s="47"/>
      <c r="FC261" s="47"/>
      <c r="FD261" s="47"/>
      <c r="FE261" s="47"/>
      <c r="FF261" s="47"/>
      <c r="FG261" s="47"/>
      <c r="FH261" s="47"/>
      <c r="FI261" s="47"/>
      <c r="FJ261" s="47"/>
      <c r="FK261" s="47"/>
      <c r="FL261" s="47"/>
      <c r="FM261" s="47"/>
      <c r="FN261" s="47"/>
      <c r="FO261" s="47"/>
      <c r="FP261" s="47"/>
    </row>
    <row r="262" spans="1:172" s="48" customFormat="1" ht="35.1" customHeight="1" x14ac:dyDescent="0.35">
      <c r="A262" s="103"/>
      <c r="B262" s="103"/>
      <c r="C262" s="105"/>
      <c r="D262" s="182"/>
      <c r="E262" s="356"/>
      <c r="F262" s="356"/>
      <c r="G262" s="356"/>
      <c r="H262" s="356"/>
      <c r="I262" s="356"/>
      <c r="J262" s="356"/>
      <c r="K262" s="356"/>
      <c r="L262" s="356"/>
      <c r="M262" s="356"/>
      <c r="N262" s="4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47"/>
      <c r="Z262" s="47"/>
      <c r="AA262" s="47"/>
      <c r="AB262" s="47"/>
      <c r="AC262" s="47"/>
      <c r="AD262" s="47"/>
      <c r="AE262" s="47"/>
      <c r="AF262" s="47"/>
      <c r="AG262" s="47"/>
      <c r="AH262" s="47"/>
      <c r="AI262" s="47"/>
      <c r="AJ262" s="47"/>
      <c r="AK262" s="47"/>
      <c r="AL262" s="47"/>
      <c r="AM262" s="47"/>
      <c r="AN262" s="47"/>
      <c r="AO262" s="47"/>
      <c r="AP262" s="47"/>
      <c r="AQ262" s="47"/>
      <c r="AR262" s="47"/>
      <c r="AS262" s="47"/>
      <c r="AT262" s="47"/>
      <c r="AU262" s="47"/>
      <c r="AV262" s="47"/>
      <c r="AW262" s="47"/>
      <c r="AX262" s="47"/>
      <c r="AY262" s="47"/>
      <c r="AZ262" s="47"/>
      <c r="BA262" s="47"/>
      <c r="BB262" s="47"/>
      <c r="BC262" s="47"/>
      <c r="BD262" s="47"/>
      <c r="BE262" s="47"/>
      <c r="BF262" s="47"/>
      <c r="BG262" s="47"/>
      <c r="BH262" s="47"/>
      <c r="BI262" s="47"/>
      <c r="BJ262" s="47"/>
      <c r="BK262" s="47"/>
      <c r="BL262" s="47"/>
      <c r="BM262" s="47"/>
      <c r="BN262" s="47"/>
      <c r="BO262" s="47"/>
      <c r="BP262" s="47"/>
      <c r="BQ262" s="47"/>
      <c r="BR262" s="47"/>
      <c r="BS262" s="47"/>
      <c r="BT262" s="47"/>
      <c r="BU262" s="47"/>
      <c r="BV262" s="47"/>
      <c r="BW262" s="47"/>
      <c r="BX262" s="47"/>
      <c r="BY262" s="47"/>
      <c r="BZ262" s="47"/>
      <c r="CA262" s="47"/>
      <c r="CB262" s="47"/>
      <c r="CC262" s="47"/>
      <c r="CD262" s="47"/>
      <c r="CE262" s="47"/>
      <c r="CF262" s="47"/>
      <c r="CG262" s="47"/>
      <c r="CH262" s="47"/>
      <c r="CI262" s="47"/>
      <c r="CJ262" s="47"/>
      <c r="CK262" s="47"/>
      <c r="CL262" s="47"/>
      <c r="CM262" s="47"/>
      <c r="CN262" s="47"/>
      <c r="CO262" s="47"/>
      <c r="CP262" s="47"/>
      <c r="CQ262" s="47"/>
      <c r="CR262" s="47"/>
      <c r="CS262" s="47"/>
      <c r="CT262" s="47"/>
      <c r="CU262" s="47"/>
      <c r="CV262" s="47"/>
      <c r="CW262" s="47"/>
      <c r="CX262" s="47"/>
      <c r="CY262" s="47"/>
      <c r="CZ262" s="47"/>
      <c r="DA262" s="47"/>
      <c r="DB262" s="47"/>
      <c r="DC262" s="47"/>
      <c r="DD262" s="47"/>
      <c r="DE262" s="47"/>
      <c r="DF262" s="47"/>
      <c r="DG262" s="47"/>
      <c r="DH262" s="47"/>
      <c r="DI262" s="47"/>
      <c r="DJ262" s="47"/>
      <c r="DK262" s="47"/>
      <c r="DL262" s="47"/>
      <c r="DM262" s="47"/>
      <c r="DN262" s="47"/>
      <c r="DO262" s="47"/>
      <c r="DP262" s="47"/>
      <c r="DQ262" s="47"/>
      <c r="DR262" s="47"/>
      <c r="DS262" s="47"/>
      <c r="DT262" s="47"/>
      <c r="DU262" s="47"/>
      <c r="DV262" s="47"/>
      <c r="DW262" s="47"/>
      <c r="DX262" s="47"/>
      <c r="DY262" s="47"/>
      <c r="DZ262" s="47"/>
      <c r="EA262" s="47"/>
      <c r="EB262" s="47"/>
      <c r="EC262" s="47"/>
      <c r="ED262" s="47"/>
      <c r="EE262" s="47"/>
      <c r="EF262" s="47"/>
      <c r="EG262" s="47"/>
      <c r="EH262" s="47"/>
      <c r="EI262" s="47"/>
      <c r="EJ262" s="47"/>
      <c r="EK262" s="47"/>
      <c r="EL262" s="47"/>
      <c r="EM262" s="47"/>
      <c r="EN262" s="47"/>
      <c r="EO262" s="47"/>
      <c r="EP262" s="47"/>
      <c r="EQ262" s="47"/>
      <c r="ER262" s="47"/>
      <c r="ES262" s="47"/>
      <c r="ET262" s="47"/>
      <c r="EU262" s="47"/>
      <c r="EV262" s="47"/>
      <c r="EW262" s="47"/>
      <c r="EX262" s="47"/>
      <c r="EY262" s="47"/>
      <c r="EZ262" s="47"/>
      <c r="FA262" s="47"/>
      <c r="FB262" s="47"/>
      <c r="FC262" s="47"/>
      <c r="FD262" s="47"/>
      <c r="FE262" s="47"/>
      <c r="FF262" s="47"/>
      <c r="FG262" s="47"/>
      <c r="FH262" s="47"/>
      <c r="FI262" s="47"/>
      <c r="FJ262" s="47"/>
      <c r="FK262" s="47"/>
      <c r="FL262" s="47"/>
      <c r="FM262" s="47"/>
      <c r="FN262" s="47"/>
      <c r="FO262" s="47"/>
      <c r="FP262" s="47"/>
    </row>
    <row r="263" spans="1:172" s="48" customFormat="1" ht="35.1" customHeight="1" x14ac:dyDescent="0.35">
      <c r="A263" s="103"/>
      <c r="B263" s="103"/>
      <c r="C263" s="105"/>
      <c r="D263" s="182"/>
      <c r="E263" s="356"/>
      <c r="F263" s="356"/>
      <c r="G263" s="356"/>
      <c r="H263" s="356"/>
      <c r="I263" s="356"/>
      <c r="J263" s="356"/>
      <c r="K263" s="356"/>
      <c r="L263" s="356"/>
      <c r="M263" s="356"/>
      <c r="N263" s="4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47"/>
      <c r="Z263" s="47"/>
      <c r="AA263" s="47"/>
      <c r="AB263" s="47"/>
      <c r="AC263" s="47"/>
      <c r="AD263" s="47"/>
      <c r="AE263" s="47"/>
      <c r="AF263" s="47"/>
      <c r="AG263" s="47"/>
      <c r="AH263" s="47"/>
      <c r="AI263" s="47"/>
      <c r="AJ263" s="47"/>
      <c r="AK263" s="47"/>
      <c r="AL263" s="47"/>
      <c r="AM263" s="47"/>
      <c r="AN263" s="47"/>
      <c r="AO263" s="47"/>
      <c r="AP263" s="47"/>
      <c r="AQ263" s="47"/>
      <c r="AR263" s="47"/>
      <c r="AS263" s="47"/>
      <c r="AT263" s="47"/>
      <c r="AU263" s="47"/>
      <c r="AV263" s="47"/>
      <c r="AW263" s="47"/>
      <c r="AX263" s="47"/>
      <c r="AY263" s="47"/>
      <c r="AZ263" s="47"/>
      <c r="BA263" s="47"/>
      <c r="BB263" s="47"/>
      <c r="BC263" s="47"/>
      <c r="BD263" s="47"/>
      <c r="BE263" s="47"/>
      <c r="BF263" s="47"/>
      <c r="BG263" s="47"/>
      <c r="BH263" s="47"/>
      <c r="BI263" s="47"/>
      <c r="BJ263" s="47"/>
      <c r="BK263" s="47"/>
      <c r="BL263" s="47"/>
      <c r="BM263" s="47"/>
      <c r="BN263" s="47"/>
      <c r="BO263" s="47"/>
      <c r="BP263" s="47"/>
      <c r="BQ263" s="47"/>
      <c r="BR263" s="47"/>
      <c r="BS263" s="47"/>
      <c r="BT263" s="47"/>
      <c r="BU263" s="47"/>
      <c r="BV263" s="47"/>
      <c r="BW263" s="47"/>
      <c r="BX263" s="47"/>
      <c r="BY263" s="47"/>
      <c r="BZ263" s="47"/>
      <c r="CA263" s="47"/>
      <c r="CB263" s="47"/>
      <c r="CC263" s="47"/>
      <c r="CD263" s="47"/>
      <c r="CE263" s="47"/>
      <c r="CF263" s="47"/>
      <c r="CG263" s="47"/>
      <c r="CH263" s="47"/>
      <c r="CI263" s="47"/>
      <c r="CJ263" s="47"/>
      <c r="CK263" s="47"/>
      <c r="CL263" s="47"/>
      <c r="CM263" s="47"/>
      <c r="CN263" s="47"/>
      <c r="CO263" s="47"/>
      <c r="CP263" s="47"/>
      <c r="CQ263" s="47"/>
      <c r="CR263" s="47"/>
      <c r="CS263" s="47"/>
      <c r="CT263" s="47"/>
      <c r="CU263" s="47"/>
      <c r="CV263" s="47"/>
      <c r="CW263" s="47"/>
      <c r="CX263" s="47"/>
      <c r="CY263" s="47"/>
      <c r="CZ263" s="47"/>
      <c r="DA263" s="47"/>
      <c r="DB263" s="47"/>
      <c r="DC263" s="47"/>
      <c r="DD263" s="47"/>
      <c r="DE263" s="47"/>
      <c r="DF263" s="47"/>
      <c r="DG263" s="47"/>
      <c r="DH263" s="47"/>
      <c r="DI263" s="47"/>
      <c r="DJ263" s="47"/>
      <c r="DK263" s="47"/>
      <c r="DL263" s="47"/>
      <c r="DM263" s="47"/>
      <c r="DN263" s="47"/>
      <c r="DO263" s="47"/>
      <c r="DP263" s="47"/>
      <c r="DQ263" s="47"/>
      <c r="DR263" s="47"/>
      <c r="DS263" s="47"/>
      <c r="DT263" s="47"/>
      <c r="DU263" s="47"/>
      <c r="DV263" s="47"/>
      <c r="DW263" s="47"/>
      <c r="DX263" s="47"/>
      <c r="DY263" s="47"/>
      <c r="DZ263" s="47"/>
      <c r="EA263" s="47"/>
      <c r="EB263" s="47"/>
      <c r="EC263" s="47"/>
      <c r="ED263" s="47"/>
      <c r="EE263" s="47"/>
      <c r="EF263" s="47"/>
      <c r="EG263" s="47"/>
      <c r="EH263" s="47"/>
      <c r="EI263" s="47"/>
      <c r="EJ263" s="47"/>
      <c r="EK263" s="47"/>
      <c r="EL263" s="47"/>
      <c r="EM263" s="47"/>
      <c r="EN263" s="47"/>
      <c r="EO263" s="47"/>
      <c r="EP263" s="47"/>
      <c r="EQ263" s="47"/>
      <c r="ER263" s="47"/>
      <c r="ES263" s="47"/>
      <c r="ET263" s="47"/>
      <c r="EU263" s="47"/>
      <c r="EV263" s="47"/>
      <c r="EW263" s="47"/>
      <c r="EX263" s="47"/>
      <c r="EY263" s="47"/>
      <c r="EZ263" s="47"/>
      <c r="FA263" s="47"/>
      <c r="FB263" s="47"/>
      <c r="FC263" s="47"/>
      <c r="FD263" s="47"/>
      <c r="FE263" s="47"/>
      <c r="FF263" s="47"/>
      <c r="FG263" s="47"/>
      <c r="FH263" s="47"/>
      <c r="FI263" s="47"/>
      <c r="FJ263" s="47"/>
      <c r="FK263" s="47"/>
      <c r="FL263" s="47"/>
      <c r="FM263" s="47"/>
      <c r="FN263" s="47"/>
      <c r="FO263" s="47"/>
      <c r="FP263" s="47"/>
    </row>
    <row r="264" spans="1:172" s="48" customFormat="1" ht="35.1" customHeight="1" x14ac:dyDescent="0.35">
      <c r="A264" s="103"/>
      <c r="B264" s="103"/>
      <c r="C264" s="105"/>
      <c r="D264" s="182"/>
      <c r="E264" s="356"/>
      <c r="F264" s="356"/>
      <c r="G264" s="356"/>
      <c r="H264" s="356"/>
      <c r="I264" s="356"/>
      <c r="J264" s="356"/>
      <c r="K264" s="356"/>
      <c r="L264" s="356"/>
      <c r="M264" s="356"/>
      <c r="N264" s="4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47"/>
      <c r="Z264" s="47"/>
      <c r="AA264" s="47"/>
      <c r="AB264" s="47"/>
      <c r="AC264" s="47"/>
      <c r="AD264" s="47"/>
      <c r="AE264" s="47"/>
      <c r="AF264" s="47"/>
      <c r="AG264" s="47"/>
      <c r="AH264" s="47"/>
      <c r="AI264" s="47"/>
      <c r="AJ264" s="47"/>
      <c r="AK264" s="47"/>
      <c r="AL264" s="47"/>
      <c r="AM264" s="47"/>
      <c r="AN264" s="47"/>
      <c r="AO264" s="47"/>
      <c r="AP264" s="47"/>
      <c r="AQ264" s="47"/>
      <c r="AR264" s="47"/>
      <c r="AS264" s="47"/>
      <c r="AT264" s="47"/>
      <c r="AU264" s="47"/>
      <c r="AV264" s="47"/>
      <c r="AW264" s="47"/>
      <c r="AX264" s="47"/>
      <c r="AY264" s="47"/>
      <c r="AZ264" s="47"/>
      <c r="BA264" s="47"/>
      <c r="BB264" s="47"/>
      <c r="BC264" s="47"/>
      <c r="BD264" s="47"/>
      <c r="BE264" s="47"/>
      <c r="BF264" s="47"/>
      <c r="BG264" s="47"/>
      <c r="BH264" s="47"/>
      <c r="BI264" s="47"/>
      <c r="BJ264" s="47"/>
      <c r="BK264" s="47"/>
      <c r="BL264" s="47"/>
      <c r="BM264" s="47"/>
      <c r="BN264" s="47"/>
      <c r="BO264" s="47"/>
      <c r="BP264" s="47"/>
      <c r="BQ264" s="47"/>
      <c r="BR264" s="47"/>
      <c r="BS264" s="47"/>
      <c r="BT264" s="47"/>
      <c r="BU264" s="47"/>
      <c r="BV264" s="47"/>
      <c r="BW264" s="47"/>
      <c r="BX264" s="47"/>
      <c r="BY264" s="47"/>
      <c r="BZ264" s="47"/>
      <c r="CA264" s="47"/>
      <c r="CB264" s="47"/>
      <c r="CC264" s="47"/>
      <c r="CD264" s="47"/>
      <c r="CE264" s="47"/>
      <c r="CF264" s="47"/>
      <c r="CG264" s="47"/>
      <c r="CH264" s="47"/>
      <c r="CI264" s="47"/>
      <c r="CJ264" s="47"/>
      <c r="CK264" s="47"/>
      <c r="CL264" s="47"/>
      <c r="CM264" s="47"/>
      <c r="CN264" s="47"/>
      <c r="CO264" s="47"/>
      <c r="CP264" s="47"/>
      <c r="CQ264" s="47"/>
      <c r="CR264" s="47"/>
      <c r="CS264" s="47"/>
      <c r="CT264" s="47"/>
      <c r="CU264" s="47"/>
      <c r="CV264" s="47"/>
      <c r="CW264" s="47"/>
      <c r="CX264" s="47"/>
      <c r="CY264" s="47"/>
      <c r="CZ264" s="47"/>
      <c r="DA264" s="47"/>
      <c r="DB264" s="47"/>
      <c r="DC264" s="47"/>
      <c r="DD264" s="47"/>
      <c r="DE264" s="47"/>
      <c r="DF264" s="47"/>
      <c r="DG264" s="47"/>
      <c r="DH264" s="47"/>
      <c r="DI264" s="47"/>
      <c r="DJ264" s="47"/>
      <c r="DK264" s="47"/>
      <c r="DL264" s="47"/>
      <c r="DM264" s="47"/>
      <c r="DN264" s="47"/>
      <c r="DO264" s="47"/>
      <c r="DP264" s="47"/>
      <c r="DQ264" s="47"/>
      <c r="DR264" s="47"/>
      <c r="DS264" s="47"/>
      <c r="DT264" s="47"/>
      <c r="DU264" s="47"/>
      <c r="DV264" s="47"/>
      <c r="DW264" s="47"/>
      <c r="DX264" s="47"/>
      <c r="DY264" s="47"/>
      <c r="DZ264" s="47"/>
      <c r="EA264" s="47"/>
      <c r="EB264" s="47"/>
      <c r="EC264" s="47"/>
      <c r="ED264" s="47"/>
      <c r="EE264" s="47"/>
      <c r="EF264" s="47"/>
      <c r="EG264" s="47"/>
      <c r="EH264" s="47"/>
      <c r="EI264" s="47"/>
      <c r="EJ264" s="47"/>
      <c r="EK264" s="47"/>
      <c r="EL264" s="47"/>
      <c r="EM264" s="47"/>
      <c r="EN264" s="47"/>
      <c r="EO264" s="47"/>
      <c r="EP264" s="47"/>
      <c r="EQ264" s="47"/>
      <c r="ER264" s="47"/>
      <c r="ES264" s="47"/>
      <c r="ET264" s="47"/>
      <c r="EU264" s="47"/>
      <c r="EV264" s="47"/>
      <c r="EW264" s="47"/>
      <c r="EX264" s="47"/>
      <c r="EY264" s="47"/>
      <c r="EZ264" s="47"/>
      <c r="FA264" s="47"/>
      <c r="FB264" s="47"/>
      <c r="FC264" s="47"/>
      <c r="FD264" s="47"/>
      <c r="FE264" s="47"/>
      <c r="FF264" s="47"/>
      <c r="FG264" s="47"/>
      <c r="FH264" s="47"/>
      <c r="FI264" s="47"/>
      <c r="FJ264" s="47"/>
      <c r="FK264" s="47"/>
      <c r="FL264" s="47"/>
      <c r="FM264" s="47"/>
      <c r="FN264" s="47"/>
      <c r="FO264" s="47"/>
      <c r="FP264" s="47"/>
    </row>
    <row r="265" spans="1:172" s="7" customFormat="1" ht="35.1" customHeight="1" x14ac:dyDescent="0.35">
      <c r="A265" s="11"/>
      <c r="B265" s="11"/>
      <c r="C265" s="105"/>
      <c r="D265" s="182"/>
      <c r="E265" s="356"/>
      <c r="F265" s="356"/>
      <c r="G265" s="356"/>
      <c r="H265" s="356"/>
      <c r="I265" s="356"/>
      <c r="J265" s="356"/>
      <c r="K265" s="356"/>
      <c r="L265" s="356"/>
      <c r="M265" s="356"/>
    </row>
    <row r="266" spans="1:172" s="7" customFormat="1" ht="35.1" customHeight="1" x14ac:dyDescent="0.35">
      <c r="A266" s="11"/>
      <c r="B266" s="11"/>
      <c r="C266" s="105"/>
      <c r="D266" s="182"/>
      <c r="E266" s="356"/>
      <c r="F266" s="356"/>
      <c r="G266" s="356"/>
      <c r="H266" s="356"/>
      <c r="I266" s="356"/>
      <c r="J266" s="356"/>
      <c r="K266" s="356"/>
      <c r="L266" s="356"/>
      <c r="M266" s="356"/>
    </row>
    <row r="267" spans="1:172" s="7" customFormat="1" ht="35.1" customHeight="1" x14ac:dyDescent="0.35">
      <c r="A267" s="11"/>
      <c r="B267" s="11"/>
      <c r="C267" s="105"/>
      <c r="D267" s="182"/>
      <c r="E267" s="356"/>
      <c r="F267" s="356"/>
      <c r="G267" s="356"/>
      <c r="H267" s="356"/>
      <c r="I267" s="356"/>
      <c r="J267" s="356"/>
      <c r="K267" s="356"/>
      <c r="L267" s="356"/>
      <c r="M267" s="356"/>
    </row>
    <row r="268" spans="1:172" s="7" customFormat="1" ht="35.1" customHeight="1" x14ac:dyDescent="0.35">
      <c r="A268" s="11"/>
      <c r="B268" s="11"/>
      <c r="C268" s="105"/>
      <c r="D268" s="182"/>
      <c r="E268" s="356"/>
      <c r="F268" s="356"/>
      <c r="G268" s="356"/>
      <c r="H268" s="356"/>
      <c r="I268" s="356"/>
      <c r="J268" s="356"/>
      <c r="K268" s="356"/>
      <c r="L268" s="356"/>
      <c r="M268" s="356"/>
    </row>
    <row r="269" spans="1:172" s="7" customFormat="1" ht="35.1" customHeight="1" x14ac:dyDescent="0.35">
      <c r="A269" s="11"/>
      <c r="B269" s="11"/>
      <c r="C269" s="105"/>
      <c r="D269" s="182"/>
      <c r="E269" s="356"/>
      <c r="F269" s="356"/>
      <c r="G269" s="356"/>
      <c r="H269" s="356"/>
      <c r="I269" s="356"/>
      <c r="J269" s="356"/>
      <c r="K269" s="356"/>
      <c r="L269" s="356"/>
      <c r="M269" s="356"/>
    </row>
    <row r="270" spans="1:172" s="7" customFormat="1" ht="35.1" customHeight="1" x14ac:dyDescent="0.35">
      <c r="A270" s="11"/>
      <c r="B270" s="11"/>
      <c r="C270" s="105"/>
      <c r="D270" s="182"/>
      <c r="E270" s="356"/>
      <c r="F270" s="356"/>
      <c r="G270" s="356"/>
      <c r="H270" s="356"/>
      <c r="I270" s="356"/>
      <c r="J270" s="356"/>
      <c r="K270" s="356"/>
      <c r="L270" s="356"/>
      <c r="M270" s="356"/>
    </row>
    <row r="271" spans="1:172" s="7" customFormat="1" ht="35.1" customHeight="1" x14ac:dyDescent="0.35">
      <c r="A271" s="11"/>
      <c r="B271" s="11"/>
      <c r="C271" s="105"/>
      <c r="D271" s="182"/>
      <c r="E271" s="356"/>
      <c r="F271" s="356"/>
      <c r="G271" s="356"/>
      <c r="H271" s="356"/>
      <c r="I271" s="356"/>
      <c r="J271" s="356"/>
      <c r="K271" s="356"/>
      <c r="L271" s="356"/>
      <c r="M271" s="356"/>
    </row>
    <row r="272" spans="1:172" s="7" customFormat="1" ht="35.1" customHeight="1" x14ac:dyDescent="0.35">
      <c r="A272" s="11"/>
      <c r="B272" s="11"/>
      <c r="C272" s="105"/>
      <c r="D272" s="182"/>
      <c r="E272" s="356"/>
      <c r="F272" s="356"/>
      <c r="G272" s="356"/>
      <c r="H272" s="356"/>
      <c r="I272" s="356"/>
      <c r="J272" s="356"/>
      <c r="K272" s="356"/>
      <c r="L272" s="356"/>
      <c r="M272" s="356"/>
    </row>
    <row r="273" spans="1:13" s="7" customFormat="1" ht="35.1" customHeight="1" x14ac:dyDescent="0.35">
      <c r="A273" s="11"/>
      <c r="B273" s="11"/>
      <c r="C273" s="105"/>
      <c r="D273" s="182"/>
      <c r="E273" s="356"/>
      <c r="F273" s="356"/>
      <c r="G273" s="356"/>
      <c r="H273" s="356"/>
      <c r="I273" s="356"/>
      <c r="J273" s="356"/>
      <c r="K273" s="356"/>
      <c r="L273" s="356"/>
      <c r="M273" s="356"/>
    </row>
    <row r="274" spans="1:13" s="7" customFormat="1" ht="35.1" customHeight="1" x14ac:dyDescent="0.35">
      <c r="A274" s="11"/>
      <c r="B274" s="11"/>
      <c r="C274" s="105"/>
      <c r="D274" s="182"/>
      <c r="E274" s="356"/>
      <c r="F274" s="356"/>
      <c r="G274" s="356"/>
      <c r="H274" s="356"/>
      <c r="I274" s="356"/>
      <c r="J274" s="356"/>
      <c r="K274" s="356"/>
      <c r="L274" s="356"/>
      <c r="M274" s="356"/>
    </row>
    <row r="275" spans="1:13" s="7" customFormat="1" ht="35.1" customHeight="1" x14ac:dyDescent="0.35">
      <c r="A275" s="11"/>
      <c r="B275" s="11"/>
      <c r="C275" s="105"/>
      <c r="D275" s="182"/>
      <c r="E275" s="356"/>
      <c r="F275" s="356"/>
      <c r="G275" s="356"/>
      <c r="H275" s="356"/>
      <c r="I275" s="356"/>
      <c r="J275" s="356"/>
      <c r="K275" s="356"/>
      <c r="L275" s="356"/>
      <c r="M275" s="356"/>
    </row>
    <row r="276" spans="1:13" s="7" customFormat="1" ht="35.1" customHeight="1" x14ac:dyDescent="0.35">
      <c r="A276" s="11"/>
      <c r="B276" s="11"/>
      <c r="C276" s="105"/>
      <c r="D276" s="182"/>
      <c r="E276" s="356"/>
      <c r="F276" s="356"/>
      <c r="G276" s="356"/>
      <c r="H276" s="356"/>
      <c r="I276" s="356"/>
      <c r="J276" s="356"/>
      <c r="K276" s="356"/>
      <c r="L276" s="356"/>
      <c r="M276" s="356"/>
    </row>
    <row r="277" spans="1:13" s="7" customFormat="1" ht="35.1" customHeight="1" x14ac:dyDescent="0.35">
      <c r="A277" s="11"/>
      <c r="B277" s="11"/>
      <c r="C277" s="105"/>
      <c r="D277" s="182"/>
      <c r="E277" s="356"/>
      <c r="F277" s="356"/>
      <c r="G277" s="356"/>
      <c r="H277" s="356"/>
      <c r="I277" s="356"/>
      <c r="J277" s="356"/>
      <c r="K277" s="356"/>
      <c r="L277" s="356"/>
      <c r="M277" s="356"/>
    </row>
    <row r="278" spans="1:13" s="7" customFormat="1" ht="35.1" customHeight="1" x14ac:dyDescent="0.35">
      <c r="A278" s="11"/>
      <c r="B278" s="11"/>
      <c r="C278" s="105"/>
      <c r="D278" s="182"/>
      <c r="E278" s="356"/>
      <c r="F278" s="356"/>
      <c r="G278" s="356"/>
      <c r="H278" s="356"/>
      <c r="I278" s="356"/>
      <c r="J278" s="356"/>
      <c r="K278" s="356"/>
      <c r="L278" s="356"/>
      <c r="M278" s="356"/>
    </row>
    <row r="279" spans="1:13" s="7" customFormat="1" ht="35.1" customHeight="1" x14ac:dyDescent="0.35">
      <c r="A279" s="11"/>
      <c r="B279" s="11"/>
      <c r="C279" s="105"/>
      <c r="D279" s="182"/>
      <c r="E279" s="356"/>
      <c r="F279" s="356"/>
      <c r="G279" s="356"/>
      <c r="H279" s="356"/>
      <c r="I279" s="356"/>
      <c r="J279" s="356"/>
      <c r="K279" s="356"/>
      <c r="L279" s="356"/>
      <c r="M279" s="356"/>
    </row>
    <row r="280" spans="1:13" s="7" customFormat="1" ht="35.1" customHeight="1" x14ac:dyDescent="0.35">
      <c r="A280" s="11"/>
      <c r="B280" s="11"/>
      <c r="C280" s="105"/>
      <c r="D280" s="182"/>
      <c r="E280" s="356"/>
      <c r="F280" s="356"/>
      <c r="G280" s="356"/>
      <c r="H280" s="356"/>
      <c r="I280" s="356"/>
      <c r="J280" s="356"/>
      <c r="K280" s="356"/>
      <c r="L280" s="356"/>
      <c r="M280" s="356"/>
    </row>
    <row r="281" spans="1:13" s="7" customFormat="1" ht="35.1" customHeight="1" x14ac:dyDescent="0.35">
      <c r="A281" s="11"/>
      <c r="B281" s="11"/>
      <c r="C281" s="105"/>
      <c r="D281" s="182"/>
      <c r="E281" s="356"/>
      <c r="F281" s="356"/>
      <c r="G281" s="356"/>
      <c r="H281" s="356"/>
      <c r="I281" s="356"/>
      <c r="J281" s="356"/>
      <c r="K281" s="356"/>
      <c r="L281" s="356"/>
      <c r="M281" s="356"/>
    </row>
    <row r="282" spans="1:13" s="7" customFormat="1" ht="35.1" customHeight="1" x14ac:dyDescent="0.35">
      <c r="A282" s="11"/>
      <c r="B282" s="11"/>
      <c r="C282" s="105"/>
      <c r="D282" s="182"/>
      <c r="E282" s="356"/>
      <c r="F282" s="356"/>
      <c r="G282" s="356"/>
      <c r="H282" s="356"/>
      <c r="I282" s="356"/>
      <c r="J282" s="356"/>
      <c r="K282" s="356"/>
      <c r="L282" s="356"/>
      <c r="M282" s="356"/>
    </row>
    <row r="283" spans="1:13" s="7" customFormat="1" ht="35.1" customHeight="1" x14ac:dyDescent="0.35">
      <c r="A283" s="11"/>
      <c r="B283" s="11"/>
      <c r="C283" s="105"/>
      <c r="D283" s="182"/>
      <c r="E283" s="356"/>
      <c r="F283" s="356"/>
      <c r="G283" s="356"/>
      <c r="H283" s="356"/>
      <c r="I283" s="356"/>
      <c r="J283" s="356"/>
      <c r="K283" s="356"/>
      <c r="L283" s="356"/>
      <c r="M283" s="356"/>
    </row>
    <row r="284" spans="1:13" s="7" customFormat="1" ht="35.1" customHeight="1" x14ac:dyDescent="0.35">
      <c r="A284" s="11"/>
      <c r="B284" s="11"/>
      <c r="C284" s="105"/>
      <c r="D284" s="182"/>
      <c r="E284" s="356"/>
      <c r="F284" s="356"/>
      <c r="G284" s="356"/>
      <c r="H284" s="356"/>
      <c r="I284" s="356"/>
      <c r="J284" s="356"/>
      <c r="K284" s="356"/>
      <c r="L284" s="356"/>
      <c r="M284" s="356"/>
    </row>
    <row r="285" spans="1:13" s="7" customFormat="1" ht="35.1" customHeight="1" x14ac:dyDescent="0.35">
      <c r="A285" s="11"/>
      <c r="B285" s="11"/>
      <c r="C285" s="105"/>
      <c r="D285" s="182"/>
      <c r="E285" s="356"/>
      <c r="F285" s="356"/>
      <c r="G285" s="356"/>
      <c r="H285" s="356"/>
      <c r="I285" s="356"/>
      <c r="J285" s="356"/>
      <c r="K285" s="356"/>
      <c r="L285" s="356"/>
      <c r="M285" s="356"/>
    </row>
    <row r="286" spans="1:13" s="7" customFormat="1" ht="35.1" customHeight="1" x14ac:dyDescent="0.35">
      <c r="A286" s="11"/>
      <c r="B286" s="11"/>
      <c r="C286" s="105"/>
      <c r="D286" s="182"/>
      <c r="E286" s="356"/>
      <c r="F286" s="356"/>
      <c r="G286" s="356"/>
      <c r="H286" s="356"/>
      <c r="I286" s="356"/>
      <c r="J286" s="356"/>
      <c r="K286" s="356"/>
      <c r="L286" s="356"/>
      <c r="M286" s="356"/>
    </row>
    <row r="287" spans="1:13" s="7" customFormat="1" ht="35.1" customHeight="1" x14ac:dyDescent="0.35">
      <c r="A287" s="11"/>
      <c r="B287" s="11"/>
      <c r="C287" s="105"/>
      <c r="D287" s="182"/>
      <c r="E287" s="356"/>
      <c r="F287" s="356"/>
      <c r="G287" s="356"/>
      <c r="H287" s="356"/>
      <c r="I287" s="356"/>
      <c r="J287" s="356"/>
      <c r="K287" s="356"/>
      <c r="L287" s="356"/>
      <c r="M287" s="356"/>
    </row>
    <row r="288" spans="1:13" s="7" customFormat="1" ht="35.1" customHeight="1" x14ac:dyDescent="0.35">
      <c r="A288" s="11"/>
      <c r="B288" s="11"/>
      <c r="C288" s="105"/>
      <c r="D288" s="182"/>
      <c r="E288" s="356"/>
      <c r="F288" s="356"/>
      <c r="G288" s="356"/>
      <c r="H288" s="356"/>
      <c r="I288" s="356"/>
      <c r="J288" s="356"/>
      <c r="K288" s="356"/>
      <c r="L288" s="356"/>
      <c r="M288" s="356"/>
    </row>
    <row r="289" spans="1:13" s="7" customFormat="1" ht="35.1" customHeight="1" x14ac:dyDescent="0.35">
      <c r="A289" s="11"/>
      <c r="B289" s="11"/>
      <c r="C289" s="105"/>
      <c r="D289" s="182"/>
      <c r="E289" s="356"/>
      <c r="F289" s="356"/>
      <c r="G289" s="356"/>
      <c r="H289" s="356"/>
      <c r="I289" s="356"/>
      <c r="J289" s="356"/>
      <c r="K289" s="356"/>
      <c r="L289" s="356"/>
      <c r="M289" s="356"/>
    </row>
    <row r="290" spans="1:13" s="7" customFormat="1" ht="35.1" customHeight="1" x14ac:dyDescent="0.35">
      <c r="A290" s="11"/>
      <c r="B290" s="11"/>
      <c r="C290" s="105"/>
      <c r="D290" s="182"/>
      <c r="E290" s="356"/>
      <c r="F290" s="356"/>
      <c r="G290" s="356"/>
      <c r="H290" s="356"/>
      <c r="I290" s="356"/>
      <c r="J290" s="356"/>
      <c r="K290" s="356"/>
      <c r="L290" s="356"/>
      <c r="M290" s="356"/>
    </row>
    <row r="291" spans="1:13" s="7" customFormat="1" ht="35.1" customHeight="1" x14ac:dyDescent="0.35">
      <c r="A291" s="11"/>
      <c r="B291" s="11"/>
      <c r="C291" s="105"/>
      <c r="D291" s="182"/>
      <c r="E291" s="356"/>
      <c r="F291" s="356"/>
      <c r="G291" s="356"/>
      <c r="H291" s="356"/>
      <c r="I291" s="356"/>
      <c r="J291" s="356"/>
      <c r="K291" s="356"/>
      <c r="L291" s="356"/>
      <c r="M291" s="356"/>
    </row>
    <row r="292" spans="1:13" s="7" customFormat="1" ht="35.1" customHeight="1" x14ac:dyDescent="0.35">
      <c r="A292" s="11"/>
      <c r="B292" s="11"/>
      <c r="C292" s="105"/>
      <c r="D292" s="182"/>
      <c r="E292" s="356"/>
      <c r="F292" s="356"/>
      <c r="G292" s="356"/>
      <c r="H292" s="356"/>
      <c r="I292" s="356"/>
      <c r="J292" s="356"/>
      <c r="K292" s="356"/>
      <c r="L292" s="356"/>
      <c r="M292" s="356"/>
    </row>
    <row r="293" spans="1:13" s="7" customFormat="1" ht="35.1" customHeight="1" x14ac:dyDescent="0.35">
      <c r="A293" s="11"/>
      <c r="B293" s="11"/>
      <c r="C293" s="105"/>
      <c r="D293" s="182"/>
      <c r="E293" s="356"/>
      <c r="F293" s="356"/>
      <c r="G293" s="356"/>
      <c r="H293" s="356"/>
      <c r="I293" s="356"/>
      <c r="J293" s="356"/>
      <c r="K293" s="356"/>
      <c r="L293" s="356"/>
      <c r="M293" s="356"/>
    </row>
    <row r="294" spans="1:13" s="7" customFormat="1" ht="35.1" customHeight="1" x14ac:dyDescent="0.35">
      <c r="A294" s="11"/>
      <c r="B294" s="11"/>
      <c r="C294" s="105"/>
      <c r="D294" s="182"/>
      <c r="E294" s="356"/>
      <c r="F294" s="356"/>
      <c r="G294" s="356"/>
      <c r="H294" s="356"/>
      <c r="I294" s="356"/>
      <c r="J294" s="356"/>
      <c r="K294" s="356"/>
      <c r="L294" s="356"/>
      <c r="M294" s="356"/>
    </row>
    <row r="295" spans="1:13" s="7" customFormat="1" ht="35.1" customHeight="1" x14ac:dyDescent="0.35">
      <c r="A295" s="11"/>
      <c r="B295" s="11"/>
      <c r="C295" s="105"/>
      <c r="D295" s="182"/>
      <c r="E295" s="356"/>
      <c r="F295" s="356"/>
      <c r="G295" s="356"/>
      <c r="H295" s="356"/>
      <c r="I295" s="356"/>
      <c r="J295" s="356"/>
      <c r="K295" s="356"/>
      <c r="L295" s="356"/>
      <c r="M295" s="356"/>
    </row>
    <row r="296" spans="1:13" s="7" customFormat="1" ht="35.1" customHeight="1" x14ac:dyDescent="0.35">
      <c r="A296" s="11"/>
      <c r="B296" s="11"/>
      <c r="C296" s="105"/>
      <c r="D296" s="182"/>
      <c r="E296" s="356"/>
      <c r="F296" s="356"/>
      <c r="G296" s="356"/>
      <c r="H296" s="356"/>
      <c r="I296" s="356"/>
      <c r="J296" s="356"/>
      <c r="K296" s="356"/>
      <c r="L296" s="356"/>
      <c r="M296" s="356"/>
    </row>
    <row r="297" spans="1:13" s="7" customFormat="1" ht="35.1" customHeight="1" x14ac:dyDescent="0.35">
      <c r="A297" s="11"/>
      <c r="B297" s="11"/>
      <c r="C297" s="105"/>
      <c r="D297" s="182"/>
      <c r="E297" s="356"/>
      <c r="F297" s="356"/>
      <c r="G297" s="356"/>
      <c r="H297" s="356"/>
      <c r="I297" s="356"/>
      <c r="J297" s="356"/>
      <c r="K297" s="356"/>
      <c r="L297" s="356"/>
      <c r="M297" s="356"/>
    </row>
    <row r="298" spans="1:13" s="7" customFormat="1" ht="35.1" customHeight="1" x14ac:dyDescent="0.35">
      <c r="A298" s="11"/>
      <c r="B298" s="11"/>
      <c r="C298" s="105"/>
      <c r="D298" s="182"/>
      <c r="E298" s="356"/>
      <c r="F298" s="356"/>
      <c r="G298" s="356"/>
      <c r="H298" s="356"/>
      <c r="I298" s="356"/>
      <c r="J298" s="356"/>
      <c r="K298" s="356"/>
      <c r="L298" s="356"/>
      <c r="M298" s="356"/>
    </row>
    <row r="299" spans="1:13" s="7" customFormat="1" ht="35.1" customHeight="1" x14ac:dyDescent="0.35">
      <c r="A299" s="11"/>
      <c r="B299" s="11"/>
      <c r="C299" s="105"/>
      <c r="D299" s="182"/>
      <c r="E299" s="356"/>
      <c r="F299" s="356"/>
      <c r="G299" s="356"/>
      <c r="H299" s="356"/>
      <c r="I299" s="356"/>
      <c r="J299" s="356"/>
      <c r="K299" s="356"/>
      <c r="L299" s="356"/>
      <c r="M299" s="356"/>
    </row>
    <row r="300" spans="1:13" s="7" customFormat="1" ht="35.1" customHeight="1" x14ac:dyDescent="0.35">
      <c r="A300" s="11"/>
      <c r="B300" s="11"/>
      <c r="C300" s="105"/>
      <c r="D300" s="182"/>
      <c r="E300" s="356"/>
      <c r="F300" s="356"/>
      <c r="G300" s="356"/>
      <c r="H300" s="356"/>
      <c r="I300" s="356"/>
      <c r="J300" s="356"/>
      <c r="K300" s="356"/>
      <c r="L300" s="356"/>
      <c r="M300" s="356"/>
    </row>
    <row r="301" spans="1:13" s="7" customFormat="1" ht="35.1" customHeight="1" x14ac:dyDescent="0.35">
      <c r="A301" s="11"/>
      <c r="B301" s="11"/>
      <c r="C301" s="105"/>
      <c r="D301" s="182"/>
      <c r="E301" s="356"/>
      <c r="F301" s="356"/>
      <c r="G301" s="356"/>
      <c r="H301" s="356"/>
      <c r="I301" s="356"/>
      <c r="J301" s="356"/>
      <c r="K301" s="356"/>
      <c r="L301" s="356"/>
      <c r="M301" s="356"/>
    </row>
    <row r="302" spans="1:13" s="7" customFormat="1" ht="35.1" customHeight="1" x14ac:dyDescent="0.35">
      <c r="A302" s="11"/>
      <c r="B302" s="11"/>
      <c r="C302" s="105"/>
      <c r="D302" s="182"/>
      <c r="E302" s="356"/>
      <c r="F302" s="356"/>
      <c r="G302" s="356"/>
      <c r="H302" s="356"/>
      <c r="I302" s="356"/>
      <c r="J302" s="356"/>
      <c r="K302" s="356"/>
      <c r="L302" s="356"/>
      <c r="M302" s="356"/>
    </row>
    <row r="303" spans="1:13" s="7" customFormat="1" ht="35.1" customHeight="1" x14ac:dyDescent="0.35">
      <c r="A303" s="11"/>
      <c r="B303" s="11"/>
      <c r="C303" s="105"/>
      <c r="D303" s="182"/>
      <c r="E303" s="356"/>
      <c r="F303" s="356"/>
      <c r="G303" s="356"/>
      <c r="H303" s="356"/>
      <c r="I303" s="356"/>
      <c r="J303" s="356"/>
      <c r="K303" s="356"/>
      <c r="L303" s="356"/>
      <c r="M303" s="356"/>
    </row>
    <row r="304" spans="1:13" s="7" customFormat="1" ht="35.1" customHeight="1" x14ac:dyDescent="0.35">
      <c r="A304" s="11"/>
      <c r="B304" s="11"/>
      <c r="C304" s="105"/>
      <c r="D304" s="182"/>
      <c r="E304" s="356"/>
      <c r="F304" s="356"/>
      <c r="G304" s="356"/>
      <c r="H304" s="356"/>
      <c r="I304" s="356"/>
      <c r="J304" s="356"/>
      <c r="K304" s="356"/>
      <c r="L304" s="356"/>
      <c r="M304" s="356"/>
    </row>
    <row r="305" spans="1:13" s="7" customFormat="1" ht="35.1" customHeight="1" x14ac:dyDescent="0.35">
      <c r="A305" s="11"/>
      <c r="B305" s="11"/>
      <c r="C305" s="105"/>
      <c r="D305" s="182"/>
      <c r="E305" s="356"/>
      <c r="F305" s="356"/>
      <c r="G305" s="356"/>
      <c r="H305" s="356"/>
      <c r="I305" s="356"/>
      <c r="J305" s="356"/>
      <c r="K305" s="356"/>
      <c r="L305" s="356"/>
      <c r="M305" s="356"/>
    </row>
    <row r="306" spans="1:13" s="7" customFormat="1" ht="35.1" customHeight="1" x14ac:dyDescent="0.35">
      <c r="A306" s="11"/>
      <c r="B306" s="11"/>
      <c r="C306" s="105"/>
      <c r="D306" s="182"/>
      <c r="E306" s="356"/>
      <c r="F306" s="356"/>
      <c r="G306" s="356"/>
      <c r="H306" s="356"/>
      <c r="I306" s="356"/>
      <c r="J306" s="356"/>
      <c r="K306" s="356"/>
      <c r="L306" s="356"/>
      <c r="M306" s="356"/>
    </row>
    <row r="307" spans="1:13" s="7" customFormat="1" ht="35.1" customHeight="1" x14ac:dyDescent="0.35">
      <c r="A307" s="11"/>
      <c r="B307" s="11"/>
      <c r="C307" s="105"/>
      <c r="D307" s="182"/>
      <c r="E307" s="356"/>
      <c r="F307" s="356"/>
      <c r="G307" s="356"/>
      <c r="H307" s="356"/>
      <c r="I307" s="356"/>
      <c r="J307" s="356"/>
      <c r="K307" s="356"/>
      <c r="L307" s="356"/>
      <c r="M307" s="356"/>
    </row>
    <row r="308" spans="1:13" s="7" customFormat="1" ht="35.1" customHeight="1" x14ac:dyDescent="0.35">
      <c r="A308" s="11"/>
      <c r="B308" s="11"/>
      <c r="C308" s="105"/>
      <c r="D308" s="182"/>
      <c r="E308" s="356"/>
      <c r="F308" s="356"/>
      <c r="G308" s="356"/>
      <c r="H308" s="356"/>
      <c r="I308" s="356"/>
      <c r="J308" s="356"/>
      <c r="K308" s="356"/>
      <c r="L308" s="356"/>
      <c r="M308" s="356"/>
    </row>
    <row r="309" spans="1:13" s="7" customFormat="1" ht="35.1" customHeight="1" x14ac:dyDescent="0.35">
      <c r="A309" s="11"/>
      <c r="B309" s="11"/>
      <c r="C309" s="105"/>
      <c r="D309" s="182"/>
      <c r="E309" s="356"/>
      <c r="F309" s="356"/>
      <c r="G309" s="356"/>
      <c r="H309" s="356"/>
      <c r="I309" s="356"/>
      <c r="J309" s="356"/>
      <c r="K309" s="356"/>
      <c r="L309" s="356"/>
      <c r="M309" s="356"/>
    </row>
    <row r="310" spans="1:13" s="7" customFormat="1" ht="35.1" customHeight="1" x14ac:dyDescent="0.35">
      <c r="A310" s="11"/>
      <c r="B310" s="11"/>
      <c r="C310" s="105"/>
      <c r="D310" s="182"/>
      <c r="E310" s="356"/>
      <c r="F310" s="356"/>
      <c r="G310" s="356"/>
      <c r="H310" s="356"/>
      <c r="I310" s="356"/>
      <c r="J310" s="356"/>
      <c r="K310" s="356"/>
      <c r="L310" s="356"/>
      <c r="M310" s="356"/>
    </row>
    <row r="311" spans="1:13" s="7" customFormat="1" ht="35.1" customHeight="1" x14ac:dyDescent="0.35">
      <c r="A311" s="11"/>
      <c r="B311" s="11"/>
      <c r="C311" s="105"/>
      <c r="D311" s="182"/>
      <c r="E311" s="356"/>
      <c r="F311" s="356"/>
      <c r="G311" s="356"/>
      <c r="H311" s="356"/>
      <c r="I311" s="356"/>
      <c r="J311" s="356"/>
      <c r="K311" s="356"/>
      <c r="L311" s="356"/>
      <c r="M311" s="356"/>
    </row>
    <row r="312" spans="1:13" s="7" customFormat="1" ht="35.1" customHeight="1" x14ac:dyDescent="0.35">
      <c r="A312" s="11"/>
      <c r="B312" s="11"/>
      <c r="C312" s="105"/>
      <c r="D312" s="182"/>
      <c r="E312" s="356"/>
      <c r="F312" s="356"/>
      <c r="G312" s="356"/>
      <c r="H312" s="356"/>
      <c r="I312" s="356"/>
      <c r="J312" s="356"/>
      <c r="K312" s="356"/>
      <c r="L312" s="356"/>
      <c r="M312" s="356"/>
    </row>
    <row r="313" spans="1:13" s="7" customFormat="1" ht="35.1" customHeight="1" x14ac:dyDescent="0.35">
      <c r="A313" s="11"/>
      <c r="B313" s="11"/>
      <c r="C313" s="105"/>
      <c r="D313" s="182"/>
      <c r="E313" s="356"/>
      <c r="F313" s="356"/>
      <c r="G313" s="356"/>
      <c r="H313" s="356"/>
      <c r="I313" s="356"/>
      <c r="J313" s="356"/>
      <c r="K313" s="356"/>
      <c r="L313" s="356"/>
      <c r="M313" s="356"/>
    </row>
    <row r="314" spans="1:13" s="7" customFormat="1" ht="35.1" customHeight="1" x14ac:dyDescent="0.35">
      <c r="A314" s="11"/>
      <c r="B314" s="11"/>
      <c r="C314" s="105"/>
      <c r="D314" s="182"/>
      <c r="E314" s="356"/>
      <c r="F314" s="356"/>
      <c r="G314" s="356"/>
      <c r="H314" s="356"/>
      <c r="I314" s="356"/>
      <c r="J314" s="356"/>
      <c r="K314" s="356"/>
      <c r="L314" s="356"/>
      <c r="M314" s="356"/>
    </row>
    <row r="315" spans="1:13" s="7" customFormat="1" ht="35.1" customHeight="1" x14ac:dyDescent="0.35">
      <c r="A315" s="11"/>
      <c r="B315" s="11"/>
      <c r="C315" s="105"/>
      <c r="D315" s="182"/>
      <c r="E315" s="356"/>
      <c r="F315" s="356"/>
      <c r="G315" s="356"/>
      <c r="H315" s="356"/>
      <c r="I315" s="356"/>
      <c r="J315" s="356"/>
      <c r="K315" s="356"/>
      <c r="L315" s="356"/>
      <c r="M315" s="356"/>
    </row>
    <row r="316" spans="1:13" s="7" customFormat="1" ht="35.1" customHeight="1" x14ac:dyDescent="0.35">
      <c r="A316" s="11"/>
      <c r="B316" s="11"/>
      <c r="C316" s="105"/>
      <c r="D316" s="182"/>
      <c r="E316" s="356"/>
      <c r="F316" s="356"/>
      <c r="G316" s="356"/>
      <c r="H316" s="356"/>
      <c r="I316" s="356"/>
      <c r="J316" s="356"/>
      <c r="K316" s="356"/>
      <c r="L316" s="356"/>
      <c r="M316" s="356"/>
    </row>
    <row r="317" spans="1:13" s="7" customFormat="1" ht="35.1" customHeight="1" x14ac:dyDescent="0.35">
      <c r="A317" s="11"/>
      <c r="B317" s="11"/>
      <c r="C317" s="105"/>
      <c r="D317" s="182"/>
      <c r="E317" s="356"/>
      <c r="F317" s="356"/>
      <c r="G317" s="356"/>
      <c r="H317" s="356"/>
      <c r="I317" s="356"/>
      <c r="J317" s="356"/>
      <c r="K317" s="356"/>
      <c r="L317" s="356"/>
      <c r="M317" s="356"/>
    </row>
    <row r="318" spans="1:13" s="7" customFormat="1" ht="35.1" customHeight="1" x14ac:dyDescent="0.35">
      <c r="A318" s="11"/>
      <c r="B318" s="11"/>
      <c r="C318" s="105" t="s">
        <v>212</v>
      </c>
      <c r="D318" s="182"/>
      <c r="E318" s="356"/>
      <c r="F318" s="356"/>
      <c r="G318" s="356"/>
      <c r="H318" s="356"/>
      <c r="I318" s="356"/>
      <c r="J318" s="356"/>
      <c r="K318" s="356"/>
      <c r="L318" s="356"/>
      <c r="M318" s="356"/>
    </row>
    <row r="319" spans="1:13" s="7" customFormat="1" ht="35.1" customHeight="1" x14ac:dyDescent="0.35">
      <c r="A319" s="11"/>
      <c r="B319" s="11"/>
      <c r="C319" s="105"/>
      <c r="D319" s="182"/>
      <c r="E319" s="356"/>
      <c r="F319" s="356"/>
      <c r="G319" s="356"/>
      <c r="H319" s="356"/>
      <c r="I319" s="356"/>
      <c r="J319" s="356"/>
      <c r="K319" s="356"/>
      <c r="L319" s="356"/>
      <c r="M319" s="356"/>
    </row>
    <row r="320" spans="1:13" s="7" customFormat="1" ht="35.1" customHeight="1" x14ac:dyDescent="0.35">
      <c r="A320" s="11"/>
      <c r="B320" s="11"/>
      <c r="C320" s="105"/>
      <c r="D320" s="182"/>
      <c r="E320" s="356"/>
      <c r="F320" s="356"/>
      <c r="G320" s="356"/>
      <c r="H320" s="356"/>
      <c r="I320" s="356"/>
      <c r="J320" s="356"/>
      <c r="K320" s="356"/>
      <c r="L320" s="356"/>
      <c r="M320" s="356"/>
    </row>
    <row r="321" spans="1:13" s="7" customFormat="1" ht="35.1" customHeight="1" x14ac:dyDescent="0.35">
      <c r="A321" s="11"/>
      <c r="B321" s="11"/>
      <c r="C321" s="105"/>
      <c r="D321" s="182"/>
      <c r="E321" s="356"/>
      <c r="F321" s="356"/>
      <c r="G321" s="356"/>
      <c r="H321" s="356"/>
      <c r="I321" s="356"/>
      <c r="J321" s="356"/>
      <c r="K321" s="356"/>
      <c r="L321" s="356"/>
      <c r="M321" s="356"/>
    </row>
    <row r="322" spans="1:13" s="7" customFormat="1" ht="35.1" customHeight="1" x14ac:dyDescent="0.35">
      <c r="A322" s="11"/>
      <c r="B322" s="11"/>
      <c r="C322" s="105"/>
      <c r="D322" s="182"/>
      <c r="E322" s="356"/>
      <c r="F322" s="356"/>
      <c r="G322" s="356"/>
      <c r="H322" s="356"/>
      <c r="I322" s="356"/>
      <c r="J322" s="356"/>
      <c r="K322" s="356"/>
      <c r="L322" s="356"/>
      <c r="M322" s="356"/>
    </row>
    <row r="323" spans="1:13" s="7" customFormat="1" ht="35.1" customHeight="1" x14ac:dyDescent="0.35">
      <c r="A323" s="11"/>
      <c r="B323" s="11"/>
      <c r="C323" s="105"/>
      <c r="D323" s="182"/>
      <c r="E323" s="356"/>
      <c r="F323" s="356"/>
      <c r="G323" s="356"/>
      <c r="H323" s="356"/>
      <c r="I323" s="356"/>
      <c r="J323" s="356"/>
      <c r="K323" s="356"/>
      <c r="L323" s="356"/>
      <c r="M323" s="356"/>
    </row>
    <row r="324" spans="1:13" s="7" customFormat="1" ht="35.1" customHeight="1" x14ac:dyDescent="0.35">
      <c r="A324" s="11"/>
      <c r="B324" s="11"/>
      <c r="C324" s="105"/>
      <c r="D324" s="182"/>
      <c r="E324" s="356"/>
      <c r="F324" s="356"/>
      <c r="G324" s="356"/>
      <c r="H324" s="356"/>
      <c r="I324" s="356"/>
      <c r="J324" s="356"/>
      <c r="K324" s="356"/>
      <c r="L324" s="356"/>
      <c r="M324" s="356"/>
    </row>
    <row r="325" spans="1:13" s="7" customFormat="1" ht="35.1" customHeight="1" x14ac:dyDescent="0.35">
      <c r="A325" s="11"/>
      <c r="B325" s="11"/>
      <c r="C325" s="105"/>
      <c r="D325" s="182"/>
      <c r="E325" s="356"/>
      <c r="F325" s="356"/>
      <c r="G325" s="356"/>
      <c r="H325" s="356"/>
      <c r="I325" s="356"/>
      <c r="J325" s="356"/>
      <c r="K325" s="356"/>
      <c r="L325" s="356"/>
      <c r="M325" s="356"/>
    </row>
    <row r="326" spans="1:13" s="7" customFormat="1" ht="35.1" customHeight="1" x14ac:dyDescent="0.35">
      <c r="A326" s="11"/>
      <c r="B326" s="11"/>
      <c r="C326" s="105"/>
      <c r="D326" s="182"/>
      <c r="E326" s="356"/>
      <c r="F326" s="356"/>
      <c r="G326" s="356"/>
      <c r="H326" s="356"/>
      <c r="I326" s="356"/>
      <c r="J326" s="356"/>
      <c r="K326" s="356"/>
      <c r="L326" s="356"/>
      <c r="M326" s="356"/>
    </row>
    <row r="327" spans="1:13" s="7" customFormat="1" ht="35.1" customHeight="1" x14ac:dyDescent="0.35">
      <c r="A327" s="11"/>
      <c r="B327" s="11"/>
      <c r="C327" s="105"/>
      <c r="D327" s="182"/>
      <c r="E327" s="356"/>
      <c r="F327" s="356"/>
      <c r="G327" s="356"/>
      <c r="H327" s="356"/>
      <c r="I327" s="356"/>
      <c r="J327" s="356"/>
      <c r="K327" s="356"/>
      <c r="L327" s="356"/>
      <c r="M327" s="356"/>
    </row>
    <row r="328" spans="1:13" s="7" customFormat="1" ht="35.1" customHeight="1" x14ac:dyDescent="0.35">
      <c r="A328" s="11"/>
      <c r="B328" s="11"/>
      <c r="C328" s="105"/>
      <c r="D328" s="182"/>
      <c r="E328" s="356"/>
      <c r="F328" s="356"/>
      <c r="G328" s="356"/>
      <c r="H328" s="356"/>
      <c r="I328" s="356"/>
      <c r="J328" s="356"/>
      <c r="K328" s="356"/>
      <c r="L328" s="356"/>
      <c r="M328" s="356"/>
    </row>
    <row r="329" spans="1:13" s="7" customFormat="1" ht="35.1" customHeight="1" x14ac:dyDescent="0.35">
      <c r="A329" s="11"/>
      <c r="B329" s="11"/>
      <c r="C329" s="105"/>
      <c r="D329" s="182"/>
      <c r="E329" s="356"/>
      <c r="F329" s="356"/>
      <c r="G329" s="356"/>
      <c r="H329" s="356"/>
      <c r="I329" s="356"/>
      <c r="J329" s="356"/>
      <c r="K329" s="356"/>
      <c r="L329" s="356"/>
      <c r="M329" s="356"/>
    </row>
    <row r="330" spans="1:13" s="7" customFormat="1" ht="35.1" customHeight="1" x14ac:dyDescent="0.35">
      <c r="A330" s="11"/>
      <c r="B330" s="11"/>
      <c r="C330" s="105"/>
      <c r="D330" s="182"/>
      <c r="E330" s="356"/>
      <c r="F330" s="356"/>
      <c r="G330" s="356"/>
      <c r="H330" s="356"/>
      <c r="I330" s="356"/>
      <c r="J330" s="356"/>
      <c r="K330" s="356"/>
      <c r="L330" s="356"/>
      <c r="M330" s="356"/>
    </row>
    <row r="331" spans="1:13" s="7" customFormat="1" ht="35.1" customHeight="1" x14ac:dyDescent="0.35">
      <c r="A331" s="11"/>
      <c r="B331" s="11"/>
      <c r="C331" s="105"/>
      <c r="D331" s="182"/>
      <c r="E331" s="356"/>
      <c r="F331" s="356"/>
      <c r="G331" s="356"/>
      <c r="H331" s="356"/>
      <c r="I331" s="356"/>
      <c r="J331" s="356"/>
      <c r="K331" s="356"/>
      <c r="L331" s="356"/>
      <c r="M331" s="356"/>
    </row>
    <row r="332" spans="1:13" s="7" customFormat="1" ht="35.1" customHeight="1" x14ac:dyDescent="0.35">
      <c r="A332" s="11"/>
      <c r="B332" s="11"/>
      <c r="C332" s="105"/>
      <c r="D332" s="182"/>
      <c r="E332" s="356"/>
      <c r="F332" s="356"/>
      <c r="G332" s="356"/>
      <c r="H332" s="356"/>
      <c r="I332" s="356"/>
      <c r="J332" s="356"/>
      <c r="K332" s="356"/>
      <c r="L332" s="356"/>
      <c r="M332" s="356"/>
    </row>
    <row r="333" spans="1:13" s="7" customFormat="1" ht="35.1" customHeight="1" x14ac:dyDescent="0.35">
      <c r="A333" s="11"/>
      <c r="B333" s="11"/>
      <c r="C333" s="105"/>
      <c r="D333" s="182"/>
      <c r="E333" s="356"/>
      <c r="F333" s="356"/>
      <c r="G333" s="356"/>
      <c r="H333" s="356"/>
      <c r="I333" s="356"/>
      <c r="J333" s="356"/>
      <c r="K333" s="356"/>
      <c r="L333" s="356"/>
      <c r="M333" s="356"/>
    </row>
    <row r="334" spans="1:13" s="7" customFormat="1" ht="35.1" customHeight="1" x14ac:dyDescent="0.35">
      <c r="A334" s="11"/>
      <c r="B334" s="11"/>
      <c r="C334" s="105"/>
      <c r="D334" s="182"/>
      <c r="E334" s="356"/>
      <c r="F334" s="356"/>
      <c r="G334" s="356"/>
      <c r="H334" s="356"/>
      <c r="I334" s="356"/>
      <c r="J334" s="356"/>
      <c r="K334" s="356"/>
      <c r="L334" s="356"/>
      <c r="M334" s="356"/>
    </row>
    <row r="335" spans="1:13" s="7" customFormat="1" ht="35.1" customHeight="1" x14ac:dyDescent="0.35">
      <c r="A335" s="11"/>
      <c r="B335" s="11"/>
      <c r="C335" s="105"/>
      <c r="D335" s="182"/>
      <c r="E335" s="356"/>
      <c r="F335" s="356"/>
      <c r="G335" s="356"/>
      <c r="H335" s="356"/>
      <c r="I335" s="356"/>
      <c r="J335" s="356"/>
      <c r="K335" s="356"/>
      <c r="L335" s="356"/>
      <c r="M335" s="356"/>
    </row>
    <row r="336" spans="1:13" s="7" customFormat="1" ht="35.1" customHeight="1" x14ac:dyDescent="0.35">
      <c r="A336" s="11"/>
      <c r="B336" s="11"/>
      <c r="C336" s="105"/>
      <c r="D336" s="182"/>
      <c r="E336" s="356"/>
      <c r="F336" s="356"/>
      <c r="G336" s="356"/>
      <c r="H336" s="356"/>
      <c r="I336" s="356"/>
      <c r="J336" s="356"/>
      <c r="K336" s="356"/>
      <c r="L336" s="356"/>
      <c r="M336" s="356"/>
    </row>
    <row r="337" spans="1:13" s="7" customFormat="1" ht="35.1" customHeight="1" x14ac:dyDescent="0.35">
      <c r="A337" s="11"/>
      <c r="B337" s="11"/>
      <c r="C337" s="105"/>
      <c r="D337" s="182"/>
      <c r="E337" s="356"/>
      <c r="F337" s="356"/>
      <c r="G337" s="356"/>
      <c r="H337" s="356"/>
      <c r="I337" s="356"/>
      <c r="J337" s="356"/>
      <c r="K337" s="356"/>
      <c r="L337" s="356"/>
      <c r="M337" s="356"/>
    </row>
    <row r="338" spans="1:13" s="7" customFormat="1" ht="35.1" customHeight="1" x14ac:dyDescent="0.35">
      <c r="A338" s="11"/>
      <c r="B338" s="11"/>
      <c r="C338" s="105"/>
      <c r="D338" s="182"/>
      <c r="E338" s="356"/>
      <c r="F338" s="356"/>
      <c r="G338" s="356"/>
      <c r="H338" s="356"/>
      <c r="I338" s="356"/>
      <c r="J338" s="356"/>
      <c r="K338" s="356"/>
      <c r="L338" s="356"/>
      <c r="M338" s="356"/>
    </row>
    <row r="339" spans="1:13" s="7" customFormat="1" ht="35.1" customHeight="1" x14ac:dyDescent="0.35">
      <c r="A339" s="11"/>
      <c r="B339" s="11"/>
      <c r="C339" s="105"/>
      <c r="D339" s="182"/>
      <c r="E339" s="356"/>
      <c r="F339" s="356"/>
      <c r="G339" s="356"/>
      <c r="H339" s="356"/>
      <c r="I339" s="356"/>
      <c r="J339" s="356"/>
      <c r="K339" s="356"/>
      <c r="L339" s="356"/>
      <c r="M339" s="356"/>
    </row>
    <row r="340" spans="1:13" s="7" customFormat="1" ht="35.1" customHeight="1" x14ac:dyDescent="0.35">
      <c r="A340" s="11"/>
      <c r="B340" s="11"/>
      <c r="C340" s="105"/>
      <c r="D340" s="182"/>
      <c r="E340" s="356"/>
      <c r="F340" s="356"/>
      <c r="G340" s="356"/>
      <c r="H340" s="356"/>
      <c r="I340" s="356"/>
      <c r="J340" s="356"/>
      <c r="K340" s="356"/>
      <c r="L340" s="356"/>
      <c r="M340" s="356"/>
    </row>
    <row r="341" spans="1:13" s="7" customFormat="1" ht="35.1" customHeight="1" x14ac:dyDescent="0.35">
      <c r="A341" s="11"/>
      <c r="B341" s="11"/>
      <c r="C341" s="105"/>
      <c r="D341" s="182"/>
      <c r="E341" s="356"/>
      <c r="F341" s="356"/>
      <c r="G341" s="356"/>
      <c r="H341" s="356"/>
      <c r="I341" s="356"/>
      <c r="J341" s="356"/>
      <c r="K341" s="356"/>
      <c r="L341" s="356"/>
      <c r="M341" s="356"/>
    </row>
    <row r="342" spans="1:13" s="7" customFormat="1" ht="35.1" customHeight="1" x14ac:dyDescent="0.35">
      <c r="A342" s="11"/>
      <c r="B342" s="11"/>
      <c r="C342" s="105"/>
      <c r="D342" s="182"/>
      <c r="E342" s="356"/>
      <c r="F342" s="356"/>
      <c r="G342" s="356"/>
      <c r="H342" s="356"/>
      <c r="I342" s="356"/>
      <c r="J342" s="356"/>
      <c r="K342" s="356"/>
      <c r="L342" s="356"/>
      <c r="M342" s="356"/>
    </row>
    <row r="343" spans="1:13" s="7" customFormat="1" ht="35.1" customHeight="1" x14ac:dyDescent="0.35">
      <c r="A343" s="11"/>
      <c r="B343" s="11"/>
      <c r="C343" s="105"/>
      <c r="D343" s="182"/>
      <c r="E343" s="356"/>
      <c r="F343" s="356"/>
      <c r="G343" s="356"/>
      <c r="H343" s="356"/>
      <c r="I343" s="356"/>
      <c r="J343" s="356"/>
      <c r="K343" s="356"/>
      <c r="L343" s="356"/>
      <c r="M343" s="356"/>
    </row>
    <row r="344" spans="1:13" s="7" customFormat="1" ht="35.1" customHeight="1" x14ac:dyDescent="0.35">
      <c r="A344" s="11"/>
      <c r="B344" s="11"/>
      <c r="C344" s="105"/>
      <c r="D344" s="182"/>
      <c r="E344" s="356"/>
      <c r="F344" s="356"/>
      <c r="G344" s="356"/>
      <c r="H344" s="356"/>
      <c r="I344" s="356"/>
      <c r="J344" s="356"/>
      <c r="K344" s="356"/>
      <c r="L344" s="356"/>
      <c r="M344" s="356"/>
    </row>
    <row r="345" spans="1:13" s="7" customFormat="1" ht="35.1" customHeight="1" x14ac:dyDescent="0.35">
      <c r="A345" s="11"/>
      <c r="B345" s="11"/>
      <c r="C345" s="106"/>
      <c r="D345" s="181"/>
      <c r="E345" s="356"/>
      <c r="F345" s="356"/>
      <c r="G345" s="356"/>
      <c r="H345" s="356"/>
      <c r="I345" s="356"/>
      <c r="J345" s="356"/>
      <c r="K345" s="356"/>
      <c r="L345" s="356"/>
      <c r="M345" s="356"/>
    </row>
    <row r="346" spans="1:13" s="7" customFormat="1" ht="35.1" customHeight="1" x14ac:dyDescent="0.35">
      <c r="A346" s="11"/>
      <c r="B346" s="11"/>
      <c r="C346" s="106"/>
      <c r="D346" s="181"/>
      <c r="E346" s="356"/>
      <c r="F346" s="356"/>
      <c r="G346" s="356"/>
      <c r="H346" s="356"/>
      <c r="I346" s="356"/>
      <c r="J346" s="356"/>
      <c r="K346" s="356"/>
      <c r="L346" s="356"/>
      <c r="M346" s="356"/>
    </row>
    <row r="347" spans="1:13" s="7" customFormat="1" ht="35.1" customHeight="1" x14ac:dyDescent="0.35">
      <c r="A347" s="11"/>
      <c r="B347" s="11"/>
      <c r="C347" s="106"/>
      <c r="D347" s="181"/>
      <c r="E347" s="356"/>
      <c r="F347" s="356"/>
      <c r="G347" s="356"/>
      <c r="H347" s="356"/>
      <c r="I347" s="356"/>
      <c r="J347" s="356"/>
      <c r="K347" s="356"/>
      <c r="L347" s="356"/>
      <c r="M347" s="356"/>
    </row>
    <row r="348" spans="1:13" s="7" customFormat="1" ht="35.1" customHeight="1" x14ac:dyDescent="0.35">
      <c r="A348" s="11"/>
      <c r="B348" s="11"/>
      <c r="C348" s="106"/>
      <c r="D348" s="181"/>
      <c r="E348" s="356"/>
      <c r="F348" s="356"/>
      <c r="G348" s="356"/>
      <c r="H348" s="356"/>
      <c r="I348" s="356"/>
      <c r="J348" s="356"/>
      <c r="K348" s="356"/>
      <c r="L348" s="356"/>
      <c r="M348" s="356"/>
    </row>
    <row r="349" spans="1:13" s="7" customFormat="1" ht="35.1" customHeight="1" x14ac:dyDescent="0.35">
      <c r="A349" s="11"/>
      <c r="B349" s="11"/>
      <c r="C349" s="106"/>
      <c r="D349" s="181"/>
      <c r="E349" s="356"/>
      <c r="F349" s="356"/>
      <c r="G349" s="356"/>
      <c r="H349" s="356"/>
      <c r="I349" s="356"/>
      <c r="J349" s="356"/>
      <c r="K349" s="356"/>
      <c r="L349" s="356"/>
      <c r="M349" s="356"/>
    </row>
    <row r="350" spans="1:13" s="7" customFormat="1" ht="35.1" customHeight="1" x14ac:dyDescent="0.35">
      <c r="A350" s="11"/>
      <c r="B350" s="11"/>
      <c r="C350" s="106"/>
      <c r="D350" s="181"/>
      <c r="E350" s="356"/>
      <c r="F350" s="356"/>
      <c r="G350" s="356"/>
      <c r="H350" s="356"/>
      <c r="I350" s="356"/>
      <c r="J350" s="356"/>
      <c r="K350" s="356"/>
      <c r="L350" s="356"/>
      <c r="M350" s="356"/>
    </row>
    <row r="351" spans="1:13" s="7" customFormat="1" ht="35.1" customHeight="1" x14ac:dyDescent="0.35">
      <c r="A351" s="11"/>
      <c r="B351" s="11"/>
      <c r="C351" s="106"/>
      <c r="D351" s="181"/>
      <c r="E351" s="356"/>
      <c r="F351" s="356"/>
      <c r="G351" s="356"/>
      <c r="H351" s="356"/>
      <c r="I351" s="356"/>
      <c r="J351" s="356"/>
      <c r="K351" s="356"/>
      <c r="L351" s="356"/>
      <c r="M351" s="356"/>
    </row>
    <row r="352" spans="1:13" s="7" customFormat="1" ht="35.1" customHeight="1" x14ac:dyDescent="0.35">
      <c r="A352" s="11"/>
      <c r="B352" s="11"/>
      <c r="C352" s="106"/>
      <c r="D352" s="181"/>
      <c r="E352" s="356"/>
      <c r="F352" s="356"/>
      <c r="G352" s="356"/>
      <c r="H352" s="356"/>
      <c r="I352" s="356"/>
      <c r="J352" s="356"/>
      <c r="K352" s="356"/>
      <c r="L352" s="356"/>
      <c r="M352" s="356"/>
    </row>
    <row r="353" spans="1:13" s="7" customFormat="1" ht="35.1" customHeight="1" x14ac:dyDescent="0.35">
      <c r="A353" s="11"/>
      <c r="B353" s="11"/>
      <c r="C353" s="106"/>
      <c r="D353" s="181"/>
      <c r="E353" s="356"/>
      <c r="F353" s="356"/>
      <c r="G353" s="356"/>
      <c r="H353" s="356"/>
      <c r="I353" s="356"/>
      <c r="J353" s="356"/>
      <c r="K353" s="356"/>
      <c r="L353" s="356"/>
      <c r="M353" s="356"/>
    </row>
    <row r="354" spans="1:13" s="7" customFormat="1" ht="35.1" customHeight="1" x14ac:dyDescent="0.35">
      <c r="A354" s="11"/>
      <c r="B354" s="11"/>
      <c r="C354" s="106"/>
      <c r="D354" s="181"/>
      <c r="E354" s="356"/>
      <c r="F354" s="356"/>
      <c r="G354" s="356"/>
      <c r="H354" s="356"/>
      <c r="I354" s="356"/>
      <c r="J354" s="356"/>
      <c r="K354" s="356"/>
      <c r="L354" s="356"/>
      <c r="M354" s="356"/>
    </row>
    <row r="355" spans="1:13" s="7" customFormat="1" ht="35.1" customHeight="1" x14ac:dyDescent="0.35">
      <c r="A355" s="11"/>
      <c r="B355" s="11"/>
      <c r="C355" s="106"/>
      <c r="D355" s="181"/>
      <c r="E355" s="356"/>
      <c r="F355" s="356"/>
      <c r="G355" s="356"/>
      <c r="H355" s="356"/>
      <c r="I355" s="356"/>
      <c r="J355" s="356"/>
      <c r="K355" s="356"/>
      <c r="L355" s="356"/>
      <c r="M355" s="356"/>
    </row>
    <row r="356" spans="1:13" s="7" customFormat="1" ht="35.1" customHeight="1" x14ac:dyDescent="0.35">
      <c r="A356" s="11"/>
      <c r="B356" s="11"/>
      <c r="C356" s="106"/>
      <c r="D356" s="181"/>
      <c r="E356" s="356"/>
      <c r="F356" s="356"/>
      <c r="G356" s="356"/>
      <c r="H356" s="356"/>
      <c r="I356" s="356"/>
      <c r="J356" s="356"/>
      <c r="K356" s="356"/>
      <c r="L356" s="356"/>
      <c r="M356" s="356"/>
    </row>
    <row r="357" spans="1:13" s="7" customFormat="1" ht="35.1" customHeight="1" x14ac:dyDescent="0.35">
      <c r="A357" s="11"/>
      <c r="B357" s="11"/>
      <c r="C357" s="106"/>
      <c r="D357" s="181"/>
      <c r="E357" s="356"/>
      <c r="F357" s="356"/>
      <c r="G357" s="356"/>
      <c r="H357" s="356"/>
      <c r="I357" s="356"/>
      <c r="J357" s="356"/>
      <c r="K357" s="356"/>
      <c r="L357" s="356"/>
      <c r="M357" s="356"/>
    </row>
    <row r="358" spans="1:13" s="7" customFormat="1" ht="35.1" customHeight="1" x14ac:dyDescent="0.35">
      <c r="A358" s="11"/>
      <c r="B358" s="11"/>
      <c r="C358" s="106"/>
      <c r="D358" s="181"/>
      <c r="E358" s="356"/>
      <c r="F358" s="356"/>
      <c r="G358" s="356"/>
      <c r="H358" s="356"/>
      <c r="I358" s="356"/>
      <c r="J358" s="356"/>
      <c r="K358" s="356"/>
      <c r="L358" s="356"/>
      <c r="M358" s="356"/>
    </row>
    <row r="359" spans="1:13" s="7" customFormat="1" ht="35.1" customHeight="1" x14ac:dyDescent="0.35">
      <c r="A359" s="11"/>
      <c r="B359" s="11"/>
      <c r="C359" s="106"/>
      <c r="D359" s="181"/>
      <c r="E359" s="356"/>
      <c r="F359" s="356"/>
      <c r="G359" s="356"/>
      <c r="H359" s="356"/>
      <c r="I359" s="356"/>
      <c r="J359" s="356"/>
      <c r="K359" s="356"/>
      <c r="L359" s="356"/>
      <c r="M359" s="356"/>
    </row>
    <row r="360" spans="1:13" s="7" customFormat="1" ht="35.1" customHeight="1" x14ac:dyDescent="0.35">
      <c r="A360" s="11"/>
      <c r="B360" s="11"/>
      <c r="C360" s="106"/>
      <c r="D360" s="181"/>
      <c r="E360" s="356"/>
      <c r="F360" s="356"/>
      <c r="G360" s="356"/>
      <c r="H360" s="356"/>
      <c r="I360" s="356"/>
      <c r="J360" s="356"/>
      <c r="K360" s="356"/>
      <c r="L360" s="356"/>
      <c r="M360" s="356"/>
    </row>
    <row r="361" spans="1:13" s="7" customFormat="1" ht="35.1" customHeight="1" x14ac:dyDescent="0.35">
      <c r="A361" s="11"/>
      <c r="B361" s="11"/>
      <c r="C361" s="106"/>
      <c r="D361" s="181"/>
      <c r="E361" s="356"/>
      <c r="F361" s="356"/>
      <c r="G361" s="356"/>
      <c r="H361" s="356"/>
      <c r="I361" s="356"/>
      <c r="J361" s="356"/>
      <c r="K361" s="356"/>
      <c r="L361" s="356"/>
      <c r="M361" s="356"/>
    </row>
    <row r="362" spans="1:13" s="7" customFormat="1" ht="35.1" customHeight="1" x14ac:dyDescent="0.35">
      <c r="A362" s="11"/>
      <c r="B362" s="11"/>
      <c r="C362" s="106"/>
      <c r="D362" s="181"/>
      <c r="E362" s="356"/>
      <c r="F362" s="356"/>
      <c r="G362" s="356"/>
      <c r="H362" s="356"/>
      <c r="I362" s="356"/>
      <c r="J362" s="356"/>
      <c r="K362" s="356"/>
      <c r="L362" s="356"/>
      <c r="M362" s="356"/>
    </row>
    <row r="363" spans="1:13" s="7" customFormat="1" ht="35.1" customHeight="1" x14ac:dyDescent="0.35">
      <c r="A363" s="11"/>
      <c r="B363" s="11"/>
      <c r="C363" s="106"/>
      <c r="D363" s="181"/>
      <c r="E363" s="356"/>
      <c r="F363" s="356"/>
      <c r="G363" s="356"/>
      <c r="H363" s="356"/>
      <c r="I363" s="356"/>
      <c r="J363" s="356"/>
      <c r="K363" s="356"/>
      <c r="L363" s="356"/>
      <c r="M363" s="356"/>
    </row>
    <row r="364" spans="1:13" s="7" customFormat="1" ht="35.1" customHeight="1" x14ac:dyDescent="0.35">
      <c r="A364" s="11"/>
      <c r="B364" s="11"/>
      <c r="C364" s="106"/>
      <c r="D364" s="181"/>
      <c r="E364" s="356"/>
      <c r="F364" s="356"/>
      <c r="G364" s="356"/>
      <c r="H364" s="356"/>
      <c r="I364" s="356"/>
      <c r="J364" s="356"/>
      <c r="K364" s="356"/>
      <c r="L364" s="356"/>
      <c r="M364" s="356"/>
    </row>
    <row r="365" spans="1:13" s="7" customFormat="1" ht="35.1" customHeight="1" x14ac:dyDescent="0.35">
      <c r="A365" s="11"/>
      <c r="B365" s="11"/>
      <c r="C365" s="106"/>
      <c r="D365" s="181"/>
      <c r="E365" s="356"/>
      <c r="F365" s="356"/>
      <c r="G365" s="356"/>
      <c r="H365" s="356"/>
      <c r="I365" s="356"/>
      <c r="J365" s="356"/>
      <c r="K365" s="356"/>
      <c r="L365" s="356"/>
      <c r="M365" s="356"/>
    </row>
    <row r="366" spans="1:13" s="7" customFormat="1" ht="35.1" customHeight="1" x14ac:dyDescent="0.35">
      <c r="A366" s="11"/>
      <c r="B366" s="11"/>
      <c r="C366" s="106"/>
      <c r="D366" s="181"/>
      <c r="E366" s="356"/>
      <c r="F366" s="356"/>
      <c r="G366" s="356"/>
      <c r="H366" s="356"/>
      <c r="I366" s="356"/>
      <c r="J366" s="356"/>
      <c r="K366" s="356"/>
      <c r="L366" s="356"/>
      <c r="M366" s="356"/>
    </row>
    <row r="367" spans="1:13" s="7" customFormat="1" ht="35.1" customHeight="1" x14ac:dyDescent="0.35">
      <c r="A367" s="11"/>
      <c r="B367" s="11"/>
      <c r="C367" s="106"/>
      <c r="D367" s="181"/>
      <c r="E367" s="356"/>
      <c r="F367" s="356"/>
      <c r="G367" s="356"/>
      <c r="H367" s="356"/>
      <c r="I367" s="356"/>
      <c r="J367" s="356"/>
      <c r="K367" s="356"/>
      <c r="L367" s="356"/>
      <c r="M367" s="356"/>
    </row>
    <row r="368" spans="1:13" s="7" customFormat="1" ht="35.1" customHeight="1" x14ac:dyDescent="0.35">
      <c r="A368" s="11"/>
      <c r="B368" s="11"/>
      <c r="C368" s="106"/>
      <c r="D368" s="181"/>
      <c r="E368" s="356"/>
      <c r="F368" s="356"/>
      <c r="G368" s="356"/>
      <c r="H368" s="356"/>
      <c r="I368" s="356"/>
      <c r="J368" s="356"/>
      <c r="K368" s="356"/>
      <c r="L368" s="356"/>
      <c r="M368" s="356"/>
    </row>
    <row r="369" spans="1:13" s="7" customFormat="1" ht="35.1" customHeight="1" x14ac:dyDescent="0.35">
      <c r="A369" s="11"/>
      <c r="B369" s="11"/>
      <c r="C369" s="106"/>
      <c r="D369" s="181"/>
      <c r="E369" s="356"/>
      <c r="F369" s="356"/>
      <c r="G369" s="356"/>
      <c r="H369" s="356"/>
      <c r="I369" s="356"/>
      <c r="J369" s="356"/>
      <c r="K369" s="356"/>
      <c r="L369" s="356"/>
      <c r="M369" s="356"/>
    </row>
    <row r="370" spans="1:13" s="7" customFormat="1" ht="35.1" customHeight="1" x14ac:dyDescent="0.35">
      <c r="A370" s="11"/>
      <c r="B370" s="11"/>
      <c r="C370" s="106"/>
      <c r="D370" s="181"/>
      <c r="E370" s="356"/>
      <c r="F370" s="356"/>
      <c r="G370" s="356"/>
      <c r="H370" s="356"/>
      <c r="I370" s="356"/>
      <c r="J370" s="356"/>
      <c r="K370" s="356"/>
      <c r="L370" s="356"/>
      <c r="M370" s="356"/>
    </row>
    <row r="371" spans="1:13" s="7" customFormat="1" ht="35.1" customHeight="1" x14ac:dyDescent="0.35">
      <c r="A371" s="11"/>
      <c r="B371" s="11"/>
      <c r="C371" s="106"/>
      <c r="D371" s="181"/>
      <c r="E371" s="356"/>
      <c r="F371" s="356"/>
      <c r="G371" s="356"/>
      <c r="H371" s="356"/>
      <c r="I371" s="356"/>
      <c r="J371" s="356"/>
      <c r="K371" s="356"/>
      <c r="L371" s="356"/>
      <c r="M371" s="356"/>
    </row>
    <row r="372" spans="1:13" s="7" customFormat="1" ht="35.1" customHeight="1" x14ac:dyDescent="0.35">
      <c r="A372" s="11"/>
      <c r="B372" s="11"/>
      <c r="C372" s="106"/>
      <c r="D372" s="181"/>
      <c r="E372" s="356"/>
      <c r="F372" s="356"/>
      <c r="G372" s="356"/>
      <c r="H372" s="356"/>
      <c r="I372" s="356"/>
      <c r="J372" s="356"/>
      <c r="K372" s="356"/>
      <c r="L372" s="356"/>
      <c r="M372" s="356"/>
    </row>
    <row r="373" spans="1:13" s="7" customFormat="1" ht="35.1" customHeight="1" x14ac:dyDescent="0.35">
      <c r="A373" s="11"/>
      <c r="B373" s="11"/>
      <c r="C373" s="106"/>
      <c r="D373" s="181"/>
      <c r="E373" s="356"/>
      <c r="F373" s="356"/>
      <c r="G373" s="356"/>
      <c r="H373" s="356"/>
      <c r="I373" s="356"/>
      <c r="J373" s="356"/>
      <c r="K373" s="356"/>
      <c r="L373" s="356"/>
      <c r="M373" s="356"/>
    </row>
    <row r="374" spans="1:13" s="7" customFormat="1" ht="35.1" customHeight="1" x14ac:dyDescent="0.35">
      <c r="A374" s="11"/>
      <c r="B374" s="11"/>
      <c r="C374" s="106"/>
      <c r="D374" s="181"/>
      <c r="E374" s="356"/>
      <c r="F374" s="356"/>
      <c r="G374" s="356"/>
      <c r="H374" s="356"/>
      <c r="I374" s="356"/>
      <c r="J374" s="356"/>
      <c r="K374" s="356"/>
      <c r="L374" s="356"/>
      <c r="M374" s="356"/>
    </row>
    <row r="375" spans="1:13" s="7" customFormat="1" ht="35.1" customHeight="1" x14ac:dyDescent="0.35">
      <c r="A375" s="11"/>
      <c r="B375" s="11"/>
      <c r="C375" s="106"/>
      <c r="D375" s="181"/>
      <c r="E375" s="356"/>
      <c r="F375" s="356"/>
      <c r="G375" s="356"/>
      <c r="H375" s="356"/>
      <c r="I375" s="356"/>
      <c r="J375" s="356"/>
      <c r="K375" s="356"/>
      <c r="L375" s="356"/>
      <c r="M375" s="356"/>
    </row>
    <row r="376" spans="1:13" s="7" customFormat="1" ht="35.1" customHeight="1" x14ac:dyDescent="0.35">
      <c r="A376" s="11"/>
      <c r="B376" s="11"/>
      <c r="C376" s="106"/>
      <c r="D376" s="181"/>
      <c r="E376" s="356"/>
      <c r="F376" s="356"/>
      <c r="G376" s="356"/>
      <c r="H376" s="356"/>
      <c r="I376" s="356"/>
      <c r="J376" s="356"/>
      <c r="K376" s="356"/>
      <c r="L376" s="356"/>
      <c r="M376" s="356"/>
    </row>
    <row r="377" spans="1:13" s="7" customFormat="1" ht="35.1" customHeight="1" x14ac:dyDescent="0.35">
      <c r="A377" s="11"/>
      <c r="B377" s="11"/>
      <c r="C377" s="106"/>
      <c r="D377" s="181"/>
      <c r="E377" s="356"/>
      <c r="F377" s="356"/>
      <c r="G377" s="356"/>
      <c r="H377" s="356"/>
      <c r="I377" s="356"/>
      <c r="J377" s="356"/>
      <c r="K377" s="356"/>
      <c r="L377" s="356"/>
      <c r="M377" s="356"/>
    </row>
    <row r="378" spans="1:13" s="7" customFormat="1" ht="35.1" customHeight="1" x14ac:dyDescent="0.35">
      <c r="A378" s="11"/>
      <c r="B378" s="11"/>
      <c r="C378" s="106"/>
      <c r="D378" s="181"/>
      <c r="E378" s="356"/>
      <c r="F378" s="356"/>
      <c r="G378" s="356"/>
      <c r="H378" s="356"/>
      <c r="I378" s="356"/>
      <c r="J378" s="356"/>
      <c r="K378" s="356"/>
      <c r="L378" s="356"/>
      <c r="M378" s="356"/>
    </row>
    <row r="379" spans="1:13" s="7" customFormat="1" ht="35.1" customHeight="1" x14ac:dyDescent="0.35">
      <c r="A379" s="11"/>
      <c r="B379" s="11"/>
      <c r="C379" s="106"/>
      <c r="D379" s="181"/>
      <c r="E379" s="356"/>
      <c r="F379" s="356"/>
      <c r="G379" s="356"/>
      <c r="H379" s="356"/>
      <c r="I379" s="356"/>
      <c r="J379" s="356"/>
      <c r="K379" s="356"/>
      <c r="L379" s="356"/>
      <c r="M379" s="356"/>
    </row>
    <row r="380" spans="1:13" s="7" customFormat="1" ht="35.1" customHeight="1" x14ac:dyDescent="0.35">
      <c r="A380" s="11"/>
      <c r="B380" s="11"/>
      <c r="C380" s="106"/>
      <c r="D380" s="181"/>
      <c r="E380" s="356"/>
      <c r="F380" s="356"/>
      <c r="G380" s="356"/>
      <c r="H380" s="356"/>
      <c r="I380" s="356"/>
      <c r="J380" s="356"/>
      <c r="K380" s="356"/>
      <c r="L380" s="356"/>
      <c r="M380" s="356"/>
    </row>
    <row r="381" spans="1:13" s="7" customFormat="1" ht="35.1" customHeight="1" x14ac:dyDescent="0.35">
      <c r="A381" s="11"/>
      <c r="B381" s="11"/>
      <c r="C381" s="106"/>
      <c r="D381" s="181"/>
      <c r="E381" s="356"/>
      <c r="F381" s="356"/>
      <c r="G381" s="356"/>
      <c r="H381" s="356"/>
      <c r="I381" s="356"/>
      <c r="J381" s="356"/>
      <c r="K381" s="356"/>
      <c r="L381" s="356"/>
      <c r="M381" s="356"/>
    </row>
    <row r="382" spans="1:13" s="7" customFormat="1" ht="35.1" customHeight="1" x14ac:dyDescent="0.35">
      <c r="A382" s="11"/>
      <c r="B382" s="11"/>
      <c r="C382" s="106"/>
      <c r="D382" s="181"/>
      <c r="E382" s="356"/>
      <c r="F382" s="356"/>
      <c r="G382" s="356"/>
      <c r="H382" s="356"/>
      <c r="I382" s="356"/>
      <c r="J382" s="356"/>
      <c r="K382" s="356"/>
      <c r="L382" s="356"/>
      <c r="M382" s="356"/>
    </row>
    <row r="383" spans="1:13" s="7" customFormat="1" ht="35.1" customHeight="1" x14ac:dyDescent="0.35">
      <c r="A383" s="11"/>
      <c r="B383" s="11"/>
      <c r="C383" s="106"/>
      <c r="D383" s="181"/>
      <c r="E383" s="356"/>
      <c r="F383" s="356"/>
      <c r="G383" s="356"/>
      <c r="H383" s="356"/>
      <c r="I383" s="356"/>
      <c r="J383" s="356"/>
      <c r="K383" s="356"/>
      <c r="L383" s="356"/>
      <c r="M383" s="356"/>
    </row>
    <row r="384" spans="1:13" s="7" customFormat="1" ht="35.1" customHeight="1" x14ac:dyDescent="0.35">
      <c r="A384" s="11"/>
      <c r="B384" s="11"/>
      <c r="C384" s="106"/>
      <c r="D384" s="181"/>
      <c r="E384" s="356"/>
      <c r="F384" s="356"/>
      <c r="G384" s="356"/>
      <c r="H384" s="356"/>
      <c r="I384" s="356"/>
      <c r="J384" s="356"/>
      <c r="K384" s="356"/>
      <c r="L384" s="356"/>
      <c r="M384" s="356"/>
    </row>
    <row r="385" spans="1:13" s="7" customFormat="1" ht="35.1" customHeight="1" x14ac:dyDescent="0.35">
      <c r="A385" s="11"/>
      <c r="B385" s="11"/>
      <c r="C385" s="106"/>
      <c r="D385" s="181"/>
      <c r="E385" s="356"/>
      <c r="F385" s="356"/>
      <c r="G385" s="356"/>
      <c r="H385" s="356"/>
      <c r="I385" s="356"/>
      <c r="J385" s="356"/>
      <c r="K385" s="356"/>
      <c r="L385" s="356"/>
      <c r="M385" s="356"/>
    </row>
    <row r="386" spans="1:13" s="7" customFormat="1" ht="35.1" customHeight="1" x14ac:dyDescent="0.35">
      <c r="A386" s="11"/>
      <c r="B386" s="11"/>
      <c r="C386" s="106"/>
      <c r="D386" s="181"/>
      <c r="E386" s="356"/>
      <c r="F386" s="356"/>
      <c r="G386" s="356"/>
      <c r="H386" s="356"/>
      <c r="I386" s="356"/>
      <c r="J386" s="356"/>
      <c r="K386" s="356"/>
      <c r="L386" s="356"/>
      <c r="M386" s="356"/>
    </row>
    <row r="387" spans="1:13" s="7" customFormat="1" ht="35.1" customHeight="1" x14ac:dyDescent="0.35">
      <c r="A387" s="11"/>
      <c r="B387" s="11"/>
      <c r="C387" s="106"/>
      <c r="D387" s="181"/>
      <c r="E387" s="356"/>
      <c r="F387" s="356"/>
      <c r="G387" s="356"/>
      <c r="H387" s="356"/>
      <c r="I387" s="356"/>
      <c r="J387" s="356"/>
      <c r="K387" s="356"/>
      <c r="L387" s="356"/>
      <c r="M387" s="356"/>
    </row>
    <row r="388" spans="1:13" s="7" customFormat="1" ht="35.1" customHeight="1" x14ac:dyDescent="0.35">
      <c r="A388" s="11"/>
      <c r="B388" s="11"/>
      <c r="C388" s="106"/>
      <c r="D388" s="181"/>
      <c r="E388" s="356"/>
      <c r="F388" s="356"/>
      <c r="G388" s="356"/>
      <c r="H388" s="356"/>
      <c r="I388" s="356"/>
      <c r="J388" s="356"/>
      <c r="K388" s="356"/>
      <c r="L388" s="356"/>
      <c r="M388" s="356"/>
    </row>
    <row r="389" spans="1:13" s="7" customFormat="1" ht="35.1" customHeight="1" x14ac:dyDescent="0.35">
      <c r="A389" s="11"/>
      <c r="B389" s="11"/>
      <c r="C389" s="106"/>
      <c r="D389" s="181"/>
      <c r="E389" s="356"/>
      <c r="F389" s="356"/>
      <c r="G389" s="356"/>
      <c r="H389" s="356"/>
      <c r="I389" s="356"/>
      <c r="J389" s="356"/>
      <c r="K389" s="356"/>
      <c r="L389" s="356"/>
      <c r="M389" s="356"/>
    </row>
    <row r="390" spans="1:13" s="7" customFormat="1" ht="35.1" customHeight="1" x14ac:dyDescent="0.35">
      <c r="A390" s="11"/>
      <c r="B390" s="11"/>
      <c r="C390" s="106"/>
      <c r="D390" s="181"/>
      <c r="E390" s="356"/>
      <c r="F390" s="356"/>
      <c r="G390" s="356"/>
      <c r="H390" s="356"/>
      <c r="I390" s="356"/>
      <c r="J390" s="356"/>
      <c r="K390" s="356"/>
      <c r="L390" s="356"/>
      <c r="M390" s="356"/>
    </row>
    <row r="391" spans="1:13" s="7" customFormat="1" ht="35.1" customHeight="1" x14ac:dyDescent="0.35">
      <c r="A391" s="11"/>
      <c r="B391" s="11"/>
      <c r="C391" s="106"/>
      <c r="D391" s="181"/>
      <c r="E391" s="356"/>
      <c r="F391" s="356"/>
      <c r="G391" s="356"/>
      <c r="H391" s="356"/>
      <c r="I391" s="356"/>
      <c r="J391" s="356"/>
      <c r="K391" s="356"/>
      <c r="L391" s="356"/>
      <c r="M391" s="356"/>
    </row>
    <row r="392" spans="1:13" s="7" customFormat="1" ht="35.1" customHeight="1" x14ac:dyDescent="0.35">
      <c r="A392" s="11"/>
      <c r="B392" s="11"/>
      <c r="C392" s="106"/>
      <c r="D392" s="181"/>
      <c r="E392" s="356"/>
      <c r="F392" s="356"/>
      <c r="G392" s="356"/>
      <c r="H392" s="356"/>
      <c r="I392" s="356"/>
      <c r="J392" s="356"/>
      <c r="K392" s="356"/>
      <c r="L392" s="356"/>
      <c r="M392" s="356"/>
    </row>
    <row r="393" spans="1:13" s="7" customFormat="1" ht="35.1" customHeight="1" x14ac:dyDescent="0.35">
      <c r="A393" s="11"/>
      <c r="B393" s="11"/>
      <c r="C393" s="106"/>
      <c r="D393" s="181"/>
      <c r="E393" s="356"/>
      <c r="F393" s="356"/>
      <c r="G393" s="356"/>
      <c r="H393" s="356"/>
      <c r="I393" s="356"/>
      <c r="J393" s="356"/>
      <c r="K393" s="356"/>
      <c r="L393" s="356"/>
      <c r="M393" s="356"/>
    </row>
    <row r="394" spans="1:13" s="7" customFormat="1" ht="35.1" customHeight="1" x14ac:dyDescent="0.35">
      <c r="A394" s="11"/>
      <c r="B394" s="11"/>
      <c r="C394" s="106"/>
      <c r="D394" s="181"/>
      <c r="E394" s="356"/>
      <c r="F394" s="356"/>
      <c r="G394" s="356"/>
      <c r="H394" s="356"/>
      <c r="I394" s="356"/>
      <c r="J394" s="356"/>
      <c r="K394" s="356"/>
      <c r="L394" s="356"/>
      <c r="M394" s="356"/>
    </row>
    <row r="395" spans="1:13" s="7" customFormat="1" ht="35.1" customHeight="1" x14ac:dyDescent="0.35">
      <c r="A395" s="11"/>
      <c r="B395" s="11"/>
      <c r="C395" s="106"/>
      <c r="D395" s="181"/>
      <c r="E395" s="356"/>
      <c r="F395" s="356"/>
      <c r="G395" s="356"/>
      <c r="H395" s="356"/>
      <c r="I395" s="356"/>
      <c r="J395" s="356"/>
      <c r="K395" s="356"/>
      <c r="L395" s="356"/>
      <c r="M395" s="356"/>
    </row>
    <row r="396" spans="1:13" s="7" customFormat="1" ht="35.1" customHeight="1" x14ac:dyDescent="0.35">
      <c r="A396" s="11"/>
      <c r="B396" s="11"/>
      <c r="C396" s="106"/>
      <c r="D396" s="181"/>
      <c r="E396" s="356"/>
      <c r="F396" s="356"/>
      <c r="G396" s="356"/>
      <c r="H396" s="356"/>
      <c r="I396" s="356"/>
      <c r="J396" s="356"/>
      <c r="K396" s="356"/>
      <c r="L396" s="356"/>
      <c r="M396" s="356"/>
    </row>
    <row r="397" spans="1:13" s="7" customFormat="1" ht="35.1" customHeight="1" x14ac:dyDescent="0.35">
      <c r="A397" s="11"/>
      <c r="B397" s="11"/>
      <c r="C397" s="106"/>
      <c r="D397" s="181"/>
      <c r="E397" s="356"/>
      <c r="F397" s="356"/>
      <c r="G397" s="356"/>
      <c r="H397" s="356"/>
      <c r="I397" s="356"/>
      <c r="J397" s="356"/>
      <c r="K397" s="356"/>
      <c r="L397" s="356"/>
      <c r="M397" s="356"/>
    </row>
    <row r="398" spans="1:13" s="7" customFormat="1" ht="35.1" customHeight="1" x14ac:dyDescent="0.35">
      <c r="A398" s="11"/>
      <c r="B398" s="11"/>
      <c r="C398" s="106"/>
      <c r="D398" s="181"/>
      <c r="E398" s="356"/>
      <c r="F398" s="356"/>
      <c r="G398" s="356"/>
      <c r="H398" s="356"/>
      <c r="I398" s="356"/>
      <c r="J398" s="356"/>
      <c r="K398" s="356"/>
      <c r="L398" s="356"/>
      <c r="M398" s="356"/>
    </row>
    <row r="399" spans="1:13" s="7" customFormat="1" ht="35.1" customHeight="1" x14ac:dyDescent="0.35">
      <c r="A399" s="11"/>
      <c r="B399" s="11"/>
      <c r="C399" s="106"/>
      <c r="D399" s="181"/>
      <c r="E399" s="356"/>
      <c r="F399" s="356"/>
      <c r="G399" s="356"/>
      <c r="H399" s="356"/>
      <c r="I399" s="356"/>
      <c r="J399" s="356"/>
      <c r="K399" s="356"/>
      <c r="L399" s="356"/>
      <c r="M399" s="356"/>
    </row>
    <row r="400" spans="1:13" s="7" customFormat="1" ht="35.1" customHeight="1" x14ac:dyDescent="0.35">
      <c r="A400" s="11"/>
      <c r="B400" s="11"/>
      <c r="C400" s="106"/>
      <c r="D400" s="181"/>
      <c r="E400" s="356"/>
      <c r="F400" s="356"/>
      <c r="G400" s="356"/>
      <c r="H400" s="356"/>
      <c r="I400" s="356"/>
      <c r="J400" s="356"/>
      <c r="K400" s="356"/>
      <c r="L400" s="356"/>
      <c r="M400" s="356"/>
    </row>
    <row r="401" spans="1:13" s="7" customFormat="1" ht="33" customHeight="1" x14ac:dyDescent="0.35">
      <c r="A401" s="1"/>
      <c r="B401" s="1"/>
      <c r="C401" s="106"/>
      <c r="D401" s="181"/>
      <c r="E401" s="356"/>
      <c r="F401" s="356"/>
      <c r="G401" s="356"/>
      <c r="H401" s="356"/>
      <c r="I401" s="356"/>
      <c r="J401" s="356"/>
      <c r="K401" s="356"/>
      <c r="L401" s="356"/>
      <c r="M401" s="356"/>
    </row>
    <row r="402" spans="1:13" s="7" customFormat="1" ht="33" customHeight="1" x14ac:dyDescent="0.35">
      <c r="A402" s="1"/>
      <c r="B402" s="1"/>
      <c r="C402" s="141"/>
      <c r="D402" s="189"/>
      <c r="E402" s="356"/>
      <c r="F402" s="356"/>
      <c r="G402" s="356"/>
      <c r="H402" s="356"/>
      <c r="I402" s="356"/>
      <c r="J402" s="356"/>
      <c r="K402" s="356"/>
      <c r="L402" s="356"/>
      <c r="M402" s="356"/>
    </row>
    <row r="403" spans="1:13" s="7" customFormat="1" ht="33" customHeight="1" x14ac:dyDescent="0.35">
      <c r="A403" s="1"/>
      <c r="B403" s="1"/>
      <c r="C403" s="141"/>
      <c r="D403" s="189"/>
      <c r="E403" s="356"/>
      <c r="F403" s="356"/>
      <c r="G403" s="356"/>
      <c r="H403" s="356"/>
      <c r="I403" s="356"/>
      <c r="J403" s="356"/>
      <c r="K403" s="356"/>
      <c r="L403" s="356"/>
      <c r="M403" s="356"/>
    </row>
    <row r="404" spans="1:13" s="7" customFormat="1" ht="33" customHeight="1" x14ac:dyDescent="0.35">
      <c r="A404" s="1"/>
      <c r="B404" s="1"/>
      <c r="C404" s="141"/>
      <c r="D404" s="189"/>
      <c r="E404" s="356"/>
      <c r="F404" s="356"/>
      <c r="G404" s="356"/>
      <c r="H404" s="356"/>
      <c r="I404" s="356"/>
      <c r="J404" s="356"/>
      <c r="K404" s="356"/>
      <c r="L404" s="356"/>
      <c r="M404" s="356"/>
    </row>
    <row r="405" spans="1:13" s="7" customFormat="1" ht="33" customHeight="1" x14ac:dyDescent="0.35">
      <c r="A405" s="1"/>
      <c r="B405" s="1"/>
      <c r="C405" s="141"/>
      <c r="D405" s="189"/>
      <c r="E405" s="356"/>
      <c r="F405" s="356"/>
      <c r="G405" s="356"/>
      <c r="H405" s="356"/>
      <c r="I405" s="356"/>
      <c r="J405" s="356"/>
      <c r="K405" s="356"/>
      <c r="L405" s="356"/>
      <c r="M405" s="356"/>
    </row>
    <row r="406" spans="1:13" s="7" customFormat="1" ht="33" customHeight="1" x14ac:dyDescent="0.35">
      <c r="A406" s="1"/>
      <c r="B406" s="1"/>
      <c r="C406" s="141"/>
      <c r="D406" s="189"/>
      <c r="E406" s="356"/>
      <c r="F406" s="356"/>
      <c r="G406" s="356"/>
      <c r="H406" s="356"/>
      <c r="I406" s="356"/>
      <c r="J406" s="356"/>
      <c r="K406" s="356"/>
      <c r="L406" s="356"/>
      <c r="M406" s="356"/>
    </row>
    <row r="407" spans="1:13" s="7" customFormat="1" ht="33" customHeight="1" x14ac:dyDescent="0.35">
      <c r="A407" s="1"/>
      <c r="B407" s="1"/>
      <c r="C407" s="141"/>
      <c r="D407" s="189"/>
      <c r="E407" s="356"/>
      <c r="F407" s="356"/>
      <c r="G407" s="356"/>
      <c r="H407" s="356"/>
      <c r="I407" s="356"/>
      <c r="J407" s="356"/>
      <c r="K407" s="356"/>
      <c r="L407" s="356"/>
      <c r="M407" s="356"/>
    </row>
    <row r="408" spans="1:13" s="7" customFormat="1" ht="33" customHeight="1" x14ac:dyDescent="0.35">
      <c r="A408" s="1"/>
      <c r="B408" s="1"/>
      <c r="C408" s="141"/>
      <c r="D408" s="189"/>
      <c r="E408" s="356"/>
      <c r="F408" s="356"/>
      <c r="G408" s="356"/>
      <c r="H408" s="356"/>
      <c r="I408" s="356"/>
      <c r="J408" s="356"/>
      <c r="K408" s="356"/>
      <c r="L408" s="356"/>
      <c r="M408" s="356"/>
    </row>
    <row r="409" spans="1:13" s="7" customFormat="1" ht="33" customHeight="1" x14ac:dyDescent="0.35">
      <c r="A409" s="1"/>
      <c r="B409" s="1"/>
      <c r="C409" s="141"/>
      <c r="D409" s="189"/>
      <c r="E409" s="356"/>
      <c r="F409" s="356"/>
      <c r="G409" s="356"/>
      <c r="H409" s="356"/>
      <c r="I409" s="356"/>
      <c r="J409" s="356"/>
      <c r="K409" s="356"/>
      <c r="L409" s="356"/>
      <c r="M409" s="356"/>
    </row>
    <row r="410" spans="1:13" s="7" customFormat="1" ht="33" customHeight="1" x14ac:dyDescent="0.35">
      <c r="A410" s="1"/>
      <c r="B410" s="1"/>
      <c r="C410" s="141"/>
      <c r="D410" s="189"/>
      <c r="E410" s="356"/>
      <c r="F410" s="356"/>
      <c r="G410" s="356"/>
      <c r="H410" s="356"/>
      <c r="I410" s="356"/>
      <c r="J410" s="356"/>
      <c r="K410" s="356"/>
      <c r="L410" s="356"/>
      <c r="M410" s="356"/>
    </row>
    <row r="411" spans="1:13" s="7" customFormat="1" ht="33" customHeight="1" x14ac:dyDescent="0.35">
      <c r="A411" s="1"/>
      <c r="B411" s="1"/>
      <c r="C411" s="141"/>
      <c r="D411" s="189"/>
      <c r="E411" s="356"/>
      <c r="F411" s="356"/>
      <c r="G411" s="356"/>
      <c r="H411" s="356"/>
      <c r="I411" s="356"/>
      <c r="J411" s="356"/>
      <c r="K411" s="356"/>
      <c r="L411" s="356"/>
      <c r="M411" s="356"/>
    </row>
    <row r="412" spans="1:13" s="7" customFormat="1" ht="33" customHeight="1" x14ac:dyDescent="0.35">
      <c r="A412" s="1"/>
      <c r="B412" s="1"/>
      <c r="C412" s="141"/>
      <c r="D412" s="189"/>
      <c r="E412" s="356"/>
      <c r="F412" s="356"/>
      <c r="G412" s="356"/>
      <c r="H412" s="356"/>
      <c r="I412" s="356"/>
      <c r="J412" s="356"/>
      <c r="K412" s="356"/>
      <c r="L412" s="356"/>
      <c r="M412" s="356"/>
    </row>
    <row r="413" spans="1:13" s="7" customFormat="1" ht="33" customHeight="1" x14ac:dyDescent="0.35">
      <c r="A413" s="1"/>
      <c r="B413" s="1"/>
      <c r="C413" s="141"/>
      <c r="D413" s="189"/>
      <c r="E413" s="356"/>
      <c r="F413" s="356"/>
      <c r="G413" s="356"/>
      <c r="H413" s="356"/>
      <c r="I413" s="356"/>
      <c r="J413" s="356"/>
      <c r="K413" s="356"/>
      <c r="L413" s="356"/>
      <c r="M413" s="356"/>
    </row>
    <row r="414" spans="1:13" s="7" customFormat="1" ht="33" customHeight="1" x14ac:dyDescent="0.35">
      <c r="A414" s="1"/>
      <c r="B414" s="1"/>
      <c r="C414" s="141"/>
      <c r="D414" s="189"/>
      <c r="E414" s="356"/>
      <c r="F414" s="356"/>
      <c r="G414" s="356"/>
      <c r="H414" s="356"/>
      <c r="I414" s="356"/>
      <c r="J414" s="356"/>
      <c r="K414" s="356"/>
      <c r="L414" s="356"/>
      <c r="M414" s="356"/>
    </row>
    <row r="415" spans="1:13" s="7" customFormat="1" ht="33" customHeight="1" x14ac:dyDescent="0.35">
      <c r="A415" s="1"/>
      <c r="B415" s="1"/>
      <c r="C415" s="141"/>
      <c r="D415" s="189"/>
      <c r="E415" s="356"/>
      <c r="F415" s="356"/>
      <c r="G415" s="356"/>
      <c r="H415" s="356"/>
      <c r="I415" s="356"/>
      <c r="J415" s="356"/>
      <c r="K415" s="356"/>
      <c r="L415" s="356"/>
      <c r="M415" s="356"/>
    </row>
    <row r="416" spans="1:13" s="7" customFormat="1" ht="33" customHeight="1" x14ac:dyDescent="0.35">
      <c r="A416" s="1"/>
      <c r="B416" s="1"/>
      <c r="C416" s="141"/>
      <c r="D416" s="189"/>
      <c r="E416" s="356"/>
      <c r="F416" s="356"/>
      <c r="G416" s="356"/>
      <c r="H416" s="356"/>
      <c r="I416" s="356"/>
      <c r="J416" s="356"/>
      <c r="K416" s="356"/>
      <c r="L416" s="356"/>
      <c r="M416" s="356"/>
    </row>
    <row r="417" spans="1:13" s="7" customFormat="1" ht="33" customHeight="1" x14ac:dyDescent="0.35">
      <c r="A417" s="1"/>
      <c r="B417" s="1"/>
      <c r="C417" s="141"/>
      <c r="D417" s="189"/>
      <c r="E417" s="356"/>
      <c r="F417" s="356"/>
      <c r="G417" s="356"/>
      <c r="H417" s="356"/>
      <c r="I417" s="356"/>
      <c r="J417" s="356"/>
      <c r="K417" s="356"/>
      <c r="L417" s="356"/>
      <c r="M417" s="356"/>
    </row>
    <row r="418" spans="1:13" s="7" customFormat="1" ht="33" customHeight="1" x14ac:dyDescent="0.35">
      <c r="A418" s="1"/>
      <c r="B418" s="1"/>
      <c r="C418" s="141"/>
      <c r="D418" s="189"/>
      <c r="E418" s="356"/>
      <c r="F418" s="356"/>
      <c r="G418" s="356"/>
      <c r="H418" s="356"/>
      <c r="I418" s="356"/>
      <c r="J418" s="356"/>
      <c r="K418" s="356"/>
      <c r="L418" s="356"/>
      <c r="M418" s="356"/>
    </row>
    <row r="419" spans="1:13" s="7" customFormat="1" ht="33" customHeight="1" x14ac:dyDescent="0.35">
      <c r="A419" s="1"/>
      <c r="B419" s="1"/>
      <c r="C419" s="141"/>
      <c r="D419" s="189"/>
      <c r="E419" s="356"/>
      <c r="F419" s="356"/>
      <c r="G419" s="356"/>
      <c r="H419" s="356"/>
      <c r="I419" s="356"/>
      <c r="J419" s="356"/>
      <c r="K419" s="356"/>
      <c r="L419" s="356"/>
      <c r="M419" s="356"/>
    </row>
    <row r="420" spans="1:13" s="7" customFormat="1" ht="33" customHeight="1" x14ac:dyDescent="0.35">
      <c r="A420" s="1"/>
      <c r="B420" s="1"/>
      <c r="C420" s="141"/>
      <c r="D420" s="189"/>
      <c r="E420" s="356"/>
      <c r="F420" s="356"/>
      <c r="G420" s="356"/>
      <c r="H420" s="356"/>
      <c r="I420" s="356"/>
      <c r="J420" s="356"/>
      <c r="K420" s="356"/>
      <c r="L420" s="356"/>
      <c r="M420" s="356"/>
    </row>
    <row r="421" spans="1:13" s="7" customFormat="1" ht="33" customHeight="1" x14ac:dyDescent="0.35">
      <c r="A421" s="1"/>
      <c r="B421" s="1"/>
      <c r="C421" s="141"/>
      <c r="D421" s="189"/>
      <c r="E421" s="356"/>
      <c r="F421" s="356"/>
      <c r="G421" s="356"/>
      <c r="H421" s="356"/>
      <c r="I421" s="356"/>
      <c r="J421" s="356"/>
      <c r="K421" s="356"/>
      <c r="L421" s="356"/>
      <c r="M421" s="356"/>
    </row>
    <row r="422" spans="1:13" s="7" customFormat="1" ht="33" customHeight="1" x14ac:dyDescent="0.35">
      <c r="A422" s="1"/>
      <c r="B422" s="1"/>
      <c r="C422" s="141"/>
      <c r="D422" s="189"/>
      <c r="E422" s="356"/>
      <c r="F422" s="356"/>
      <c r="G422" s="356"/>
      <c r="H422" s="356"/>
      <c r="I422" s="356"/>
      <c r="J422" s="356"/>
      <c r="K422" s="356"/>
      <c r="L422" s="356"/>
      <c r="M422" s="356"/>
    </row>
    <row r="423" spans="1:13" s="7" customFormat="1" ht="33" customHeight="1" x14ac:dyDescent="0.35">
      <c r="A423" s="1"/>
      <c r="B423" s="1"/>
      <c r="C423" s="141"/>
      <c r="D423" s="189"/>
      <c r="E423" s="356"/>
      <c r="F423" s="356"/>
      <c r="G423" s="356"/>
      <c r="H423" s="356"/>
      <c r="I423" s="356"/>
      <c r="J423" s="356"/>
      <c r="K423" s="356"/>
      <c r="L423" s="356"/>
      <c r="M423" s="356"/>
    </row>
    <row r="424" spans="1:13" s="7" customFormat="1" ht="33" customHeight="1" x14ac:dyDescent="0.35">
      <c r="A424" s="1"/>
      <c r="B424" s="1"/>
      <c r="C424" s="141"/>
      <c r="D424" s="189"/>
      <c r="E424" s="356"/>
      <c r="F424" s="356"/>
      <c r="G424" s="356"/>
      <c r="H424" s="356"/>
      <c r="I424" s="356"/>
      <c r="J424" s="356"/>
      <c r="K424" s="356"/>
      <c r="L424" s="356"/>
      <c r="M424" s="356"/>
    </row>
    <row r="425" spans="1:13" s="7" customFormat="1" ht="33" customHeight="1" x14ac:dyDescent="0.35">
      <c r="A425" s="1"/>
      <c r="B425" s="1"/>
      <c r="C425" s="141"/>
      <c r="D425" s="189"/>
      <c r="E425" s="356"/>
      <c r="F425" s="356"/>
      <c r="G425" s="356"/>
      <c r="H425" s="356"/>
      <c r="I425" s="356"/>
      <c r="J425" s="356"/>
      <c r="K425" s="356"/>
      <c r="L425" s="356"/>
      <c r="M425" s="356"/>
    </row>
    <row r="426" spans="1:13" s="7" customFormat="1" ht="33" customHeight="1" x14ac:dyDescent="0.35">
      <c r="A426" s="1"/>
      <c r="B426" s="1"/>
      <c r="C426" s="141"/>
      <c r="D426" s="189"/>
      <c r="E426" s="356"/>
      <c r="F426" s="356"/>
      <c r="G426" s="356"/>
      <c r="H426" s="356"/>
      <c r="I426" s="356"/>
      <c r="J426" s="356"/>
      <c r="K426" s="356"/>
      <c r="L426" s="356"/>
      <c r="M426" s="356"/>
    </row>
    <row r="427" spans="1:13" s="7" customFormat="1" ht="33" customHeight="1" x14ac:dyDescent="0.35">
      <c r="A427" s="1"/>
      <c r="B427" s="1"/>
      <c r="C427" s="141"/>
      <c r="D427" s="189"/>
      <c r="E427" s="356"/>
      <c r="F427" s="356"/>
      <c r="G427" s="356"/>
      <c r="H427" s="356"/>
      <c r="I427" s="356"/>
      <c r="J427" s="356"/>
      <c r="K427" s="356"/>
      <c r="L427" s="356"/>
      <c r="M427" s="356"/>
    </row>
    <row r="428" spans="1:13" s="7" customFormat="1" ht="33" customHeight="1" x14ac:dyDescent="0.35">
      <c r="A428" s="1"/>
      <c r="B428" s="1"/>
      <c r="C428" s="141"/>
      <c r="D428" s="189"/>
      <c r="E428" s="356"/>
      <c r="F428" s="356"/>
      <c r="G428" s="356"/>
      <c r="H428" s="356"/>
      <c r="I428" s="356"/>
      <c r="J428" s="356"/>
      <c r="K428" s="356"/>
      <c r="L428" s="356"/>
      <c r="M428" s="356"/>
    </row>
    <row r="429" spans="1:13" s="7" customFormat="1" ht="33" customHeight="1" x14ac:dyDescent="0.35">
      <c r="A429" s="1"/>
      <c r="B429" s="1"/>
      <c r="C429" s="141"/>
      <c r="D429" s="189"/>
      <c r="E429" s="356"/>
      <c r="F429" s="356"/>
      <c r="G429" s="356"/>
      <c r="H429" s="356"/>
      <c r="I429" s="356"/>
      <c r="J429" s="356"/>
      <c r="K429" s="356"/>
      <c r="L429" s="356"/>
      <c r="M429" s="356"/>
    </row>
    <row r="430" spans="1:13" s="7" customFormat="1" ht="33" customHeight="1" x14ac:dyDescent="0.35">
      <c r="A430" s="1"/>
      <c r="B430" s="1"/>
      <c r="C430" s="141"/>
      <c r="D430" s="189"/>
      <c r="E430" s="356"/>
      <c r="F430" s="356"/>
      <c r="G430" s="356"/>
      <c r="H430" s="356"/>
      <c r="I430" s="356"/>
      <c r="J430" s="356"/>
      <c r="K430" s="356"/>
      <c r="L430" s="356"/>
      <c r="M430" s="356"/>
    </row>
    <row r="431" spans="1:13" s="7" customFormat="1" ht="33" customHeight="1" x14ac:dyDescent="0.35">
      <c r="A431" s="1"/>
      <c r="B431" s="1"/>
      <c r="C431" s="141"/>
      <c r="D431" s="189"/>
      <c r="E431" s="356"/>
      <c r="F431" s="356"/>
      <c r="G431" s="356"/>
      <c r="H431" s="356"/>
      <c r="I431" s="356"/>
      <c r="J431" s="356"/>
      <c r="K431" s="356"/>
      <c r="L431" s="356"/>
      <c r="M431" s="356"/>
    </row>
    <row r="432" spans="1:13" s="7" customFormat="1" ht="33" customHeight="1" x14ac:dyDescent="0.35">
      <c r="A432" s="1"/>
      <c r="B432" s="1"/>
      <c r="C432" s="141"/>
      <c r="D432" s="189"/>
      <c r="E432" s="356"/>
      <c r="F432" s="356"/>
      <c r="G432" s="356"/>
      <c r="H432" s="356"/>
      <c r="I432" s="356"/>
      <c r="J432" s="356"/>
      <c r="K432" s="356"/>
      <c r="L432" s="356"/>
      <c r="M432" s="356"/>
    </row>
    <row r="433" spans="1:13" s="7" customFormat="1" ht="33" customHeight="1" x14ac:dyDescent="0.35">
      <c r="A433" s="1"/>
      <c r="B433" s="1"/>
      <c r="C433" s="141"/>
      <c r="D433" s="189"/>
      <c r="E433" s="356"/>
      <c r="F433" s="356"/>
      <c r="G433" s="356"/>
      <c r="H433" s="356"/>
      <c r="I433" s="356"/>
      <c r="J433" s="356"/>
      <c r="K433" s="356"/>
      <c r="L433" s="356"/>
      <c r="M433" s="356"/>
    </row>
    <row r="434" spans="1:13" s="7" customFormat="1" ht="33" customHeight="1" x14ac:dyDescent="0.35">
      <c r="A434" s="1"/>
      <c r="B434" s="1"/>
      <c r="C434" s="141"/>
      <c r="D434" s="189"/>
      <c r="E434" s="356"/>
      <c r="F434" s="356"/>
      <c r="G434" s="356"/>
      <c r="H434" s="356"/>
      <c r="I434" s="356"/>
      <c r="J434" s="356"/>
      <c r="K434" s="356"/>
      <c r="L434" s="356"/>
      <c r="M434" s="356"/>
    </row>
    <row r="435" spans="1:13" s="7" customFormat="1" ht="33" customHeight="1" x14ac:dyDescent="0.35">
      <c r="A435" s="1"/>
      <c r="B435" s="1"/>
      <c r="C435" s="141"/>
      <c r="D435" s="189"/>
      <c r="E435" s="356"/>
      <c r="F435" s="356"/>
      <c r="G435" s="356"/>
      <c r="H435" s="356"/>
      <c r="I435" s="356"/>
      <c r="J435" s="356"/>
      <c r="K435" s="356"/>
      <c r="L435" s="356"/>
      <c r="M435" s="356"/>
    </row>
    <row r="436" spans="1:13" s="7" customFormat="1" ht="33" customHeight="1" x14ac:dyDescent="0.35">
      <c r="A436" s="1"/>
      <c r="B436" s="1"/>
      <c r="C436" s="141"/>
      <c r="D436" s="189"/>
      <c r="E436" s="356"/>
      <c r="F436" s="356"/>
      <c r="G436" s="356"/>
      <c r="H436" s="356"/>
      <c r="I436" s="356"/>
      <c r="J436" s="356"/>
      <c r="K436" s="356"/>
      <c r="L436" s="356"/>
      <c r="M436" s="356"/>
    </row>
    <row r="437" spans="1:13" s="7" customFormat="1" ht="33" customHeight="1" x14ac:dyDescent="0.35">
      <c r="A437" s="1"/>
      <c r="B437" s="1"/>
      <c r="C437" s="141"/>
      <c r="D437" s="189"/>
      <c r="E437" s="356"/>
      <c r="F437" s="356"/>
      <c r="G437" s="356"/>
      <c r="H437" s="356"/>
      <c r="I437" s="356"/>
      <c r="J437" s="356"/>
      <c r="K437" s="356"/>
      <c r="L437" s="356"/>
      <c r="M437" s="356"/>
    </row>
    <row r="438" spans="1:13" s="7" customFormat="1" ht="33" customHeight="1" x14ac:dyDescent="0.35">
      <c r="A438" s="1"/>
      <c r="B438" s="1"/>
      <c r="C438" s="141"/>
      <c r="D438" s="189"/>
      <c r="E438" s="356"/>
      <c r="F438" s="356"/>
      <c r="G438" s="356"/>
      <c r="H438" s="356"/>
      <c r="I438" s="356"/>
      <c r="J438" s="356"/>
      <c r="K438" s="356"/>
      <c r="L438" s="356"/>
      <c r="M438" s="356"/>
    </row>
    <row r="439" spans="1:13" s="7" customFormat="1" ht="33" customHeight="1" x14ac:dyDescent="0.35">
      <c r="A439" s="1"/>
      <c r="B439" s="1"/>
      <c r="C439" s="141"/>
      <c r="D439" s="189"/>
      <c r="E439" s="356"/>
      <c r="F439" s="356"/>
      <c r="G439" s="356"/>
      <c r="H439" s="356"/>
      <c r="I439" s="356"/>
      <c r="J439" s="356"/>
      <c r="K439" s="356"/>
      <c r="L439" s="356"/>
      <c r="M439" s="356"/>
    </row>
    <row r="440" spans="1:13" s="7" customFormat="1" ht="33" customHeight="1" x14ac:dyDescent="0.35">
      <c r="A440" s="1"/>
      <c r="B440" s="1"/>
      <c r="C440" s="141"/>
      <c r="D440" s="189"/>
      <c r="E440" s="356"/>
      <c r="F440" s="356"/>
      <c r="G440" s="356"/>
      <c r="H440" s="356"/>
      <c r="I440" s="356"/>
      <c r="J440" s="356"/>
      <c r="K440" s="356"/>
      <c r="L440" s="356"/>
      <c r="M440" s="356"/>
    </row>
    <row r="441" spans="1:13" s="7" customFormat="1" ht="33" customHeight="1" x14ac:dyDescent="0.35">
      <c r="A441" s="1"/>
      <c r="B441" s="1"/>
      <c r="C441" s="141"/>
      <c r="D441" s="189"/>
      <c r="E441" s="356"/>
      <c r="F441" s="356"/>
      <c r="G441" s="356"/>
      <c r="H441" s="356"/>
      <c r="I441" s="356"/>
      <c r="J441" s="356"/>
      <c r="K441" s="356"/>
      <c r="L441" s="356"/>
      <c r="M441" s="356"/>
    </row>
    <row r="442" spans="1:13" s="7" customFormat="1" ht="33" customHeight="1" x14ac:dyDescent="0.35">
      <c r="A442" s="1"/>
      <c r="B442" s="1"/>
      <c r="C442" s="141"/>
      <c r="D442" s="189"/>
      <c r="E442" s="356"/>
      <c r="F442" s="356"/>
      <c r="G442" s="356"/>
      <c r="H442" s="356"/>
      <c r="I442" s="356"/>
      <c r="J442" s="356"/>
      <c r="K442" s="356"/>
      <c r="L442" s="356"/>
      <c r="M442" s="356"/>
    </row>
    <row r="443" spans="1:13" s="7" customFormat="1" ht="33" customHeight="1" x14ac:dyDescent="0.35">
      <c r="A443" s="1"/>
      <c r="B443" s="1"/>
      <c r="C443" s="141"/>
      <c r="D443" s="189"/>
      <c r="E443" s="356"/>
      <c r="F443" s="356"/>
      <c r="G443" s="356"/>
      <c r="H443" s="356"/>
      <c r="I443" s="356"/>
      <c r="J443" s="356"/>
      <c r="K443" s="356"/>
      <c r="L443" s="356"/>
      <c r="M443" s="356"/>
    </row>
    <row r="444" spans="1:13" s="7" customFormat="1" ht="33" customHeight="1" x14ac:dyDescent="0.35">
      <c r="A444" s="1"/>
      <c r="B444" s="1"/>
      <c r="C444" s="141"/>
      <c r="D444" s="189"/>
      <c r="E444" s="356"/>
      <c r="F444" s="356"/>
      <c r="G444" s="356"/>
      <c r="H444" s="356"/>
      <c r="I444" s="356"/>
      <c r="J444" s="356"/>
      <c r="K444" s="356"/>
      <c r="L444" s="356"/>
      <c r="M444" s="356"/>
    </row>
    <row r="445" spans="1:13" s="7" customFormat="1" ht="33" customHeight="1" x14ac:dyDescent="0.35">
      <c r="A445" s="1"/>
      <c r="B445" s="1"/>
      <c r="C445" s="141"/>
      <c r="D445" s="189"/>
      <c r="E445" s="356"/>
      <c r="F445" s="356"/>
      <c r="G445" s="356"/>
      <c r="H445" s="356"/>
      <c r="I445" s="356"/>
      <c r="J445" s="356"/>
      <c r="K445" s="356"/>
      <c r="L445" s="356"/>
      <c r="M445" s="356"/>
    </row>
    <row r="446" spans="1:13" s="7" customFormat="1" ht="33" customHeight="1" x14ac:dyDescent="0.35">
      <c r="A446" s="1"/>
      <c r="B446" s="1"/>
      <c r="C446" s="141"/>
      <c r="D446" s="189"/>
      <c r="E446" s="356"/>
      <c r="F446" s="356"/>
      <c r="G446" s="356"/>
      <c r="H446" s="356"/>
      <c r="I446" s="356"/>
      <c r="J446" s="356"/>
      <c r="K446" s="356"/>
      <c r="L446" s="356"/>
      <c r="M446" s="356"/>
    </row>
    <row r="447" spans="1:13" s="7" customFormat="1" ht="33" customHeight="1" x14ac:dyDescent="0.35">
      <c r="A447" s="1"/>
      <c r="B447" s="1"/>
      <c r="C447" s="141"/>
      <c r="D447" s="189"/>
      <c r="E447" s="356"/>
      <c r="F447" s="356"/>
      <c r="G447" s="356"/>
      <c r="H447" s="356"/>
      <c r="I447" s="356"/>
      <c r="J447" s="356"/>
      <c r="K447" s="356"/>
      <c r="L447" s="356"/>
      <c r="M447" s="356"/>
    </row>
    <row r="448" spans="1:13" s="7" customFormat="1" ht="33" customHeight="1" x14ac:dyDescent="0.35">
      <c r="A448" s="1"/>
      <c r="B448" s="1"/>
      <c r="C448" s="141"/>
      <c r="D448" s="189"/>
      <c r="E448" s="356"/>
      <c r="F448" s="356"/>
      <c r="G448" s="356"/>
      <c r="H448" s="356"/>
      <c r="I448" s="356"/>
      <c r="J448" s="356"/>
      <c r="K448" s="356"/>
      <c r="L448" s="356"/>
      <c r="M448" s="356"/>
    </row>
    <row r="449" spans="1:13" s="7" customFormat="1" ht="33" customHeight="1" x14ac:dyDescent="0.35">
      <c r="A449" s="1"/>
      <c r="B449" s="1"/>
      <c r="C449" s="141"/>
      <c r="D449" s="189"/>
      <c r="E449" s="356"/>
      <c r="F449" s="356"/>
      <c r="G449" s="356"/>
      <c r="H449" s="356"/>
      <c r="I449" s="356"/>
      <c r="J449" s="356"/>
      <c r="K449" s="356"/>
      <c r="L449" s="356"/>
      <c r="M449" s="356"/>
    </row>
    <row r="450" spans="1:13" s="7" customFormat="1" ht="33" customHeight="1" x14ac:dyDescent="0.35">
      <c r="A450" s="1"/>
      <c r="B450" s="1"/>
      <c r="C450" s="141"/>
      <c r="D450" s="189"/>
      <c r="E450" s="356"/>
      <c r="F450" s="356"/>
      <c r="G450" s="356"/>
      <c r="H450" s="356"/>
      <c r="I450" s="356"/>
      <c r="J450" s="356"/>
      <c r="K450" s="356"/>
      <c r="L450" s="356"/>
      <c r="M450" s="356"/>
    </row>
    <row r="451" spans="1:13" s="7" customFormat="1" ht="33" customHeight="1" x14ac:dyDescent="0.35">
      <c r="A451" s="1"/>
      <c r="B451" s="1"/>
      <c r="C451" s="141"/>
      <c r="D451" s="189"/>
      <c r="E451" s="356"/>
      <c r="F451" s="356"/>
      <c r="G451" s="356"/>
      <c r="H451" s="356"/>
      <c r="I451" s="356"/>
      <c r="J451" s="356"/>
      <c r="K451" s="356"/>
      <c r="L451" s="356"/>
      <c r="M451" s="356"/>
    </row>
    <row r="452" spans="1:13" s="7" customFormat="1" ht="33" customHeight="1" x14ac:dyDescent="0.35">
      <c r="A452" s="1"/>
      <c r="B452" s="1"/>
      <c r="C452" s="141"/>
      <c r="D452" s="189"/>
      <c r="E452" s="356"/>
      <c r="F452" s="356"/>
      <c r="G452" s="356"/>
      <c r="H452" s="356"/>
      <c r="I452" s="356"/>
      <c r="J452" s="356"/>
      <c r="K452" s="356"/>
      <c r="L452" s="356"/>
      <c r="M452" s="356"/>
    </row>
    <row r="453" spans="1:13" s="7" customFormat="1" ht="33" customHeight="1" x14ac:dyDescent="0.35">
      <c r="A453" s="1"/>
      <c r="B453" s="1"/>
      <c r="C453" s="141"/>
      <c r="D453" s="189"/>
      <c r="E453" s="356"/>
      <c r="F453" s="356"/>
      <c r="G453" s="356"/>
      <c r="H453" s="356"/>
      <c r="I453" s="356"/>
      <c r="J453" s="356"/>
      <c r="K453" s="356"/>
      <c r="L453" s="356"/>
      <c r="M453" s="356"/>
    </row>
    <row r="454" spans="1:13" s="7" customFormat="1" ht="33" customHeight="1" x14ac:dyDescent="0.35">
      <c r="A454" s="1"/>
      <c r="B454" s="1"/>
      <c r="C454" s="141"/>
      <c r="D454" s="189"/>
      <c r="E454" s="356"/>
      <c r="F454" s="356"/>
      <c r="G454" s="356"/>
      <c r="H454" s="356"/>
      <c r="I454" s="356"/>
      <c r="J454" s="356"/>
      <c r="K454" s="356"/>
      <c r="L454" s="356"/>
      <c r="M454" s="356"/>
    </row>
    <row r="455" spans="1:13" s="7" customFormat="1" ht="33" customHeight="1" x14ac:dyDescent="0.35">
      <c r="A455" s="1"/>
      <c r="B455" s="1"/>
      <c r="C455" s="141"/>
      <c r="D455" s="189"/>
      <c r="E455" s="356"/>
      <c r="F455" s="356"/>
      <c r="G455" s="356"/>
      <c r="H455" s="356"/>
      <c r="I455" s="356"/>
      <c r="J455" s="356"/>
      <c r="K455" s="356"/>
      <c r="L455" s="356"/>
      <c r="M455" s="356"/>
    </row>
    <row r="456" spans="1:13" s="7" customFormat="1" ht="33" customHeight="1" x14ac:dyDescent="0.35">
      <c r="A456" s="1"/>
      <c r="B456" s="1"/>
      <c r="C456" s="141"/>
      <c r="D456" s="189"/>
      <c r="E456" s="356"/>
      <c r="F456" s="356"/>
      <c r="G456" s="356"/>
      <c r="H456" s="356"/>
      <c r="I456" s="356"/>
      <c r="J456" s="356"/>
      <c r="K456" s="356"/>
      <c r="L456" s="356"/>
      <c r="M456" s="356"/>
    </row>
    <row r="457" spans="1:13" s="7" customFormat="1" ht="33" customHeight="1" x14ac:dyDescent="0.35">
      <c r="A457" s="1"/>
      <c r="B457" s="1"/>
      <c r="C457" s="141"/>
      <c r="D457" s="189"/>
      <c r="E457" s="356"/>
      <c r="F457" s="356"/>
      <c r="G457" s="356"/>
      <c r="H457" s="356"/>
      <c r="I457" s="356"/>
      <c r="J457" s="356"/>
      <c r="K457" s="356"/>
      <c r="L457" s="356"/>
      <c r="M457" s="356"/>
    </row>
    <row r="458" spans="1:13" s="7" customFormat="1" ht="33" customHeight="1" x14ac:dyDescent="0.35">
      <c r="A458" s="1"/>
      <c r="B458" s="1"/>
      <c r="C458" s="141"/>
      <c r="D458" s="189"/>
      <c r="E458" s="356"/>
      <c r="F458" s="356"/>
      <c r="G458" s="356"/>
      <c r="H458" s="356"/>
      <c r="I458" s="356"/>
      <c r="J458" s="356"/>
      <c r="K458" s="356"/>
      <c r="L458" s="356"/>
      <c r="M458" s="356"/>
    </row>
    <row r="459" spans="1:13" s="7" customFormat="1" ht="33" customHeight="1" x14ac:dyDescent="0.35">
      <c r="A459" s="1"/>
      <c r="B459" s="1"/>
      <c r="C459" s="141"/>
      <c r="D459" s="189"/>
      <c r="E459" s="356"/>
      <c r="F459" s="356"/>
      <c r="G459" s="356"/>
      <c r="H459" s="356"/>
      <c r="I459" s="356"/>
      <c r="J459" s="356"/>
      <c r="K459" s="356"/>
      <c r="L459" s="356"/>
      <c r="M459" s="356"/>
    </row>
    <row r="460" spans="1:13" s="7" customFormat="1" ht="33" customHeight="1" x14ac:dyDescent="0.35">
      <c r="A460" s="1"/>
      <c r="B460" s="1"/>
      <c r="C460" s="141"/>
      <c r="D460" s="189"/>
      <c r="E460" s="356"/>
      <c r="F460" s="356"/>
      <c r="G460" s="356"/>
      <c r="H460" s="356"/>
      <c r="I460" s="356"/>
      <c r="J460" s="356"/>
      <c r="K460" s="356"/>
      <c r="L460" s="356"/>
      <c r="M460" s="356"/>
    </row>
    <row r="461" spans="1:13" s="7" customFormat="1" ht="33" customHeight="1" x14ac:dyDescent="0.35">
      <c r="A461" s="1"/>
      <c r="B461" s="1"/>
      <c r="C461" s="141"/>
      <c r="D461" s="189"/>
      <c r="E461" s="356"/>
      <c r="F461" s="356"/>
      <c r="G461" s="356"/>
      <c r="H461" s="356"/>
      <c r="I461" s="356"/>
      <c r="J461" s="356"/>
      <c r="K461" s="356"/>
      <c r="L461" s="356"/>
      <c r="M461" s="356"/>
    </row>
    <row r="462" spans="1:13" s="7" customFormat="1" ht="33" customHeight="1" x14ac:dyDescent="0.35">
      <c r="A462" s="1"/>
      <c r="B462" s="1"/>
      <c r="C462" s="141"/>
      <c r="D462" s="189"/>
      <c r="E462" s="356"/>
      <c r="F462" s="356"/>
      <c r="G462" s="356"/>
      <c r="H462" s="356"/>
      <c r="I462" s="356"/>
      <c r="J462" s="356"/>
      <c r="K462" s="356"/>
      <c r="L462" s="356"/>
      <c r="M462" s="356"/>
    </row>
    <row r="463" spans="1:13" s="7" customFormat="1" ht="33" customHeight="1" x14ac:dyDescent="0.35">
      <c r="A463" s="1"/>
      <c r="B463" s="1"/>
      <c r="C463" s="141"/>
      <c r="D463" s="189"/>
      <c r="E463" s="356"/>
      <c r="F463" s="356"/>
      <c r="G463" s="356"/>
      <c r="H463" s="356"/>
      <c r="I463" s="356"/>
      <c r="J463" s="356"/>
      <c r="K463" s="356"/>
      <c r="L463" s="356"/>
      <c r="M463" s="356"/>
    </row>
    <row r="464" spans="1:13" s="7" customFormat="1" ht="33" customHeight="1" x14ac:dyDescent="0.35">
      <c r="A464" s="1"/>
      <c r="B464" s="1"/>
      <c r="C464" s="141"/>
      <c r="D464" s="189"/>
      <c r="E464" s="356"/>
      <c r="F464" s="356"/>
      <c r="G464" s="356"/>
      <c r="H464" s="356"/>
      <c r="I464" s="356"/>
      <c r="J464" s="356"/>
      <c r="K464" s="356"/>
      <c r="L464" s="356"/>
      <c r="M464" s="356"/>
    </row>
    <row r="465" spans="1:13" s="7" customFormat="1" ht="33" customHeight="1" x14ac:dyDescent="0.35">
      <c r="A465" s="1"/>
      <c r="B465" s="1"/>
      <c r="C465" s="141"/>
      <c r="D465" s="189"/>
      <c r="E465" s="356"/>
      <c r="F465" s="356"/>
      <c r="G465" s="356"/>
      <c r="H465" s="356"/>
      <c r="I465" s="356"/>
      <c r="J465" s="356"/>
      <c r="K465" s="356"/>
      <c r="L465" s="356"/>
      <c r="M465" s="356"/>
    </row>
    <row r="466" spans="1:13" s="7" customFormat="1" ht="33" customHeight="1" x14ac:dyDescent="0.35">
      <c r="A466" s="1"/>
      <c r="B466" s="1"/>
      <c r="C466" s="141"/>
      <c r="D466" s="189"/>
      <c r="E466" s="356"/>
      <c r="F466" s="356"/>
      <c r="G466" s="356"/>
      <c r="H466" s="356"/>
      <c r="I466" s="356"/>
      <c r="J466" s="356"/>
      <c r="K466" s="356"/>
      <c r="L466" s="356"/>
      <c r="M466" s="356"/>
    </row>
    <row r="467" spans="1:13" s="7" customFormat="1" ht="33" customHeight="1" x14ac:dyDescent="0.35">
      <c r="A467" s="1"/>
      <c r="B467" s="1"/>
      <c r="C467" s="141"/>
      <c r="D467" s="189"/>
      <c r="E467" s="356"/>
      <c r="F467" s="356"/>
      <c r="G467" s="356"/>
      <c r="H467" s="356"/>
      <c r="I467" s="356"/>
      <c r="J467" s="356"/>
      <c r="K467" s="356"/>
      <c r="L467" s="356"/>
      <c r="M467" s="356"/>
    </row>
    <row r="468" spans="1:13" s="7" customFormat="1" ht="33" customHeight="1" x14ac:dyDescent="0.35">
      <c r="A468" s="1"/>
      <c r="B468" s="1"/>
      <c r="C468" s="141"/>
      <c r="D468" s="189"/>
      <c r="E468" s="356"/>
      <c r="F468" s="356"/>
      <c r="G468" s="356"/>
      <c r="H468" s="356"/>
      <c r="I468" s="356"/>
      <c r="J468" s="356"/>
      <c r="K468" s="356"/>
      <c r="L468" s="356"/>
      <c r="M468" s="356"/>
    </row>
    <row r="469" spans="1:13" s="7" customFormat="1" ht="33" customHeight="1" x14ac:dyDescent="0.35">
      <c r="A469" s="1"/>
      <c r="B469" s="1"/>
      <c r="C469" s="141"/>
      <c r="D469" s="189"/>
      <c r="E469" s="356"/>
      <c r="F469" s="356"/>
      <c r="G469" s="356"/>
      <c r="H469" s="356"/>
      <c r="I469" s="356"/>
      <c r="J469" s="356"/>
      <c r="K469" s="356"/>
      <c r="L469" s="356"/>
      <c r="M469" s="356"/>
    </row>
    <row r="470" spans="1:13" s="7" customFormat="1" ht="33" customHeight="1" x14ac:dyDescent="0.35">
      <c r="A470" s="1"/>
      <c r="B470" s="1"/>
      <c r="C470" s="141"/>
      <c r="D470" s="189"/>
      <c r="E470" s="356"/>
      <c r="F470" s="356"/>
      <c r="G470" s="356"/>
      <c r="H470" s="356"/>
      <c r="I470" s="356"/>
      <c r="J470" s="356"/>
      <c r="K470" s="356"/>
      <c r="L470" s="356"/>
      <c r="M470" s="356"/>
    </row>
    <row r="471" spans="1:13" s="7" customFormat="1" ht="33" customHeight="1" x14ac:dyDescent="0.35">
      <c r="A471" s="1"/>
      <c r="B471" s="1"/>
      <c r="C471" s="141"/>
      <c r="D471" s="189"/>
      <c r="E471" s="356"/>
      <c r="F471" s="356"/>
      <c r="G471" s="356"/>
      <c r="H471" s="356"/>
      <c r="I471" s="356"/>
      <c r="J471" s="356"/>
      <c r="K471" s="356"/>
      <c r="L471" s="356"/>
      <c r="M471" s="356"/>
    </row>
    <row r="472" spans="1:13" s="7" customFormat="1" ht="33" customHeight="1" x14ac:dyDescent="0.35">
      <c r="A472" s="1"/>
      <c r="B472" s="1"/>
      <c r="C472" s="141"/>
      <c r="D472" s="189"/>
      <c r="E472" s="356"/>
      <c r="F472" s="356"/>
      <c r="G472" s="356"/>
      <c r="H472" s="356"/>
      <c r="I472" s="356"/>
      <c r="J472" s="356"/>
      <c r="K472" s="356"/>
      <c r="L472" s="356"/>
      <c r="M472" s="356"/>
    </row>
    <row r="473" spans="1:13" s="7" customFormat="1" ht="33" customHeight="1" x14ac:dyDescent="0.35">
      <c r="A473" s="1"/>
      <c r="B473" s="1"/>
      <c r="C473" s="141"/>
      <c r="D473" s="189"/>
      <c r="E473" s="356"/>
      <c r="F473" s="356"/>
      <c r="G473" s="356"/>
      <c r="H473" s="356"/>
      <c r="I473" s="356"/>
      <c r="J473" s="356"/>
      <c r="K473" s="356"/>
      <c r="L473" s="356"/>
      <c r="M473" s="356"/>
    </row>
    <row r="474" spans="1:13" s="7" customFormat="1" ht="33" customHeight="1" x14ac:dyDescent="0.35">
      <c r="A474" s="1"/>
      <c r="B474" s="1"/>
      <c r="C474" s="141"/>
      <c r="D474" s="189"/>
      <c r="E474" s="356"/>
      <c r="F474" s="356"/>
      <c r="G474" s="356"/>
      <c r="H474" s="356"/>
      <c r="I474" s="356"/>
      <c r="J474" s="356"/>
      <c r="K474" s="356"/>
      <c r="L474" s="356"/>
      <c r="M474" s="356"/>
    </row>
    <row r="475" spans="1:13" s="7" customFormat="1" ht="33" customHeight="1" x14ac:dyDescent="0.35">
      <c r="A475" s="1"/>
      <c r="B475" s="1"/>
      <c r="C475" s="141"/>
      <c r="D475" s="189"/>
      <c r="E475" s="356"/>
      <c r="F475" s="356"/>
      <c r="G475" s="356"/>
      <c r="H475" s="356"/>
      <c r="I475" s="356"/>
      <c r="J475" s="356"/>
      <c r="K475" s="356"/>
      <c r="L475" s="356"/>
      <c r="M475" s="356"/>
    </row>
    <row r="476" spans="1:13" s="7" customFormat="1" ht="33" customHeight="1" x14ac:dyDescent="0.35">
      <c r="A476" s="1"/>
      <c r="B476" s="1"/>
      <c r="C476" s="141"/>
      <c r="D476" s="189"/>
      <c r="E476" s="356"/>
      <c r="F476" s="356"/>
      <c r="G476" s="356"/>
      <c r="H476" s="356"/>
      <c r="I476" s="356"/>
      <c r="J476" s="356"/>
      <c r="K476" s="356"/>
      <c r="L476" s="356"/>
      <c r="M476" s="356"/>
    </row>
    <row r="477" spans="1:13" s="7" customFormat="1" ht="33" customHeight="1" x14ac:dyDescent="0.35">
      <c r="A477" s="1"/>
      <c r="B477" s="1"/>
      <c r="C477" s="141"/>
      <c r="D477" s="189"/>
      <c r="E477" s="356"/>
      <c r="F477" s="356"/>
      <c r="G477" s="356"/>
      <c r="H477" s="356"/>
      <c r="I477" s="356"/>
      <c r="J477" s="356"/>
      <c r="K477" s="356"/>
      <c r="L477" s="356"/>
      <c r="M477" s="356"/>
    </row>
    <row r="478" spans="1:13" s="7" customFormat="1" ht="33" customHeight="1" x14ac:dyDescent="0.35">
      <c r="A478" s="1"/>
      <c r="B478" s="1"/>
      <c r="C478" s="141"/>
      <c r="D478" s="189"/>
      <c r="E478" s="356"/>
      <c r="F478" s="356"/>
      <c r="G478" s="356"/>
      <c r="H478" s="356"/>
      <c r="I478" s="356"/>
      <c r="J478" s="356"/>
      <c r="K478" s="356"/>
      <c r="L478" s="356"/>
      <c r="M478" s="356"/>
    </row>
    <row r="479" spans="1:13" s="7" customFormat="1" ht="33" customHeight="1" x14ac:dyDescent="0.35">
      <c r="A479" s="1"/>
      <c r="B479" s="1"/>
      <c r="C479" s="141"/>
      <c r="D479" s="189"/>
      <c r="E479" s="356"/>
      <c r="F479" s="356"/>
      <c r="G479" s="356"/>
      <c r="H479" s="356"/>
      <c r="I479" s="356"/>
      <c r="J479" s="356"/>
      <c r="K479" s="356"/>
      <c r="L479" s="356"/>
      <c r="M479" s="356"/>
    </row>
    <row r="480" spans="1:13" s="7" customFormat="1" ht="33" customHeight="1" x14ac:dyDescent="0.35">
      <c r="A480" s="1"/>
      <c r="B480" s="1"/>
      <c r="C480" s="141"/>
      <c r="D480" s="189"/>
      <c r="E480" s="356"/>
      <c r="F480" s="356"/>
      <c r="G480" s="356"/>
      <c r="H480" s="356"/>
      <c r="I480" s="356"/>
      <c r="J480" s="356"/>
      <c r="K480" s="356"/>
      <c r="L480" s="356"/>
      <c r="M480" s="356"/>
    </row>
    <row r="481" spans="1:13" s="7" customFormat="1" ht="33" customHeight="1" x14ac:dyDescent="0.35">
      <c r="A481" s="1"/>
      <c r="B481" s="1"/>
      <c r="C481" s="141"/>
      <c r="D481" s="189"/>
      <c r="E481" s="356"/>
      <c r="F481" s="356"/>
      <c r="G481" s="356"/>
      <c r="H481" s="356"/>
      <c r="I481" s="356"/>
      <c r="J481" s="356"/>
      <c r="K481" s="356"/>
      <c r="L481" s="356"/>
      <c r="M481" s="356"/>
    </row>
    <row r="482" spans="1:13" s="7" customFormat="1" ht="33" customHeight="1" x14ac:dyDescent="0.35">
      <c r="A482" s="1"/>
      <c r="B482" s="1"/>
      <c r="C482" s="141"/>
      <c r="D482" s="189"/>
      <c r="E482" s="356"/>
      <c r="F482" s="356"/>
      <c r="G482" s="356"/>
      <c r="H482" s="356"/>
      <c r="I482" s="356"/>
      <c r="J482" s="356"/>
      <c r="K482" s="356"/>
      <c r="L482" s="356"/>
      <c r="M482" s="356"/>
    </row>
    <row r="483" spans="1:13" s="7" customFormat="1" ht="33" customHeight="1" x14ac:dyDescent="0.35">
      <c r="A483" s="1"/>
      <c r="B483" s="1"/>
      <c r="C483" s="141"/>
      <c r="D483" s="189"/>
      <c r="E483" s="356"/>
      <c r="F483" s="356"/>
      <c r="G483" s="356"/>
      <c r="H483" s="356"/>
      <c r="I483" s="356"/>
      <c r="J483" s="356"/>
      <c r="K483" s="356"/>
      <c r="L483" s="356"/>
      <c r="M483" s="356"/>
    </row>
    <row r="484" spans="1:13" s="7" customFormat="1" ht="33" customHeight="1" x14ac:dyDescent="0.35">
      <c r="A484" s="1"/>
      <c r="B484" s="1"/>
      <c r="C484" s="141"/>
      <c r="D484" s="189"/>
      <c r="E484" s="356"/>
      <c r="F484" s="356"/>
      <c r="G484" s="356"/>
      <c r="H484" s="356"/>
      <c r="I484" s="356"/>
      <c r="J484" s="356"/>
      <c r="K484" s="356"/>
      <c r="L484" s="356"/>
      <c r="M484" s="356"/>
    </row>
    <row r="485" spans="1:13" s="7" customFormat="1" ht="33" customHeight="1" x14ac:dyDescent="0.35">
      <c r="A485" s="1"/>
      <c r="B485" s="1"/>
      <c r="C485" s="141"/>
      <c r="D485" s="189"/>
      <c r="E485" s="356"/>
      <c r="F485" s="356"/>
      <c r="G485" s="356"/>
      <c r="H485" s="356"/>
      <c r="I485" s="356"/>
      <c r="J485" s="356"/>
      <c r="K485" s="356"/>
      <c r="L485" s="356"/>
      <c r="M485" s="356"/>
    </row>
    <row r="486" spans="1:13" s="7" customFormat="1" ht="33" customHeight="1" x14ac:dyDescent="0.35">
      <c r="A486" s="1"/>
      <c r="B486" s="1"/>
      <c r="C486" s="141"/>
      <c r="D486" s="189"/>
      <c r="E486" s="356"/>
      <c r="F486" s="356"/>
      <c r="G486" s="356"/>
      <c r="H486" s="356"/>
      <c r="I486" s="356"/>
      <c r="J486" s="356"/>
      <c r="K486" s="356"/>
      <c r="L486" s="356"/>
      <c r="M486" s="356"/>
    </row>
    <row r="487" spans="1:13" s="7" customFormat="1" ht="33" customHeight="1" x14ac:dyDescent="0.35">
      <c r="A487" s="1"/>
      <c r="B487" s="1"/>
      <c r="C487" s="141"/>
      <c r="D487" s="189"/>
      <c r="E487" s="356"/>
      <c r="F487" s="356"/>
      <c r="G487" s="356"/>
      <c r="H487" s="356"/>
      <c r="I487" s="356"/>
      <c r="J487" s="356"/>
      <c r="K487" s="356"/>
      <c r="L487" s="356"/>
      <c r="M487" s="356"/>
    </row>
    <row r="488" spans="1:13" s="7" customFormat="1" ht="33" customHeight="1" x14ac:dyDescent="0.35">
      <c r="A488" s="1"/>
      <c r="B488" s="1"/>
      <c r="C488" s="141"/>
      <c r="D488" s="189"/>
      <c r="E488" s="356"/>
      <c r="F488" s="356"/>
      <c r="G488" s="356"/>
      <c r="H488" s="356"/>
      <c r="I488" s="356"/>
      <c r="J488" s="356"/>
      <c r="K488" s="356"/>
      <c r="L488" s="356"/>
      <c r="M488" s="356"/>
    </row>
    <row r="489" spans="1:13" s="7" customFormat="1" ht="33" customHeight="1" x14ac:dyDescent="0.35">
      <c r="A489" s="1"/>
      <c r="B489" s="1"/>
      <c r="C489" s="141"/>
      <c r="D489" s="189"/>
      <c r="E489" s="356"/>
      <c r="F489" s="356"/>
      <c r="G489" s="356"/>
      <c r="H489" s="356"/>
      <c r="I489" s="356"/>
      <c r="J489" s="356"/>
      <c r="K489" s="356"/>
      <c r="L489" s="356"/>
      <c r="M489" s="356"/>
    </row>
    <row r="490" spans="1:13" s="7" customFormat="1" ht="33" customHeight="1" x14ac:dyDescent="0.35">
      <c r="A490" s="1"/>
      <c r="B490" s="1"/>
      <c r="C490" s="141"/>
      <c r="D490" s="189"/>
      <c r="E490" s="356"/>
      <c r="F490" s="356"/>
      <c r="G490" s="356"/>
      <c r="H490" s="356"/>
      <c r="I490" s="356"/>
      <c r="J490" s="356"/>
      <c r="K490" s="356"/>
      <c r="L490" s="356"/>
      <c r="M490" s="356"/>
    </row>
    <row r="491" spans="1:13" s="7" customFormat="1" ht="33" customHeight="1" x14ac:dyDescent="0.35">
      <c r="A491" s="1"/>
      <c r="B491" s="1"/>
      <c r="C491" s="141"/>
      <c r="D491" s="189"/>
      <c r="E491" s="356"/>
      <c r="F491" s="356"/>
      <c r="G491" s="356"/>
      <c r="H491" s="356"/>
      <c r="I491" s="356"/>
      <c r="J491" s="356"/>
      <c r="K491" s="356"/>
      <c r="L491" s="356"/>
      <c r="M491" s="356"/>
    </row>
    <row r="492" spans="1:13" s="7" customFormat="1" ht="33" customHeight="1" x14ac:dyDescent="0.35">
      <c r="A492" s="1"/>
      <c r="B492" s="1"/>
      <c r="C492" s="141"/>
      <c r="D492" s="189"/>
      <c r="E492" s="356"/>
      <c r="F492" s="356"/>
      <c r="G492" s="356"/>
      <c r="H492" s="356"/>
      <c r="I492" s="356"/>
      <c r="J492" s="356"/>
      <c r="K492" s="356"/>
      <c r="L492" s="356"/>
      <c r="M492" s="356"/>
    </row>
    <row r="493" spans="1:13" s="7" customFormat="1" ht="33" customHeight="1" x14ac:dyDescent="0.35">
      <c r="A493" s="1"/>
      <c r="B493" s="1"/>
      <c r="C493" s="141"/>
      <c r="D493" s="189"/>
      <c r="E493" s="356"/>
      <c r="F493" s="356"/>
      <c r="G493" s="356"/>
      <c r="H493" s="356"/>
      <c r="I493" s="356"/>
      <c r="J493" s="356"/>
      <c r="K493" s="356"/>
      <c r="L493" s="356"/>
      <c r="M493" s="356"/>
    </row>
    <row r="494" spans="1:13" s="7" customFormat="1" ht="33" customHeight="1" x14ac:dyDescent="0.35">
      <c r="A494" s="1"/>
      <c r="B494" s="1"/>
      <c r="C494" s="141"/>
      <c r="D494" s="189"/>
      <c r="E494" s="356"/>
      <c r="F494" s="356"/>
      <c r="G494" s="356"/>
      <c r="H494" s="356"/>
      <c r="I494" s="356"/>
      <c r="J494" s="356"/>
      <c r="K494" s="356"/>
      <c r="L494" s="356"/>
      <c r="M494" s="356"/>
    </row>
    <row r="495" spans="1:13" s="7" customFormat="1" ht="33" customHeight="1" x14ac:dyDescent="0.35">
      <c r="A495" s="1"/>
      <c r="B495" s="1"/>
      <c r="C495" s="141"/>
      <c r="D495" s="189"/>
      <c r="E495" s="356"/>
      <c r="F495" s="356"/>
      <c r="G495" s="356"/>
      <c r="H495" s="356"/>
      <c r="I495" s="356"/>
      <c r="J495" s="356"/>
      <c r="K495" s="356"/>
      <c r="L495" s="356"/>
      <c r="M495" s="356"/>
    </row>
    <row r="496" spans="1:13" s="7" customFormat="1" ht="33" customHeight="1" x14ac:dyDescent="0.35">
      <c r="A496" s="1"/>
      <c r="B496" s="1"/>
      <c r="C496" s="141"/>
      <c r="D496" s="189"/>
      <c r="E496" s="356"/>
      <c r="F496" s="356"/>
      <c r="G496" s="356"/>
      <c r="H496" s="356"/>
      <c r="I496" s="356"/>
      <c r="J496" s="356"/>
      <c r="K496" s="356"/>
      <c r="L496" s="356"/>
      <c r="M496" s="356"/>
    </row>
    <row r="497" spans="1:13" s="7" customFormat="1" ht="33" customHeight="1" x14ac:dyDescent="0.35">
      <c r="A497" s="1"/>
      <c r="B497" s="1"/>
      <c r="C497" s="141"/>
      <c r="D497" s="189"/>
      <c r="E497" s="356"/>
      <c r="F497" s="356"/>
      <c r="G497" s="356"/>
      <c r="H497" s="356"/>
      <c r="I497" s="356"/>
      <c r="J497" s="356"/>
      <c r="K497" s="356"/>
      <c r="L497" s="356"/>
      <c r="M497" s="356"/>
    </row>
    <row r="498" spans="1:13" s="7" customFormat="1" ht="33" customHeight="1" x14ac:dyDescent="0.35">
      <c r="A498" s="1"/>
      <c r="B498" s="1"/>
      <c r="C498" s="141"/>
      <c r="D498" s="189"/>
      <c r="E498" s="356"/>
      <c r="F498" s="356"/>
      <c r="G498" s="356"/>
      <c r="H498" s="356"/>
      <c r="I498" s="356"/>
      <c r="J498" s="356"/>
      <c r="K498" s="356"/>
      <c r="L498" s="356"/>
      <c r="M498" s="356"/>
    </row>
    <row r="499" spans="1:13" s="7" customFormat="1" ht="33" customHeight="1" x14ac:dyDescent="0.35">
      <c r="A499" s="1"/>
      <c r="B499" s="1"/>
      <c r="C499" s="141"/>
      <c r="D499" s="189"/>
      <c r="E499" s="356"/>
      <c r="F499" s="356"/>
      <c r="G499" s="356"/>
      <c r="H499" s="356"/>
      <c r="I499" s="356"/>
      <c r="J499" s="356"/>
      <c r="K499" s="356"/>
      <c r="L499" s="356"/>
      <c r="M499" s="356"/>
    </row>
    <row r="500" spans="1:13" s="7" customFormat="1" ht="33" customHeight="1" x14ac:dyDescent="0.35">
      <c r="A500" s="1"/>
      <c r="B500" s="1"/>
      <c r="C500" s="141"/>
      <c r="D500" s="189"/>
      <c r="E500" s="356"/>
      <c r="F500" s="356"/>
      <c r="G500" s="356"/>
      <c r="H500" s="356"/>
      <c r="I500" s="356"/>
      <c r="J500" s="356"/>
      <c r="K500" s="356"/>
      <c r="L500" s="356"/>
      <c r="M500" s="356"/>
    </row>
    <row r="501" spans="1:13" s="7" customFormat="1" ht="33" customHeight="1" x14ac:dyDescent="0.35">
      <c r="A501" s="1"/>
      <c r="B501" s="1"/>
      <c r="C501" s="141"/>
      <c r="D501" s="189"/>
      <c r="E501" s="356"/>
      <c r="F501" s="356"/>
      <c r="G501" s="356"/>
      <c r="H501" s="356"/>
      <c r="I501" s="356"/>
      <c r="J501" s="356"/>
      <c r="K501" s="356"/>
      <c r="L501" s="356"/>
      <c r="M501" s="356"/>
    </row>
    <row r="502" spans="1:13" s="7" customFormat="1" ht="33" customHeight="1" x14ac:dyDescent="0.35">
      <c r="A502" s="1"/>
      <c r="B502" s="1"/>
      <c r="C502" s="141"/>
      <c r="D502" s="189"/>
      <c r="E502" s="356"/>
      <c r="F502" s="356"/>
      <c r="G502" s="356"/>
      <c r="H502" s="356"/>
      <c r="I502" s="356"/>
      <c r="J502" s="356"/>
      <c r="K502" s="356"/>
      <c r="L502" s="356"/>
      <c r="M502" s="356"/>
    </row>
    <row r="503" spans="1:13" s="7" customFormat="1" ht="33" customHeight="1" x14ac:dyDescent="0.35">
      <c r="A503" s="1"/>
      <c r="B503" s="1"/>
      <c r="C503" s="141"/>
      <c r="D503" s="189"/>
      <c r="E503" s="356"/>
      <c r="F503" s="356"/>
      <c r="G503" s="356"/>
      <c r="H503" s="356"/>
      <c r="I503" s="356"/>
      <c r="J503" s="356"/>
      <c r="K503" s="356"/>
      <c r="L503" s="356"/>
      <c r="M503" s="356"/>
    </row>
    <row r="504" spans="1:13" s="7" customFormat="1" ht="33" customHeight="1" x14ac:dyDescent="0.35">
      <c r="A504" s="1"/>
      <c r="B504" s="1"/>
      <c r="C504" s="141"/>
      <c r="D504" s="189"/>
      <c r="E504" s="356"/>
      <c r="F504" s="356"/>
      <c r="G504" s="356"/>
      <c r="H504" s="356"/>
      <c r="I504" s="356"/>
      <c r="J504" s="356"/>
      <c r="K504" s="356"/>
      <c r="L504" s="356"/>
      <c r="M504" s="356"/>
    </row>
    <row r="505" spans="1:13" s="7" customFormat="1" ht="33" customHeight="1" x14ac:dyDescent="0.35">
      <c r="A505" s="1"/>
      <c r="B505" s="1"/>
      <c r="C505" s="141"/>
      <c r="D505" s="189"/>
      <c r="E505" s="356"/>
      <c r="F505" s="356"/>
      <c r="G505" s="356"/>
      <c r="H505" s="356"/>
      <c r="I505" s="356"/>
      <c r="J505" s="356"/>
      <c r="K505" s="356"/>
      <c r="L505" s="356"/>
      <c r="M505" s="356"/>
    </row>
    <row r="506" spans="1:13" s="7" customFormat="1" ht="33" customHeight="1" x14ac:dyDescent="0.35">
      <c r="A506" s="1"/>
      <c r="B506" s="1"/>
      <c r="C506" s="141"/>
      <c r="D506" s="189"/>
      <c r="E506" s="356"/>
      <c r="F506" s="356"/>
      <c r="G506" s="356"/>
      <c r="H506" s="356"/>
      <c r="I506" s="356"/>
      <c r="J506" s="356"/>
      <c r="K506" s="356"/>
      <c r="L506" s="356"/>
      <c r="M506" s="356"/>
    </row>
    <row r="507" spans="1:13" s="7" customFormat="1" ht="33" customHeight="1" x14ac:dyDescent="0.35">
      <c r="A507" s="1"/>
      <c r="B507" s="1"/>
      <c r="C507" s="141"/>
      <c r="D507" s="189"/>
      <c r="E507" s="356"/>
      <c r="F507" s="356"/>
      <c r="G507" s="356"/>
      <c r="H507" s="356"/>
      <c r="I507" s="356"/>
      <c r="J507" s="356"/>
      <c r="K507" s="356"/>
      <c r="L507" s="356"/>
      <c r="M507" s="356"/>
    </row>
    <row r="508" spans="1:13" s="7" customFormat="1" ht="33" customHeight="1" x14ac:dyDescent="0.35">
      <c r="A508" s="1"/>
      <c r="B508" s="1"/>
      <c r="C508" s="141"/>
      <c r="D508" s="189"/>
      <c r="E508" s="356"/>
      <c r="F508" s="356"/>
      <c r="G508" s="356"/>
      <c r="H508" s="356"/>
      <c r="I508" s="356"/>
      <c r="J508" s="356"/>
      <c r="K508" s="356"/>
      <c r="L508" s="356"/>
      <c r="M508" s="356"/>
    </row>
    <row r="509" spans="1:13" s="7" customFormat="1" ht="33" customHeight="1" x14ac:dyDescent="0.35">
      <c r="A509" s="1"/>
      <c r="B509" s="1"/>
      <c r="C509" s="141"/>
      <c r="D509" s="189"/>
      <c r="E509" s="356"/>
      <c r="F509" s="356"/>
      <c r="G509" s="356"/>
      <c r="H509" s="356"/>
      <c r="I509" s="356"/>
      <c r="J509" s="356"/>
      <c r="K509" s="356"/>
      <c r="L509" s="356"/>
      <c r="M509" s="356"/>
    </row>
    <row r="510" spans="1:13" s="7" customFormat="1" ht="33" customHeight="1" x14ac:dyDescent="0.35">
      <c r="A510" s="1"/>
      <c r="B510" s="1"/>
      <c r="C510" s="141"/>
      <c r="D510" s="189"/>
      <c r="E510" s="356"/>
      <c r="F510" s="356"/>
      <c r="G510" s="356"/>
      <c r="H510" s="356"/>
      <c r="I510" s="356"/>
      <c r="J510" s="356"/>
      <c r="K510" s="356"/>
      <c r="L510" s="356"/>
      <c r="M510" s="356"/>
    </row>
    <row r="511" spans="1:13" s="7" customFormat="1" ht="33" customHeight="1" x14ac:dyDescent="0.35">
      <c r="A511" s="1"/>
      <c r="B511" s="1"/>
      <c r="C511" s="141"/>
      <c r="D511" s="189"/>
      <c r="E511" s="356"/>
      <c r="F511" s="356"/>
      <c r="G511" s="356"/>
      <c r="H511" s="356"/>
      <c r="I511" s="356"/>
      <c r="J511" s="356"/>
      <c r="K511" s="356"/>
      <c r="L511" s="356"/>
      <c r="M511" s="356"/>
    </row>
    <row r="512" spans="1:13" s="7" customFormat="1" ht="33" customHeight="1" x14ac:dyDescent="0.35">
      <c r="A512" s="1"/>
      <c r="B512" s="1"/>
      <c r="C512" s="141"/>
      <c r="D512" s="189"/>
      <c r="E512" s="356"/>
      <c r="F512" s="356"/>
      <c r="G512" s="356"/>
      <c r="H512" s="356"/>
      <c r="I512" s="356"/>
      <c r="J512" s="356"/>
      <c r="K512" s="356"/>
      <c r="L512" s="356"/>
      <c r="M512" s="356"/>
    </row>
    <row r="513" spans="1:13" s="7" customFormat="1" ht="33" customHeight="1" x14ac:dyDescent="0.35">
      <c r="A513" s="1"/>
      <c r="B513" s="1"/>
      <c r="C513" s="141"/>
      <c r="D513" s="189"/>
      <c r="E513" s="356"/>
      <c r="F513" s="356"/>
      <c r="G513" s="356"/>
      <c r="H513" s="356"/>
      <c r="I513" s="356"/>
      <c r="J513" s="356"/>
      <c r="K513" s="356"/>
      <c r="L513" s="356"/>
      <c r="M513" s="356"/>
    </row>
    <row r="514" spans="1:13" s="7" customFormat="1" ht="33" customHeight="1" x14ac:dyDescent="0.35">
      <c r="A514" s="1"/>
      <c r="B514" s="1"/>
      <c r="C514" s="141"/>
      <c r="D514" s="189"/>
      <c r="E514" s="356"/>
      <c r="F514" s="356"/>
      <c r="G514" s="356"/>
      <c r="H514" s="356"/>
      <c r="I514" s="356"/>
      <c r="J514" s="356"/>
      <c r="K514" s="356"/>
      <c r="L514" s="356"/>
      <c r="M514" s="356"/>
    </row>
    <row r="515" spans="1:13" s="7" customFormat="1" ht="33" customHeight="1" x14ac:dyDescent="0.35">
      <c r="A515" s="1"/>
      <c r="B515" s="1"/>
      <c r="C515" s="141"/>
      <c r="D515" s="189"/>
      <c r="E515" s="356"/>
      <c r="F515" s="356"/>
      <c r="G515" s="356"/>
      <c r="H515" s="356"/>
      <c r="I515" s="356"/>
      <c r="J515" s="356"/>
      <c r="K515" s="356"/>
      <c r="L515" s="356"/>
      <c r="M515" s="356"/>
    </row>
    <row r="516" spans="1:13" s="7" customFormat="1" ht="33" customHeight="1" x14ac:dyDescent="0.35">
      <c r="A516" s="1"/>
      <c r="B516" s="1"/>
      <c r="C516" s="141"/>
      <c r="D516" s="189"/>
      <c r="E516" s="356"/>
      <c r="F516" s="356"/>
      <c r="G516" s="356"/>
      <c r="H516" s="356"/>
      <c r="I516" s="356"/>
      <c r="J516" s="356"/>
      <c r="K516" s="356"/>
      <c r="L516" s="356"/>
      <c r="M516" s="356"/>
    </row>
    <row r="517" spans="1:13" s="7" customFormat="1" ht="33" customHeight="1" x14ac:dyDescent="0.35">
      <c r="A517" s="1"/>
      <c r="B517" s="1"/>
      <c r="C517" s="141"/>
      <c r="D517" s="189"/>
      <c r="E517" s="356"/>
      <c r="F517" s="356"/>
      <c r="G517" s="356"/>
      <c r="H517" s="356"/>
      <c r="I517" s="356"/>
      <c r="J517" s="356"/>
      <c r="K517" s="356"/>
      <c r="L517" s="356"/>
      <c r="M517" s="356"/>
    </row>
    <row r="518" spans="1:13" s="7" customFormat="1" ht="33" customHeight="1" x14ac:dyDescent="0.35">
      <c r="A518" s="1"/>
      <c r="B518" s="1"/>
      <c r="C518" s="141"/>
      <c r="D518" s="189"/>
      <c r="E518" s="356"/>
      <c r="F518" s="356"/>
      <c r="G518" s="356"/>
      <c r="H518" s="356"/>
      <c r="I518" s="356"/>
      <c r="J518" s="356"/>
      <c r="K518" s="356"/>
      <c r="L518" s="356"/>
      <c r="M518" s="356"/>
    </row>
    <row r="519" spans="1:13" s="7" customFormat="1" ht="33" customHeight="1" x14ac:dyDescent="0.35">
      <c r="A519" s="1"/>
      <c r="B519" s="1"/>
      <c r="C519" s="141"/>
      <c r="D519" s="189"/>
      <c r="E519" s="356"/>
      <c r="F519" s="356"/>
      <c r="G519" s="356"/>
      <c r="H519" s="356"/>
      <c r="I519" s="356"/>
      <c r="J519" s="356"/>
      <c r="K519" s="356"/>
      <c r="L519" s="356"/>
      <c r="M519" s="356"/>
    </row>
    <row r="520" spans="1:13" s="7" customFormat="1" ht="33" customHeight="1" x14ac:dyDescent="0.35">
      <c r="A520" s="1"/>
      <c r="B520" s="1"/>
      <c r="C520" s="141"/>
      <c r="D520" s="189"/>
      <c r="E520" s="356"/>
      <c r="F520" s="356"/>
      <c r="G520" s="356"/>
      <c r="H520" s="356"/>
      <c r="I520" s="356"/>
      <c r="J520" s="356"/>
      <c r="K520" s="356"/>
      <c r="L520" s="356"/>
      <c r="M520" s="356"/>
    </row>
    <row r="521" spans="1:13" s="7" customFormat="1" ht="33" customHeight="1" x14ac:dyDescent="0.35">
      <c r="A521" s="1"/>
      <c r="B521" s="1"/>
      <c r="C521" s="141"/>
      <c r="D521" s="189"/>
      <c r="E521" s="356"/>
      <c r="F521" s="356"/>
      <c r="G521" s="356"/>
      <c r="H521" s="356"/>
      <c r="I521" s="356"/>
      <c r="J521" s="356"/>
      <c r="K521" s="356"/>
      <c r="L521" s="356"/>
      <c r="M521" s="356"/>
    </row>
    <row r="522" spans="1:13" s="7" customFormat="1" ht="33" customHeight="1" x14ac:dyDescent="0.35">
      <c r="A522" s="1"/>
      <c r="B522" s="1"/>
      <c r="C522" s="141"/>
      <c r="D522" s="189"/>
      <c r="E522" s="356"/>
      <c r="F522" s="356"/>
      <c r="G522" s="356"/>
      <c r="H522" s="356"/>
      <c r="I522" s="356"/>
      <c r="J522" s="356"/>
      <c r="K522" s="356"/>
      <c r="L522" s="356"/>
      <c r="M522" s="356"/>
    </row>
    <row r="523" spans="1:13" s="7" customFormat="1" ht="33" customHeight="1" x14ac:dyDescent="0.35">
      <c r="A523" s="1"/>
      <c r="B523" s="1"/>
      <c r="C523" s="141"/>
      <c r="D523" s="189"/>
      <c r="E523" s="356"/>
      <c r="F523" s="356"/>
      <c r="G523" s="356"/>
      <c r="H523" s="356"/>
      <c r="I523" s="356"/>
      <c r="J523" s="356"/>
      <c r="K523" s="356"/>
      <c r="L523" s="356"/>
      <c r="M523" s="356"/>
    </row>
    <row r="524" spans="1:13" s="7" customFormat="1" ht="33" customHeight="1" x14ac:dyDescent="0.35">
      <c r="A524" s="1"/>
      <c r="B524" s="1"/>
      <c r="C524" s="141"/>
      <c r="D524" s="189"/>
      <c r="E524" s="356"/>
      <c r="F524" s="356"/>
      <c r="G524" s="356"/>
      <c r="H524" s="356"/>
      <c r="I524" s="356"/>
      <c r="J524" s="356"/>
      <c r="K524" s="356"/>
      <c r="L524" s="356"/>
      <c r="M524" s="356"/>
    </row>
    <row r="525" spans="1:13" s="7" customFormat="1" ht="33" customHeight="1" x14ac:dyDescent="0.35">
      <c r="A525" s="1"/>
      <c r="B525" s="1"/>
      <c r="C525" s="141"/>
      <c r="D525" s="189"/>
      <c r="E525" s="356"/>
      <c r="F525" s="356"/>
      <c r="G525" s="356"/>
      <c r="H525" s="356"/>
      <c r="I525" s="356"/>
      <c r="J525" s="356"/>
      <c r="K525" s="356"/>
      <c r="L525" s="356"/>
      <c r="M525" s="356"/>
    </row>
    <row r="526" spans="1:13" s="7" customFormat="1" ht="33" customHeight="1" x14ac:dyDescent="0.35">
      <c r="A526" s="1"/>
      <c r="B526" s="1"/>
      <c r="C526" s="141"/>
      <c r="D526" s="189"/>
      <c r="E526" s="356"/>
      <c r="F526" s="356"/>
      <c r="G526" s="356"/>
      <c r="H526" s="356"/>
      <c r="I526" s="356"/>
      <c r="J526" s="356"/>
      <c r="K526" s="356"/>
      <c r="L526" s="356"/>
      <c r="M526" s="356"/>
    </row>
    <row r="527" spans="1:13" s="7" customFormat="1" ht="33" customHeight="1" x14ac:dyDescent="0.35">
      <c r="A527" s="1"/>
      <c r="B527" s="1"/>
      <c r="C527" s="141"/>
      <c r="D527" s="189"/>
      <c r="E527" s="356"/>
      <c r="F527" s="356"/>
      <c r="G527" s="356"/>
      <c r="H527" s="356"/>
      <c r="I527" s="356"/>
      <c r="J527" s="356"/>
      <c r="K527" s="356"/>
      <c r="L527" s="356"/>
      <c r="M527" s="356"/>
    </row>
    <row r="528" spans="1:13" s="7" customFormat="1" ht="33" customHeight="1" x14ac:dyDescent="0.35">
      <c r="A528" s="1"/>
      <c r="B528" s="1"/>
      <c r="C528" s="141"/>
      <c r="D528" s="189"/>
      <c r="E528" s="356"/>
      <c r="F528" s="356"/>
      <c r="G528" s="356"/>
      <c r="H528" s="356"/>
      <c r="I528" s="356"/>
      <c r="J528" s="356"/>
      <c r="K528" s="356"/>
      <c r="L528" s="356"/>
      <c r="M528" s="356"/>
    </row>
    <row r="529" spans="1:13" s="7" customFormat="1" ht="33" customHeight="1" x14ac:dyDescent="0.35">
      <c r="A529" s="1"/>
      <c r="B529" s="1"/>
      <c r="C529" s="141"/>
      <c r="D529" s="189"/>
      <c r="E529" s="356"/>
      <c r="F529" s="356"/>
      <c r="G529" s="356"/>
      <c r="H529" s="356"/>
      <c r="I529" s="356"/>
      <c r="J529" s="356"/>
      <c r="K529" s="356"/>
      <c r="L529" s="356"/>
      <c r="M529" s="356"/>
    </row>
    <row r="530" spans="1:13" s="7" customFormat="1" ht="33" customHeight="1" x14ac:dyDescent="0.35">
      <c r="A530" s="1"/>
      <c r="B530" s="1"/>
      <c r="C530" s="141"/>
      <c r="D530" s="189"/>
      <c r="E530" s="356"/>
      <c r="F530" s="356"/>
      <c r="G530" s="356"/>
      <c r="H530" s="356"/>
      <c r="I530" s="356"/>
      <c r="J530" s="356"/>
      <c r="K530" s="356"/>
      <c r="L530" s="356"/>
      <c r="M530" s="356"/>
    </row>
    <row r="531" spans="1:13" s="7" customFormat="1" ht="33" customHeight="1" x14ac:dyDescent="0.35">
      <c r="A531" s="1"/>
      <c r="B531" s="1"/>
      <c r="C531" s="141"/>
      <c r="D531" s="189"/>
      <c r="E531" s="356"/>
      <c r="F531" s="356"/>
      <c r="G531" s="356"/>
      <c r="H531" s="356"/>
      <c r="I531" s="356"/>
      <c r="J531" s="356"/>
      <c r="K531" s="356"/>
      <c r="L531" s="356"/>
      <c r="M531" s="356"/>
    </row>
    <row r="532" spans="1:13" s="7" customFormat="1" ht="33" customHeight="1" x14ac:dyDescent="0.35">
      <c r="A532" s="1"/>
      <c r="B532" s="1"/>
      <c r="C532" s="141"/>
      <c r="D532" s="189"/>
      <c r="E532" s="356"/>
      <c r="F532" s="356"/>
      <c r="G532" s="356"/>
      <c r="H532" s="356"/>
      <c r="I532" s="356"/>
      <c r="J532" s="356"/>
      <c r="K532" s="356"/>
      <c r="L532" s="356"/>
      <c r="M532" s="356"/>
    </row>
    <row r="533" spans="1:13" s="7" customFormat="1" ht="33" customHeight="1" x14ac:dyDescent="0.35">
      <c r="A533" s="1"/>
      <c r="B533" s="1"/>
      <c r="C533" s="141"/>
      <c r="D533" s="189"/>
      <c r="E533" s="356"/>
      <c r="F533" s="356"/>
      <c r="G533" s="356"/>
      <c r="H533" s="356"/>
      <c r="I533" s="356"/>
      <c r="J533" s="356"/>
      <c r="K533" s="356"/>
      <c r="L533" s="356"/>
      <c r="M533" s="356"/>
    </row>
    <row r="534" spans="1:13" s="7" customFormat="1" ht="33" customHeight="1" x14ac:dyDescent="0.35">
      <c r="A534" s="1"/>
      <c r="B534" s="1"/>
      <c r="C534" s="141"/>
      <c r="D534" s="189"/>
      <c r="E534" s="356"/>
      <c r="F534" s="356"/>
      <c r="G534" s="356"/>
      <c r="H534" s="356"/>
      <c r="I534" s="356"/>
      <c r="J534" s="356"/>
      <c r="K534" s="356"/>
      <c r="L534" s="356"/>
      <c r="M534" s="356"/>
    </row>
    <row r="535" spans="1:13" s="7" customFormat="1" ht="33" customHeight="1" x14ac:dyDescent="0.35">
      <c r="A535" s="1"/>
      <c r="B535" s="1"/>
      <c r="C535" s="141"/>
      <c r="D535" s="189"/>
      <c r="E535" s="356"/>
      <c r="F535" s="356"/>
      <c r="G535" s="356"/>
      <c r="H535" s="356"/>
      <c r="I535" s="356"/>
      <c r="J535" s="356"/>
      <c r="K535" s="356"/>
      <c r="L535" s="356"/>
      <c r="M535" s="356"/>
    </row>
    <row r="536" spans="1:13" s="7" customFormat="1" ht="33" customHeight="1" x14ac:dyDescent="0.35">
      <c r="A536" s="1"/>
      <c r="B536" s="1"/>
      <c r="C536" s="141"/>
      <c r="D536" s="189"/>
      <c r="E536" s="356"/>
      <c r="F536" s="356"/>
      <c r="G536" s="356"/>
      <c r="H536" s="356"/>
      <c r="I536" s="356"/>
      <c r="J536" s="356"/>
      <c r="K536" s="356"/>
      <c r="L536" s="356"/>
      <c r="M536" s="356"/>
    </row>
    <row r="537" spans="1:13" s="7" customFormat="1" ht="33" customHeight="1" x14ac:dyDescent="0.35">
      <c r="A537" s="1"/>
      <c r="B537" s="1"/>
      <c r="C537" s="141"/>
      <c r="D537" s="189"/>
      <c r="E537" s="356"/>
      <c r="F537" s="356"/>
      <c r="G537" s="356"/>
      <c r="H537" s="356"/>
      <c r="I537" s="356"/>
      <c r="J537" s="356"/>
      <c r="K537" s="356"/>
      <c r="L537" s="356"/>
      <c r="M537" s="356"/>
    </row>
    <row r="538" spans="1:13" s="7" customFormat="1" ht="33" customHeight="1" x14ac:dyDescent="0.35">
      <c r="A538" s="1"/>
      <c r="B538" s="1"/>
      <c r="C538" s="141"/>
      <c r="D538" s="189"/>
      <c r="E538" s="356"/>
      <c r="F538" s="356"/>
      <c r="G538" s="356"/>
      <c r="H538" s="356"/>
      <c r="I538" s="356"/>
      <c r="J538" s="356"/>
      <c r="K538" s="356"/>
      <c r="L538" s="356"/>
      <c r="M538" s="356"/>
    </row>
    <row r="539" spans="1:13" s="7" customFormat="1" ht="33" customHeight="1" x14ac:dyDescent="0.35">
      <c r="A539" s="1"/>
      <c r="B539" s="1"/>
      <c r="C539" s="141"/>
      <c r="D539" s="189"/>
      <c r="E539" s="356"/>
      <c r="F539" s="356"/>
      <c r="G539" s="356"/>
      <c r="H539" s="356"/>
      <c r="I539" s="356"/>
      <c r="J539" s="356"/>
      <c r="K539" s="356"/>
      <c r="L539" s="356"/>
      <c r="M539" s="356"/>
    </row>
    <row r="540" spans="1:13" s="7" customFormat="1" ht="33" customHeight="1" x14ac:dyDescent="0.35">
      <c r="A540" s="1"/>
      <c r="B540" s="1"/>
      <c r="C540" s="141"/>
      <c r="D540" s="189"/>
      <c r="E540" s="356"/>
      <c r="F540" s="356"/>
      <c r="G540" s="356"/>
      <c r="H540" s="356"/>
      <c r="I540" s="356"/>
      <c r="J540" s="356"/>
      <c r="K540" s="356"/>
      <c r="L540" s="356"/>
      <c r="M540" s="356"/>
    </row>
    <row r="541" spans="1:13" s="7" customFormat="1" ht="33" customHeight="1" x14ac:dyDescent="0.35">
      <c r="A541" s="1"/>
      <c r="B541" s="1"/>
      <c r="C541" s="141"/>
      <c r="D541" s="189"/>
      <c r="E541" s="356"/>
      <c r="F541" s="356"/>
      <c r="G541" s="356"/>
      <c r="H541" s="356"/>
      <c r="I541" s="356"/>
      <c r="J541" s="356"/>
      <c r="K541" s="356"/>
      <c r="L541" s="356"/>
      <c r="M541" s="356"/>
    </row>
    <row r="542" spans="1:13" s="7" customFormat="1" ht="33" customHeight="1" x14ac:dyDescent="0.35">
      <c r="A542" s="1"/>
      <c r="B542" s="1"/>
      <c r="C542" s="141"/>
      <c r="D542" s="189"/>
      <c r="E542" s="356"/>
      <c r="F542" s="356"/>
      <c r="G542" s="356"/>
      <c r="H542" s="356"/>
      <c r="I542" s="356"/>
      <c r="J542" s="356"/>
      <c r="K542" s="356"/>
      <c r="L542" s="356"/>
      <c r="M542" s="356"/>
    </row>
    <row r="543" spans="1:13" s="7" customFormat="1" ht="33" customHeight="1" x14ac:dyDescent="0.35">
      <c r="A543" s="1"/>
      <c r="B543" s="1"/>
      <c r="C543" s="141"/>
      <c r="D543" s="189"/>
      <c r="E543" s="356"/>
      <c r="F543" s="356"/>
      <c r="G543" s="356"/>
      <c r="H543" s="356"/>
      <c r="I543" s="356"/>
      <c r="J543" s="356"/>
      <c r="K543" s="356"/>
      <c r="L543" s="356"/>
      <c r="M543" s="356"/>
    </row>
    <row r="544" spans="1:13" s="7" customFormat="1" ht="33" customHeight="1" x14ac:dyDescent="0.35">
      <c r="A544" s="1"/>
      <c r="B544" s="1"/>
      <c r="C544" s="141"/>
      <c r="D544" s="189"/>
      <c r="E544" s="356"/>
      <c r="F544" s="356"/>
      <c r="G544" s="356"/>
      <c r="H544" s="356"/>
      <c r="I544" s="356"/>
      <c r="J544" s="356"/>
      <c r="K544" s="356"/>
      <c r="L544" s="356"/>
      <c r="M544" s="356"/>
    </row>
    <row r="545" spans="1:13" s="7" customFormat="1" ht="33" customHeight="1" x14ac:dyDescent="0.35">
      <c r="A545" s="1"/>
      <c r="B545" s="1"/>
      <c r="C545" s="141"/>
      <c r="D545" s="189"/>
      <c r="E545" s="356"/>
      <c r="F545" s="356"/>
      <c r="G545" s="356"/>
      <c r="H545" s="356"/>
      <c r="I545" s="356"/>
      <c r="J545" s="356"/>
      <c r="K545" s="356"/>
      <c r="L545" s="356"/>
      <c r="M545" s="356"/>
    </row>
    <row r="546" spans="1:13" s="7" customFormat="1" ht="33" customHeight="1" x14ac:dyDescent="0.35">
      <c r="A546" s="1"/>
      <c r="B546" s="1"/>
      <c r="C546" s="141"/>
      <c r="D546" s="189"/>
      <c r="E546" s="356"/>
      <c r="F546" s="356"/>
      <c r="G546" s="356"/>
      <c r="H546" s="356"/>
      <c r="I546" s="356"/>
      <c r="J546" s="356"/>
      <c r="K546" s="356"/>
      <c r="L546" s="356"/>
      <c r="M546" s="356"/>
    </row>
    <row r="547" spans="1:13" s="7" customFormat="1" ht="33" customHeight="1" x14ac:dyDescent="0.35">
      <c r="A547" s="1"/>
      <c r="B547" s="1"/>
      <c r="C547" s="141"/>
      <c r="D547" s="189"/>
      <c r="E547" s="356"/>
      <c r="F547" s="356"/>
      <c r="G547" s="356"/>
      <c r="H547" s="356"/>
      <c r="I547" s="356"/>
      <c r="J547" s="356"/>
      <c r="K547" s="356"/>
      <c r="L547" s="356"/>
      <c r="M547" s="356"/>
    </row>
    <row r="548" spans="1:13" s="7" customFormat="1" ht="33" customHeight="1" x14ac:dyDescent="0.35">
      <c r="A548" s="1"/>
      <c r="B548" s="1"/>
      <c r="C548" s="141"/>
      <c r="D548" s="189"/>
      <c r="E548" s="356"/>
      <c r="F548" s="356"/>
      <c r="G548" s="356"/>
      <c r="H548" s="356"/>
      <c r="I548" s="356"/>
      <c r="J548" s="356"/>
      <c r="K548" s="356"/>
      <c r="L548" s="356"/>
      <c r="M548" s="356"/>
    </row>
    <row r="549" spans="1:13" s="7" customFormat="1" ht="33" customHeight="1" x14ac:dyDescent="0.35">
      <c r="A549" s="1"/>
      <c r="B549" s="1"/>
      <c r="C549" s="141"/>
      <c r="D549" s="189"/>
      <c r="E549" s="356"/>
      <c r="F549" s="356"/>
      <c r="G549" s="356"/>
      <c r="H549" s="356"/>
      <c r="I549" s="356"/>
      <c r="J549" s="356"/>
      <c r="K549" s="356"/>
      <c r="L549" s="356"/>
      <c r="M549" s="356"/>
    </row>
    <row r="550" spans="1:13" s="7" customFormat="1" ht="33" customHeight="1" x14ac:dyDescent="0.35">
      <c r="A550" s="1"/>
      <c r="B550" s="1"/>
      <c r="C550" s="141"/>
      <c r="D550" s="189"/>
      <c r="E550" s="356"/>
      <c r="F550" s="356"/>
      <c r="G550" s="356"/>
      <c r="H550" s="356"/>
      <c r="I550" s="356"/>
      <c r="J550" s="356"/>
      <c r="K550" s="356"/>
      <c r="L550" s="356"/>
      <c r="M550" s="356"/>
    </row>
    <row r="551" spans="1:13" s="7" customFormat="1" ht="33" customHeight="1" x14ac:dyDescent="0.35">
      <c r="A551" s="1"/>
      <c r="B551" s="1"/>
      <c r="C551" s="141"/>
      <c r="D551" s="189"/>
      <c r="E551" s="356"/>
      <c r="F551" s="356"/>
      <c r="G551" s="356"/>
      <c r="H551" s="356"/>
      <c r="I551" s="356"/>
      <c r="J551" s="356"/>
      <c r="K551" s="356"/>
      <c r="L551" s="356"/>
      <c r="M551" s="356"/>
    </row>
    <row r="552" spans="1:13" s="7" customFormat="1" ht="33" customHeight="1" x14ac:dyDescent="0.35">
      <c r="A552" s="1"/>
      <c r="B552" s="1"/>
      <c r="C552" s="141"/>
      <c r="D552" s="189"/>
      <c r="E552" s="356"/>
      <c r="F552" s="356"/>
      <c r="G552" s="356"/>
      <c r="H552" s="356"/>
      <c r="I552" s="356"/>
      <c r="J552" s="356"/>
      <c r="K552" s="356"/>
      <c r="L552" s="356"/>
      <c r="M552" s="356"/>
    </row>
    <row r="553" spans="1:13" s="7" customFormat="1" ht="33" customHeight="1" x14ac:dyDescent="0.35">
      <c r="A553" s="1"/>
      <c r="B553" s="1"/>
      <c r="C553" s="141"/>
      <c r="D553" s="189"/>
      <c r="E553" s="356"/>
      <c r="F553" s="356"/>
      <c r="G553" s="356"/>
      <c r="H553" s="356"/>
      <c r="I553" s="356"/>
      <c r="J553" s="356"/>
      <c r="K553" s="356"/>
      <c r="L553" s="356"/>
      <c r="M553" s="356"/>
    </row>
    <row r="554" spans="1:13" s="7" customFormat="1" ht="33" customHeight="1" x14ac:dyDescent="0.35">
      <c r="A554" s="1"/>
      <c r="B554" s="1"/>
      <c r="C554" s="141"/>
      <c r="D554" s="189"/>
      <c r="E554" s="356"/>
      <c r="F554" s="356"/>
      <c r="G554" s="356"/>
      <c r="H554" s="356"/>
      <c r="I554" s="356"/>
      <c r="J554" s="356"/>
      <c r="K554" s="356"/>
      <c r="L554" s="356"/>
      <c r="M554" s="356"/>
    </row>
    <row r="555" spans="1:13" s="7" customFormat="1" ht="33" customHeight="1" x14ac:dyDescent="0.35">
      <c r="A555" s="1"/>
      <c r="B555" s="1"/>
      <c r="C555" s="141"/>
      <c r="D555" s="189"/>
      <c r="E555" s="356"/>
      <c r="F555" s="356"/>
      <c r="G555" s="356"/>
      <c r="H555" s="356"/>
      <c r="I555" s="356"/>
      <c r="J555" s="356"/>
      <c r="K555" s="356"/>
      <c r="L555" s="356"/>
      <c r="M555" s="356"/>
    </row>
    <row r="556" spans="1:13" s="7" customFormat="1" ht="33" customHeight="1" x14ac:dyDescent="0.35">
      <c r="A556" s="1"/>
      <c r="B556" s="1"/>
      <c r="C556" s="141"/>
      <c r="D556" s="189"/>
      <c r="E556" s="356"/>
      <c r="F556" s="356"/>
      <c r="G556" s="356"/>
      <c r="H556" s="356"/>
      <c r="I556" s="356"/>
      <c r="J556" s="356"/>
      <c r="K556" s="356"/>
      <c r="L556" s="356"/>
      <c r="M556" s="356"/>
    </row>
    <row r="557" spans="1:13" s="7" customFormat="1" ht="33" customHeight="1" x14ac:dyDescent="0.35">
      <c r="A557" s="1"/>
      <c r="B557" s="1"/>
      <c r="C557" s="141"/>
      <c r="D557" s="189"/>
      <c r="E557" s="356"/>
      <c r="F557" s="356"/>
      <c r="G557" s="356"/>
      <c r="H557" s="356"/>
      <c r="I557" s="356"/>
      <c r="J557" s="356"/>
      <c r="K557" s="356"/>
      <c r="L557" s="356"/>
      <c r="M557" s="356"/>
    </row>
    <row r="558" spans="1:13" s="7" customFormat="1" ht="33" customHeight="1" x14ac:dyDescent="0.35">
      <c r="A558" s="1"/>
      <c r="B558" s="1"/>
      <c r="C558" s="141"/>
      <c r="D558" s="189"/>
      <c r="E558" s="356"/>
      <c r="F558" s="356"/>
      <c r="G558" s="356"/>
      <c r="H558" s="356"/>
      <c r="I558" s="356"/>
      <c r="J558" s="356"/>
      <c r="K558" s="356"/>
      <c r="L558" s="356"/>
      <c r="M558" s="356"/>
    </row>
    <row r="559" spans="1:13" s="7" customFormat="1" ht="33" customHeight="1" x14ac:dyDescent="0.35">
      <c r="A559" s="1"/>
      <c r="B559" s="1"/>
      <c r="C559" s="141"/>
      <c r="D559" s="189"/>
      <c r="E559" s="356"/>
      <c r="F559" s="356"/>
      <c r="G559" s="356"/>
      <c r="H559" s="356"/>
      <c r="I559" s="356"/>
      <c r="J559" s="356"/>
      <c r="K559" s="356"/>
      <c r="L559" s="356"/>
      <c r="M559" s="356"/>
    </row>
    <row r="560" spans="1:13" s="7" customFormat="1" ht="33" customHeight="1" x14ac:dyDescent="0.35">
      <c r="A560" s="1"/>
      <c r="B560" s="1"/>
      <c r="C560" s="141"/>
      <c r="D560" s="189"/>
      <c r="E560" s="356"/>
      <c r="F560" s="356"/>
      <c r="G560" s="356"/>
      <c r="H560" s="356"/>
      <c r="I560" s="356"/>
      <c r="J560" s="356"/>
      <c r="K560" s="356"/>
      <c r="L560" s="356"/>
      <c r="M560" s="356"/>
    </row>
    <row r="561" spans="1:13" s="7" customFormat="1" ht="33" customHeight="1" x14ac:dyDescent="0.35">
      <c r="A561" s="1"/>
      <c r="B561" s="1"/>
      <c r="C561" s="141"/>
      <c r="D561" s="189"/>
      <c r="E561" s="356"/>
      <c r="F561" s="356"/>
      <c r="G561" s="356"/>
      <c r="H561" s="356"/>
      <c r="I561" s="356"/>
      <c r="J561" s="356"/>
      <c r="K561" s="356"/>
      <c r="L561" s="356"/>
      <c r="M561" s="356"/>
    </row>
    <row r="562" spans="1:13" s="7" customFormat="1" ht="33" customHeight="1" x14ac:dyDescent="0.35">
      <c r="A562" s="1"/>
      <c r="B562" s="1"/>
      <c r="C562" s="141"/>
      <c r="D562" s="189"/>
      <c r="E562" s="356"/>
      <c r="F562" s="356"/>
      <c r="G562" s="356"/>
      <c r="H562" s="356"/>
      <c r="I562" s="356"/>
      <c r="J562" s="356"/>
      <c r="K562" s="356"/>
      <c r="L562" s="356"/>
      <c r="M562" s="356"/>
    </row>
    <row r="563" spans="1:13" s="7" customFormat="1" ht="33" customHeight="1" x14ac:dyDescent="0.35">
      <c r="A563" s="1"/>
      <c r="B563" s="1"/>
      <c r="C563" s="141"/>
      <c r="D563" s="189"/>
      <c r="E563" s="356"/>
      <c r="F563" s="356"/>
      <c r="G563" s="356"/>
      <c r="H563" s="356"/>
      <c r="I563" s="356"/>
      <c r="J563" s="356"/>
      <c r="K563" s="356"/>
      <c r="L563" s="356"/>
      <c r="M563" s="356"/>
    </row>
    <row r="564" spans="1:13" s="7" customFormat="1" ht="33" customHeight="1" x14ac:dyDescent="0.35">
      <c r="A564" s="1"/>
      <c r="B564" s="1"/>
      <c r="C564" s="141"/>
      <c r="D564" s="189"/>
      <c r="E564" s="356"/>
      <c r="F564" s="356"/>
      <c r="G564" s="356"/>
      <c r="H564" s="356"/>
      <c r="I564" s="356"/>
      <c r="J564" s="356"/>
      <c r="K564" s="356"/>
      <c r="L564" s="356"/>
      <c r="M564" s="356"/>
    </row>
    <row r="565" spans="1:13" s="7" customFormat="1" ht="33" customHeight="1" x14ac:dyDescent="0.35">
      <c r="A565" s="1"/>
      <c r="B565" s="1"/>
      <c r="C565" s="141"/>
      <c r="D565" s="189"/>
      <c r="E565" s="356"/>
      <c r="F565" s="356"/>
      <c r="G565" s="356"/>
      <c r="H565" s="356"/>
      <c r="I565" s="356"/>
      <c r="J565" s="356"/>
      <c r="K565" s="356"/>
      <c r="L565" s="356"/>
      <c r="M565" s="356"/>
    </row>
    <row r="566" spans="1:13" s="7" customFormat="1" ht="33" customHeight="1" x14ac:dyDescent="0.35">
      <c r="A566" s="1"/>
      <c r="B566" s="1"/>
      <c r="C566" s="141"/>
      <c r="D566" s="189"/>
      <c r="E566" s="356"/>
      <c r="F566" s="356"/>
      <c r="G566" s="356"/>
      <c r="H566" s="356"/>
      <c r="I566" s="356"/>
      <c r="J566" s="356"/>
      <c r="K566" s="356"/>
      <c r="L566" s="356"/>
      <c r="M566" s="356"/>
    </row>
    <row r="567" spans="1:13" s="7" customFormat="1" ht="33" customHeight="1" x14ac:dyDescent="0.35">
      <c r="A567" s="1"/>
      <c r="B567" s="1"/>
      <c r="C567" s="141"/>
      <c r="D567" s="189"/>
      <c r="E567" s="356"/>
      <c r="F567" s="356"/>
      <c r="G567" s="356"/>
      <c r="H567" s="356"/>
      <c r="I567" s="356"/>
      <c r="J567" s="356"/>
      <c r="K567" s="356"/>
      <c r="L567" s="356"/>
      <c r="M567" s="356"/>
    </row>
    <row r="568" spans="1:13" s="7" customFormat="1" ht="33" customHeight="1" x14ac:dyDescent="0.35">
      <c r="A568" s="1"/>
      <c r="B568" s="1"/>
      <c r="C568" s="141"/>
      <c r="D568" s="189"/>
      <c r="E568" s="356"/>
      <c r="F568" s="356"/>
      <c r="G568" s="356"/>
      <c r="H568" s="356"/>
      <c r="I568" s="356"/>
      <c r="J568" s="356"/>
      <c r="K568" s="356"/>
      <c r="L568" s="356"/>
      <c r="M568" s="356"/>
    </row>
    <row r="569" spans="1:13" s="7" customFormat="1" ht="33" customHeight="1" x14ac:dyDescent="0.35">
      <c r="A569" s="1"/>
      <c r="B569" s="1"/>
      <c r="C569" s="141"/>
      <c r="D569" s="189"/>
      <c r="E569" s="356"/>
      <c r="F569" s="356"/>
      <c r="G569" s="356"/>
      <c r="H569" s="356"/>
      <c r="I569" s="356"/>
      <c r="J569" s="356"/>
      <c r="K569" s="356"/>
      <c r="L569" s="356"/>
      <c r="M569" s="356"/>
    </row>
    <row r="570" spans="1:13" s="7" customFormat="1" ht="33" customHeight="1" x14ac:dyDescent="0.35">
      <c r="A570" s="1"/>
      <c r="B570" s="1"/>
      <c r="C570" s="141"/>
      <c r="D570" s="189"/>
      <c r="E570" s="356"/>
      <c r="F570" s="356"/>
      <c r="G570" s="356"/>
      <c r="H570" s="356"/>
      <c r="I570" s="356"/>
      <c r="J570" s="356"/>
      <c r="K570" s="356"/>
      <c r="L570" s="356"/>
      <c r="M570" s="356"/>
    </row>
    <row r="571" spans="1:13" s="7" customFormat="1" ht="33" customHeight="1" x14ac:dyDescent="0.35">
      <c r="A571" s="1"/>
      <c r="B571" s="1"/>
      <c r="C571" s="141"/>
      <c r="D571" s="189"/>
      <c r="E571" s="356"/>
      <c r="F571" s="356"/>
      <c r="G571" s="356"/>
      <c r="H571" s="356"/>
      <c r="I571" s="356"/>
      <c r="J571" s="356"/>
      <c r="K571" s="356"/>
      <c r="L571" s="356"/>
      <c r="M571" s="356"/>
    </row>
    <row r="572" spans="1:13" s="7" customFormat="1" ht="33" customHeight="1" x14ac:dyDescent="0.35">
      <c r="A572" s="1"/>
      <c r="B572" s="1"/>
      <c r="C572" s="141"/>
      <c r="D572" s="189"/>
      <c r="E572" s="356"/>
      <c r="F572" s="356"/>
      <c r="G572" s="356"/>
      <c r="H572" s="356"/>
      <c r="I572" s="356"/>
      <c r="J572" s="356"/>
      <c r="K572" s="356"/>
      <c r="L572" s="356"/>
      <c r="M572" s="356"/>
    </row>
    <row r="573" spans="1:13" s="7" customFormat="1" ht="33" customHeight="1" x14ac:dyDescent="0.35">
      <c r="A573" s="1"/>
      <c r="B573" s="1"/>
      <c r="C573" s="141"/>
      <c r="D573" s="189"/>
      <c r="E573" s="356"/>
      <c r="F573" s="356"/>
      <c r="G573" s="356"/>
      <c r="H573" s="356"/>
      <c r="I573" s="356"/>
      <c r="J573" s="356"/>
      <c r="K573" s="356"/>
      <c r="L573" s="356"/>
      <c r="M573" s="356"/>
    </row>
    <row r="574" spans="1:13" s="7" customFormat="1" ht="33" customHeight="1" x14ac:dyDescent="0.35">
      <c r="A574" s="1"/>
      <c r="B574" s="1"/>
      <c r="C574" s="141"/>
      <c r="D574" s="189"/>
      <c r="E574" s="356"/>
      <c r="F574" s="356"/>
      <c r="G574" s="356"/>
      <c r="H574" s="356"/>
      <c r="I574" s="356"/>
      <c r="J574" s="356"/>
      <c r="K574" s="356"/>
      <c r="L574" s="356"/>
      <c r="M574" s="356"/>
    </row>
    <row r="575" spans="1:13" s="7" customFormat="1" ht="33" customHeight="1" x14ac:dyDescent="0.35">
      <c r="A575" s="1"/>
      <c r="B575" s="1"/>
      <c r="C575" s="141"/>
      <c r="D575" s="189"/>
      <c r="E575" s="356"/>
      <c r="F575" s="356"/>
      <c r="G575" s="356"/>
      <c r="H575" s="356"/>
      <c r="I575" s="356"/>
      <c r="J575" s="356"/>
      <c r="K575" s="356"/>
      <c r="L575" s="356"/>
      <c r="M575" s="356"/>
    </row>
    <row r="576" spans="1:13" s="7" customFormat="1" ht="33" customHeight="1" x14ac:dyDescent="0.35">
      <c r="A576" s="1"/>
      <c r="B576" s="1"/>
      <c r="C576" s="141"/>
      <c r="D576" s="189"/>
      <c r="E576" s="356"/>
      <c r="F576" s="356"/>
      <c r="G576" s="356"/>
      <c r="H576" s="356"/>
      <c r="I576" s="356"/>
      <c r="J576" s="356"/>
      <c r="K576" s="356"/>
      <c r="L576" s="356"/>
      <c r="M576" s="356"/>
    </row>
    <row r="577" spans="1:13" s="7" customFormat="1" ht="33" customHeight="1" x14ac:dyDescent="0.35">
      <c r="A577" s="1"/>
      <c r="B577" s="1"/>
      <c r="C577" s="141"/>
      <c r="D577" s="189"/>
      <c r="E577" s="356"/>
      <c r="F577" s="356"/>
      <c r="G577" s="356"/>
      <c r="H577" s="356"/>
      <c r="I577" s="356"/>
      <c r="J577" s="356"/>
      <c r="K577" s="356"/>
      <c r="L577" s="356"/>
      <c r="M577" s="356"/>
    </row>
    <row r="578" spans="1:13" s="7" customFormat="1" ht="33" customHeight="1" x14ac:dyDescent="0.35">
      <c r="A578" s="1"/>
      <c r="B578" s="1"/>
      <c r="C578" s="141"/>
      <c r="D578" s="189"/>
      <c r="E578" s="356"/>
      <c r="F578" s="356"/>
      <c r="G578" s="356"/>
      <c r="H578" s="356"/>
      <c r="I578" s="356"/>
      <c r="J578" s="356"/>
      <c r="K578" s="356"/>
      <c r="L578" s="356"/>
      <c r="M578" s="356"/>
    </row>
    <row r="579" spans="1:13" s="7" customFormat="1" ht="33" customHeight="1" x14ac:dyDescent="0.35">
      <c r="A579" s="1"/>
      <c r="B579" s="1"/>
      <c r="C579" s="141"/>
      <c r="D579" s="189"/>
      <c r="E579" s="356"/>
      <c r="F579" s="356"/>
      <c r="G579" s="356"/>
      <c r="H579" s="356"/>
      <c r="I579" s="356"/>
      <c r="J579" s="356"/>
      <c r="K579" s="356"/>
      <c r="L579" s="356"/>
      <c r="M579" s="356"/>
    </row>
    <row r="580" spans="1:13" s="7" customFormat="1" ht="33" customHeight="1" x14ac:dyDescent="0.35">
      <c r="A580" s="1"/>
      <c r="B580" s="1"/>
      <c r="C580" s="141"/>
      <c r="D580" s="189"/>
      <c r="E580" s="356"/>
      <c r="F580" s="356"/>
      <c r="G580" s="356"/>
      <c r="H580" s="356"/>
      <c r="I580" s="356"/>
      <c r="J580" s="356"/>
      <c r="K580" s="356"/>
      <c r="L580" s="356"/>
      <c r="M580" s="356"/>
    </row>
    <row r="581" spans="1:13" s="7" customFormat="1" ht="33" customHeight="1" x14ac:dyDescent="0.35">
      <c r="A581" s="1"/>
      <c r="B581" s="1"/>
      <c r="C581" s="141"/>
      <c r="D581" s="189"/>
      <c r="E581" s="356"/>
      <c r="F581" s="356"/>
      <c r="G581" s="356"/>
      <c r="H581" s="356"/>
      <c r="I581" s="356"/>
      <c r="J581" s="356"/>
      <c r="K581" s="356"/>
      <c r="L581" s="356"/>
      <c r="M581" s="356"/>
    </row>
    <row r="582" spans="1:13" s="7" customFormat="1" ht="33" customHeight="1" x14ac:dyDescent="0.35">
      <c r="A582" s="1"/>
      <c r="B582" s="1"/>
      <c r="C582" s="141"/>
      <c r="D582" s="189"/>
      <c r="E582" s="356"/>
      <c r="F582" s="356"/>
      <c r="G582" s="356"/>
      <c r="H582" s="356"/>
      <c r="I582" s="356"/>
      <c r="J582" s="356"/>
      <c r="K582" s="356"/>
      <c r="L582" s="356"/>
      <c r="M582" s="356"/>
    </row>
    <row r="583" spans="1:13" s="7" customFormat="1" ht="33" customHeight="1" x14ac:dyDescent="0.35">
      <c r="A583" s="1"/>
      <c r="B583" s="1"/>
      <c r="C583" s="141"/>
      <c r="D583" s="189"/>
      <c r="E583" s="356"/>
      <c r="F583" s="356"/>
      <c r="G583" s="356"/>
      <c r="H583" s="356"/>
      <c r="I583" s="356"/>
      <c r="J583" s="356"/>
      <c r="K583" s="356"/>
      <c r="L583" s="356"/>
      <c r="M583" s="356"/>
    </row>
    <row r="584" spans="1:13" s="7" customFormat="1" ht="33" customHeight="1" x14ac:dyDescent="0.35">
      <c r="A584" s="1"/>
      <c r="B584" s="1"/>
      <c r="C584" s="141"/>
      <c r="D584" s="189"/>
      <c r="E584" s="356"/>
      <c r="F584" s="356"/>
      <c r="G584" s="356"/>
      <c r="H584" s="356"/>
      <c r="I584" s="356"/>
      <c r="J584" s="356"/>
      <c r="K584" s="356"/>
      <c r="L584" s="356"/>
      <c r="M584" s="356"/>
    </row>
    <row r="585" spans="1:13" s="7" customFormat="1" ht="33" customHeight="1" x14ac:dyDescent="0.35">
      <c r="A585" s="1"/>
      <c r="B585" s="1"/>
      <c r="C585" s="141"/>
      <c r="D585" s="189"/>
      <c r="E585" s="356"/>
      <c r="F585" s="356"/>
      <c r="G585" s="356"/>
      <c r="H585" s="356"/>
      <c r="I585" s="356"/>
      <c r="J585" s="356"/>
      <c r="K585" s="356"/>
      <c r="L585" s="356"/>
      <c r="M585" s="356"/>
    </row>
    <row r="586" spans="1:13" s="7" customFormat="1" ht="33" customHeight="1" x14ac:dyDescent="0.35">
      <c r="A586" s="1"/>
      <c r="B586" s="1"/>
      <c r="C586" s="141"/>
      <c r="D586" s="189"/>
      <c r="E586" s="356"/>
      <c r="F586" s="356"/>
      <c r="G586" s="356"/>
      <c r="H586" s="356"/>
      <c r="I586" s="356"/>
      <c r="J586" s="356"/>
      <c r="K586" s="356"/>
      <c r="L586" s="356"/>
      <c r="M586" s="356"/>
    </row>
    <row r="587" spans="1:13" s="7" customFormat="1" ht="33" customHeight="1" x14ac:dyDescent="0.35">
      <c r="A587" s="1"/>
      <c r="B587" s="1"/>
      <c r="C587" s="141"/>
      <c r="D587" s="189"/>
      <c r="E587" s="356"/>
      <c r="F587" s="356"/>
      <c r="G587" s="356"/>
      <c r="H587" s="356"/>
      <c r="I587" s="356"/>
      <c r="J587" s="356"/>
      <c r="K587" s="356"/>
      <c r="L587" s="356"/>
      <c r="M587" s="356"/>
    </row>
    <row r="588" spans="1:13" s="7" customFormat="1" ht="33" customHeight="1" x14ac:dyDescent="0.35">
      <c r="A588" s="1"/>
      <c r="B588" s="1"/>
      <c r="C588" s="141"/>
      <c r="D588" s="189"/>
      <c r="E588" s="356"/>
      <c r="F588" s="356"/>
      <c r="G588" s="356"/>
      <c r="H588" s="356"/>
      <c r="I588" s="356"/>
      <c r="J588" s="356"/>
      <c r="K588" s="356"/>
      <c r="L588" s="356"/>
      <c r="M588" s="356"/>
    </row>
    <row r="589" spans="1:13" s="7" customFormat="1" ht="33" customHeight="1" x14ac:dyDescent="0.35">
      <c r="A589" s="1"/>
      <c r="B589" s="1"/>
      <c r="C589" s="141"/>
      <c r="D589" s="189"/>
      <c r="E589" s="356"/>
      <c r="F589" s="356"/>
      <c r="G589" s="356"/>
      <c r="H589" s="356"/>
      <c r="I589" s="356"/>
      <c r="J589" s="356"/>
      <c r="K589" s="356"/>
      <c r="L589" s="356"/>
      <c r="M589" s="356"/>
    </row>
    <row r="590" spans="1:13" s="7" customFormat="1" ht="33" customHeight="1" x14ac:dyDescent="0.35">
      <c r="A590" s="1"/>
      <c r="B590" s="1"/>
      <c r="C590" s="141"/>
      <c r="D590" s="189"/>
      <c r="E590" s="356"/>
      <c r="F590" s="356"/>
      <c r="G590" s="356"/>
      <c r="H590" s="356"/>
      <c r="I590" s="356"/>
      <c r="J590" s="356"/>
      <c r="K590" s="356"/>
      <c r="L590" s="356"/>
      <c r="M590" s="356"/>
    </row>
    <row r="591" spans="1:13" s="7" customFormat="1" ht="33" customHeight="1" x14ac:dyDescent="0.35">
      <c r="A591" s="1"/>
      <c r="B591" s="1"/>
      <c r="C591" s="141"/>
      <c r="D591" s="189"/>
      <c r="E591" s="356"/>
      <c r="F591" s="356"/>
      <c r="G591" s="356"/>
      <c r="H591" s="356"/>
      <c r="I591" s="356"/>
      <c r="J591" s="356"/>
      <c r="K591" s="356"/>
      <c r="L591" s="356"/>
      <c r="M591" s="356"/>
    </row>
    <row r="592" spans="1:13" s="7" customFormat="1" ht="33" customHeight="1" x14ac:dyDescent="0.35">
      <c r="A592" s="1"/>
      <c r="B592" s="1"/>
      <c r="C592" s="141"/>
      <c r="D592" s="189"/>
      <c r="E592" s="356"/>
      <c r="F592" s="356"/>
      <c r="G592" s="356"/>
      <c r="H592" s="356"/>
      <c r="I592" s="356"/>
      <c r="J592" s="356"/>
      <c r="K592" s="356"/>
      <c r="L592" s="356"/>
      <c r="M592" s="356"/>
    </row>
    <row r="593" spans="1:13" s="7" customFormat="1" ht="33" customHeight="1" x14ac:dyDescent="0.35">
      <c r="A593" s="1"/>
      <c r="B593" s="1"/>
      <c r="C593" s="141"/>
      <c r="D593" s="189"/>
      <c r="E593" s="356"/>
      <c r="F593" s="356"/>
      <c r="G593" s="356"/>
      <c r="H593" s="356"/>
      <c r="I593" s="356"/>
      <c r="J593" s="356"/>
      <c r="K593" s="356"/>
      <c r="L593" s="356"/>
      <c r="M593" s="356"/>
    </row>
    <row r="594" spans="1:13" s="7" customFormat="1" ht="33" customHeight="1" x14ac:dyDescent="0.35">
      <c r="A594" s="1"/>
      <c r="B594" s="1"/>
      <c r="C594" s="141"/>
      <c r="D594" s="189"/>
      <c r="E594" s="356"/>
      <c r="F594" s="356"/>
      <c r="G594" s="356"/>
      <c r="H594" s="356"/>
      <c r="I594" s="356"/>
      <c r="J594" s="356"/>
      <c r="K594" s="356"/>
      <c r="L594" s="356"/>
      <c r="M594" s="356"/>
    </row>
    <row r="595" spans="1:13" s="7" customFormat="1" ht="33" customHeight="1" x14ac:dyDescent="0.35">
      <c r="A595" s="1"/>
      <c r="B595" s="1"/>
      <c r="C595" s="141"/>
      <c r="D595" s="189"/>
      <c r="E595" s="356"/>
      <c r="F595" s="356"/>
      <c r="G595" s="356"/>
      <c r="H595" s="356"/>
      <c r="I595" s="356"/>
      <c r="J595" s="356"/>
      <c r="K595" s="356"/>
      <c r="L595" s="356"/>
      <c r="M595" s="356"/>
    </row>
    <row r="596" spans="1:13" s="7" customFormat="1" ht="33" customHeight="1" x14ac:dyDescent="0.35">
      <c r="A596" s="1"/>
      <c r="B596" s="1"/>
      <c r="C596" s="141"/>
      <c r="D596" s="189"/>
      <c r="E596" s="356"/>
      <c r="F596" s="356"/>
      <c r="G596" s="356"/>
      <c r="H596" s="356"/>
      <c r="I596" s="356"/>
      <c r="J596" s="356"/>
      <c r="K596" s="356"/>
      <c r="L596" s="356"/>
      <c r="M596" s="356"/>
    </row>
    <row r="597" spans="1:13" s="7" customFormat="1" ht="33" customHeight="1" x14ac:dyDescent="0.35">
      <c r="A597" s="1"/>
      <c r="B597" s="1"/>
      <c r="C597" s="141"/>
      <c r="D597" s="189"/>
      <c r="E597" s="356"/>
      <c r="F597" s="356"/>
      <c r="G597" s="356"/>
      <c r="H597" s="356"/>
      <c r="I597" s="356"/>
      <c r="J597" s="356"/>
      <c r="K597" s="356"/>
      <c r="L597" s="356"/>
      <c r="M597" s="356"/>
    </row>
    <row r="598" spans="1:13" s="7" customFormat="1" ht="33" customHeight="1" x14ac:dyDescent="0.35">
      <c r="A598" s="1"/>
      <c r="B598" s="1"/>
      <c r="C598" s="141"/>
      <c r="D598" s="189"/>
      <c r="E598" s="356"/>
      <c r="F598" s="356"/>
      <c r="G598" s="356"/>
      <c r="H598" s="356"/>
      <c r="I598" s="356"/>
      <c r="J598" s="356"/>
      <c r="K598" s="356"/>
      <c r="L598" s="356"/>
      <c r="M598" s="356"/>
    </row>
    <row r="599" spans="1:13" s="7" customFormat="1" ht="33" customHeight="1" x14ac:dyDescent="0.35">
      <c r="A599" s="1"/>
      <c r="B599" s="1"/>
      <c r="C599" s="141"/>
      <c r="D599" s="189"/>
      <c r="E599" s="356"/>
      <c r="F599" s="356"/>
      <c r="G599" s="356"/>
      <c r="H599" s="356"/>
      <c r="I599" s="356"/>
      <c r="J599" s="356"/>
      <c r="K599" s="356"/>
      <c r="L599" s="356"/>
      <c r="M599" s="356"/>
    </row>
    <row r="600" spans="1:13" s="7" customFormat="1" ht="33" customHeight="1" x14ac:dyDescent="0.35">
      <c r="A600" s="1"/>
      <c r="B600" s="1"/>
      <c r="C600" s="141"/>
      <c r="D600" s="189"/>
      <c r="E600" s="356"/>
      <c r="F600" s="356"/>
      <c r="G600" s="356"/>
      <c r="H600" s="356"/>
      <c r="I600" s="356"/>
      <c r="J600" s="356"/>
      <c r="K600" s="356"/>
      <c r="L600" s="356"/>
      <c r="M600" s="356"/>
    </row>
    <row r="601" spans="1:13" s="7" customFormat="1" ht="33" customHeight="1" x14ac:dyDescent="0.35">
      <c r="A601" s="1"/>
      <c r="B601" s="1"/>
      <c r="C601" s="141"/>
      <c r="D601" s="189"/>
      <c r="E601" s="356"/>
      <c r="F601" s="356"/>
      <c r="G601" s="356"/>
      <c r="H601" s="356"/>
      <c r="I601" s="356"/>
      <c r="J601" s="356"/>
      <c r="K601" s="356"/>
      <c r="L601" s="356"/>
      <c r="M601" s="356"/>
    </row>
    <row r="602" spans="1:13" s="7" customFormat="1" ht="33" customHeight="1" x14ac:dyDescent="0.35">
      <c r="A602" s="1"/>
      <c r="B602" s="1"/>
      <c r="C602" s="141"/>
      <c r="D602" s="189"/>
      <c r="E602" s="356"/>
      <c r="F602" s="356"/>
      <c r="G602" s="356"/>
      <c r="H602" s="356"/>
      <c r="I602" s="356"/>
      <c r="J602" s="356"/>
      <c r="K602" s="356"/>
      <c r="L602" s="356"/>
      <c r="M602" s="356"/>
    </row>
    <row r="603" spans="1:13" s="7" customFormat="1" ht="33" customHeight="1" x14ac:dyDescent="0.35">
      <c r="A603" s="1"/>
      <c r="B603" s="1"/>
      <c r="C603" s="141"/>
      <c r="D603" s="189"/>
      <c r="E603" s="356"/>
      <c r="F603" s="356"/>
      <c r="G603" s="356"/>
      <c r="H603" s="356"/>
      <c r="I603" s="356"/>
      <c r="J603" s="356"/>
      <c r="K603" s="356"/>
      <c r="L603" s="356"/>
      <c r="M603" s="356"/>
    </row>
    <row r="604" spans="1:13" s="7" customFormat="1" ht="33" customHeight="1" x14ac:dyDescent="0.35">
      <c r="A604" s="1"/>
      <c r="B604" s="1"/>
      <c r="C604" s="141"/>
      <c r="D604" s="189"/>
      <c r="E604" s="356"/>
      <c r="F604" s="356"/>
      <c r="G604" s="356"/>
      <c r="H604" s="356"/>
      <c r="I604" s="356"/>
      <c r="J604" s="356"/>
      <c r="K604" s="356"/>
      <c r="L604" s="356"/>
      <c r="M604" s="356"/>
    </row>
    <row r="605" spans="1:13" s="7" customFormat="1" ht="33" customHeight="1" x14ac:dyDescent="0.35">
      <c r="A605" s="1"/>
      <c r="B605" s="1"/>
      <c r="C605" s="141"/>
      <c r="D605" s="189"/>
      <c r="E605" s="356"/>
      <c r="F605" s="356"/>
      <c r="G605" s="356"/>
      <c r="H605" s="356"/>
      <c r="I605" s="356"/>
      <c r="J605" s="356"/>
      <c r="K605" s="356"/>
      <c r="L605" s="356"/>
      <c r="M605" s="356"/>
    </row>
    <row r="606" spans="1:13" s="7" customFormat="1" ht="33" customHeight="1" x14ac:dyDescent="0.35">
      <c r="A606" s="1"/>
      <c r="B606" s="1"/>
      <c r="C606" s="141"/>
      <c r="D606" s="189"/>
      <c r="E606" s="356"/>
      <c r="F606" s="356"/>
      <c r="G606" s="356"/>
      <c r="H606" s="356"/>
      <c r="I606" s="356"/>
      <c r="J606" s="356"/>
      <c r="K606" s="356"/>
      <c r="L606" s="356"/>
      <c r="M606" s="356"/>
    </row>
    <row r="607" spans="1:13" s="7" customFormat="1" ht="33" customHeight="1" x14ac:dyDescent="0.35">
      <c r="A607" s="1"/>
      <c r="B607" s="1"/>
      <c r="C607" s="141"/>
      <c r="D607" s="189"/>
      <c r="E607" s="356"/>
      <c r="F607" s="356"/>
      <c r="G607" s="356"/>
      <c r="H607" s="356"/>
      <c r="I607" s="356"/>
      <c r="J607" s="356"/>
      <c r="K607" s="356"/>
      <c r="L607" s="356"/>
      <c r="M607" s="356"/>
    </row>
    <row r="608" spans="1:13" s="7" customFormat="1" ht="33" customHeight="1" x14ac:dyDescent="0.35">
      <c r="A608" s="1"/>
      <c r="B608" s="1"/>
      <c r="C608" s="141"/>
      <c r="D608" s="189"/>
      <c r="E608" s="356"/>
      <c r="F608" s="356"/>
      <c r="G608" s="356"/>
      <c r="H608" s="356"/>
      <c r="I608" s="356"/>
      <c r="J608" s="356"/>
      <c r="K608" s="356"/>
      <c r="L608" s="356"/>
      <c r="M608" s="356"/>
    </row>
    <row r="609" spans="1:13" s="7" customFormat="1" ht="33" customHeight="1" x14ac:dyDescent="0.35">
      <c r="A609" s="1"/>
      <c r="B609" s="1"/>
      <c r="C609" s="141"/>
      <c r="D609" s="189"/>
      <c r="E609" s="356"/>
      <c r="F609" s="356"/>
      <c r="G609" s="356"/>
      <c r="H609" s="356"/>
      <c r="I609" s="356"/>
      <c r="J609" s="356"/>
      <c r="K609" s="356"/>
      <c r="L609" s="356"/>
      <c r="M609" s="356"/>
    </row>
    <row r="610" spans="1:13" s="7" customFormat="1" ht="33" customHeight="1" x14ac:dyDescent="0.35">
      <c r="A610" s="1"/>
      <c r="B610" s="1"/>
      <c r="C610" s="141"/>
      <c r="D610" s="189"/>
      <c r="E610" s="356"/>
      <c r="F610" s="356"/>
      <c r="G610" s="356"/>
      <c r="H610" s="356"/>
      <c r="I610" s="356"/>
      <c r="J610" s="356"/>
      <c r="K610" s="356"/>
      <c r="L610" s="356"/>
      <c r="M610" s="356"/>
    </row>
    <row r="611" spans="1:13" s="7" customFormat="1" ht="33" customHeight="1" x14ac:dyDescent="0.35">
      <c r="A611" s="1"/>
      <c r="B611" s="1"/>
      <c r="C611" s="141"/>
      <c r="D611" s="189"/>
      <c r="E611" s="356"/>
      <c r="F611" s="356"/>
      <c r="G611" s="356"/>
      <c r="H611" s="356"/>
      <c r="I611" s="356"/>
      <c r="J611" s="356"/>
      <c r="K611" s="356"/>
      <c r="L611" s="356"/>
      <c r="M611" s="356"/>
    </row>
    <row r="612" spans="1:13" s="7" customFormat="1" ht="33" customHeight="1" x14ac:dyDescent="0.35">
      <c r="A612" s="1"/>
      <c r="B612" s="1"/>
      <c r="C612" s="141"/>
      <c r="D612" s="189"/>
      <c r="E612" s="356"/>
      <c r="F612" s="356"/>
      <c r="G612" s="356"/>
      <c r="H612" s="356"/>
      <c r="I612" s="356"/>
      <c r="J612" s="356"/>
      <c r="K612" s="356"/>
      <c r="L612" s="356"/>
      <c r="M612" s="356"/>
    </row>
    <row r="613" spans="1:13" s="7" customFormat="1" ht="33" customHeight="1" x14ac:dyDescent="0.35">
      <c r="A613" s="1"/>
      <c r="B613" s="1"/>
      <c r="C613" s="141"/>
      <c r="D613" s="189"/>
      <c r="E613" s="356"/>
      <c r="F613" s="356"/>
      <c r="G613" s="356"/>
      <c r="H613" s="356"/>
      <c r="I613" s="356"/>
      <c r="J613" s="356"/>
      <c r="K613" s="356"/>
      <c r="L613" s="356"/>
      <c r="M613" s="356"/>
    </row>
    <row r="614" spans="1:13" s="7" customFormat="1" ht="33" customHeight="1" x14ac:dyDescent="0.35">
      <c r="A614" s="1"/>
      <c r="B614" s="1"/>
      <c r="C614" s="141"/>
      <c r="D614" s="189"/>
      <c r="E614" s="356"/>
      <c r="F614" s="356"/>
      <c r="G614" s="356"/>
      <c r="H614" s="356"/>
      <c r="I614" s="356"/>
      <c r="J614" s="356"/>
      <c r="K614" s="356"/>
      <c r="L614" s="356"/>
      <c r="M614" s="356"/>
    </row>
    <row r="615" spans="1:13" s="7" customFormat="1" ht="33" customHeight="1" x14ac:dyDescent="0.35">
      <c r="A615" s="1"/>
      <c r="B615" s="1"/>
      <c r="C615" s="141"/>
      <c r="D615" s="189"/>
      <c r="E615" s="356"/>
      <c r="F615" s="356"/>
      <c r="G615" s="356"/>
      <c r="H615" s="356"/>
      <c r="I615" s="356"/>
      <c r="J615" s="356"/>
      <c r="K615" s="356"/>
      <c r="L615" s="356"/>
      <c r="M615" s="356"/>
    </row>
    <row r="616" spans="1:13" s="7" customFormat="1" ht="33" customHeight="1" x14ac:dyDescent="0.35">
      <c r="A616" s="1"/>
      <c r="B616" s="1"/>
      <c r="C616" s="141"/>
      <c r="D616" s="189"/>
      <c r="E616" s="356"/>
      <c r="F616" s="356"/>
      <c r="G616" s="356"/>
      <c r="H616" s="356"/>
      <c r="I616" s="356"/>
      <c r="J616" s="356"/>
      <c r="K616" s="356"/>
      <c r="L616" s="356"/>
      <c r="M616" s="356"/>
    </row>
    <row r="617" spans="1:13" s="7" customFormat="1" ht="33" customHeight="1" x14ac:dyDescent="0.35">
      <c r="A617" s="1"/>
      <c r="B617" s="1"/>
      <c r="C617" s="141"/>
      <c r="D617" s="189"/>
      <c r="E617" s="356"/>
      <c r="F617" s="356"/>
      <c r="G617" s="356"/>
      <c r="H617" s="356"/>
      <c r="I617" s="356"/>
      <c r="J617" s="356"/>
      <c r="K617" s="356"/>
      <c r="L617" s="356"/>
      <c r="M617" s="356"/>
    </row>
    <row r="618" spans="1:13" s="7" customFormat="1" ht="33" customHeight="1" x14ac:dyDescent="0.35">
      <c r="A618" s="1"/>
      <c r="B618" s="1"/>
      <c r="C618" s="141"/>
      <c r="D618" s="189"/>
      <c r="E618" s="356"/>
      <c r="F618" s="356"/>
      <c r="G618" s="356"/>
      <c r="H618" s="356"/>
      <c r="I618" s="356"/>
      <c r="J618" s="356"/>
      <c r="K618" s="356"/>
      <c r="L618" s="356"/>
      <c r="M618" s="356"/>
    </row>
    <row r="619" spans="1:13" s="7" customFormat="1" ht="33" customHeight="1" x14ac:dyDescent="0.35">
      <c r="A619" s="1"/>
      <c r="B619" s="1"/>
      <c r="C619" s="141"/>
      <c r="D619" s="189"/>
      <c r="E619" s="356"/>
      <c r="F619" s="356"/>
      <c r="G619" s="356"/>
      <c r="H619" s="356"/>
      <c r="I619" s="356"/>
      <c r="J619" s="356"/>
      <c r="K619" s="356"/>
      <c r="L619" s="356"/>
      <c r="M619" s="356"/>
    </row>
    <row r="620" spans="1:13" s="7" customFormat="1" ht="33" customHeight="1" x14ac:dyDescent="0.35">
      <c r="A620" s="1"/>
      <c r="B620" s="1"/>
      <c r="C620" s="141"/>
      <c r="D620" s="189"/>
      <c r="E620" s="356"/>
      <c r="F620" s="356"/>
      <c r="G620" s="356"/>
      <c r="H620" s="356"/>
      <c r="I620" s="356"/>
      <c r="J620" s="356"/>
      <c r="K620" s="356"/>
      <c r="L620" s="356"/>
      <c r="M620" s="356"/>
    </row>
    <row r="621" spans="1:13" s="7" customFormat="1" ht="33" customHeight="1" x14ac:dyDescent="0.35">
      <c r="A621" s="1"/>
      <c r="B621" s="1"/>
      <c r="C621" s="141"/>
      <c r="D621" s="189"/>
      <c r="E621" s="356"/>
      <c r="F621" s="356"/>
      <c r="G621" s="356"/>
      <c r="H621" s="356"/>
      <c r="I621" s="356"/>
      <c r="J621" s="356"/>
      <c r="K621" s="356"/>
      <c r="L621" s="356"/>
      <c r="M621" s="356"/>
    </row>
    <row r="622" spans="1:13" s="7" customFormat="1" ht="33" customHeight="1" x14ac:dyDescent="0.35">
      <c r="A622" s="1"/>
      <c r="B622" s="1"/>
      <c r="C622" s="141"/>
      <c r="D622" s="189"/>
      <c r="E622" s="356"/>
      <c r="F622" s="356"/>
      <c r="G622" s="356"/>
      <c r="H622" s="356"/>
      <c r="I622" s="356"/>
      <c r="J622" s="356"/>
      <c r="K622" s="356"/>
      <c r="L622" s="356"/>
      <c r="M622" s="356"/>
    </row>
    <row r="623" spans="1:13" s="7" customFormat="1" ht="33" customHeight="1" x14ac:dyDescent="0.35">
      <c r="A623" s="1"/>
      <c r="B623" s="1"/>
      <c r="C623" s="141"/>
      <c r="D623" s="189"/>
      <c r="E623" s="356"/>
      <c r="F623" s="356"/>
      <c r="G623" s="356"/>
      <c r="H623" s="356"/>
      <c r="I623" s="356"/>
      <c r="J623" s="356"/>
      <c r="K623" s="356"/>
      <c r="L623" s="356"/>
      <c r="M623" s="356"/>
    </row>
    <row r="624" spans="1:13" s="7" customFormat="1" ht="33" customHeight="1" x14ac:dyDescent="0.35">
      <c r="A624" s="1"/>
      <c r="B624" s="1"/>
      <c r="C624" s="141"/>
      <c r="D624" s="189"/>
      <c r="E624" s="356"/>
      <c r="F624" s="356"/>
      <c r="G624" s="356"/>
      <c r="H624" s="356"/>
      <c r="I624" s="356"/>
      <c r="J624" s="356"/>
      <c r="K624" s="356"/>
      <c r="L624" s="356"/>
      <c r="M624" s="356"/>
    </row>
    <row r="625" spans="1:13" s="7" customFormat="1" ht="33" customHeight="1" x14ac:dyDescent="0.35">
      <c r="A625" s="1"/>
      <c r="B625" s="1"/>
      <c r="C625" s="141"/>
      <c r="D625" s="189"/>
      <c r="E625" s="356"/>
      <c r="F625" s="356"/>
      <c r="G625" s="356"/>
      <c r="H625" s="356"/>
      <c r="I625" s="356"/>
      <c r="J625" s="356"/>
      <c r="K625" s="356"/>
      <c r="L625" s="356"/>
      <c r="M625" s="356"/>
    </row>
    <row r="626" spans="1:13" s="7" customFormat="1" ht="33" customHeight="1" x14ac:dyDescent="0.35">
      <c r="A626" s="1"/>
      <c r="B626" s="1"/>
      <c r="C626" s="141"/>
      <c r="D626" s="189"/>
      <c r="E626" s="356"/>
      <c r="F626" s="356"/>
      <c r="G626" s="356"/>
      <c r="H626" s="356"/>
      <c r="I626" s="356"/>
      <c r="J626" s="356"/>
      <c r="K626" s="356"/>
      <c r="L626" s="356"/>
      <c r="M626" s="356"/>
    </row>
    <row r="627" spans="1:13" s="7" customFormat="1" ht="33" customHeight="1" x14ac:dyDescent="0.35">
      <c r="A627" s="1"/>
      <c r="B627" s="1"/>
      <c r="C627" s="141"/>
      <c r="D627" s="189"/>
      <c r="E627" s="356"/>
      <c r="F627" s="356"/>
      <c r="G627" s="356"/>
      <c r="H627" s="356"/>
      <c r="I627" s="356"/>
      <c r="J627" s="356"/>
      <c r="K627" s="356"/>
      <c r="L627" s="356"/>
      <c r="M627" s="356"/>
    </row>
    <row r="628" spans="1:13" s="7" customFormat="1" ht="33" customHeight="1" x14ac:dyDescent="0.35">
      <c r="A628" s="1"/>
      <c r="B628" s="1"/>
      <c r="C628" s="141"/>
      <c r="D628" s="189"/>
      <c r="E628" s="356"/>
      <c r="F628" s="356"/>
      <c r="G628" s="356"/>
      <c r="H628" s="356"/>
      <c r="I628" s="356"/>
      <c r="J628" s="356"/>
      <c r="K628" s="356"/>
      <c r="L628" s="356"/>
      <c r="M628" s="356"/>
    </row>
    <row r="629" spans="1:13" s="7" customFormat="1" ht="33" customHeight="1" x14ac:dyDescent="0.35">
      <c r="A629" s="1"/>
      <c r="B629" s="1"/>
      <c r="C629" s="141"/>
      <c r="D629" s="189"/>
      <c r="E629" s="356"/>
      <c r="F629" s="356"/>
      <c r="G629" s="356"/>
      <c r="H629" s="356"/>
      <c r="I629" s="356"/>
      <c r="J629" s="356"/>
      <c r="K629" s="356"/>
      <c r="L629" s="356"/>
      <c r="M629" s="356"/>
    </row>
    <row r="630" spans="1:13" s="7" customFormat="1" ht="33" customHeight="1" x14ac:dyDescent="0.35">
      <c r="A630" s="1"/>
      <c r="B630" s="1"/>
      <c r="C630" s="141"/>
      <c r="D630" s="189"/>
      <c r="E630" s="356"/>
      <c r="F630" s="356"/>
      <c r="G630" s="356"/>
      <c r="H630" s="356"/>
      <c r="I630" s="356"/>
      <c r="J630" s="356"/>
      <c r="K630" s="356"/>
      <c r="L630" s="356"/>
      <c r="M630" s="356"/>
    </row>
    <row r="631" spans="1:13" s="7" customFormat="1" ht="33" customHeight="1" x14ac:dyDescent="0.35">
      <c r="A631" s="1"/>
      <c r="B631" s="1"/>
      <c r="C631" s="141"/>
      <c r="D631" s="189"/>
      <c r="E631" s="356"/>
      <c r="F631" s="356"/>
      <c r="G631" s="356"/>
      <c r="H631" s="356"/>
      <c r="I631" s="356"/>
      <c r="J631" s="356"/>
      <c r="K631" s="356"/>
      <c r="L631" s="356"/>
      <c r="M631" s="356"/>
    </row>
    <row r="632" spans="1:13" s="7" customFormat="1" ht="33" customHeight="1" x14ac:dyDescent="0.35">
      <c r="A632" s="1"/>
      <c r="B632" s="1"/>
      <c r="C632" s="141"/>
      <c r="D632" s="189"/>
      <c r="E632" s="356"/>
      <c r="F632" s="356"/>
      <c r="G632" s="356"/>
      <c r="H632" s="356"/>
      <c r="I632" s="356"/>
      <c r="J632" s="356"/>
      <c r="K632" s="356"/>
      <c r="L632" s="356"/>
      <c r="M632" s="356"/>
    </row>
    <row r="633" spans="1:13" s="7" customFormat="1" ht="33" customHeight="1" x14ac:dyDescent="0.35">
      <c r="A633" s="1"/>
      <c r="B633" s="1"/>
      <c r="C633" s="141"/>
      <c r="D633" s="189"/>
      <c r="E633" s="356"/>
      <c r="F633" s="356"/>
      <c r="G633" s="356"/>
      <c r="H633" s="356"/>
      <c r="I633" s="356"/>
      <c r="J633" s="356"/>
      <c r="K633" s="356"/>
      <c r="L633" s="356"/>
      <c r="M633" s="356"/>
    </row>
    <row r="634" spans="1:13" s="7" customFormat="1" ht="33" customHeight="1" x14ac:dyDescent="0.35">
      <c r="A634" s="1"/>
      <c r="B634" s="1"/>
      <c r="C634" s="141"/>
      <c r="D634" s="189"/>
      <c r="E634" s="356"/>
      <c r="F634" s="356"/>
      <c r="G634" s="356"/>
      <c r="H634" s="356"/>
      <c r="I634" s="356"/>
      <c r="J634" s="356"/>
      <c r="K634" s="356"/>
      <c r="L634" s="356"/>
      <c r="M634" s="356"/>
    </row>
    <row r="635" spans="1:13" s="7" customFormat="1" ht="33" customHeight="1" x14ac:dyDescent="0.35">
      <c r="A635" s="1"/>
      <c r="B635" s="1"/>
      <c r="C635" s="141"/>
      <c r="D635" s="189"/>
      <c r="E635" s="356"/>
      <c r="F635" s="356"/>
      <c r="G635" s="356"/>
      <c r="H635" s="356"/>
      <c r="I635" s="356"/>
      <c r="J635" s="356"/>
      <c r="K635" s="356"/>
      <c r="L635" s="356"/>
      <c r="M635" s="356"/>
    </row>
    <row r="636" spans="1:13" s="7" customFormat="1" ht="33" customHeight="1" x14ac:dyDescent="0.35">
      <c r="A636" s="1"/>
      <c r="B636" s="1"/>
      <c r="C636" s="141"/>
      <c r="D636" s="189"/>
      <c r="E636" s="356"/>
      <c r="F636" s="356"/>
      <c r="G636" s="356"/>
      <c r="H636" s="356"/>
      <c r="I636" s="356"/>
      <c r="J636" s="356"/>
      <c r="K636" s="356"/>
      <c r="L636" s="356"/>
      <c r="M636" s="356"/>
    </row>
    <row r="637" spans="1:13" s="7" customFormat="1" ht="33" customHeight="1" x14ac:dyDescent="0.35">
      <c r="A637" s="1"/>
      <c r="B637" s="1"/>
      <c r="C637" s="141"/>
      <c r="D637" s="189"/>
      <c r="E637" s="356"/>
      <c r="F637" s="356"/>
      <c r="G637" s="356"/>
      <c r="H637" s="356"/>
      <c r="I637" s="356"/>
      <c r="J637" s="356"/>
      <c r="K637" s="356"/>
      <c r="L637" s="356"/>
      <c r="M637" s="356"/>
    </row>
    <row r="638" spans="1:13" s="7" customFormat="1" ht="33" customHeight="1" x14ac:dyDescent="0.35">
      <c r="A638" s="1"/>
      <c r="B638" s="1"/>
      <c r="C638" s="141"/>
      <c r="D638" s="189"/>
      <c r="E638" s="356"/>
      <c r="F638" s="356"/>
      <c r="G638" s="356"/>
      <c r="H638" s="356"/>
      <c r="I638" s="356"/>
      <c r="J638" s="356"/>
      <c r="K638" s="356"/>
      <c r="L638" s="356"/>
      <c r="M638" s="356"/>
    </row>
    <row r="639" spans="1:13" s="7" customFormat="1" ht="33" customHeight="1" x14ac:dyDescent="0.35">
      <c r="A639" s="1"/>
      <c r="B639" s="1"/>
      <c r="C639" s="141"/>
      <c r="D639" s="189"/>
      <c r="E639" s="356"/>
      <c r="F639" s="356"/>
      <c r="G639" s="356"/>
      <c r="H639" s="356"/>
      <c r="I639" s="356"/>
      <c r="J639" s="356"/>
      <c r="K639" s="356"/>
      <c r="L639" s="356"/>
      <c r="M639" s="356"/>
    </row>
    <row r="640" spans="1:13" s="7" customFormat="1" ht="33" customHeight="1" x14ac:dyDescent="0.35">
      <c r="A640" s="1"/>
      <c r="B640" s="1"/>
      <c r="C640" s="141"/>
      <c r="D640" s="189"/>
      <c r="E640" s="356"/>
      <c r="F640" s="356"/>
      <c r="G640" s="356"/>
      <c r="H640" s="356"/>
      <c r="I640" s="356"/>
      <c r="J640" s="356"/>
      <c r="K640" s="356"/>
      <c r="L640" s="356"/>
      <c r="M640" s="356"/>
    </row>
    <row r="641" spans="1:13" s="7" customFormat="1" ht="33" customHeight="1" x14ac:dyDescent="0.35">
      <c r="A641" s="1"/>
      <c r="B641" s="1"/>
      <c r="C641" s="141"/>
      <c r="D641" s="189"/>
      <c r="E641" s="356"/>
      <c r="F641" s="356"/>
      <c r="G641" s="356"/>
      <c r="H641" s="356"/>
      <c r="I641" s="356"/>
      <c r="J641" s="356"/>
      <c r="K641" s="356"/>
      <c r="L641" s="356"/>
      <c r="M641" s="356"/>
    </row>
    <row r="642" spans="1:13" s="7" customFormat="1" ht="33" customHeight="1" x14ac:dyDescent="0.35">
      <c r="A642" s="1"/>
      <c r="B642" s="1"/>
      <c r="C642" s="141"/>
      <c r="D642" s="189"/>
      <c r="E642" s="356"/>
      <c r="F642" s="356"/>
      <c r="G642" s="356"/>
      <c r="H642" s="356"/>
      <c r="I642" s="356"/>
      <c r="J642" s="356"/>
      <c r="K642" s="356"/>
      <c r="L642" s="356"/>
      <c r="M642" s="356"/>
    </row>
    <row r="643" spans="1:13" s="7" customFormat="1" ht="33" customHeight="1" x14ac:dyDescent="0.35">
      <c r="A643" s="1"/>
      <c r="B643" s="1"/>
      <c r="C643" s="141"/>
      <c r="D643" s="189"/>
      <c r="E643" s="356"/>
      <c r="F643" s="356"/>
      <c r="G643" s="356"/>
      <c r="H643" s="356"/>
      <c r="I643" s="356"/>
      <c r="J643" s="356"/>
      <c r="K643" s="356"/>
      <c r="L643" s="356"/>
      <c r="M643" s="356"/>
    </row>
    <row r="644" spans="1:13" s="7" customFormat="1" ht="33" customHeight="1" x14ac:dyDescent="0.35">
      <c r="A644" s="1"/>
      <c r="B644" s="1"/>
      <c r="C644" s="141"/>
      <c r="D644" s="189"/>
      <c r="E644" s="356"/>
      <c r="F644" s="356"/>
      <c r="G644" s="356"/>
      <c r="H644" s="356"/>
      <c r="I644" s="356"/>
      <c r="J644" s="356"/>
      <c r="K644" s="356"/>
      <c r="L644" s="356"/>
      <c r="M644" s="356"/>
    </row>
    <row r="645" spans="1:13" s="7" customFormat="1" ht="33" customHeight="1" x14ac:dyDescent="0.35">
      <c r="A645" s="1"/>
      <c r="B645" s="1"/>
      <c r="C645" s="141"/>
      <c r="D645" s="189"/>
      <c r="E645" s="356"/>
      <c r="F645" s="356"/>
      <c r="G645" s="356"/>
      <c r="H645" s="356"/>
      <c r="I645" s="356"/>
      <c r="J645" s="356"/>
      <c r="K645" s="356"/>
      <c r="L645" s="356"/>
      <c r="M645" s="356"/>
    </row>
    <row r="646" spans="1:13" s="7" customFormat="1" ht="33" customHeight="1" x14ac:dyDescent="0.35">
      <c r="A646" s="1"/>
      <c r="B646" s="1"/>
      <c r="C646" s="141"/>
      <c r="D646" s="189"/>
      <c r="E646" s="356"/>
      <c r="F646" s="356"/>
      <c r="G646" s="356"/>
      <c r="H646" s="356"/>
      <c r="I646" s="356"/>
      <c r="J646" s="356"/>
      <c r="K646" s="356"/>
      <c r="L646" s="356"/>
      <c r="M646" s="356"/>
    </row>
    <row r="647" spans="1:13" s="7" customFormat="1" ht="33" customHeight="1" x14ac:dyDescent="0.35">
      <c r="A647" s="1"/>
      <c r="B647" s="1"/>
      <c r="C647" s="141"/>
      <c r="D647" s="189"/>
      <c r="E647" s="356"/>
      <c r="F647" s="356"/>
      <c r="G647" s="356"/>
      <c r="H647" s="356"/>
      <c r="I647" s="356"/>
      <c r="J647" s="356"/>
      <c r="K647" s="356"/>
      <c r="L647" s="356"/>
      <c r="M647" s="356"/>
    </row>
    <row r="648" spans="1:13" s="7" customFormat="1" ht="33" customHeight="1" x14ac:dyDescent="0.35">
      <c r="A648" s="1"/>
      <c r="B648" s="1"/>
      <c r="C648" s="141"/>
      <c r="D648" s="189"/>
      <c r="E648" s="356"/>
      <c r="F648" s="356"/>
      <c r="G648" s="356"/>
      <c r="H648" s="356"/>
      <c r="I648" s="356"/>
      <c r="J648" s="356"/>
      <c r="K648" s="356"/>
      <c r="L648" s="356"/>
      <c r="M648" s="356"/>
    </row>
    <row r="649" spans="1:13" s="7" customFormat="1" ht="33" customHeight="1" x14ac:dyDescent="0.35">
      <c r="A649" s="1"/>
      <c r="B649" s="1"/>
      <c r="C649" s="141"/>
      <c r="D649" s="189"/>
      <c r="E649" s="356"/>
      <c r="F649" s="356"/>
      <c r="G649" s="356"/>
      <c r="H649" s="356"/>
      <c r="I649" s="356"/>
      <c r="J649" s="356"/>
      <c r="K649" s="356"/>
      <c r="L649" s="356"/>
      <c r="M649" s="356"/>
    </row>
    <row r="650" spans="1:13" s="7" customFormat="1" ht="33" customHeight="1" x14ac:dyDescent="0.35">
      <c r="A650" s="1"/>
      <c r="B650" s="1"/>
      <c r="C650" s="141"/>
      <c r="D650" s="189"/>
      <c r="E650" s="356"/>
      <c r="F650" s="356"/>
      <c r="G650" s="356"/>
      <c r="H650" s="356"/>
      <c r="I650" s="356"/>
      <c r="J650" s="356"/>
      <c r="K650" s="356"/>
      <c r="L650" s="356"/>
      <c r="M650" s="356"/>
    </row>
    <row r="651" spans="1:13" s="7" customFormat="1" ht="33" customHeight="1" x14ac:dyDescent="0.35">
      <c r="A651" s="1"/>
      <c r="B651" s="1"/>
      <c r="C651" s="141"/>
      <c r="D651" s="189"/>
      <c r="E651" s="356"/>
      <c r="F651" s="356"/>
      <c r="G651" s="356"/>
      <c r="H651" s="356"/>
      <c r="I651" s="356"/>
      <c r="J651" s="356"/>
      <c r="K651" s="356"/>
      <c r="L651" s="356"/>
      <c r="M651" s="356"/>
    </row>
    <row r="652" spans="1:13" s="7" customFormat="1" ht="33" customHeight="1" x14ac:dyDescent="0.35">
      <c r="A652" s="1"/>
      <c r="B652" s="1"/>
      <c r="C652" s="141"/>
      <c r="D652" s="189"/>
      <c r="E652" s="356"/>
      <c r="F652" s="356"/>
      <c r="G652" s="356"/>
      <c r="H652" s="356"/>
      <c r="I652" s="356"/>
      <c r="J652" s="356"/>
      <c r="K652" s="356"/>
      <c r="L652" s="356"/>
      <c r="M652" s="356"/>
    </row>
    <row r="653" spans="1:13" s="7" customFormat="1" ht="33" customHeight="1" x14ac:dyDescent="0.35">
      <c r="A653" s="1"/>
      <c r="B653" s="1"/>
      <c r="C653" s="141"/>
      <c r="D653" s="189"/>
      <c r="E653" s="356"/>
      <c r="F653" s="356"/>
      <c r="G653" s="356"/>
      <c r="H653" s="356"/>
      <c r="I653" s="356"/>
      <c r="J653" s="356"/>
      <c r="K653" s="356"/>
      <c r="L653" s="356"/>
      <c r="M653" s="356"/>
    </row>
    <row r="654" spans="1:13" s="7" customFormat="1" ht="33" customHeight="1" x14ac:dyDescent="0.35">
      <c r="A654" s="1"/>
      <c r="B654" s="1"/>
      <c r="C654" s="141"/>
      <c r="D654" s="189"/>
      <c r="E654" s="356"/>
      <c r="F654" s="356"/>
      <c r="G654" s="356"/>
      <c r="H654" s="356"/>
      <c r="I654" s="356"/>
      <c r="J654" s="356"/>
      <c r="K654" s="356"/>
      <c r="L654" s="356"/>
      <c r="M654" s="356"/>
    </row>
    <row r="655" spans="1:13" s="7" customFormat="1" ht="33" customHeight="1" x14ac:dyDescent="0.35">
      <c r="A655" s="1"/>
      <c r="B655" s="1"/>
      <c r="C655" s="141"/>
      <c r="D655" s="189"/>
      <c r="E655" s="356"/>
      <c r="F655" s="356"/>
      <c r="G655" s="356"/>
      <c r="H655" s="356"/>
      <c r="I655" s="356"/>
      <c r="J655" s="356"/>
      <c r="K655" s="356"/>
      <c r="L655" s="356"/>
      <c r="M655" s="356"/>
    </row>
    <row r="656" spans="1:13" s="7" customFormat="1" ht="33" customHeight="1" x14ac:dyDescent="0.35">
      <c r="A656" s="1"/>
      <c r="B656" s="1"/>
      <c r="C656" s="141"/>
      <c r="D656" s="189"/>
      <c r="E656" s="356"/>
      <c r="F656" s="356"/>
      <c r="G656" s="356"/>
      <c r="H656" s="356"/>
      <c r="I656" s="356"/>
      <c r="J656" s="356"/>
      <c r="K656" s="356"/>
      <c r="L656" s="356"/>
      <c r="M656" s="356"/>
    </row>
    <row r="657" spans="1:13" s="7" customFormat="1" ht="33" customHeight="1" x14ac:dyDescent="0.35">
      <c r="A657" s="1"/>
      <c r="B657" s="1"/>
      <c r="C657" s="141"/>
      <c r="D657" s="189"/>
      <c r="E657" s="356"/>
      <c r="F657" s="356"/>
      <c r="G657" s="356"/>
      <c r="H657" s="356"/>
      <c r="I657" s="356"/>
      <c r="J657" s="356"/>
      <c r="K657" s="356"/>
      <c r="L657" s="356"/>
      <c r="M657" s="356"/>
    </row>
    <row r="658" spans="1:13" s="7" customFormat="1" ht="33" customHeight="1" x14ac:dyDescent="0.35">
      <c r="A658" s="1"/>
      <c r="B658" s="1"/>
      <c r="C658" s="141"/>
      <c r="D658" s="189"/>
      <c r="E658" s="356"/>
      <c r="F658" s="356"/>
      <c r="G658" s="356"/>
      <c r="H658" s="356"/>
      <c r="I658" s="356"/>
      <c r="J658" s="356"/>
      <c r="K658" s="356"/>
      <c r="L658" s="356"/>
      <c r="M658" s="356"/>
    </row>
    <row r="659" spans="1:13" s="7" customFormat="1" ht="33" customHeight="1" x14ac:dyDescent="0.35">
      <c r="A659" s="1"/>
      <c r="B659" s="1"/>
      <c r="C659" s="141"/>
      <c r="D659" s="189"/>
      <c r="E659" s="356"/>
      <c r="F659" s="356"/>
      <c r="G659" s="356"/>
      <c r="H659" s="356"/>
      <c r="I659" s="356"/>
      <c r="J659" s="356"/>
      <c r="K659" s="356"/>
      <c r="L659" s="356"/>
      <c r="M659" s="356"/>
    </row>
    <row r="660" spans="1:13" s="7" customFormat="1" ht="33" customHeight="1" x14ac:dyDescent="0.35">
      <c r="A660" s="1"/>
      <c r="B660" s="1"/>
      <c r="C660" s="141"/>
      <c r="D660" s="189"/>
      <c r="E660" s="356"/>
      <c r="F660" s="356"/>
      <c r="G660" s="356"/>
      <c r="H660" s="356"/>
      <c r="I660" s="356"/>
      <c r="J660" s="356"/>
      <c r="K660" s="356"/>
      <c r="L660" s="356"/>
      <c r="M660" s="356"/>
    </row>
    <row r="661" spans="1:13" s="7" customFormat="1" ht="33" customHeight="1" x14ac:dyDescent="0.35">
      <c r="A661" s="1"/>
      <c r="B661" s="1"/>
      <c r="C661" s="141"/>
      <c r="D661" s="189"/>
      <c r="E661" s="356"/>
      <c r="F661" s="356"/>
      <c r="G661" s="356"/>
      <c r="H661" s="356"/>
      <c r="I661" s="356"/>
      <c r="J661" s="356"/>
      <c r="K661" s="356"/>
      <c r="L661" s="356"/>
      <c r="M661" s="356"/>
    </row>
    <row r="662" spans="1:13" s="7" customFormat="1" ht="33" customHeight="1" x14ac:dyDescent="0.35">
      <c r="A662" s="1"/>
      <c r="B662" s="1"/>
      <c r="C662" s="141"/>
      <c r="D662" s="189"/>
      <c r="E662" s="356"/>
      <c r="F662" s="356"/>
      <c r="G662" s="356"/>
      <c r="H662" s="356"/>
      <c r="I662" s="356"/>
      <c r="J662" s="356"/>
      <c r="K662" s="356"/>
      <c r="L662" s="356"/>
      <c r="M662" s="356"/>
    </row>
    <row r="663" spans="1:13" s="7" customFormat="1" ht="33" customHeight="1" x14ac:dyDescent="0.35">
      <c r="A663" s="1"/>
      <c r="B663" s="1"/>
      <c r="C663" s="141"/>
      <c r="D663" s="189"/>
      <c r="E663" s="356"/>
      <c r="F663" s="356"/>
      <c r="G663" s="356"/>
      <c r="H663" s="356"/>
      <c r="I663" s="356"/>
      <c r="J663" s="356"/>
      <c r="K663" s="356"/>
      <c r="L663" s="356"/>
      <c r="M663" s="356"/>
    </row>
    <row r="664" spans="1:13" s="7" customFormat="1" ht="33" customHeight="1" x14ac:dyDescent="0.35">
      <c r="A664" s="1"/>
      <c r="B664" s="1"/>
      <c r="C664" s="141"/>
      <c r="D664" s="189"/>
      <c r="E664" s="356"/>
      <c r="F664" s="356"/>
      <c r="G664" s="356"/>
      <c r="H664" s="356"/>
      <c r="I664" s="356"/>
      <c r="J664" s="356"/>
      <c r="K664" s="356"/>
      <c r="L664" s="356"/>
      <c r="M664" s="356"/>
    </row>
    <row r="665" spans="1:13" s="7" customFormat="1" ht="33" customHeight="1" x14ac:dyDescent="0.35">
      <c r="A665" s="1"/>
      <c r="B665" s="1"/>
      <c r="C665" s="141"/>
      <c r="D665" s="189"/>
      <c r="E665" s="356"/>
      <c r="F665" s="356"/>
      <c r="G665" s="356"/>
      <c r="H665" s="356"/>
      <c r="I665" s="356"/>
      <c r="J665" s="356"/>
      <c r="K665" s="356"/>
      <c r="L665" s="356"/>
      <c r="M665" s="356"/>
    </row>
    <row r="666" spans="1:13" s="7" customFormat="1" ht="33" customHeight="1" x14ac:dyDescent="0.35">
      <c r="A666" s="1"/>
      <c r="B666" s="1"/>
      <c r="C666" s="141"/>
      <c r="D666" s="189"/>
      <c r="E666" s="356"/>
      <c r="F666" s="356"/>
      <c r="G666" s="356"/>
      <c r="H666" s="356"/>
      <c r="I666" s="356"/>
      <c r="J666" s="356"/>
      <c r="K666" s="356"/>
      <c r="L666" s="356"/>
      <c r="M666" s="356"/>
    </row>
    <row r="667" spans="1:13" s="7" customFormat="1" ht="33" customHeight="1" x14ac:dyDescent="0.35">
      <c r="A667" s="1"/>
      <c r="B667" s="1"/>
      <c r="C667" s="141"/>
      <c r="D667" s="189"/>
      <c r="E667" s="356"/>
      <c r="F667" s="356"/>
      <c r="G667" s="356"/>
      <c r="H667" s="356"/>
      <c r="I667" s="356"/>
      <c r="J667" s="356"/>
      <c r="K667" s="356"/>
      <c r="L667" s="356"/>
      <c r="M667" s="356"/>
    </row>
    <row r="668" spans="1:13" s="7" customFormat="1" ht="33" customHeight="1" x14ac:dyDescent="0.35">
      <c r="A668" s="1"/>
      <c r="B668" s="1"/>
      <c r="C668" s="141"/>
      <c r="D668" s="189"/>
      <c r="E668" s="356"/>
      <c r="F668" s="356"/>
      <c r="G668" s="356"/>
      <c r="H668" s="356"/>
      <c r="I668" s="356"/>
      <c r="J668" s="356"/>
      <c r="K668" s="356"/>
      <c r="L668" s="356"/>
      <c r="M668" s="356"/>
    </row>
    <row r="669" spans="1:13" s="7" customFormat="1" ht="33" customHeight="1" x14ac:dyDescent="0.35">
      <c r="A669" s="1"/>
      <c r="B669" s="1"/>
      <c r="C669" s="141"/>
      <c r="D669" s="189"/>
      <c r="E669" s="356"/>
      <c r="F669" s="356"/>
      <c r="G669" s="356"/>
      <c r="H669" s="356"/>
      <c r="I669" s="356"/>
      <c r="J669" s="356"/>
      <c r="K669" s="356"/>
      <c r="L669" s="356"/>
      <c r="M669" s="356"/>
    </row>
    <row r="670" spans="1:13" s="7" customFormat="1" ht="33" customHeight="1" x14ac:dyDescent="0.35">
      <c r="A670" s="1"/>
      <c r="B670" s="1"/>
      <c r="C670" s="141"/>
      <c r="D670" s="189"/>
      <c r="E670" s="356"/>
      <c r="F670" s="356"/>
      <c r="G670" s="356"/>
      <c r="H670" s="356"/>
      <c r="I670" s="356"/>
      <c r="J670" s="356"/>
      <c r="K670" s="356"/>
      <c r="L670" s="356"/>
      <c r="M670" s="356"/>
    </row>
    <row r="671" spans="1:13" s="7" customFormat="1" ht="33" customHeight="1" x14ac:dyDescent="0.35">
      <c r="A671" s="1"/>
      <c r="B671" s="1"/>
      <c r="C671" s="141"/>
      <c r="D671" s="189"/>
      <c r="E671" s="356"/>
      <c r="F671" s="356"/>
      <c r="G671" s="356"/>
      <c r="H671" s="356"/>
      <c r="I671" s="356"/>
      <c r="J671" s="356"/>
      <c r="K671" s="356"/>
      <c r="L671" s="356"/>
      <c r="M671" s="356"/>
    </row>
    <row r="672" spans="1:13" s="7" customFormat="1" ht="33" customHeight="1" x14ac:dyDescent="0.35">
      <c r="A672" s="1"/>
      <c r="B672" s="1"/>
      <c r="C672" s="141"/>
      <c r="D672" s="189"/>
      <c r="E672" s="356"/>
      <c r="F672" s="356"/>
      <c r="G672" s="356"/>
      <c r="H672" s="356"/>
      <c r="I672" s="356"/>
      <c r="J672" s="356"/>
      <c r="K672" s="356"/>
      <c r="L672" s="356"/>
      <c r="M672" s="356"/>
    </row>
    <row r="673" spans="1:13" s="7" customFormat="1" ht="33" customHeight="1" x14ac:dyDescent="0.35">
      <c r="A673" s="1"/>
      <c r="B673" s="1"/>
      <c r="C673" s="141"/>
      <c r="D673" s="189"/>
      <c r="E673" s="356"/>
      <c r="F673" s="356"/>
      <c r="G673" s="356"/>
      <c r="H673" s="356"/>
      <c r="I673" s="356"/>
      <c r="J673" s="356"/>
      <c r="K673" s="356"/>
      <c r="L673" s="356"/>
      <c r="M673" s="356"/>
    </row>
    <row r="674" spans="1:13" s="7" customFormat="1" ht="33" customHeight="1" x14ac:dyDescent="0.35">
      <c r="A674" s="1"/>
      <c r="B674" s="1"/>
      <c r="C674" s="141"/>
      <c r="D674" s="189"/>
      <c r="E674" s="356"/>
      <c r="F674" s="356"/>
      <c r="G674" s="356"/>
      <c r="H674" s="356"/>
      <c r="I674" s="356"/>
      <c r="J674" s="356"/>
      <c r="K674" s="356"/>
      <c r="L674" s="356"/>
      <c r="M674" s="356"/>
    </row>
    <row r="675" spans="1:13" s="7" customFormat="1" ht="33" customHeight="1" x14ac:dyDescent="0.35">
      <c r="A675" s="1"/>
      <c r="B675" s="1"/>
      <c r="C675" s="141"/>
      <c r="D675" s="189"/>
      <c r="E675" s="356"/>
      <c r="F675" s="356"/>
      <c r="G675" s="356"/>
      <c r="H675" s="356"/>
      <c r="I675" s="356"/>
      <c r="J675" s="356"/>
      <c r="K675" s="356"/>
      <c r="L675" s="356"/>
      <c r="M675" s="356"/>
    </row>
    <row r="676" spans="1:13" s="7" customFormat="1" ht="33" customHeight="1" x14ac:dyDescent="0.35">
      <c r="A676" s="1"/>
      <c r="B676" s="1"/>
      <c r="C676" s="141"/>
      <c r="D676" s="189"/>
      <c r="E676" s="356"/>
      <c r="F676" s="356"/>
      <c r="G676" s="356"/>
      <c r="H676" s="356"/>
      <c r="I676" s="356"/>
      <c r="J676" s="356"/>
      <c r="K676" s="356"/>
      <c r="L676" s="356"/>
      <c r="M676" s="356"/>
    </row>
    <row r="677" spans="1:13" s="7" customFormat="1" ht="33" customHeight="1" x14ac:dyDescent="0.35">
      <c r="A677" s="1"/>
      <c r="B677" s="1"/>
      <c r="C677" s="141"/>
      <c r="D677" s="189"/>
      <c r="E677" s="356"/>
      <c r="F677" s="356"/>
      <c r="G677" s="356"/>
      <c r="H677" s="356"/>
      <c r="I677" s="356"/>
      <c r="J677" s="356"/>
      <c r="K677" s="356"/>
      <c r="L677" s="356"/>
      <c r="M677" s="356"/>
    </row>
    <row r="678" spans="1:13" s="7" customFormat="1" ht="33" customHeight="1" x14ac:dyDescent="0.35">
      <c r="A678" s="1"/>
      <c r="B678" s="1"/>
      <c r="C678" s="141"/>
      <c r="D678" s="189"/>
      <c r="E678" s="356"/>
      <c r="F678" s="356"/>
      <c r="G678" s="356"/>
      <c r="H678" s="356"/>
      <c r="I678" s="356"/>
      <c r="J678" s="356"/>
      <c r="K678" s="356"/>
      <c r="L678" s="356"/>
      <c r="M678" s="356"/>
    </row>
    <row r="679" spans="1:13" s="7" customFormat="1" ht="33" customHeight="1" x14ac:dyDescent="0.35">
      <c r="A679" s="1"/>
      <c r="B679" s="1"/>
      <c r="C679" s="141"/>
      <c r="D679" s="189"/>
      <c r="E679" s="356"/>
      <c r="F679" s="356"/>
      <c r="G679" s="356"/>
      <c r="H679" s="356"/>
      <c r="I679" s="356"/>
      <c r="J679" s="356"/>
      <c r="K679" s="356"/>
      <c r="L679" s="356"/>
      <c r="M679" s="356"/>
    </row>
    <row r="680" spans="1:13" s="7" customFormat="1" ht="33" customHeight="1" x14ac:dyDescent="0.35">
      <c r="A680" s="1"/>
      <c r="B680" s="1"/>
      <c r="C680" s="141"/>
      <c r="D680" s="189"/>
      <c r="E680" s="356"/>
      <c r="F680" s="356"/>
      <c r="G680" s="356"/>
      <c r="H680" s="356"/>
      <c r="I680" s="356"/>
      <c r="J680" s="356"/>
      <c r="K680" s="356"/>
      <c r="L680" s="356"/>
      <c r="M680" s="356"/>
    </row>
    <row r="681" spans="1:13" s="7" customFormat="1" ht="33" customHeight="1" x14ac:dyDescent="0.35">
      <c r="A681" s="1"/>
      <c r="B681" s="1"/>
      <c r="C681" s="141"/>
      <c r="D681" s="189"/>
      <c r="E681" s="356"/>
      <c r="F681" s="356"/>
      <c r="G681" s="356"/>
      <c r="H681" s="356"/>
      <c r="I681" s="356"/>
      <c r="J681" s="356"/>
      <c r="K681" s="356"/>
      <c r="L681" s="356"/>
      <c r="M681" s="356"/>
    </row>
    <row r="682" spans="1:13" s="7" customFormat="1" ht="33" customHeight="1" x14ac:dyDescent="0.35">
      <c r="A682" s="1"/>
      <c r="B682" s="1"/>
      <c r="C682" s="141"/>
      <c r="D682" s="189"/>
      <c r="E682" s="356"/>
      <c r="F682" s="356"/>
      <c r="G682" s="356"/>
      <c r="H682" s="356"/>
      <c r="I682" s="356"/>
      <c r="J682" s="356"/>
      <c r="K682" s="356"/>
      <c r="L682" s="356"/>
      <c r="M682" s="356"/>
    </row>
    <row r="683" spans="1:13" s="7" customFormat="1" ht="33" customHeight="1" x14ac:dyDescent="0.35">
      <c r="A683" s="1"/>
      <c r="B683" s="1"/>
      <c r="C683" s="141"/>
      <c r="D683" s="189"/>
      <c r="E683" s="356"/>
      <c r="F683" s="356"/>
      <c r="G683" s="356"/>
      <c r="H683" s="356"/>
      <c r="I683" s="356"/>
      <c r="J683" s="356"/>
      <c r="K683" s="356"/>
      <c r="L683" s="356"/>
      <c r="M683" s="356"/>
    </row>
    <row r="684" spans="1:13" s="7" customFormat="1" ht="33" customHeight="1" x14ac:dyDescent="0.35">
      <c r="A684" s="1"/>
      <c r="B684" s="1"/>
      <c r="C684" s="141"/>
      <c r="D684" s="189"/>
      <c r="E684" s="356"/>
      <c r="F684" s="356"/>
      <c r="G684" s="356"/>
      <c r="H684" s="356"/>
      <c r="I684" s="356"/>
      <c r="J684" s="356"/>
      <c r="K684" s="356"/>
      <c r="L684" s="356"/>
      <c r="M684" s="356"/>
    </row>
    <row r="685" spans="1:13" s="7" customFormat="1" ht="33" customHeight="1" x14ac:dyDescent="0.35">
      <c r="A685" s="1"/>
      <c r="B685" s="1"/>
      <c r="C685" s="141"/>
      <c r="D685" s="189"/>
      <c r="E685" s="356"/>
      <c r="F685" s="356"/>
      <c r="G685" s="356"/>
      <c r="H685" s="356"/>
      <c r="I685" s="356"/>
      <c r="J685" s="356"/>
      <c r="K685" s="356"/>
      <c r="L685" s="356"/>
      <c r="M685" s="356"/>
    </row>
    <row r="686" spans="1:13" s="7" customFormat="1" ht="33" customHeight="1" x14ac:dyDescent="0.35">
      <c r="A686" s="1"/>
      <c r="B686" s="1"/>
      <c r="C686" s="141"/>
      <c r="D686" s="189"/>
      <c r="E686" s="356"/>
      <c r="F686" s="356"/>
      <c r="G686" s="356"/>
      <c r="H686" s="356"/>
      <c r="I686" s="356"/>
      <c r="J686" s="356"/>
      <c r="K686" s="356"/>
      <c r="L686" s="356"/>
      <c r="M686" s="356"/>
    </row>
    <row r="687" spans="1:13" s="7" customFormat="1" ht="33" customHeight="1" x14ac:dyDescent="0.35">
      <c r="A687" s="1"/>
      <c r="B687" s="1"/>
      <c r="C687" s="141"/>
      <c r="D687" s="189"/>
      <c r="E687" s="356"/>
      <c r="F687" s="356"/>
      <c r="G687" s="356"/>
      <c r="H687" s="356"/>
      <c r="I687" s="356"/>
      <c r="J687" s="356"/>
      <c r="K687" s="356"/>
      <c r="L687" s="356"/>
      <c r="M687" s="356"/>
    </row>
    <row r="688" spans="1:13" s="7" customFormat="1" ht="33" customHeight="1" x14ac:dyDescent="0.35">
      <c r="A688" s="1"/>
      <c r="B688" s="1"/>
      <c r="C688" s="141"/>
      <c r="D688" s="189"/>
      <c r="E688" s="356"/>
      <c r="F688" s="356"/>
      <c r="G688" s="356"/>
      <c r="H688" s="356"/>
      <c r="I688" s="356"/>
      <c r="J688" s="356"/>
      <c r="K688" s="356"/>
      <c r="L688" s="356"/>
      <c r="M688" s="356"/>
    </row>
    <row r="689" spans="1:13" s="7" customFormat="1" ht="33" customHeight="1" x14ac:dyDescent="0.35">
      <c r="A689" s="1"/>
      <c r="B689" s="1"/>
      <c r="C689" s="141"/>
      <c r="D689" s="189"/>
      <c r="E689" s="356"/>
      <c r="F689" s="356"/>
      <c r="G689" s="356"/>
      <c r="H689" s="356"/>
      <c r="I689" s="356"/>
      <c r="J689" s="356"/>
      <c r="K689" s="356"/>
      <c r="L689" s="356"/>
      <c r="M689" s="356"/>
    </row>
    <row r="690" spans="1:13" s="7" customFormat="1" ht="33" customHeight="1" x14ac:dyDescent="0.35">
      <c r="A690" s="1"/>
      <c r="B690" s="1"/>
      <c r="C690" s="141"/>
      <c r="D690" s="189"/>
      <c r="E690" s="356"/>
      <c r="F690" s="356"/>
      <c r="G690" s="356"/>
      <c r="H690" s="356"/>
      <c r="I690" s="356"/>
      <c r="J690" s="356"/>
      <c r="K690" s="356"/>
      <c r="L690" s="356"/>
      <c r="M690" s="356"/>
    </row>
    <row r="691" spans="1:13" s="7" customFormat="1" ht="33" customHeight="1" x14ac:dyDescent="0.35">
      <c r="A691" s="1"/>
      <c r="B691" s="1"/>
      <c r="C691" s="141"/>
      <c r="D691" s="189"/>
      <c r="E691" s="356"/>
      <c r="F691" s="356"/>
      <c r="G691" s="356"/>
      <c r="H691" s="356"/>
      <c r="I691" s="356"/>
      <c r="J691" s="356"/>
      <c r="K691" s="356"/>
      <c r="L691" s="356"/>
      <c r="M691" s="356"/>
    </row>
    <row r="692" spans="1:13" s="7" customFormat="1" ht="33" customHeight="1" x14ac:dyDescent="0.35">
      <c r="A692" s="1"/>
      <c r="B692" s="1"/>
      <c r="C692" s="141"/>
      <c r="D692" s="189"/>
      <c r="E692" s="356"/>
      <c r="F692" s="356"/>
      <c r="G692" s="356"/>
      <c r="H692" s="356"/>
      <c r="I692" s="356"/>
      <c r="J692" s="356"/>
      <c r="K692" s="356"/>
      <c r="L692" s="356"/>
      <c r="M692" s="356"/>
    </row>
    <row r="693" spans="1:13" s="7" customFormat="1" ht="33" customHeight="1" x14ac:dyDescent="0.35">
      <c r="A693" s="1"/>
      <c r="B693" s="1"/>
      <c r="C693" s="141"/>
      <c r="D693" s="189"/>
      <c r="E693" s="356"/>
      <c r="F693" s="356"/>
      <c r="G693" s="356"/>
      <c r="H693" s="356"/>
      <c r="I693" s="356"/>
      <c r="J693" s="356"/>
      <c r="K693" s="356"/>
      <c r="L693" s="356"/>
      <c r="M693" s="356"/>
    </row>
    <row r="694" spans="1:13" s="7" customFormat="1" ht="33" customHeight="1" x14ac:dyDescent="0.35">
      <c r="A694" s="1"/>
      <c r="B694" s="1"/>
      <c r="C694" s="141"/>
      <c r="D694" s="189"/>
      <c r="E694" s="356"/>
      <c r="F694" s="356"/>
      <c r="G694" s="356"/>
      <c r="H694" s="356"/>
      <c r="I694" s="356"/>
      <c r="J694" s="356"/>
      <c r="K694" s="356"/>
      <c r="L694" s="356"/>
      <c r="M694" s="356"/>
    </row>
    <row r="695" spans="1:13" s="7" customFormat="1" ht="33" customHeight="1" x14ac:dyDescent="0.35">
      <c r="A695" s="1"/>
      <c r="B695" s="1"/>
      <c r="C695" s="141"/>
      <c r="D695" s="189"/>
      <c r="E695" s="356"/>
      <c r="F695" s="356"/>
      <c r="G695" s="356"/>
      <c r="H695" s="356"/>
      <c r="I695" s="356"/>
      <c r="J695" s="356"/>
      <c r="K695" s="356"/>
      <c r="L695" s="356"/>
      <c r="M695" s="356"/>
    </row>
    <row r="696" spans="1:13" s="7" customFormat="1" ht="33" customHeight="1" x14ac:dyDescent="0.35">
      <c r="A696" s="1"/>
      <c r="B696" s="1"/>
      <c r="C696" s="141"/>
      <c r="D696" s="189"/>
      <c r="E696" s="356"/>
      <c r="F696" s="356"/>
      <c r="G696" s="356"/>
      <c r="H696" s="356"/>
      <c r="I696" s="356"/>
      <c r="J696" s="356"/>
      <c r="K696" s="356"/>
      <c r="L696" s="356"/>
      <c r="M696" s="356"/>
    </row>
    <row r="697" spans="1:13" s="7" customFormat="1" ht="33" customHeight="1" x14ac:dyDescent="0.35">
      <c r="A697" s="1"/>
      <c r="B697" s="1"/>
      <c r="C697" s="141"/>
      <c r="D697" s="189"/>
      <c r="E697" s="356"/>
      <c r="F697" s="356"/>
      <c r="G697" s="356"/>
      <c r="H697" s="356"/>
      <c r="I697" s="356"/>
      <c r="J697" s="356"/>
      <c r="K697" s="356"/>
      <c r="L697" s="356"/>
      <c r="M697" s="356"/>
    </row>
    <row r="698" spans="1:13" s="7" customFormat="1" ht="33" customHeight="1" x14ac:dyDescent="0.35">
      <c r="A698" s="1"/>
      <c r="B698" s="1"/>
      <c r="C698" s="141"/>
      <c r="D698" s="189"/>
      <c r="E698" s="356"/>
      <c r="F698" s="356"/>
      <c r="G698" s="356"/>
      <c r="H698" s="356"/>
      <c r="I698" s="356"/>
      <c r="J698" s="356"/>
      <c r="K698" s="356"/>
      <c r="L698" s="356"/>
      <c r="M698" s="356"/>
    </row>
    <row r="699" spans="1:13" s="7" customFormat="1" ht="33" customHeight="1" x14ac:dyDescent="0.35">
      <c r="A699" s="1"/>
      <c r="B699" s="1"/>
      <c r="C699" s="141"/>
      <c r="D699" s="189"/>
      <c r="E699" s="356"/>
      <c r="F699" s="356"/>
      <c r="G699" s="356"/>
      <c r="H699" s="356"/>
      <c r="I699" s="356"/>
      <c r="J699" s="356"/>
      <c r="K699" s="356"/>
      <c r="L699" s="356"/>
      <c r="M699" s="356"/>
    </row>
    <row r="700" spans="1:13" s="7" customFormat="1" ht="33" customHeight="1" x14ac:dyDescent="0.35">
      <c r="A700" s="1"/>
      <c r="B700" s="1"/>
      <c r="C700" s="141"/>
      <c r="D700" s="189"/>
      <c r="E700" s="356"/>
      <c r="F700" s="356"/>
      <c r="G700" s="356"/>
      <c r="H700" s="356"/>
      <c r="I700" s="356"/>
      <c r="J700" s="356"/>
      <c r="K700" s="356"/>
      <c r="L700" s="356"/>
      <c r="M700" s="356"/>
    </row>
    <row r="701" spans="1:13" s="7" customFormat="1" ht="33" customHeight="1" x14ac:dyDescent="0.35">
      <c r="A701" s="1"/>
      <c r="B701" s="1"/>
      <c r="C701" s="141"/>
      <c r="D701" s="189"/>
      <c r="E701" s="356"/>
      <c r="F701" s="356"/>
      <c r="G701" s="356"/>
      <c r="H701" s="356"/>
      <c r="I701" s="356"/>
      <c r="J701" s="356"/>
      <c r="K701" s="356"/>
      <c r="L701" s="356"/>
      <c r="M701" s="356"/>
    </row>
    <row r="702" spans="1:13" s="7" customFormat="1" ht="33" customHeight="1" x14ac:dyDescent="0.35">
      <c r="A702" s="1"/>
      <c r="B702" s="1"/>
      <c r="C702" s="141"/>
      <c r="D702" s="189"/>
      <c r="E702" s="356"/>
      <c r="F702" s="356"/>
      <c r="G702" s="356"/>
      <c r="H702" s="356"/>
      <c r="I702" s="356"/>
      <c r="J702" s="356"/>
      <c r="K702" s="356"/>
      <c r="L702" s="356"/>
      <c r="M702" s="356"/>
    </row>
    <row r="703" spans="1:13" s="7" customFormat="1" ht="33" customHeight="1" x14ac:dyDescent="0.35">
      <c r="A703" s="1"/>
      <c r="B703" s="1"/>
      <c r="C703" s="141"/>
      <c r="D703" s="189"/>
      <c r="E703" s="356"/>
      <c r="F703" s="356"/>
      <c r="G703" s="356"/>
      <c r="H703" s="356"/>
      <c r="I703" s="356"/>
      <c r="J703" s="356"/>
      <c r="K703" s="356"/>
      <c r="L703" s="356"/>
      <c r="M703" s="356"/>
    </row>
    <row r="704" spans="1:13" s="7" customFormat="1" ht="33" customHeight="1" x14ac:dyDescent="0.35">
      <c r="A704" s="1"/>
      <c r="B704" s="1"/>
      <c r="C704" s="141"/>
      <c r="D704" s="189"/>
      <c r="E704" s="356"/>
      <c r="F704" s="356"/>
      <c r="G704" s="356"/>
      <c r="H704" s="356"/>
      <c r="I704" s="356"/>
      <c r="J704" s="356"/>
      <c r="K704" s="356"/>
      <c r="L704" s="356"/>
      <c r="M704" s="356"/>
    </row>
    <row r="705" spans="1:13" s="7" customFormat="1" ht="33" customHeight="1" x14ac:dyDescent="0.35">
      <c r="A705" s="1"/>
      <c r="B705" s="1"/>
      <c r="C705" s="141"/>
      <c r="D705" s="189"/>
      <c r="E705" s="356"/>
      <c r="F705" s="356"/>
      <c r="G705" s="356"/>
      <c r="H705" s="356"/>
      <c r="I705" s="356"/>
      <c r="J705" s="356"/>
      <c r="K705" s="356"/>
      <c r="L705" s="356"/>
      <c r="M705" s="356"/>
    </row>
    <row r="706" spans="1:13" s="7" customFormat="1" ht="33" customHeight="1" x14ac:dyDescent="0.35">
      <c r="A706" s="1"/>
      <c r="B706" s="1"/>
      <c r="C706" s="141"/>
      <c r="D706" s="189"/>
      <c r="E706" s="356"/>
      <c r="F706" s="356"/>
      <c r="G706" s="356"/>
      <c r="H706" s="356"/>
      <c r="I706" s="356"/>
      <c r="J706" s="356"/>
      <c r="K706" s="356"/>
      <c r="L706" s="356"/>
      <c r="M706" s="356"/>
    </row>
    <row r="707" spans="1:13" s="7" customFormat="1" ht="33" customHeight="1" x14ac:dyDescent="0.35">
      <c r="A707" s="1"/>
      <c r="B707" s="1"/>
      <c r="C707" s="141"/>
      <c r="D707" s="189"/>
      <c r="E707" s="356"/>
      <c r="F707" s="356"/>
      <c r="G707" s="356"/>
      <c r="H707" s="356"/>
      <c r="I707" s="356"/>
      <c r="J707" s="356"/>
      <c r="K707" s="356"/>
      <c r="L707" s="356"/>
      <c r="M707" s="356"/>
    </row>
    <row r="708" spans="1:13" s="7" customFormat="1" ht="33" customHeight="1" x14ac:dyDescent="0.35">
      <c r="A708" s="1"/>
      <c r="B708" s="1"/>
      <c r="C708" s="141"/>
      <c r="D708" s="189"/>
      <c r="E708" s="356"/>
      <c r="F708" s="356"/>
      <c r="G708" s="356"/>
      <c r="H708" s="356"/>
      <c r="I708" s="356"/>
      <c r="J708" s="356"/>
      <c r="K708" s="356"/>
      <c r="L708" s="356"/>
      <c r="M708" s="356"/>
    </row>
    <row r="709" spans="1:13" s="7" customFormat="1" ht="33" customHeight="1" x14ac:dyDescent="0.35">
      <c r="A709" s="1"/>
      <c r="B709" s="1"/>
      <c r="C709" s="141"/>
      <c r="D709" s="189"/>
      <c r="E709" s="356"/>
      <c r="F709" s="356"/>
      <c r="G709" s="356"/>
      <c r="H709" s="356"/>
      <c r="I709" s="356"/>
      <c r="J709" s="356"/>
      <c r="K709" s="356"/>
      <c r="L709" s="356"/>
      <c r="M709" s="356"/>
    </row>
    <row r="710" spans="1:13" s="7" customFormat="1" ht="33" customHeight="1" x14ac:dyDescent="0.35">
      <c r="A710" s="1"/>
      <c r="B710" s="1"/>
      <c r="C710" s="141"/>
      <c r="D710" s="189"/>
      <c r="E710" s="356"/>
      <c r="F710" s="356"/>
      <c r="G710" s="356"/>
      <c r="H710" s="356"/>
      <c r="I710" s="356"/>
      <c r="J710" s="356"/>
      <c r="K710" s="356"/>
      <c r="L710" s="356"/>
      <c r="M710" s="356"/>
    </row>
    <row r="711" spans="1:13" s="7" customFormat="1" ht="33" customHeight="1" x14ac:dyDescent="0.35">
      <c r="A711" s="1"/>
      <c r="B711" s="1"/>
      <c r="C711" s="141"/>
      <c r="D711" s="189"/>
      <c r="E711" s="356"/>
      <c r="F711" s="356"/>
      <c r="G711" s="356"/>
      <c r="H711" s="356"/>
      <c r="I711" s="356"/>
      <c r="J711" s="356"/>
      <c r="K711" s="356"/>
      <c r="L711" s="356"/>
      <c r="M711" s="356"/>
    </row>
    <row r="712" spans="1:13" s="7" customFormat="1" ht="33" customHeight="1" x14ac:dyDescent="0.35">
      <c r="A712" s="1"/>
      <c r="B712" s="1"/>
      <c r="C712" s="141"/>
      <c r="D712" s="189"/>
      <c r="E712" s="356"/>
      <c r="F712" s="356"/>
      <c r="G712" s="356"/>
      <c r="H712" s="356"/>
      <c r="I712" s="356"/>
      <c r="J712" s="356"/>
      <c r="K712" s="356"/>
      <c r="L712" s="356"/>
      <c r="M712" s="356"/>
    </row>
    <row r="713" spans="1:13" s="7" customFormat="1" ht="33" customHeight="1" x14ac:dyDescent="0.35">
      <c r="A713" s="1"/>
      <c r="B713" s="1"/>
      <c r="C713" s="141"/>
      <c r="D713" s="189"/>
      <c r="E713" s="356"/>
      <c r="F713" s="356"/>
      <c r="G713" s="356"/>
      <c r="H713" s="356"/>
      <c r="I713" s="356"/>
      <c r="J713" s="356"/>
      <c r="K713" s="356"/>
      <c r="L713" s="356"/>
      <c r="M713" s="356"/>
    </row>
    <row r="714" spans="1:13" s="7" customFormat="1" ht="33" customHeight="1" x14ac:dyDescent="0.35">
      <c r="A714" s="1"/>
      <c r="B714" s="1"/>
      <c r="C714" s="141"/>
      <c r="D714" s="189"/>
      <c r="E714" s="356"/>
      <c r="F714" s="356"/>
      <c r="G714" s="356"/>
      <c r="H714" s="356"/>
      <c r="I714" s="356"/>
      <c r="J714" s="356"/>
      <c r="K714" s="356"/>
      <c r="L714" s="356"/>
      <c r="M714" s="356"/>
    </row>
    <row r="715" spans="1:13" s="7" customFormat="1" ht="33" customHeight="1" x14ac:dyDescent="0.35">
      <c r="A715" s="1"/>
      <c r="B715" s="1"/>
      <c r="C715" s="141"/>
      <c r="D715" s="189"/>
      <c r="E715" s="356"/>
      <c r="F715" s="356"/>
      <c r="G715" s="356"/>
      <c r="H715" s="356"/>
      <c r="I715" s="356"/>
      <c r="J715" s="356"/>
      <c r="K715" s="356"/>
      <c r="L715" s="356"/>
      <c r="M715" s="356"/>
    </row>
    <row r="716" spans="1:13" s="7" customFormat="1" ht="33" customHeight="1" x14ac:dyDescent="0.35">
      <c r="A716" s="1"/>
      <c r="B716" s="1"/>
      <c r="C716" s="141"/>
      <c r="D716" s="189"/>
      <c r="E716" s="356"/>
      <c r="F716" s="356"/>
      <c r="G716" s="356"/>
      <c r="H716" s="356"/>
      <c r="I716" s="356"/>
      <c r="J716" s="356"/>
      <c r="K716" s="356"/>
      <c r="L716" s="356"/>
      <c r="M716" s="356"/>
    </row>
    <row r="717" spans="1:13" s="7" customFormat="1" ht="33" customHeight="1" x14ac:dyDescent="0.35">
      <c r="A717" s="1"/>
      <c r="B717" s="1"/>
      <c r="C717" s="141"/>
      <c r="D717" s="189"/>
      <c r="E717" s="356"/>
      <c r="F717" s="356"/>
      <c r="G717" s="356"/>
      <c r="H717" s="356"/>
      <c r="I717" s="356"/>
      <c r="J717" s="356"/>
      <c r="K717" s="356"/>
      <c r="L717" s="356"/>
      <c r="M717" s="356"/>
    </row>
    <row r="718" spans="1:13" s="7" customFormat="1" ht="33" customHeight="1" x14ac:dyDescent="0.35">
      <c r="A718" s="1"/>
      <c r="B718" s="1"/>
      <c r="C718" s="141"/>
      <c r="D718" s="189"/>
      <c r="E718" s="356"/>
      <c r="F718" s="356"/>
      <c r="G718" s="356"/>
      <c r="H718" s="356"/>
      <c r="I718" s="356"/>
      <c r="J718" s="356"/>
      <c r="K718" s="356"/>
      <c r="L718" s="356"/>
      <c r="M718" s="356"/>
    </row>
    <row r="719" spans="1:13" s="7" customFormat="1" ht="33" customHeight="1" x14ac:dyDescent="0.35">
      <c r="A719" s="1"/>
      <c r="B719" s="1"/>
      <c r="C719" s="141"/>
      <c r="D719" s="189"/>
      <c r="E719" s="356"/>
      <c r="F719" s="356"/>
      <c r="G719" s="356"/>
      <c r="H719" s="356"/>
      <c r="I719" s="356"/>
      <c r="J719" s="356"/>
      <c r="K719" s="356"/>
      <c r="L719" s="356"/>
      <c r="M719" s="356"/>
    </row>
    <row r="720" spans="1:13" s="7" customFormat="1" ht="33" customHeight="1" x14ac:dyDescent="0.35">
      <c r="A720" s="1"/>
      <c r="B720" s="1"/>
      <c r="C720" s="141"/>
      <c r="D720" s="189"/>
      <c r="E720" s="356"/>
      <c r="F720" s="356"/>
      <c r="G720" s="356"/>
      <c r="H720" s="356"/>
      <c r="I720" s="356"/>
      <c r="J720" s="356"/>
      <c r="K720" s="356"/>
      <c r="L720" s="356"/>
      <c r="M720" s="356"/>
    </row>
    <row r="721" spans="1:13" s="7" customFormat="1" ht="33" customHeight="1" x14ac:dyDescent="0.35">
      <c r="A721" s="1"/>
      <c r="B721" s="1"/>
      <c r="C721" s="141"/>
      <c r="D721" s="189"/>
      <c r="E721" s="356"/>
      <c r="F721" s="356"/>
      <c r="G721" s="356"/>
      <c r="H721" s="356"/>
      <c r="I721" s="356"/>
      <c r="J721" s="356"/>
      <c r="K721" s="356"/>
      <c r="L721" s="356"/>
      <c r="M721" s="356"/>
    </row>
    <row r="722" spans="1:13" s="7" customFormat="1" ht="33" customHeight="1" x14ac:dyDescent="0.35">
      <c r="A722" s="1"/>
      <c r="B722" s="1"/>
      <c r="C722" s="141"/>
      <c r="D722" s="189"/>
      <c r="E722" s="356"/>
      <c r="F722" s="356"/>
      <c r="G722" s="356"/>
      <c r="H722" s="356"/>
      <c r="I722" s="356"/>
      <c r="J722" s="356"/>
      <c r="K722" s="356"/>
      <c r="L722" s="356"/>
      <c r="M722" s="356"/>
    </row>
    <row r="723" spans="1:13" s="7" customFormat="1" ht="33" customHeight="1" x14ac:dyDescent="0.35">
      <c r="A723" s="1"/>
      <c r="B723" s="1"/>
      <c r="C723" s="141"/>
      <c r="D723" s="189"/>
      <c r="E723" s="356"/>
      <c r="F723" s="356"/>
      <c r="G723" s="356"/>
      <c r="H723" s="356"/>
      <c r="I723" s="356"/>
      <c r="J723" s="356"/>
      <c r="K723" s="356"/>
      <c r="L723" s="356"/>
      <c r="M723" s="356"/>
    </row>
    <row r="724" spans="1:13" s="7" customFormat="1" ht="33" customHeight="1" x14ac:dyDescent="0.35">
      <c r="A724" s="1"/>
      <c r="B724" s="1"/>
      <c r="C724" s="141"/>
      <c r="D724" s="189"/>
      <c r="E724" s="356"/>
      <c r="F724" s="356"/>
      <c r="G724" s="356"/>
      <c r="H724" s="356"/>
      <c r="I724" s="356"/>
      <c r="J724" s="356"/>
      <c r="K724" s="356"/>
      <c r="L724" s="356"/>
      <c r="M724" s="356"/>
    </row>
    <row r="725" spans="1:13" s="7" customFormat="1" ht="33" customHeight="1" x14ac:dyDescent="0.35">
      <c r="A725" s="1"/>
      <c r="B725" s="1"/>
      <c r="C725" s="141"/>
      <c r="D725" s="189"/>
      <c r="E725" s="356"/>
      <c r="F725" s="356"/>
      <c r="G725" s="356"/>
      <c r="H725" s="356"/>
      <c r="I725" s="356"/>
      <c r="J725" s="356"/>
      <c r="K725" s="356"/>
      <c r="L725" s="356"/>
      <c r="M725" s="356"/>
    </row>
    <row r="726" spans="1:13" s="7" customFormat="1" ht="33" customHeight="1" x14ac:dyDescent="0.35">
      <c r="A726" s="1"/>
      <c r="B726" s="1"/>
      <c r="C726" s="141"/>
      <c r="D726" s="189"/>
      <c r="E726" s="356"/>
      <c r="F726" s="356"/>
      <c r="G726" s="356"/>
      <c r="H726" s="356"/>
      <c r="I726" s="356"/>
      <c r="J726" s="356"/>
      <c r="K726" s="356"/>
      <c r="L726" s="356"/>
      <c r="M726" s="356"/>
    </row>
    <row r="727" spans="1:13" s="7" customFormat="1" ht="33" customHeight="1" x14ac:dyDescent="0.35">
      <c r="A727" s="1"/>
      <c r="B727" s="1"/>
      <c r="C727" s="141"/>
      <c r="D727" s="189"/>
      <c r="E727" s="356"/>
      <c r="F727" s="356"/>
      <c r="G727" s="356"/>
      <c r="H727" s="356"/>
      <c r="I727" s="356"/>
      <c r="J727" s="356"/>
      <c r="K727" s="356"/>
      <c r="L727" s="356"/>
      <c r="M727" s="356"/>
    </row>
    <row r="728" spans="1:13" s="7" customFormat="1" ht="33" customHeight="1" x14ac:dyDescent="0.35">
      <c r="A728" s="1"/>
      <c r="B728" s="1"/>
      <c r="C728" s="141"/>
      <c r="D728" s="189"/>
      <c r="E728" s="356"/>
      <c r="F728" s="356"/>
      <c r="G728" s="356"/>
      <c r="H728" s="356"/>
      <c r="I728" s="356"/>
      <c r="J728" s="356"/>
      <c r="K728" s="356"/>
      <c r="L728" s="356"/>
      <c r="M728" s="356"/>
    </row>
    <row r="729" spans="1:13" s="7" customFormat="1" ht="33" customHeight="1" x14ac:dyDescent="0.35">
      <c r="A729" s="1"/>
      <c r="B729" s="1"/>
      <c r="C729" s="141"/>
      <c r="D729" s="189"/>
      <c r="E729" s="356"/>
      <c r="F729" s="356"/>
      <c r="G729" s="356"/>
      <c r="H729" s="356"/>
      <c r="I729" s="356"/>
      <c r="J729" s="356"/>
      <c r="K729" s="356"/>
      <c r="L729" s="356"/>
      <c r="M729" s="356"/>
    </row>
    <row r="730" spans="1:13" s="7" customFormat="1" ht="33" customHeight="1" x14ac:dyDescent="0.35">
      <c r="A730" s="1"/>
      <c r="B730" s="1"/>
      <c r="C730" s="141"/>
      <c r="D730" s="189"/>
      <c r="E730" s="356"/>
      <c r="F730" s="356"/>
      <c r="G730" s="356"/>
      <c r="H730" s="356"/>
      <c r="I730" s="356"/>
      <c r="J730" s="356"/>
      <c r="K730" s="356"/>
      <c r="L730" s="356"/>
      <c r="M730" s="356"/>
    </row>
    <row r="731" spans="1:13" s="7" customFormat="1" ht="33" customHeight="1" x14ac:dyDescent="0.35">
      <c r="A731" s="1"/>
      <c r="B731" s="1"/>
      <c r="C731" s="141"/>
      <c r="D731" s="189"/>
      <c r="E731" s="356"/>
      <c r="F731" s="356"/>
      <c r="G731" s="356"/>
      <c r="H731" s="356"/>
      <c r="I731" s="356"/>
      <c r="J731" s="356"/>
      <c r="K731" s="356"/>
      <c r="L731" s="356"/>
      <c r="M731" s="356"/>
    </row>
    <row r="732" spans="1:13" s="7" customFormat="1" ht="33" customHeight="1" x14ac:dyDescent="0.35">
      <c r="A732" s="1"/>
      <c r="B732" s="1"/>
      <c r="C732" s="141"/>
      <c r="D732" s="189"/>
      <c r="E732" s="356"/>
      <c r="F732" s="356"/>
      <c r="G732" s="356"/>
      <c r="H732" s="356"/>
      <c r="I732" s="356"/>
      <c r="J732" s="356"/>
      <c r="K732" s="356"/>
      <c r="L732" s="356"/>
      <c r="M732" s="356"/>
    </row>
    <row r="733" spans="1:13" s="7" customFormat="1" ht="33" customHeight="1" x14ac:dyDescent="0.35">
      <c r="A733" s="1"/>
      <c r="B733" s="1"/>
      <c r="C733" s="1"/>
      <c r="D733" s="8"/>
      <c r="E733" s="356"/>
      <c r="F733" s="356"/>
      <c r="G733" s="356"/>
      <c r="H733" s="356"/>
      <c r="I733" s="356"/>
      <c r="J733" s="356"/>
      <c r="K733" s="356"/>
      <c r="L733" s="356"/>
      <c r="M733" s="356"/>
    </row>
    <row r="734" spans="1:13" s="7" customFormat="1" ht="33" customHeight="1" x14ac:dyDescent="0.35">
      <c r="A734" s="1"/>
      <c r="B734" s="1"/>
      <c r="C734" s="1"/>
      <c r="D734" s="8"/>
      <c r="E734" s="356"/>
      <c r="F734" s="356"/>
      <c r="G734" s="356"/>
      <c r="H734" s="356"/>
      <c r="I734" s="356"/>
      <c r="J734" s="356"/>
      <c r="K734" s="356"/>
      <c r="L734" s="356"/>
      <c r="M734" s="356"/>
    </row>
    <row r="735" spans="1:13" s="7" customFormat="1" ht="33" customHeight="1" x14ac:dyDescent="0.35">
      <c r="A735" s="1"/>
      <c r="B735" s="1"/>
      <c r="C735" s="1"/>
      <c r="D735" s="8"/>
      <c r="E735" s="356"/>
      <c r="F735" s="356"/>
      <c r="G735" s="356"/>
      <c r="H735" s="356"/>
      <c r="I735" s="356"/>
      <c r="J735" s="356"/>
      <c r="K735" s="356"/>
      <c r="L735" s="356"/>
      <c r="M735" s="356"/>
    </row>
    <row r="736" spans="1:13" s="7" customFormat="1" ht="33" customHeight="1" x14ac:dyDescent="0.35">
      <c r="A736" s="1"/>
      <c r="B736" s="1"/>
      <c r="C736" s="1"/>
      <c r="D736" s="8"/>
      <c r="E736" s="356"/>
      <c r="F736" s="356"/>
      <c r="G736" s="356"/>
      <c r="H736" s="356"/>
      <c r="I736" s="356"/>
      <c r="J736" s="356"/>
      <c r="K736" s="356"/>
      <c r="L736" s="356"/>
      <c r="M736" s="356"/>
    </row>
    <row r="737" spans="1:24" s="7" customFormat="1" ht="33" customHeight="1" x14ac:dyDescent="0.35">
      <c r="A737" s="1"/>
      <c r="B737" s="1"/>
      <c r="C737" s="1"/>
      <c r="D737" s="8"/>
      <c r="E737" s="356"/>
      <c r="F737" s="356"/>
      <c r="G737" s="356"/>
      <c r="H737" s="356"/>
      <c r="I737" s="356"/>
      <c r="J737" s="356"/>
      <c r="K737" s="356"/>
      <c r="L737" s="356"/>
      <c r="M737" s="356"/>
    </row>
    <row r="738" spans="1:24" s="7" customFormat="1" ht="33" customHeight="1" x14ac:dyDescent="0.35">
      <c r="A738" s="1"/>
      <c r="B738" s="1"/>
      <c r="C738" s="1"/>
      <c r="D738" s="8"/>
      <c r="E738" s="356"/>
      <c r="F738" s="356"/>
      <c r="G738" s="356"/>
      <c r="H738" s="356"/>
      <c r="I738" s="356"/>
      <c r="J738" s="356"/>
      <c r="K738" s="356"/>
      <c r="L738" s="356"/>
      <c r="M738" s="356"/>
    </row>
    <row r="739" spans="1:24" s="7" customFormat="1" ht="33" customHeight="1" x14ac:dyDescent="0.35">
      <c r="A739" s="1"/>
      <c r="B739" s="1"/>
      <c r="C739" s="1"/>
      <c r="D739" s="8"/>
      <c r="E739" s="356"/>
      <c r="F739" s="356"/>
      <c r="G739" s="356"/>
      <c r="H739" s="356"/>
      <c r="I739" s="356"/>
      <c r="J739" s="356"/>
      <c r="K739" s="356"/>
      <c r="L739" s="356"/>
      <c r="M739" s="356"/>
    </row>
    <row r="740" spans="1:24" s="7" customFormat="1" ht="33" customHeight="1" x14ac:dyDescent="0.35">
      <c r="A740" s="1"/>
      <c r="B740" s="1"/>
      <c r="C740" s="1"/>
      <c r="D740" s="8"/>
      <c r="E740" s="356"/>
      <c r="F740" s="356"/>
      <c r="G740" s="356"/>
      <c r="H740" s="356"/>
      <c r="I740" s="356"/>
      <c r="J740" s="356"/>
      <c r="K740" s="356"/>
      <c r="L740" s="356"/>
      <c r="M740" s="356"/>
    </row>
    <row r="741" spans="1:24" s="7" customFormat="1" ht="33" customHeight="1" x14ac:dyDescent="0.35">
      <c r="A741" s="1"/>
      <c r="B741" s="1"/>
      <c r="C741" s="1"/>
      <c r="D741" s="8"/>
      <c r="E741" s="356"/>
      <c r="F741" s="356"/>
      <c r="G741" s="356"/>
      <c r="H741" s="356"/>
      <c r="I741" s="356"/>
      <c r="J741" s="356"/>
      <c r="K741" s="356"/>
      <c r="L741" s="356"/>
      <c r="M741" s="356"/>
    </row>
    <row r="742" spans="1:24" s="7" customFormat="1" ht="33" customHeight="1" x14ac:dyDescent="0.35">
      <c r="A742" s="1"/>
      <c r="B742" s="1"/>
      <c r="C742" s="1"/>
      <c r="D742" s="8"/>
      <c r="E742" s="356"/>
      <c r="F742" s="356"/>
      <c r="G742" s="356"/>
      <c r="H742" s="356"/>
      <c r="I742" s="356"/>
      <c r="J742" s="356"/>
      <c r="K742" s="356"/>
      <c r="L742" s="356"/>
      <c r="M742" s="356"/>
    </row>
    <row r="743" spans="1:24" s="7" customFormat="1" ht="33" customHeight="1" x14ac:dyDescent="0.35">
      <c r="A743" s="1"/>
      <c r="B743" s="1"/>
      <c r="C743" s="1"/>
      <c r="D743" s="8"/>
      <c r="E743" s="356"/>
      <c r="F743" s="356"/>
      <c r="G743" s="356"/>
      <c r="H743" s="356"/>
      <c r="I743" s="356"/>
      <c r="J743" s="356"/>
      <c r="K743" s="356"/>
      <c r="L743" s="356"/>
      <c r="M743" s="356"/>
    </row>
    <row r="744" spans="1:24" s="7" customFormat="1" ht="33" customHeight="1" x14ac:dyDescent="0.35">
      <c r="A744" s="1"/>
      <c r="B744" s="1"/>
      <c r="C744" s="1"/>
      <c r="D744" s="8"/>
      <c r="E744" s="356"/>
      <c r="F744" s="356"/>
      <c r="G744" s="356"/>
      <c r="H744" s="356"/>
      <c r="I744" s="356"/>
      <c r="J744" s="356"/>
      <c r="K744" s="356"/>
      <c r="L744" s="356"/>
      <c r="M744" s="356"/>
    </row>
    <row r="745" spans="1:24" s="7" customFormat="1" ht="33" customHeight="1" x14ac:dyDescent="0.35">
      <c r="A745" s="1"/>
      <c r="B745" s="1"/>
      <c r="C745" s="1"/>
      <c r="D745" s="8"/>
      <c r="E745" s="356"/>
      <c r="F745" s="356"/>
      <c r="G745" s="356"/>
      <c r="H745" s="356"/>
      <c r="I745" s="356"/>
      <c r="J745" s="356"/>
      <c r="K745" s="356"/>
      <c r="L745" s="356"/>
      <c r="M745" s="356"/>
    </row>
    <row r="746" spans="1:24" s="7" customFormat="1" ht="33" customHeight="1" x14ac:dyDescent="0.35">
      <c r="A746" s="1"/>
      <c r="B746" s="1"/>
      <c r="C746" s="1"/>
      <c r="D746" s="8"/>
      <c r="E746" s="356"/>
      <c r="F746" s="356"/>
      <c r="G746" s="356"/>
      <c r="H746" s="356"/>
      <c r="I746" s="356"/>
      <c r="J746" s="356"/>
      <c r="K746" s="356"/>
      <c r="L746" s="356"/>
      <c r="M746" s="356"/>
    </row>
    <row r="747" spans="1:24" s="7" customFormat="1" ht="33" customHeight="1" x14ac:dyDescent="0.35">
      <c r="A747" s="1"/>
      <c r="B747" s="1"/>
      <c r="C747" s="1"/>
      <c r="D747" s="8"/>
      <c r="E747" s="356"/>
      <c r="F747" s="356"/>
      <c r="G747" s="356"/>
      <c r="H747" s="356"/>
      <c r="I747" s="356"/>
      <c r="J747" s="356"/>
      <c r="K747" s="356"/>
      <c r="L747" s="356"/>
      <c r="M747" s="356"/>
    </row>
    <row r="748" spans="1:24" s="7" customFormat="1" ht="33" customHeight="1" x14ac:dyDescent="0.35">
      <c r="A748" s="1"/>
      <c r="B748" s="1"/>
      <c r="C748" s="1"/>
      <c r="D748" s="8"/>
      <c r="E748" s="356"/>
      <c r="F748" s="356"/>
      <c r="G748" s="356"/>
      <c r="H748" s="356"/>
      <c r="I748" s="356"/>
      <c r="J748" s="356"/>
      <c r="K748" s="356"/>
      <c r="L748" s="356"/>
      <c r="M748" s="356"/>
    </row>
    <row r="749" spans="1:24" s="7" customFormat="1" ht="33" customHeight="1" x14ac:dyDescent="0.35">
      <c r="A749" s="1"/>
      <c r="B749" s="1"/>
      <c r="C749" s="1"/>
      <c r="D749" s="8"/>
      <c r="E749" s="356"/>
      <c r="F749" s="356"/>
      <c r="G749" s="356"/>
      <c r="H749" s="356"/>
      <c r="I749" s="356"/>
      <c r="J749" s="356"/>
      <c r="K749" s="356"/>
      <c r="L749" s="356"/>
      <c r="M749" s="356"/>
      <c r="P749" s="2"/>
      <c r="Q749" s="2"/>
      <c r="R749" s="2"/>
      <c r="S749" s="2"/>
      <c r="T749" s="2"/>
      <c r="U749" s="2"/>
      <c r="V749" s="2"/>
      <c r="W749" s="2"/>
      <c r="X749" s="2"/>
    </row>
    <row r="750" spans="1:24" s="7" customFormat="1" ht="33" customHeight="1" x14ac:dyDescent="0.35">
      <c r="A750" s="1"/>
      <c r="B750" s="1"/>
      <c r="C750" s="1"/>
      <c r="D750" s="8"/>
      <c r="E750" s="356"/>
      <c r="F750" s="356"/>
      <c r="G750" s="356"/>
      <c r="H750" s="356"/>
      <c r="I750" s="356"/>
      <c r="J750" s="356"/>
      <c r="K750" s="356"/>
      <c r="L750" s="356"/>
      <c r="M750" s="356"/>
      <c r="P750" s="2"/>
      <c r="Q750" s="2"/>
      <c r="R750" s="2"/>
      <c r="S750" s="2"/>
      <c r="T750" s="2"/>
      <c r="U750" s="2"/>
      <c r="V750" s="2"/>
      <c r="W750" s="2"/>
      <c r="X750" s="2"/>
    </row>
    <row r="751" spans="1:24" s="7" customFormat="1" ht="33" customHeight="1" x14ac:dyDescent="0.35">
      <c r="A751" s="1"/>
      <c r="B751" s="1"/>
      <c r="C751" s="1"/>
      <c r="D751" s="8"/>
      <c r="E751" s="356"/>
      <c r="F751" s="356"/>
      <c r="G751" s="356"/>
      <c r="H751" s="356"/>
      <c r="I751" s="356"/>
      <c r="J751" s="356"/>
      <c r="K751" s="356"/>
      <c r="L751" s="356"/>
      <c r="M751" s="356"/>
      <c r="P751" s="2"/>
      <c r="Q751" s="2"/>
      <c r="R751" s="2"/>
      <c r="S751" s="2"/>
      <c r="T751" s="2"/>
      <c r="U751" s="2"/>
      <c r="V751" s="2"/>
      <c r="W751" s="2"/>
      <c r="X751" s="2"/>
    </row>
    <row r="752" spans="1:24" s="7" customFormat="1" ht="33" customHeight="1" x14ac:dyDescent="0.35">
      <c r="A752" s="1"/>
      <c r="B752" s="1"/>
      <c r="C752" s="1"/>
      <c r="D752" s="8"/>
      <c r="E752" s="356"/>
      <c r="F752" s="356"/>
      <c r="G752" s="356"/>
      <c r="H752" s="356"/>
      <c r="I752" s="356"/>
      <c r="J752" s="356"/>
      <c r="K752" s="356"/>
      <c r="L752" s="356"/>
      <c r="M752" s="356"/>
      <c r="P752" s="2"/>
      <c r="Q752" s="2"/>
      <c r="R752" s="2"/>
      <c r="S752" s="2"/>
      <c r="T752" s="2"/>
      <c r="U752" s="2"/>
      <c r="V752" s="2"/>
      <c r="W752" s="2"/>
      <c r="X752" s="2"/>
    </row>
    <row r="753" spans="1:24" s="7" customFormat="1" ht="33" customHeight="1" x14ac:dyDescent="0.35">
      <c r="A753" s="1"/>
      <c r="B753" s="1"/>
      <c r="C753" s="1"/>
      <c r="D753" s="8"/>
      <c r="E753" s="356"/>
      <c r="F753" s="356"/>
      <c r="G753" s="356"/>
      <c r="H753" s="356"/>
      <c r="I753" s="356"/>
      <c r="J753" s="356"/>
      <c r="K753" s="356"/>
      <c r="L753" s="356"/>
      <c r="M753" s="356"/>
      <c r="P753" s="2"/>
      <c r="Q753" s="2"/>
      <c r="R753" s="2"/>
      <c r="S753" s="2"/>
      <c r="T753" s="2"/>
      <c r="U753" s="2"/>
      <c r="V753" s="2"/>
      <c r="W753" s="2"/>
      <c r="X753" s="2"/>
    </row>
    <row r="754" spans="1:24" s="7" customFormat="1" ht="33" customHeight="1" x14ac:dyDescent="0.35">
      <c r="A754" s="1"/>
      <c r="B754" s="1"/>
      <c r="C754" s="1"/>
      <c r="D754" s="8"/>
      <c r="E754" s="356"/>
      <c r="F754" s="356"/>
      <c r="G754" s="356"/>
      <c r="H754" s="356"/>
      <c r="I754" s="356"/>
      <c r="J754" s="356"/>
      <c r="K754" s="356"/>
      <c r="L754" s="356"/>
      <c r="M754" s="356"/>
      <c r="P754" s="2"/>
      <c r="Q754" s="2"/>
      <c r="R754" s="2"/>
      <c r="S754" s="2"/>
      <c r="T754" s="2"/>
      <c r="U754" s="2"/>
      <c r="V754" s="2"/>
      <c r="W754" s="2"/>
      <c r="X754" s="2"/>
    </row>
    <row r="755" spans="1:24" s="7" customFormat="1" ht="33" customHeight="1" x14ac:dyDescent="0.35">
      <c r="A755" s="1"/>
      <c r="B755" s="1"/>
      <c r="C755" s="1"/>
      <c r="D755" s="8"/>
      <c r="E755" s="356"/>
      <c r="F755" s="356"/>
      <c r="G755" s="356"/>
      <c r="H755" s="356"/>
      <c r="I755" s="356"/>
      <c r="J755" s="356"/>
      <c r="K755" s="356"/>
      <c r="L755" s="356"/>
      <c r="M755" s="356"/>
      <c r="P755" s="2"/>
      <c r="Q755" s="2"/>
      <c r="R755" s="2"/>
      <c r="S755" s="2"/>
      <c r="T755" s="2"/>
      <c r="U755" s="2"/>
      <c r="V755" s="2"/>
      <c r="W755" s="2"/>
      <c r="X755" s="2"/>
    </row>
    <row r="756" spans="1:24" s="7" customFormat="1" ht="33" customHeight="1" x14ac:dyDescent="0.35">
      <c r="A756" s="1"/>
      <c r="B756" s="1"/>
      <c r="C756" s="1"/>
      <c r="D756" s="8"/>
      <c r="E756" s="356"/>
      <c r="F756" s="356"/>
      <c r="G756" s="356"/>
      <c r="H756" s="356"/>
      <c r="I756" s="356"/>
      <c r="J756" s="356"/>
      <c r="K756" s="356"/>
      <c r="L756" s="356"/>
      <c r="M756" s="356"/>
      <c r="P756" s="2"/>
      <c r="Q756" s="2"/>
      <c r="R756" s="2"/>
      <c r="S756" s="2"/>
      <c r="T756" s="2"/>
      <c r="U756" s="2"/>
      <c r="V756" s="2"/>
      <c r="W756" s="2"/>
      <c r="X756" s="2"/>
    </row>
    <row r="757" spans="1:24" s="7" customFormat="1" ht="33" customHeight="1" x14ac:dyDescent="0.35">
      <c r="A757" s="1"/>
      <c r="B757" s="1"/>
      <c r="C757" s="1"/>
      <c r="D757" s="8"/>
      <c r="E757" s="356"/>
      <c r="F757" s="356"/>
      <c r="G757" s="356"/>
      <c r="H757" s="356"/>
      <c r="I757" s="356"/>
      <c r="J757" s="356"/>
      <c r="K757" s="356"/>
      <c r="L757" s="356"/>
      <c r="M757" s="356"/>
      <c r="O757" s="2"/>
      <c r="P757" s="2"/>
      <c r="Q757" s="2"/>
      <c r="R757" s="2"/>
      <c r="S757" s="2"/>
      <c r="T757" s="2"/>
      <c r="U757" s="2"/>
      <c r="V757" s="2"/>
      <c r="W757" s="2"/>
      <c r="X757" s="2"/>
    </row>
    <row r="758" spans="1:24" s="7" customFormat="1" ht="33" customHeight="1" x14ac:dyDescent="0.35">
      <c r="A758" s="1"/>
      <c r="B758" s="1"/>
      <c r="C758" s="1"/>
      <c r="D758" s="8"/>
      <c r="E758" s="356"/>
      <c r="F758" s="356"/>
      <c r="G758" s="356"/>
      <c r="H758" s="356"/>
      <c r="I758" s="356"/>
      <c r="J758" s="356"/>
      <c r="K758" s="356"/>
      <c r="L758" s="356"/>
      <c r="M758" s="356"/>
      <c r="O758" s="2"/>
      <c r="P758" s="2"/>
      <c r="Q758" s="2"/>
      <c r="R758" s="2"/>
      <c r="S758" s="2"/>
      <c r="T758" s="2"/>
      <c r="U758" s="2"/>
      <c r="V758" s="2"/>
      <c r="W758" s="2"/>
      <c r="X758" s="2"/>
    </row>
    <row r="759" spans="1:24" s="7" customFormat="1" ht="33" customHeight="1" x14ac:dyDescent="0.35">
      <c r="A759" s="1"/>
      <c r="B759" s="1"/>
      <c r="C759" s="1"/>
      <c r="D759" s="8"/>
      <c r="E759" s="356"/>
      <c r="F759" s="356"/>
      <c r="G759" s="356"/>
      <c r="H759" s="356"/>
      <c r="I759" s="356"/>
      <c r="J759" s="356"/>
      <c r="K759" s="356"/>
      <c r="L759" s="356"/>
      <c r="M759" s="356"/>
      <c r="O759" s="2"/>
      <c r="P759" s="2"/>
      <c r="Q759" s="2"/>
      <c r="R759" s="2"/>
      <c r="S759" s="2"/>
      <c r="T759" s="2"/>
      <c r="U759" s="2"/>
      <c r="V759" s="2"/>
      <c r="W759" s="2"/>
      <c r="X759" s="2"/>
    </row>
    <row r="760" spans="1:24" s="7" customFormat="1" ht="33" customHeight="1" x14ac:dyDescent="0.35">
      <c r="A760" s="1"/>
      <c r="B760" s="1"/>
      <c r="C760" s="1"/>
      <c r="D760" s="8"/>
      <c r="E760" s="356"/>
      <c r="F760" s="356"/>
      <c r="G760" s="356"/>
      <c r="H760" s="356"/>
      <c r="I760" s="356"/>
      <c r="J760" s="356"/>
      <c r="K760" s="356"/>
      <c r="L760" s="356"/>
      <c r="M760" s="356"/>
      <c r="O760" s="2"/>
      <c r="P760" s="2"/>
      <c r="Q760" s="2"/>
      <c r="R760" s="2"/>
      <c r="S760" s="2"/>
      <c r="T760" s="2"/>
      <c r="U760" s="2"/>
      <c r="V760" s="2"/>
      <c r="W760" s="2"/>
      <c r="X760" s="2"/>
    </row>
    <row r="761" spans="1:24" s="7" customFormat="1" ht="33" customHeight="1" x14ac:dyDescent="0.35">
      <c r="A761" s="1"/>
      <c r="B761" s="1"/>
      <c r="C761" s="1"/>
      <c r="D761" s="8"/>
      <c r="E761" s="356"/>
      <c r="F761" s="356"/>
      <c r="G761" s="356"/>
      <c r="H761" s="356"/>
      <c r="I761" s="356"/>
      <c r="J761" s="356"/>
      <c r="K761" s="356"/>
      <c r="L761" s="356"/>
      <c r="M761" s="356"/>
      <c r="O761" s="2"/>
      <c r="P761" s="2"/>
      <c r="Q761" s="2"/>
      <c r="R761" s="2"/>
      <c r="S761" s="2"/>
      <c r="T761" s="2"/>
      <c r="U761" s="2"/>
      <c r="V761" s="2"/>
      <c r="W761" s="2"/>
      <c r="X761" s="2"/>
    </row>
    <row r="762" spans="1:24" s="7" customFormat="1" ht="33" customHeight="1" x14ac:dyDescent="0.35">
      <c r="A762" s="1"/>
      <c r="B762" s="1"/>
      <c r="C762" s="1"/>
      <c r="D762" s="8"/>
      <c r="E762" s="356"/>
      <c r="F762" s="356"/>
      <c r="G762" s="356"/>
      <c r="H762" s="356"/>
      <c r="I762" s="356"/>
      <c r="J762" s="356"/>
      <c r="K762" s="356"/>
      <c r="L762" s="356"/>
      <c r="M762" s="356"/>
      <c r="O762" s="2"/>
      <c r="P762" s="2"/>
      <c r="Q762" s="2"/>
      <c r="R762" s="2"/>
      <c r="S762" s="2"/>
      <c r="T762" s="2"/>
      <c r="U762" s="2"/>
      <c r="V762" s="2"/>
      <c r="W762" s="2"/>
      <c r="X762" s="2"/>
    </row>
    <row r="763" spans="1:24" s="7" customFormat="1" ht="33" customHeight="1" x14ac:dyDescent="0.35">
      <c r="A763" s="1"/>
      <c r="B763" s="1"/>
      <c r="C763" s="1"/>
      <c r="D763" s="8"/>
      <c r="E763" s="356"/>
      <c r="F763" s="356"/>
      <c r="G763" s="356"/>
      <c r="H763" s="356"/>
      <c r="I763" s="356"/>
      <c r="J763" s="356"/>
      <c r="K763" s="356"/>
      <c r="L763" s="356"/>
      <c r="M763" s="356"/>
      <c r="O763" s="2"/>
      <c r="P763" s="2"/>
      <c r="Q763" s="2"/>
      <c r="R763" s="2"/>
      <c r="S763" s="2"/>
      <c r="T763" s="2"/>
      <c r="U763" s="2"/>
      <c r="V763" s="2"/>
      <c r="W763" s="2"/>
      <c r="X763" s="2"/>
    </row>
    <row r="764" spans="1:24" s="7" customFormat="1" ht="33" customHeight="1" x14ac:dyDescent="0.35">
      <c r="A764" s="1"/>
      <c r="B764" s="1"/>
      <c r="C764" s="1"/>
      <c r="D764" s="8"/>
      <c r="E764" s="356"/>
      <c r="F764" s="356"/>
      <c r="G764" s="356"/>
      <c r="H764" s="356"/>
      <c r="I764" s="356"/>
      <c r="J764" s="356"/>
      <c r="K764" s="356"/>
      <c r="L764" s="356"/>
      <c r="M764" s="356"/>
      <c r="O764" s="2"/>
      <c r="P764" s="2"/>
      <c r="Q764" s="2"/>
      <c r="R764" s="2"/>
      <c r="S764" s="2"/>
      <c r="T764" s="2"/>
      <c r="U764" s="2"/>
      <c r="V764" s="2"/>
      <c r="W764" s="2"/>
      <c r="X764" s="2"/>
    </row>
    <row r="765" spans="1:24" s="7" customFormat="1" ht="33" customHeight="1" x14ac:dyDescent="0.35">
      <c r="A765" s="1"/>
      <c r="B765" s="1"/>
      <c r="C765" s="1"/>
      <c r="D765" s="8"/>
      <c r="E765" s="356"/>
      <c r="F765" s="356"/>
      <c r="G765" s="356"/>
      <c r="H765" s="356"/>
      <c r="I765" s="356"/>
      <c r="J765" s="356"/>
      <c r="K765" s="356"/>
      <c r="L765" s="356"/>
      <c r="M765" s="356"/>
      <c r="O765" s="2"/>
      <c r="P765" s="2"/>
      <c r="Q765" s="2"/>
      <c r="R765" s="2"/>
      <c r="S765" s="2"/>
      <c r="T765" s="2"/>
      <c r="U765" s="2"/>
      <c r="V765" s="2"/>
      <c r="W765" s="2"/>
      <c r="X765" s="2"/>
    </row>
    <row r="766" spans="1:24" s="7" customFormat="1" ht="33" customHeight="1" x14ac:dyDescent="0.35">
      <c r="A766" s="1"/>
      <c r="B766" s="1"/>
      <c r="C766" s="1"/>
      <c r="D766" s="8"/>
      <c r="E766" s="356"/>
      <c r="F766" s="356"/>
      <c r="G766" s="356"/>
      <c r="H766" s="356"/>
      <c r="I766" s="356"/>
      <c r="J766" s="356"/>
      <c r="K766" s="356"/>
      <c r="L766" s="356"/>
      <c r="M766" s="356"/>
      <c r="O766" s="2"/>
      <c r="P766" s="2"/>
      <c r="Q766" s="2"/>
      <c r="R766" s="2"/>
      <c r="S766" s="2"/>
      <c r="T766" s="2"/>
      <c r="U766" s="2"/>
      <c r="V766" s="2"/>
      <c r="W766" s="2"/>
      <c r="X766" s="2"/>
    </row>
    <row r="767" spans="1:24" s="7" customFormat="1" ht="33" customHeight="1" x14ac:dyDescent="0.35">
      <c r="A767" s="1"/>
      <c r="B767" s="1"/>
      <c r="C767" s="1"/>
      <c r="D767" s="8"/>
      <c r="E767" s="356"/>
      <c r="F767" s="356"/>
      <c r="G767" s="356"/>
      <c r="H767" s="356"/>
      <c r="I767" s="356"/>
      <c r="J767" s="356"/>
      <c r="K767" s="356"/>
      <c r="L767" s="356"/>
      <c r="M767" s="356"/>
      <c r="O767" s="2"/>
      <c r="P767" s="2"/>
      <c r="Q767" s="2"/>
      <c r="R767" s="2"/>
      <c r="S767" s="2"/>
      <c r="T767" s="2"/>
      <c r="U767" s="2"/>
      <c r="V767" s="2"/>
      <c r="W767" s="2"/>
      <c r="X767" s="2"/>
    </row>
    <row r="768" spans="1:24" s="7" customFormat="1" ht="33" customHeight="1" x14ac:dyDescent="0.35">
      <c r="A768" s="1"/>
      <c r="B768" s="1"/>
      <c r="C768" s="1"/>
      <c r="D768" s="8"/>
      <c r="E768" s="356"/>
      <c r="F768" s="356"/>
      <c r="G768" s="356"/>
      <c r="H768" s="356"/>
      <c r="I768" s="356"/>
      <c r="J768" s="356"/>
      <c r="K768" s="356"/>
      <c r="L768" s="356"/>
      <c r="M768" s="356"/>
      <c r="O768" s="2"/>
      <c r="P768" s="2"/>
      <c r="Q768" s="2"/>
      <c r="R768" s="2"/>
      <c r="S768" s="2"/>
      <c r="T768" s="2"/>
      <c r="U768" s="2"/>
      <c r="V768" s="2"/>
      <c r="W768" s="2"/>
      <c r="X768" s="2"/>
    </row>
    <row r="769" spans="1:24" s="7" customFormat="1" ht="33" customHeight="1" x14ac:dyDescent="0.35">
      <c r="A769" s="1"/>
      <c r="B769" s="1"/>
      <c r="C769" s="1"/>
      <c r="D769" s="8"/>
      <c r="E769" s="356"/>
      <c r="F769" s="356"/>
      <c r="G769" s="356"/>
      <c r="H769" s="356"/>
      <c r="I769" s="356"/>
      <c r="J769" s="356"/>
      <c r="K769" s="356"/>
      <c r="L769" s="356"/>
      <c r="M769" s="356"/>
      <c r="O769" s="2"/>
      <c r="P769" s="2"/>
      <c r="Q769" s="2"/>
      <c r="R769" s="2"/>
      <c r="S769" s="2"/>
      <c r="T769" s="2"/>
      <c r="U769" s="2"/>
      <c r="V769" s="2"/>
      <c r="W769" s="2"/>
      <c r="X769" s="2"/>
    </row>
    <row r="770" spans="1:24" s="7" customFormat="1" ht="33" customHeight="1" x14ac:dyDescent="0.35">
      <c r="A770" s="1"/>
      <c r="B770" s="1"/>
      <c r="C770" s="1"/>
      <c r="D770" s="8"/>
      <c r="E770" s="356"/>
      <c r="F770" s="356"/>
      <c r="G770" s="356"/>
      <c r="H770" s="356"/>
      <c r="I770" s="356"/>
      <c r="J770" s="356"/>
      <c r="K770" s="356"/>
      <c r="L770" s="356"/>
      <c r="M770" s="356"/>
      <c r="O770" s="2"/>
      <c r="P770" s="2"/>
      <c r="Q770" s="2"/>
      <c r="R770" s="2"/>
      <c r="S770" s="2"/>
      <c r="T770" s="2"/>
      <c r="U770" s="2"/>
      <c r="V770" s="2"/>
      <c r="W770" s="2"/>
      <c r="X770" s="2"/>
    </row>
    <row r="771" spans="1:24" s="7" customFormat="1" ht="33" customHeight="1" x14ac:dyDescent="0.35">
      <c r="A771" s="1"/>
      <c r="B771" s="1"/>
      <c r="C771" s="1"/>
      <c r="D771" s="8"/>
      <c r="E771" s="356"/>
      <c r="F771" s="356"/>
      <c r="G771" s="356"/>
      <c r="H771" s="356"/>
      <c r="I771" s="356"/>
      <c r="J771" s="356"/>
      <c r="K771" s="356"/>
      <c r="L771" s="356"/>
      <c r="M771" s="356"/>
      <c r="O771" s="2"/>
      <c r="P771" s="2"/>
      <c r="Q771" s="2"/>
      <c r="R771" s="2"/>
      <c r="S771" s="2"/>
      <c r="T771" s="2"/>
      <c r="U771" s="2"/>
      <c r="V771" s="2"/>
      <c r="W771" s="2"/>
      <c r="X771" s="2"/>
    </row>
    <row r="772" spans="1:24" s="7" customFormat="1" ht="33" customHeight="1" x14ac:dyDescent="0.35">
      <c r="A772" s="1"/>
      <c r="B772" s="1"/>
      <c r="C772" s="1"/>
      <c r="D772" s="8"/>
      <c r="E772" s="356"/>
      <c r="F772" s="356"/>
      <c r="G772" s="356"/>
      <c r="H772" s="356"/>
      <c r="I772" s="356"/>
      <c r="J772" s="356"/>
      <c r="K772" s="356"/>
      <c r="L772" s="356"/>
      <c r="M772" s="356"/>
      <c r="O772" s="2"/>
      <c r="P772" s="2"/>
      <c r="Q772" s="2"/>
      <c r="R772" s="2"/>
      <c r="S772" s="2"/>
      <c r="T772" s="2"/>
      <c r="U772" s="2"/>
      <c r="V772" s="2"/>
      <c r="W772" s="2"/>
      <c r="X772" s="2"/>
    </row>
    <row r="773" spans="1:24" s="7" customFormat="1" ht="33" customHeight="1" x14ac:dyDescent="0.35">
      <c r="A773" s="1"/>
      <c r="B773" s="1"/>
      <c r="C773" s="1"/>
      <c r="D773" s="8"/>
      <c r="E773" s="356"/>
      <c r="F773" s="356"/>
      <c r="G773" s="356"/>
      <c r="H773" s="356"/>
      <c r="I773" s="356"/>
      <c r="J773" s="356"/>
      <c r="K773" s="356"/>
      <c r="L773" s="356"/>
      <c r="M773" s="356"/>
      <c r="O773" s="2"/>
      <c r="P773" s="2"/>
      <c r="Q773" s="2"/>
      <c r="R773" s="2"/>
      <c r="S773" s="2"/>
      <c r="T773" s="2"/>
      <c r="U773" s="2"/>
      <c r="V773" s="2"/>
      <c r="W773" s="2"/>
      <c r="X773" s="2"/>
    </row>
    <row r="774" spans="1:24" ht="33" customHeight="1" x14ac:dyDescent="0.35">
      <c r="A774" s="1"/>
      <c r="B774" s="1"/>
      <c r="C774" s="1"/>
      <c r="E774" s="356"/>
      <c r="F774" s="356"/>
      <c r="G774" s="356"/>
      <c r="H774" s="356"/>
      <c r="I774" s="356"/>
      <c r="J774" s="356"/>
      <c r="K774" s="356"/>
      <c r="L774" s="356"/>
      <c r="M774" s="356"/>
    </row>
    <row r="775" spans="1:24" ht="33" customHeight="1" x14ac:dyDescent="0.35">
      <c r="A775" s="1"/>
      <c r="B775" s="1"/>
      <c r="C775" s="1"/>
      <c r="E775" s="356"/>
      <c r="F775" s="356"/>
      <c r="G775" s="356"/>
      <c r="H775" s="356"/>
      <c r="I775" s="356"/>
      <c r="J775" s="356"/>
      <c r="K775" s="356"/>
      <c r="L775" s="356"/>
      <c r="M775" s="356"/>
    </row>
    <row r="776" spans="1:24" ht="33" customHeight="1" x14ac:dyDescent="0.35">
      <c r="A776" s="1"/>
      <c r="B776" s="1"/>
      <c r="C776" s="1"/>
      <c r="E776" s="356"/>
      <c r="F776" s="356"/>
      <c r="G776" s="356"/>
      <c r="H776" s="356"/>
      <c r="I776" s="356"/>
      <c r="J776" s="356"/>
      <c r="K776" s="356"/>
      <c r="L776" s="356"/>
      <c r="M776" s="356"/>
    </row>
    <row r="777" spans="1:24" ht="33" customHeight="1" x14ac:dyDescent="0.35">
      <c r="A777" s="1"/>
      <c r="B777" s="1"/>
      <c r="C777" s="1"/>
      <c r="E777" s="356"/>
      <c r="F777" s="356"/>
      <c r="G777" s="356"/>
      <c r="H777" s="356"/>
      <c r="I777" s="356"/>
      <c r="J777" s="356"/>
      <c r="K777" s="356"/>
      <c r="L777" s="356"/>
      <c r="M777" s="356"/>
    </row>
    <row r="778" spans="1:24" ht="33" customHeight="1" x14ac:dyDescent="0.35">
      <c r="A778" s="1"/>
      <c r="B778" s="1"/>
      <c r="C778" s="1"/>
      <c r="E778" s="356"/>
      <c r="F778" s="356"/>
      <c r="G778" s="356"/>
      <c r="H778" s="356"/>
      <c r="I778" s="356"/>
      <c r="J778" s="356"/>
      <c r="K778" s="356"/>
      <c r="L778" s="356"/>
      <c r="M778" s="356"/>
    </row>
    <row r="779" spans="1:24" ht="33" customHeight="1" x14ac:dyDescent="0.35">
      <c r="A779" s="1"/>
      <c r="B779" s="1"/>
      <c r="C779" s="1"/>
      <c r="E779" s="356"/>
      <c r="F779" s="356"/>
      <c r="G779" s="356"/>
      <c r="H779" s="356"/>
      <c r="I779" s="356"/>
      <c r="J779" s="356"/>
      <c r="K779" s="356"/>
      <c r="L779" s="356"/>
      <c r="M779" s="356"/>
    </row>
    <row r="780" spans="1:24" ht="33" customHeight="1" x14ac:dyDescent="0.35">
      <c r="A780" s="1"/>
      <c r="B780" s="1"/>
      <c r="C780" s="1"/>
      <c r="E780" s="356"/>
      <c r="F780" s="356"/>
      <c r="G780" s="356"/>
      <c r="H780" s="356"/>
      <c r="I780" s="356"/>
      <c r="J780" s="356"/>
      <c r="K780" s="356"/>
      <c r="L780" s="356"/>
      <c r="M780" s="356"/>
    </row>
    <row r="781" spans="1:24" ht="33" customHeight="1" x14ac:dyDescent="0.35">
      <c r="A781" s="1"/>
      <c r="B781" s="1"/>
      <c r="C781" s="1"/>
      <c r="E781" s="356"/>
      <c r="F781" s="356"/>
      <c r="G781" s="356"/>
      <c r="H781" s="356"/>
      <c r="I781" s="356"/>
      <c r="J781" s="356"/>
      <c r="K781" s="356"/>
      <c r="L781" s="356"/>
      <c r="M781" s="356"/>
    </row>
    <row r="782" spans="1:24" ht="33" customHeight="1" x14ac:dyDescent="0.35">
      <c r="A782" s="1"/>
      <c r="B782" s="1"/>
      <c r="C782" s="1"/>
      <c r="E782" s="356"/>
      <c r="F782" s="356"/>
      <c r="G782" s="356"/>
      <c r="H782" s="356"/>
      <c r="I782" s="356"/>
      <c r="J782" s="356"/>
      <c r="K782" s="356"/>
      <c r="L782" s="356"/>
      <c r="M782" s="356"/>
    </row>
    <row r="783" spans="1:24" ht="33" customHeight="1" x14ac:dyDescent="0.35">
      <c r="A783" s="1"/>
      <c r="B783" s="1"/>
      <c r="C783" s="1"/>
      <c r="E783" s="356"/>
      <c r="F783" s="356"/>
      <c r="G783" s="356"/>
      <c r="H783" s="356"/>
      <c r="I783" s="356"/>
      <c r="J783" s="356"/>
      <c r="K783" s="356"/>
      <c r="L783" s="356"/>
      <c r="M783" s="356"/>
    </row>
    <row r="784" spans="1:24" ht="33" customHeight="1" x14ac:dyDescent="0.35">
      <c r="A784" s="1"/>
      <c r="B784" s="1"/>
      <c r="C784" s="1"/>
      <c r="E784" s="356"/>
      <c r="F784" s="356"/>
      <c r="G784" s="356"/>
      <c r="H784" s="356"/>
      <c r="I784" s="356"/>
      <c r="J784" s="356"/>
      <c r="K784" s="356"/>
      <c r="L784" s="356"/>
      <c r="M784" s="356"/>
    </row>
    <row r="785" spans="1:13" ht="33" customHeight="1" x14ac:dyDescent="0.35">
      <c r="A785" s="1"/>
      <c r="B785" s="1"/>
      <c r="C785" s="1"/>
      <c r="E785" s="356"/>
      <c r="F785" s="356"/>
      <c r="G785" s="356"/>
      <c r="H785" s="356"/>
      <c r="I785" s="356"/>
      <c r="J785" s="356"/>
      <c r="K785" s="356"/>
      <c r="L785" s="356"/>
      <c r="M785" s="356"/>
    </row>
    <row r="786" spans="1:13" ht="33" customHeight="1" x14ac:dyDescent="0.35">
      <c r="A786" s="1"/>
      <c r="B786" s="1"/>
      <c r="C786" s="1"/>
      <c r="E786" s="356"/>
      <c r="F786" s="356"/>
      <c r="G786" s="356"/>
      <c r="H786" s="356"/>
      <c r="I786" s="356"/>
      <c r="J786" s="356"/>
      <c r="K786" s="356"/>
      <c r="L786" s="356"/>
      <c r="M786" s="356"/>
    </row>
    <row r="787" spans="1:13" ht="33" customHeight="1" x14ac:dyDescent="0.35">
      <c r="A787" s="1"/>
      <c r="B787" s="1"/>
      <c r="C787" s="1"/>
      <c r="E787" s="356"/>
      <c r="F787" s="356"/>
      <c r="G787" s="356"/>
      <c r="H787" s="356"/>
      <c r="I787" s="356"/>
      <c r="J787" s="356"/>
      <c r="K787" s="356"/>
      <c r="L787" s="356"/>
      <c r="M787" s="356"/>
    </row>
    <row r="788" spans="1:13" ht="33" customHeight="1" x14ac:dyDescent="0.35">
      <c r="A788" s="1"/>
      <c r="B788" s="1"/>
      <c r="C788" s="1"/>
      <c r="E788" s="356"/>
      <c r="F788" s="356"/>
      <c r="G788" s="356"/>
      <c r="H788" s="356"/>
      <c r="I788" s="356"/>
      <c r="J788" s="356"/>
      <c r="K788" s="356"/>
      <c r="L788" s="356"/>
      <c r="M788" s="356"/>
    </row>
    <row r="789" spans="1:13" ht="33" customHeight="1" x14ac:dyDescent="0.35">
      <c r="A789" s="1"/>
      <c r="B789" s="1"/>
      <c r="C789" s="1"/>
      <c r="E789" s="356"/>
      <c r="F789" s="356"/>
      <c r="G789" s="356"/>
      <c r="H789" s="356"/>
      <c r="I789" s="356"/>
      <c r="J789" s="356"/>
      <c r="K789" s="356"/>
      <c r="L789" s="356"/>
      <c r="M789" s="356"/>
    </row>
    <row r="790" spans="1:13" ht="33" customHeight="1" x14ac:dyDescent="0.35">
      <c r="A790" s="1"/>
      <c r="B790" s="1"/>
      <c r="C790" s="1"/>
      <c r="E790" s="356"/>
      <c r="F790" s="356"/>
      <c r="G790" s="356"/>
      <c r="H790" s="356"/>
      <c r="I790" s="356"/>
      <c r="J790" s="356"/>
      <c r="K790" s="356"/>
      <c r="L790" s="356"/>
      <c r="M790" s="356"/>
    </row>
    <row r="791" spans="1:13" ht="33" customHeight="1" x14ac:dyDescent="0.35">
      <c r="A791" s="1"/>
      <c r="B791" s="1"/>
      <c r="C791" s="1"/>
      <c r="E791" s="356"/>
      <c r="F791" s="356"/>
      <c r="G791" s="356"/>
      <c r="H791" s="356"/>
      <c r="I791" s="356"/>
      <c r="J791" s="356"/>
      <c r="K791" s="356"/>
      <c r="L791" s="356"/>
      <c r="M791" s="356"/>
    </row>
    <row r="792" spans="1:13" ht="33" customHeight="1" x14ac:dyDescent="0.35">
      <c r="A792" s="1"/>
      <c r="B792" s="1"/>
      <c r="C792" s="1"/>
      <c r="E792" s="356"/>
      <c r="F792" s="356"/>
      <c r="G792" s="356"/>
      <c r="H792" s="356"/>
      <c r="I792" s="356"/>
      <c r="J792" s="356"/>
      <c r="K792" s="356"/>
      <c r="L792" s="356"/>
      <c r="M792" s="356"/>
    </row>
    <row r="793" spans="1:13" ht="33" customHeight="1" x14ac:dyDescent="0.35">
      <c r="A793" s="1"/>
      <c r="B793" s="1"/>
      <c r="C793" s="1"/>
      <c r="E793" s="356"/>
      <c r="F793" s="356"/>
      <c r="G793" s="356"/>
      <c r="H793" s="356"/>
      <c r="I793" s="356"/>
      <c r="J793" s="356"/>
      <c r="K793" s="356"/>
      <c r="L793" s="356"/>
      <c r="M793" s="356"/>
    </row>
    <row r="794" spans="1:13" ht="33" customHeight="1" x14ac:dyDescent="0.35">
      <c r="A794" s="1"/>
      <c r="B794" s="1"/>
      <c r="C794" s="1"/>
      <c r="E794" s="356"/>
      <c r="F794" s="356"/>
      <c r="G794" s="356"/>
      <c r="H794" s="356"/>
      <c r="I794" s="356"/>
      <c r="J794" s="356"/>
      <c r="K794" s="356"/>
      <c r="L794" s="356"/>
      <c r="M794" s="356"/>
    </row>
    <row r="795" spans="1:13" ht="33" customHeight="1" x14ac:dyDescent="0.35">
      <c r="A795" s="1"/>
      <c r="B795" s="1"/>
      <c r="C795" s="1"/>
      <c r="E795" s="356"/>
      <c r="F795" s="356"/>
      <c r="G795" s="356"/>
      <c r="H795" s="356"/>
      <c r="I795" s="356"/>
      <c r="J795" s="356"/>
      <c r="K795" s="356"/>
      <c r="L795" s="356"/>
      <c r="M795" s="356"/>
    </row>
    <row r="796" spans="1:13" ht="33" customHeight="1" x14ac:dyDescent="0.35">
      <c r="A796" s="1"/>
      <c r="B796" s="1"/>
      <c r="C796" s="1"/>
      <c r="E796" s="356"/>
      <c r="F796" s="356"/>
      <c r="G796" s="356"/>
      <c r="H796" s="356"/>
      <c r="I796" s="356"/>
      <c r="J796" s="356"/>
      <c r="K796" s="356"/>
      <c r="L796" s="356"/>
      <c r="M796" s="356"/>
    </row>
    <row r="797" spans="1:13" ht="33" customHeight="1" x14ac:dyDescent="0.35">
      <c r="A797" s="1"/>
      <c r="B797" s="1"/>
      <c r="C797" s="1"/>
      <c r="E797" s="356"/>
      <c r="F797" s="356"/>
      <c r="G797" s="356"/>
      <c r="H797" s="356"/>
      <c r="I797" s="356"/>
      <c r="J797" s="356"/>
      <c r="K797" s="356"/>
      <c r="L797" s="356"/>
      <c r="M797" s="356"/>
    </row>
    <row r="798" spans="1:13" ht="33" customHeight="1" x14ac:dyDescent="0.35">
      <c r="A798" s="1"/>
      <c r="B798" s="1"/>
      <c r="C798" s="1"/>
      <c r="E798" s="356"/>
      <c r="F798" s="356"/>
      <c r="G798" s="356"/>
      <c r="H798" s="356"/>
      <c r="I798" s="356"/>
      <c r="J798" s="356"/>
      <c r="K798" s="356"/>
      <c r="L798" s="356"/>
      <c r="M798" s="356"/>
    </row>
    <row r="799" spans="1:13" ht="33" customHeight="1" x14ac:dyDescent="0.35">
      <c r="A799" s="1"/>
      <c r="B799" s="1"/>
      <c r="C799" s="1"/>
      <c r="E799" s="356"/>
      <c r="F799" s="356"/>
      <c r="G799" s="356"/>
      <c r="H799" s="356"/>
      <c r="I799" s="356"/>
      <c r="J799" s="356"/>
      <c r="K799" s="356"/>
      <c r="L799" s="356"/>
      <c r="M799" s="356"/>
    </row>
    <row r="800" spans="1:13" ht="33" customHeight="1" x14ac:dyDescent="0.35">
      <c r="A800" s="1"/>
      <c r="B800" s="1"/>
      <c r="C800" s="1"/>
      <c r="E800" s="356"/>
      <c r="F800" s="356"/>
      <c r="G800" s="356"/>
      <c r="H800" s="356"/>
      <c r="I800" s="356"/>
      <c r="J800" s="356"/>
      <c r="K800" s="356"/>
      <c r="L800" s="356"/>
      <c r="M800" s="356"/>
    </row>
    <row r="801" spans="1:13" ht="33" customHeight="1" x14ac:dyDescent="0.35">
      <c r="A801" s="1"/>
      <c r="B801" s="1"/>
      <c r="C801" s="1"/>
      <c r="E801" s="356"/>
      <c r="F801" s="356"/>
      <c r="G801" s="356"/>
      <c r="H801" s="356"/>
      <c r="I801" s="356"/>
      <c r="J801" s="356"/>
      <c r="K801" s="356"/>
      <c r="L801" s="356"/>
      <c r="M801" s="356"/>
    </row>
    <row r="802" spans="1:13" ht="33" customHeight="1" x14ac:dyDescent="0.35">
      <c r="A802" s="1"/>
      <c r="B802" s="1"/>
      <c r="C802" s="1"/>
      <c r="E802" s="356"/>
      <c r="F802" s="356"/>
      <c r="G802" s="356"/>
      <c r="H802" s="356"/>
      <c r="I802" s="356"/>
      <c r="J802" s="356"/>
      <c r="K802" s="356"/>
      <c r="L802" s="356"/>
      <c r="M802" s="356"/>
    </row>
    <row r="803" spans="1:13" ht="33" customHeight="1" x14ac:dyDescent="0.35">
      <c r="A803" s="1"/>
      <c r="B803" s="1"/>
      <c r="C803" s="1"/>
      <c r="E803" s="356"/>
      <c r="F803" s="356"/>
      <c r="G803" s="356"/>
      <c r="H803" s="356"/>
      <c r="I803" s="356"/>
      <c r="J803" s="356"/>
      <c r="K803" s="356"/>
      <c r="L803" s="356"/>
      <c r="M803" s="356"/>
    </row>
    <row r="804" spans="1:13" ht="33" customHeight="1" x14ac:dyDescent="0.35">
      <c r="A804" s="1"/>
      <c r="B804" s="1"/>
      <c r="C804" s="1"/>
      <c r="E804" s="356"/>
      <c r="F804" s="356"/>
      <c r="G804" s="356"/>
      <c r="H804" s="356"/>
      <c r="I804" s="356"/>
      <c r="J804" s="356"/>
      <c r="K804" s="356"/>
      <c r="L804" s="356"/>
      <c r="M804" s="356"/>
    </row>
    <row r="805" spans="1:13" ht="33" customHeight="1" x14ac:dyDescent="0.35">
      <c r="A805" s="1"/>
      <c r="B805" s="1"/>
      <c r="C805" s="1"/>
      <c r="E805" s="356"/>
      <c r="F805" s="356"/>
      <c r="G805" s="356"/>
      <c r="H805" s="356"/>
      <c r="I805" s="356"/>
      <c r="J805" s="356"/>
      <c r="K805" s="356"/>
      <c r="L805" s="356"/>
      <c r="M805" s="356"/>
    </row>
    <row r="806" spans="1:13" ht="33" customHeight="1" x14ac:dyDescent="0.35">
      <c r="A806" s="1"/>
      <c r="B806" s="1"/>
      <c r="C806" s="1"/>
      <c r="E806" s="356"/>
      <c r="F806" s="356"/>
      <c r="G806" s="356"/>
      <c r="H806" s="356"/>
      <c r="I806" s="356"/>
      <c r="J806" s="356"/>
      <c r="K806" s="356"/>
      <c r="L806" s="356"/>
      <c r="M806" s="356"/>
    </row>
    <row r="807" spans="1:13" ht="33" customHeight="1" x14ac:dyDescent="0.35">
      <c r="A807" s="1"/>
      <c r="B807" s="1"/>
      <c r="C807" s="1"/>
      <c r="E807" s="356"/>
      <c r="F807" s="356"/>
      <c r="G807" s="356"/>
      <c r="H807" s="356"/>
      <c r="I807" s="356"/>
      <c r="J807" s="356"/>
      <c r="K807" s="356"/>
      <c r="L807" s="356"/>
      <c r="M807" s="356"/>
    </row>
    <row r="808" spans="1:13" ht="33" customHeight="1" x14ac:dyDescent="0.35">
      <c r="A808" s="1"/>
      <c r="B808" s="1"/>
      <c r="C808" s="1"/>
      <c r="E808" s="356"/>
      <c r="F808" s="356"/>
      <c r="G808" s="356"/>
      <c r="H808" s="356"/>
      <c r="I808" s="356"/>
      <c r="J808" s="356"/>
      <c r="K808" s="356"/>
      <c r="L808" s="356"/>
      <c r="M808" s="356"/>
    </row>
    <row r="809" spans="1:13" ht="33" customHeight="1" x14ac:dyDescent="0.35">
      <c r="A809" s="1"/>
      <c r="B809" s="1"/>
      <c r="C809" s="1"/>
      <c r="E809" s="356"/>
      <c r="F809" s="356"/>
      <c r="G809" s="356"/>
      <c r="H809" s="356"/>
      <c r="I809" s="356"/>
      <c r="J809" s="356"/>
      <c r="K809" s="356"/>
      <c r="L809" s="356"/>
      <c r="M809" s="356"/>
    </row>
    <row r="810" spans="1:13" ht="33" customHeight="1" x14ac:dyDescent="0.35">
      <c r="A810" s="1"/>
      <c r="B810" s="1"/>
      <c r="C810" s="1"/>
      <c r="E810" s="356"/>
      <c r="F810" s="356"/>
      <c r="G810" s="356"/>
      <c r="H810" s="356"/>
      <c r="I810" s="356"/>
      <c r="J810" s="356"/>
      <c r="K810" s="356"/>
      <c r="L810" s="356"/>
      <c r="M810" s="356"/>
    </row>
    <row r="811" spans="1:13" ht="33" customHeight="1" x14ac:dyDescent="0.35">
      <c r="A811" s="1"/>
      <c r="B811" s="1"/>
      <c r="C811" s="1"/>
      <c r="E811" s="356"/>
      <c r="F811" s="356"/>
      <c r="G811" s="356"/>
      <c r="H811" s="356"/>
      <c r="I811" s="356"/>
      <c r="J811" s="356"/>
      <c r="K811" s="356"/>
      <c r="L811" s="356"/>
      <c r="M811" s="356"/>
    </row>
    <row r="812" spans="1:13" ht="33" customHeight="1" x14ac:dyDescent="0.35">
      <c r="A812" s="1"/>
      <c r="B812" s="1"/>
      <c r="C812" s="1"/>
      <c r="E812" s="356"/>
      <c r="F812" s="356"/>
      <c r="G812" s="356"/>
      <c r="H812" s="356"/>
      <c r="I812" s="356"/>
      <c r="J812" s="356"/>
      <c r="K812" s="356"/>
      <c r="L812" s="356"/>
      <c r="M812" s="356"/>
    </row>
    <row r="813" spans="1:13" ht="33" customHeight="1" x14ac:dyDescent="0.35">
      <c r="A813" s="1"/>
      <c r="B813" s="1"/>
      <c r="C813" s="1"/>
      <c r="E813" s="356"/>
      <c r="F813" s="356"/>
      <c r="G813" s="356"/>
      <c r="H813" s="356"/>
      <c r="I813" s="356"/>
      <c r="J813" s="356"/>
      <c r="K813" s="356"/>
      <c r="L813" s="356"/>
      <c r="M813" s="356"/>
    </row>
    <row r="814" spans="1:13" ht="33" customHeight="1" x14ac:dyDescent="0.35">
      <c r="A814" s="1"/>
      <c r="B814" s="1"/>
      <c r="C814" s="1"/>
      <c r="E814" s="356"/>
      <c r="F814" s="356"/>
      <c r="G814" s="356"/>
      <c r="H814" s="356"/>
      <c r="I814" s="356"/>
      <c r="J814" s="356"/>
      <c r="K814" s="356"/>
      <c r="L814" s="356"/>
      <c r="M814" s="356"/>
    </row>
    <row r="815" spans="1:13" ht="33" customHeight="1" x14ac:dyDescent="0.35">
      <c r="A815" s="1"/>
      <c r="B815" s="1"/>
      <c r="C815" s="1"/>
      <c r="E815" s="356"/>
      <c r="F815" s="356"/>
      <c r="G815" s="356"/>
      <c r="H815" s="356"/>
      <c r="I815" s="356"/>
      <c r="J815" s="356"/>
      <c r="K815" s="356"/>
      <c r="L815" s="356"/>
      <c r="M815" s="356"/>
    </row>
    <row r="816" spans="1:13" ht="33" customHeight="1" x14ac:dyDescent="0.35">
      <c r="A816" s="1"/>
      <c r="B816" s="1"/>
      <c r="C816" s="1"/>
      <c r="E816" s="356"/>
      <c r="F816" s="356"/>
      <c r="G816" s="356"/>
      <c r="H816" s="356"/>
      <c r="I816" s="356"/>
      <c r="J816" s="356"/>
      <c r="K816" s="356"/>
      <c r="L816" s="356"/>
      <c r="M816" s="356"/>
    </row>
    <row r="817" spans="1:13" ht="33" customHeight="1" x14ac:dyDescent="0.35">
      <c r="A817" s="1"/>
      <c r="B817" s="1"/>
      <c r="C817" s="1"/>
      <c r="E817" s="356"/>
      <c r="F817" s="356"/>
      <c r="G817" s="356"/>
      <c r="H817" s="356"/>
      <c r="I817" s="356"/>
      <c r="J817" s="356"/>
      <c r="K817" s="356"/>
      <c r="L817" s="356"/>
      <c r="M817" s="356"/>
    </row>
    <row r="818" spans="1:13" ht="33" customHeight="1" x14ac:dyDescent="0.35">
      <c r="A818" s="1"/>
      <c r="B818" s="1"/>
      <c r="C818" s="1"/>
      <c r="E818" s="356"/>
      <c r="F818" s="356"/>
      <c r="G818" s="356"/>
      <c r="H818" s="356"/>
      <c r="I818" s="356"/>
      <c r="J818" s="356"/>
      <c r="K818" s="356"/>
      <c r="L818" s="356"/>
      <c r="M818" s="356"/>
    </row>
    <row r="819" spans="1:13" ht="33" customHeight="1" x14ac:dyDescent="0.35">
      <c r="A819" s="1"/>
      <c r="B819" s="1"/>
      <c r="C819" s="1"/>
      <c r="E819" s="356"/>
      <c r="F819" s="356"/>
      <c r="G819" s="356"/>
      <c r="H819" s="356"/>
      <c r="I819" s="356"/>
      <c r="J819" s="356"/>
      <c r="K819" s="356"/>
      <c r="L819" s="356"/>
      <c r="M819" s="356"/>
    </row>
    <row r="820" spans="1:13" ht="33" customHeight="1" x14ac:dyDescent="0.35">
      <c r="A820" s="1"/>
      <c r="B820" s="1"/>
      <c r="C820" s="1"/>
      <c r="E820" s="356"/>
      <c r="F820" s="356"/>
      <c r="G820" s="356"/>
      <c r="H820" s="356"/>
      <c r="I820" s="356"/>
      <c r="J820" s="356"/>
      <c r="K820" s="356"/>
      <c r="L820" s="356"/>
      <c r="M820" s="356"/>
    </row>
    <row r="821" spans="1:13" ht="33" customHeight="1" x14ac:dyDescent="0.35">
      <c r="A821" s="1"/>
      <c r="B821" s="1"/>
      <c r="C821" s="1"/>
      <c r="E821" s="356"/>
      <c r="F821" s="356"/>
      <c r="G821" s="356"/>
      <c r="H821" s="356"/>
      <c r="I821" s="356"/>
      <c r="J821" s="356"/>
      <c r="K821" s="356"/>
      <c r="L821" s="356"/>
      <c r="M821" s="356"/>
    </row>
    <row r="822" spans="1:13" ht="33" customHeight="1" x14ac:dyDescent="0.35">
      <c r="A822" s="1"/>
      <c r="B822" s="1"/>
      <c r="C822" s="1"/>
      <c r="E822" s="356"/>
      <c r="F822" s="356"/>
      <c r="G822" s="356"/>
      <c r="H822" s="356"/>
      <c r="I822" s="356"/>
      <c r="J822" s="356"/>
      <c r="K822" s="356"/>
      <c r="L822" s="356"/>
      <c r="M822" s="356"/>
    </row>
    <row r="823" spans="1:13" ht="33" customHeight="1" x14ac:dyDescent="0.35">
      <c r="A823" s="1"/>
      <c r="B823" s="1"/>
      <c r="C823" s="1"/>
      <c r="E823" s="356"/>
      <c r="F823" s="356"/>
      <c r="G823" s="356"/>
      <c r="H823" s="356"/>
      <c r="I823" s="356"/>
      <c r="J823" s="356"/>
      <c r="K823" s="356"/>
      <c r="L823" s="356"/>
      <c r="M823" s="356"/>
    </row>
    <row r="824" spans="1:13" ht="33" customHeight="1" x14ac:dyDescent="0.35">
      <c r="A824" s="1"/>
      <c r="B824" s="1"/>
      <c r="C824" s="1"/>
      <c r="E824" s="356"/>
      <c r="F824" s="356"/>
      <c r="G824" s="356"/>
      <c r="H824" s="356"/>
      <c r="I824" s="356"/>
      <c r="J824" s="356"/>
      <c r="K824" s="356"/>
      <c r="L824" s="356"/>
      <c r="M824" s="356"/>
    </row>
    <row r="825" spans="1:13" ht="33" customHeight="1" x14ac:dyDescent="0.35">
      <c r="A825" s="1"/>
      <c r="B825" s="1"/>
      <c r="C825" s="1"/>
      <c r="E825" s="356"/>
      <c r="F825" s="356"/>
      <c r="G825" s="356"/>
      <c r="H825" s="356"/>
      <c r="I825" s="356"/>
      <c r="J825" s="356"/>
      <c r="K825" s="356"/>
      <c r="L825" s="356"/>
      <c r="M825" s="356"/>
    </row>
    <row r="826" spans="1:13" ht="33" customHeight="1" x14ac:dyDescent="0.35">
      <c r="A826" s="1"/>
      <c r="B826" s="1"/>
      <c r="C826" s="1"/>
      <c r="E826" s="356"/>
      <c r="F826" s="356"/>
      <c r="G826" s="356"/>
      <c r="H826" s="356"/>
      <c r="I826" s="356"/>
      <c r="J826" s="356"/>
      <c r="K826" s="356"/>
      <c r="L826" s="356"/>
      <c r="M826" s="356"/>
    </row>
    <row r="827" spans="1:13" ht="33" customHeight="1" x14ac:dyDescent="0.35">
      <c r="A827" s="1"/>
      <c r="B827" s="1"/>
      <c r="C827" s="1"/>
      <c r="E827" s="356"/>
      <c r="F827" s="356"/>
      <c r="G827" s="356"/>
      <c r="H827" s="356"/>
      <c r="I827" s="356"/>
      <c r="J827" s="356"/>
      <c r="K827" s="356"/>
      <c r="L827" s="356"/>
      <c r="M827" s="356"/>
    </row>
    <row r="828" spans="1:13" ht="33" customHeight="1" x14ac:dyDescent="0.35">
      <c r="A828" s="1"/>
      <c r="B828" s="1"/>
      <c r="C828" s="1"/>
      <c r="E828" s="356"/>
      <c r="F828" s="356"/>
      <c r="G828" s="356"/>
      <c r="H828" s="356"/>
      <c r="I828" s="356"/>
      <c r="J828" s="356"/>
      <c r="K828" s="356"/>
      <c r="L828" s="356"/>
      <c r="M828" s="356"/>
    </row>
    <row r="829" spans="1:13" ht="33" customHeight="1" x14ac:dyDescent="0.35">
      <c r="A829" s="1"/>
      <c r="B829" s="1"/>
      <c r="C829" s="1"/>
      <c r="E829" s="356"/>
      <c r="F829" s="356"/>
      <c r="G829" s="356"/>
      <c r="H829" s="356"/>
      <c r="I829" s="356"/>
      <c r="J829" s="356"/>
      <c r="K829" s="356"/>
      <c r="L829" s="356"/>
      <c r="M829" s="356"/>
    </row>
    <row r="830" spans="1:13" ht="33" customHeight="1" x14ac:dyDescent="0.35">
      <c r="A830" s="1"/>
      <c r="B830" s="1"/>
      <c r="C830" s="1"/>
      <c r="E830" s="356"/>
      <c r="F830" s="356"/>
      <c r="G830" s="356"/>
      <c r="H830" s="356"/>
      <c r="I830" s="356"/>
      <c r="J830" s="356"/>
      <c r="K830" s="356"/>
      <c r="L830" s="356"/>
      <c r="M830" s="356"/>
    </row>
    <row r="831" spans="1:13" ht="33" customHeight="1" x14ac:dyDescent="0.35">
      <c r="A831" s="1"/>
      <c r="B831" s="1"/>
      <c r="C831" s="1"/>
      <c r="E831" s="356"/>
      <c r="F831" s="356"/>
      <c r="G831" s="356"/>
      <c r="H831" s="356"/>
      <c r="I831" s="356"/>
      <c r="J831" s="356"/>
      <c r="K831" s="356"/>
      <c r="L831" s="356"/>
      <c r="M831" s="356"/>
    </row>
    <row r="832" spans="1:13" ht="33" customHeight="1" x14ac:dyDescent="0.35">
      <c r="A832" s="1"/>
      <c r="B832" s="1"/>
      <c r="C832" s="1"/>
      <c r="E832" s="356"/>
      <c r="F832" s="356"/>
      <c r="G832" s="356"/>
      <c r="H832" s="356"/>
      <c r="I832" s="356"/>
      <c r="J832" s="356"/>
      <c r="K832" s="356"/>
      <c r="L832" s="356"/>
      <c r="M832" s="356"/>
    </row>
    <row r="833" spans="1:13" ht="33" customHeight="1" x14ac:dyDescent="0.2">
      <c r="A833" s="1"/>
      <c r="B833" s="1"/>
      <c r="C833" s="1"/>
      <c r="G833" s="9"/>
      <c r="H833" s="11"/>
      <c r="I833" s="12"/>
      <c r="K833" s="11"/>
      <c r="L833" s="11"/>
      <c r="M833" s="11"/>
    </row>
    <row r="834" spans="1:13" ht="33" customHeight="1" x14ac:dyDescent="0.2">
      <c r="A834" s="1"/>
      <c r="B834" s="1"/>
      <c r="C834" s="1"/>
      <c r="G834" s="9"/>
      <c r="H834" s="11"/>
      <c r="I834" s="12"/>
      <c r="K834" s="11"/>
      <c r="L834" s="11"/>
      <c r="M834" s="11"/>
    </row>
    <row r="835" spans="1:13" ht="33" customHeight="1" x14ac:dyDescent="0.2">
      <c r="A835" s="1"/>
      <c r="B835" s="1"/>
      <c r="C835" s="1"/>
      <c r="G835" s="9"/>
      <c r="H835" s="11"/>
      <c r="I835" s="12"/>
      <c r="K835" s="11"/>
      <c r="L835" s="11"/>
      <c r="M835" s="11"/>
    </row>
    <row r="836" spans="1:13" ht="33" customHeight="1" x14ac:dyDescent="0.2">
      <c r="A836" s="1"/>
      <c r="B836" s="1"/>
      <c r="C836" s="1"/>
      <c r="G836" s="9"/>
      <c r="H836" s="11"/>
      <c r="I836" s="12"/>
      <c r="K836" s="11"/>
      <c r="L836" s="11"/>
      <c r="M836" s="11"/>
    </row>
    <row r="837" spans="1:13" ht="33" customHeight="1" x14ac:dyDescent="0.2">
      <c r="A837" s="1"/>
      <c r="B837" s="1"/>
      <c r="C837" s="1"/>
      <c r="G837" s="9"/>
      <c r="H837" s="11"/>
      <c r="I837" s="12"/>
      <c r="K837" s="11"/>
      <c r="L837" s="11"/>
      <c r="M837" s="11"/>
    </row>
    <row r="838" spans="1:13" ht="33" customHeight="1" x14ac:dyDescent="0.2">
      <c r="A838" s="1"/>
      <c r="B838" s="1"/>
      <c r="C838" s="1"/>
      <c r="G838" s="9"/>
      <c r="H838" s="11"/>
      <c r="I838" s="12"/>
      <c r="K838" s="11"/>
      <c r="L838" s="11"/>
      <c r="M838" s="11"/>
    </row>
    <row r="839" spans="1:13" ht="33" customHeight="1" x14ac:dyDescent="0.2">
      <c r="A839" s="1"/>
      <c r="B839" s="1"/>
      <c r="C839" s="1"/>
      <c r="G839" s="9"/>
      <c r="H839" s="11"/>
      <c r="I839" s="12"/>
      <c r="K839" s="11"/>
      <c r="L839" s="11"/>
      <c r="M839" s="11"/>
    </row>
    <row r="840" spans="1:13" ht="33" customHeight="1" x14ac:dyDescent="0.2">
      <c r="A840" s="1"/>
      <c r="B840" s="1"/>
      <c r="C840" s="1"/>
      <c r="G840" s="9"/>
      <c r="H840" s="11"/>
      <c r="I840" s="12"/>
      <c r="K840" s="11"/>
      <c r="L840" s="11"/>
      <c r="M840" s="11"/>
    </row>
    <row r="841" spans="1:13" ht="33" customHeight="1" x14ac:dyDescent="0.2">
      <c r="A841" s="1"/>
      <c r="B841" s="1"/>
      <c r="C841" s="1"/>
      <c r="G841" s="9"/>
      <c r="H841" s="11"/>
      <c r="I841" s="12"/>
      <c r="K841" s="11"/>
      <c r="L841" s="11"/>
      <c r="M841" s="11"/>
    </row>
    <row r="842" spans="1:13" ht="33" customHeight="1" x14ac:dyDescent="0.2">
      <c r="A842" s="1"/>
      <c r="B842" s="1"/>
      <c r="C842" s="1"/>
      <c r="G842" s="9"/>
      <c r="H842" s="11"/>
      <c r="I842" s="12"/>
      <c r="K842" s="11"/>
      <c r="L842" s="11"/>
      <c r="M842" s="11"/>
    </row>
    <row r="843" spans="1:13" ht="33" customHeight="1" x14ac:dyDescent="0.2">
      <c r="A843" s="1"/>
      <c r="B843" s="1"/>
      <c r="C843" s="1"/>
      <c r="G843" s="9"/>
      <c r="H843" s="11"/>
      <c r="I843" s="12"/>
      <c r="K843" s="11"/>
      <c r="L843" s="11"/>
      <c r="M843" s="11"/>
    </row>
    <row r="844" spans="1:13" ht="33" customHeight="1" x14ac:dyDescent="0.2">
      <c r="A844" s="1"/>
      <c r="B844" s="1"/>
      <c r="C844" s="1"/>
      <c r="G844" s="9"/>
      <c r="H844" s="11"/>
      <c r="I844" s="12"/>
      <c r="K844" s="11"/>
      <c r="L844" s="11"/>
      <c r="M844" s="11"/>
    </row>
    <row r="845" spans="1:13" ht="33" customHeight="1" x14ac:dyDescent="0.2">
      <c r="A845" s="1"/>
      <c r="B845" s="1"/>
      <c r="C845" s="1"/>
      <c r="G845" s="9"/>
      <c r="H845" s="11"/>
      <c r="I845" s="12"/>
      <c r="K845" s="11"/>
      <c r="L845" s="11"/>
      <c r="M845" s="11"/>
    </row>
    <row r="846" spans="1:13" ht="33" customHeight="1" x14ac:dyDescent="0.2">
      <c r="A846" s="1"/>
      <c r="B846" s="1"/>
      <c r="C846" s="1"/>
      <c r="G846" s="9"/>
      <c r="H846" s="11"/>
      <c r="I846" s="12"/>
      <c r="K846" s="11"/>
      <c r="L846" s="11"/>
      <c r="M846" s="11"/>
    </row>
    <row r="847" spans="1:13" ht="33" customHeight="1" x14ac:dyDescent="0.2">
      <c r="A847" s="1"/>
      <c r="B847" s="1"/>
      <c r="C847" s="1"/>
      <c r="G847" s="9"/>
      <c r="H847" s="11"/>
      <c r="I847" s="12"/>
      <c r="K847" s="11"/>
      <c r="L847" s="11"/>
      <c r="M847" s="11"/>
    </row>
    <row r="848" spans="1:13" ht="33" customHeight="1" x14ac:dyDescent="0.2">
      <c r="A848" s="1"/>
      <c r="B848" s="1"/>
      <c r="C848" s="1"/>
      <c r="G848" s="9"/>
      <c r="H848" s="11"/>
      <c r="I848" s="12"/>
      <c r="K848" s="11"/>
      <c r="L848" s="11"/>
      <c r="M848" s="11"/>
    </row>
    <row r="849" spans="1:13" ht="33" customHeight="1" x14ac:dyDescent="0.2">
      <c r="A849" s="1"/>
      <c r="B849" s="1"/>
      <c r="C849" s="1"/>
      <c r="G849" s="9"/>
      <c r="H849" s="11"/>
      <c r="I849" s="12"/>
      <c r="K849" s="11"/>
      <c r="L849" s="11"/>
      <c r="M849" s="11"/>
    </row>
    <row r="850" spans="1:13" ht="33" customHeight="1" x14ac:dyDescent="0.2">
      <c r="A850" s="1"/>
      <c r="B850" s="1"/>
      <c r="C850" s="1"/>
      <c r="G850" s="9"/>
      <c r="H850" s="11"/>
      <c r="I850" s="12"/>
      <c r="K850" s="11"/>
      <c r="L850" s="11"/>
      <c r="M850" s="11"/>
    </row>
    <row r="851" spans="1:13" ht="33" customHeight="1" x14ac:dyDescent="0.2">
      <c r="A851" s="1"/>
      <c r="B851" s="1"/>
      <c r="C851" s="1"/>
      <c r="G851" s="9"/>
      <c r="H851" s="11"/>
      <c r="I851" s="12"/>
      <c r="K851" s="11"/>
      <c r="L851" s="11"/>
      <c r="M851" s="11"/>
    </row>
    <row r="852" spans="1:13" ht="33" customHeight="1" x14ac:dyDescent="0.2">
      <c r="A852" s="1"/>
      <c r="B852" s="1"/>
      <c r="C852" s="1"/>
      <c r="G852" s="9"/>
      <c r="H852" s="11"/>
      <c r="I852" s="12"/>
      <c r="K852" s="11"/>
      <c r="L852" s="11"/>
      <c r="M852" s="11"/>
    </row>
    <row r="853" spans="1:13" ht="33" customHeight="1" x14ac:dyDescent="0.2">
      <c r="A853" s="1"/>
      <c r="B853" s="1"/>
      <c r="C853" s="1"/>
      <c r="G853" s="9"/>
      <c r="H853" s="11"/>
      <c r="I853" s="12"/>
      <c r="K853" s="11"/>
      <c r="L853" s="11"/>
      <c r="M853" s="11"/>
    </row>
    <row r="854" spans="1:13" ht="33" customHeight="1" x14ac:dyDescent="0.2">
      <c r="A854" s="1"/>
      <c r="B854" s="1"/>
      <c r="C854" s="1"/>
      <c r="G854" s="9"/>
      <c r="H854" s="11"/>
      <c r="I854" s="12"/>
      <c r="K854" s="11"/>
      <c r="L854" s="11"/>
      <c r="M854" s="11"/>
    </row>
    <row r="855" spans="1:13" ht="33" customHeight="1" x14ac:dyDescent="0.2">
      <c r="A855" s="1"/>
      <c r="B855" s="1"/>
      <c r="C855" s="1"/>
      <c r="G855" s="9"/>
      <c r="H855" s="11"/>
      <c r="I855" s="12"/>
      <c r="K855" s="11"/>
      <c r="L855" s="11"/>
      <c r="M855" s="11"/>
    </row>
    <row r="856" spans="1:13" ht="33" customHeight="1" x14ac:dyDescent="0.2">
      <c r="A856" s="1"/>
      <c r="B856" s="1"/>
      <c r="C856" s="1"/>
      <c r="G856" s="9"/>
      <c r="H856" s="11"/>
      <c r="I856" s="12"/>
      <c r="K856" s="11"/>
      <c r="L856" s="11"/>
      <c r="M856" s="11"/>
    </row>
    <row r="857" spans="1:13" ht="33" customHeight="1" x14ac:dyDescent="0.2">
      <c r="A857" s="1"/>
      <c r="B857" s="1"/>
      <c r="C857" s="1"/>
      <c r="G857" s="9"/>
      <c r="H857" s="11"/>
      <c r="I857" s="12"/>
      <c r="K857" s="11"/>
      <c r="L857" s="11"/>
      <c r="M857" s="11"/>
    </row>
    <row r="858" spans="1:13" ht="33" customHeight="1" x14ac:dyDescent="0.2">
      <c r="A858" s="1"/>
      <c r="B858" s="1"/>
      <c r="C858" s="1"/>
      <c r="G858" s="9"/>
      <c r="H858" s="11"/>
      <c r="I858" s="12"/>
      <c r="K858" s="11"/>
      <c r="L858" s="11"/>
      <c r="M858" s="11"/>
    </row>
    <row r="859" spans="1:13" ht="33" customHeight="1" x14ac:dyDescent="0.2">
      <c r="A859" s="1"/>
      <c r="B859" s="1"/>
      <c r="C859" s="1"/>
      <c r="G859" s="9"/>
      <c r="H859" s="11"/>
      <c r="I859" s="12"/>
      <c r="K859" s="11"/>
      <c r="L859" s="11"/>
      <c r="M859" s="11"/>
    </row>
    <row r="860" spans="1:13" ht="33" customHeight="1" x14ac:dyDescent="0.2">
      <c r="A860" s="1"/>
      <c r="B860" s="1"/>
      <c r="C860" s="1"/>
      <c r="G860" s="9"/>
      <c r="H860" s="11"/>
      <c r="I860" s="12"/>
      <c r="K860" s="11"/>
      <c r="L860" s="11"/>
      <c r="M860" s="11"/>
    </row>
    <row r="861" spans="1:13" ht="33" customHeight="1" x14ac:dyDescent="0.2">
      <c r="A861" s="1"/>
      <c r="B861" s="1"/>
      <c r="C861" s="1"/>
      <c r="G861" s="9"/>
      <c r="H861" s="11"/>
      <c r="I861" s="12"/>
      <c r="K861" s="11"/>
      <c r="L861" s="11"/>
      <c r="M861" s="11"/>
    </row>
    <row r="862" spans="1:13" ht="33" customHeight="1" x14ac:dyDescent="0.2">
      <c r="A862" s="1"/>
      <c r="B862" s="1"/>
      <c r="C862" s="1"/>
      <c r="G862" s="9"/>
      <c r="H862" s="11"/>
      <c r="I862" s="12"/>
      <c r="K862" s="11"/>
      <c r="L862" s="11"/>
      <c r="M862" s="11"/>
    </row>
    <row r="863" spans="1:13" ht="33" customHeight="1" x14ac:dyDescent="0.2">
      <c r="A863" s="1"/>
      <c r="B863" s="1"/>
      <c r="C863" s="1"/>
      <c r="G863" s="9"/>
      <c r="H863" s="11"/>
      <c r="I863" s="12"/>
      <c r="K863" s="11"/>
      <c r="L863" s="11"/>
      <c r="M863" s="11"/>
    </row>
    <row r="864" spans="1:13" ht="33" customHeight="1" x14ac:dyDescent="0.2">
      <c r="A864" s="1"/>
      <c r="B864" s="1"/>
      <c r="C864" s="1"/>
      <c r="G864" s="9"/>
      <c r="H864" s="11"/>
      <c r="I864" s="12"/>
      <c r="K864" s="11"/>
      <c r="L864" s="11"/>
      <c r="M864" s="11"/>
    </row>
    <row r="865" spans="1:13" ht="33" customHeight="1" x14ac:dyDescent="0.2">
      <c r="A865" s="1"/>
      <c r="B865" s="1"/>
      <c r="C865" s="1"/>
      <c r="G865" s="9"/>
      <c r="H865" s="11"/>
      <c r="I865" s="12"/>
      <c r="K865" s="11"/>
      <c r="L865" s="11"/>
      <c r="M865" s="11"/>
    </row>
    <row r="866" spans="1:13" ht="33" customHeight="1" x14ac:dyDescent="0.2">
      <c r="A866" s="1"/>
      <c r="B866" s="1"/>
      <c r="C866" s="1"/>
      <c r="G866" s="9"/>
      <c r="H866" s="11"/>
      <c r="I866" s="12"/>
      <c r="K866" s="11"/>
      <c r="L866" s="11"/>
      <c r="M866" s="11"/>
    </row>
    <row r="867" spans="1:13" ht="33" customHeight="1" x14ac:dyDescent="0.2">
      <c r="A867" s="1"/>
      <c r="B867" s="1"/>
      <c r="C867" s="1"/>
      <c r="G867" s="9"/>
      <c r="H867" s="11"/>
      <c r="I867" s="12"/>
      <c r="K867" s="11"/>
      <c r="L867" s="11"/>
      <c r="M867" s="11"/>
    </row>
    <row r="868" spans="1:13" ht="33" customHeight="1" x14ac:dyDescent="0.2">
      <c r="A868" s="1"/>
      <c r="B868" s="1"/>
      <c r="C868" s="1"/>
      <c r="G868" s="9"/>
      <c r="H868" s="11"/>
      <c r="I868" s="12"/>
      <c r="K868" s="11"/>
      <c r="L868" s="11"/>
      <c r="M868" s="11"/>
    </row>
    <row r="869" spans="1:13" ht="33" customHeight="1" x14ac:dyDescent="0.2">
      <c r="A869" s="1"/>
      <c r="B869" s="1"/>
      <c r="C869" s="1"/>
      <c r="G869" s="9"/>
      <c r="H869" s="11"/>
      <c r="I869" s="12"/>
      <c r="K869" s="11"/>
      <c r="L869" s="11"/>
      <c r="M869" s="11"/>
    </row>
    <row r="870" spans="1:13" ht="33" customHeight="1" x14ac:dyDescent="0.2">
      <c r="A870" s="1"/>
      <c r="B870" s="1"/>
      <c r="C870" s="1"/>
      <c r="G870" s="9"/>
      <c r="H870" s="11"/>
      <c r="I870" s="12"/>
      <c r="K870" s="11"/>
      <c r="L870" s="11"/>
      <c r="M870" s="11"/>
    </row>
    <row r="871" spans="1:13" ht="33" customHeight="1" x14ac:dyDescent="0.2">
      <c r="A871" s="1"/>
      <c r="B871" s="1"/>
      <c r="C871" s="1"/>
      <c r="G871" s="9"/>
      <c r="H871" s="11"/>
      <c r="I871" s="12"/>
      <c r="K871" s="11"/>
      <c r="L871" s="11"/>
      <c r="M871" s="11"/>
    </row>
    <row r="872" spans="1:13" ht="33" customHeight="1" x14ac:dyDescent="0.2">
      <c r="A872" s="1"/>
      <c r="B872" s="1"/>
      <c r="C872" s="1"/>
      <c r="G872" s="9"/>
      <c r="H872" s="11"/>
      <c r="I872" s="12"/>
      <c r="K872" s="11"/>
      <c r="L872" s="11"/>
      <c r="M872" s="11"/>
    </row>
    <row r="873" spans="1:13" ht="33" customHeight="1" x14ac:dyDescent="0.2">
      <c r="A873" s="1"/>
      <c r="B873" s="1"/>
      <c r="C873" s="1"/>
      <c r="G873" s="9"/>
      <c r="H873" s="11"/>
      <c r="I873" s="12"/>
      <c r="K873" s="11"/>
      <c r="L873" s="11"/>
      <c r="M873" s="11"/>
    </row>
    <row r="874" spans="1:13" ht="33" customHeight="1" x14ac:dyDescent="0.2">
      <c r="A874" s="1"/>
      <c r="B874" s="1"/>
      <c r="C874" s="1"/>
      <c r="G874" s="9"/>
      <c r="H874" s="11"/>
      <c r="I874" s="12"/>
      <c r="K874" s="11"/>
      <c r="L874" s="11"/>
      <c r="M874" s="11"/>
    </row>
    <row r="875" spans="1:13" ht="33" customHeight="1" x14ac:dyDescent="0.2">
      <c r="A875" s="1"/>
      <c r="B875" s="1"/>
      <c r="C875" s="1"/>
      <c r="G875" s="9"/>
      <c r="H875" s="11"/>
      <c r="I875" s="12"/>
      <c r="K875" s="11"/>
      <c r="L875" s="11"/>
      <c r="M875" s="11"/>
    </row>
    <row r="876" spans="1:13" ht="33" customHeight="1" x14ac:dyDescent="0.2">
      <c r="A876" s="1"/>
      <c r="B876" s="1"/>
      <c r="C876" s="1"/>
      <c r="G876" s="9"/>
      <c r="H876" s="11"/>
      <c r="I876" s="12"/>
      <c r="K876" s="11"/>
      <c r="L876" s="11"/>
      <c r="M876" s="11"/>
    </row>
    <row r="877" spans="1:13" ht="33" customHeight="1" x14ac:dyDescent="0.2">
      <c r="A877" s="1"/>
      <c r="B877" s="1"/>
      <c r="C877" s="1"/>
      <c r="G877" s="9"/>
      <c r="H877" s="11"/>
      <c r="I877" s="12"/>
      <c r="K877" s="11"/>
      <c r="L877" s="11"/>
      <c r="M877" s="11"/>
    </row>
    <row r="878" spans="1:13" ht="33" customHeight="1" x14ac:dyDescent="0.2">
      <c r="A878" s="1"/>
      <c r="B878" s="1"/>
      <c r="C878" s="1"/>
      <c r="G878" s="9"/>
      <c r="H878" s="11"/>
      <c r="I878" s="12"/>
      <c r="K878" s="11"/>
      <c r="L878" s="11"/>
      <c r="M878" s="11"/>
    </row>
    <row r="879" spans="1:13" ht="33" customHeight="1" x14ac:dyDescent="0.2">
      <c r="A879" s="1"/>
      <c r="B879" s="1"/>
      <c r="C879" s="1"/>
      <c r="G879" s="9"/>
      <c r="H879" s="11"/>
      <c r="I879" s="12"/>
      <c r="K879" s="11"/>
      <c r="L879" s="11"/>
      <c r="M879" s="11"/>
    </row>
    <row r="880" spans="1:13" ht="33" customHeight="1" x14ac:dyDescent="0.2">
      <c r="A880" s="1"/>
      <c r="B880" s="1"/>
      <c r="C880" s="1"/>
      <c r="G880" s="9"/>
      <c r="H880" s="11"/>
      <c r="I880" s="12"/>
      <c r="K880" s="11"/>
      <c r="L880" s="11"/>
      <c r="M880" s="11"/>
    </row>
    <row r="881" spans="1:13" ht="33" customHeight="1" x14ac:dyDescent="0.2">
      <c r="A881" s="1"/>
      <c r="B881" s="1"/>
      <c r="C881" s="1"/>
      <c r="G881" s="9"/>
      <c r="H881" s="11"/>
      <c r="I881" s="12"/>
      <c r="K881" s="11"/>
      <c r="L881" s="11"/>
      <c r="M881" s="11"/>
    </row>
    <row r="882" spans="1:13" ht="33" customHeight="1" x14ac:dyDescent="0.2">
      <c r="A882" s="1"/>
      <c r="B882" s="1"/>
      <c r="C882" s="1"/>
      <c r="G882" s="9"/>
      <c r="H882" s="11"/>
      <c r="I882" s="12"/>
      <c r="K882" s="11"/>
      <c r="L882" s="11"/>
      <c r="M882" s="11"/>
    </row>
    <row r="883" spans="1:13" ht="33" customHeight="1" x14ac:dyDescent="0.2">
      <c r="A883" s="1"/>
      <c r="B883" s="1"/>
      <c r="C883" s="1"/>
      <c r="G883" s="9"/>
      <c r="H883" s="11"/>
      <c r="I883" s="12"/>
      <c r="K883" s="11"/>
      <c r="L883" s="11"/>
      <c r="M883" s="11"/>
    </row>
    <row r="884" spans="1:13" ht="33" customHeight="1" x14ac:dyDescent="0.2">
      <c r="A884" s="1"/>
      <c r="B884" s="1"/>
      <c r="C884" s="1"/>
      <c r="G884" s="9"/>
      <c r="H884" s="11"/>
      <c r="I884" s="12"/>
      <c r="K884" s="11"/>
      <c r="L884" s="11"/>
      <c r="M884" s="11"/>
    </row>
    <row r="885" spans="1:13" ht="33" customHeight="1" x14ac:dyDescent="0.2">
      <c r="A885" s="1"/>
      <c r="B885" s="1"/>
      <c r="C885" s="1"/>
      <c r="G885" s="9"/>
      <c r="H885" s="11"/>
      <c r="I885" s="12"/>
      <c r="K885" s="11"/>
      <c r="L885" s="11"/>
      <c r="M885" s="11"/>
    </row>
    <row r="886" spans="1:13" ht="33" customHeight="1" x14ac:dyDescent="0.2">
      <c r="A886" s="1"/>
      <c r="B886" s="1"/>
      <c r="C886" s="1"/>
      <c r="G886" s="9"/>
      <c r="H886" s="11"/>
      <c r="I886" s="12"/>
      <c r="K886" s="11"/>
      <c r="L886" s="11"/>
      <c r="M886" s="11"/>
    </row>
    <row r="887" spans="1:13" ht="33" customHeight="1" x14ac:dyDescent="0.2">
      <c r="A887" s="1"/>
      <c r="B887" s="1"/>
      <c r="C887" s="1"/>
      <c r="G887" s="9"/>
      <c r="H887" s="11"/>
      <c r="I887" s="12"/>
      <c r="K887" s="11"/>
      <c r="L887" s="11"/>
      <c r="M887" s="11"/>
    </row>
    <row r="888" spans="1:13" ht="33" customHeight="1" x14ac:dyDescent="0.2">
      <c r="A888" s="1"/>
      <c r="B888" s="1"/>
      <c r="C888" s="1"/>
      <c r="G888" s="9"/>
      <c r="H888" s="11"/>
      <c r="I888" s="12"/>
      <c r="K888" s="11"/>
      <c r="L888" s="11"/>
      <c r="M888" s="11"/>
    </row>
    <row r="889" spans="1:13" ht="33" customHeight="1" x14ac:dyDescent="0.2">
      <c r="A889" s="1"/>
      <c r="B889" s="1"/>
      <c r="C889" s="1"/>
      <c r="G889" s="9"/>
      <c r="H889" s="11"/>
      <c r="I889" s="12"/>
      <c r="K889" s="11"/>
      <c r="L889" s="11"/>
      <c r="M889" s="11"/>
    </row>
    <row r="890" spans="1:13" ht="33" customHeight="1" x14ac:dyDescent="0.2">
      <c r="A890" s="1"/>
      <c r="B890" s="1"/>
      <c r="C890" s="1"/>
      <c r="G890" s="9"/>
      <c r="H890" s="11"/>
      <c r="I890" s="12"/>
      <c r="K890" s="11"/>
      <c r="L890" s="11"/>
      <c r="M890" s="11"/>
    </row>
    <row r="891" spans="1:13" ht="33" customHeight="1" x14ac:dyDescent="0.2">
      <c r="A891" s="1"/>
      <c r="B891" s="1"/>
      <c r="C891" s="1"/>
      <c r="G891" s="9"/>
      <c r="H891" s="11"/>
      <c r="I891" s="12"/>
      <c r="K891" s="11"/>
      <c r="L891" s="11"/>
      <c r="M891" s="11"/>
    </row>
    <row r="892" spans="1:13" ht="33" customHeight="1" x14ac:dyDescent="0.2">
      <c r="A892" s="1"/>
      <c r="B892" s="1"/>
      <c r="C892" s="1"/>
      <c r="G892" s="9"/>
      <c r="H892" s="11"/>
      <c r="I892" s="12"/>
      <c r="K892" s="11"/>
      <c r="L892" s="11"/>
      <c r="M892" s="11"/>
    </row>
    <row r="893" spans="1:13" ht="33" customHeight="1" x14ac:dyDescent="0.2">
      <c r="A893" s="1"/>
      <c r="B893" s="1"/>
      <c r="C893" s="1"/>
      <c r="G893" s="9"/>
      <c r="H893" s="11"/>
      <c r="I893" s="12"/>
      <c r="K893" s="11"/>
      <c r="L893" s="11"/>
      <c r="M893" s="11"/>
    </row>
    <row r="894" spans="1:13" ht="33" customHeight="1" x14ac:dyDescent="0.2">
      <c r="A894" s="1"/>
      <c r="B894" s="1"/>
      <c r="C894" s="1"/>
      <c r="G894" s="9"/>
      <c r="H894" s="11"/>
      <c r="I894" s="12"/>
      <c r="K894" s="11"/>
      <c r="L894" s="11"/>
      <c r="M894" s="11"/>
    </row>
    <row r="895" spans="1:13" ht="33" customHeight="1" x14ac:dyDescent="0.2">
      <c r="A895" s="1"/>
      <c r="B895" s="1"/>
      <c r="C895" s="1"/>
      <c r="G895" s="9"/>
      <c r="H895" s="11"/>
      <c r="I895" s="12"/>
      <c r="K895" s="11"/>
      <c r="L895" s="11"/>
      <c r="M895" s="11"/>
    </row>
    <row r="896" spans="1:13" ht="33" customHeight="1" x14ac:dyDescent="0.2">
      <c r="A896" s="1"/>
      <c r="B896" s="1"/>
      <c r="C896" s="1"/>
      <c r="G896" s="9"/>
      <c r="H896" s="11"/>
      <c r="I896" s="12"/>
      <c r="K896" s="11"/>
      <c r="L896" s="11"/>
      <c r="M896" s="11"/>
    </row>
    <row r="897" spans="1:13" ht="33" customHeight="1" x14ac:dyDescent="0.2">
      <c r="A897" s="1"/>
      <c r="B897" s="1"/>
      <c r="C897" s="1"/>
      <c r="G897" s="9"/>
      <c r="H897" s="11"/>
      <c r="I897" s="12"/>
      <c r="K897" s="11"/>
      <c r="L897" s="11"/>
      <c r="M897" s="11"/>
    </row>
    <row r="898" spans="1:13" ht="33" customHeight="1" x14ac:dyDescent="0.2">
      <c r="A898" s="1"/>
      <c r="B898" s="1"/>
      <c r="C898" s="1"/>
      <c r="G898" s="9"/>
      <c r="H898" s="11"/>
      <c r="I898" s="12"/>
      <c r="K898" s="11"/>
      <c r="L898" s="11"/>
      <c r="M898" s="11"/>
    </row>
    <row r="899" spans="1:13" ht="33" customHeight="1" x14ac:dyDescent="0.2">
      <c r="A899" s="1"/>
      <c r="B899" s="1"/>
      <c r="C899" s="1"/>
      <c r="G899" s="9"/>
      <c r="H899" s="11"/>
      <c r="I899" s="12"/>
      <c r="K899" s="11"/>
      <c r="L899" s="11"/>
      <c r="M899" s="11"/>
    </row>
    <row r="900" spans="1:13" ht="33" customHeight="1" x14ac:dyDescent="0.2">
      <c r="A900" s="1"/>
      <c r="B900" s="1"/>
      <c r="C900" s="1"/>
      <c r="G900" s="9"/>
      <c r="H900" s="11"/>
      <c r="I900" s="12"/>
      <c r="K900" s="11"/>
      <c r="L900" s="11"/>
      <c r="M900" s="11"/>
    </row>
    <row r="901" spans="1:13" ht="33" customHeight="1" x14ac:dyDescent="0.2">
      <c r="A901" s="1"/>
      <c r="B901" s="1"/>
      <c r="C901" s="1"/>
      <c r="G901" s="9"/>
      <c r="H901" s="11"/>
      <c r="I901" s="12"/>
      <c r="K901" s="11"/>
      <c r="L901" s="11"/>
      <c r="M901" s="11"/>
    </row>
    <row r="902" spans="1:13" ht="33" customHeight="1" x14ac:dyDescent="0.2">
      <c r="A902" s="1"/>
      <c r="B902" s="1"/>
      <c r="C902" s="1"/>
      <c r="G902" s="9"/>
      <c r="H902" s="11"/>
      <c r="I902" s="12"/>
      <c r="K902" s="11"/>
      <c r="L902" s="11"/>
      <c r="M902" s="11"/>
    </row>
    <row r="903" spans="1:13" ht="33" customHeight="1" x14ac:dyDescent="0.2">
      <c r="A903" s="1"/>
      <c r="B903" s="1"/>
      <c r="C903" s="1"/>
      <c r="G903" s="9"/>
      <c r="H903" s="11"/>
      <c r="I903" s="12"/>
      <c r="K903" s="11"/>
      <c r="L903" s="11"/>
      <c r="M903" s="11"/>
    </row>
    <row r="904" spans="1:13" ht="33" customHeight="1" x14ac:dyDescent="0.2">
      <c r="A904" s="1"/>
      <c r="B904" s="1"/>
      <c r="C904" s="1"/>
      <c r="G904" s="9"/>
      <c r="H904" s="11"/>
      <c r="I904" s="12"/>
      <c r="K904" s="11"/>
      <c r="L904" s="11"/>
      <c r="M904" s="11"/>
    </row>
    <row r="905" spans="1:13" ht="33" customHeight="1" x14ac:dyDescent="0.2">
      <c r="A905" s="1"/>
      <c r="B905" s="1"/>
      <c r="C905" s="1"/>
      <c r="G905" s="9"/>
      <c r="H905" s="11"/>
      <c r="I905" s="12"/>
      <c r="K905" s="11"/>
      <c r="L905" s="11"/>
      <c r="M905" s="11"/>
    </row>
    <row r="906" spans="1:13" ht="33" customHeight="1" x14ac:dyDescent="0.2">
      <c r="A906" s="1"/>
      <c r="B906" s="1"/>
      <c r="C906" s="1"/>
      <c r="G906" s="9"/>
      <c r="H906" s="11"/>
      <c r="I906" s="12"/>
      <c r="K906" s="11"/>
      <c r="L906" s="11"/>
      <c r="M906" s="11"/>
    </row>
    <row r="907" spans="1:13" ht="33" customHeight="1" x14ac:dyDescent="0.2">
      <c r="A907" s="1"/>
      <c r="B907" s="1"/>
      <c r="C907" s="1"/>
      <c r="G907" s="9"/>
      <c r="H907" s="11"/>
      <c r="I907" s="12"/>
      <c r="K907" s="11"/>
      <c r="L907" s="11"/>
      <c r="M907" s="11"/>
    </row>
    <row r="908" spans="1:13" ht="33" customHeight="1" x14ac:dyDescent="0.2">
      <c r="A908" s="1"/>
      <c r="B908" s="1"/>
      <c r="C908" s="1"/>
      <c r="G908" s="9"/>
      <c r="H908" s="11"/>
      <c r="I908" s="12"/>
      <c r="K908" s="11"/>
      <c r="L908" s="11"/>
      <c r="M908" s="11"/>
    </row>
    <row r="909" spans="1:13" ht="33" customHeight="1" x14ac:dyDescent="0.2">
      <c r="A909" s="1"/>
      <c r="B909" s="1"/>
      <c r="C909" s="1"/>
      <c r="G909" s="9"/>
      <c r="H909" s="11"/>
      <c r="I909" s="12"/>
      <c r="K909" s="11"/>
      <c r="L909" s="11"/>
      <c r="M909" s="11"/>
    </row>
    <row r="910" spans="1:13" ht="33" customHeight="1" x14ac:dyDescent="0.2">
      <c r="A910" s="1"/>
      <c r="B910" s="1"/>
      <c r="C910" s="1"/>
      <c r="G910" s="9"/>
      <c r="H910" s="11"/>
      <c r="I910" s="12"/>
      <c r="K910" s="11"/>
      <c r="L910" s="11"/>
      <c r="M910" s="11"/>
    </row>
    <row r="911" spans="1:13" ht="33" customHeight="1" x14ac:dyDescent="0.2">
      <c r="A911" s="1"/>
      <c r="B911" s="1"/>
      <c r="C911" s="1"/>
      <c r="G911" s="9"/>
      <c r="H911" s="11"/>
      <c r="I911" s="12"/>
      <c r="K911" s="11"/>
      <c r="L911" s="11"/>
      <c r="M911" s="11"/>
    </row>
    <row r="912" spans="1:13" ht="33" customHeight="1" x14ac:dyDescent="0.2">
      <c r="A912" s="1"/>
      <c r="B912" s="1"/>
      <c r="C912" s="1"/>
      <c r="G912" s="9"/>
      <c r="H912" s="11"/>
      <c r="I912" s="12"/>
      <c r="K912" s="11"/>
      <c r="L912" s="11"/>
      <c r="M912" s="11"/>
    </row>
    <row r="913" spans="1:13" ht="33" customHeight="1" x14ac:dyDescent="0.2">
      <c r="A913" s="1"/>
      <c r="B913" s="1"/>
      <c r="C913" s="1"/>
      <c r="G913" s="9"/>
      <c r="H913" s="11"/>
      <c r="I913" s="12"/>
      <c r="K913" s="11"/>
      <c r="L913" s="11"/>
      <c r="M913" s="11"/>
    </row>
    <row r="914" spans="1:13" ht="33" customHeight="1" x14ac:dyDescent="0.2">
      <c r="A914" s="1"/>
      <c r="B914" s="1"/>
      <c r="C914" s="1"/>
      <c r="G914" s="9"/>
      <c r="H914" s="11"/>
      <c r="I914" s="12"/>
      <c r="K914" s="11"/>
      <c r="L914" s="11"/>
      <c r="M914" s="11"/>
    </row>
    <row r="915" spans="1:13" ht="33" customHeight="1" x14ac:dyDescent="0.2">
      <c r="A915" s="1"/>
      <c r="B915" s="1"/>
      <c r="C915" s="1"/>
      <c r="G915" s="9"/>
      <c r="H915" s="11"/>
      <c r="I915" s="12"/>
      <c r="K915" s="11"/>
      <c r="L915" s="11"/>
      <c r="M915" s="11"/>
    </row>
    <row r="916" spans="1:13" ht="33" customHeight="1" x14ac:dyDescent="0.2">
      <c r="A916" s="1"/>
      <c r="B916" s="1"/>
      <c r="C916" s="1"/>
      <c r="G916" s="9"/>
      <c r="H916" s="11"/>
      <c r="I916" s="12"/>
      <c r="K916" s="11"/>
      <c r="L916" s="11"/>
      <c r="M916" s="11"/>
    </row>
    <row r="917" spans="1:13" ht="33" customHeight="1" x14ac:dyDescent="0.2">
      <c r="A917" s="1"/>
      <c r="B917" s="1"/>
      <c r="C917" s="1"/>
      <c r="G917" s="9"/>
      <c r="H917" s="11"/>
      <c r="I917" s="12"/>
      <c r="K917" s="11"/>
      <c r="L917" s="11"/>
      <c r="M917" s="11"/>
    </row>
    <row r="918" spans="1:13" ht="33" customHeight="1" x14ac:dyDescent="0.2">
      <c r="A918" s="1"/>
      <c r="B918" s="1"/>
      <c r="C918" s="1"/>
      <c r="G918" s="9"/>
      <c r="H918" s="11"/>
      <c r="I918" s="12"/>
      <c r="K918" s="11"/>
      <c r="L918" s="11"/>
      <c r="M918" s="11"/>
    </row>
    <row r="919" spans="1:13" ht="33" customHeight="1" x14ac:dyDescent="0.2">
      <c r="A919" s="1"/>
      <c r="B919" s="1"/>
      <c r="C919" s="1"/>
      <c r="G919" s="9"/>
      <c r="H919" s="11"/>
      <c r="I919" s="12"/>
      <c r="K919" s="11"/>
      <c r="L919" s="11"/>
      <c r="M919" s="11"/>
    </row>
    <row r="920" spans="1:13" ht="33" customHeight="1" x14ac:dyDescent="0.2">
      <c r="A920" s="1"/>
      <c r="B920" s="1"/>
      <c r="C920" s="1"/>
      <c r="G920" s="9"/>
      <c r="H920" s="11"/>
      <c r="I920" s="12"/>
      <c r="K920" s="11"/>
      <c r="L920" s="11"/>
      <c r="M920" s="11"/>
    </row>
    <row r="921" spans="1:13" ht="33" customHeight="1" x14ac:dyDescent="0.2">
      <c r="A921" s="1"/>
      <c r="B921" s="1"/>
      <c r="C921" s="1"/>
      <c r="G921" s="9"/>
      <c r="H921" s="11"/>
      <c r="I921" s="12"/>
      <c r="K921" s="11"/>
      <c r="L921" s="11"/>
      <c r="M921" s="11"/>
    </row>
    <row r="922" spans="1:13" ht="33" customHeight="1" x14ac:dyDescent="0.2">
      <c r="A922" s="1"/>
      <c r="B922" s="1"/>
      <c r="C922" s="1"/>
      <c r="G922" s="9"/>
      <c r="H922" s="11"/>
      <c r="I922" s="12"/>
      <c r="K922" s="11"/>
      <c r="L922" s="11"/>
      <c r="M922" s="11"/>
    </row>
    <row r="923" spans="1:13" ht="33" customHeight="1" x14ac:dyDescent="0.2">
      <c r="A923" s="1"/>
      <c r="B923" s="1"/>
      <c r="C923" s="1"/>
      <c r="G923" s="9"/>
      <c r="H923" s="11"/>
      <c r="I923" s="12"/>
      <c r="K923" s="11"/>
      <c r="L923" s="11"/>
      <c r="M923" s="11"/>
    </row>
    <row r="924" spans="1:13" ht="33" customHeight="1" x14ac:dyDescent="0.2">
      <c r="A924" s="1"/>
      <c r="B924" s="1"/>
      <c r="C924" s="1"/>
      <c r="G924" s="9"/>
      <c r="H924" s="11"/>
      <c r="I924" s="12"/>
      <c r="K924" s="11"/>
      <c r="L924" s="11"/>
      <c r="M924" s="11"/>
    </row>
    <row r="925" spans="1:13" ht="33" customHeight="1" x14ac:dyDescent="0.2">
      <c r="A925" s="1"/>
      <c r="B925" s="1"/>
      <c r="C925" s="1"/>
      <c r="G925" s="9"/>
      <c r="H925" s="11"/>
      <c r="I925" s="12"/>
      <c r="K925" s="11"/>
      <c r="L925" s="11"/>
      <c r="M925" s="11"/>
    </row>
    <row r="926" spans="1:13" ht="33" customHeight="1" x14ac:dyDescent="0.2">
      <c r="A926" s="1"/>
      <c r="B926" s="1"/>
      <c r="C926" s="1"/>
      <c r="G926" s="9"/>
      <c r="H926" s="11"/>
      <c r="I926" s="12"/>
      <c r="K926" s="11"/>
      <c r="L926" s="11"/>
      <c r="M926" s="11"/>
    </row>
    <row r="927" spans="1:13" ht="33" customHeight="1" x14ac:dyDescent="0.2">
      <c r="A927" s="1"/>
      <c r="B927" s="1"/>
      <c r="C927" s="1"/>
      <c r="G927" s="9"/>
      <c r="H927" s="11"/>
      <c r="I927" s="12"/>
      <c r="K927" s="11"/>
      <c r="L927" s="11"/>
      <c r="M927" s="11"/>
    </row>
    <row r="928" spans="1:13" ht="33" customHeight="1" x14ac:dyDescent="0.2">
      <c r="A928" s="1"/>
      <c r="B928" s="1"/>
      <c r="C928" s="1"/>
      <c r="G928" s="9"/>
      <c r="H928" s="11"/>
      <c r="I928" s="12"/>
      <c r="K928" s="11"/>
      <c r="L928" s="11"/>
      <c r="M928" s="11"/>
    </row>
    <row r="929" spans="1:13" ht="33" customHeight="1" x14ac:dyDescent="0.2">
      <c r="A929" s="1"/>
      <c r="B929" s="1"/>
      <c r="C929" s="1"/>
      <c r="G929" s="9"/>
      <c r="H929" s="11"/>
      <c r="I929" s="12"/>
      <c r="K929" s="11"/>
      <c r="L929" s="11"/>
      <c r="M929" s="11"/>
    </row>
    <row r="930" spans="1:13" ht="33" customHeight="1" x14ac:dyDescent="0.2">
      <c r="A930" s="1"/>
      <c r="B930" s="1"/>
      <c r="C930" s="1"/>
      <c r="G930" s="9"/>
      <c r="H930" s="11"/>
      <c r="I930" s="12"/>
      <c r="K930" s="11"/>
      <c r="L930" s="11"/>
      <c r="M930" s="11"/>
    </row>
    <row r="931" spans="1:13" ht="33" customHeight="1" x14ac:dyDescent="0.2">
      <c r="A931" s="1"/>
      <c r="B931" s="1"/>
      <c r="C931" s="1"/>
      <c r="G931" s="9"/>
      <c r="H931" s="11"/>
      <c r="I931" s="12"/>
      <c r="K931" s="11"/>
      <c r="L931" s="11"/>
      <c r="M931" s="11"/>
    </row>
    <row r="932" spans="1:13" ht="33" customHeight="1" x14ac:dyDescent="0.2">
      <c r="A932" s="1"/>
      <c r="B932" s="1"/>
      <c r="C932" s="1"/>
      <c r="G932" s="9"/>
      <c r="H932" s="11"/>
      <c r="I932" s="12"/>
      <c r="K932" s="11"/>
      <c r="L932" s="11"/>
      <c r="M932" s="11"/>
    </row>
    <row r="933" spans="1:13" ht="33" customHeight="1" x14ac:dyDescent="0.2">
      <c r="A933" s="1"/>
      <c r="B933" s="1"/>
      <c r="C933" s="1"/>
      <c r="G933" s="9"/>
      <c r="H933" s="11"/>
      <c r="I933" s="12"/>
      <c r="K933" s="11"/>
      <c r="L933" s="11"/>
      <c r="M933" s="11"/>
    </row>
    <row r="934" spans="1:13" ht="33" customHeight="1" x14ac:dyDescent="0.2">
      <c r="A934" s="1"/>
      <c r="B934" s="1"/>
      <c r="C934" s="1"/>
      <c r="G934" s="9"/>
      <c r="H934" s="11"/>
      <c r="I934" s="12"/>
      <c r="K934" s="11"/>
      <c r="L934" s="11"/>
      <c r="M934" s="11"/>
    </row>
    <row r="935" spans="1:13" ht="33" customHeight="1" x14ac:dyDescent="0.2">
      <c r="A935" s="1"/>
      <c r="B935" s="1"/>
      <c r="C935" s="1"/>
      <c r="G935" s="9"/>
      <c r="H935" s="11"/>
      <c r="I935" s="12"/>
      <c r="K935" s="11"/>
      <c r="L935" s="11"/>
      <c r="M935" s="11"/>
    </row>
    <row r="936" spans="1:13" ht="33" customHeight="1" x14ac:dyDescent="0.2">
      <c r="A936" s="1"/>
      <c r="B936" s="1"/>
      <c r="C936" s="1"/>
      <c r="G936" s="9"/>
      <c r="H936" s="11"/>
      <c r="I936" s="12"/>
      <c r="K936" s="11"/>
      <c r="L936" s="11"/>
      <c r="M936" s="11"/>
    </row>
    <row r="937" spans="1:13" ht="33" customHeight="1" x14ac:dyDescent="0.2">
      <c r="A937" s="1"/>
      <c r="B937" s="1"/>
      <c r="C937" s="1"/>
      <c r="G937" s="9"/>
      <c r="H937" s="11"/>
      <c r="I937" s="12"/>
      <c r="K937" s="11"/>
      <c r="L937" s="11"/>
      <c r="M937" s="11"/>
    </row>
    <row r="938" spans="1:13" ht="33" customHeight="1" x14ac:dyDescent="0.2">
      <c r="A938" s="1"/>
      <c r="B938" s="1"/>
      <c r="C938" s="1"/>
      <c r="G938" s="9"/>
      <c r="H938" s="11"/>
      <c r="I938" s="12"/>
      <c r="K938" s="11"/>
      <c r="L938" s="11"/>
      <c r="M938" s="11"/>
    </row>
    <row r="939" spans="1:13" ht="33" customHeight="1" x14ac:dyDescent="0.2">
      <c r="A939" s="1"/>
      <c r="B939" s="1"/>
      <c r="C939" s="1"/>
      <c r="G939" s="9"/>
      <c r="H939" s="11"/>
      <c r="I939" s="12"/>
      <c r="K939" s="11"/>
      <c r="L939" s="11"/>
      <c r="M939" s="11"/>
    </row>
    <row r="940" spans="1:13" ht="33" customHeight="1" x14ac:dyDescent="0.2">
      <c r="A940" s="1"/>
      <c r="B940" s="1"/>
      <c r="C940" s="1"/>
      <c r="G940" s="9"/>
      <c r="H940" s="11"/>
      <c r="I940" s="12"/>
      <c r="K940" s="11"/>
      <c r="L940" s="11"/>
      <c r="M940" s="11"/>
    </row>
    <row r="941" spans="1:13" ht="33" customHeight="1" x14ac:dyDescent="0.2">
      <c r="A941" s="1"/>
      <c r="B941" s="1"/>
      <c r="C941" s="1"/>
      <c r="G941" s="9"/>
      <c r="H941" s="11"/>
      <c r="I941" s="12"/>
      <c r="K941" s="11"/>
      <c r="L941" s="11"/>
      <c r="M941" s="11"/>
    </row>
    <row r="942" spans="1:13" ht="33" customHeight="1" x14ac:dyDescent="0.2">
      <c r="A942" s="1"/>
      <c r="B942" s="1"/>
      <c r="C942" s="1"/>
      <c r="G942" s="9"/>
      <c r="H942" s="11"/>
      <c r="I942" s="12"/>
      <c r="K942" s="11"/>
      <c r="L942" s="11"/>
      <c r="M942" s="11"/>
    </row>
    <row r="943" spans="1:13" ht="33" customHeight="1" x14ac:dyDescent="0.2">
      <c r="A943" s="1"/>
      <c r="B943" s="1"/>
      <c r="C943" s="1"/>
      <c r="G943" s="9"/>
      <c r="H943" s="11"/>
      <c r="I943" s="12"/>
      <c r="K943" s="11"/>
      <c r="L943" s="11"/>
      <c r="M943" s="11"/>
    </row>
    <row r="944" spans="1:13" ht="33" customHeight="1" x14ac:dyDescent="0.2">
      <c r="A944" s="1"/>
      <c r="B944" s="1"/>
      <c r="C944" s="1"/>
      <c r="G944" s="9"/>
      <c r="H944" s="11"/>
      <c r="I944" s="12"/>
      <c r="K944" s="11"/>
      <c r="L944" s="11"/>
      <c r="M944" s="11"/>
    </row>
    <row r="945" spans="1:13" ht="33" customHeight="1" x14ac:dyDescent="0.2">
      <c r="A945" s="1"/>
      <c r="B945" s="1"/>
      <c r="C945" s="1"/>
      <c r="G945" s="9"/>
      <c r="H945" s="11"/>
      <c r="I945" s="12"/>
      <c r="K945" s="11"/>
      <c r="L945" s="11"/>
      <c r="M945" s="11"/>
    </row>
    <row r="946" spans="1:13" ht="33" customHeight="1" x14ac:dyDescent="0.2">
      <c r="A946" s="1"/>
      <c r="B946" s="1"/>
      <c r="C946" s="1"/>
      <c r="G946" s="9"/>
      <c r="H946" s="11"/>
      <c r="I946" s="12"/>
      <c r="K946" s="11"/>
      <c r="L946" s="11"/>
      <c r="M946" s="11"/>
    </row>
    <row r="947" spans="1:13" ht="33" customHeight="1" x14ac:dyDescent="0.2">
      <c r="A947" s="1"/>
      <c r="B947" s="1"/>
      <c r="C947" s="1"/>
      <c r="G947" s="9"/>
      <c r="H947" s="11"/>
      <c r="I947" s="12"/>
      <c r="K947" s="11"/>
      <c r="L947" s="11"/>
      <c r="M947" s="11"/>
    </row>
    <row r="948" spans="1:13" ht="33" customHeight="1" x14ac:dyDescent="0.2">
      <c r="A948" s="1"/>
      <c r="B948" s="1"/>
      <c r="C948" s="1"/>
      <c r="G948" s="9"/>
      <c r="H948" s="11"/>
      <c r="I948" s="12"/>
      <c r="K948" s="11"/>
      <c r="L948" s="11"/>
      <c r="M948" s="11"/>
    </row>
    <row r="949" spans="1:13" ht="33" customHeight="1" x14ac:dyDescent="0.2">
      <c r="A949" s="1"/>
      <c r="B949" s="1"/>
      <c r="C949" s="1"/>
      <c r="G949" s="9"/>
      <c r="H949" s="11"/>
      <c r="I949" s="12"/>
      <c r="K949" s="11"/>
      <c r="L949" s="11"/>
      <c r="M949" s="11"/>
    </row>
    <row r="950" spans="1:13" ht="33" customHeight="1" x14ac:dyDescent="0.2">
      <c r="A950" s="1"/>
      <c r="B950" s="1"/>
      <c r="C950" s="1"/>
      <c r="G950" s="9"/>
      <c r="H950" s="11"/>
      <c r="I950" s="12"/>
      <c r="K950" s="11"/>
      <c r="L950" s="11"/>
      <c r="M950" s="11"/>
    </row>
    <row r="951" spans="1:13" ht="33" customHeight="1" x14ac:dyDescent="0.2">
      <c r="A951" s="1"/>
      <c r="B951" s="1"/>
      <c r="C951" s="1"/>
      <c r="G951" s="9"/>
      <c r="H951" s="11"/>
      <c r="I951" s="12"/>
      <c r="K951" s="11"/>
      <c r="L951" s="11"/>
      <c r="M951" s="11"/>
    </row>
    <row r="952" spans="1:13" ht="33" customHeight="1" x14ac:dyDescent="0.2">
      <c r="A952" s="1"/>
      <c r="B952" s="1"/>
      <c r="C952" s="1"/>
      <c r="G952" s="9"/>
      <c r="H952" s="11"/>
      <c r="I952" s="12"/>
      <c r="K952" s="11"/>
      <c r="L952" s="11"/>
      <c r="M952" s="11"/>
    </row>
    <row r="953" spans="1:13" ht="33" customHeight="1" x14ac:dyDescent="0.2">
      <c r="A953" s="1"/>
      <c r="B953" s="1"/>
      <c r="C953" s="1"/>
      <c r="G953" s="9"/>
      <c r="H953" s="11"/>
      <c r="I953" s="12"/>
      <c r="K953" s="11"/>
      <c r="L953" s="11"/>
      <c r="M953" s="11"/>
    </row>
    <row r="954" spans="1:13" ht="33" customHeight="1" x14ac:dyDescent="0.2">
      <c r="A954" s="1"/>
      <c r="B954" s="1"/>
      <c r="C954" s="1"/>
      <c r="G954" s="9"/>
      <c r="H954" s="11"/>
      <c r="I954" s="12"/>
      <c r="K954" s="11"/>
      <c r="L954" s="11"/>
      <c r="M954" s="11"/>
    </row>
    <row r="955" spans="1:13" ht="33" customHeight="1" x14ac:dyDescent="0.2">
      <c r="A955" s="1"/>
      <c r="B955" s="1"/>
      <c r="C955" s="1"/>
      <c r="G955" s="9"/>
      <c r="H955" s="11"/>
      <c r="I955" s="12"/>
      <c r="K955" s="11"/>
      <c r="L955" s="11"/>
      <c r="M955" s="11"/>
    </row>
    <row r="956" spans="1:13" ht="33" customHeight="1" x14ac:dyDescent="0.2">
      <c r="A956" s="1"/>
      <c r="B956" s="1"/>
      <c r="C956" s="1"/>
      <c r="G956" s="9"/>
      <c r="H956" s="11"/>
      <c r="I956" s="12"/>
      <c r="K956" s="11"/>
      <c r="L956" s="11"/>
      <c r="M956" s="11"/>
    </row>
    <row r="957" spans="1:13" ht="33" customHeight="1" x14ac:dyDescent="0.2">
      <c r="A957" s="1"/>
      <c r="B957" s="1"/>
      <c r="C957" s="1"/>
      <c r="G957" s="9"/>
      <c r="H957" s="11"/>
      <c r="I957" s="12"/>
      <c r="K957" s="11"/>
      <c r="L957" s="11"/>
      <c r="M957" s="11"/>
    </row>
    <row r="958" spans="1:13" ht="33" customHeight="1" x14ac:dyDescent="0.2">
      <c r="A958" s="1"/>
      <c r="B958" s="1"/>
      <c r="C958" s="1"/>
      <c r="G958" s="9"/>
      <c r="H958" s="11"/>
      <c r="I958" s="12"/>
      <c r="K958" s="11"/>
      <c r="L958" s="11"/>
      <c r="M958" s="11"/>
    </row>
    <row r="959" spans="1:13" ht="33" customHeight="1" x14ac:dyDescent="0.2">
      <c r="A959" s="1"/>
      <c r="B959" s="1"/>
      <c r="C959" s="1"/>
      <c r="G959" s="9"/>
      <c r="H959" s="11"/>
      <c r="I959" s="12"/>
      <c r="K959" s="11"/>
      <c r="L959" s="11"/>
      <c r="M959" s="11"/>
    </row>
    <row r="960" spans="1:13" ht="33" customHeight="1" x14ac:dyDescent="0.2">
      <c r="A960" s="1"/>
      <c r="B960" s="1"/>
      <c r="C960" s="1"/>
      <c r="G960" s="9"/>
      <c r="H960" s="11"/>
      <c r="I960" s="12"/>
      <c r="K960" s="11"/>
      <c r="L960" s="11"/>
      <c r="M960" s="11"/>
    </row>
    <row r="961" spans="1:13" ht="33" customHeight="1" x14ac:dyDescent="0.2">
      <c r="A961" s="1"/>
      <c r="B961" s="1"/>
      <c r="C961" s="1"/>
      <c r="G961" s="9"/>
      <c r="H961" s="11"/>
      <c r="I961" s="12"/>
      <c r="K961" s="11"/>
      <c r="L961" s="11"/>
      <c r="M961" s="11"/>
    </row>
    <row r="962" spans="1:13" ht="33" customHeight="1" x14ac:dyDescent="0.2">
      <c r="A962" s="1"/>
      <c r="B962" s="1"/>
      <c r="C962" s="1"/>
      <c r="G962" s="9"/>
      <c r="H962" s="11"/>
      <c r="I962" s="12"/>
      <c r="K962" s="11"/>
      <c r="L962" s="11"/>
      <c r="M962" s="11"/>
    </row>
    <row r="963" spans="1:13" ht="33" customHeight="1" x14ac:dyDescent="0.2">
      <c r="A963" s="1"/>
      <c r="B963" s="1"/>
      <c r="C963" s="1"/>
      <c r="G963" s="9"/>
      <c r="H963" s="11"/>
      <c r="I963" s="12"/>
      <c r="K963" s="11"/>
      <c r="L963" s="11"/>
      <c r="M963" s="11"/>
    </row>
    <row r="964" spans="1:13" ht="33" customHeight="1" x14ac:dyDescent="0.2">
      <c r="A964" s="1"/>
      <c r="B964" s="1"/>
      <c r="C964" s="1"/>
      <c r="G964" s="9"/>
      <c r="H964" s="11"/>
      <c r="I964" s="12"/>
      <c r="K964" s="11"/>
      <c r="L964" s="11"/>
      <c r="M964" s="11"/>
    </row>
    <row r="965" spans="1:13" ht="33" customHeight="1" x14ac:dyDescent="0.2">
      <c r="A965" s="1"/>
      <c r="B965" s="1"/>
      <c r="C965" s="1"/>
      <c r="G965" s="9"/>
      <c r="H965" s="11"/>
      <c r="I965" s="12"/>
      <c r="K965" s="11"/>
      <c r="L965" s="11"/>
      <c r="M965" s="11"/>
    </row>
    <row r="966" spans="1:13" ht="33" customHeight="1" x14ac:dyDescent="0.2">
      <c r="A966" s="1"/>
      <c r="B966" s="1"/>
      <c r="C966" s="1"/>
      <c r="G966" s="9"/>
      <c r="H966" s="11"/>
      <c r="I966" s="12"/>
      <c r="K966" s="11"/>
      <c r="L966" s="11"/>
      <c r="M966" s="11"/>
    </row>
    <row r="967" spans="1:13" ht="33" customHeight="1" x14ac:dyDescent="0.2">
      <c r="A967" s="1"/>
      <c r="B967" s="1"/>
      <c r="C967" s="1"/>
      <c r="G967" s="9"/>
      <c r="H967" s="11"/>
      <c r="I967" s="12"/>
      <c r="K967" s="11"/>
      <c r="L967" s="11"/>
      <c r="M967" s="11"/>
    </row>
    <row r="968" spans="1:13" ht="33" customHeight="1" x14ac:dyDescent="0.2">
      <c r="A968" s="1"/>
      <c r="B968" s="1"/>
      <c r="C968" s="1"/>
      <c r="G968" s="9"/>
      <c r="H968" s="11"/>
      <c r="I968" s="12"/>
      <c r="K968" s="11"/>
      <c r="L968" s="11"/>
      <c r="M968" s="11"/>
    </row>
    <row r="969" spans="1:13" ht="33" customHeight="1" x14ac:dyDescent="0.2">
      <c r="A969" s="1"/>
      <c r="B969" s="1"/>
      <c r="C969" s="1"/>
      <c r="G969" s="9"/>
      <c r="H969" s="11"/>
      <c r="I969" s="12"/>
      <c r="K969" s="11"/>
      <c r="L969" s="11"/>
      <c r="M969" s="11"/>
    </row>
    <row r="970" spans="1:13" ht="33" customHeight="1" x14ac:dyDescent="0.2">
      <c r="A970" s="1"/>
      <c r="B970" s="1"/>
      <c r="C970" s="1"/>
      <c r="G970" s="9"/>
      <c r="H970" s="11"/>
      <c r="I970" s="12"/>
      <c r="K970" s="11"/>
      <c r="L970" s="11"/>
      <c r="M970" s="11"/>
    </row>
    <row r="971" spans="1:13" ht="33" customHeight="1" x14ac:dyDescent="0.2">
      <c r="A971" s="1"/>
      <c r="B971" s="1"/>
      <c r="C971" s="1"/>
      <c r="G971" s="9"/>
      <c r="H971" s="11"/>
      <c r="I971" s="12"/>
      <c r="K971" s="11"/>
      <c r="L971" s="11"/>
      <c r="M971" s="11"/>
    </row>
    <row r="972" spans="1:13" ht="33" customHeight="1" x14ac:dyDescent="0.2">
      <c r="A972" s="1"/>
      <c r="B972" s="1"/>
      <c r="C972" s="1"/>
      <c r="G972" s="9"/>
      <c r="H972" s="11"/>
      <c r="I972" s="12"/>
      <c r="K972" s="11"/>
      <c r="L972" s="11"/>
      <c r="M972" s="11"/>
    </row>
    <row r="973" spans="1:13" ht="33" customHeight="1" x14ac:dyDescent="0.2">
      <c r="A973" s="1"/>
      <c r="B973" s="1"/>
      <c r="C973" s="1"/>
      <c r="G973" s="9"/>
      <c r="H973" s="11"/>
      <c r="I973" s="12"/>
      <c r="K973" s="11"/>
      <c r="L973" s="11"/>
      <c r="M973" s="11"/>
    </row>
    <row r="974" spans="1:13" ht="33" customHeight="1" x14ac:dyDescent="0.2">
      <c r="A974" s="1"/>
      <c r="B974" s="1"/>
      <c r="C974" s="1"/>
      <c r="G974" s="9"/>
      <c r="H974" s="11"/>
      <c r="I974" s="12"/>
      <c r="K974" s="11"/>
      <c r="L974" s="11"/>
      <c r="M974" s="11"/>
    </row>
    <row r="975" spans="1:13" ht="33" customHeight="1" x14ac:dyDescent="0.2">
      <c r="A975" s="1"/>
      <c r="B975" s="1"/>
      <c r="C975" s="1"/>
      <c r="G975" s="9"/>
      <c r="H975" s="11"/>
      <c r="I975" s="12"/>
      <c r="K975" s="11"/>
      <c r="L975" s="11"/>
      <c r="M975" s="11"/>
    </row>
    <row r="976" spans="1:13" ht="33" customHeight="1" x14ac:dyDescent="0.2">
      <c r="A976" s="1"/>
      <c r="B976" s="1"/>
      <c r="C976" s="1"/>
      <c r="G976" s="9"/>
      <c r="H976" s="11"/>
      <c r="I976" s="12"/>
      <c r="K976" s="11"/>
      <c r="L976" s="11"/>
      <c r="M976" s="11"/>
    </row>
    <row r="977" spans="1:13" ht="33" customHeight="1" x14ac:dyDescent="0.2">
      <c r="A977" s="1"/>
      <c r="B977" s="1"/>
      <c r="C977" s="1"/>
      <c r="G977" s="9"/>
      <c r="H977" s="11"/>
      <c r="I977" s="12"/>
      <c r="K977" s="11"/>
      <c r="L977" s="11"/>
      <c r="M977" s="11"/>
    </row>
    <row r="978" spans="1:13" ht="33" customHeight="1" x14ac:dyDescent="0.2">
      <c r="A978" s="1"/>
      <c r="B978" s="1"/>
      <c r="C978" s="1"/>
      <c r="G978" s="9"/>
      <c r="H978" s="11"/>
      <c r="I978" s="12"/>
      <c r="K978" s="11"/>
      <c r="L978" s="11"/>
      <c r="M978" s="11"/>
    </row>
    <row r="979" spans="1:13" ht="33" customHeight="1" x14ac:dyDescent="0.2">
      <c r="A979" s="1"/>
      <c r="B979" s="1"/>
      <c r="C979" s="1"/>
      <c r="G979" s="9"/>
      <c r="H979" s="11"/>
      <c r="I979" s="12"/>
      <c r="K979" s="11"/>
      <c r="L979" s="11"/>
      <c r="M979" s="11"/>
    </row>
    <row r="980" spans="1:13" ht="33" customHeight="1" x14ac:dyDescent="0.2">
      <c r="A980" s="1"/>
      <c r="B980" s="1"/>
      <c r="C980" s="1"/>
      <c r="G980" s="9"/>
      <c r="H980" s="11"/>
      <c r="I980" s="12"/>
      <c r="K980" s="11"/>
      <c r="L980" s="11"/>
      <c r="M980" s="11"/>
    </row>
    <row r="981" spans="1:13" ht="33" customHeight="1" x14ac:dyDescent="0.2">
      <c r="A981" s="1"/>
      <c r="B981" s="1"/>
      <c r="C981" s="1"/>
      <c r="G981" s="9"/>
      <c r="H981" s="11"/>
      <c r="I981" s="12"/>
      <c r="K981" s="11"/>
      <c r="L981" s="11"/>
      <c r="M981" s="11"/>
    </row>
    <row r="982" spans="1:13" ht="33" customHeight="1" x14ac:dyDescent="0.2">
      <c r="A982" s="1"/>
      <c r="B982" s="1"/>
      <c r="C982" s="1"/>
      <c r="G982" s="9"/>
      <c r="H982" s="11"/>
      <c r="I982" s="12"/>
      <c r="K982" s="11"/>
      <c r="L982" s="11"/>
      <c r="M982" s="11"/>
    </row>
    <row r="983" spans="1:13" ht="33" customHeight="1" x14ac:dyDescent="0.2">
      <c r="A983" s="1"/>
      <c r="B983" s="1"/>
      <c r="C983" s="1"/>
      <c r="G983" s="9"/>
      <c r="H983" s="11"/>
      <c r="I983" s="12"/>
      <c r="K983" s="11"/>
      <c r="L983" s="11"/>
      <c r="M983" s="11"/>
    </row>
    <row r="984" spans="1:13" ht="33" customHeight="1" x14ac:dyDescent="0.2">
      <c r="A984" s="1"/>
      <c r="B984" s="1"/>
      <c r="C984" s="1"/>
      <c r="G984" s="9"/>
      <c r="H984" s="11"/>
      <c r="I984" s="12"/>
      <c r="K984" s="11"/>
      <c r="L984" s="11"/>
      <c r="M984" s="11"/>
    </row>
    <row r="985" spans="1:13" ht="33" customHeight="1" x14ac:dyDescent="0.2">
      <c r="A985" s="1"/>
      <c r="B985" s="1"/>
      <c r="C985" s="1"/>
      <c r="G985" s="9"/>
      <c r="H985" s="11"/>
      <c r="I985" s="12"/>
      <c r="K985" s="11"/>
      <c r="L985" s="11"/>
      <c r="M985" s="11"/>
    </row>
    <row r="986" spans="1:13" ht="33" customHeight="1" x14ac:dyDescent="0.2">
      <c r="A986" s="1"/>
      <c r="B986" s="1"/>
      <c r="C986" s="1"/>
      <c r="G986" s="9"/>
      <c r="H986" s="11"/>
      <c r="I986" s="12"/>
      <c r="K986" s="11"/>
      <c r="L986" s="11"/>
      <c r="M986" s="11"/>
    </row>
    <row r="987" spans="1:13" ht="33" customHeight="1" x14ac:dyDescent="0.2">
      <c r="A987" s="1"/>
      <c r="B987" s="1"/>
      <c r="C987" s="1"/>
      <c r="G987" s="9"/>
      <c r="H987" s="11"/>
      <c r="I987" s="12"/>
      <c r="K987" s="11"/>
      <c r="L987" s="11"/>
      <c r="M987" s="11"/>
    </row>
    <row r="988" spans="1:13" ht="33" customHeight="1" x14ac:dyDescent="0.2">
      <c r="A988" s="1"/>
      <c r="B988" s="1"/>
      <c r="C988" s="1"/>
      <c r="G988" s="9"/>
      <c r="H988" s="11"/>
      <c r="I988" s="12"/>
      <c r="K988" s="11"/>
      <c r="L988" s="11"/>
      <c r="M988" s="11"/>
    </row>
    <row r="989" spans="1:13" ht="33" customHeight="1" x14ac:dyDescent="0.2">
      <c r="A989" s="1"/>
      <c r="B989" s="1"/>
      <c r="C989" s="1"/>
      <c r="G989" s="9"/>
      <c r="H989" s="11"/>
      <c r="I989" s="12"/>
      <c r="K989" s="11"/>
      <c r="L989" s="11"/>
      <c r="M989" s="11"/>
    </row>
    <row r="990" spans="1:13" ht="33" customHeight="1" x14ac:dyDescent="0.2">
      <c r="A990" s="1"/>
      <c r="B990" s="1"/>
      <c r="C990" s="1"/>
      <c r="G990" s="9"/>
      <c r="H990" s="11"/>
      <c r="I990" s="12"/>
      <c r="K990" s="11"/>
      <c r="L990" s="11"/>
      <c r="M990" s="11"/>
    </row>
    <row r="991" spans="1:13" ht="33" customHeight="1" x14ac:dyDescent="0.2">
      <c r="A991" s="1"/>
      <c r="B991" s="1"/>
      <c r="C991" s="1"/>
      <c r="G991" s="9"/>
      <c r="H991" s="11"/>
      <c r="I991" s="12"/>
      <c r="K991" s="11"/>
      <c r="L991" s="11"/>
      <c r="M991" s="11"/>
    </row>
    <row r="992" spans="1:13" ht="33" customHeight="1" x14ac:dyDescent="0.2">
      <c r="A992" s="1"/>
      <c r="B992" s="1"/>
      <c r="C992" s="1"/>
      <c r="G992" s="9"/>
      <c r="H992" s="11"/>
      <c r="I992" s="12"/>
      <c r="K992" s="11"/>
      <c r="L992" s="11"/>
      <c r="M992" s="11"/>
    </row>
    <row r="993" spans="1:13" ht="33" customHeight="1" x14ac:dyDescent="0.2">
      <c r="A993" s="1"/>
      <c r="B993" s="1"/>
      <c r="C993" s="1"/>
      <c r="G993" s="9"/>
      <c r="H993" s="11"/>
      <c r="I993" s="12"/>
      <c r="K993" s="11"/>
      <c r="L993" s="11"/>
      <c r="M993" s="11"/>
    </row>
    <row r="994" spans="1:13" ht="33" customHeight="1" x14ac:dyDescent="0.2">
      <c r="A994" s="1"/>
      <c r="B994" s="1"/>
      <c r="C994" s="1"/>
      <c r="G994" s="9"/>
      <c r="H994" s="11"/>
      <c r="I994" s="12"/>
      <c r="K994" s="11"/>
      <c r="L994" s="11"/>
      <c r="M994" s="11"/>
    </row>
    <row r="995" spans="1:13" ht="33" customHeight="1" x14ac:dyDescent="0.2">
      <c r="A995" s="1"/>
      <c r="B995" s="1"/>
      <c r="C995" s="1"/>
      <c r="G995" s="9"/>
      <c r="H995" s="11"/>
      <c r="I995" s="12"/>
      <c r="K995" s="11"/>
      <c r="L995" s="11"/>
      <c r="M995" s="11"/>
    </row>
    <row r="996" spans="1:13" ht="33" customHeight="1" x14ac:dyDescent="0.2">
      <c r="A996" s="1"/>
      <c r="B996" s="1"/>
      <c r="C996" s="1"/>
      <c r="G996" s="9"/>
      <c r="H996" s="11"/>
      <c r="I996" s="12"/>
      <c r="K996" s="11"/>
      <c r="L996" s="11"/>
      <c r="M996" s="11"/>
    </row>
    <row r="997" spans="1:13" ht="33" customHeight="1" x14ac:dyDescent="0.2">
      <c r="A997" s="1"/>
      <c r="B997" s="1"/>
      <c r="C997" s="1"/>
      <c r="G997" s="9"/>
      <c r="H997" s="11"/>
      <c r="I997" s="12"/>
      <c r="K997" s="11"/>
      <c r="L997" s="11"/>
      <c r="M997" s="11"/>
    </row>
    <row r="998" spans="1:13" ht="33" customHeight="1" x14ac:dyDescent="0.2">
      <c r="A998" s="1"/>
      <c r="B998" s="1"/>
      <c r="C998" s="1"/>
      <c r="G998" s="9"/>
      <c r="H998" s="11"/>
      <c r="I998" s="12"/>
      <c r="K998" s="11"/>
      <c r="L998" s="11"/>
      <c r="M998" s="11"/>
    </row>
    <row r="999" spans="1:13" ht="33" customHeight="1" x14ac:dyDescent="0.2">
      <c r="A999" s="1"/>
      <c r="B999" s="1"/>
      <c r="C999" s="1"/>
      <c r="G999" s="9"/>
      <c r="H999" s="11"/>
      <c r="I999" s="12"/>
      <c r="K999" s="11"/>
      <c r="L999" s="11"/>
      <c r="M999" s="11"/>
    </row>
    <row r="1000" spans="1:13" ht="33" customHeight="1" x14ac:dyDescent="0.2">
      <c r="A1000" s="1"/>
      <c r="B1000" s="1"/>
      <c r="C1000" s="1"/>
      <c r="G1000" s="9"/>
      <c r="H1000" s="11"/>
      <c r="I1000" s="12"/>
      <c r="K1000" s="11"/>
      <c r="L1000" s="11"/>
      <c r="M1000" s="11"/>
    </row>
    <row r="1001" spans="1:13" ht="33" customHeight="1" x14ac:dyDescent="0.2">
      <c r="A1001" s="1"/>
      <c r="B1001" s="1"/>
      <c r="C1001" s="1"/>
      <c r="G1001" s="9"/>
      <c r="H1001" s="11"/>
      <c r="I1001" s="12"/>
      <c r="K1001" s="11"/>
      <c r="L1001" s="11"/>
      <c r="M1001" s="11"/>
    </row>
    <row r="1002" spans="1:13" ht="33" customHeight="1" x14ac:dyDescent="0.2">
      <c r="A1002" s="1"/>
      <c r="B1002" s="1"/>
      <c r="C1002" s="1"/>
      <c r="G1002" s="9"/>
      <c r="H1002" s="11"/>
      <c r="I1002" s="12"/>
      <c r="K1002" s="11"/>
      <c r="L1002" s="11"/>
      <c r="M1002" s="11"/>
    </row>
    <row r="1003" spans="1:13" ht="33" customHeight="1" x14ac:dyDescent="0.2">
      <c r="A1003" s="1"/>
      <c r="B1003" s="1"/>
      <c r="C1003" s="1"/>
      <c r="G1003" s="9"/>
      <c r="H1003" s="11"/>
      <c r="I1003" s="12"/>
      <c r="K1003" s="11"/>
      <c r="L1003" s="11"/>
      <c r="M1003" s="11"/>
    </row>
    <row r="1004" spans="1:13" ht="33" customHeight="1" x14ac:dyDescent="0.2">
      <c r="A1004" s="1"/>
      <c r="B1004" s="1"/>
      <c r="C1004" s="1"/>
      <c r="G1004" s="9"/>
      <c r="H1004" s="11"/>
      <c r="I1004" s="12"/>
      <c r="K1004" s="11"/>
      <c r="L1004" s="11"/>
      <c r="M1004" s="11"/>
    </row>
    <row r="1005" spans="1:13" ht="33" customHeight="1" x14ac:dyDescent="0.2">
      <c r="A1005" s="1"/>
      <c r="B1005" s="1"/>
      <c r="C1005" s="1"/>
      <c r="G1005" s="9"/>
      <c r="H1005" s="11"/>
      <c r="I1005" s="12"/>
      <c r="K1005" s="11"/>
      <c r="L1005" s="11"/>
      <c r="M1005" s="11"/>
    </row>
    <row r="1006" spans="1:13" ht="33" customHeight="1" x14ac:dyDescent="0.2">
      <c r="A1006" s="1"/>
      <c r="B1006" s="1"/>
      <c r="C1006" s="1"/>
      <c r="G1006" s="9"/>
      <c r="H1006" s="11"/>
      <c r="I1006" s="12"/>
      <c r="K1006" s="11"/>
      <c r="L1006" s="11"/>
      <c r="M1006" s="11"/>
    </row>
    <row r="1007" spans="1:13" ht="33" customHeight="1" x14ac:dyDescent="0.2">
      <c r="A1007" s="1"/>
      <c r="B1007" s="1"/>
      <c r="C1007" s="1"/>
      <c r="G1007" s="9"/>
      <c r="H1007" s="11"/>
      <c r="I1007" s="12"/>
      <c r="K1007" s="11"/>
      <c r="L1007" s="11"/>
      <c r="M1007" s="11"/>
    </row>
    <row r="1008" spans="1:13" ht="33" customHeight="1" x14ac:dyDescent="0.2">
      <c r="A1008" s="1"/>
      <c r="B1008" s="1"/>
      <c r="C1008" s="1"/>
      <c r="G1008" s="9"/>
      <c r="H1008" s="11"/>
      <c r="I1008" s="12"/>
      <c r="K1008" s="11"/>
      <c r="L1008" s="11"/>
      <c r="M1008" s="11"/>
    </row>
    <row r="1009" spans="1:13" ht="33" customHeight="1" x14ac:dyDescent="0.2">
      <c r="A1009" s="1"/>
      <c r="B1009" s="1"/>
      <c r="C1009" s="1"/>
      <c r="G1009" s="9"/>
      <c r="H1009" s="11"/>
      <c r="I1009" s="12"/>
      <c r="K1009" s="11"/>
      <c r="L1009" s="11"/>
      <c r="M1009" s="11"/>
    </row>
    <row r="1010" spans="1:13" ht="33" customHeight="1" x14ac:dyDescent="0.2">
      <c r="A1010" s="1"/>
      <c r="B1010" s="1"/>
      <c r="C1010" s="1"/>
      <c r="G1010" s="9"/>
      <c r="H1010" s="11"/>
      <c r="I1010" s="12"/>
      <c r="K1010" s="11"/>
      <c r="L1010" s="11"/>
      <c r="M1010" s="11"/>
    </row>
    <row r="1011" spans="1:13" ht="33" customHeight="1" x14ac:dyDescent="0.2">
      <c r="A1011" s="1"/>
      <c r="B1011" s="1"/>
      <c r="C1011" s="1"/>
      <c r="G1011" s="9"/>
      <c r="H1011" s="11"/>
      <c r="I1011" s="12"/>
      <c r="K1011" s="11"/>
      <c r="L1011" s="11"/>
      <c r="M1011" s="11"/>
    </row>
    <row r="1012" spans="1:13" ht="33" customHeight="1" x14ac:dyDescent="0.2">
      <c r="A1012" s="1"/>
      <c r="B1012" s="1"/>
      <c r="C1012" s="1"/>
      <c r="G1012" s="9"/>
      <c r="H1012" s="11"/>
      <c r="I1012" s="12"/>
      <c r="K1012" s="11"/>
      <c r="L1012" s="11"/>
      <c r="M1012" s="11"/>
    </row>
    <row r="1013" spans="1:13" ht="33" customHeight="1" x14ac:dyDescent="0.2">
      <c r="A1013" s="1"/>
      <c r="B1013" s="1"/>
      <c r="C1013" s="1"/>
      <c r="G1013" s="9"/>
      <c r="H1013" s="11"/>
      <c r="I1013" s="12"/>
      <c r="K1013" s="11"/>
      <c r="L1013" s="11"/>
      <c r="M1013" s="11"/>
    </row>
    <row r="1014" spans="1:13" ht="33" customHeight="1" x14ac:dyDescent="0.2">
      <c r="A1014" s="1"/>
      <c r="B1014" s="1"/>
      <c r="C1014" s="1"/>
      <c r="G1014" s="9"/>
      <c r="H1014" s="11"/>
      <c r="I1014" s="12"/>
      <c r="K1014" s="11"/>
      <c r="L1014" s="11"/>
      <c r="M1014" s="11"/>
    </row>
    <row r="1015" spans="1:13" ht="33" customHeight="1" x14ac:dyDescent="0.2">
      <c r="A1015" s="1"/>
      <c r="B1015" s="1"/>
      <c r="C1015" s="1"/>
      <c r="G1015" s="9"/>
      <c r="H1015" s="11"/>
      <c r="I1015" s="12"/>
      <c r="K1015" s="11"/>
      <c r="L1015" s="11"/>
      <c r="M1015" s="11"/>
    </row>
    <row r="1016" spans="1:13" ht="33" customHeight="1" x14ac:dyDescent="0.2">
      <c r="A1016" s="1"/>
      <c r="B1016" s="1"/>
      <c r="C1016" s="1"/>
      <c r="G1016" s="9"/>
      <c r="H1016" s="11"/>
      <c r="I1016" s="12"/>
      <c r="K1016" s="11"/>
      <c r="L1016" s="11"/>
      <c r="M1016" s="11"/>
    </row>
    <row r="1017" spans="1:13" ht="33" customHeight="1" x14ac:dyDescent="0.2">
      <c r="A1017" s="1"/>
      <c r="B1017" s="1"/>
      <c r="C1017" s="1"/>
      <c r="G1017" s="9"/>
      <c r="H1017" s="11"/>
      <c r="I1017" s="12"/>
      <c r="K1017" s="11"/>
      <c r="L1017" s="11"/>
      <c r="M1017" s="11"/>
    </row>
    <row r="1018" spans="1:13" ht="33" customHeight="1" x14ac:dyDescent="0.2">
      <c r="A1018" s="1"/>
      <c r="B1018" s="1"/>
      <c r="C1018" s="1"/>
      <c r="G1018" s="9"/>
      <c r="H1018" s="11"/>
      <c r="I1018" s="12"/>
      <c r="K1018" s="11"/>
      <c r="L1018" s="11"/>
      <c r="M1018" s="11"/>
    </row>
    <row r="1019" spans="1:13" ht="33" customHeight="1" x14ac:dyDescent="0.2">
      <c r="A1019" s="1"/>
      <c r="B1019" s="1"/>
      <c r="C1019" s="1"/>
      <c r="G1019" s="9"/>
      <c r="H1019" s="11"/>
      <c r="I1019" s="12"/>
      <c r="K1019" s="11"/>
      <c r="L1019" s="11"/>
      <c r="M1019" s="11"/>
    </row>
    <row r="1020" spans="1:13" ht="33" customHeight="1" x14ac:dyDescent="0.2">
      <c r="A1020" s="1"/>
      <c r="B1020" s="1"/>
      <c r="C1020" s="1"/>
      <c r="G1020" s="9"/>
      <c r="H1020" s="11"/>
      <c r="I1020" s="12"/>
      <c r="K1020" s="11"/>
      <c r="L1020" s="11"/>
      <c r="M1020" s="11"/>
    </row>
    <row r="1021" spans="1:13" ht="33" customHeight="1" x14ac:dyDescent="0.2">
      <c r="A1021" s="1"/>
      <c r="B1021" s="1"/>
      <c r="C1021" s="1"/>
      <c r="G1021" s="9"/>
      <c r="H1021" s="11"/>
      <c r="I1021" s="12"/>
      <c r="K1021" s="11"/>
      <c r="L1021" s="11"/>
      <c r="M1021" s="11"/>
    </row>
    <row r="1022" spans="1:13" ht="33" customHeight="1" x14ac:dyDescent="0.2">
      <c r="A1022" s="1"/>
      <c r="B1022" s="1"/>
      <c r="C1022" s="1"/>
      <c r="G1022" s="9"/>
      <c r="H1022" s="11"/>
      <c r="I1022" s="12"/>
      <c r="K1022" s="11"/>
      <c r="L1022" s="11"/>
      <c r="M1022" s="11"/>
    </row>
    <row r="1023" spans="1:13" ht="33" customHeight="1" x14ac:dyDescent="0.2">
      <c r="A1023" s="1"/>
      <c r="B1023" s="1"/>
      <c r="C1023" s="1"/>
      <c r="G1023" s="9"/>
      <c r="H1023" s="11"/>
      <c r="I1023" s="12"/>
      <c r="K1023" s="11"/>
      <c r="L1023" s="11"/>
      <c r="M1023" s="11"/>
    </row>
    <row r="1024" spans="1:13" ht="33" customHeight="1" x14ac:dyDescent="0.2">
      <c r="A1024" s="1"/>
      <c r="B1024" s="1"/>
      <c r="C1024" s="1"/>
      <c r="G1024" s="9"/>
      <c r="H1024" s="11"/>
      <c r="I1024" s="12"/>
      <c r="K1024" s="11"/>
      <c r="L1024" s="11"/>
      <c r="M1024" s="11"/>
    </row>
    <row r="1025" spans="1:13" ht="33" customHeight="1" x14ac:dyDescent="0.2">
      <c r="A1025" s="1"/>
      <c r="B1025" s="1"/>
      <c r="C1025" s="1"/>
      <c r="G1025" s="9"/>
      <c r="H1025" s="11"/>
      <c r="I1025" s="12"/>
      <c r="K1025" s="11"/>
      <c r="L1025" s="11"/>
      <c r="M1025" s="11"/>
    </row>
    <row r="1026" spans="1:13" ht="33" customHeight="1" x14ac:dyDescent="0.2">
      <c r="A1026" s="1"/>
      <c r="B1026" s="1"/>
      <c r="C1026" s="1"/>
      <c r="G1026" s="9"/>
      <c r="H1026" s="11"/>
      <c r="I1026" s="12"/>
      <c r="K1026" s="11"/>
      <c r="L1026" s="11"/>
      <c r="M1026" s="11"/>
    </row>
    <row r="1027" spans="1:13" ht="33" customHeight="1" x14ac:dyDescent="0.2">
      <c r="A1027" s="1"/>
      <c r="B1027" s="1"/>
      <c r="C1027" s="1"/>
      <c r="G1027" s="9"/>
      <c r="H1027" s="11"/>
      <c r="I1027" s="12"/>
      <c r="K1027" s="11"/>
      <c r="L1027" s="11"/>
      <c r="M1027" s="11"/>
    </row>
    <row r="1028" spans="1:13" ht="33" customHeight="1" x14ac:dyDescent="0.2">
      <c r="A1028" s="1"/>
      <c r="B1028" s="1"/>
      <c r="C1028" s="1"/>
      <c r="G1028" s="9"/>
      <c r="H1028" s="11"/>
      <c r="I1028" s="12"/>
      <c r="K1028" s="11"/>
      <c r="L1028" s="11"/>
      <c r="M1028" s="11"/>
    </row>
    <row r="1029" spans="1:13" ht="33" customHeight="1" x14ac:dyDescent="0.2">
      <c r="A1029" s="1"/>
      <c r="B1029" s="1"/>
      <c r="C1029" s="1"/>
      <c r="G1029" s="9"/>
      <c r="H1029" s="11"/>
      <c r="I1029" s="12"/>
      <c r="K1029" s="11"/>
      <c r="L1029" s="11"/>
      <c r="M1029" s="11"/>
    </row>
    <row r="1030" spans="1:13" ht="33" customHeight="1" x14ac:dyDescent="0.2">
      <c r="A1030" s="1"/>
      <c r="B1030" s="1"/>
      <c r="C1030" s="1"/>
      <c r="G1030" s="9"/>
      <c r="H1030" s="11"/>
      <c r="I1030" s="12"/>
      <c r="K1030" s="11"/>
      <c r="L1030" s="11"/>
      <c r="M1030" s="11"/>
    </row>
    <row r="1031" spans="1:13" ht="33" customHeight="1" x14ac:dyDescent="0.2">
      <c r="A1031" s="1"/>
      <c r="B1031" s="1"/>
      <c r="C1031" s="1"/>
      <c r="G1031" s="9"/>
      <c r="H1031" s="11"/>
      <c r="I1031" s="12"/>
      <c r="K1031" s="11"/>
      <c r="L1031" s="11"/>
      <c r="M1031" s="11"/>
    </row>
    <row r="1032" spans="1:13" ht="33" customHeight="1" x14ac:dyDescent="0.2">
      <c r="A1032" s="1"/>
      <c r="B1032" s="1"/>
      <c r="C1032" s="1"/>
      <c r="G1032" s="9"/>
      <c r="H1032" s="11"/>
      <c r="I1032" s="12"/>
      <c r="K1032" s="11"/>
      <c r="L1032" s="11"/>
      <c r="M1032" s="11"/>
    </row>
    <row r="1033" spans="1:13" ht="33" customHeight="1" x14ac:dyDescent="0.2">
      <c r="A1033" s="1"/>
      <c r="B1033" s="1"/>
      <c r="C1033" s="1"/>
      <c r="G1033" s="9"/>
      <c r="H1033" s="11"/>
      <c r="I1033" s="12"/>
      <c r="K1033" s="11"/>
      <c r="L1033" s="11"/>
      <c r="M1033" s="11"/>
    </row>
    <row r="1034" spans="1:13" ht="33" customHeight="1" x14ac:dyDescent="0.2">
      <c r="A1034" s="1"/>
      <c r="B1034" s="1"/>
      <c r="C1034" s="1"/>
      <c r="G1034" s="9"/>
      <c r="H1034" s="11"/>
      <c r="I1034" s="12"/>
      <c r="K1034" s="11"/>
      <c r="L1034" s="11"/>
      <c r="M1034" s="11"/>
    </row>
    <row r="1035" spans="1:13" ht="33" customHeight="1" x14ac:dyDescent="0.2">
      <c r="A1035" s="1"/>
      <c r="B1035" s="1"/>
      <c r="C1035" s="1"/>
      <c r="G1035" s="9"/>
      <c r="H1035" s="11"/>
      <c r="I1035" s="12"/>
      <c r="K1035" s="11"/>
      <c r="L1035" s="11"/>
      <c r="M1035" s="11"/>
    </row>
    <row r="1036" spans="1:13" ht="33" customHeight="1" x14ac:dyDescent="0.2">
      <c r="A1036" s="1"/>
      <c r="B1036" s="1"/>
      <c r="C1036" s="1"/>
      <c r="G1036" s="9"/>
      <c r="H1036" s="11"/>
      <c r="I1036" s="12"/>
      <c r="K1036" s="11"/>
      <c r="L1036" s="11"/>
      <c r="M1036" s="11"/>
    </row>
    <row r="1037" spans="1:13" ht="33" customHeight="1" x14ac:dyDescent="0.2">
      <c r="A1037" s="1"/>
      <c r="B1037" s="1"/>
      <c r="C1037" s="1"/>
      <c r="G1037" s="9"/>
      <c r="H1037" s="11"/>
      <c r="I1037" s="12"/>
      <c r="K1037" s="11"/>
      <c r="L1037" s="11"/>
      <c r="M1037" s="11"/>
    </row>
    <row r="1038" spans="1:13" ht="33" customHeight="1" x14ac:dyDescent="0.2">
      <c r="A1038" s="1"/>
      <c r="B1038" s="1"/>
      <c r="C1038" s="1"/>
      <c r="G1038" s="9"/>
      <c r="H1038" s="11"/>
      <c r="I1038" s="12"/>
      <c r="K1038" s="11"/>
      <c r="L1038" s="11"/>
      <c r="M1038" s="11"/>
    </row>
    <row r="1039" spans="1:13" ht="33" customHeight="1" x14ac:dyDescent="0.2">
      <c r="A1039" s="1"/>
      <c r="B1039" s="1"/>
      <c r="C1039" s="1"/>
      <c r="G1039" s="9"/>
      <c r="H1039" s="11"/>
      <c r="I1039" s="12"/>
      <c r="K1039" s="11"/>
      <c r="L1039" s="11"/>
      <c r="M1039" s="11"/>
    </row>
    <row r="1040" spans="1:13" ht="33" customHeight="1" x14ac:dyDescent="0.2">
      <c r="A1040" s="1"/>
      <c r="B1040" s="1"/>
      <c r="C1040" s="1"/>
      <c r="G1040" s="9"/>
      <c r="H1040" s="11"/>
      <c r="I1040" s="12"/>
      <c r="K1040" s="11"/>
      <c r="L1040" s="11"/>
      <c r="M1040" s="11"/>
    </row>
    <row r="1041" spans="1:13" ht="33" customHeight="1" x14ac:dyDescent="0.2">
      <c r="A1041" s="1"/>
      <c r="B1041" s="1"/>
      <c r="C1041" s="1"/>
      <c r="G1041" s="9"/>
      <c r="H1041" s="11"/>
      <c r="I1041" s="12"/>
      <c r="K1041" s="11"/>
      <c r="L1041" s="11"/>
      <c r="M1041" s="11"/>
    </row>
    <row r="1042" spans="1:13" ht="33" customHeight="1" x14ac:dyDescent="0.2">
      <c r="A1042" s="1"/>
      <c r="B1042" s="1"/>
      <c r="C1042" s="1"/>
      <c r="G1042" s="9"/>
      <c r="H1042" s="11"/>
      <c r="I1042" s="12"/>
      <c r="K1042" s="11"/>
      <c r="L1042" s="11"/>
      <c r="M1042" s="11"/>
    </row>
    <row r="1043" spans="1:13" ht="33" customHeight="1" x14ac:dyDescent="0.2">
      <c r="A1043" s="1"/>
      <c r="B1043" s="1"/>
      <c r="C1043" s="1"/>
      <c r="G1043" s="9"/>
      <c r="H1043" s="11"/>
      <c r="I1043" s="12"/>
      <c r="K1043" s="11"/>
      <c r="L1043" s="11"/>
      <c r="M1043" s="11"/>
    </row>
    <row r="1044" spans="1:13" ht="33" customHeight="1" x14ac:dyDescent="0.2">
      <c r="A1044" s="1"/>
      <c r="B1044" s="1"/>
      <c r="C1044" s="1"/>
      <c r="G1044" s="9"/>
      <c r="H1044" s="11"/>
      <c r="I1044" s="12"/>
      <c r="K1044" s="11"/>
      <c r="L1044" s="11"/>
      <c r="M1044" s="11"/>
    </row>
    <row r="1045" spans="1:13" ht="33" customHeight="1" x14ac:dyDescent="0.2">
      <c r="A1045" s="1"/>
      <c r="B1045" s="1"/>
      <c r="C1045" s="1"/>
      <c r="G1045" s="9"/>
      <c r="H1045" s="11"/>
      <c r="I1045" s="12"/>
      <c r="K1045" s="11"/>
      <c r="L1045" s="11"/>
      <c r="M1045" s="11"/>
    </row>
    <row r="1046" spans="1:13" ht="33" customHeight="1" x14ac:dyDescent="0.2">
      <c r="A1046" s="1"/>
      <c r="B1046" s="1"/>
      <c r="C1046" s="1"/>
      <c r="G1046" s="9"/>
      <c r="H1046" s="11"/>
      <c r="I1046" s="12"/>
      <c r="K1046" s="11"/>
      <c r="L1046" s="11"/>
      <c r="M1046" s="11"/>
    </row>
    <row r="1047" spans="1:13" ht="33" customHeight="1" x14ac:dyDescent="0.2">
      <c r="A1047" s="1"/>
      <c r="B1047" s="1"/>
      <c r="C1047" s="1"/>
      <c r="G1047" s="9"/>
      <c r="H1047" s="11"/>
      <c r="I1047" s="12"/>
      <c r="K1047" s="11"/>
      <c r="L1047" s="11"/>
      <c r="M1047" s="11"/>
    </row>
    <row r="1048" spans="1:13" ht="33" customHeight="1" x14ac:dyDescent="0.2">
      <c r="A1048" s="1"/>
      <c r="B1048" s="1"/>
      <c r="C1048" s="1"/>
      <c r="G1048" s="9"/>
      <c r="H1048" s="11"/>
      <c r="I1048" s="12"/>
      <c r="K1048" s="11"/>
      <c r="L1048" s="11"/>
      <c r="M1048" s="11"/>
    </row>
    <row r="1049" spans="1:13" ht="33" customHeight="1" x14ac:dyDescent="0.2">
      <c r="A1049" s="1"/>
      <c r="B1049" s="1"/>
      <c r="C1049" s="1"/>
      <c r="G1049" s="9"/>
      <c r="H1049" s="11"/>
      <c r="I1049" s="12"/>
      <c r="K1049" s="11"/>
      <c r="L1049" s="11"/>
      <c r="M1049" s="11"/>
    </row>
    <row r="1050" spans="1:13" ht="33" customHeight="1" x14ac:dyDescent="0.2">
      <c r="A1050" s="1"/>
      <c r="B1050" s="1"/>
      <c r="C1050" s="1"/>
      <c r="G1050" s="9"/>
      <c r="H1050" s="11"/>
      <c r="I1050" s="12"/>
      <c r="K1050" s="11"/>
      <c r="L1050" s="11"/>
      <c r="M1050" s="11"/>
    </row>
    <row r="1051" spans="1:13" ht="33" customHeight="1" x14ac:dyDescent="0.2">
      <c r="A1051" s="1"/>
      <c r="B1051" s="1"/>
      <c r="C1051" s="1"/>
      <c r="G1051" s="9"/>
      <c r="H1051" s="11"/>
      <c r="I1051" s="12"/>
      <c r="K1051" s="11"/>
      <c r="L1051" s="11"/>
      <c r="M1051" s="11"/>
    </row>
    <row r="1052" spans="1:13" ht="33" customHeight="1" x14ac:dyDescent="0.2">
      <c r="A1052" s="1"/>
      <c r="B1052" s="1"/>
      <c r="C1052" s="1"/>
      <c r="G1052" s="9"/>
      <c r="H1052" s="11"/>
      <c r="I1052" s="12"/>
      <c r="K1052" s="11"/>
      <c r="L1052" s="11"/>
      <c r="M1052" s="11"/>
    </row>
    <row r="1053" spans="1:13" ht="33" customHeight="1" x14ac:dyDescent="0.2">
      <c r="A1053" s="1"/>
      <c r="B1053" s="1"/>
      <c r="C1053" s="1"/>
      <c r="G1053" s="9"/>
      <c r="H1053" s="11"/>
      <c r="I1053" s="12"/>
      <c r="K1053" s="11"/>
      <c r="L1053" s="11"/>
      <c r="M1053" s="11"/>
    </row>
    <row r="1054" spans="1:13" ht="33" customHeight="1" x14ac:dyDescent="0.2">
      <c r="A1054" s="1"/>
      <c r="B1054" s="1"/>
      <c r="C1054" s="1"/>
      <c r="G1054" s="9"/>
      <c r="H1054" s="11"/>
      <c r="I1054" s="12"/>
      <c r="K1054" s="11"/>
      <c r="L1054" s="11"/>
      <c r="M1054" s="11"/>
    </row>
    <row r="1055" spans="1:13" ht="33" customHeight="1" x14ac:dyDescent="0.2">
      <c r="A1055" s="1"/>
      <c r="B1055" s="1"/>
      <c r="C1055" s="1"/>
      <c r="G1055" s="9"/>
      <c r="H1055" s="11"/>
      <c r="I1055" s="12"/>
      <c r="K1055" s="11"/>
      <c r="L1055" s="11"/>
      <c r="M1055" s="11"/>
    </row>
    <row r="1056" spans="1:13" ht="33" customHeight="1" x14ac:dyDescent="0.2">
      <c r="A1056" s="1"/>
      <c r="B1056" s="1"/>
      <c r="C1056" s="1"/>
      <c r="G1056" s="9"/>
      <c r="H1056" s="11"/>
      <c r="I1056" s="12"/>
      <c r="K1056" s="11"/>
      <c r="L1056" s="11"/>
      <c r="M1056" s="11"/>
    </row>
    <row r="1057" spans="1:13" ht="33" customHeight="1" x14ac:dyDescent="0.2">
      <c r="A1057" s="1"/>
      <c r="B1057" s="1"/>
      <c r="C1057" s="1"/>
      <c r="G1057" s="9"/>
      <c r="H1057" s="11"/>
      <c r="I1057" s="12"/>
      <c r="K1057" s="11"/>
      <c r="L1057" s="11"/>
      <c r="M1057" s="11"/>
    </row>
    <row r="1058" spans="1:13" ht="33" customHeight="1" x14ac:dyDescent="0.2">
      <c r="A1058" s="1"/>
      <c r="B1058" s="1"/>
      <c r="C1058" s="1"/>
      <c r="G1058" s="9"/>
      <c r="H1058" s="11"/>
      <c r="I1058" s="12"/>
      <c r="K1058" s="11"/>
      <c r="L1058" s="11"/>
      <c r="M1058" s="11"/>
    </row>
    <row r="1059" spans="1:13" ht="33" customHeight="1" x14ac:dyDescent="0.2">
      <c r="A1059" s="1"/>
      <c r="B1059" s="1"/>
      <c r="C1059" s="1"/>
      <c r="G1059" s="9"/>
      <c r="H1059" s="11"/>
      <c r="I1059" s="12"/>
      <c r="K1059" s="11"/>
      <c r="L1059" s="11"/>
      <c r="M1059" s="11"/>
    </row>
    <row r="1060" spans="1:13" ht="33" customHeight="1" x14ac:dyDescent="0.2">
      <c r="A1060" s="1"/>
      <c r="B1060" s="1"/>
      <c r="C1060" s="1"/>
      <c r="G1060" s="9"/>
      <c r="H1060" s="11"/>
      <c r="I1060" s="12"/>
      <c r="K1060" s="11"/>
      <c r="L1060" s="11"/>
      <c r="M1060" s="11"/>
    </row>
    <row r="1061" spans="1:13" ht="33" customHeight="1" x14ac:dyDescent="0.2">
      <c r="A1061" s="1"/>
      <c r="B1061" s="1"/>
      <c r="C1061" s="1"/>
      <c r="G1061" s="9"/>
      <c r="H1061" s="11"/>
      <c r="I1061" s="12"/>
      <c r="K1061" s="11"/>
      <c r="L1061" s="11"/>
      <c r="M1061" s="11"/>
    </row>
    <row r="1062" spans="1:13" ht="33" customHeight="1" x14ac:dyDescent="0.2">
      <c r="A1062" s="1"/>
      <c r="B1062" s="1"/>
      <c r="C1062" s="1"/>
      <c r="G1062" s="9"/>
      <c r="H1062" s="11"/>
      <c r="I1062" s="12"/>
      <c r="K1062" s="11"/>
      <c r="L1062" s="11"/>
      <c r="M1062" s="11"/>
    </row>
    <row r="1063" spans="1:13" ht="33" customHeight="1" x14ac:dyDescent="0.2">
      <c r="A1063" s="1"/>
      <c r="B1063" s="1"/>
      <c r="C1063" s="1"/>
      <c r="G1063" s="9"/>
      <c r="H1063" s="11"/>
      <c r="I1063" s="12"/>
      <c r="K1063" s="11"/>
      <c r="L1063" s="11"/>
      <c r="M1063" s="11"/>
    </row>
    <row r="1064" spans="1:13" ht="33" customHeight="1" x14ac:dyDescent="0.2">
      <c r="A1064" s="1"/>
      <c r="B1064" s="1"/>
      <c r="C1064" s="1"/>
      <c r="G1064" s="9"/>
      <c r="H1064" s="11"/>
      <c r="I1064" s="12"/>
      <c r="K1064" s="11"/>
      <c r="L1064" s="11"/>
      <c r="M1064" s="11"/>
    </row>
    <row r="1065" spans="1:13" ht="33" customHeight="1" x14ac:dyDescent="0.2">
      <c r="A1065" s="1"/>
      <c r="B1065" s="1"/>
      <c r="C1065" s="1"/>
      <c r="G1065" s="9"/>
      <c r="H1065" s="11"/>
      <c r="I1065" s="12"/>
      <c r="K1065" s="11"/>
      <c r="L1065" s="11"/>
      <c r="M1065" s="11"/>
    </row>
    <row r="1066" spans="1:13" ht="33" customHeight="1" x14ac:dyDescent="0.2">
      <c r="A1066" s="1"/>
      <c r="B1066" s="1"/>
      <c r="C1066" s="1"/>
      <c r="G1066" s="9"/>
      <c r="H1066" s="11"/>
      <c r="I1066" s="12"/>
      <c r="K1066" s="11"/>
      <c r="L1066" s="11"/>
      <c r="M1066" s="11"/>
    </row>
    <row r="1067" spans="1:13" ht="33" customHeight="1" x14ac:dyDescent="0.2">
      <c r="A1067" s="1"/>
      <c r="B1067" s="1"/>
      <c r="C1067" s="1"/>
      <c r="G1067" s="9"/>
      <c r="H1067" s="11"/>
      <c r="I1067" s="12"/>
      <c r="K1067" s="11"/>
      <c r="L1067" s="11"/>
      <c r="M1067" s="11"/>
    </row>
    <row r="1068" spans="1:13" ht="33" customHeight="1" x14ac:dyDescent="0.2">
      <c r="A1068" s="1"/>
      <c r="B1068" s="1"/>
      <c r="C1068" s="1"/>
      <c r="G1068" s="9"/>
      <c r="H1068" s="11"/>
      <c r="I1068" s="12"/>
      <c r="K1068" s="11"/>
      <c r="L1068" s="11"/>
      <c r="M1068" s="11"/>
    </row>
    <row r="1069" spans="1:13" ht="33" customHeight="1" x14ac:dyDescent="0.2">
      <c r="A1069" s="1"/>
      <c r="B1069" s="1"/>
      <c r="C1069" s="1"/>
      <c r="G1069" s="9"/>
      <c r="H1069" s="11"/>
      <c r="I1069" s="12"/>
      <c r="K1069" s="11"/>
      <c r="L1069" s="11"/>
      <c r="M1069" s="11"/>
    </row>
    <row r="1070" spans="1:13" ht="33" customHeight="1" x14ac:dyDescent="0.2">
      <c r="A1070" s="1"/>
      <c r="B1070" s="1"/>
      <c r="C1070" s="1"/>
      <c r="G1070" s="9"/>
      <c r="H1070" s="11"/>
      <c r="I1070" s="12"/>
      <c r="K1070" s="11"/>
      <c r="L1070" s="11"/>
      <c r="M1070" s="11"/>
    </row>
    <row r="1071" spans="1:13" ht="33" customHeight="1" x14ac:dyDescent="0.2">
      <c r="A1071" s="1"/>
      <c r="B1071" s="1"/>
      <c r="C1071" s="1"/>
      <c r="G1071" s="9"/>
      <c r="H1071" s="11"/>
      <c r="I1071" s="12"/>
      <c r="K1071" s="11"/>
      <c r="L1071" s="11"/>
      <c r="M1071" s="11"/>
    </row>
    <row r="1072" spans="1:13" ht="33" customHeight="1" x14ac:dyDescent="0.2">
      <c r="A1072" s="1"/>
      <c r="B1072" s="1"/>
      <c r="C1072" s="1"/>
      <c r="G1072" s="9"/>
      <c r="H1072" s="11"/>
      <c r="I1072" s="12"/>
      <c r="K1072" s="11"/>
      <c r="L1072" s="11"/>
      <c r="M1072" s="11"/>
    </row>
    <row r="1073" spans="1:13" ht="33" customHeight="1" x14ac:dyDescent="0.2">
      <c r="A1073" s="1"/>
      <c r="B1073" s="1"/>
      <c r="C1073" s="1"/>
      <c r="G1073" s="9"/>
      <c r="H1073" s="11"/>
      <c r="I1073" s="12"/>
      <c r="K1073" s="11"/>
      <c r="L1073" s="11"/>
      <c r="M1073" s="11"/>
    </row>
    <row r="1074" spans="1:13" ht="33" customHeight="1" x14ac:dyDescent="0.2">
      <c r="A1074" s="1"/>
      <c r="B1074" s="1"/>
      <c r="C1074" s="1"/>
      <c r="G1074" s="9"/>
      <c r="H1074" s="11"/>
      <c r="I1074" s="12"/>
      <c r="K1074" s="11"/>
      <c r="L1074" s="11"/>
      <c r="M1074" s="11"/>
    </row>
    <row r="1075" spans="1:13" ht="33" customHeight="1" x14ac:dyDescent="0.2">
      <c r="A1075" s="1"/>
      <c r="B1075" s="1"/>
      <c r="C1075" s="1"/>
      <c r="G1075" s="9"/>
      <c r="H1075" s="11"/>
      <c r="I1075" s="12"/>
      <c r="K1075" s="11"/>
      <c r="L1075" s="11"/>
      <c r="M1075" s="11"/>
    </row>
    <row r="1076" spans="1:13" ht="33" customHeight="1" x14ac:dyDescent="0.2">
      <c r="A1076" s="1"/>
      <c r="B1076" s="1"/>
      <c r="C1076" s="1"/>
      <c r="G1076" s="9"/>
      <c r="H1076" s="11"/>
      <c r="I1076" s="12"/>
      <c r="K1076" s="11"/>
      <c r="L1076" s="11"/>
      <c r="M1076" s="11"/>
    </row>
    <row r="1077" spans="1:13" ht="33" customHeight="1" x14ac:dyDescent="0.2">
      <c r="A1077" s="1"/>
      <c r="B1077" s="1"/>
      <c r="C1077" s="1"/>
      <c r="G1077" s="9"/>
      <c r="H1077" s="11"/>
      <c r="I1077" s="12"/>
      <c r="K1077" s="11"/>
      <c r="L1077" s="11"/>
      <c r="M1077" s="11"/>
    </row>
    <row r="1078" spans="1:13" ht="33" customHeight="1" x14ac:dyDescent="0.2">
      <c r="A1078" s="1"/>
      <c r="B1078" s="1"/>
      <c r="C1078" s="1"/>
      <c r="G1078" s="9"/>
      <c r="H1078" s="11"/>
      <c r="I1078" s="12"/>
      <c r="K1078" s="11"/>
      <c r="L1078" s="11"/>
      <c r="M1078" s="11"/>
    </row>
    <row r="1079" spans="1:13" ht="33" customHeight="1" x14ac:dyDescent="0.2">
      <c r="A1079" s="1"/>
      <c r="B1079" s="1"/>
      <c r="C1079" s="1"/>
      <c r="G1079" s="9"/>
      <c r="H1079" s="11"/>
      <c r="I1079" s="12"/>
      <c r="K1079" s="11"/>
      <c r="L1079" s="11"/>
      <c r="M1079" s="11"/>
    </row>
    <row r="1080" spans="1:13" ht="33" customHeight="1" x14ac:dyDescent="0.2">
      <c r="A1080" s="1"/>
      <c r="B1080" s="1"/>
      <c r="C1080" s="1"/>
      <c r="G1080" s="9"/>
      <c r="H1080" s="11"/>
      <c r="I1080" s="12"/>
      <c r="K1080" s="11"/>
      <c r="L1080" s="11"/>
      <c r="M1080" s="11"/>
    </row>
    <row r="1081" spans="1:13" ht="33" customHeight="1" x14ac:dyDescent="0.2">
      <c r="A1081" s="1"/>
      <c r="B1081" s="1"/>
      <c r="C1081" s="1"/>
      <c r="G1081" s="9"/>
      <c r="H1081" s="11"/>
      <c r="I1081" s="12"/>
      <c r="K1081" s="11"/>
      <c r="L1081" s="11"/>
      <c r="M1081" s="11"/>
    </row>
    <row r="1082" spans="1:13" ht="33" customHeight="1" x14ac:dyDescent="0.2">
      <c r="A1082" s="1"/>
      <c r="B1082" s="1"/>
      <c r="C1082" s="1"/>
      <c r="G1082" s="9"/>
      <c r="H1082" s="11"/>
      <c r="I1082" s="12"/>
      <c r="K1082" s="11"/>
      <c r="L1082" s="11"/>
      <c r="M1082" s="11"/>
    </row>
    <row r="1083" spans="1:13" ht="33" customHeight="1" x14ac:dyDescent="0.2">
      <c r="A1083" s="1"/>
      <c r="B1083" s="1"/>
      <c r="C1083" s="1"/>
      <c r="G1083" s="9"/>
      <c r="H1083" s="11"/>
      <c r="I1083" s="12"/>
      <c r="K1083" s="11"/>
      <c r="L1083" s="11"/>
      <c r="M1083" s="11"/>
    </row>
    <row r="1084" spans="1:13" ht="33" customHeight="1" x14ac:dyDescent="0.2">
      <c r="A1084" s="1"/>
      <c r="B1084" s="1"/>
      <c r="C1084" s="1"/>
      <c r="G1084" s="9"/>
      <c r="H1084" s="11"/>
      <c r="I1084" s="12"/>
      <c r="K1084" s="11"/>
      <c r="L1084" s="11"/>
      <c r="M1084" s="11"/>
    </row>
    <row r="1085" spans="1:13" ht="33" customHeight="1" x14ac:dyDescent="0.2">
      <c r="A1085" s="1"/>
      <c r="B1085" s="1"/>
      <c r="C1085" s="1"/>
      <c r="G1085" s="9"/>
      <c r="H1085" s="11"/>
      <c r="I1085" s="12"/>
      <c r="K1085" s="11"/>
      <c r="L1085" s="11"/>
      <c r="M1085" s="11"/>
    </row>
    <row r="1086" spans="1:13" ht="33" customHeight="1" x14ac:dyDescent="0.2">
      <c r="A1086" s="1"/>
      <c r="B1086" s="1"/>
      <c r="C1086" s="1"/>
      <c r="G1086" s="9"/>
      <c r="H1086" s="11"/>
      <c r="I1086" s="12"/>
      <c r="K1086" s="11"/>
      <c r="L1086" s="11"/>
      <c r="M1086" s="11"/>
    </row>
    <row r="1087" spans="1:13" ht="33" customHeight="1" x14ac:dyDescent="0.2">
      <c r="A1087" s="1"/>
      <c r="B1087" s="1"/>
      <c r="C1087" s="1"/>
      <c r="G1087" s="9"/>
      <c r="H1087" s="11"/>
      <c r="I1087" s="12"/>
      <c r="K1087" s="11"/>
      <c r="L1087" s="11"/>
      <c r="M1087" s="11"/>
    </row>
    <row r="1088" spans="1:13" ht="33" customHeight="1" x14ac:dyDescent="0.2">
      <c r="A1088" s="1"/>
      <c r="B1088" s="1"/>
      <c r="C1088" s="1"/>
      <c r="G1088" s="9"/>
      <c r="H1088" s="11"/>
      <c r="I1088" s="12"/>
      <c r="K1088" s="11"/>
      <c r="L1088" s="11"/>
      <c r="M1088" s="11"/>
    </row>
    <row r="1089" spans="1:13" ht="33" customHeight="1" x14ac:dyDescent="0.2">
      <c r="A1089" s="1"/>
      <c r="B1089" s="1"/>
      <c r="C1089" s="1"/>
      <c r="G1089" s="9"/>
      <c r="H1089" s="11"/>
      <c r="I1089" s="12"/>
      <c r="K1089" s="11"/>
      <c r="L1089" s="11"/>
      <c r="M1089" s="11"/>
    </row>
    <row r="1090" spans="1:13" ht="33" customHeight="1" x14ac:dyDescent="0.2">
      <c r="A1090" s="1"/>
      <c r="B1090" s="1"/>
      <c r="C1090" s="1"/>
      <c r="G1090" s="9"/>
      <c r="H1090" s="11"/>
      <c r="I1090" s="12"/>
      <c r="K1090" s="11"/>
      <c r="L1090" s="11"/>
      <c r="M1090" s="11"/>
    </row>
    <row r="1091" spans="1:13" ht="33" customHeight="1" x14ac:dyDescent="0.2">
      <c r="A1091" s="1"/>
      <c r="B1091" s="1"/>
      <c r="C1091" s="1"/>
      <c r="G1091" s="9"/>
      <c r="H1091" s="11"/>
      <c r="I1091" s="12"/>
      <c r="K1091" s="11"/>
      <c r="L1091" s="11"/>
      <c r="M1091" s="11"/>
    </row>
    <row r="1092" spans="1:13" ht="33" customHeight="1" x14ac:dyDescent="0.2">
      <c r="A1092" s="1"/>
      <c r="B1092" s="1"/>
      <c r="C1092" s="1"/>
      <c r="G1092" s="9"/>
      <c r="H1092" s="11"/>
      <c r="I1092" s="12"/>
      <c r="K1092" s="11"/>
      <c r="L1092" s="11"/>
      <c r="M1092" s="11"/>
    </row>
    <row r="1093" spans="1:13" ht="33" customHeight="1" x14ac:dyDescent="0.2">
      <c r="A1093" s="1"/>
      <c r="B1093" s="1"/>
      <c r="C1093" s="1"/>
      <c r="G1093" s="9"/>
      <c r="H1093" s="11"/>
      <c r="I1093" s="12"/>
      <c r="K1093" s="11"/>
      <c r="L1093" s="11"/>
      <c r="M1093" s="11"/>
    </row>
    <row r="1094" spans="1:13" ht="33" customHeight="1" x14ac:dyDescent="0.2">
      <c r="A1094" s="1"/>
      <c r="B1094" s="1"/>
      <c r="C1094" s="1"/>
      <c r="G1094" s="9"/>
      <c r="H1094" s="11"/>
      <c r="I1094" s="12"/>
      <c r="K1094" s="11"/>
      <c r="L1094" s="11"/>
      <c r="M1094" s="11"/>
    </row>
    <row r="1095" spans="1:13" ht="33" customHeight="1" x14ac:dyDescent="0.2">
      <c r="A1095" s="1"/>
      <c r="B1095" s="1"/>
      <c r="C1095" s="1"/>
      <c r="G1095" s="9"/>
      <c r="H1095" s="11"/>
      <c r="I1095" s="12"/>
      <c r="K1095" s="11"/>
      <c r="L1095" s="11"/>
      <c r="M1095" s="11"/>
    </row>
    <row r="1096" spans="1:13" ht="33" customHeight="1" x14ac:dyDescent="0.2">
      <c r="A1096" s="1"/>
      <c r="B1096" s="1"/>
      <c r="C1096" s="1"/>
      <c r="G1096" s="9"/>
      <c r="H1096" s="11"/>
      <c r="I1096" s="12"/>
      <c r="K1096" s="11"/>
      <c r="L1096" s="11"/>
      <c r="M1096" s="11"/>
    </row>
    <row r="1097" spans="1:13" ht="33" customHeight="1" x14ac:dyDescent="0.2">
      <c r="A1097" s="1"/>
      <c r="B1097" s="1"/>
      <c r="C1097" s="1"/>
      <c r="G1097" s="9"/>
      <c r="H1097" s="11"/>
      <c r="I1097" s="12"/>
      <c r="K1097" s="11"/>
      <c r="L1097" s="11"/>
      <c r="M1097" s="11"/>
    </row>
    <row r="1098" spans="1:13" ht="33" customHeight="1" x14ac:dyDescent="0.2">
      <c r="A1098" s="1"/>
      <c r="B1098" s="1"/>
      <c r="C1098" s="1"/>
      <c r="G1098" s="9"/>
      <c r="H1098" s="11"/>
      <c r="I1098" s="12"/>
      <c r="K1098" s="11"/>
      <c r="L1098" s="11"/>
      <c r="M1098" s="11"/>
    </row>
    <row r="1099" spans="1:13" ht="33" customHeight="1" x14ac:dyDescent="0.2">
      <c r="A1099" s="1"/>
      <c r="B1099" s="1"/>
      <c r="C1099" s="1"/>
      <c r="G1099" s="9"/>
      <c r="H1099" s="11"/>
      <c r="I1099" s="12"/>
      <c r="K1099" s="11"/>
      <c r="L1099" s="11"/>
      <c r="M1099" s="11"/>
    </row>
    <row r="1100" spans="1:13" ht="33" customHeight="1" x14ac:dyDescent="0.2">
      <c r="A1100" s="1"/>
      <c r="B1100" s="1"/>
      <c r="C1100" s="1"/>
      <c r="G1100" s="9"/>
      <c r="H1100" s="11"/>
      <c r="I1100" s="12"/>
      <c r="K1100" s="11"/>
      <c r="L1100" s="11"/>
      <c r="M1100" s="11"/>
    </row>
    <row r="1101" spans="1:13" ht="33" customHeight="1" x14ac:dyDescent="0.2">
      <c r="A1101" s="1"/>
      <c r="B1101" s="1"/>
      <c r="C1101" s="1"/>
      <c r="G1101" s="9"/>
      <c r="H1101" s="11"/>
      <c r="I1101" s="12"/>
      <c r="K1101" s="11"/>
      <c r="L1101" s="11"/>
      <c r="M1101" s="11"/>
    </row>
    <row r="1102" spans="1:13" ht="33" customHeight="1" x14ac:dyDescent="0.2">
      <c r="A1102" s="1"/>
      <c r="B1102" s="1"/>
      <c r="C1102" s="1"/>
      <c r="G1102" s="9"/>
      <c r="H1102" s="11"/>
      <c r="I1102" s="12"/>
      <c r="K1102" s="11"/>
      <c r="L1102" s="11"/>
      <c r="M1102" s="11"/>
    </row>
    <row r="1103" spans="1:13" ht="33" customHeight="1" x14ac:dyDescent="0.2">
      <c r="A1103" s="1"/>
      <c r="B1103" s="1"/>
      <c r="C1103" s="1"/>
      <c r="G1103" s="9"/>
      <c r="H1103" s="11"/>
      <c r="I1103" s="12"/>
      <c r="K1103" s="11"/>
      <c r="L1103" s="11"/>
      <c r="M1103" s="11"/>
    </row>
    <row r="1104" spans="1:13" ht="33" customHeight="1" x14ac:dyDescent="0.2">
      <c r="A1104" s="1"/>
      <c r="B1104" s="1"/>
      <c r="C1104" s="1"/>
      <c r="G1104" s="9"/>
      <c r="H1104" s="11"/>
      <c r="I1104" s="12"/>
      <c r="K1104" s="11"/>
      <c r="L1104" s="11"/>
      <c r="M1104" s="11"/>
    </row>
    <row r="1105" spans="1:13" ht="33" customHeight="1" x14ac:dyDescent="0.2">
      <c r="A1105" s="1"/>
      <c r="B1105" s="1"/>
      <c r="C1105" s="1"/>
      <c r="G1105" s="9"/>
      <c r="H1105" s="11"/>
      <c r="I1105" s="12"/>
      <c r="K1105" s="11"/>
      <c r="L1105" s="11"/>
      <c r="M1105" s="11"/>
    </row>
    <row r="1106" spans="1:13" ht="33" customHeight="1" x14ac:dyDescent="0.2">
      <c r="A1106" s="1"/>
      <c r="B1106" s="1"/>
      <c r="C1106" s="1"/>
      <c r="G1106" s="9"/>
      <c r="H1106" s="11"/>
      <c r="I1106" s="12"/>
      <c r="K1106" s="11"/>
      <c r="L1106" s="11"/>
      <c r="M1106" s="11"/>
    </row>
    <row r="1107" spans="1:13" ht="33" customHeight="1" x14ac:dyDescent="0.2">
      <c r="A1107" s="1"/>
      <c r="B1107" s="1"/>
      <c r="C1107" s="1"/>
      <c r="G1107" s="9"/>
      <c r="H1107" s="11"/>
      <c r="I1107" s="12"/>
      <c r="K1107" s="11"/>
      <c r="L1107" s="11"/>
      <c r="M1107" s="11"/>
    </row>
    <row r="1108" spans="1:13" ht="33" customHeight="1" x14ac:dyDescent="0.2">
      <c r="A1108" s="1"/>
      <c r="B1108" s="1"/>
      <c r="C1108" s="1"/>
      <c r="G1108" s="9"/>
      <c r="H1108" s="11"/>
      <c r="I1108" s="12"/>
      <c r="K1108" s="11"/>
      <c r="L1108" s="11"/>
      <c r="M1108" s="11"/>
    </row>
    <row r="1109" spans="1:13" ht="33" customHeight="1" x14ac:dyDescent="0.2">
      <c r="A1109" s="1"/>
      <c r="B1109" s="1"/>
      <c r="C1109" s="1"/>
      <c r="G1109" s="9"/>
      <c r="H1109" s="11"/>
      <c r="I1109" s="12"/>
      <c r="K1109" s="11"/>
      <c r="L1109" s="11"/>
      <c r="M1109" s="11"/>
    </row>
    <row r="1110" spans="1:13" ht="33" customHeight="1" x14ac:dyDescent="0.2">
      <c r="A1110" s="1"/>
      <c r="B1110" s="1"/>
      <c r="C1110" s="1"/>
      <c r="G1110" s="9"/>
      <c r="H1110" s="11"/>
      <c r="I1110" s="12"/>
      <c r="K1110" s="11"/>
      <c r="L1110" s="11"/>
      <c r="M1110" s="11"/>
    </row>
    <row r="1111" spans="1:13" ht="33" customHeight="1" x14ac:dyDescent="0.2">
      <c r="A1111" s="1"/>
      <c r="B1111" s="1"/>
      <c r="C1111" s="1"/>
      <c r="G1111" s="9"/>
      <c r="H1111" s="11"/>
      <c r="I1111" s="12"/>
      <c r="K1111" s="11"/>
      <c r="L1111" s="11"/>
      <c r="M1111" s="11"/>
    </row>
    <row r="1112" spans="1:13" ht="33" customHeight="1" x14ac:dyDescent="0.2">
      <c r="A1112" s="1"/>
      <c r="B1112" s="1"/>
      <c r="C1112" s="1"/>
      <c r="G1112" s="9"/>
      <c r="H1112" s="11"/>
      <c r="I1112" s="12"/>
      <c r="K1112" s="11"/>
      <c r="L1112" s="11"/>
      <c r="M1112" s="11"/>
    </row>
    <row r="1113" spans="1:13" ht="33" customHeight="1" x14ac:dyDescent="0.2">
      <c r="A1113" s="1"/>
      <c r="B1113" s="1"/>
      <c r="C1113" s="1"/>
      <c r="G1113" s="9"/>
      <c r="H1113" s="11"/>
      <c r="I1113" s="12"/>
      <c r="K1113" s="11"/>
      <c r="L1113" s="11"/>
      <c r="M1113" s="11"/>
    </row>
    <row r="1114" spans="1:13" ht="33" customHeight="1" x14ac:dyDescent="0.2">
      <c r="A1114" s="1"/>
      <c r="B1114" s="1"/>
      <c r="C1114" s="1"/>
      <c r="G1114" s="9"/>
      <c r="H1114" s="11"/>
      <c r="I1114" s="12"/>
      <c r="K1114" s="11"/>
      <c r="L1114" s="11"/>
      <c r="M1114" s="11"/>
    </row>
    <row r="1115" spans="1:13" ht="33" customHeight="1" x14ac:dyDescent="0.2">
      <c r="A1115" s="1"/>
      <c r="B1115" s="1"/>
      <c r="C1115" s="1"/>
      <c r="G1115" s="9"/>
      <c r="H1115" s="11"/>
      <c r="I1115" s="12"/>
      <c r="K1115" s="11"/>
      <c r="L1115" s="11"/>
      <c r="M1115" s="11"/>
    </row>
    <row r="1116" spans="1:13" ht="33" customHeight="1" x14ac:dyDescent="0.2">
      <c r="A1116" s="1"/>
      <c r="B1116" s="1"/>
      <c r="C1116" s="1"/>
      <c r="G1116" s="9"/>
      <c r="H1116" s="11"/>
      <c r="I1116" s="12"/>
      <c r="K1116" s="11"/>
      <c r="L1116" s="11"/>
      <c r="M1116" s="11"/>
    </row>
    <row r="1117" spans="1:13" ht="33" customHeight="1" x14ac:dyDescent="0.2">
      <c r="A1117" s="1"/>
      <c r="B1117" s="1"/>
      <c r="C1117" s="1"/>
      <c r="G1117" s="9"/>
      <c r="H1117" s="11"/>
      <c r="I1117" s="12"/>
      <c r="K1117" s="11"/>
      <c r="L1117" s="11"/>
      <c r="M1117" s="11"/>
    </row>
    <row r="1118" spans="1:13" ht="33" customHeight="1" x14ac:dyDescent="0.2">
      <c r="A1118" s="1"/>
      <c r="B1118" s="1"/>
      <c r="C1118" s="1"/>
      <c r="G1118" s="9"/>
      <c r="H1118" s="11"/>
      <c r="I1118" s="12"/>
      <c r="K1118" s="11"/>
      <c r="L1118" s="11"/>
      <c r="M1118" s="11"/>
    </row>
    <row r="1119" spans="1:13" ht="33" customHeight="1" x14ac:dyDescent="0.2">
      <c r="A1119" s="1"/>
      <c r="B1119" s="1"/>
      <c r="C1119" s="1"/>
      <c r="G1119" s="9"/>
      <c r="H1119" s="11"/>
      <c r="I1119" s="12"/>
      <c r="K1119" s="11"/>
      <c r="L1119" s="11"/>
      <c r="M1119" s="11"/>
    </row>
    <row r="1120" spans="1:13" ht="33" customHeight="1" x14ac:dyDescent="0.2">
      <c r="A1120" s="1"/>
      <c r="B1120" s="1"/>
      <c r="C1120" s="1"/>
      <c r="G1120" s="9"/>
      <c r="H1120" s="11"/>
      <c r="I1120" s="12"/>
      <c r="K1120" s="11"/>
      <c r="L1120" s="11"/>
      <c r="M1120" s="11"/>
    </row>
    <row r="1121" spans="1:13" ht="33" customHeight="1" x14ac:dyDescent="0.2">
      <c r="A1121" s="1"/>
      <c r="B1121" s="1"/>
      <c r="C1121" s="1"/>
      <c r="G1121" s="9"/>
      <c r="H1121" s="11"/>
      <c r="I1121" s="12"/>
      <c r="K1121" s="11"/>
      <c r="L1121" s="11"/>
      <c r="M1121" s="11"/>
    </row>
    <row r="1122" spans="1:13" ht="33" customHeight="1" x14ac:dyDescent="0.2">
      <c r="A1122" s="1"/>
      <c r="B1122" s="1"/>
      <c r="C1122" s="1"/>
      <c r="G1122" s="9"/>
      <c r="H1122" s="11"/>
      <c r="I1122" s="12"/>
      <c r="K1122" s="11"/>
      <c r="L1122" s="11"/>
      <c r="M1122" s="11"/>
    </row>
    <row r="1123" spans="1:13" ht="33" customHeight="1" x14ac:dyDescent="0.2">
      <c r="A1123" s="1"/>
      <c r="B1123" s="1"/>
      <c r="C1123" s="1"/>
      <c r="G1123" s="9"/>
      <c r="H1123" s="11"/>
      <c r="I1123" s="12"/>
      <c r="K1123" s="11"/>
      <c r="L1123" s="11"/>
      <c r="M1123" s="11"/>
    </row>
    <row r="1124" spans="1:13" ht="33" customHeight="1" x14ac:dyDescent="0.2">
      <c r="A1124" s="1"/>
      <c r="B1124" s="1"/>
      <c r="C1124" s="1"/>
      <c r="G1124" s="9"/>
      <c r="H1124" s="11"/>
      <c r="I1124" s="12"/>
      <c r="K1124" s="11"/>
      <c r="L1124" s="11"/>
      <c r="M1124" s="11"/>
    </row>
    <row r="1125" spans="1:13" ht="33" customHeight="1" x14ac:dyDescent="0.2">
      <c r="A1125" s="1"/>
      <c r="B1125" s="1"/>
      <c r="C1125" s="1"/>
      <c r="G1125" s="9"/>
      <c r="H1125" s="11"/>
      <c r="I1125" s="12"/>
      <c r="K1125" s="11"/>
      <c r="L1125" s="11"/>
      <c r="M1125" s="11"/>
    </row>
    <row r="1126" spans="1:13" ht="33" customHeight="1" x14ac:dyDescent="0.2">
      <c r="A1126" s="1"/>
      <c r="B1126" s="1"/>
      <c r="C1126" s="1"/>
      <c r="G1126" s="9"/>
      <c r="H1126" s="11"/>
      <c r="I1126" s="12"/>
      <c r="K1126" s="11"/>
      <c r="L1126" s="11"/>
      <c r="M1126" s="11"/>
    </row>
    <row r="1127" spans="1:13" ht="33" customHeight="1" x14ac:dyDescent="0.2">
      <c r="A1127" s="1"/>
      <c r="B1127" s="1"/>
      <c r="C1127" s="1"/>
      <c r="G1127" s="9"/>
      <c r="H1127" s="11"/>
      <c r="I1127" s="12"/>
      <c r="K1127" s="11"/>
      <c r="L1127" s="11"/>
      <c r="M1127" s="11"/>
    </row>
    <row r="1128" spans="1:13" ht="33" customHeight="1" x14ac:dyDescent="0.2">
      <c r="A1128" s="1"/>
      <c r="B1128" s="1"/>
      <c r="C1128" s="1"/>
      <c r="G1128" s="9"/>
      <c r="H1128" s="11"/>
      <c r="I1128" s="12"/>
      <c r="K1128" s="11"/>
      <c r="L1128" s="11"/>
      <c r="M1128" s="11"/>
    </row>
    <row r="1129" spans="1:13" ht="33" customHeight="1" x14ac:dyDescent="0.2">
      <c r="A1129" s="1"/>
      <c r="B1129" s="1"/>
      <c r="C1129" s="1"/>
      <c r="G1129" s="9"/>
      <c r="H1129" s="11"/>
      <c r="I1129" s="12"/>
      <c r="K1129" s="11"/>
      <c r="L1129" s="11"/>
      <c r="M1129" s="11"/>
    </row>
    <row r="1130" spans="1:13" ht="33" customHeight="1" x14ac:dyDescent="0.2">
      <c r="A1130" s="1"/>
      <c r="B1130" s="1"/>
      <c r="C1130" s="1"/>
      <c r="G1130" s="9"/>
      <c r="H1130" s="11"/>
      <c r="I1130" s="12"/>
      <c r="K1130" s="11"/>
      <c r="L1130" s="11"/>
      <c r="M1130" s="11"/>
    </row>
    <row r="1131" spans="1:13" ht="33" customHeight="1" x14ac:dyDescent="0.2">
      <c r="A1131" s="1"/>
      <c r="B1131" s="1"/>
      <c r="C1131" s="1"/>
      <c r="G1131" s="9"/>
      <c r="H1131" s="11"/>
      <c r="I1131" s="12"/>
      <c r="K1131" s="11"/>
      <c r="L1131" s="11"/>
      <c r="M1131" s="11"/>
    </row>
    <row r="1132" spans="1:13" ht="33" customHeight="1" x14ac:dyDescent="0.2">
      <c r="A1132" s="1"/>
      <c r="B1132" s="1"/>
      <c r="C1132" s="1"/>
      <c r="G1132" s="9"/>
      <c r="H1132" s="11"/>
      <c r="I1132" s="12"/>
      <c r="K1132" s="11"/>
      <c r="L1132" s="11"/>
      <c r="M1132" s="11"/>
    </row>
    <row r="1133" spans="1:13" ht="33" customHeight="1" x14ac:dyDescent="0.2">
      <c r="A1133" s="1"/>
      <c r="B1133" s="1"/>
      <c r="C1133" s="1"/>
      <c r="G1133" s="9"/>
      <c r="H1133" s="11"/>
      <c r="I1133" s="12"/>
      <c r="K1133" s="11"/>
      <c r="L1133" s="11"/>
      <c r="M1133" s="11"/>
    </row>
    <row r="1134" spans="1:13" ht="33" customHeight="1" x14ac:dyDescent="0.2">
      <c r="A1134" s="1"/>
      <c r="B1134" s="1"/>
      <c r="C1134" s="1"/>
      <c r="G1134" s="9"/>
      <c r="H1134" s="11"/>
      <c r="I1134" s="12"/>
      <c r="K1134" s="11"/>
      <c r="L1134" s="11"/>
      <c r="M1134" s="11"/>
    </row>
    <row r="1135" spans="1:13" ht="33" customHeight="1" x14ac:dyDescent="0.2">
      <c r="A1135" s="1"/>
      <c r="B1135" s="1"/>
      <c r="C1135" s="1"/>
      <c r="G1135" s="9"/>
      <c r="H1135" s="11"/>
      <c r="I1135" s="12"/>
      <c r="K1135" s="11"/>
      <c r="L1135" s="11"/>
      <c r="M1135" s="11"/>
    </row>
    <row r="1136" spans="1:13" ht="33" customHeight="1" x14ac:dyDescent="0.2">
      <c r="A1136" s="1"/>
      <c r="B1136" s="1"/>
      <c r="C1136" s="1"/>
      <c r="G1136" s="9"/>
      <c r="H1136" s="11"/>
      <c r="I1136" s="12"/>
      <c r="K1136" s="11"/>
      <c r="L1136" s="11"/>
      <c r="M1136" s="11"/>
    </row>
    <row r="1137" spans="1:13" ht="33" customHeight="1" x14ac:dyDescent="0.2">
      <c r="A1137" s="1"/>
      <c r="B1137" s="1"/>
      <c r="C1137" s="1"/>
      <c r="G1137" s="9"/>
      <c r="H1137" s="11"/>
      <c r="I1137" s="12"/>
      <c r="K1137" s="11"/>
      <c r="L1137" s="11"/>
      <c r="M1137" s="11"/>
    </row>
    <row r="1138" spans="1:13" ht="33" customHeight="1" x14ac:dyDescent="0.2">
      <c r="A1138" s="1"/>
      <c r="B1138" s="1"/>
      <c r="C1138" s="1"/>
      <c r="G1138" s="9"/>
      <c r="H1138" s="11"/>
      <c r="I1138" s="12"/>
      <c r="K1138" s="11"/>
      <c r="L1138" s="11"/>
      <c r="M1138" s="11"/>
    </row>
    <row r="1139" spans="1:13" ht="33" customHeight="1" x14ac:dyDescent="0.2">
      <c r="A1139" s="1"/>
      <c r="B1139" s="1"/>
      <c r="C1139" s="1"/>
      <c r="G1139" s="9"/>
      <c r="H1139" s="11"/>
      <c r="I1139" s="12"/>
      <c r="K1139" s="11"/>
      <c r="L1139" s="11"/>
      <c r="M1139" s="11"/>
    </row>
    <row r="1140" spans="1:13" ht="33" customHeight="1" x14ac:dyDescent="0.2">
      <c r="A1140" s="1"/>
      <c r="B1140" s="1"/>
      <c r="C1140" s="1"/>
      <c r="G1140" s="9"/>
      <c r="H1140" s="11"/>
      <c r="I1140" s="12"/>
      <c r="K1140" s="11"/>
      <c r="L1140" s="11"/>
      <c r="M1140" s="11"/>
    </row>
    <row r="1141" spans="1:13" ht="33" customHeight="1" x14ac:dyDescent="0.2">
      <c r="A1141" s="1"/>
      <c r="B1141" s="1"/>
      <c r="C1141" s="1"/>
      <c r="G1141" s="9"/>
      <c r="H1141" s="11"/>
      <c r="I1141" s="12"/>
      <c r="K1141" s="11"/>
      <c r="L1141" s="11"/>
      <c r="M1141" s="11"/>
    </row>
    <row r="1142" spans="1:13" ht="33" customHeight="1" x14ac:dyDescent="0.2">
      <c r="A1142" s="1"/>
      <c r="B1142" s="1"/>
      <c r="C1142" s="1"/>
      <c r="G1142" s="9"/>
      <c r="H1142" s="11"/>
      <c r="I1142" s="12"/>
      <c r="K1142" s="11"/>
      <c r="L1142" s="11"/>
      <c r="M1142" s="11"/>
    </row>
    <row r="1143" spans="1:13" ht="33" customHeight="1" x14ac:dyDescent="0.2">
      <c r="A1143" s="1"/>
      <c r="B1143" s="1"/>
      <c r="C1143" s="1"/>
      <c r="G1143" s="9"/>
      <c r="H1143" s="11"/>
      <c r="I1143" s="12"/>
      <c r="K1143" s="11"/>
      <c r="L1143" s="11"/>
      <c r="M1143" s="11"/>
    </row>
    <row r="1144" spans="1:13" ht="33" customHeight="1" x14ac:dyDescent="0.2">
      <c r="A1144" s="1"/>
      <c r="B1144" s="1"/>
      <c r="C1144" s="1"/>
      <c r="G1144" s="9"/>
      <c r="H1144" s="11"/>
      <c r="I1144" s="12"/>
      <c r="K1144" s="11"/>
      <c r="L1144" s="11"/>
      <c r="M1144" s="11"/>
    </row>
    <row r="1145" spans="1:13" ht="33" customHeight="1" x14ac:dyDescent="0.2">
      <c r="A1145" s="1"/>
      <c r="B1145" s="1"/>
      <c r="C1145" s="1"/>
      <c r="G1145" s="9"/>
      <c r="H1145" s="11"/>
      <c r="I1145" s="12"/>
      <c r="K1145" s="11"/>
      <c r="L1145" s="11"/>
      <c r="M1145" s="11"/>
    </row>
    <row r="1146" spans="1:13" ht="33" customHeight="1" x14ac:dyDescent="0.2">
      <c r="A1146" s="1"/>
      <c r="B1146" s="1"/>
      <c r="C1146" s="1"/>
      <c r="G1146" s="9"/>
      <c r="H1146" s="11"/>
      <c r="I1146" s="12"/>
      <c r="K1146" s="11"/>
      <c r="L1146" s="11"/>
      <c r="M1146" s="11"/>
    </row>
    <row r="1147" spans="1:13" ht="33" customHeight="1" x14ac:dyDescent="0.2">
      <c r="A1147" s="1"/>
      <c r="B1147" s="1"/>
      <c r="C1147" s="1"/>
      <c r="G1147" s="9"/>
      <c r="H1147" s="11"/>
      <c r="I1147" s="12"/>
      <c r="K1147" s="11"/>
      <c r="L1147" s="11"/>
      <c r="M1147" s="11"/>
    </row>
    <row r="1148" spans="1:13" ht="33" customHeight="1" x14ac:dyDescent="0.2">
      <c r="A1148" s="1"/>
      <c r="B1148" s="1"/>
      <c r="C1148" s="1"/>
      <c r="G1148" s="9"/>
      <c r="H1148" s="11"/>
      <c r="I1148" s="12"/>
      <c r="K1148" s="11"/>
      <c r="L1148" s="11"/>
      <c r="M1148" s="11"/>
    </row>
    <row r="1149" spans="1:13" ht="33" customHeight="1" x14ac:dyDescent="0.2">
      <c r="A1149" s="1"/>
      <c r="B1149" s="1"/>
      <c r="C1149" s="1"/>
      <c r="G1149" s="9"/>
      <c r="H1149" s="11"/>
      <c r="I1149" s="12"/>
      <c r="K1149" s="11"/>
      <c r="L1149" s="11"/>
      <c r="M1149" s="11"/>
    </row>
    <row r="1150" spans="1:13" ht="33" customHeight="1" x14ac:dyDescent="0.2">
      <c r="A1150" s="1"/>
      <c r="B1150" s="1"/>
      <c r="C1150" s="1"/>
      <c r="G1150" s="9"/>
      <c r="H1150" s="11"/>
      <c r="I1150" s="12"/>
      <c r="K1150" s="11"/>
      <c r="L1150" s="11"/>
      <c r="M1150" s="11"/>
    </row>
    <row r="1151" spans="1:13" ht="33" customHeight="1" x14ac:dyDescent="0.2">
      <c r="A1151" s="1"/>
      <c r="B1151" s="1"/>
      <c r="C1151" s="1"/>
      <c r="G1151" s="9"/>
      <c r="H1151" s="11"/>
      <c r="I1151" s="12"/>
      <c r="K1151" s="11"/>
      <c r="L1151" s="11"/>
      <c r="M1151" s="11"/>
    </row>
    <row r="1152" spans="1:13" ht="33" customHeight="1" x14ac:dyDescent="0.2">
      <c r="A1152" s="1"/>
      <c r="B1152" s="1"/>
      <c r="C1152" s="1"/>
      <c r="G1152" s="9"/>
      <c r="H1152" s="11"/>
      <c r="I1152" s="12"/>
      <c r="K1152" s="11"/>
      <c r="L1152" s="11"/>
      <c r="M1152" s="11"/>
    </row>
    <row r="1153" spans="1:13" ht="33" customHeight="1" x14ac:dyDescent="0.2">
      <c r="A1153" s="1"/>
      <c r="B1153" s="1"/>
      <c r="C1153" s="1"/>
      <c r="G1153" s="9"/>
      <c r="H1153" s="11"/>
      <c r="I1153" s="12"/>
      <c r="K1153" s="11"/>
      <c r="L1153" s="11"/>
      <c r="M1153" s="11"/>
    </row>
    <row r="1154" spans="1:13" ht="33" customHeight="1" x14ac:dyDescent="0.2">
      <c r="A1154" s="1"/>
      <c r="B1154" s="1"/>
      <c r="C1154" s="1"/>
      <c r="G1154" s="9"/>
      <c r="H1154" s="11"/>
      <c r="I1154" s="12"/>
      <c r="K1154" s="11"/>
      <c r="L1154" s="11"/>
      <c r="M1154" s="11"/>
    </row>
    <row r="1155" spans="1:13" ht="33" customHeight="1" x14ac:dyDescent="0.2">
      <c r="A1155" s="1"/>
      <c r="B1155" s="1"/>
      <c r="C1155" s="1"/>
      <c r="G1155" s="9"/>
      <c r="H1155" s="11"/>
      <c r="I1155" s="12"/>
      <c r="K1155" s="11"/>
      <c r="L1155" s="11"/>
      <c r="M1155" s="11"/>
    </row>
    <row r="1156" spans="1:13" ht="33" customHeight="1" x14ac:dyDescent="0.2">
      <c r="A1156" s="1"/>
      <c r="B1156" s="1"/>
      <c r="C1156" s="1"/>
      <c r="G1156" s="9"/>
      <c r="H1156" s="11"/>
      <c r="I1156" s="12"/>
      <c r="K1156" s="11"/>
      <c r="L1156" s="11"/>
      <c r="M1156" s="11"/>
    </row>
    <row r="1157" spans="1:13" ht="33" customHeight="1" x14ac:dyDescent="0.2">
      <c r="A1157" s="1"/>
      <c r="B1157" s="1"/>
      <c r="C1157" s="1"/>
      <c r="G1157" s="9"/>
      <c r="H1157" s="11"/>
      <c r="I1157" s="12"/>
      <c r="K1157" s="11"/>
      <c r="L1157" s="11"/>
      <c r="M1157" s="11"/>
    </row>
    <row r="1158" spans="1:13" ht="33" customHeight="1" x14ac:dyDescent="0.2">
      <c r="A1158" s="1"/>
      <c r="B1158" s="1"/>
      <c r="C1158" s="1"/>
      <c r="G1158" s="9"/>
      <c r="H1158" s="11"/>
      <c r="I1158" s="12"/>
      <c r="K1158" s="11"/>
      <c r="L1158" s="11"/>
      <c r="M1158" s="11"/>
    </row>
    <row r="1159" spans="1:13" ht="33" customHeight="1" x14ac:dyDescent="0.2">
      <c r="A1159" s="1"/>
      <c r="B1159" s="1"/>
      <c r="C1159" s="1"/>
      <c r="G1159" s="9"/>
      <c r="H1159" s="11"/>
      <c r="I1159" s="12"/>
      <c r="K1159" s="11"/>
      <c r="L1159" s="11"/>
      <c r="M1159" s="11"/>
    </row>
    <row r="1160" spans="1:13" ht="33" customHeight="1" x14ac:dyDescent="0.2">
      <c r="A1160" s="1"/>
      <c r="B1160" s="1"/>
      <c r="C1160" s="1"/>
      <c r="G1160" s="9"/>
      <c r="H1160" s="11"/>
      <c r="I1160" s="12"/>
      <c r="K1160" s="11"/>
      <c r="L1160" s="11"/>
      <c r="M1160" s="11"/>
    </row>
    <row r="1161" spans="1:13" ht="33" customHeight="1" x14ac:dyDescent="0.2">
      <c r="A1161" s="1"/>
      <c r="B1161" s="1"/>
      <c r="C1161" s="1"/>
      <c r="G1161" s="9"/>
      <c r="H1161" s="11"/>
      <c r="I1161" s="12"/>
      <c r="K1161" s="11"/>
      <c r="L1161" s="11"/>
      <c r="M1161" s="11"/>
    </row>
    <row r="1162" spans="1:13" ht="33" customHeight="1" x14ac:dyDescent="0.2">
      <c r="A1162" s="1"/>
      <c r="B1162" s="1"/>
      <c r="C1162" s="1"/>
      <c r="G1162" s="9"/>
      <c r="H1162" s="11"/>
      <c r="I1162" s="12"/>
      <c r="K1162" s="11"/>
      <c r="L1162" s="11"/>
      <c r="M1162" s="11"/>
    </row>
    <row r="1163" spans="1:13" ht="33" customHeight="1" x14ac:dyDescent="0.2">
      <c r="A1163" s="1"/>
      <c r="B1163" s="1"/>
      <c r="C1163" s="1"/>
      <c r="G1163" s="9"/>
      <c r="H1163" s="11"/>
      <c r="I1163" s="12"/>
      <c r="K1163" s="11"/>
      <c r="L1163" s="11"/>
      <c r="M1163" s="11"/>
    </row>
    <row r="1164" spans="1:13" ht="33" customHeight="1" x14ac:dyDescent="0.2">
      <c r="A1164" s="1"/>
      <c r="B1164" s="1"/>
      <c r="C1164" s="1"/>
      <c r="G1164" s="9"/>
      <c r="H1164" s="11"/>
      <c r="I1164" s="12"/>
      <c r="K1164" s="11"/>
      <c r="L1164" s="11"/>
      <c r="M1164" s="11"/>
    </row>
    <row r="1165" spans="1:13" ht="33" customHeight="1" x14ac:dyDescent="0.2">
      <c r="A1165" s="1"/>
      <c r="B1165" s="1"/>
      <c r="C1165" s="1"/>
      <c r="G1165" s="9"/>
      <c r="H1165" s="11"/>
      <c r="I1165" s="12"/>
      <c r="K1165" s="11"/>
      <c r="L1165" s="11"/>
      <c r="M1165" s="11"/>
    </row>
    <row r="1166" spans="1:13" ht="33" customHeight="1" x14ac:dyDescent="0.2">
      <c r="A1166" s="1"/>
      <c r="B1166" s="1"/>
      <c r="C1166" s="1"/>
      <c r="G1166" s="9"/>
      <c r="H1166" s="11"/>
      <c r="I1166" s="12"/>
      <c r="K1166" s="11"/>
      <c r="L1166" s="11"/>
      <c r="M1166" s="11"/>
    </row>
    <row r="1167" spans="1:13" ht="33" customHeight="1" x14ac:dyDescent="0.2">
      <c r="A1167" s="1"/>
      <c r="B1167" s="1"/>
      <c r="C1167" s="1"/>
      <c r="G1167" s="9"/>
      <c r="H1167" s="11"/>
      <c r="I1167" s="12"/>
      <c r="K1167" s="11"/>
      <c r="L1167" s="11"/>
      <c r="M1167" s="11"/>
    </row>
    <row r="1168" spans="1:13" ht="33" customHeight="1" x14ac:dyDescent="0.2">
      <c r="A1168" s="1"/>
      <c r="B1168" s="1"/>
      <c r="C1168" s="1"/>
      <c r="G1168" s="9"/>
      <c r="H1168" s="11"/>
      <c r="I1168" s="12"/>
      <c r="K1168" s="11"/>
      <c r="L1168" s="11"/>
      <c r="M1168" s="11"/>
    </row>
    <row r="1169" spans="1:13" ht="33" customHeight="1" x14ac:dyDescent="0.2">
      <c r="A1169" s="1"/>
      <c r="B1169" s="1"/>
      <c r="C1169" s="1"/>
      <c r="G1169" s="9"/>
      <c r="H1169" s="11"/>
      <c r="I1169" s="12"/>
      <c r="K1169" s="11"/>
      <c r="L1169" s="11"/>
      <c r="M1169" s="11"/>
    </row>
    <row r="1170" spans="1:13" ht="33" customHeight="1" x14ac:dyDescent="0.2">
      <c r="A1170" s="1"/>
      <c r="B1170" s="1"/>
      <c r="C1170" s="1"/>
      <c r="G1170" s="9"/>
      <c r="H1170" s="11"/>
      <c r="I1170" s="12"/>
      <c r="K1170" s="11"/>
      <c r="L1170" s="11"/>
      <c r="M1170" s="11"/>
    </row>
    <row r="1171" spans="1:13" ht="33" customHeight="1" x14ac:dyDescent="0.2">
      <c r="A1171" s="1"/>
      <c r="B1171" s="1"/>
      <c r="C1171" s="1"/>
      <c r="G1171" s="9"/>
      <c r="H1171" s="11"/>
      <c r="I1171" s="12"/>
      <c r="K1171" s="11"/>
      <c r="L1171" s="11"/>
      <c r="M1171" s="11"/>
    </row>
    <row r="1172" spans="1:13" ht="33" customHeight="1" x14ac:dyDescent="0.2">
      <c r="A1172" s="1"/>
      <c r="B1172" s="1"/>
      <c r="C1172" s="1"/>
      <c r="G1172" s="9"/>
      <c r="H1172" s="11"/>
      <c r="I1172" s="12"/>
      <c r="K1172" s="11"/>
      <c r="L1172" s="11"/>
      <c r="M1172" s="11"/>
    </row>
    <row r="1173" spans="1:13" ht="33" customHeight="1" x14ac:dyDescent="0.2">
      <c r="A1173" s="1"/>
      <c r="B1173" s="1"/>
      <c r="C1173" s="1"/>
      <c r="G1173" s="9"/>
      <c r="H1173" s="11"/>
      <c r="I1173" s="12"/>
      <c r="K1173" s="11"/>
      <c r="L1173" s="11"/>
      <c r="M1173" s="11"/>
    </row>
    <row r="1174" spans="1:13" ht="33" customHeight="1" x14ac:dyDescent="0.2">
      <c r="A1174" s="1"/>
      <c r="B1174" s="1"/>
      <c r="C1174" s="1"/>
      <c r="G1174" s="9"/>
      <c r="H1174" s="11"/>
      <c r="I1174" s="12"/>
      <c r="K1174" s="11"/>
      <c r="L1174" s="11"/>
      <c r="M1174" s="11"/>
    </row>
    <row r="1175" spans="1:13" ht="33" customHeight="1" x14ac:dyDescent="0.2">
      <c r="A1175" s="1"/>
      <c r="B1175" s="1"/>
      <c r="C1175" s="1"/>
      <c r="G1175" s="9"/>
      <c r="H1175" s="11"/>
      <c r="I1175" s="12"/>
      <c r="K1175" s="11"/>
      <c r="L1175" s="11"/>
      <c r="M1175" s="11"/>
    </row>
    <row r="1176" spans="1:13" ht="33" customHeight="1" x14ac:dyDescent="0.2">
      <c r="A1176" s="1"/>
      <c r="B1176" s="1"/>
      <c r="C1176" s="1"/>
      <c r="G1176" s="9"/>
      <c r="H1176" s="11"/>
      <c r="I1176" s="12"/>
      <c r="K1176" s="11"/>
      <c r="L1176" s="11"/>
      <c r="M1176" s="11"/>
    </row>
    <row r="1177" spans="1:13" ht="33" customHeight="1" x14ac:dyDescent="0.2">
      <c r="A1177" s="1"/>
      <c r="B1177" s="1"/>
      <c r="C1177" s="1"/>
      <c r="G1177" s="9"/>
      <c r="H1177" s="11"/>
      <c r="I1177" s="12"/>
      <c r="K1177" s="11"/>
      <c r="L1177" s="11"/>
      <c r="M1177" s="11"/>
    </row>
    <row r="1178" spans="1:13" ht="33" customHeight="1" x14ac:dyDescent="0.2">
      <c r="A1178" s="1"/>
      <c r="B1178" s="1"/>
      <c r="C1178" s="1"/>
      <c r="G1178" s="9"/>
      <c r="H1178" s="11"/>
      <c r="I1178" s="12"/>
      <c r="K1178" s="11"/>
      <c r="L1178" s="11"/>
      <c r="M1178" s="11"/>
    </row>
    <row r="1179" spans="1:13" ht="33" customHeight="1" x14ac:dyDescent="0.2">
      <c r="A1179" s="1"/>
      <c r="B1179" s="1"/>
      <c r="C1179" s="1"/>
      <c r="G1179" s="9"/>
      <c r="H1179" s="11"/>
      <c r="I1179" s="12"/>
      <c r="K1179" s="11"/>
      <c r="L1179" s="11"/>
      <c r="M1179" s="11"/>
    </row>
    <row r="1180" spans="1:13" ht="33" customHeight="1" x14ac:dyDescent="0.2">
      <c r="A1180" s="1"/>
      <c r="B1180" s="1"/>
      <c r="C1180" s="1"/>
      <c r="G1180" s="9"/>
      <c r="H1180" s="11"/>
      <c r="I1180" s="12"/>
      <c r="K1180" s="11"/>
      <c r="L1180" s="11"/>
      <c r="M1180" s="11"/>
    </row>
    <row r="1181" spans="1:13" ht="33" customHeight="1" x14ac:dyDescent="0.2">
      <c r="A1181" s="1"/>
      <c r="B1181" s="1"/>
      <c r="C1181" s="1"/>
      <c r="G1181" s="9"/>
      <c r="H1181" s="11"/>
      <c r="I1181" s="12"/>
      <c r="K1181" s="11"/>
      <c r="L1181" s="11"/>
      <c r="M1181" s="11"/>
    </row>
    <row r="1182" spans="1:13" ht="33" customHeight="1" x14ac:dyDescent="0.2">
      <c r="A1182" s="1"/>
      <c r="B1182" s="1"/>
      <c r="C1182" s="1"/>
      <c r="G1182" s="9"/>
      <c r="H1182" s="11"/>
      <c r="I1182" s="12"/>
      <c r="K1182" s="11"/>
      <c r="L1182" s="11"/>
      <c r="M1182" s="11"/>
    </row>
    <row r="1183" spans="1:13" ht="33" customHeight="1" x14ac:dyDescent="0.2">
      <c r="A1183" s="1"/>
      <c r="B1183" s="1"/>
      <c r="C1183" s="1"/>
      <c r="G1183" s="9"/>
      <c r="H1183" s="11"/>
      <c r="I1183" s="12"/>
      <c r="K1183" s="11"/>
      <c r="L1183" s="11"/>
      <c r="M1183" s="11"/>
    </row>
    <row r="1184" spans="1:13" ht="33" customHeight="1" x14ac:dyDescent="0.2">
      <c r="A1184" s="1"/>
      <c r="B1184" s="1"/>
      <c r="C1184" s="1"/>
      <c r="G1184" s="9"/>
      <c r="H1184" s="11"/>
      <c r="I1184" s="12"/>
      <c r="K1184" s="11"/>
      <c r="L1184" s="11"/>
      <c r="M1184" s="11"/>
    </row>
    <row r="1185" spans="1:13" ht="33" customHeight="1" x14ac:dyDescent="0.2">
      <c r="A1185" s="1"/>
      <c r="B1185" s="1"/>
      <c r="C1185" s="1"/>
      <c r="G1185" s="9"/>
      <c r="H1185" s="11"/>
      <c r="I1185" s="12"/>
      <c r="K1185" s="11"/>
      <c r="L1185" s="11"/>
      <c r="M1185" s="11"/>
    </row>
    <row r="1186" spans="1:13" ht="33" customHeight="1" x14ac:dyDescent="0.2">
      <c r="A1186" s="1"/>
      <c r="B1186" s="1"/>
      <c r="C1186" s="1"/>
      <c r="G1186" s="9"/>
      <c r="H1186" s="11"/>
      <c r="I1186" s="12"/>
      <c r="K1186" s="11"/>
      <c r="L1186" s="11"/>
      <c r="M1186" s="11"/>
    </row>
    <row r="1187" spans="1:13" ht="33" customHeight="1" x14ac:dyDescent="0.2">
      <c r="A1187" s="1"/>
      <c r="B1187" s="1"/>
      <c r="C1187" s="1"/>
      <c r="G1187" s="9"/>
      <c r="H1187" s="11"/>
      <c r="I1187" s="12"/>
      <c r="K1187" s="11"/>
      <c r="L1187" s="11"/>
      <c r="M1187" s="11"/>
    </row>
    <row r="1188" spans="1:13" ht="33" customHeight="1" x14ac:dyDescent="0.2">
      <c r="A1188" s="1"/>
      <c r="B1188" s="1"/>
      <c r="C1188" s="1"/>
      <c r="G1188" s="9"/>
      <c r="H1188" s="11"/>
      <c r="I1188" s="12"/>
      <c r="K1188" s="11"/>
      <c r="L1188" s="11"/>
      <c r="M1188" s="11"/>
    </row>
    <row r="1189" spans="1:13" ht="33" customHeight="1" x14ac:dyDescent="0.2">
      <c r="A1189" s="1"/>
      <c r="B1189" s="1"/>
      <c r="C1189" s="1"/>
      <c r="G1189" s="9"/>
      <c r="H1189" s="11"/>
      <c r="I1189" s="12"/>
      <c r="K1189" s="11"/>
      <c r="L1189" s="11"/>
      <c r="M1189" s="11"/>
    </row>
    <row r="1190" spans="1:13" ht="33" customHeight="1" x14ac:dyDescent="0.2">
      <c r="A1190" s="1"/>
      <c r="B1190" s="1"/>
      <c r="C1190" s="1"/>
      <c r="G1190" s="9"/>
      <c r="H1190" s="11"/>
      <c r="I1190" s="12"/>
      <c r="K1190" s="11"/>
      <c r="L1190" s="11"/>
      <c r="M1190" s="11"/>
    </row>
    <row r="1191" spans="1:13" ht="33" customHeight="1" x14ac:dyDescent="0.2">
      <c r="A1191" s="1"/>
      <c r="B1191" s="1"/>
      <c r="C1191" s="1"/>
      <c r="G1191" s="9"/>
      <c r="H1191" s="11"/>
      <c r="I1191" s="12"/>
      <c r="K1191" s="11"/>
      <c r="L1191" s="11"/>
      <c r="M1191" s="11"/>
    </row>
    <row r="1192" spans="1:13" ht="33" customHeight="1" x14ac:dyDescent="0.2">
      <c r="A1192" s="1"/>
      <c r="B1192" s="1"/>
      <c r="C1192" s="1"/>
      <c r="G1192" s="9"/>
      <c r="H1192" s="11"/>
      <c r="I1192" s="12"/>
      <c r="K1192" s="11"/>
      <c r="L1192" s="11"/>
      <c r="M1192" s="11"/>
    </row>
    <row r="1193" spans="1:13" ht="33" customHeight="1" x14ac:dyDescent="0.2">
      <c r="A1193" s="1"/>
      <c r="B1193" s="1"/>
      <c r="C1193" s="1"/>
      <c r="G1193" s="9"/>
      <c r="H1193" s="11"/>
      <c r="I1193" s="12"/>
      <c r="K1193" s="11"/>
      <c r="L1193" s="11"/>
      <c r="M1193" s="11"/>
    </row>
    <row r="1194" spans="1:13" ht="33" customHeight="1" x14ac:dyDescent="0.2">
      <c r="A1194" s="1"/>
      <c r="B1194" s="1"/>
      <c r="C1194" s="1"/>
      <c r="G1194" s="9"/>
      <c r="H1194" s="11"/>
      <c r="I1194" s="12"/>
      <c r="K1194" s="11"/>
      <c r="L1194" s="11"/>
      <c r="M1194" s="11"/>
    </row>
    <row r="1195" spans="1:13" ht="33" customHeight="1" x14ac:dyDescent="0.2">
      <c r="A1195" s="1"/>
      <c r="B1195" s="1"/>
      <c r="C1195" s="1"/>
      <c r="G1195" s="9"/>
      <c r="H1195" s="11"/>
      <c r="I1195" s="12"/>
      <c r="K1195" s="11"/>
      <c r="L1195" s="11"/>
      <c r="M1195" s="11"/>
    </row>
    <row r="1196" spans="1:13" ht="33" customHeight="1" x14ac:dyDescent="0.2">
      <c r="A1196" s="1"/>
      <c r="B1196" s="1"/>
      <c r="C1196" s="1"/>
      <c r="G1196" s="9"/>
      <c r="H1196" s="11"/>
      <c r="I1196" s="12"/>
      <c r="K1196" s="11"/>
      <c r="L1196" s="11"/>
      <c r="M1196" s="11"/>
    </row>
    <row r="1197" spans="1:13" ht="33" customHeight="1" x14ac:dyDescent="0.2">
      <c r="A1197" s="1"/>
      <c r="B1197" s="1"/>
      <c r="C1197" s="1"/>
      <c r="G1197" s="9"/>
      <c r="H1197" s="11"/>
      <c r="I1197" s="12"/>
      <c r="K1197" s="11"/>
      <c r="L1197" s="11"/>
      <c r="M1197" s="11"/>
    </row>
    <row r="1198" spans="1:13" ht="33" customHeight="1" x14ac:dyDescent="0.2">
      <c r="A1198" s="1"/>
      <c r="B1198" s="1"/>
      <c r="C1198" s="1"/>
      <c r="G1198" s="9"/>
      <c r="H1198" s="11"/>
      <c r="I1198" s="12"/>
      <c r="K1198" s="11"/>
      <c r="L1198" s="11"/>
      <c r="M1198" s="11"/>
    </row>
    <row r="1199" spans="1:13" ht="33" customHeight="1" x14ac:dyDescent="0.2">
      <c r="A1199" s="1"/>
      <c r="B1199" s="1"/>
      <c r="C1199" s="1"/>
      <c r="G1199" s="9"/>
      <c r="H1199" s="11"/>
      <c r="I1199" s="12"/>
      <c r="K1199" s="11"/>
      <c r="L1199" s="11"/>
      <c r="M1199" s="11"/>
    </row>
    <row r="1200" spans="1:13" ht="33" customHeight="1" x14ac:dyDescent="0.2">
      <c r="A1200" s="1"/>
      <c r="B1200" s="1"/>
      <c r="C1200" s="1"/>
      <c r="G1200" s="9"/>
      <c r="H1200" s="11"/>
      <c r="I1200" s="12"/>
      <c r="K1200" s="11"/>
      <c r="L1200" s="11"/>
      <c r="M1200" s="11"/>
    </row>
    <row r="1201" spans="1:13" ht="33" customHeight="1" x14ac:dyDescent="0.2">
      <c r="A1201" s="1"/>
      <c r="B1201" s="1"/>
      <c r="C1201" s="1"/>
      <c r="G1201" s="9"/>
      <c r="H1201" s="11"/>
      <c r="I1201" s="12"/>
      <c r="K1201" s="11"/>
      <c r="L1201" s="11"/>
      <c r="M1201" s="11"/>
    </row>
    <row r="1202" spans="1:13" ht="33" customHeight="1" x14ac:dyDescent="0.2">
      <c r="A1202" s="1"/>
      <c r="B1202" s="1"/>
      <c r="C1202" s="1"/>
      <c r="G1202" s="9"/>
      <c r="H1202" s="11"/>
      <c r="I1202" s="12"/>
      <c r="K1202" s="11"/>
      <c r="L1202" s="11"/>
      <c r="M1202" s="11"/>
    </row>
    <row r="1203" spans="1:13" ht="33" customHeight="1" x14ac:dyDescent="0.2">
      <c r="A1203" s="1"/>
      <c r="B1203" s="1"/>
      <c r="C1203" s="1"/>
      <c r="G1203" s="9"/>
      <c r="H1203" s="11"/>
      <c r="I1203" s="12"/>
      <c r="K1203" s="11"/>
      <c r="L1203" s="11"/>
      <c r="M1203" s="11"/>
    </row>
    <row r="1204" spans="1:13" ht="33" customHeight="1" x14ac:dyDescent="0.2">
      <c r="A1204" s="1"/>
      <c r="B1204" s="1"/>
      <c r="C1204" s="1"/>
      <c r="G1204" s="9"/>
      <c r="H1204" s="11"/>
      <c r="I1204" s="12"/>
      <c r="K1204" s="11"/>
      <c r="L1204" s="11"/>
      <c r="M1204" s="11"/>
    </row>
    <row r="1205" spans="1:13" ht="33" customHeight="1" x14ac:dyDescent="0.2">
      <c r="A1205" s="1"/>
      <c r="B1205" s="1"/>
      <c r="C1205" s="1"/>
      <c r="G1205" s="9"/>
      <c r="H1205" s="11"/>
      <c r="I1205" s="12"/>
      <c r="K1205" s="11"/>
      <c r="L1205" s="11"/>
      <c r="M1205" s="11"/>
    </row>
    <row r="1206" spans="1:13" ht="33" customHeight="1" x14ac:dyDescent="0.2">
      <c r="A1206" s="1"/>
      <c r="B1206" s="1"/>
      <c r="C1206" s="1"/>
      <c r="G1206" s="9"/>
      <c r="H1206" s="11"/>
      <c r="I1206" s="12"/>
      <c r="K1206" s="11"/>
      <c r="L1206" s="11"/>
      <c r="M1206" s="11"/>
    </row>
    <row r="1207" spans="1:13" ht="33" customHeight="1" x14ac:dyDescent="0.2">
      <c r="A1207" s="1"/>
      <c r="B1207" s="1"/>
      <c r="C1207" s="1"/>
      <c r="G1207" s="9"/>
      <c r="H1207" s="11"/>
      <c r="I1207" s="12"/>
      <c r="K1207" s="11"/>
      <c r="L1207" s="11"/>
      <c r="M1207" s="11"/>
    </row>
    <row r="1208" spans="1:13" ht="33" customHeight="1" x14ac:dyDescent="0.2">
      <c r="A1208" s="1"/>
      <c r="B1208" s="1"/>
      <c r="C1208" s="1"/>
      <c r="G1208" s="9"/>
      <c r="H1208" s="11"/>
      <c r="I1208" s="12"/>
      <c r="K1208" s="11"/>
      <c r="L1208" s="11"/>
      <c r="M1208" s="11"/>
    </row>
    <row r="1209" spans="1:13" ht="33" customHeight="1" x14ac:dyDescent="0.2">
      <c r="A1209" s="1"/>
      <c r="B1209" s="1"/>
      <c r="C1209" s="1"/>
      <c r="G1209" s="9"/>
      <c r="H1209" s="11"/>
      <c r="I1209" s="12"/>
      <c r="K1209" s="11"/>
      <c r="L1209" s="11"/>
      <c r="M1209" s="11"/>
    </row>
    <row r="1210" spans="1:13" ht="33" customHeight="1" x14ac:dyDescent="0.2">
      <c r="A1210" s="1"/>
      <c r="B1210" s="1"/>
      <c r="C1210" s="1"/>
      <c r="G1210" s="9"/>
      <c r="H1210" s="11"/>
      <c r="I1210" s="12"/>
      <c r="K1210" s="11"/>
      <c r="L1210" s="11"/>
      <c r="M1210" s="11"/>
    </row>
    <row r="1211" spans="1:13" ht="33" customHeight="1" x14ac:dyDescent="0.2">
      <c r="A1211" s="1"/>
      <c r="B1211" s="1"/>
      <c r="C1211" s="1"/>
      <c r="G1211" s="9"/>
      <c r="H1211" s="11"/>
      <c r="I1211" s="12"/>
      <c r="K1211" s="11"/>
      <c r="L1211" s="11"/>
      <c r="M1211" s="11"/>
    </row>
    <row r="1212" spans="1:13" ht="33" customHeight="1" x14ac:dyDescent="0.2">
      <c r="A1212" s="1"/>
      <c r="B1212" s="1"/>
      <c r="C1212" s="1"/>
      <c r="G1212" s="9"/>
      <c r="H1212" s="11"/>
      <c r="I1212" s="12"/>
      <c r="K1212" s="11"/>
      <c r="L1212" s="11"/>
      <c r="M1212" s="11"/>
    </row>
    <row r="1213" spans="1:13" ht="33" customHeight="1" x14ac:dyDescent="0.2">
      <c r="A1213" s="1"/>
      <c r="B1213" s="1"/>
      <c r="C1213" s="1"/>
      <c r="G1213" s="9"/>
      <c r="H1213" s="11"/>
      <c r="I1213" s="12"/>
      <c r="K1213" s="11"/>
      <c r="L1213" s="11"/>
      <c r="M1213" s="11"/>
    </row>
    <row r="1214" spans="1:13" ht="33" customHeight="1" x14ac:dyDescent="0.2">
      <c r="A1214" s="1"/>
      <c r="B1214" s="1"/>
      <c r="C1214" s="1"/>
      <c r="G1214" s="9"/>
      <c r="H1214" s="11"/>
      <c r="I1214" s="12"/>
      <c r="K1214" s="11"/>
      <c r="L1214" s="11"/>
      <c r="M1214" s="11"/>
    </row>
    <row r="1215" spans="1:13" ht="33" customHeight="1" x14ac:dyDescent="0.2">
      <c r="A1215" s="1"/>
      <c r="B1215" s="1"/>
      <c r="C1215" s="1"/>
      <c r="G1215" s="9"/>
      <c r="H1215" s="11"/>
      <c r="I1215" s="12"/>
      <c r="K1215" s="11"/>
      <c r="L1215" s="11"/>
      <c r="M1215" s="11"/>
    </row>
    <row r="1216" spans="1:13" ht="33" customHeight="1" x14ac:dyDescent="0.2">
      <c r="A1216" s="1"/>
      <c r="B1216" s="1"/>
      <c r="C1216" s="1"/>
      <c r="G1216" s="9"/>
      <c r="H1216" s="11"/>
      <c r="I1216" s="12"/>
      <c r="K1216" s="11"/>
      <c r="L1216" s="11"/>
      <c r="M1216" s="11"/>
    </row>
    <row r="1217" spans="1:13" ht="33" customHeight="1" x14ac:dyDescent="0.2">
      <c r="A1217" s="1"/>
      <c r="B1217" s="1"/>
      <c r="C1217" s="1"/>
      <c r="G1217" s="9"/>
      <c r="H1217" s="11"/>
      <c r="I1217" s="12"/>
      <c r="K1217" s="11"/>
      <c r="L1217" s="11"/>
      <c r="M1217" s="11"/>
    </row>
    <row r="1218" spans="1:13" ht="33" customHeight="1" x14ac:dyDescent="0.2">
      <c r="A1218" s="1"/>
      <c r="B1218" s="1"/>
      <c r="C1218" s="1"/>
      <c r="G1218" s="9"/>
      <c r="H1218" s="11"/>
      <c r="I1218" s="12"/>
      <c r="K1218" s="11"/>
      <c r="L1218" s="11"/>
      <c r="M1218" s="11"/>
    </row>
    <row r="1219" spans="1:13" ht="33" customHeight="1" x14ac:dyDescent="0.2">
      <c r="A1219" s="1"/>
      <c r="B1219" s="1"/>
      <c r="C1219" s="1"/>
      <c r="G1219" s="9"/>
      <c r="H1219" s="11"/>
      <c r="I1219" s="12"/>
      <c r="K1219" s="11"/>
      <c r="L1219" s="11"/>
      <c r="M1219" s="11"/>
    </row>
    <row r="1220" spans="1:13" ht="33" customHeight="1" x14ac:dyDescent="0.2">
      <c r="A1220" s="1"/>
      <c r="B1220" s="1"/>
      <c r="C1220" s="1"/>
      <c r="G1220" s="9"/>
      <c r="H1220" s="11"/>
      <c r="I1220" s="12"/>
      <c r="K1220" s="11"/>
      <c r="L1220" s="11"/>
      <c r="M1220" s="11"/>
    </row>
    <row r="1221" spans="1:13" ht="33" customHeight="1" x14ac:dyDescent="0.2">
      <c r="A1221" s="1"/>
      <c r="B1221" s="1"/>
      <c r="C1221" s="1"/>
      <c r="G1221" s="9"/>
      <c r="H1221" s="11"/>
      <c r="I1221" s="12"/>
      <c r="K1221" s="11"/>
      <c r="L1221" s="11"/>
      <c r="M1221" s="11"/>
    </row>
    <row r="1222" spans="1:13" ht="33" customHeight="1" x14ac:dyDescent="0.2">
      <c r="A1222" s="1"/>
      <c r="B1222" s="1"/>
      <c r="C1222" s="1"/>
      <c r="G1222" s="9"/>
      <c r="H1222" s="11"/>
      <c r="I1222" s="12"/>
      <c r="K1222" s="11"/>
      <c r="L1222" s="11"/>
      <c r="M1222" s="11"/>
    </row>
    <row r="1223" spans="1:13" ht="33" customHeight="1" x14ac:dyDescent="0.2">
      <c r="A1223" s="1"/>
      <c r="B1223" s="1"/>
      <c r="C1223" s="1"/>
      <c r="G1223" s="9"/>
      <c r="H1223" s="11"/>
      <c r="I1223" s="12"/>
      <c r="K1223" s="11"/>
      <c r="L1223" s="11"/>
      <c r="M1223" s="11"/>
    </row>
    <row r="1224" spans="1:13" ht="33" customHeight="1" x14ac:dyDescent="0.2">
      <c r="A1224" s="1"/>
      <c r="B1224" s="1"/>
      <c r="C1224" s="1"/>
      <c r="G1224" s="9"/>
      <c r="H1224" s="11"/>
      <c r="I1224" s="12"/>
      <c r="K1224" s="11"/>
      <c r="L1224" s="11"/>
      <c r="M1224" s="11"/>
    </row>
    <row r="1225" spans="1:13" ht="33" customHeight="1" x14ac:dyDescent="0.2">
      <c r="A1225" s="1"/>
      <c r="B1225" s="1"/>
      <c r="C1225" s="1"/>
      <c r="G1225" s="9"/>
      <c r="H1225" s="11"/>
      <c r="I1225" s="12"/>
      <c r="K1225" s="11"/>
      <c r="L1225" s="11"/>
      <c r="M1225" s="11"/>
    </row>
    <row r="1226" spans="1:13" ht="33" customHeight="1" x14ac:dyDescent="0.2">
      <c r="A1226" s="1"/>
      <c r="B1226" s="1"/>
      <c r="C1226" s="1"/>
      <c r="G1226" s="9"/>
      <c r="H1226" s="11"/>
      <c r="I1226" s="12"/>
      <c r="K1226" s="11"/>
      <c r="L1226" s="11"/>
      <c r="M1226" s="11"/>
    </row>
    <row r="1227" spans="1:13" ht="33" customHeight="1" x14ac:dyDescent="0.2">
      <c r="A1227" s="1"/>
      <c r="B1227" s="1"/>
      <c r="C1227" s="1"/>
      <c r="G1227" s="9"/>
      <c r="H1227" s="11"/>
      <c r="I1227" s="12"/>
      <c r="K1227" s="11"/>
      <c r="L1227" s="11"/>
      <c r="M1227" s="11"/>
    </row>
    <row r="1228" spans="1:13" ht="33" customHeight="1" x14ac:dyDescent="0.2">
      <c r="A1228" s="1"/>
      <c r="B1228" s="1"/>
      <c r="C1228" s="1"/>
      <c r="G1228" s="9"/>
      <c r="H1228" s="11"/>
      <c r="I1228" s="12"/>
      <c r="K1228" s="11"/>
      <c r="L1228" s="11"/>
      <c r="M1228" s="11"/>
    </row>
    <row r="1229" spans="1:13" ht="33" customHeight="1" x14ac:dyDescent="0.2">
      <c r="A1229" s="1"/>
      <c r="B1229" s="1"/>
      <c r="C1229" s="1"/>
      <c r="G1229" s="9"/>
      <c r="H1229" s="11"/>
      <c r="I1229" s="12"/>
      <c r="K1229" s="11"/>
      <c r="L1229" s="11"/>
      <c r="M1229" s="11"/>
    </row>
    <row r="1230" spans="1:13" ht="33" customHeight="1" x14ac:dyDescent="0.2">
      <c r="A1230" s="1"/>
      <c r="B1230" s="1"/>
      <c r="C1230" s="1"/>
      <c r="G1230" s="9"/>
      <c r="H1230" s="11"/>
      <c r="I1230" s="12"/>
      <c r="K1230" s="11"/>
      <c r="L1230" s="11"/>
      <c r="M1230" s="11"/>
    </row>
    <row r="1231" spans="1:13" ht="33" customHeight="1" x14ac:dyDescent="0.2">
      <c r="A1231" s="1"/>
      <c r="B1231" s="1"/>
      <c r="C1231" s="1"/>
      <c r="G1231" s="9"/>
      <c r="H1231" s="11"/>
      <c r="I1231" s="12"/>
      <c r="K1231" s="11"/>
      <c r="L1231" s="11"/>
      <c r="M1231" s="11"/>
    </row>
    <row r="1232" spans="1:13" ht="33" customHeight="1" x14ac:dyDescent="0.2">
      <c r="A1232" s="1"/>
      <c r="B1232" s="1"/>
      <c r="C1232" s="1"/>
      <c r="G1232" s="9"/>
      <c r="H1232" s="11"/>
      <c r="I1232" s="12"/>
      <c r="K1232" s="11"/>
      <c r="L1232" s="11"/>
      <c r="M1232" s="11"/>
    </row>
    <row r="1233" spans="1:13" ht="33" customHeight="1" x14ac:dyDescent="0.2">
      <c r="A1233" s="1"/>
      <c r="B1233" s="1"/>
      <c r="C1233" s="1"/>
      <c r="G1233" s="9"/>
      <c r="H1233" s="11"/>
      <c r="I1233" s="12"/>
      <c r="K1233" s="11"/>
      <c r="L1233" s="11"/>
      <c r="M1233" s="11"/>
    </row>
    <row r="1234" spans="1:13" ht="33" customHeight="1" x14ac:dyDescent="0.2">
      <c r="A1234" s="1"/>
      <c r="B1234" s="1"/>
      <c r="C1234" s="1"/>
      <c r="G1234" s="9"/>
      <c r="H1234" s="11"/>
      <c r="I1234" s="12"/>
      <c r="K1234" s="11"/>
      <c r="L1234" s="11"/>
      <c r="M1234" s="11"/>
    </row>
    <row r="1235" spans="1:13" ht="33" customHeight="1" x14ac:dyDescent="0.2">
      <c r="A1235" s="1"/>
      <c r="B1235" s="1"/>
      <c r="C1235" s="1"/>
      <c r="G1235" s="9"/>
      <c r="H1235" s="11"/>
      <c r="I1235" s="12"/>
      <c r="K1235" s="11"/>
      <c r="L1235" s="11"/>
      <c r="M1235" s="11"/>
    </row>
    <row r="1236" spans="1:13" ht="33" customHeight="1" x14ac:dyDescent="0.2">
      <c r="A1236" s="1"/>
      <c r="B1236" s="1"/>
      <c r="C1236" s="1"/>
      <c r="G1236" s="9"/>
      <c r="H1236" s="11"/>
      <c r="I1236" s="12"/>
      <c r="K1236" s="11"/>
      <c r="L1236" s="11"/>
      <c r="M1236" s="11"/>
    </row>
    <row r="1237" spans="1:13" ht="33" customHeight="1" x14ac:dyDescent="0.2">
      <c r="A1237" s="1"/>
      <c r="B1237" s="1"/>
      <c r="C1237" s="1"/>
      <c r="G1237" s="9"/>
      <c r="H1237" s="11"/>
      <c r="I1237" s="12"/>
      <c r="K1237" s="11"/>
      <c r="L1237" s="11"/>
      <c r="M1237" s="11"/>
    </row>
    <row r="1238" spans="1:13" ht="33" customHeight="1" x14ac:dyDescent="0.2">
      <c r="A1238" s="1"/>
      <c r="B1238" s="1"/>
      <c r="C1238" s="1"/>
      <c r="G1238" s="9"/>
      <c r="H1238" s="11"/>
      <c r="I1238" s="12"/>
      <c r="K1238" s="11"/>
      <c r="L1238" s="11"/>
      <c r="M1238" s="11"/>
    </row>
    <row r="1239" spans="1:13" ht="33" customHeight="1" x14ac:dyDescent="0.2">
      <c r="A1239" s="1"/>
      <c r="B1239" s="1"/>
      <c r="C1239" s="1"/>
      <c r="G1239" s="9"/>
      <c r="H1239" s="11"/>
      <c r="I1239" s="12"/>
      <c r="K1239" s="11"/>
      <c r="L1239" s="11"/>
      <c r="M1239" s="11"/>
    </row>
    <row r="1240" spans="1:13" ht="33" customHeight="1" x14ac:dyDescent="0.2">
      <c r="A1240" s="1"/>
      <c r="B1240" s="1"/>
      <c r="C1240" s="1"/>
      <c r="G1240" s="9"/>
      <c r="H1240" s="11"/>
      <c r="I1240" s="12"/>
      <c r="K1240" s="11"/>
      <c r="L1240" s="11"/>
      <c r="M1240" s="11"/>
    </row>
    <row r="1241" spans="1:13" ht="33" customHeight="1" x14ac:dyDescent="0.2">
      <c r="A1241" s="1"/>
      <c r="B1241" s="1"/>
      <c r="C1241" s="1"/>
      <c r="G1241" s="9"/>
      <c r="H1241" s="11"/>
      <c r="I1241" s="12"/>
      <c r="K1241" s="11"/>
      <c r="L1241" s="11"/>
      <c r="M1241" s="11"/>
    </row>
    <row r="1242" spans="1:13" ht="33" customHeight="1" x14ac:dyDescent="0.2">
      <c r="A1242" s="1"/>
      <c r="B1242" s="1"/>
      <c r="C1242" s="1"/>
      <c r="G1242" s="9"/>
      <c r="H1242" s="11"/>
      <c r="I1242" s="12"/>
      <c r="K1242" s="11"/>
      <c r="L1242" s="11"/>
      <c r="M1242" s="11"/>
    </row>
    <row r="1243" spans="1:13" ht="33" customHeight="1" x14ac:dyDescent="0.2">
      <c r="A1243" s="1"/>
      <c r="B1243" s="1"/>
      <c r="C1243" s="1"/>
      <c r="G1243" s="9"/>
      <c r="H1243" s="11"/>
      <c r="I1243" s="12"/>
      <c r="K1243" s="11"/>
      <c r="L1243" s="11"/>
      <c r="M1243" s="11"/>
    </row>
    <row r="1244" spans="1:13" ht="33" customHeight="1" x14ac:dyDescent="0.2">
      <c r="A1244" s="1"/>
      <c r="B1244" s="1"/>
      <c r="C1244" s="1"/>
      <c r="G1244" s="9"/>
      <c r="H1244" s="11"/>
      <c r="I1244" s="12"/>
      <c r="K1244" s="11"/>
      <c r="L1244" s="11"/>
      <c r="M1244" s="11"/>
    </row>
    <row r="1245" spans="1:13" ht="33" customHeight="1" x14ac:dyDescent="0.2">
      <c r="A1245" s="1"/>
      <c r="B1245" s="1"/>
      <c r="C1245" s="1"/>
      <c r="G1245" s="9"/>
      <c r="H1245" s="11"/>
      <c r="I1245" s="12"/>
      <c r="K1245" s="11"/>
      <c r="L1245" s="11"/>
      <c r="M1245" s="11"/>
    </row>
    <row r="1246" spans="1:13" ht="33" customHeight="1" x14ac:dyDescent="0.2">
      <c r="A1246" s="1"/>
      <c r="B1246" s="1"/>
      <c r="C1246" s="1"/>
      <c r="G1246" s="9"/>
      <c r="H1246" s="11"/>
      <c r="I1246" s="12"/>
      <c r="K1246" s="11"/>
      <c r="L1246" s="11"/>
      <c r="M1246" s="11"/>
    </row>
    <row r="1247" spans="1:13" ht="33" customHeight="1" x14ac:dyDescent="0.2">
      <c r="A1247" s="1"/>
      <c r="B1247" s="1"/>
      <c r="C1247" s="1"/>
      <c r="G1247" s="9"/>
      <c r="H1247" s="11"/>
      <c r="I1247" s="12"/>
      <c r="K1247" s="11"/>
      <c r="L1247" s="11"/>
      <c r="M1247" s="11"/>
    </row>
    <row r="1248" spans="1:13" ht="33" customHeight="1" x14ac:dyDescent="0.2">
      <c r="A1248" s="1"/>
      <c r="B1248" s="1"/>
      <c r="C1248" s="1"/>
      <c r="G1248" s="9"/>
      <c r="H1248" s="11"/>
      <c r="I1248" s="12"/>
      <c r="K1248" s="11"/>
      <c r="L1248" s="11"/>
      <c r="M1248" s="11"/>
    </row>
    <row r="1249" spans="1:13" ht="33" customHeight="1" x14ac:dyDescent="0.2">
      <c r="A1249" s="1"/>
      <c r="B1249" s="1"/>
      <c r="C1249" s="1"/>
      <c r="G1249" s="9"/>
      <c r="H1249" s="11"/>
      <c r="I1249" s="12"/>
      <c r="K1249" s="11"/>
      <c r="L1249" s="11"/>
      <c r="M1249" s="11"/>
    </row>
    <row r="1250" spans="1:13" ht="33" customHeight="1" x14ac:dyDescent="0.2">
      <c r="A1250" s="1"/>
      <c r="B1250" s="1"/>
      <c r="C1250" s="1"/>
      <c r="G1250" s="9"/>
      <c r="H1250" s="11"/>
      <c r="I1250" s="12"/>
      <c r="K1250" s="11"/>
      <c r="L1250" s="11"/>
      <c r="M1250" s="11"/>
    </row>
    <row r="1251" spans="1:13" ht="33" customHeight="1" x14ac:dyDescent="0.2">
      <c r="A1251" s="1"/>
      <c r="B1251" s="1"/>
      <c r="C1251" s="1"/>
      <c r="G1251" s="9"/>
      <c r="H1251" s="11"/>
      <c r="I1251" s="12"/>
      <c r="K1251" s="11"/>
      <c r="L1251" s="11"/>
      <c r="M1251" s="11"/>
    </row>
    <row r="1252" spans="1:13" ht="33" customHeight="1" x14ac:dyDescent="0.2">
      <c r="A1252" s="1"/>
      <c r="B1252" s="1"/>
      <c r="C1252" s="1"/>
      <c r="G1252" s="9"/>
      <c r="H1252" s="11"/>
      <c r="I1252" s="12"/>
      <c r="K1252" s="11"/>
      <c r="L1252" s="11"/>
      <c r="M1252" s="11"/>
    </row>
    <row r="1253" spans="1:13" ht="33" customHeight="1" x14ac:dyDescent="0.2">
      <c r="A1253" s="1"/>
      <c r="B1253" s="1"/>
      <c r="C1253" s="1"/>
      <c r="G1253" s="9"/>
      <c r="H1253" s="11"/>
      <c r="I1253" s="12"/>
      <c r="K1253" s="11"/>
      <c r="L1253" s="11"/>
      <c r="M1253" s="11"/>
    </row>
    <row r="1254" spans="1:13" ht="33" customHeight="1" x14ac:dyDescent="0.2">
      <c r="A1254" s="1"/>
      <c r="B1254" s="1"/>
      <c r="C1254" s="1"/>
      <c r="G1254" s="9"/>
      <c r="H1254" s="11"/>
      <c r="I1254" s="12"/>
      <c r="K1254" s="11"/>
      <c r="L1254" s="11"/>
      <c r="M1254" s="11"/>
    </row>
    <row r="1255" spans="1:13" ht="33" customHeight="1" x14ac:dyDescent="0.2">
      <c r="A1255" s="1"/>
      <c r="B1255" s="1"/>
      <c r="C1255" s="1"/>
      <c r="G1255" s="9"/>
      <c r="H1255" s="11"/>
      <c r="I1255" s="12"/>
      <c r="K1255" s="11"/>
      <c r="L1255" s="11"/>
      <c r="M1255" s="11"/>
    </row>
    <row r="1256" spans="1:13" ht="33" customHeight="1" x14ac:dyDescent="0.2">
      <c r="A1256" s="1"/>
      <c r="B1256" s="1"/>
      <c r="C1256" s="1"/>
      <c r="G1256" s="9"/>
      <c r="H1256" s="11"/>
      <c r="I1256" s="12"/>
      <c r="K1256" s="11"/>
      <c r="L1256" s="11"/>
      <c r="M1256" s="11"/>
    </row>
    <row r="1257" spans="1:13" ht="33" customHeight="1" x14ac:dyDescent="0.2">
      <c r="A1257" s="1"/>
      <c r="B1257" s="1"/>
      <c r="C1257" s="1"/>
      <c r="G1257" s="9"/>
      <c r="H1257" s="11"/>
      <c r="I1257" s="12"/>
      <c r="K1257" s="11"/>
      <c r="L1257" s="11"/>
      <c r="M1257" s="11"/>
    </row>
    <row r="1258" spans="1:13" ht="33" customHeight="1" x14ac:dyDescent="0.2">
      <c r="A1258" s="1"/>
      <c r="B1258" s="1"/>
      <c r="C1258" s="1"/>
      <c r="G1258" s="9"/>
      <c r="H1258" s="11"/>
      <c r="I1258" s="12"/>
      <c r="K1258" s="11"/>
      <c r="L1258" s="11"/>
      <c r="M1258" s="11"/>
    </row>
    <row r="1259" spans="1:13" ht="33" customHeight="1" x14ac:dyDescent="0.2">
      <c r="A1259" s="1"/>
      <c r="B1259" s="1"/>
      <c r="C1259" s="1"/>
      <c r="G1259" s="9"/>
      <c r="H1259" s="11"/>
      <c r="I1259" s="12"/>
      <c r="K1259" s="11"/>
      <c r="L1259" s="11"/>
      <c r="M1259" s="11"/>
    </row>
    <row r="1260" spans="1:13" ht="33" customHeight="1" x14ac:dyDescent="0.2">
      <c r="A1260" s="1"/>
      <c r="B1260" s="1"/>
      <c r="C1260" s="1"/>
      <c r="G1260" s="9"/>
      <c r="H1260" s="11"/>
      <c r="I1260" s="12"/>
      <c r="K1260" s="11"/>
      <c r="L1260" s="11"/>
      <c r="M1260" s="11"/>
    </row>
    <row r="1261" spans="1:13" ht="33" customHeight="1" x14ac:dyDescent="0.2">
      <c r="A1261" s="1"/>
      <c r="B1261" s="1"/>
      <c r="C1261" s="1"/>
      <c r="G1261" s="9"/>
      <c r="H1261" s="11"/>
      <c r="I1261" s="12"/>
      <c r="K1261" s="11"/>
      <c r="L1261" s="11"/>
      <c r="M1261" s="11"/>
    </row>
    <row r="1262" spans="1:13" ht="33" customHeight="1" x14ac:dyDescent="0.2">
      <c r="A1262" s="1"/>
      <c r="B1262" s="1"/>
      <c r="C1262" s="1"/>
      <c r="G1262" s="9"/>
      <c r="H1262" s="11"/>
      <c r="I1262" s="12"/>
      <c r="K1262" s="11"/>
      <c r="L1262" s="11"/>
      <c r="M1262" s="11"/>
    </row>
    <row r="1263" spans="1:13" ht="33" customHeight="1" x14ac:dyDescent="0.2">
      <c r="A1263" s="1"/>
      <c r="B1263" s="1"/>
      <c r="C1263" s="1"/>
      <c r="G1263" s="9"/>
      <c r="H1263" s="11"/>
      <c r="I1263" s="12"/>
      <c r="K1263" s="11"/>
      <c r="L1263" s="11"/>
      <c r="M1263" s="11"/>
    </row>
    <row r="1264" spans="1:13" ht="33" customHeight="1" x14ac:dyDescent="0.2">
      <c r="A1264" s="1"/>
      <c r="B1264" s="1"/>
      <c r="C1264" s="1"/>
      <c r="G1264" s="9"/>
      <c r="H1264" s="11"/>
      <c r="I1264" s="12"/>
      <c r="K1264" s="11"/>
      <c r="L1264" s="11"/>
      <c r="M1264" s="11"/>
    </row>
    <row r="1265" spans="1:13" ht="33" customHeight="1" x14ac:dyDescent="0.2">
      <c r="A1265" s="1"/>
      <c r="B1265" s="1"/>
      <c r="C1265" s="1"/>
      <c r="G1265" s="9"/>
      <c r="H1265" s="11"/>
      <c r="I1265" s="12"/>
      <c r="K1265" s="11"/>
      <c r="L1265" s="11"/>
      <c r="M1265" s="11"/>
    </row>
    <row r="1266" spans="1:13" ht="33" customHeight="1" x14ac:dyDescent="0.2">
      <c r="A1266" s="1"/>
      <c r="B1266" s="1"/>
      <c r="C1266" s="1"/>
      <c r="G1266" s="9"/>
      <c r="H1266" s="11"/>
      <c r="I1266" s="12"/>
      <c r="K1266" s="11"/>
      <c r="L1266" s="11"/>
      <c r="M1266" s="11"/>
    </row>
    <row r="1267" spans="1:13" ht="33" customHeight="1" x14ac:dyDescent="0.2">
      <c r="A1267" s="1"/>
      <c r="B1267" s="1"/>
      <c r="C1267" s="1"/>
      <c r="G1267" s="9"/>
      <c r="H1267" s="11"/>
      <c r="I1267" s="12"/>
      <c r="K1267" s="11"/>
      <c r="L1267" s="11"/>
      <c r="M1267" s="11"/>
    </row>
    <row r="1268" spans="1:13" ht="33" customHeight="1" x14ac:dyDescent="0.2">
      <c r="A1268" s="1"/>
      <c r="B1268" s="1"/>
      <c r="C1268" s="1"/>
      <c r="G1268" s="9"/>
      <c r="H1268" s="11"/>
      <c r="I1268" s="12"/>
      <c r="K1268" s="11"/>
      <c r="L1268" s="11"/>
      <c r="M1268" s="11"/>
    </row>
    <row r="1269" spans="1:13" ht="33" customHeight="1" x14ac:dyDescent="0.2">
      <c r="A1269" s="1"/>
      <c r="B1269" s="1"/>
      <c r="C1269" s="1"/>
      <c r="G1269" s="9"/>
      <c r="H1269" s="11"/>
      <c r="I1269" s="12"/>
      <c r="K1269" s="11"/>
      <c r="L1269" s="11"/>
      <c r="M1269" s="11"/>
    </row>
    <row r="1270" spans="1:13" ht="33" customHeight="1" x14ac:dyDescent="0.2">
      <c r="A1270" s="1"/>
      <c r="B1270" s="1"/>
      <c r="C1270" s="1"/>
      <c r="G1270" s="9"/>
      <c r="H1270" s="11"/>
      <c r="I1270" s="12"/>
      <c r="K1270" s="11"/>
      <c r="L1270" s="11"/>
      <c r="M1270" s="11"/>
    </row>
    <row r="1271" spans="1:13" ht="33" customHeight="1" x14ac:dyDescent="0.2">
      <c r="A1271" s="1"/>
      <c r="B1271" s="1"/>
      <c r="C1271" s="1"/>
      <c r="G1271" s="9"/>
      <c r="H1271" s="11"/>
      <c r="I1271" s="12"/>
      <c r="K1271" s="11"/>
      <c r="L1271" s="11"/>
      <c r="M1271" s="11"/>
    </row>
    <row r="1272" spans="1:13" ht="33" customHeight="1" x14ac:dyDescent="0.2">
      <c r="A1272" s="1"/>
      <c r="B1272" s="1"/>
      <c r="C1272" s="1"/>
      <c r="G1272" s="9"/>
      <c r="H1272" s="11"/>
      <c r="I1272" s="12"/>
      <c r="K1272" s="11"/>
      <c r="L1272" s="11"/>
      <c r="M1272" s="11"/>
    </row>
    <row r="1273" spans="1:13" ht="33" customHeight="1" x14ac:dyDescent="0.2">
      <c r="A1273" s="1"/>
      <c r="B1273" s="1"/>
      <c r="C1273" s="1"/>
      <c r="G1273" s="9"/>
      <c r="H1273" s="11"/>
      <c r="I1273" s="12"/>
      <c r="K1273" s="11"/>
      <c r="L1273" s="11"/>
      <c r="M1273" s="11"/>
    </row>
    <row r="1274" spans="1:13" ht="33" customHeight="1" x14ac:dyDescent="0.2">
      <c r="A1274" s="1"/>
      <c r="B1274" s="1"/>
      <c r="C1274" s="1"/>
      <c r="G1274" s="9"/>
      <c r="H1274" s="11"/>
      <c r="I1274" s="12"/>
      <c r="K1274" s="11"/>
      <c r="L1274" s="11"/>
      <c r="M1274" s="11"/>
    </row>
    <row r="1275" spans="1:13" ht="33" customHeight="1" x14ac:dyDescent="0.2">
      <c r="A1275" s="1"/>
      <c r="B1275" s="1"/>
      <c r="C1275" s="1"/>
      <c r="G1275" s="9"/>
      <c r="H1275" s="11"/>
      <c r="I1275" s="12"/>
      <c r="K1275" s="11"/>
      <c r="L1275" s="11"/>
      <c r="M1275" s="11"/>
    </row>
    <row r="1276" spans="1:13" ht="33" customHeight="1" x14ac:dyDescent="0.2">
      <c r="A1276" s="1"/>
      <c r="B1276" s="1"/>
      <c r="C1276" s="1"/>
      <c r="G1276" s="9"/>
      <c r="H1276" s="11"/>
      <c r="I1276" s="12"/>
      <c r="K1276" s="11"/>
      <c r="L1276" s="11"/>
      <c r="M1276" s="11"/>
    </row>
    <row r="1277" spans="1:13" ht="33" customHeight="1" x14ac:dyDescent="0.2">
      <c r="A1277" s="1"/>
      <c r="B1277" s="1"/>
      <c r="C1277" s="1"/>
      <c r="G1277" s="9"/>
      <c r="H1277" s="11"/>
      <c r="I1277" s="12"/>
      <c r="K1277" s="11"/>
      <c r="L1277" s="11"/>
      <c r="M1277" s="11"/>
    </row>
    <row r="1278" spans="1:13" ht="33" customHeight="1" x14ac:dyDescent="0.2">
      <c r="A1278" s="1"/>
      <c r="B1278" s="1"/>
      <c r="C1278" s="1"/>
      <c r="G1278" s="9"/>
      <c r="H1278" s="11"/>
      <c r="I1278" s="12"/>
      <c r="K1278" s="11"/>
      <c r="L1278" s="11"/>
      <c r="M1278" s="11"/>
    </row>
    <row r="1279" spans="1:13" ht="33" customHeight="1" x14ac:dyDescent="0.2">
      <c r="A1279" s="1"/>
      <c r="B1279" s="1"/>
      <c r="C1279" s="1"/>
      <c r="G1279" s="9"/>
      <c r="H1279" s="11"/>
      <c r="I1279" s="12"/>
      <c r="K1279" s="11"/>
      <c r="L1279" s="11"/>
      <c r="M1279" s="11"/>
    </row>
    <row r="1280" spans="1:13" ht="33" customHeight="1" x14ac:dyDescent="0.2">
      <c r="A1280" s="1"/>
      <c r="B1280" s="1"/>
      <c r="C1280" s="1"/>
      <c r="G1280" s="9"/>
      <c r="H1280" s="11"/>
      <c r="I1280" s="12"/>
      <c r="K1280" s="11"/>
      <c r="L1280" s="11"/>
      <c r="M1280" s="11"/>
    </row>
    <row r="1281" spans="1:13" ht="33" customHeight="1" x14ac:dyDescent="0.2">
      <c r="A1281" s="1"/>
      <c r="B1281" s="1"/>
      <c r="C1281" s="1"/>
      <c r="G1281" s="9"/>
      <c r="H1281" s="11"/>
      <c r="I1281" s="12"/>
      <c r="K1281" s="11"/>
      <c r="L1281" s="11"/>
      <c r="M1281" s="11"/>
    </row>
    <row r="1282" spans="1:13" ht="33" customHeight="1" x14ac:dyDescent="0.2">
      <c r="A1282" s="1"/>
      <c r="B1282" s="1"/>
      <c r="C1282" s="1"/>
      <c r="G1282" s="9"/>
      <c r="H1282" s="11"/>
      <c r="I1282" s="12"/>
      <c r="K1282" s="11"/>
      <c r="L1282" s="11"/>
      <c r="M1282" s="11"/>
    </row>
    <row r="1283" spans="1:13" ht="33" customHeight="1" x14ac:dyDescent="0.2">
      <c r="A1283" s="1"/>
      <c r="B1283" s="1"/>
      <c r="C1283" s="1"/>
      <c r="G1283" s="9"/>
      <c r="H1283" s="11"/>
      <c r="I1283" s="12"/>
      <c r="K1283" s="11"/>
      <c r="L1283" s="11"/>
      <c r="M1283" s="11"/>
    </row>
    <row r="1284" spans="1:13" ht="33" customHeight="1" x14ac:dyDescent="0.2">
      <c r="A1284" s="1"/>
      <c r="B1284" s="1"/>
      <c r="C1284" s="1"/>
      <c r="G1284" s="9"/>
      <c r="H1284" s="11"/>
      <c r="I1284" s="12"/>
      <c r="K1284" s="11"/>
      <c r="L1284" s="11"/>
      <c r="M1284" s="11"/>
    </row>
    <row r="1285" spans="1:13" ht="33" customHeight="1" x14ac:dyDescent="0.2">
      <c r="A1285" s="1"/>
      <c r="B1285" s="1"/>
      <c r="C1285" s="1"/>
      <c r="G1285" s="9"/>
      <c r="H1285" s="11"/>
      <c r="I1285" s="12"/>
      <c r="K1285" s="11"/>
      <c r="L1285" s="11"/>
      <c r="M1285" s="11"/>
    </row>
    <row r="1286" spans="1:13" ht="33" customHeight="1" x14ac:dyDescent="0.2">
      <c r="A1286" s="1"/>
      <c r="B1286" s="1"/>
      <c r="C1286" s="1"/>
      <c r="G1286" s="9"/>
      <c r="H1286" s="11"/>
      <c r="I1286" s="12"/>
      <c r="K1286" s="11"/>
      <c r="L1286" s="11"/>
      <c r="M1286" s="11"/>
    </row>
    <row r="1287" spans="1:13" ht="33" customHeight="1" x14ac:dyDescent="0.2">
      <c r="A1287" s="1"/>
      <c r="B1287" s="1"/>
      <c r="C1287" s="1"/>
      <c r="G1287" s="9"/>
      <c r="H1287" s="11"/>
      <c r="I1287" s="12"/>
      <c r="K1287" s="11"/>
      <c r="L1287" s="11"/>
      <c r="M1287" s="11"/>
    </row>
    <row r="1288" spans="1:13" ht="33" customHeight="1" x14ac:dyDescent="0.2">
      <c r="A1288" s="1"/>
      <c r="B1288" s="1"/>
      <c r="C1288" s="1"/>
      <c r="G1288" s="9"/>
      <c r="H1288" s="11"/>
      <c r="I1288" s="12"/>
      <c r="K1288" s="11"/>
      <c r="L1288" s="11"/>
      <c r="M1288" s="11"/>
    </row>
    <row r="1289" spans="1:13" ht="33" customHeight="1" x14ac:dyDescent="0.2">
      <c r="A1289" s="1"/>
      <c r="B1289" s="1"/>
      <c r="C1289" s="1"/>
      <c r="G1289" s="9"/>
      <c r="H1289" s="11"/>
      <c r="I1289" s="12"/>
      <c r="K1289" s="11"/>
      <c r="L1289" s="11"/>
      <c r="M1289" s="11"/>
    </row>
    <row r="1290" spans="1:13" ht="33" customHeight="1" x14ac:dyDescent="0.2">
      <c r="A1290" s="1"/>
      <c r="B1290" s="1"/>
      <c r="C1290" s="1"/>
      <c r="G1290" s="9"/>
      <c r="H1290" s="11"/>
      <c r="I1290" s="12"/>
      <c r="K1290" s="11"/>
      <c r="L1290" s="11"/>
      <c r="M1290" s="11"/>
    </row>
    <row r="1291" spans="1:13" ht="33" customHeight="1" x14ac:dyDescent="0.2">
      <c r="A1291" s="1"/>
      <c r="B1291" s="1"/>
      <c r="C1291" s="1"/>
      <c r="G1291" s="9"/>
      <c r="H1291" s="11"/>
      <c r="I1291" s="12"/>
      <c r="K1291" s="11"/>
      <c r="L1291" s="11"/>
      <c r="M1291" s="11"/>
    </row>
    <row r="1292" spans="1:13" ht="33" customHeight="1" x14ac:dyDescent="0.2">
      <c r="A1292" s="1"/>
      <c r="B1292" s="1"/>
      <c r="C1292" s="1"/>
      <c r="G1292" s="9"/>
      <c r="H1292" s="11"/>
      <c r="I1292" s="12"/>
      <c r="K1292" s="11"/>
      <c r="L1292" s="11"/>
      <c r="M1292" s="11"/>
    </row>
    <row r="1293" spans="1:13" ht="33" customHeight="1" x14ac:dyDescent="0.2">
      <c r="A1293" s="1"/>
      <c r="B1293" s="1"/>
      <c r="C1293" s="1"/>
      <c r="G1293" s="9"/>
      <c r="H1293" s="11"/>
      <c r="I1293" s="12"/>
      <c r="K1293" s="11"/>
      <c r="L1293" s="11"/>
      <c r="M1293" s="11"/>
    </row>
    <row r="1294" spans="1:13" ht="33" customHeight="1" x14ac:dyDescent="0.2">
      <c r="A1294" s="1"/>
      <c r="B1294" s="1"/>
      <c r="C1294" s="1"/>
      <c r="G1294" s="9"/>
      <c r="H1294" s="11"/>
      <c r="I1294" s="12"/>
      <c r="K1294" s="11"/>
      <c r="L1294" s="11"/>
      <c r="M1294" s="11"/>
    </row>
    <row r="1295" spans="1:13" ht="33" customHeight="1" x14ac:dyDescent="0.2">
      <c r="A1295" s="1"/>
      <c r="B1295" s="1"/>
      <c r="C1295" s="1"/>
      <c r="G1295" s="9"/>
      <c r="H1295" s="11"/>
      <c r="I1295" s="12"/>
      <c r="K1295" s="11"/>
      <c r="L1295" s="11"/>
      <c r="M1295" s="11"/>
    </row>
    <row r="1296" spans="1:13" ht="33" customHeight="1" x14ac:dyDescent="0.2">
      <c r="A1296" s="1"/>
      <c r="B1296" s="1"/>
      <c r="C1296" s="1"/>
      <c r="G1296" s="9"/>
      <c r="H1296" s="11"/>
      <c r="I1296" s="12"/>
      <c r="K1296" s="11"/>
      <c r="L1296" s="11"/>
      <c r="M1296" s="11"/>
    </row>
    <row r="1297" spans="1:13" ht="33" customHeight="1" x14ac:dyDescent="0.2">
      <c r="A1297" s="1"/>
      <c r="B1297" s="1"/>
      <c r="C1297" s="1"/>
      <c r="G1297" s="9"/>
      <c r="H1297" s="11"/>
      <c r="I1297" s="12"/>
      <c r="K1297" s="11"/>
      <c r="L1297" s="11"/>
      <c r="M1297" s="11"/>
    </row>
    <row r="1298" spans="1:13" ht="33" customHeight="1" x14ac:dyDescent="0.2">
      <c r="A1298" s="1"/>
      <c r="B1298" s="1"/>
      <c r="C1298" s="1"/>
      <c r="G1298" s="9"/>
      <c r="H1298" s="11"/>
      <c r="I1298" s="12"/>
      <c r="K1298" s="11"/>
      <c r="L1298" s="11"/>
      <c r="M1298" s="11"/>
    </row>
    <row r="1299" spans="1:13" ht="33" customHeight="1" x14ac:dyDescent="0.2">
      <c r="A1299" s="1"/>
      <c r="B1299" s="1"/>
      <c r="C1299" s="1"/>
      <c r="G1299" s="9"/>
      <c r="H1299" s="11"/>
      <c r="I1299" s="12"/>
      <c r="K1299" s="11"/>
      <c r="L1299" s="11"/>
      <c r="M1299" s="11"/>
    </row>
    <row r="1300" spans="1:13" ht="33" customHeight="1" x14ac:dyDescent="0.2">
      <c r="A1300" s="1"/>
      <c r="B1300" s="1"/>
      <c r="C1300" s="1"/>
      <c r="G1300" s="9"/>
      <c r="H1300" s="11"/>
      <c r="I1300" s="12"/>
      <c r="K1300" s="11"/>
      <c r="L1300" s="11"/>
      <c r="M1300" s="11"/>
    </row>
    <row r="1301" spans="1:13" ht="33" customHeight="1" x14ac:dyDescent="0.2">
      <c r="A1301" s="1"/>
      <c r="B1301" s="1"/>
      <c r="C1301" s="1"/>
      <c r="G1301" s="9"/>
      <c r="H1301" s="11"/>
      <c r="I1301" s="12"/>
      <c r="K1301" s="11"/>
      <c r="L1301" s="11"/>
      <c r="M1301" s="11"/>
    </row>
    <row r="1302" spans="1:13" ht="33" customHeight="1" x14ac:dyDescent="0.2">
      <c r="A1302" s="1"/>
      <c r="B1302" s="1"/>
      <c r="C1302" s="1"/>
      <c r="G1302" s="9"/>
      <c r="H1302" s="11"/>
      <c r="I1302" s="12"/>
      <c r="K1302" s="11"/>
      <c r="L1302" s="11"/>
      <c r="M1302" s="11"/>
    </row>
    <row r="1303" spans="1:13" ht="33" customHeight="1" x14ac:dyDescent="0.2">
      <c r="A1303" s="1"/>
      <c r="B1303" s="1"/>
      <c r="C1303" s="1"/>
      <c r="G1303" s="9"/>
      <c r="H1303" s="11"/>
      <c r="I1303" s="12"/>
      <c r="K1303" s="11"/>
      <c r="L1303" s="11"/>
      <c r="M1303" s="11"/>
    </row>
    <row r="1304" spans="1:13" ht="33" customHeight="1" x14ac:dyDescent="0.2">
      <c r="A1304" s="1"/>
      <c r="B1304" s="1"/>
      <c r="C1304" s="1"/>
      <c r="G1304" s="9"/>
      <c r="H1304" s="11"/>
      <c r="I1304" s="12"/>
      <c r="K1304" s="11"/>
      <c r="L1304" s="11"/>
      <c r="M1304" s="11"/>
    </row>
    <row r="1305" spans="1:13" ht="33" customHeight="1" x14ac:dyDescent="0.2">
      <c r="A1305" s="1"/>
      <c r="B1305" s="1"/>
      <c r="C1305" s="1"/>
      <c r="G1305" s="9"/>
      <c r="H1305" s="11"/>
      <c r="I1305" s="12"/>
      <c r="K1305" s="11"/>
      <c r="L1305" s="11"/>
      <c r="M1305" s="11"/>
    </row>
    <row r="1306" spans="1:13" ht="33" customHeight="1" x14ac:dyDescent="0.2">
      <c r="A1306" s="1"/>
      <c r="B1306" s="1"/>
      <c r="C1306" s="1"/>
      <c r="G1306" s="9"/>
      <c r="H1306" s="11"/>
      <c r="I1306" s="12"/>
      <c r="K1306" s="11"/>
      <c r="L1306" s="11"/>
      <c r="M1306" s="11"/>
    </row>
    <row r="1307" spans="1:13" ht="33" customHeight="1" x14ac:dyDescent="0.2">
      <c r="A1307" s="1"/>
      <c r="B1307" s="1"/>
      <c r="C1307" s="1"/>
      <c r="G1307" s="9"/>
      <c r="H1307" s="11"/>
      <c r="I1307" s="12"/>
      <c r="K1307" s="11"/>
      <c r="L1307" s="11"/>
      <c r="M1307" s="11"/>
    </row>
    <row r="1308" spans="1:13" ht="33" customHeight="1" x14ac:dyDescent="0.2">
      <c r="A1308" s="1"/>
      <c r="B1308" s="1"/>
      <c r="C1308" s="1"/>
      <c r="G1308" s="9"/>
      <c r="H1308" s="11"/>
      <c r="I1308" s="12"/>
      <c r="K1308" s="11"/>
      <c r="L1308" s="11"/>
      <c r="M1308" s="11"/>
    </row>
    <row r="1309" spans="1:13" ht="33" customHeight="1" x14ac:dyDescent="0.2">
      <c r="A1309" s="1"/>
      <c r="B1309" s="1"/>
      <c r="C1309" s="1"/>
      <c r="G1309" s="9"/>
      <c r="H1309" s="11"/>
      <c r="I1309" s="12"/>
      <c r="K1309" s="11"/>
      <c r="L1309" s="11"/>
      <c r="M1309" s="11"/>
    </row>
    <row r="1310" spans="1:13" ht="33" customHeight="1" x14ac:dyDescent="0.2">
      <c r="A1310" s="1"/>
      <c r="B1310" s="1"/>
      <c r="C1310" s="1"/>
      <c r="G1310" s="9"/>
      <c r="H1310" s="11"/>
      <c r="I1310" s="12"/>
      <c r="K1310" s="11"/>
      <c r="L1310" s="11"/>
      <c r="M1310" s="11"/>
    </row>
    <row r="1311" spans="1:13" ht="33" customHeight="1" x14ac:dyDescent="0.2">
      <c r="A1311" s="1"/>
      <c r="B1311" s="1"/>
      <c r="C1311" s="1"/>
      <c r="G1311" s="9"/>
      <c r="H1311" s="11"/>
      <c r="I1311" s="12"/>
      <c r="K1311" s="11"/>
      <c r="L1311" s="11"/>
      <c r="M1311" s="11"/>
    </row>
    <row r="1312" spans="1:13" ht="33" customHeight="1" x14ac:dyDescent="0.2">
      <c r="A1312" s="1"/>
      <c r="B1312" s="1"/>
      <c r="C1312" s="1"/>
      <c r="G1312" s="9"/>
      <c r="H1312" s="11"/>
      <c r="I1312" s="12"/>
      <c r="K1312" s="11"/>
      <c r="L1312" s="11"/>
      <c r="M1312" s="11"/>
    </row>
    <row r="1313" spans="1:13" ht="33" customHeight="1" x14ac:dyDescent="0.2">
      <c r="A1313" s="1"/>
      <c r="B1313" s="1"/>
      <c r="C1313" s="1"/>
      <c r="G1313" s="9"/>
      <c r="H1313" s="11"/>
      <c r="I1313" s="12"/>
      <c r="K1313" s="11"/>
      <c r="L1313" s="11"/>
      <c r="M1313" s="11"/>
    </row>
    <row r="1314" spans="1:13" ht="33" customHeight="1" x14ac:dyDescent="0.2">
      <c r="A1314" s="1"/>
      <c r="B1314" s="1"/>
      <c r="C1314" s="1"/>
      <c r="G1314" s="9"/>
      <c r="H1314" s="11"/>
      <c r="I1314" s="12"/>
      <c r="K1314" s="11"/>
      <c r="L1314" s="11"/>
      <c r="M1314" s="11"/>
    </row>
    <row r="1315" spans="1:13" ht="33" customHeight="1" x14ac:dyDescent="0.2">
      <c r="A1315" s="1"/>
      <c r="B1315" s="1"/>
      <c r="C1315" s="1"/>
      <c r="G1315" s="9"/>
      <c r="H1315" s="11"/>
      <c r="I1315" s="12"/>
      <c r="K1315" s="11"/>
      <c r="L1315" s="11"/>
      <c r="M1315" s="11"/>
    </row>
    <row r="1316" spans="1:13" ht="33" customHeight="1" x14ac:dyDescent="0.2">
      <c r="A1316" s="1"/>
      <c r="B1316" s="1"/>
      <c r="C1316" s="1"/>
      <c r="G1316" s="9"/>
      <c r="H1316" s="11"/>
      <c r="I1316" s="12"/>
      <c r="K1316" s="11"/>
      <c r="L1316" s="11"/>
      <c r="M1316" s="11"/>
    </row>
    <row r="1317" spans="1:13" ht="33" customHeight="1" x14ac:dyDescent="0.2">
      <c r="A1317" s="1"/>
      <c r="B1317" s="1"/>
      <c r="C1317" s="1"/>
      <c r="G1317" s="9"/>
      <c r="H1317" s="11"/>
      <c r="I1317" s="12"/>
      <c r="K1317" s="11"/>
      <c r="L1317" s="11"/>
      <c r="M1317" s="11"/>
    </row>
    <row r="1318" spans="1:13" ht="33" customHeight="1" x14ac:dyDescent="0.2">
      <c r="A1318" s="1"/>
      <c r="B1318" s="1"/>
      <c r="C1318" s="1"/>
      <c r="G1318" s="9"/>
      <c r="H1318" s="11"/>
      <c r="I1318" s="12"/>
      <c r="K1318" s="11"/>
      <c r="L1318" s="11"/>
      <c r="M1318" s="11"/>
    </row>
    <row r="1319" spans="1:13" ht="33" customHeight="1" x14ac:dyDescent="0.2">
      <c r="A1319" s="1"/>
      <c r="B1319" s="1"/>
      <c r="C1319" s="1"/>
      <c r="G1319" s="9"/>
      <c r="H1319" s="11"/>
      <c r="I1319" s="12"/>
      <c r="K1319" s="11"/>
      <c r="L1319" s="11"/>
      <c r="M1319" s="11"/>
    </row>
    <row r="1320" spans="1:13" ht="33" customHeight="1" x14ac:dyDescent="0.2">
      <c r="A1320" s="1"/>
      <c r="B1320" s="1"/>
      <c r="C1320" s="1"/>
      <c r="G1320" s="9"/>
      <c r="H1320" s="11"/>
      <c r="I1320" s="12"/>
      <c r="K1320" s="11"/>
      <c r="L1320" s="11"/>
      <c r="M1320" s="11"/>
    </row>
    <row r="1321" spans="1:13" ht="33" customHeight="1" x14ac:dyDescent="0.2">
      <c r="A1321" s="1"/>
      <c r="B1321" s="1"/>
      <c r="C1321" s="1"/>
      <c r="G1321" s="9"/>
      <c r="H1321" s="11"/>
      <c r="I1321" s="12"/>
      <c r="K1321" s="11"/>
      <c r="L1321" s="11"/>
      <c r="M1321" s="11"/>
    </row>
    <row r="1322" spans="1:13" ht="33" customHeight="1" x14ac:dyDescent="0.2">
      <c r="A1322" s="1"/>
      <c r="B1322" s="1"/>
      <c r="C1322" s="1"/>
      <c r="G1322" s="9"/>
      <c r="H1322" s="11"/>
      <c r="I1322" s="12"/>
      <c r="K1322" s="11"/>
      <c r="L1322" s="11"/>
      <c r="M1322" s="11"/>
    </row>
    <row r="1323" spans="1:13" ht="33" customHeight="1" x14ac:dyDescent="0.2">
      <c r="A1323" s="1"/>
      <c r="B1323" s="1"/>
      <c r="C1323" s="1"/>
      <c r="G1323" s="9"/>
      <c r="H1323" s="11"/>
      <c r="I1323" s="12"/>
      <c r="K1323" s="11"/>
      <c r="L1323" s="11"/>
      <c r="M1323" s="11"/>
    </row>
    <row r="1324" spans="1:13" ht="33" customHeight="1" x14ac:dyDescent="0.2">
      <c r="A1324" s="1"/>
      <c r="B1324" s="1"/>
      <c r="C1324" s="1"/>
      <c r="G1324" s="9"/>
      <c r="H1324" s="11"/>
      <c r="I1324" s="12"/>
      <c r="K1324" s="11"/>
      <c r="L1324" s="11"/>
      <c r="M1324" s="11"/>
    </row>
    <row r="1325" spans="1:13" ht="33" customHeight="1" x14ac:dyDescent="0.2">
      <c r="A1325" s="1"/>
      <c r="B1325" s="1"/>
      <c r="C1325" s="1"/>
      <c r="G1325" s="9"/>
      <c r="H1325" s="11"/>
      <c r="I1325" s="12"/>
      <c r="K1325" s="11"/>
      <c r="L1325" s="11"/>
      <c r="M1325" s="11"/>
    </row>
    <row r="1326" spans="1:13" ht="33" customHeight="1" x14ac:dyDescent="0.2">
      <c r="A1326" s="1"/>
      <c r="B1326" s="1"/>
      <c r="C1326" s="1"/>
      <c r="G1326" s="9"/>
      <c r="H1326" s="11"/>
      <c r="I1326" s="12"/>
      <c r="K1326" s="11"/>
      <c r="L1326" s="11"/>
      <c r="M1326" s="11"/>
    </row>
    <row r="1327" spans="1:13" ht="33" customHeight="1" x14ac:dyDescent="0.2">
      <c r="A1327" s="1"/>
      <c r="B1327" s="1"/>
      <c r="C1327" s="1"/>
      <c r="G1327" s="9"/>
      <c r="H1327" s="11"/>
      <c r="I1327" s="12"/>
      <c r="K1327" s="11"/>
      <c r="L1327" s="11"/>
      <c r="M1327" s="11"/>
    </row>
    <row r="1328" spans="1:13" ht="33" customHeight="1" x14ac:dyDescent="0.2">
      <c r="A1328" s="1"/>
      <c r="B1328" s="1"/>
      <c r="C1328" s="1"/>
      <c r="G1328" s="9"/>
      <c r="H1328" s="11"/>
      <c r="I1328" s="12"/>
      <c r="K1328" s="11"/>
      <c r="L1328" s="11"/>
      <c r="M1328" s="11"/>
    </row>
    <row r="1329" spans="1:13" ht="33" customHeight="1" x14ac:dyDescent="0.2">
      <c r="A1329" s="1"/>
      <c r="B1329" s="1"/>
      <c r="C1329" s="1"/>
      <c r="G1329" s="9"/>
      <c r="H1329" s="11"/>
      <c r="I1329" s="12"/>
      <c r="K1329" s="11"/>
      <c r="L1329" s="11"/>
      <c r="M1329" s="11"/>
    </row>
    <row r="1330" spans="1:13" ht="33" customHeight="1" x14ac:dyDescent="0.2">
      <c r="A1330" s="1"/>
      <c r="B1330" s="1"/>
      <c r="C1330" s="1"/>
      <c r="G1330" s="9"/>
      <c r="H1330" s="11"/>
      <c r="I1330" s="12"/>
      <c r="K1330" s="11"/>
      <c r="L1330" s="11"/>
      <c r="M1330" s="11"/>
    </row>
    <row r="1331" spans="1:13" ht="33" customHeight="1" x14ac:dyDescent="0.2">
      <c r="A1331" s="1"/>
      <c r="B1331" s="1"/>
      <c r="C1331" s="1"/>
      <c r="G1331" s="9"/>
      <c r="H1331" s="11"/>
      <c r="I1331" s="12"/>
      <c r="K1331" s="11"/>
      <c r="L1331" s="11"/>
      <c r="M1331" s="11"/>
    </row>
    <row r="1332" spans="1:13" ht="33" customHeight="1" x14ac:dyDescent="0.2">
      <c r="A1332" s="1"/>
      <c r="B1332" s="1"/>
      <c r="C1332" s="1"/>
      <c r="G1332" s="9"/>
      <c r="H1332" s="11"/>
      <c r="I1332" s="12"/>
      <c r="K1332" s="11"/>
      <c r="L1332" s="11"/>
      <c r="M1332" s="11"/>
    </row>
    <row r="1333" spans="1:13" ht="33" customHeight="1" x14ac:dyDescent="0.2">
      <c r="A1333" s="1"/>
      <c r="B1333" s="1"/>
      <c r="C1333" s="1"/>
      <c r="G1333" s="9"/>
      <c r="H1333" s="11"/>
      <c r="I1333" s="12"/>
      <c r="K1333" s="11"/>
      <c r="L1333" s="11"/>
      <c r="M1333" s="11"/>
    </row>
    <row r="1334" spans="1:13" ht="33" customHeight="1" x14ac:dyDescent="0.2">
      <c r="A1334" s="1"/>
      <c r="B1334" s="1"/>
      <c r="C1334" s="1"/>
      <c r="G1334" s="9"/>
      <c r="H1334" s="11"/>
      <c r="I1334" s="12"/>
      <c r="K1334" s="11"/>
      <c r="L1334" s="11"/>
      <c r="M1334" s="11"/>
    </row>
    <row r="1335" spans="1:13" ht="33" customHeight="1" x14ac:dyDescent="0.2">
      <c r="A1335" s="1"/>
      <c r="B1335" s="1"/>
      <c r="C1335" s="1"/>
      <c r="G1335" s="9"/>
      <c r="H1335" s="11"/>
      <c r="I1335" s="12"/>
      <c r="K1335" s="11"/>
      <c r="L1335" s="11"/>
      <c r="M1335" s="11"/>
    </row>
    <row r="1336" spans="1:13" ht="33" customHeight="1" x14ac:dyDescent="0.2">
      <c r="A1336" s="1"/>
      <c r="B1336" s="1"/>
      <c r="C1336" s="1"/>
      <c r="G1336" s="9"/>
      <c r="H1336" s="11"/>
      <c r="I1336" s="12"/>
      <c r="K1336" s="11"/>
      <c r="L1336" s="11"/>
      <c r="M1336" s="11"/>
    </row>
    <row r="1337" spans="1:13" ht="33" customHeight="1" x14ac:dyDescent="0.2">
      <c r="A1337" s="1"/>
      <c r="B1337" s="1"/>
      <c r="C1337" s="1"/>
      <c r="G1337" s="9"/>
      <c r="H1337" s="11"/>
      <c r="I1337" s="12"/>
      <c r="K1337" s="11"/>
      <c r="L1337" s="11"/>
      <c r="M1337" s="11"/>
    </row>
    <row r="1338" spans="1:13" ht="33" customHeight="1" x14ac:dyDescent="0.2">
      <c r="A1338" s="1"/>
      <c r="B1338" s="1"/>
      <c r="C1338" s="1"/>
      <c r="G1338" s="9"/>
      <c r="H1338" s="11"/>
      <c r="I1338" s="12"/>
      <c r="K1338" s="11"/>
      <c r="L1338" s="11"/>
      <c r="M1338" s="11"/>
    </row>
    <row r="1339" spans="1:13" ht="33" customHeight="1" x14ac:dyDescent="0.2">
      <c r="A1339" s="1"/>
      <c r="B1339" s="1"/>
      <c r="C1339" s="1"/>
      <c r="G1339" s="9"/>
      <c r="H1339" s="11"/>
      <c r="I1339" s="12"/>
      <c r="K1339" s="11"/>
      <c r="L1339" s="11"/>
      <c r="M1339" s="11"/>
    </row>
    <row r="1340" spans="1:13" ht="33" customHeight="1" x14ac:dyDescent="0.2">
      <c r="A1340" s="1"/>
      <c r="B1340" s="1"/>
      <c r="C1340" s="1"/>
      <c r="G1340" s="9"/>
      <c r="H1340" s="11"/>
      <c r="I1340" s="12"/>
      <c r="K1340" s="11"/>
      <c r="L1340" s="11"/>
      <c r="M1340" s="11"/>
    </row>
    <row r="1341" spans="1:13" ht="33" customHeight="1" x14ac:dyDescent="0.2">
      <c r="A1341" s="1"/>
      <c r="B1341" s="1"/>
      <c r="C1341" s="1"/>
      <c r="G1341" s="9"/>
      <c r="H1341" s="11"/>
      <c r="I1341" s="12"/>
      <c r="K1341" s="11"/>
      <c r="L1341" s="11"/>
      <c r="M1341" s="11"/>
    </row>
    <row r="1342" spans="1:13" ht="33" customHeight="1" x14ac:dyDescent="0.2">
      <c r="A1342" s="1"/>
      <c r="B1342" s="1"/>
      <c r="C1342" s="1"/>
      <c r="G1342" s="9"/>
      <c r="H1342" s="11"/>
      <c r="I1342" s="12"/>
      <c r="K1342" s="11"/>
      <c r="L1342" s="11"/>
      <c r="M1342" s="11"/>
    </row>
    <row r="1343" spans="1:13" ht="33" customHeight="1" x14ac:dyDescent="0.2">
      <c r="A1343" s="1"/>
      <c r="B1343" s="1"/>
      <c r="C1343" s="1"/>
      <c r="G1343" s="9"/>
      <c r="H1343" s="11"/>
      <c r="I1343" s="12"/>
      <c r="K1343" s="11"/>
      <c r="L1343" s="11"/>
      <c r="M1343" s="11"/>
    </row>
    <row r="1344" spans="1:13" ht="33" customHeight="1" x14ac:dyDescent="0.2">
      <c r="A1344" s="1"/>
      <c r="B1344" s="1"/>
      <c r="C1344" s="1"/>
      <c r="G1344" s="9"/>
      <c r="H1344" s="11"/>
      <c r="I1344" s="12"/>
      <c r="K1344" s="11"/>
      <c r="L1344" s="11"/>
      <c r="M1344" s="11"/>
    </row>
    <row r="1345" spans="1:13" ht="33" customHeight="1" x14ac:dyDescent="0.2">
      <c r="A1345" s="1"/>
      <c r="B1345" s="1"/>
      <c r="C1345" s="1"/>
      <c r="G1345" s="9"/>
      <c r="H1345" s="11"/>
      <c r="I1345" s="12"/>
      <c r="K1345" s="11"/>
      <c r="L1345" s="11"/>
      <c r="M1345" s="11"/>
    </row>
    <row r="1346" spans="1:13" ht="33" customHeight="1" x14ac:dyDescent="0.2">
      <c r="A1346" s="1"/>
      <c r="B1346" s="1"/>
      <c r="C1346" s="1"/>
      <c r="G1346" s="9"/>
      <c r="H1346" s="11"/>
      <c r="I1346" s="12"/>
      <c r="K1346" s="11"/>
      <c r="L1346" s="11"/>
      <c r="M1346" s="11"/>
    </row>
    <row r="1347" spans="1:13" ht="33" customHeight="1" x14ac:dyDescent="0.2">
      <c r="A1347" s="1"/>
      <c r="B1347" s="1"/>
      <c r="C1347" s="1"/>
      <c r="G1347" s="9"/>
      <c r="H1347" s="11"/>
      <c r="I1347" s="12"/>
      <c r="K1347" s="11"/>
      <c r="L1347" s="11"/>
      <c r="M1347" s="11"/>
    </row>
    <row r="1348" spans="1:13" ht="33" customHeight="1" x14ac:dyDescent="0.2">
      <c r="A1348" s="1"/>
      <c r="B1348" s="1"/>
      <c r="C1348" s="1"/>
      <c r="G1348" s="9"/>
      <c r="H1348" s="11"/>
      <c r="I1348" s="12"/>
      <c r="K1348" s="11"/>
      <c r="L1348" s="11"/>
      <c r="M1348" s="11"/>
    </row>
    <row r="1349" spans="1:13" ht="33" customHeight="1" x14ac:dyDescent="0.2">
      <c r="A1349" s="1"/>
      <c r="B1349" s="1"/>
      <c r="C1349" s="1"/>
      <c r="G1349" s="9"/>
      <c r="H1349" s="11"/>
      <c r="I1349" s="12"/>
      <c r="K1349" s="11"/>
      <c r="L1349" s="11"/>
      <c r="M1349" s="11"/>
    </row>
    <row r="1350" spans="1:13" ht="33" customHeight="1" x14ac:dyDescent="0.2">
      <c r="A1350" s="1"/>
      <c r="B1350" s="1"/>
      <c r="C1350" s="1"/>
      <c r="G1350" s="9"/>
      <c r="H1350" s="11"/>
      <c r="I1350" s="12"/>
      <c r="K1350" s="11"/>
      <c r="L1350" s="11"/>
      <c r="M1350" s="11"/>
    </row>
    <row r="1351" spans="1:13" ht="33" customHeight="1" x14ac:dyDescent="0.2">
      <c r="A1351" s="1"/>
      <c r="B1351" s="1"/>
      <c r="C1351" s="1"/>
      <c r="G1351" s="9"/>
      <c r="H1351" s="11"/>
      <c r="I1351" s="12"/>
      <c r="K1351" s="11"/>
      <c r="L1351" s="11"/>
      <c r="M1351" s="11"/>
    </row>
    <row r="1352" spans="1:13" ht="33" customHeight="1" x14ac:dyDescent="0.2">
      <c r="A1352" s="1"/>
      <c r="B1352" s="1"/>
      <c r="C1352" s="1"/>
      <c r="G1352" s="9"/>
      <c r="H1352" s="11"/>
      <c r="I1352" s="12"/>
      <c r="K1352" s="11"/>
      <c r="L1352" s="11"/>
      <c r="M1352" s="11"/>
    </row>
    <row r="1353" spans="1:13" ht="33" customHeight="1" x14ac:dyDescent="0.2">
      <c r="A1353" s="1"/>
      <c r="B1353" s="1"/>
      <c r="C1353" s="1"/>
      <c r="G1353" s="9"/>
      <c r="H1353" s="11"/>
      <c r="I1353" s="12"/>
      <c r="K1353" s="11"/>
      <c r="L1353" s="11"/>
      <c r="M1353" s="11"/>
    </row>
    <row r="1354" spans="1:13" ht="33" customHeight="1" x14ac:dyDescent="0.2">
      <c r="A1354" s="1"/>
      <c r="B1354" s="1"/>
      <c r="C1354" s="1"/>
      <c r="G1354" s="9"/>
      <c r="H1354" s="11"/>
      <c r="I1354" s="12"/>
      <c r="K1354" s="11"/>
      <c r="L1354" s="11"/>
      <c r="M1354" s="11"/>
    </row>
    <row r="1355" spans="1:13" ht="33" customHeight="1" x14ac:dyDescent="0.2">
      <c r="A1355" s="1"/>
      <c r="B1355" s="1"/>
      <c r="C1355" s="1"/>
      <c r="G1355" s="9"/>
      <c r="H1355" s="11"/>
      <c r="I1355" s="12"/>
      <c r="K1355" s="11"/>
      <c r="L1355" s="11"/>
      <c r="M1355" s="11"/>
    </row>
    <row r="1356" spans="1:13" ht="33" customHeight="1" x14ac:dyDescent="0.2">
      <c r="A1356" s="1"/>
      <c r="B1356" s="1"/>
      <c r="C1356" s="1"/>
      <c r="G1356" s="9"/>
      <c r="H1356" s="11"/>
      <c r="I1356" s="12"/>
      <c r="K1356" s="11"/>
      <c r="L1356" s="11"/>
      <c r="M1356" s="11"/>
    </row>
    <row r="1357" spans="1:13" ht="33" customHeight="1" x14ac:dyDescent="0.2">
      <c r="A1357" s="1"/>
      <c r="B1357" s="1"/>
      <c r="C1357" s="1"/>
      <c r="G1357" s="9"/>
      <c r="H1357" s="11"/>
      <c r="I1357" s="12"/>
      <c r="K1357" s="11"/>
      <c r="L1357" s="11"/>
      <c r="M1357" s="11"/>
    </row>
    <row r="1358" spans="1:13" ht="33" customHeight="1" x14ac:dyDescent="0.2">
      <c r="A1358" s="1"/>
      <c r="B1358" s="1"/>
      <c r="C1358" s="1"/>
      <c r="G1358" s="9"/>
      <c r="H1358" s="11"/>
      <c r="I1358" s="12"/>
      <c r="K1358" s="11"/>
      <c r="L1358" s="11"/>
      <c r="M1358" s="11"/>
    </row>
    <row r="1359" spans="1:13" ht="33" customHeight="1" x14ac:dyDescent="0.2">
      <c r="A1359" s="1"/>
      <c r="B1359" s="1"/>
      <c r="C1359" s="1"/>
      <c r="G1359" s="9"/>
      <c r="H1359" s="11"/>
      <c r="I1359" s="12"/>
      <c r="K1359" s="11"/>
      <c r="L1359" s="11"/>
      <c r="M1359" s="11"/>
    </row>
    <row r="1360" spans="1:13" ht="33" customHeight="1" x14ac:dyDescent="0.2">
      <c r="A1360" s="1"/>
      <c r="B1360" s="1"/>
      <c r="C1360" s="1"/>
      <c r="G1360" s="9"/>
      <c r="H1360" s="11"/>
      <c r="I1360" s="12"/>
      <c r="K1360" s="11"/>
      <c r="L1360" s="11"/>
      <c r="M1360" s="11"/>
    </row>
    <row r="1361" spans="1:13" ht="33" customHeight="1" x14ac:dyDescent="0.2">
      <c r="A1361" s="1"/>
      <c r="B1361" s="1"/>
      <c r="C1361" s="1"/>
      <c r="G1361" s="9"/>
      <c r="H1361" s="11"/>
      <c r="I1361" s="12"/>
      <c r="K1361" s="11"/>
      <c r="L1361" s="11"/>
      <c r="M1361" s="11"/>
    </row>
    <row r="1362" spans="1:13" ht="33" customHeight="1" x14ac:dyDescent="0.2">
      <c r="A1362" s="1"/>
      <c r="B1362" s="1"/>
      <c r="C1362" s="1"/>
      <c r="G1362" s="9"/>
      <c r="H1362" s="11"/>
      <c r="I1362" s="12"/>
      <c r="K1362" s="11"/>
      <c r="L1362" s="11"/>
      <c r="M1362" s="11"/>
    </row>
    <row r="1363" spans="1:13" ht="33" customHeight="1" x14ac:dyDescent="0.2">
      <c r="A1363" s="1"/>
      <c r="B1363" s="1"/>
      <c r="C1363" s="1"/>
      <c r="G1363" s="9"/>
      <c r="H1363" s="11"/>
      <c r="I1363" s="12"/>
      <c r="K1363" s="11"/>
      <c r="L1363" s="11"/>
      <c r="M1363" s="11"/>
    </row>
    <row r="1364" spans="1:13" ht="33" customHeight="1" x14ac:dyDescent="0.2">
      <c r="A1364" s="1"/>
      <c r="B1364" s="1"/>
      <c r="C1364" s="1"/>
      <c r="G1364" s="9"/>
      <c r="H1364" s="11"/>
      <c r="I1364" s="12"/>
      <c r="K1364" s="11"/>
      <c r="L1364" s="11"/>
      <c r="M1364" s="11"/>
    </row>
    <row r="1365" spans="1:13" ht="33" customHeight="1" x14ac:dyDescent="0.2">
      <c r="A1365" s="1"/>
      <c r="B1365" s="1"/>
      <c r="C1365" s="1"/>
      <c r="G1365" s="9"/>
      <c r="H1365" s="11"/>
      <c r="I1365" s="12"/>
      <c r="K1365" s="11"/>
      <c r="L1365" s="11"/>
      <c r="M1365" s="11"/>
    </row>
    <row r="1366" spans="1:13" ht="33" customHeight="1" x14ac:dyDescent="0.2">
      <c r="A1366" s="1"/>
      <c r="B1366" s="1"/>
      <c r="C1366" s="1"/>
      <c r="G1366" s="9"/>
      <c r="H1366" s="11"/>
      <c r="I1366" s="12"/>
      <c r="K1366" s="11"/>
      <c r="L1366" s="11"/>
      <c r="M1366" s="11"/>
    </row>
    <row r="1367" spans="1:13" ht="33" customHeight="1" x14ac:dyDescent="0.2">
      <c r="A1367" s="1"/>
      <c r="B1367" s="1"/>
      <c r="C1367" s="1"/>
      <c r="G1367" s="9"/>
      <c r="H1367" s="11"/>
      <c r="I1367" s="12"/>
      <c r="K1367" s="11"/>
      <c r="L1367" s="11"/>
      <c r="M1367" s="11"/>
    </row>
    <row r="1368" spans="1:13" ht="33" customHeight="1" x14ac:dyDescent="0.2">
      <c r="A1368" s="1"/>
      <c r="B1368" s="1"/>
      <c r="C1368" s="1"/>
      <c r="G1368" s="9"/>
      <c r="H1368" s="11"/>
      <c r="I1368" s="12"/>
      <c r="K1368" s="11"/>
      <c r="L1368" s="11"/>
      <c r="M1368" s="11"/>
    </row>
    <row r="1369" spans="1:13" ht="33" customHeight="1" x14ac:dyDescent="0.2">
      <c r="A1369" s="1"/>
      <c r="B1369" s="1"/>
      <c r="C1369" s="1"/>
      <c r="G1369" s="9"/>
      <c r="H1369" s="11"/>
      <c r="I1369" s="12"/>
      <c r="K1369" s="11"/>
      <c r="L1369" s="11"/>
      <c r="M1369" s="11"/>
    </row>
    <row r="1370" spans="1:13" ht="33" customHeight="1" x14ac:dyDescent="0.2">
      <c r="A1370" s="1"/>
      <c r="B1370" s="1"/>
      <c r="C1370" s="1"/>
      <c r="G1370" s="9"/>
      <c r="H1370" s="11"/>
      <c r="I1370" s="12"/>
      <c r="K1370" s="11"/>
      <c r="L1370" s="11"/>
      <c r="M1370" s="11"/>
    </row>
    <row r="1371" spans="1:13" ht="33" customHeight="1" x14ac:dyDescent="0.2">
      <c r="A1371" s="1"/>
      <c r="B1371" s="1"/>
      <c r="C1371" s="1"/>
      <c r="G1371" s="9"/>
      <c r="H1371" s="11"/>
      <c r="I1371" s="12"/>
      <c r="K1371" s="11"/>
      <c r="L1371" s="11"/>
      <c r="M1371" s="11"/>
    </row>
    <row r="1372" spans="1:13" ht="33" customHeight="1" x14ac:dyDescent="0.2">
      <c r="A1372" s="1"/>
      <c r="B1372" s="1"/>
      <c r="C1372" s="1"/>
      <c r="G1372" s="9"/>
      <c r="H1372" s="11"/>
      <c r="I1372" s="12"/>
      <c r="K1372" s="11"/>
      <c r="L1372" s="11"/>
      <c r="M1372" s="11"/>
    </row>
    <row r="1373" spans="1:13" ht="33" customHeight="1" x14ac:dyDescent="0.2">
      <c r="A1373" s="1"/>
      <c r="B1373" s="1"/>
      <c r="C1373" s="1"/>
      <c r="G1373" s="9"/>
      <c r="H1373" s="11"/>
      <c r="I1373" s="12"/>
      <c r="K1373" s="11"/>
      <c r="L1373" s="11"/>
      <c r="M1373" s="11"/>
    </row>
    <row r="1374" spans="1:13" ht="33" customHeight="1" x14ac:dyDescent="0.2">
      <c r="A1374" s="1"/>
      <c r="B1374" s="1"/>
      <c r="C1374" s="1"/>
      <c r="G1374" s="9"/>
      <c r="H1374" s="11"/>
      <c r="I1374" s="12"/>
      <c r="K1374" s="11"/>
      <c r="L1374" s="11"/>
      <c r="M1374" s="11"/>
    </row>
    <row r="1375" spans="1:13" ht="33" customHeight="1" x14ac:dyDescent="0.2">
      <c r="A1375" s="1"/>
      <c r="B1375" s="1"/>
      <c r="C1375" s="1"/>
      <c r="G1375" s="9"/>
      <c r="H1375" s="11"/>
      <c r="I1375" s="12"/>
      <c r="K1375" s="11"/>
      <c r="L1375" s="11"/>
      <c r="M1375" s="11"/>
    </row>
    <row r="1376" spans="1:13" ht="33" customHeight="1" x14ac:dyDescent="0.2">
      <c r="A1376" s="1"/>
      <c r="B1376" s="1"/>
      <c r="C1376" s="1"/>
      <c r="G1376" s="9"/>
      <c r="H1376" s="11"/>
      <c r="I1376" s="12"/>
      <c r="K1376" s="11"/>
      <c r="L1376" s="11"/>
      <c r="M1376" s="11"/>
    </row>
    <row r="1377" spans="1:13" ht="33" customHeight="1" x14ac:dyDescent="0.2">
      <c r="A1377" s="1"/>
      <c r="B1377" s="1"/>
      <c r="C1377" s="1"/>
      <c r="G1377" s="9"/>
      <c r="H1377" s="11"/>
      <c r="I1377" s="12"/>
      <c r="K1377" s="11"/>
      <c r="L1377" s="11"/>
      <c r="M1377" s="11"/>
    </row>
    <row r="1378" spans="1:13" ht="33" customHeight="1" x14ac:dyDescent="0.2">
      <c r="A1378" s="1"/>
      <c r="B1378" s="1"/>
      <c r="C1378" s="1"/>
      <c r="G1378" s="9"/>
      <c r="H1378" s="11"/>
      <c r="I1378" s="12"/>
      <c r="K1378" s="11"/>
      <c r="L1378" s="11"/>
      <c r="M1378" s="11"/>
    </row>
    <row r="1379" spans="1:13" ht="33" customHeight="1" x14ac:dyDescent="0.2">
      <c r="A1379" s="1"/>
      <c r="B1379" s="1"/>
      <c r="C1379" s="1"/>
      <c r="G1379" s="9"/>
      <c r="H1379" s="11"/>
      <c r="I1379" s="12"/>
      <c r="K1379" s="11"/>
      <c r="L1379" s="11"/>
      <c r="M1379" s="11"/>
    </row>
    <row r="1380" spans="1:13" ht="33" customHeight="1" x14ac:dyDescent="0.2">
      <c r="A1380" s="1"/>
      <c r="B1380" s="1"/>
      <c r="C1380" s="1"/>
      <c r="G1380" s="9"/>
      <c r="H1380" s="11"/>
      <c r="I1380" s="12"/>
      <c r="K1380" s="11"/>
      <c r="L1380" s="11"/>
      <c r="M1380" s="11"/>
    </row>
    <row r="1381" spans="1:13" ht="33" customHeight="1" x14ac:dyDescent="0.2">
      <c r="A1381" s="1"/>
      <c r="B1381" s="1"/>
      <c r="C1381" s="1"/>
      <c r="G1381" s="9"/>
      <c r="H1381" s="11"/>
      <c r="I1381" s="12"/>
      <c r="K1381" s="11"/>
      <c r="L1381" s="11"/>
      <c r="M1381" s="11"/>
    </row>
    <row r="1382" spans="1:13" ht="33" customHeight="1" x14ac:dyDescent="0.2">
      <c r="A1382" s="1"/>
      <c r="B1382" s="1"/>
      <c r="C1382" s="1"/>
      <c r="G1382" s="9"/>
      <c r="H1382" s="11"/>
      <c r="I1382" s="12"/>
      <c r="K1382" s="11"/>
      <c r="L1382" s="11"/>
      <c r="M1382" s="11"/>
    </row>
    <row r="1383" spans="1:13" ht="33" customHeight="1" x14ac:dyDescent="0.2">
      <c r="A1383" s="1"/>
      <c r="B1383" s="1"/>
      <c r="C1383" s="1"/>
      <c r="G1383" s="9"/>
      <c r="H1383" s="11"/>
      <c r="I1383" s="12"/>
      <c r="K1383" s="11"/>
      <c r="L1383" s="11"/>
      <c r="M1383" s="11"/>
    </row>
    <row r="1384" spans="1:13" ht="33" customHeight="1" x14ac:dyDescent="0.2">
      <c r="A1384" s="1"/>
      <c r="B1384" s="1"/>
      <c r="C1384" s="1"/>
      <c r="G1384" s="9"/>
      <c r="H1384" s="11"/>
      <c r="I1384" s="12"/>
      <c r="K1384" s="11"/>
      <c r="L1384" s="11"/>
      <c r="M1384" s="11"/>
    </row>
    <row r="1385" spans="1:13" ht="33" customHeight="1" x14ac:dyDescent="0.2">
      <c r="A1385" s="1"/>
      <c r="B1385" s="1"/>
      <c r="C1385" s="1"/>
      <c r="G1385" s="9"/>
      <c r="H1385" s="11"/>
      <c r="I1385" s="12"/>
      <c r="K1385" s="11"/>
      <c r="L1385" s="11"/>
      <c r="M1385" s="11"/>
    </row>
    <row r="1386" spans="1:13" ht="33" customHeight="1" x14ac:dyDescent="0.2">
      <c r="A1386" s="1"/>
      <c r="B1386" s="1"/>
      <c r="C1386" s="1"/>
      <c r="G1386" s="9"/>
      <c r="H1386" s="11"/>
      <c r="I1386" s="12"/>
      <c r="K1386" s="11"/>
      <c r="L1386" s="11"/>
      <c r="M1386" s="11"/>
    </row>
    <row r="1387" spans="1:13" ht="33" customHeight="1" x14ac:dyDescent="0.2">
      <c r="A1387" s="1"/>
      <c r="B1387" s="1"/>
      <c r="C1387" s="1"/>
      <c r="G1387" s="9"/>
      <c r="H1387" s="11"/>
      <c r="I1387" s="12"/>
      <c r="K1387" s="11"/>
      <c r="L1387" s="11"/>
      <c r="M1387" s="11"/>
    </row>
    <row r="1388" spans="1:13" ht="33" customHeight="1" x14ac:dyDescent="0.2">
      <c r="A1388" s="1"/>
      <c r="B1388" s="1"/>
      <c r="C1388" s="1"/>
      <c r="G1388" s="9"/>
      <c r="H1388" s="11"/>
      <c r="I1388" s="12"/>
      <c r="K1388" s="11"/>
      <c r="L1388" s="11"/>
      <c r="M1388" s="11"/>
    </row>
    <row r="1389" spans="1:13" ht="33" customHeight="1" x14ac:dyDescent="0.2">
      <c r="A1389" s="1"/>
      <c r="B1389" s="1"/>
      <c r="C1389" s="1"/>
      <c r="G1389" s="9"/>
      <c r="H1389" s="11"/>
      <c r="I1389" s="12"/>
      <c r="K1389" s="11"/>
      <c r="L1389" s="11"/>
      <c r="M1389" s="11"/>
    </row>
    <row r="1390" spans="1:13" ht="33" customHeight="1" x14ac:dyDescent="0.2">
      <c r="A1390" s="1"/>
      <c r="B1390" s="1"/>
      <c r="C1390" s="1"/>
      <c r="G1390" s="9"/>
      <c r="H1390" s="11"/>
      <c r="I1390" s="12"/>
      <c r="K1390" s="11"/>
      <c r="L1390" s="11"/>
      <c r="M1390" s="11"/>
    </row>
    <row r="1391" spans="1:13" ht="33" customHeight="1" x14ac:dyDescent="0.2">
      <c r="A1391" s="1"/>
      <c r="B1391" s="1"/>
      <c r="C1391" s="1"/>
      <c r="G1391" s="9"/>
      <c r="H1391" s="11"/>
      <c r="I1391" s="12"/>
      <c r="K1391" s="11"/>
      <c r="L1391" s="11"/>
      <c r="M1391" s="11"/>
    </row>
    <row r="1392" spans="1:13" ht="33" customHeight="1" x14ac:dyDescent="0.2">
      <c r="A1392" s="1"/>
      <c r="B1392" s="1"/>
      <c r="C1392" s="1"/>
      <c r="G1392" s="9"/>
      <c r="H1392" s="11"/>
      <c r="I1392" s="12"/>
      <c r="K1392" s="11"/>
      <c r="L1392" s="11"/>
      <c r="M1392" s="11"/>
    </row>
    <row r="1393" spans="1:13" ht="33" customHeight="1" x14ac:dyDescent="0.2">
      <c r="A1393" s="1"/>
      <c r="B1393" s="1"/>
      <c r="C1393" s="1"/>
      <c r="G1393" s="9"/>
      <c r="H1393" s="11"/>
      <c r="I1393" s="12"/>
      <c r="K1393" s="11"/>
      <c r="L1393" s="11"/>
      <c r="M1393" s="11"/>
    </row>
    <row r="1394" spans="1:13" ht="33" customHeight="1" x14ac:dyDescent="0.2">
      <c r="A1394" s="1"/>
      <c r="B1394" s="1"/>
      <c r="C1394" s="1"/>
      <c r="G1394" s="9"/>
      <c r="H1394" s="11"/>
      <c r="I1394" s="12"/>
      <c r="K1394" s="11"/>
      <c r="L1394" s="11"/>
      <c r="M1394" s="11"/>
    </row>
    <row r="1395" spans="1:13" ht="33" customHeight="1" x14ac:dyDescent="0.2">
      <c r="A1395" s="1"/>
      <c r="B1395" s="1"/>
      <c r="C1395" s="1"/>
      <c r="G1395" s="9"/>
      <c r="H1395" s="11"/>
      <c r="I1395" s="12"/>
      <c r="K1395" s="11"/>
      <c r="L1395" s="11"/>
      <c r="M1395" s="11"/>
    </row>
    <row r="1396" spans="1:13" ht="33" customHeight="1" x14ac:dyDescent="0.2">
      <c r="A1396" s="1"/>
      <c r="B1396" s="1"/>
      <c r="C1396" s="1"/>
      <c r="G1396" s="9"/>
      <c r="H1396" s="11"/>
      <c r="I1396" s="12"/>
      <c r="K1396" s="11"/>
      <c r="L1396" s="11"/>
      <c r="M1396" s="11"/>
    </row>
    <row r="1397" spans="1:13" ht="33" customHeight="1" x14ac:dyDescent="0.2">
      <c r="A1397" s="1"/>
      <c r="B1397" s="1"/>
      <c r="C1397" s="1"/>
      <c r="G1397" s="9"/>
      <c r="H1397" s="11"/>
      <c r="I1397" s="12"/>
      <c r="K1397" s="11"/>
      <c r="L1397" s="11"/>
      <c r="M1397" s="11"/>
    </row>
    <row r="1398" spans="1:13" ht="33" customHeight="1" x14ac:dyDescent="0.2">
      <c r="A1398" s="1"/>
      <c r="B1398" s="1"/>
      <c r="C1398" s="1"/>
      <c r="G1398" s="9"/>
      <c r="H1398" s="11"/>
      <c r="I1398" s="12"/>
      <c r="K1398" s="11"/>
      <c r="L1398" s="11"/>
      <c r="M1398" s="11"/>
    </row>
    <row r="1399" spans="1:13" ht="33" customHeight="1" x14ac:dyDescent="0.2">
      <c r="A1399" s="1"/>
      <c r="B1399" s="1"/>
      <c r="C1399" s="1"/>
      <c r="G1399" s="9"/>
      <c r="H1399" s="11"/>
      <c r="I1399" s="12"/>
      <c r="K1399" s="11"/>
      <c r="L1399" s="11"/>
      <c r="M1399" s="11"/>
    </row>
    <row r="1400" spans="1:13" ht="33" customHeight="1" x14ac:dyDescent="0.2">
      <c r="A1400" s="1"/>
      <c r="B1400" s="1"/>
      <c r="C1400" s="1"/>
      <c r="G1400" s="9"/>
      <c r="H1400" s="11"/>
      <c r="I1400" s="12"/>
      <c r="K1400" s="11"/>
      <c r="L1400" s="11"/>
      <c r="M1400" s="11"/>
    </row>
    <row r="1401" spans="1:13" ht="33" customHeight="1" x14ac:dyDescent="0.2">
      <c r="A1401" s="1"/>
      <c r="B1401" s="1"/>
      <c r="C1401" s="1"/>
      <c r="G1401" s="9"/>
      <c r="H1401" s="11"/>
      <c r="I1401" s="12"/>
      <c r="K1401" s="11"/>
      <c r="L1401" s="11"/>
      <c r="M1401" s="11"/>
    </row>
    <row r="1402" spans="1:13" ht="33" customHeight="1" x14ac:dyDescent="0.2">
      <c r="A1402" s="1"/>
      <c r="B1402" s="1"/>
      <c r="C1402" s="1"/>
      <c r="G1402" s="9"/>
      <c r="H1402" s="11"/>
      <c r="I1402" s="12"/>
      <c r="K1402" s="11"/>
      <c r="L1402" s="11"/>
      <c r="M1402" s="11"/>
    </row>
    <row r="1403" spans="1:13" ht="33" customHeight="1" x14ac:dyDescent="0.2">
      <c r="A1403" s="1"/>
      <c r="B1403" s="1"/>
      <c r="C1403" s="1"/>
      <c r="G1403" s="9"/>
      <c r="H1403" s="11"/>
      <c r="I1403" s="12"/>
      <c r="K1403" s="11"/>
      <c r="L1403" s="11"/>
      <c r="M1403" s="11"/>
    </row>
    <row r="1404" spans="1:13" ht="33" customHeight="1" x14ac:dyDescent="0.2">
      <c r="A1404" s="1"/>
      <c r="B1404" s="1"/>
      <c r="C1404" s="1"/>
      <c r="G1404" s="9"/>
      <c r="H1404" s="11"/>
      <c r="I1404" s="12"/>
      <c r="K1404" s="11"/>
      <c r="L1404" s="11"/>
      <c r="M1404" s="11"/>
    </row>
    <row r="1405" spans="1:13" ht="33" customHeight="1" x14ac:dyDescent="0.2">
      <c r="A1405" s="1"/>
      <c r="B1405" s="1"/>
      <c r="C1405" s="1"/>
      <c r="G1405" s="9"/>
      <c r="H1405" s="11"/>
      <c r="I1405" s="12"/>
      <c r="K1405" s="11"/>
      <c r="L1405" s="11"/>
      <c r="M1405" s="11"/>
    </row>
    <row r="1406" spans="1:13" ht="33" customHeight="1" x14ac:dyDescent="0.2">
      <c r="A1406" s="1"/>
      <c r="B1406" s="1"/>
      <c r="C1406" s="1"/>
      <c r="G1406" s="9"/>
      <c r="H1406" s="11"/>
      <c r="I1406" s="12"/>
      <c r="K1406" s="11"/>
      <c r="L1406" s="11"/>
      <c r="M1406" s="11"/>
    </row>
    <row r="1407" spans="1:13" ht="33" customHeight="1" x14ac:dyDescent="0.2">
      <c r="A1407" s="1"/>
      <c r="B1407" s="1"/>
      <c r="C1407" s="1"/>
      <c r="G1407" s="9"/>
      <c r="H1407" s="11"/>
      <c r="I1407" s="12"/>
      <c r="K1407" s="11"/>
      <c r="L1407" s="11"/>
      <c r="M1407" s="11"/>
    </row>
    <row r="1408" spans="1:13" ht="33" customHeight="1" x14ac:dyDescent="0.2">
      <c r="A1408" s="1"/>
      <c r="B1408" s="1"/>
      <c r="C1408" s="1"/>
      <c r="G1408" s="9"/>
      <c r="H1408" s="11"/>
      <c r="I1408" s="12"/>
      <c r="K1408" s="11"/>
      <c r="L1408" s="11"/>
      <c r="M1408" s="11"/>
    </row>
    <row r="1409" spans="1:13" ht="33" customHeight="1" x14ac:dyDescent="0.2">
      <c r="A1409" s="1"/>
      <c r="B1409" s="1"/>
      <c r="C1409" s="1"/>
      <c r="G1409" s="9"/>
      <c r="H1409" s="11"/>
      <c r="I1409" s="12"/>
      <c r="K1409" s="11"/>
      <c r="L1409" s="11"/>
      <c r="M1409" s="11"/>
    </row>
    <row r="1410" spans="1:13" ht="33" customHeight="1" x14ac:dyDescent="0.2">
      <c r="A1410" s="1"/>
      <c r="B1410" s="1"/>
      <c r="C1410" s="1"/>
      <c r="G1410" s="9"/>
      <c r="H1410" s="11"/>
      <c r="I1410" s="12"/>
      <c r="K1410" s="11"/>
      <c r="L1410" s="11"/>
      <c r="M1410" s="11"/>
    </row>
    <row r="1411" spans="1:13" ht="33" customHeight="1" x14ac:dyDescent="0.2">
      <c r="A1411" s="1"/>
      <c r="B1411" s="1"/>
      <c r="C1411" s="1"/>
      <c r="G1411" s="9"/>
      <c r="H1411" s="11"/>
      <c r="I1411" s="12"/>
      <c r="K1411" s="11"/>
      <c r="L1411" s="11"/>
      <c r="M1411" s="11"/>
    </row>
    <row r="1412" spans="1:13" ht="33" customHeight="1" x14ac:dyDescent="0.2">
      <c r="A1412" s="1"/>
      <c r="B1412" s="1"/>
      <c r="C1412" s="1"/>
      <c r="G1412" s="9"/>
      <c r="H1412" s="11"/>
      <c r="I1412" s="12"/>
      <c r="K1412" s="11"/>
      <c r="L1412" s="11"/>
      <c r="M1412" s="11"/>
    </row>
    <row r="1413" spans="1:13" ht="33" customHeight="1" x14ac:dyDescent="0.2">
      <c r="A1413" s="1"/>
      <c r="B1413" s="1"/>
      <c r="C1413" s="1"/>
      <c r="G1413" s="9"/>
      <c r="H1413" s="11"/>
      <c r="I1413" s="12"/>
      <c r="K1413" s="11"/>
      <c r="L1413" s="11"/>
      <c r="M1413" s="11"/>
    </row>
    <row r="1414" spans="1:13" ht="33" customHeight="1" x14ac:dyDescent="0.2">
      <c r="A1414" s="1"/>
      <c r="B1414" s="1"/>
      <c r="C1414" s="1"/>
      <c r="G1414" s="9"/>
      <c r="H1414" s="11"/>
      <c r="I1414" s="12"/>
      <c r="K1414" s="11"/>
      <c r="L1414" s="11"/>
      <c r="M1414" s="11"/>
    </row>
    <row r="1415" spans="1:13" ht="33" customHeight="1" x14ac:dyDescent="0.2">
      <c r="A1415" s="1"/>
      <c r="B1415" s="1"/>
      <c r="C1415" s="1"/>
      <c r="G1415" s="9"/>
      <c r="H1415" s="11"/>
      <c r="I1415" s="12"/>
      <c r="K1415" s="11"/>
      <c r="L1415" s="11"/>
      <c r="M1415" s="11"/>
    </row>
    <row r="1416" spans="1:13" ht="33" customHeight="1" x14ac:dyDescent="0.2">
      <c r="A1416" s="1"/>
      <c r="B1416" s="1"/>
      <c r="C1416" s="1"/>
      <c r="G1416" s="9"/>
      <c r="H1416" s="11"/>
      <c r="I1416" s="12"/>
      <c r="K1416" s="11"/>
      <c r="L1416" s="11"/>
      <c r="M1416" s="11"/>
    </row>
    <row r="1417" spans="1:13" ht="33" customHeight="1" x14ac:dyDescent="0.2">
      <c r="A1417" s="1"/>
      <c r="B1417" s="1"/>
      <c r="C1417" s="1"/>
      <c r="G1417" s="9"/>
      <c r="H1417" s="11"/>
      <c r="I1417" s="12"/>
      <c r="K1417" s="11"/>
      <c r="L1417" s="11"/>
      <c r="M1417" s="11"/>
    </row>
    <row r="1418" spans="1:13" ht="33" customHeight="1" x14ac:dyDescent="0.2">
      <c r="A1418" s="1"/>
      <c r="B1418" s="1"/>
      <c r="C1418" s="1"/>
      <c r="G1418" s="9"/>
      <c r="H1418" s="11"/>
      <c r="I1418" s="12"/>
      <c r="K1418" s="11"/>
      <c r="L1418" s="11"/>
      <c r="M1418" s="11"/>
    </row>
    <row r="1419" spans="1:13" ht="33" customHeight="1" x14ac:dyDescent="0.2">
      <c r="A1419" s="1"/>
      <c r="B1419" s="1"/>
      <c r="C1419" s="1"/>
      <c r="G1419" s="9"/>
      <c r="H1419" s="11"/>
      <c r="I1419" s="12"/>
      <c r="K1419" s="11"/>
      <c r="L1419" s="11"/>
      <c r="M1419" s="11"/>
    </row>
    <row r="1420" spans="1:13" ht="33" customHeight="1" x14ac:dyDescent="0.2">
      <c r="A1420" s="1"/>
      <c r="B1420" s="1"/>
      <c r="C1420" s="1"/>
      <c r="G1420" s="9"/>
      <c r="H1420" s="11"/>
      <c r="I1420" s="12"/>
      <c r="K1420" s="11"/>
      <c r="L1420" s="11"/>
      <c r="M1420" s="11"/>
    </row>
    <row r="1421" spans="1:13" ht="33" customHeight="1" x14ac:dyDescent="0.2">
      <c r="A1421" s="1"/>
      <c r="B1421" s="1"/>
      <c r="C1421" s="1"/>
      <c r="G1421" s="9"/>
      <c r="H1421" s="11"/>
      <c r="I1421" s="12"/>
      <c r="K1421" s="11"/>
      <c r="L1421" s="11"/>
      <c r="M1421" s="11"/>
    </row>
    <row r="1422" spans="1:13" ht="33" customHeight="1" x14ac:dyDescent="0.2">
      <c r="A1422" s="1"/>
      <c r="B1422" s="1"/>
      <c r="C1422" s="1"/>
      <c r="G1422" s="9"/>
      <c r="H1422" s="11"/>
      <c r="I1422" s="12"/>
      <c r="K1422" s="11"/>
      <c r="L1422" s="11"/>
      <c r="M1422" s="11"/>
    </row>
    <row r="1423" spans="1:13" ht="33" customHeight="1" x14ac:dyDescent="0.2">
      <c r="A1423" s="1"/>
      <c r="B1423" s="1"/>
      <c r="C1423" s="1"/>
      <c r="G1423" s="9"/>
      <c r="H1423" s="11"/>
      <c r="I1423" s="12"/>
      <c r="K1423" s="11"/>
      <c r="L1423" s="11"/>
      <c r="M1423" s="11"/>
    </row>
    <row r="1424" spans="1:13" ht="33" customHeight="1" x14ac:dyDescent="0.2">
      <c r="A1424" s="1"/>
      <c r="B1424" s="1"/>
      <c r="C1424" s="1"/>
      <c r="G1424" s="9"/>
      <c r="H1424" s="11"/>
      <c r="I1424" s="12"/>
      <c r="K1424" s="11"/>
      <c r="L1424" s="11"/>
      <c r="M1424" s="11"/>
    </row>
    <row r="1425" spans="1:13" ht="33" customHeight="1" x14ac:dyDescent="0.2">
      <c r="A1425" s="1"/>
      <c r="B1425" s="1"/>
      <c r="C1425" s="1"/>
      <c r="G1425" s="9"/>
      <c r="H1425" s="11"/>
      <c r="I1425" s="12"/>
      <c r="K1425" s="11"/>
      <c r="L1425" s="11"/>
      <c r="M1425" s="11"/>
    </row>
    <row r="1426" spans="1:13" ht="33" customHeight="1" x14ac:dyDescent="0.2">
      <c r="A1426" s="1"/>
      <c r="B1426" s="1"/>
      <c r="C1426" s="1"/>
      <c r="G1426" s="9"/>
      <c r="H1426" s="11"/>
      <c r="I1426" s="12"/>
      <c r="K1426" s="11"/>
      <c r="L1426" s="11"/>
      <c r="M1426" s="11"/>
    </row>
    <row r="1427" spans="1:13" ht="33" customHeight="1" x14ac:dyDescent="0.2">
      <c r="A1427" s="1"/>
      <c r="B1427" s="1"/>
      <c r="C1427" s="1"/>
      <c r="G1427" s="9"/>
      <c r="H1427" s="11"/>
      <c r="I1427" s="12"/>
      <c r="K1427" s="11"/>
      <c r="L1427" s="11"/>
      <c r="M1427" s="11"/>
    </row>
    <row r="1428" spans="1:13" ht="33" customHeight="1" x14ac:dyDescent="0.2">
      <c r="A1428" s="1"/>
      <c r="B1428" s="1"/>
      <c r="C1428" s="1"/>
      <c r="G1428" s="9"/>
      <c r="H1428" s="11"/>
      <c r="I1428" s="12"/>
      <c r="K1428" s="11"/>
      <c r="L1428" s="11"/>
      <c r="M1428" s="11"/>
    </row>
    <row r="1429" spans="1:13" ht="33" customHeight="1" x14ac:dyDescent="0.2">
      <c r="A1429" s="1"/>
      <c r="B1429" s="1"/>
      <c r="C1429" s="1"/>
      <c r="G1429" s="9"/>
      <c r="H1429" s="11"/>
      <c r="I1429" s="12"/>
      <c r="K1429" s="11"/>
      <c r="L1429" s="11"/>
      <c r="M1429" s="11"/>
    </row>
    <row r="1430" spans="1:13" ht="33" customHeight="1" x14ac:dyDescent="0.2">
      <c r="A1430" s="1"/>
      <c r="B1430" s="1"/>
      <c r="C1430" s="1"/>
      <c r="G1430" s="9"/>
      <c r="H1430" s="11"/>
      <c r="I1430" s="12"/>
      <c r="K1430" s="11"/>
      <c r="L1430" s="11"/>
      <c r="M1430" s="11"/>
    </row>
    <row r="1431" spans="1:13" ht="33" customHeight="1" x14ac:dyDescent="0.2">
      <c r="A1431" s="1"/>
      <c r="B1431" s="1"/>
      <c r="C1431" s="1"/>
      <c r="G1431" s="9"/>
      <c r="H1431" s="11"/>
      <c r="I1431" s="12"/>
      <c r="K1431" s="11"/>
      <c r="L1431" s="11"/>
      <c r="M1431" s="11"/>
    </row>
    <row r="1432" spans="1:13" ht="33" customHeight="1" x14ac:dyDescent="0.2">
      <c r="A1432" s="1"/>
      <c r="B1432" s="1"/>
      <c r="C1432" s="1"/>
      <c r="G1432" s="9"/>
      <c r="H1432" s="11"/>
      <c r="I1432" s="12"/>
      <c r="K1432" s="11"/>
      <c r="L1432" s="11"/>
      <c r="M1432" s="11"/>
    </row>
    <row r="1433" spans="1:13" ht="33" customHeight="1" x14ac:dyDescent="0.2">
      <c r="A1433" s="1"/>
      <c r="B1433" s="1"/>
      <c r="C1433" s="1"/>
      <c r="G1433" s="9"/>
      <c r="H1433" s="11"/>
      <c r="I1433" s="12"/>
      <c r="K1433" s="11"/>
      <c r="L1433" s="11"/>
      <c r="M1433" s="11"/>
    </row>
    <row r="1434" spans="1:13" ht="33" customHeight="1" x14ac:dyDescent="0.2">
      <c r="A1434" s="1"/>
      <c r="B1434" s="1"/>
      <c r="C1434" s="1"/>
      <c r="G1434" s="9"/>
      <c r="H1434" s="11"/>
      <c r="I1434" s="12"/>
      <c r="K1434" s="11"/>
      <c r="L1434" s="11"/>
      <c r="M1434" s="11"/>
    </row>
    <row r="1435" spans="1:13" ht="33" customHeight="1" x14ac:dyDescent="0.2">
      <c r="A1435" s="1"/>
      <c r="B1435" s="1"/>
      <c r="C1435" s="1"/>
      <c r="G1435" s="9"/>
      <c r="H1435" s="11"/>
      <c r="I1435" s="12"/>
      <c r="K1435" s="11"/>
      <c r="L1435" s="11"/>
      <c r="M1435" s="11"/>
    </row>
    <row r="1436" spans="1:13" ht="33" customHeight="1" x14ac:dyDescent="0.2">
      <c r="A1436" s="1"/>
      <c r="B1436" s="1"/>
      <c r="C1436" s="1"/>
      <c r="G1436" s="9"/>
      <c r="H1436" s="11"/>
      <c r="I1436" s="12"/>
      <c r="K1436" s="11"/>
      <c r="L1436" s="11"/>
      <c r="M1436" s="11"/>
    </row>
    <row r="1437" spans="1:13" ht="33" customHeight="1" x14ac:dyDescent="0.2">
      <c r="A1437" s="1"/>
      <c r="B1437" s="1"/>
      <c r="C1437" s="1"/>
      <c r="G1437" s="9"/>
      <c r="H1437" s="11"/>
      <c r="I1437" s="12"/>
      <c r="K1437" s="11"/>
      <c r="L1437" s="11"/>
      <c r="M1437" s="11"/>
    </row>
    <row r="1438" spans="1:13" ht="33" customHeight="1" x14ac:dyDescent="0.2">
      <c r="A1438" s="1"/>
      <c r="B1438" s="1"/>
      <c r="C1438" s="1"/>
      <c r="G1438" s="9"/>
      <c r="H1438" s="11"/>
      <c r="I1438" s="12"/>
      <c r="K1438" s="11"/>
      <c r="L1438" s="11"/>
      <c r="M1438" s="11"/>
    </row>
    <row r="1439" spans="1:13" ht="33" customHeight="1" x14ac:dyDescent="0.2">
      <c r="A1439" s="1"/>
      <c r="B1439" s="1"/>
      <c r="C1439" s="1"/>
      <c r="G1439" s="9"/>
      <c r="H1439" s="11"/>
      <c r="I1439" s="12"/>
      <c r="K1439" s="11"/>
      <c r="L1439" s="11"/>
      <c r="M1439" s="11"/>
    </row>
    <row r="1440" spans="1:13" ht="33" customHeight="1" x14ac:dyDescent="0.2">
      <c r="A1440" s="1"/>
      <c r="B1440" s="1"/>
      <c r="C1440" s="1"/>
      <c r="G1440" s="9"/>
      <c r="H1440" s="11"/>
      <c r="I1440" s="12"/>
      <c r="K1440" s="11"/>
      <c r="L1440" s="11"/>
      <c r="M1440" s="11"/>
    </row>
    <row r="1441" spans="1:13" ht="33" customHeight="1" x14ac:dyDescent="0.2">
      <c r="A1441" s="1"/>
      <c r="B1441" s="1"/>
      <c r="C1441" s="1"/>
      <c r="G1441" s="9"/>
      <c r="H1441" s="11"/>
      <c r="I1441" s="12"/>
      <c r="K1441" s="11"/>
      <c r="L1441" s="11"/>
      <c r="M1441" s="11"/>
    </row>
    <row r="1442" spans="1:13" ht="33" customHeight="1" x14ac:dyDescent="0.2">
      <c r="A1442" s="1"/>
      <c r="B1442" s="1"/>
      <c r="C1442" s="1"/>
      <c r="G1442" s="9"/>
      <c r="H1442" s="11"/>
      <c r="I1442" s="12"/>
      <c r="K1442" s="11"/>
      <c r="L1442" s="11"/>
      <c r="M1442" s="11"/>
    </row>
    <row r="1443" spans="1:13" ht="33" customHeight="1" x14ac:dyDescent="0.2">
      <c r="A1443" s="1"/>
      <c r="B1443" s="1"/>
      <c r="C1443" s="1"/>
      <c r="G1443" s="9"/>
      <c r="H1443" s="11"/>
      <c r="I1443" s="12"/>
      <c r="K1443" s="11"/>
      <c r="L1443" s="11"/>
      <c r="M1443" s="11"/>
    </row>
    <row r="1444" spans="1:13" ht="33" customHeight="1" x14ac:dyDescent="0.2">
      <c r="A1444" s="1"/>
      <c r="B1444" s="1"/>
      <c r="C1444" s="1"/>
      <c r="G1444" s="9"/>
      <c r="H1444" s="11"/>
      <c r="I1444" s="12"/>
      <c r="K1444" s="11"/>
      <c r="L1444" s="11"/>
      <c r="M1444" s="11"/>
    </row>
    <row r="1445" spans="1:13" ht="33" customHeight="1" x14ac:dyDescent="0.2">
      <c r="A1445" s="1"/>
      <c r="B1445" s="1"/>
      <c r="C1445" s="1"/>
      <c r="G1445" s="9"/>
      <c r="H1445" s="11"/>
      <c r="I1445" s="12"/>
      <c r="K1445" s="11"/>
      <c r="L1445" s="11"/>
      <c r="M1445" s="11"/>
    </row>
    <row r="1446" spans="1:13" ht="33" customHeight="1" x14ac:dyDescent="0.2">
      <c r="A1446" s="1"/>
      <c r="B1446" s="1"/>
      <c r="C1446" s="1"/>
      <c r="G1446" s="9"/>
      <c r="H1446" s="11"/>
      <c r="I1446" s="12"/>
      <c r="K1446" s="11"/>
      <c r="L1446" s="11"/>
      <c r="M1446" s="11"/>
    </row>
    <row r="1447" spans="1:13" ht="33" customHeight="1" x14ac:dyDescent="0.2">
      <c r="A1447" s="1"/>
      <c r="B1447" s="1"/>
      <c r="C1447" s="1"/>
      <c r="G1447" s="9"/>
      <c r="H1447" s="11"/>
      <c r="I1447" s="12"/>
      <c r="K1447" s="11"/>
      <c r="L1447" s="11"/>
      <c r="M1447" s="11"/>
    </row>
    <row r="1448" spans="1:13" ht="33" customHeight="1" x14ac:dyDescent="0.2">
      <c r="A1448" s="1"/>
      <c r="B1448" s="1"/>
      <c r="C1448" s="1"/>
      <c r="G1448" s="9"/>
      <c r="H1448" s="11"/>
      <c r="I1448" s="12"/>
      <c r="K1448" s="11"/>
      <c r="L1448" s="11"/>
      <c r="M1448" s="11"/>
    </row>
    <row r="1449" spans="1:13" ht="33" customHeight="1" x14ac:dyDescent="0.2">
      <c r="A1449" s="1"/>
      <c r="B1449" s="1"/>
      <c r="C1449" s="1"/>
      <c r="G1449" s="9"/>
      <c r="H1449" s="11"/>
      <c r="I1449" s="12"/>
      <c r="K1449" s="11"/>
      <c r="L1449" s="11"/>
      <c r="M1449" s="11"/>
    </row>
    <row r="1450" spans="1:13" ht="33" customHeight="1" x14ac:dyDescent="0.2">
      <c r="A1450" s="1"/>
      <c r="B1450" s="1"/>
      <c r="C1450" s="1"/>
      <c r="G1450" s="9"/>
      <c r="H1450" s="11"/>
      <c r="I1450" s="12"/>
      <c r="K1450" s="11"/>
      <c r="L1450" s="11"/>
      <c r="M1450" s="11"/>
    </row>
    <row r="1451" spans="1:13" ht="33" customHeight="1" x14ac:dyDescent="0.2">
      <c r="A1451" s="1"/>
      <c r="B1451" s="1"/>
      <c r="C1451" s="1"/>
      <c r="G1451" s="9"/>
      <c r="H1451" s="11"/>
      <c r="I1451" s="12"/>
      <c r="K1451" s="11"/>
      <c r="L1451" s="11"/>
      <c r="M1451" s="11"/>
    </row>
    <row r="1452" spans="1:13" ht="33" customHeight="1" x14ac:dyDescent="0.2">
      <c r="A1452" s="1"/>
      <c r="B1452" s="1"/>
      <c r="C1452" s="1"/>
      <c r="G1452" s="9"/>
      <c r="H1452" s="11"/>
      <c r="I1452" s="12"/>
      <c r="K1452" s="11"/>
      <c r="L1452" s="11"/>
      <c r="M1452" s="11"/>
    </row>
    <row r="1453" spans="1:13" ht="33" customHeight="1" x14ac:dyDescent="0.2">
      <c r="A1453" s="1"/>
      <c r="B1453" s="1"/>
      <c r="C1453" s="1"/>
      <c r="G1453" s="9"/>
      <c r="H1453" s="11"/>
      <c r="I1453" s="12"/>
      <c r="K1453" s="11"/>
      <c r="L1453" s="11"/>
      <c r="M1453" s="11"/>
    </row>
    <row r="1454" spans="1:13" ht="33" customHeight="1" x14ac:dyDescent="0.2">
      <c r="A1454" s="1"/>
      <c r="B1454" s="1"/>
      <c r="C1454" s="1"/>
      <c r="G1454" s="9"/>
      <c r="H1454" s="11"/>
      <c r="I1454" s="12"/>
      <c r="K1454" s="11"/>
      <c r="L1454" s="11"/>
      <c r="M1454" s="11"/>
    </row>
    <row r="1455" spans="1:13" ht="33" customHeight="1" x14ac:dyDescent="0.2">
      <c r="A1455" s="1"/>
      <c r="B1455" s="1"/>
      <c r="C1455" s="1"/>
      <c r="G1455" s="9"/>
      <c r="H1455" s="11"/>
      <c r="I1455" s="12"/>
      <c r="K1455" s="11"/>
      <c r="L1455" s="11"/>
      <c r="M1455" s="11"/>
    </row>
    <row r="1456" spans="1:13" ht="33" customHeight="1" x14ac:dyDescent="0.2">
      <c r="A1456" s="1"/>
      <c r="B1456" s="1"/>
      <c r="C1456" s="1"/>
      <c r="G1456" s="9"/>
      <c r="H1456" s="11"/>
      <c r="I1456" s="12"/>
      <c r="K1456" s="11"/>
      <c r="L1456" s="11"/>
      <c r="M1456" s="11"/>
    </row>
    <row r="1457" spans="1:13" ht="33" customHeight="1" x14ac:dyDescent="0.2">
      <c r="A1457" s="1"/>
      <c r="B1457" s="1"/>
      <c r="C1457" s="1"/>
      <c r="G1457" s="9"/>
      <c r="H1457" s="11"/>
      <c r="I1457" s="12"/>
      <c r="K1457" s="11"/>
      <c r="L1457" s="11"/>
      <c r="M1457" s="11"/>
    </row>
    <row r="1458" spans="1:13" ht="33" customHeight="1" x14ac:dyDescent="0.2">
      <c r="A1458" s="1"/>
      <c r="B1458" s="1"/>
      <c r="C1458" s="1"/>
      <c r="G1458" s="9"/>
      <c r="H1458" s="11"/>
      <c r="I1458" s="12"/>
      <c r="K1458" s="11"/>
      <c r="L1458" s="11"/>
      <c r="M1458" s="11"/>
    </row>
    <row r="1459" spans="1:13" ht="33" customHeight="1" x14ac:dyDescent="0.2">
      <c r="A1459" s="1"/>
      <c r="B1459" s="1"/>
      <c r="C1459" s="1"/>
      <c r="G1459" s="9"/>
      <c r="H1459" s="11"/>
      <c r="I1459" s="12"/>
      <c r="K1459" s="11"/>
      <c r="L1459" s="11"/>
      <c r="M1459" s="11"/>
    </row>
    <row r="1460" spans="1:13" ht="33" customHeight="1" x14ac:dyDescent="0.2">
      <c r="A1460" s="1"/>
      <c r="B1460" s="1"/>
      <c r="C1460" s="1"/>
      <c r="G1460" s="9"/>
      <c r="H1460" s="11"/>
      <c r="I1460" s="12"/>
      <c r="K1460" s="11"/>
      <c r="L1460" s="11"/>
      <c r="M1460" s="11"/>
    </row>
    <row r="1461" spans="1:13" ht="33" customHeight="1" x14ac:dyDescent="0.2">
      <c r="A1461" s="1"/>
      <c r="B1461" s="1"/>
      <c r="C1461" s="1"/>
      <c r="G1461" s="9"/>
      <c r="H1461" s="11"/>
      <c r="I1461" s="12"/>
      <c r="K1461" s="11"/>
      <c r="L1461" s="11"/>
      <c r="M1461" s="11"/>
    </row>
    <row r="1462" spans="1:13" ht="33" customHeight="1" x14ac:dyDescent="0.2">
      <c r="A1462" s="1"/>
      <c r="B1462" s="1"/>
      <c r="C1462" s="1"/>
      <c r="G1462" s="9"/>
      <c r="H1462" s="11"/>
      <c r="I1462" s="12"/>
      <c r="K1462" s="11"/>
      <c r="L1462" s="11"/>
      <c r="M1462" s="11"/>
    </row>
    <row r="1463" spans="1:13" ht="33" customHeight="1" x14ac:dyDescent="0.2">
      <c r="A1463" s="1"/>
      <c r="B1463" s="1"/>
      <c r="C1463" s="1"/>
      <c r="G1463" s="9"/>
      <c r="H1463" s="11"/>
      <c r="I1463" s="12"/>
      <c r="K1463" s="11"/>
      <c r="L1463" s="11"/>
      <c r="M1463" s="11"/>
    </row>
    <row r="1464" spans="1:13" ht="33" customHeight="1" x14ac:dyDescent="0.2">
      <c r="A1464" s="1"/>
      <c r="B1464" s="1"/>
      <c r="C1464" s="1"/>
      <c r="G1464" s="9"/>
      <c r="H1464" s="11"/>
      <c r="I1464" s="12"/>
      <c r="K1464" s="11"/>
      <c r="L1464" s="11"/>
      <c r="M1464" s="11"/>
    </row>
    <row r="1465" spans="1:13" ht="33" customHeight="1" x14ac:dyDescent="0.2">
      <c r="A1465" s="1"/>
      <c r="B1465" s="1"/>
      <c r="C1465" s="1"/>
      <c r="G1465" s="9"/>
      <c r="H1465" s="11"/>
      <c r="I1465" s="12"/>
      <c r="K1465" s="11"/>
      <c r="L1465" s="11"/>
      <c r="M1465" s="11"/>
    </row>
    <row r="1466" spans="1:13" ht="33" customHeight="1" x14ac:dyDescent="0.2">
      <c r="A1466" s="1"/>
      <c r="B1466" s="1"/>
      <c r="C1466" s="1"/>
      <c r="G1466" s="9"/>
      <c r="H1466" s="11"/>
      <c r="I1466" s="12"/>
      <c r="K1466" s="11"/>
      <c r="L1466" s="11"/>
      <c r="M1466" s="11"/>
    </row>
    <row r="1467" spans="1:13" ht="33" customHeight="1" x14ac:dyDescent="0.2">
      <c r="A1467" s="1"/>
      <c r="B1467" s="1"/>
      <c r="C1467" s="1"/>
      <c r="G1467" s="9"/>
      <c r="H1467" s="11"/>
      <c r="I1467" s="12"/>
      <c r="K1467" s="11"/>
      <c r="L1467" s="11"/>
      <c r="M1467" s="11"/>
    </row>
    <row r="1468" spans="1:13" ht="33" customHeight="1" x14ac:dyDescent="0.2">
      <c r="A1468" s="1"/>
      <c r="B1468" s="1"/>
      <c r="C1468" s="1"/>
      <c r="G1468" s="9"/>
      <c r="H1468" s="11"/>
      <c r="I1468" s="12"/>
      <c r="K1468" s="11"/>
      <c r="L1468" s="11"/>
      <c r="M1468" s="11"/>
    </row>
    <row r="1469" spans="1:13" ht="33" customHeight="1" x14ac:dyDescent="0.2">
      <c r="A1469" s="1"/>
      <c r="B1469" s="1"/>
      <c r="C1469" s="1"/>
      <c r="G1469" s="9"/>
      <c r="H1469" s="11"/>
      <c r="I1469" s="12"/>
      <c r="K1469" s="11"/>
      <c r="L1469" s="11"/>
      <c r="M1469" s="11"/>
    </row>
    <row r="1470" spans="1:13" ht="33" customHeight="1" x14ac:dyDescent="0.2">
      <c r="A1470" s="1"/>
      <c r="B1470" s="1"/>
      <c r="C1470" s="1"/>
      <c r="G1470" s="9"/>
      <c r="H1470" s="11"/>
      <c r="I1470" s="12"/>
      <c r="K1470" s="11"/>
      <c r="L1470" s="11"/>
      <c r="M1470" s="11"/>
    </row>
    <row r="1471" spans="1:13" ht="33" customHeight="1" x14ac:dyDescent="0.2">
      <c r="A1471" s="1"/>
      <c r="B1471" s="1"/>
      <c r="C1471" s="1"/>
      <c r="G1471" s="9"/>
      <c r="H1471" s="11"/>
      <c r="I1471" s="12"/>
      <c r="K1471" s="11"/>
      <c r="L1471" s="11"/>
      <c r="M1471" s="11"/>
    </row>
    <row r="1472" spans="1:13" ht="33" customHeight="1" x14ac:dyDescent="0.2">
      <c r="A1472" s="1"/>
      <c r="B1472" s="1"/>
      <c r="C1472" s="1"/>
      <c r="G1472" s="9"/>
      <c r="H1472" s="11"/>
      <c r="I1472" s="12"/>
      <c r="K1472" s="11"/>
      <c r="L1472" s="11"/>
      <c r="M1472" s="11"/>
    </row>
    <row r="1473" spans="1:13" ht="33" customHeight="1" x14ac:dyDescent="0.2">
      <c r="A1473" s="1"/>
      <c r="B1473" s="1"/>
      <c r="C1473" s="1"/>
      <c r="G1473" s="9"/>
      <c r="H1473" s="11"/>
      <c r="I1473" s="12"/>
      <c r="K1473" s="11"/>
      <c r="L1473" s="11"/>
      <c r="M1473" s="11"/>
    </row>
    <row r="1474" spans="1:13" ht="33" customHeight="1" x14ac:dyDescent="0.2">
      <c r="A1474" s="1"/>
      <c r="B1474" s="1"/>
      <c r="C1474" s="1"/>
      <c r="G1474" s="9"/>
      <c r="H1474" s="11"/>
      <c r="I1474" s="12"/>
      <c r="K1474" s="11"/>
      <c r="L1474" s="11"/>
      <c r="M1474" s="11"/>
    </row>
    <row r="1475" spans="1:13" ht="33" customHeight="1" x14ac:dyDescent="0.2">
      <c r="A1475" s="1"/>
      <c r="B1475" s="1"/>
      <c r="C1475" s="1"/>
      <c r="G1475" s="9"/>
      <c r="H1475" s="11"/>
      <c r="I1475" s="12"/>
      <c r="K1475" s="11"/>
      <c r="L1475" s="11"/>
      <c r="M1475" s="11"/>
    </row>
    <row r="1476" spans="1:13" ht="33" customHeight="1" x14ac:dyDescent="0.2">
      <c r="A1476" s="1"/>
      <c r="B1476" s="1"/>
      <c r="C1476" s="1"/>
      <c r="G1476" s="9"/>
      <c r="H1476" s="11"/>
      <c r="I1476" s="12"/>
      <c r="K1476" s="11"/>
      <c r="L1476" s="11"/>
      <c r="M1476" s="11"/>
    </row>
    <row r="1477" spans="1:13" ht="33" customHeight="1" x14ac:dyDescent="0.2">
      <c r="A1477" s="1"/>
      <c r="B1477" s="1"/>
      <c r="C1477" s="1"/>
      <c r="G1477" s="9"/>
      <c r="H1477" s="11"/>
      <c r="I1477" s="12"/>
      <c r="K1477" s="11"/>
      <c r="L1477" s="11"/>
      <c r="M1477" s="11"/>
    </row>
    <row r="1478" spans="1:13" ht="33" customHeight="1" x14ac:dyDescent="0.2">
      <c r="A1478" s="1"/>
      <c r="B1478" s="1"/>
      <c r="C1478" s="1"/>
      <c r="G1478" s="9"/>
      <c r="H1478" s="11"/>
      <c r="I1478" s="12"/>
      <c r="K1478" s="11"/>
      <c r="L1478" s="11"/>
      <c r="M1478" s="11"/>
    </row>
    <row r="1479" spans="1:13" ht="33" customHeight="1" x14ac:dyDescent="0.2">
      <c r="A1479" s="1"/>
      <c r="B1479" s="1"/>
      <c r="C1479" s="1"/>
      <c r="G1479" s="9"/>
      <c r="H1479" s="11"/>
      <c r="I1479" s="12"/>
      <c r="K1479" s="11"/>
      <c r="L1479" s="11"/>
      <c r="M1479" s="11"/>
    </row>
    <row r="1480" spans="1:13" ht="33" customHeight="1" x14ac:dyDescent="0.2">
      <c r="A1480" s="1"/>
      <c r="B1480" s="1"/>
      <c r="C1480" s="1"/>
      <c r="G1480" s="9"/>
      <c r="H1480" s="11"/>
      <c r="I1480" s="12"/>
      <c r="K1480" s="11"/>
      <c r="L1480" s="11"/>
      <c r="M1480" s="11"/>
    </row>
    <row r="1481" spans="1:13" ht="33" customHeight="1" x14ac:dyDescent="0.2">
      <c r="A1481" s="1"/>
      <c r="B1481" s="1"/>
      <c r="C1481" s="1"/>
      <c r="G1481" s="9"/>
      <c r="H1481" s="11"/>
      <c r="I1481" s="12"/>
      <c r="K1481" s="11"/>
      <c r="L1481" s="11"/>
      <c r="M1481" s="11"/>
    </row>
    <row r="1482" spans="1:13" ht="33" customHeight="1" x14ac:dyDescent="0.2">
      <c r="A1482" s="1"/>
      <c r="B1482" s="1"/>
      <c r="C1482" s="1"/>
      <c r="G1482" s="9"/>
      <c r="H1482" s="11"/>
      <c r="I1482" s="12"/>
      <c r="K1482" s="11"/>
      <c r="L1482" s="11"/>
      <c r="M1482" s="11"/>
    </row>
    <row r="1483" spans="1:13" ht="33" customHeight="1" x14ac:dyDescent="0.2">
      <c r="A1483" s="1"/>
      <c r="B1483" s="1"/>
      <c r="C1483" s="1"/>
      <c r="G1483" s="9"/>
      <c r="H1483" s="11"/>
      <c r="I1483" s="12"/>
      <c r="K1483" s="11"/>
      <c r="L1483" s="11"/>
      <c r="M1483" s="11"/>
    </row>
    <row r="1484" spans="1:13" ht="33" customHeight="1" x14ac:dyDescent="0.2">
      <c r="A1484" s="1"/>
      <c r="B1484" s="1"/>
      <c r="C1484" s="1"/>
      <c r="G1484" s="9"/>
      <c r="H1484" s="11"/>
      <c r="I1484" s="12"/>
      <c r="K1484" s="11"/>
      <c r="L1484" s="11"/>
      <c r="M1484" s="11"/>
    </row>
    <row r="1485" spans="1:13" ht="33" customHeight="1" x14ac:dyDescent="0.2">
      <c r="A1485" s="1"/>
      <c r="B1485" s="1"/>
      <c r="C1485" s="1"/>
      <c r="G1485" s="9"/>
      <c r="H1485" s="11"/>
      <c r="I1485" s="12"/>
      <c r="K1485" s="11"/>
      <c r="L1485" s="11"/>
      <c r="M1485" s="11"/>
    </row>
    <row r="1486" spans="1:13" ht="33" customHeight="1" x14ac:dyDescent="0.2">
      <c r="A1486" s="1"/>
      <c r="B1486" s="1"/>
      <c r="C1486" s="1"/>
      <c r="G1486" s="9"/>
      <c r="H1486" s="11"/>
      <c r="I1486" s="12"/>
      <c r="K1486" s="11"/>
      <c r="L1486" s="11"/>
      <c r="M1486" s="11"/>
    </row>
    <row r="1487" spans="1:13" ht="33" customHeight="1" x14ac:dyDescent="0.2">
      <c r="A1487" s="1"/>
      <c r="B1487" s="1"/>
      <c r="C1487" s="1"/>
      <c r="G1487" s="9"/>
      <c r="H1487" s="11"/>
      <c r="I1487" s="12"/>
      <c r="K1487" s="11"/>
      <c r="L1487" s="11"/>
      <c r="M1487" s="11"/>
    </row>
    <row r="1488" spans="1:13" ht="33" customHeight="1" x14ac:dyDescent="0.2">
      <c r="A1488" s="1"/>
      <c r="B1488" s="1"/>
      <c r="C1488" s="1"/>
      <c r="G1488" s="9"/>
      <c r="H1488" s="11"/>
      <c r="I1488" s="12"/>
      <c r="K1488" s="11"/>
      <c r="L1488" s="11"/>
      <c r="M1488" s="11"/>
    </row>
    <row r="1489" spans="1:13" ht="33" customHeight="1" x14ac:dyDescent="0.2">
      <c r="A1489" s="1"/>
      <c r="B1489" s="1"/>
      <c r="C1489" s="1"/>
      <c r="G1489" s="9"/>
      <c r="H1489" s="11"/>
      <c r="I1489" s="12"/>
      <c r="K1489" s="11"/>
      <c r="L1489" s="11"/>
      <c r="M1489" s="11"/>
    </row>
    <row r="1490" spans="1:13" ht="33" customHeight="1" x14ac:dyDescent="0.2">
      <c r="A1490" s="1"/>
      <c r="B1490" s="1"/>
      <c r="C1490" s="1"/>
      <c r="G1490" s="9"/>
      <c r="H1490" s="11"/>
      <c r="I1490" s="12"/>
      <c r="K1490" s="11"/>
      <c r="L1490" s="11"/>
      <c r="M1490" s="11"/>
    </row>
    <row r="1491" spans="1:13" ht="33" customHeight="1" x14ac:dyDescent="0.2">
      <c r="A1491" s="1"/>
      <c r="B1491" s="1"/>
      <c r="C1491" s="1"/>
      <c r="G1491" s="9"/>
      <c r="H1491" s="11"/>
      <c r="I1491" s="12"/>
      <c r="K1491" s="11"/>
      <c r="L1491" s="11"/>
      <c r="M1491" s="11"/>
    </row>
    <row r="1492" spans="1:13" ht="33" customHeight="1" x14ac:dyDescent="0.2">
      <c r="A1492" s="1"/>
      <c r="B1492" s="1"/>
      <c r="C1492" s="1"/>
      <c r="G1492" s="9"/>
      <c r="H1492" s="11"/>
      <c r="I1492" s="12"/>
      <c r="K1492" s="11"/>
      <c r="L1492" s="11"/>
      <c r="M1492" s="11"/>
    </row>
    <row r="1493" spans="1:13" ht="33" customHeight="1" x14ac:dyDescent="0.2">
      <c r="A1493" s="1"/>
      <c r="B1493" s="1"/>
      <c r="C1493" s="1"/>
      <c r="G1493" s="9"/>
      <c r="H1493" s="11"/>
      <c r="I1493" s="12"/>
      <c r="K1493" s="11"/>
      <c r="L1493" s="11"/>
      <c r="M1493" s="11"/>
    </row>
    <row r="1494" spans="1:13" ht="33" customHeight="1" x14ac:dyDescent="0.2">
      <c r="A1494" s="1"/>
      <c r="B1494" s="1"/>
      <c r="C1494" s="1"/>
      <c r="G1494" s="9"/>
      <c r="H1494" s="11"/>
      <c r="I1494" s="12"/>
      <c r="K1494" s="11"/>
      <c r="L1494" s="11"/>
      <c r="M1494" s="11"/>
    </row>
    <row r="1495" spans="1:13" ht="33" customHeight="1" x14ac:dyDescent="0.2">
      <c r="A1495" s="1"/>
      <c r="B1495" s="1"/>
      <c r="C1495" s="1"/>
      <c r="G1495" s="9"/>
      <c r="H1495" s="11"/>
      <c r="I1495" s="12"/>
      <c r="K1495" s="11"/>
      <c r="L1495" s="11"/>
      <c r="M1495" s="11"/>
    </row>
    <row r="1496" spans="1:13" ht="33" customHeight="1" x14ac:dyDescent="0.2">
      <c r="A1496" s="1"/>
      <c r="B1496" s="1"/>
      <c r="C1496" s="1"/>
      <c r="G1496" s="9"/>
      <c r="H1496" s="11"/>
      <c r="I1496" s="12"/>
      <c r="K1496" s="11"/>
      <c r="L1496" s="11"/>
      <c r="M1496" s="11"/>
    </row>
    <row r="1497" spans="1:13" ht="33" customHeight="1" x14ac:dyDescent="0.2">
      <c r="A1497" s="1"/>
      <c r="B1497" s="1"/>
      <c r="C1497" s="1"/>
      <c r="G1497" s="9"/>
      <c r="H1497" s="11"/>
      <c r="I1497" s="12"/>
      <c r="K1497" s="11"/>
      <c r="L1497" s="11"/>
      <c r="M1497" s="11"/>
    </row>
    <row r="1498" spans="1:13" ht="33" customHeight="1" x14ac:dyDescent="0.2">
      <c r="A1498" s="1"/>
      <c r="B1498" s="1"/>
      <c r="C1498" s="1"/>
      <c r="G1498" s="9"/>
      <c r="H1498" s="11"/>
      <c r="I1498" s="12"/>
      <c r="K1498" s="11"/>
      <c r="L1498" s="11"/>
      <c r="M1498" s="11"/>
    </row>
    <row r="1499" spans="1:13" ht="33" customHeight="1" x14ac:dyDescent="0.2">
      <c r="A1499" s="1"/>
      <c r="B1499" s="1"/>
      <c r="C1499" s="1"/>
      <c r="G1499" s="9"/>
      <c r="H1499" s="11"/>
      <c r="I1499" s="12"/>
      <c r="K1499" s="11"/>
      <c r="L1499" s="11"/>
      <c r="M1499" s="11"/>
    </row>
    <row r="1500" spans="1:13" ht="33" customHeight="1" x14ac:dyDescent="0.2">
      <c r="A1500" s="1"/>
      <c r="B1500" s="1"/>
      <c r="C1500" s="1"/>
      <c r="G1500" s="9"/>
      <c r="H1500" s="11"/>
      <c r="I1500" s="12"/>
      <c r="K1500" s="11"/>
      <c r="L1500" s="11"/>
      <c r="M1500" s="11"/>
    </row>
    <row r="1501" spans="1:13" ht="33" customHeight="1" x14ac:dyDescent="0.2">
      <c r="A1501" s="1"/>
      <c r="B1501" s="1"/>
      <c r="C1501" s="1"/>
      <c r="G1501" s="9"/>
      <c r="H1501" s="11"/>
      <c r="I1501" s="12"/>
      <c r="K1501" s="11"/>
      <c r="L1501" s="11"/>
      <c r="M1501" s="11"/>
    </row>
    <row r="1502" spans="1:13" ht="33" customHeight="1" x14ac:dyDescent="0.2">
      <c r="A1502" s="1"/>
      <c r="B1502" s="1"/>
      <c r="C1502" s="1"/>
      <c r="G1502" s="9"/>
      <c r="H1502" s="11"/>
      <c r="I1502" s="12"/>
      <c r="K1502" s="11"/>
      <c r="L1502" s="11"/>
      <c r="M1502" s="11"/>
    </row>
    <row r="1503" spans="1:13" ht="33" customHeight="1" x14ac:dyDescent="0.2">
      <c r="A1503" s="1"/>
      <c r="B1503" s="1"/>
      <c r="C1503" s="1"/>
      <c r="G1503" s="9"/>
      <c r="H1503" s="11"/>
      <c r="I1503" s="12"/>
      <c r="K1503" s="11"/>
      <c r="L1503" s="11"/>
      <c r="M1503" s="11"/>
    </row>
    <row r="1504" spans="1:13" ht="33" customHeight="1" x14ac:dyDescent="0.2">
      <c r="A1504" s="1"/>
      <c r="B1504" s="1"/>
      <c r="C1504" s="1"/>
      <c r="G1504" s="9"/>
      <c r="H1504" s="11"/>
      <c r="I1504" s="12"/>
      <c r="K1504" s="11"/>
      <c r="L1504" s="11"/>
      <c r="M1504" s="11"/>
    </row>
    <row r="1505" spans="1:13" ht="33" customHeight="1" x14ac:dyDescent="0.2">
      <c r="A1505" s="1"/>
      <c r="B1505" s="1"/>
      <c r="C1505" s="1"/>
      <c r="G1505" s="9"/>
      <c r="H1505" s="11"/>
      <c r="I1505" s="12"/>
      <c r="K1505" s="11"/>
      <c r="L1505" s="11"/>
      <c r="M1505" s="11"/>
    </row>
    <row r="1506" spans="1:13" ht="33" customHeight="1" x14ac:dyDescent="0.2">
      <c r="A1506" s="1"/>
      <c r="B1506" s="1"/>
      <c r="C1506" s="1"/>
      <c r="G1506" s="9"/>
      <c r="H1506" s="11"/>
      <c r="I1506" s="12"/>
      <c r="K1506" s="11"/>
      <c r="L1506" s="11"/>
      <c r="M1506" s="11"/>
    </row>
    <row r="1507" spans="1:13" ht="33" customHeight="1" x14ac:dyDescent="0.2">
      <c r="A1507" s="1"/>
      <c r="B1507" s="1"/>
      <c r="C1507" s="1"/>
      <c r="G1507" s="9"/>
      <c r="H1507" s="11"/>
      <c r="I1507" s="12"/>
      <c r="K1507" s="11"/>
      <c r="L1507" s="11"/>
      <c r="M1507" s="11"/>
    </row>
    <row r="1508" spans="1:13" ht="33" customHeight="1" x14ac:dyDescent="0.2">
      <c r="A1508" s="1"/>
      <c r="B1508" s="1"/>
      <c r="C1508" s="1"/>
      <c r="G1508" s="9"/>
      <c r="H1508" s="11"/>
      <c r="I1508" s="12"/>
      <c r="K1508" s="11"/>
      <c r="L1508" s="11"/>
      <c r="M1508" s="11"/>
    </row>
    <row r="1509" spans="1:13" ht="33" customHeight="1" x14ac:dyDescent="0.2">
      <c r="A1509" s="1"/>
      <c r="B1509" s="1"/>
      <c r="C1509" s="1"/>
      <c r="G1509" s="9"/>
      <c r="H1509" s="11"/>
      <c r="I1509" s="12"/>
      <c r="K1509" s="11"/>
      <c r="L1509" s="11"/>
      <c r="M1509" s="11"/>
    </row>
    <row r="1510" spans="1:13" ht="33" customHeight="1" x14ac:dyDescent="0.2">
      <c r="A1510" s="1"/>
      <c r="B1510" s="1"/>
      <c r="C1510" s="1"/>
      <c r="G1510" s="9"/>
      <c r="H1510" s="11"/>
      <c r="I1510" s="12"/>
      <c r="K1510" s="11"/>
      <c r="L1510" s="11"/>
      <c r="M1510" s="11"/>
    </row>
    <row r="1511" spans="1:13" ht="33" customHeight="1" x14ac:dyDescent="0.2">
      <c r="A1511" s="1"/>
      <c r="B1511" s="1"/>
      <c r="C1511" s="1"/>
      <c r="G1511" s="9"/>
      <c r="H1511" s="11"/>
      <c r="I1511" s="12"/>
      <c r="K1511" s="11"/>
      <c r="L1511" s="11"/>
      <c r="M1511" s="11"/>
    </row>
    <row r="1512" spans="1:13" ht="33" customHeight="1" x14ac:dyDescent="0.2">
      <c r="A1512" s="1"/>
      <c r="B1512" s="1"/>
      <c r="C1512" s="1"/>
      <c r="G1512" s="9"/>
      <c r="H1512" s="11"/>
      <c r="I1512" s="12"/>
      <c r="K1512" s="11"/>
      <c r="L1512" s="11"/>
      <c r="M1512" s="11"/>
    </row>
    <row r="1513" spans="1:13" ht="33" customHeight="1" x14ac:dyDescent="0.2">
      <c r="A1513" s="1"/>
      <c r="B1513" s="1"/>
      <c r="C1513" s="1"/>
      <c r="G1513" s="9"/>
      <c r="H1513" s="11"/>
      <c r="I1513" s="12"/>
      <c r="K1513" s="11"/>
      <c r="L1513" s="11"/>
      <c r="M1513" s="11"/>
    </row>
    <row r="1514" spans="1:13" ht="33" customHeight="1" x14ac:dyDescent="0.2">
      <c r="A1514" s="1"/>
      <c r="B1514" s="1"/>
      <c r="C1514" s="1"/>
      <c r="G1514" s="9"/>
      <c r="H1514" s="11"/>
      <c r="I1514" s="12"/>
      <c r="K1514" s="11"/>
      <c r="L1514" s="11"/>
      <c r="M1514" s="11"/>
    </row>
    <row r="1515" spans="1:13" ht="33" customHeight="1" x14ac:dyDescent="0.2">
      <c r="A1515" s="1"/>
      <c r="B1515" s="1"/>
      <c r="C1515" s="1"/>
      <c r="G1515" s="9"/>
      <c r="H1515" s="11"/>
      <c r="I1515" s="12"/>
      <c r="K1515" s="11"/>
      <c r="L1515" s="11"/>
      <c r="M1515" s="11"/>
    </row>
    <row r="1516" spans="1:13" ht="33" customHeight="1" x14ac:dyDescent="0.2">
      <c r="A1516" s="1"/>
      <c r="B1516" s="1"/>
      <c r="C1516" s="1"/>
      <c r="G1516" s="9"/>
      <c r="H1516" s="11"/>
      <c r="I1516" s="12"/>
      <c r="K1516" s="11"/>
      <c r="L1516" s="11"/>
      <c r="M1516" s="11"/>
    </row>
    <row r="1517" spans="1:13" ht="33" customHeight="1" x14ac:dyDescent="0.2">
      <c r="A1517" s="1"/>
      <c r="B1517" s="1"/>
      <c r="C1517" s="1"/>
      <c r="G1517" s="9"/>
      <c r="H1517" s="11"/>
      <c r="I1517" s="12"/>
      <c r="K1517" s="11"/>
      <c r="L1517" s="11"/>
      <c r="M1517" s="11"/>
    </row>
    <row r="1518" spans="1:13" ht="33" customHeight="1" x14ac:dyDescent="0.2">
      <c r="A1518" s="1"/>
      <c r="B1518" s="1"/>
      <c r="C1518" s="1"/>
      <c r="G1518" s="9"/>
      <c r="H1518" s="11"/>
      <c r="I1518" s="12"/>
      <c r="K1518" s="11"/>
      <c r="L1518" s="11"/>
      <c r="M1518" s="11"/>
    </row>
    <row r="1519" spans="1:13" ht="33" customHeight="1" x14ac:dyDescent="0.2">
      <c r="A1519" s="1"/>
      <c r="B1519" s="1"/>
      <c r="C1519" s="1"/>
      <c r="G1519" s="9"/>
      <c r="H1519" s="11"/>
      <c r="I1519" s="12"/>
      <c r="K1519" s="11"/>
      <c r="L1519" s="11"/>
      <c r="M1519" s="11"/>
    </row>
    <row r="1520" spans="1:13" ht="33" customHeight="1" x14ac:dyDescent="0.2">
      <c r="A1520" s="1"/>
      <c r="B1520" s="1"/>
      <c r="C1520" s="1"/>
      <c r="G1520" s="9"/>
      <c r="H1520" s="11"/>
      <c r="I1520" s="12"/>
      <c r="K1520" s="11"/>
      <c r="L1520" s="11"/>
      <c r="M1520" s="11"/>
    </row>
    <row r="1521" spans="1:13" ht="33" customHeight="1" x14ac:dyDescent="0.2">
      <c r="A1521" s="1"/>
      <c r="B1521" s="1"/>
      <c r="C1521" s="1"/>
      <c r="G1521" s="9"/>
      <c r="H1521" s="11"/>
      <c r="I1521" s="12"/>
      <c r="K1521" s="11"/>
      <c r="L1521" s="11"/>
      <c r="M1521" s="11"/>
    </row>
    <row r="1522" spans="1:13" ht="33" customHeight="1" x14ac:dyDescent="0.2">
      <c r="A1522" s="1"/>
      <c r="B1522" s="1"/>
      <c r="C1522" s="1"/>
      <c r="G1522" s="9"/>
      <c r="H1522" s="11"/>
      <c r="I1522" s="12"/>
      <c r="K1522" s="11"/>
      <c r="L1522" s="11"/>
      <c r="M1522" s="11"/>
    </row>
    <row r="1523" spans="1:13" ht="33" customHeight="1" x14ac:dyDescent="0.2">
      <c r="A1523" s="1"/>
      <c r="B1523" s="1"/>
      <c r="C1523" s="1"/>
      <c r="G1523" s="9"/>
      <c r="H1523" s="11"/>
      <c r="I1523" s="12"/>
      <c r="K1523" s="11"/>
      <c r="L1523" s="11"/>
      <c r="M1523" s="11"/>
    </row>
    <row r="1524" spans="1:13" ht="33" customHeight="1" x14ac:dyDescent="0.2">
      <c r="A1524" s="1"/>
      <c r="B1524" s="1"/>
      <c r="C1524" s="1"/>
      <c r="G1524" s="9"/>
      <c r="H1524" s="11"/>
      <c r="I1524" s="12"/>
      <c r="K1524" s="11"/>
      <c r="L1524" s="11"/>
      <c r="M1524" s="11"/>
    </row>
    <row r="1525" spans="1:13" ht="33" customHeight="1" x14ac:dyDescent="0.2">
      <c r="A1525" s="1"/>
      <c r="B1525" s="1"/>
      <c r="C1525" s="1"/>
      <c r="G1525" s="9"/>
      <c r="H1525" s="11"/>
      <c r="I1525" s="12"/>
      <c r="K1525" s="11"/>
      <c r="L1525" s="11"/>
      <c r="M1525" s="11"/>
    </row>
    <row r="1526" spans="1:13" ht="33" customHeight="1" x14ac:dyDescent="0.2">
      <c r="A1526" s="1"/>
      <c r="B1526" s="1"/>
      <c r="C1526" s="1"/>
      <c r="G1526" s="9"/>
      <c r="H1526" s="11"/>
      <c r="I1526" s="12"/>
      <c r="K1526" s="11"/>
      <c r="L1526" s="11"/>
      <c r="M1526" s="11"/>
    </row>
    <row r="1527" spans="1:13" ht="33" customHeight="1" x14ac:dyDescent="0.2">
      <c r="A1527" s="1"/>
      <c r="B1527" s="1"/>
      <c r="C1527" s="1"/>
      <c r="G1527" s="9"/>
      <c r="H1527" s="11"/>
      <c r="I1527" s="12"/>
      <c r="K1527" s="11"/>
      <c r="L1527" s="11"/>
      <c r="M1527" s="11"/>
    </row>
    <row r="1528" spans="1:13" ht="33" customHeight="1" x14ac:dyDescent="0.2">
      <c r="A1528" s="1"/>
      <c r="B1528" s="1"/>
      <c r="C1528" s="1"/>
      <c r="G1528" s="9"/>
      <c r="H1528" s="11"/>
      <c r="I1528" s="12"/>
      <c r="K1528" s="11"/>
      <c r="L1528" s="11"/>
      <c r="M1528" s="11"/>
    </row>
    <row r="1529" spans="1:13" ht="33" customHeight="1" x14ac:dyDescent="0.2">
      <c r="A1529" s="1"/>
      <c r="B1529" s="1"/>
      <c r="C1529" s="1"/>
      <c r="G1529" s="9"/>
      <c r="H1529" s="11"/>
      <c r="I1529" s="12"/>
      <c r="K1529" s="11"/>
      <c r="L1529" s="11"/>
      <c r="M1529" s="11"/>
    </row>
    <row r="1530" spans="1:13" ht="33" customHeight="1" x14ac:dyDescent="0.2">
      <c r="A1530" s="1"/>
      <c r="B1530" s="1"/>
      <c r="C1530" s="1"/>
      <c r="G1530" s="9"/>
      <c r="H1530" s="11"/>
      <c r="I1530" s="12"/>
      <c r="K1530" s="11"/>
      <c r="L1530" s="11"/>
      <c r="M1530" s="11"/>
    </row>
    <row r="1531" spans="1:13" ht="33" customHeight="1" x14ac:dyDescent="0.2">
      <c r="A1531" s="1"/>
      <c r="B1531" s="1"/>
      <c r="C1531" s="1"/>
      <c r="G1531" s="9"/>
      <c r="H1531" s="11"/>
      <c r="I1531" s="12"/>
      <c r="K1531" s="11"/>
      <c r="L1531" s="11"/>
      <c r="M1531" s="11"/>
    </row>
    <row r="1532" spans="1:13" ht="33" customHeight="1" x14ac:dyDescent="0.2">
      <c r="A1532" s="1"/>
      <c r="B1532" s="1"/>
      <c r="C1532" s="1"/>
      <c r="G1532" s="9"/>
      <c r="H1532" s="11"/>
      <c r="I1532" s="12"/>
      <c r="K1532" s="11"/>
      <c r="L1532" s="11"/>
      <c r="M1532" s="11"/>
    </row>
    <row r="1533" spans="1:13" ht="33" customHeight="1" x14ac:dyDescent="0.2">
      <c r="A1533" s="1"/>
      <c r="B1533" s="1"/>
      <c r="C1533" s="1"/>
      <c r="G1533" s="9"/>
      <c r="H1533" s="11"/>
      <c r="I1533" s="12"/>
      <c r="K1533" s="11"/>
      <c r="L1533" s="11"/>
      <c r="M1533" s="11"/>
    </row>
    <row r="1534" spans="1:13" ht="33" customHeight="1" x14ac:dyDescent="0.2">
      <c r="A1534" s="1"/>
      <c r="B1534" s="1"/>
      <c r="C1534" s="1"/>
      <c r="G1534" s="9"/>
      <c r="H1534" s="11"/>
      <c r="I1534" s="12"/>
      <c r="K1534" s="11"/>
      <c r="L1534" s="11"/>
      <c r="M1534" s="11"/>
    </row>
    <row r="1535" spans="1:13" ht="33" customHeight="1" x14ac:dyDescent="0.2">
      <c r="A1535" s="1"/>
      <c r="B1535" s="1"/>
      <c r="C1535" s="1"/>
      <c r="G1535" s="9"/>
      <c r="H1535" s="11"/>
      <c r="I1535" s="12"/>
      <c r="K1535" s="11"/>
      <c r="L1535" s="11"/>
      <c r="M1535" s="11"/>
    </row>
    <row r="1536" spans="1:13" ht="33" customHeight="1" x14ac:dyDescent="0.2">
      <c r="A1536" s="1"/>
      <c r="B1536" s="1"/>
      <c r="C1536" s="1"/>
      <c r="G1536" s="9"/>
      <c r="H1536" s="11"/>
      <c r="I1536" s="12"/>
      <c r="K1536" s="11"/>
      <c r="L1536" s="11"/>
      <c r="M1536" s="11"/>
    </row>
    <row r="1537" spans="1:13" ht="33" customHeight="1" x14ac:dyDescent="0.2">
      <c r="A1537" s="1"/>
      <c r="B1537" s="1"/>
      <c r="C1537" s="1"/>
      <c r="G1537" s="9"/>
      <c r="H1537" s="11"/>
      <c r="I1537" s="12"/>
      <c r="K1537" s="11"/>
      <c r="L1537" s="11"/>
      <c r="M1537" s="11"/>
    </row>
    <row r="1538" spans="1:13" ht="33" customHeight="1" x14ac:dyDescent="0.2">
      <c r="A1538" s="1"/>
      <c r="B1538" s="1"/>
      <c r="C1538" s="1"/>
      <c r="G1538" s="9"/>
      <c r="H1538" s="11"/>
      <c r="I1538" s="12"/>
      <c r="K1538" s="11"/>
      <c r="L1538" s="11"/>
      <c r="M1538" s="11"/>
    </row>
    <row r="1539" spans="1:13" ht="33" customHeight="1" x14ac:dyDescent="0.2">
      <c r="A1539" s="1"/>
      <c r="B1539" s="1"/>
      <c r="C1539" s="1"/>
      <c r="G1539" s="9"/>
      <c r="H1539" s="11"/>
      <c r="I1539" s="12"/>
      <c r="K1539" s="11"/>
      <c r="L1539" s="11"/>
      <c r="M1539" s="11"/>
    </row>
    <row r="1540" spans="1:13" ht="33" customHeight="1" x14ac:dyDescent="0.2">
      <c r="A1540" s="1"/>
      <c r="B1540" s="1"/>
      <c r="C1540" s="1"/>
      <c r="G1540" s="9"/>
      <c r="H1540" s="11"/>
      <c r="I1540" s="12"/>
      <c r="K1540" s="11"/>
      <c r="L1540" s="11"/>
      <c r="M1540" s="11"/>
    </row>
    <row r="1541" spans="1:13" ht="33" customHeight="1" x14ac:dyDescent="0.2">
      <c r="A1541" s="1"/>
      <c r="B1541" s="1"/>
      <c r="C1541" s="1"/>
      <c r="G1541" s="9"/>
      <c r="H1541" s="11"/>
      <c r="I1541" s="12"/>
      <c r="K1541" s="11"/>
      <c r="L1541" s="11"/>
      <c r="M1541" s="11"/>
    </row>
    <row r="1542" spans="1:13" ht="33" customHeight="1" x14ac:dyDescent="0.2">
      <c r="A1542" s="1"/>
      <c r="B1542" s="1"/>
      <c r="C1542" s="1"/>
      <c r="G1542" s="9"/>
      <c r="H1542" s="11"/>
      <c r="I1542" s="12"/>
      <c r="K1542" s="11"/>
      <c r="L1542" s="11"/>
      <c r="M1542" s="11"/>
    </row>
    <row r="1543" spans="1:13" ht="33" customHeight="1" x14ac:dyDescent="0.2">
      <c r="A1543" s="1"/>
      <c r="B1543" s="1"/>
      <c r="C1543" s="1"/>
      <c r="G1543" s="9"/>
      <c r="H1543" s="11"/>
      <c r="I1543" s="12"/>
      <c r="K1543" s="11"/>
      <c r="L1543" s="11"/>
      <c r="M1543" s="11"/>
    </row>
    <row r="1544" spans="1:13" ht="33" customHeight="1" x14ac:dyDescent="0.2">
      <c r="A1544" s="1"/>
      <c r="B1544" s="1"/>
      <c r="C1544" s="1"/>
      <c r="G1544" s="9"/>
      <c r="H1544" s="11"/>
      <c r="I1544" s="12"/>
      <c r="K1544" s="11"/>
      <c r="L1544" s="11"/>
      <c r="M1544" s="11"/>
    </row>
    <row r="1545" spans="1:13" ht="33" customHeight="1" x14ac:dyDescent="0.2">
      <c r="A1545" s="1"/>
      <c r="B1545" s="1"/>
      <c r="C1545" s="1"/>
      <c r="G1545" s="9"/>
      <c r="H1545" s="11"/>
      <c r="I1545" s="12"/>
      <c r="K1545" s="11"/>
      <c r="L1545" s="11"/>
      <c r="M1545" s="11"/>
    </row>
    <row r="1546" spans="1:13" ht="33" customHeight="1" x14ac:dyDescent="0.2">
      <c r="A1546" s="1"/>
      <c r="B1546" s="1"/>
      <c r="C1546" s="1"/>
      <c r="G1546" s="9"/>
      <c r="H1546" s="11"/>
      <c r="I1546" s="12"/>
      <c r="K1546" s="11"/>
      <c r="L1546" s="11"/>
      <c r="M1546" s="11"/>
    </row>
    <row r="1547" spans="1:13" ht="33" customHeight="1" x14ac:dyDescent="0.2">
      <c r="A1547" s="1"/>
      <c r="B1547" s="1"/>
      <c r="C1547" s="1"/>
      <c r="G1547" s="9"/>
      <c r="H1547" s="11"/>
      <c r="I1547" s="12"/>
      <c r="K1547" s="11"/>
      <c r="L1547" s="11"/>
      <c r="M1547" s="11"/>
    </row>
    <row r="1548" spans="1:13" ht="33" customHeight="1" x14ac:dyDescent="0.2">
      <c r="A1548" s="1"/>
      <c r="B1548" s="1"/>
      <c r="C1548" s="1"/>
      <c r="G1548" s="9"/>
      <c r="H1548" s="11"/>
      <c r="I1548" s="12"/>
      <c r="K1548" s="11"/>
      <c r="L1548" s="11"/>
      <c r="M1548" s="11"/>
    </row>
    <row r="1549" spans="1:13" ht="33" customHeight="1" x14ac:dyDescent="0.2">
      <c r="A1549" s="1"/>
      <c r="B1549" s="1"/>
      <c r="C1549" s="1"/>
      <c r="G1549" s="9"/>
      <c r="H1549" s="11"/>
      <c r="I1549" s="12"/>
      <c r="K1549" s="11"/>
      <c r="L1549" s="11"/>
      <c r="M1549" s="11"/>
    </row>
    <row r="1550" spans="1:13" ht="33" customHeight="1" x14ac:dyDescent="0.2">
      <c r="A1550" s="1"/>
      <c r="B1550" s="1"/>
      <c r="C1550" s="1"/>
      <c r="G1550" s="9"/>
      <c r="H1550" s="11"/>
      <c r="I1550" s="12"/>
      <c r="K1550" s="11"/>
      <c r="L1550" s="11"/>
      <c r="M1550" s="11"/>
    </row>
    <row r="1551" spans="1:13" ht="33" customHeight="1" x14ac:dyDescent="0.2">
      <c r="A1551" s="1"/>
      <c r="B1551" s="1"/>
      <c r="C1551" s="1"/>
      <c r="G1551" s="9"/>
      <c r="H1551" s="11"/>
      <c r="I1551" s="12"/>
      <c r="K1551" s="11"/>
      <c r="L1551" s="11"/>
      <c r="M1551" s="11"/>
    </row>
    <row r="1552" spans="1:13" ht="33" customHeight="1" x14ac:dyDescent="0.2">
      <c r="A1552" s="1"/>
      <c r="B1552" s="1"/>
      <c r="C1552" s="1"/>
      <c r="G1552" s="9"/>
      <c r="H1552" s="11"/>
      <c r="I1552" s="12"/>
      <c r="K1552" s="11"/>
      <c r="L1552" s="11"/>
      <c r="M1552" s="11"/>
    </row>
    <row r="1553" spans="1:13" ht="33" customHeight="1" x14ac:dyDescent="0.2">
      <c r="A1553" s="1"/>
      <c r="B1553" s="1"/>
      <c r="C1553" s="1"/>
      <c r="G1553" s="9"/>
      <c r="H1553" s="11"/>
      <c r="I1553" s="12"/>
      <c r="K1553" s="11"/>
      <c r="L1553" s="11"/>
      <c r="M1553" s="11"/>
    </row>
    <row r="1554" spans="1:13" ht="33" customHeight="1" x14ac:dyDescent="0.2">
      <c r="A1554" s="1"/>
      <c r="B1554" s="1"/>
      <c r="C1554" s="1"/>
      <c r="G1554" s="9"/>
      <c r="H1554" s="11"/>
      <c r="I1554" s="12"/>
      <c r="K1554" s="11"/>
      <c r="L1554" s="11"/>
      <c r="M1554" s="11"/>
    </row>
    <row r="1555" spans="1:13" ht="33" customHeight="1" x14ac:dyDescent="0.2">
      <c r="A1555" s="1"/>
      <c r="B1555" s="1"/>
      <c r="C1555" s="1"/>
      <c r="G1555" s="9"/>
      <c r="H1555" s="11"/>
      <c r="I1555" s="12"/>
      <c r="K1555" s="11"/>
      <c r="L1555" s="11"/>
      <c r="M1555" s="11"/>
    </row>
    <row r="1556" spans="1:13" ht="33" customHeight="1" x14ac:dyDescent="0.2">
      <c r="A1556" s="1"/>
      <c r="B1556" s="1"/>
      <c r="C1556" s="1"/>
      <c r="G1556" s="9"/>
      <c r="H1556" s="11"/>
      <c r="I1556" s="12"/>
      <c r="K1556" s="11"/>
      <c r="L1556" s="11"/>
      <c r="M1556" s="11"/>
    </row>
    <row r="1557" spans="1:13" ht="33" customHeight="1" x14ac:dyDescent="0.2">
      <c r="A1557" s="1"/>
      <c r="B1557" s="1"/>
      <c r="C1557" s="1"/>
      <c r="G1557" s="9"/>
      <c r="H1557" s="11"/>
      <c r="I1557" s="12"/>
      <c r="K1557" s="11"/>
      <c r="L1557" s="11"/>
      <c r="M1557" s="11"/>
    </row>
    <row r="1558" spans="1:13" ht="33" customHeight="1" x14ac:dyDescent="0.2">
      <c r="A1558" s="1"/>
      <c r="B1558" s="1"/>
      <c r="C1558" s="1"/>
      <c r="G1558" s="9"/>
      <c r="H1558" s="11"/>
      <c r="I1558" s="12"/>
      <c r="K1558" s="11"/>
      <c r="L1558" s="11"/>
      <c r="M1558" s="11"/>
    </row>
    <row r="1559" spans="1:13" ht="33" customHeight="1" x14ac:dyDescent="0.2">
      <c r="A1559" s="1"/>
      <c r="B1559" s="1"/>
      <c r="C1559" s="1"/>
      <c r="G1559" s="9"/>
      <c r="H1559" s="11"/>
      <c r="I1559" s="12"/>
      <c r="K1559" s="11"/>
      <c r="L1559" s="11"/>
      <c r="M1559" s="11"/>
    </row>
    <row r="1560" spans="1:13" ht="33" customHeight="1" x14ac:dyDescent="0.2">
      <c r="A1560" s="1"/>
      <c r="B1560" s="1"/>
      <c r="C1560" s="1"/>
      <c r="G1560" s="9"/>
      <c r="H1560" s="11"/>
      <c r="I1560" s="12"/>
      <c r="K1560" s="11"/>
      <c r="L1560" s="11"/>
      <c r="M1560" s="11"/>
    </row>
    <row r="1561" spans="1:13" ht="33" customHeight="1" x14ac:dyDescent="0.2">
      <c r="A1561" s="1"/>
      <c r="B1561" s="1"/>
      <c r="C1561" s="1"/>
      <c r="G1561" s="9"/>
      <c r="H1561" s="11"/>
      <c r="I1561" s="12"/>
      <c r="K1561" s="11"/>
      <c r="L1561" s="11"/>
      <c r="M1561" s="11"/>
    </row>
    <row r="1562" spans="1:13" ht="33" customHeight="1" x14ac:dyDescent="0.2">
      <c r="A1562" s="1"/>
      <c r="B1562" s="1"/>
      <c r="C1562" s="1"/>
      <c r="G1562" s="9"/>
      <c r="H1562" s="11"/>
      <c r="I1562" s="12"/>
      <c r="K1562" s="11"/>
      <c r="L1562" s="11"/>
      <c r="M1562" s="11"/>
    </row>
    <row r="1563" spans="1:13" ht="33" customHeight="1" x14ac:dyDescent="0.2">
      <c r="A1563" s="1"/>
      <c r="B1563" s="1"/>
      <c r="C1563" s="1"/>
      <c r="G1563" s="9"/>
      <c r="H1563" s="11"/>
      <c r="I1563" s="12"/>
      <c r="K1563" s="11"/>
      <c r="L1563" s="11"/>
      <c r="M1563" s="11"/>
    </row>
    <row r="1564" spans="1:13" ht="33" customHeight="1" x14ac:dyDescent="0.2">
      <c r="A1564" s="1"/>
      <c r="B1564" s="1"/>
      <c r="C1564" s="1"/>
      <c r="G1564" s="9"/>
      <c r="H1564" s="11"/>
      <c r="I1564" s="12"/>
      <c r="K1564" s="11"/>
      <c r="L1564" s="11"/>
      <c r="M1564" s="11"/>
    </row>
    <row r="1565" spans="1:13" ht="33" customHeight="1" x14ac:dyDescent="0.2">
      <c r="A1565" s="1"/>
      <c r="B1565" s="1"/>
      <c r="C1565" s="1"/>
      <c r="G1565" s="9"/>
      <c r="H1565" s="11"/>
      <c r="I1565" s="12"/>
      <c r="K1565" s="11"/>
      <c r="L1565" s="11"/>
      <c r="M1565" s="11"/>
    </row>
    <row r="1566" spans="1:13" ht="33" customHeight="1" x14ac:dyDescent="0.2">
      <c r="A1566" s="1"/>
      <c r="B1566" s="1"/>
      <c r="C1566" s="1"/>
      <c r="G1566" s="9"/>
      <c r="H1566" s="11"/>
      <c r="I1566" s="12"/>
      <c r="K1566" s="11"/>
      <c r="L1566" s="11"/>
      <c r="M1566" s="11"/>
    </row>
    <row r="1567" spans="1:13" ht="33" customHeight="1" x14ac:dyDescent="0.2">
      <c r="A1567" s="1"/>
      <c r="B1567" s="1"/>
      <c r="C1567" s="1"/>
      <c r="G1567" s="9"/>
      <c r="H1567" s="11"/>
      <c r="I1567" s="12"/>
      <c r="K1567" s="11"/>
      <c r="L1567" s="11"/>
      <c r="M1567" s="11"/>
    </row>
    <row r="1568" spans="1:13" ht="33" customHeight="1" x14ac:dyDescent="0.2">
      <c r="A1568" s="1"/>
      <c r="B1568" s="1"/>
      <c r="C1568" s="1"/>
      <c r="G1568" s="9"/>
      <c r="H1568" s="11"/>
      <c r="I1568" s="12"/>
      <c r="K1568" s="11"/>
      <c r="L1568" s="11"/>
      <c r="M1568" s="11"/>
    </row>
    <row r="1569" spans="1:13" ht="33" customHeight="1" x14ac:dyDescent="0.2">
      <c r="A1569" s="1"/>
      <c r="B1569" s="1"/>
      <c r="C1569" s="1"/>
      <c r="G1569" s="9"/>
      <c r="H1569" s="11"/>
      <c r="I1569" s="12"/>
      <c r="K1569" s="11"/>
      <c r="L1569" s="11"/>
      <c r="M1569" s="11"/>
    </row>
    <row r="1570" spans="1:13" ht="33" customHeight="1" x14ac:dyDescent="0.2">
      <c r="A1570" s="1"/>
      <c r="B1570" s="1"/>
      <c r="C1570" s="1"/>
      <c r="G1570" s="9"/>
      <c r="H1570" s="11"/>
      <c r="I1570" s="12"/>
      <c r="K1570" s="11"/>
      <c r="L1570" s="11"/>
      <c r="M1570" s="11"/>
    </row>
    <row r="1571" spans="1:13" ht="33" customHeight="1" x14ac:dyDescent="0.2">
      <c r="A1571" s="1"/>
      <c r="B1571" s="1"/>
      <c r="C1571" s="1"/>
      <c r="G1571" s="9"/>
      <c r="H1571" s="11"/>
      <c r="I1571" s="12"/>
      <c r="K1571" s="11"/>
      <c r="L1571" s="11"/>
      <c r="M1571" s="11"/>
    </row>
    <row r="1572" spans="1:13" ht="33" customHeight="1" x14ac:dyDescent="0.2">
      <c r="A1572" s="1"/>
      <c r="B1572" s="1"/>
      <c r="C1572" s="1"/>
      <c r="G1572" s="9"/>
      <c r="H1572" s="11"/>
      <c r="I1572" s="12"/>
      <c r="K1572" s="11"/>
      <c r="L1572" s="11"/>
      <c r="M1572" s="11"/>
    </row>
    <row r="1573" spans="1:13" ht="33" customHeight="1" x14ac:dyDescent="0.2">
      <c r="A1573" s="1"/>
      <c r="B1573" s="1"/>
      <c r="C1573" s="1"/>
      <c r="G1573" s="9"/>
      <c r="H1573" s="11"/>
      <c r="I1573" s="12"/>
      <c r="K1573" s="11"/>
      <c r="L1573" s="11"/>
      <c r="M1573" s="11"/>
    </row>
    <row r="1574" spans="1:13" ht="33" customHeight="1" x14ac:dyDescent="0.2">
      <c r="A1574" s="1"/>
      <c r="B1574" s="1"/>
      <c r="C1574" s="1"/>
      <c r="G1574" s="9"/>
      <c r="H1574" s="11"/>
      <c r="I1574" s="12"/>
      <c r="K1574" s="11"/>
      <c r="L1574" s="11"/>
      <c r="M1574" s="11"/>
    </row>
    <row r="1575" spans="1:13" ht="33" customHeight="1" x14ac:dyDescent="0.2">
      <c r="A1575" s="1"/>
      <c r="B1575" s="1"/>
      <c r="C1575" s="1"/>
      <c r="G1575" s="9"/>
      <c r="H1575" s="11"/>
      <c r="I1575" s="12"/>
      <c r="K1575" s="11"/>
      <c r="L1575" s="11"/>
      <c r="M1575" s="11"/>
    </row>
    <row r="1576" spans="1:13" ht="33" customHeight="1" x14ac:dyDescent="0.2">
      <c r="A1576" s="1"/>
      <c r="B1576" s="1"/>
      <c r="C1576" s="1"/>
      <c r="G1576" s="9"/>
      <c r="H1576" s="11"/>
      <c r="I1576" s="12"/>
      <c r="K1576" s="11"/>
      <c r="L1576" s="11"/>
      <c r="M1576" s="11"/>
    </row>
    <row r="1577" spans="1:13" ht="33" customHeight="1" x14ac:dyDescent="0.2">
      <c r="A1577" s="1"/>
      <c r="B1577" s="1"/>
      <c r="C1577" s="1"/>
      <c r="G1577" s="9"/>
      <c r="H1577" s="11"/>
      <c r="I1577" s="12"/>
      <c r="K1577" s="11"/>
      <c r="L1577" s="11"/>
      <c r="M1577" s="11"/>
    </row>
    <row r="1578" spans="1:13" ht="33" customHeight="1" x14ac:dyDescent="0.2">
      <c r="A1578" s="1"/>
      <c r="B1578" s="1"/>
      <c r="C1578" s="1"/>
      <c r="G1578" s="9"/>
      <c r="H1578" s="11"/>
      <c r="I1578" s="12"/>
      <c r="K1578" s="11"/>
      <c r="L1578" s="11"/>
      <c r="M1578" s="11"/>
    </row>
    <row r="1579" spans="1:13" ht="33" customHeight="1" x14ac:dyDescent="0.2">
      <c r="A1579" s="1"/>
      <c r="B1579" s="1"/>
      <c r="C1579" s="1"/>
      <c r="G1579" s="9"/>
      <c r="H1579" s="11"/>
      <c r="I1579" s="12"/>
      <c r="K1579" s="11"/>
      <c r="L1579" s="11"/>
      <c r="M1579" s="11"/>
    </row>
    <row r="1580" spans="1:13" ht="33" customHeight="1" x14ac:dyDescent="0.2">
      <c r="A1580" s="1"/>
      <c r="B1580" s="1"/>
      <c r="C1580" s="1"/>
      <c r="G1580" s="9"/>
      <c r="H1580" s="11"/>
      <c r="I1580" s="12"/>
      <c r="K1580" s="11"/>
      <c r="L1580" s="11"/>
      <c r="M1580" s="11"/>
    </row>
    <row r="1581" spans="1:13" ht="33" customHeight="1" x14ac:dyDescent="0.2">
      <c r="A1581" s="1"/>
      <c r="B1581" s="1"/>
      <c r="C1581" s="1"/>
      <c r="G1581" s="9"/>
      <c r="H1581" s="11"/>
      <c r="I1581" s="12"/>
      <c r="K1581" s="11"/>
      <c r="L1581" s="11"/>
      <c r="M1581" s="11"/>
    </row>
    <row r="1582" spans="1:13" ht="33" customHeight="1" x14ac:dyDescent="0.2">
      <c r="A1582" s="1"/>
      <c r="B1582" s="1"/>
      <c r="C1582" s="1"/>
      <c r="G1582" s="9"/>
      <c r="H1582" s="11"/>
      <c r="I1582" s="12"/>
      <c r="K1582" s="11"/>
      <c r="L1582" s="11"/>
      <c r="M1582" s="11"/>
    </row>
    <row r="1583" spans="1:13" ht="33" customHeight="1" x14ac:dyDescent="0.2">
      <c r="A1583" s="1"/>
      <c r="B1583" s="1"/>
      <c r="C1583" s="1"/>
      <c r="G1583" s="9"/>
      <c r="H1583" s="11"/>
      <c r="I1583" s="12"/>
      <c r="K1583" s="11"/>
      <c r="L1583" s="11"/>
      <c r="M1583" s="11"/>
    </row>
    <row r="1584" spans="1:13" ht="33" customHeight="1" x14ac:dyDescent="0.2">
      <c r="A1584" s="1"/>
      <c r="B1584" s="1"/>
      <c r="C1584" s="1"/>
      <c r="G1584" s="9"/>
      <c r="H1584" s="11"/>
      <c r="I1584" s="12"/>
      <c r="K1584" s="11"/>
      <c r="L1584" s="11"/>
      <c r="M1584" s="11"/>
    </row>
    <row r="1585" spans="1:13" ht="33" customHeight="1" x14ac:dyDescent="0.2">
      <c r="A1585" s="1"/>
      <c r="B1585" s="1"/>
      <c r="C1585" s="1"/>
      <c r="G1585" s="9"/>
      <c r="H1585" s="11"/>
      <c r="I1585" s="12"/>
      <c r="K1585" s="11"/>
      <c r="L1585" s="11"/>
      <c r="M1585" s="11"/>
    </row>
    <row r="1586" spans="1:13" ht="33" customHeight="1" x14ac:dyDescent="0.2">
      <c r="A1586" s="1"/>
      <c r="B1586" s="1"/>
      <c r="C1586" s="1"/>
      <c r="G1586" s="9"/>
      <c r="H1586" s="11"/>
      <c r="I1586" s="12"/>
      <c r="K1586" s="11"/>
      <c r="L1586" s="11"/>
      <c r="M1586" s="11"/>
    </row>
    <row r="1587" spans="1:13" ht="33" customHeight="1" x14ac:dyDescent="0.2">
      <c r="A1587" s="1"/>
      <c r="B1587" s="1"/>
      <c r="C1587" s="1"/>
      <c r="G1587" s="9"/>
      <c r="H1587" s="11"/>
      <c r="I1587" s="12"/>
      <c r="K1587" s="11"/>
      <c r="L1587" s="11"/>
      <c r="M1587" s="11"/>
    </row>
    <row r="1588" spans="1:13" ht="33" customHeight="1" x14ac:dyDescent="0.2">
      <c r="A1588" s="1"/>
      <c r="B1588" s="1"/>
      <c r="C1588" s="1"/>
      <c r="G1588" s="9"/>
      <c r="H1588" s="11"/>
      <c r="I1588" s="12"/>
      <c r="K1588" s="11"/>
      <c r="L1588" s="11"/>
      <c r="M1588" s="11"/>
    </row>
    <row r="1589" spans="1:13" ht="33" customHeight="1" x14ac:dyDescent="0.2">
      <c r="A1589" s="1"/>
      <c r="B1589" s="1"/>
      <c r="C1589" s="1"/>
      <c r="G1589" s="9"/>
      <c r="H1589" s="11"/>
      <c r="I1589" s="12"/>
      <c r="K1589" s="11"/>
      <c r="L1589" s="11"/>
      <c r="M1589" s="11"/>
    </row>
    <row r="1590" spans="1:13" ht="33" customHeight="1" x14ac:dyDescent="0.2">
      <c r="A1590" s="1"/>
      <c r="B1590" s="1"/>
      <c r="C1590" s="1"/>
      <c r="G1590" s="9"/>
      <c r="H1590" s="11"/>
      <c r="I1590" s="12"/>
      <c r="K1590" s="11"/>
      <c r="L1590" s="11"/>
      <c r="M1590" s="11"/>
    </row>
    <row r="1591" spans="1:13" ht="33" customHeight="1" x14ac:dyDescent="0.2">
      <c r="A1591" s="1"/>
      <c r="B1591" s="1"/>
      <c r="C1591" s="1"/>
      <c r="G1591" s="9"/>
      <c r="H1591" s="11"/>
      <c r="I1591" s="12"/>
      <c r="K1591" s="11"/>
      <c r="L1591" s="11"/>
      <c r="M1591" s="11"/>
    </row>
    <row r="1592" spans="1:13" ht="33" customHeight="1" x14ac:dyDescent="0.2">
      <c r="A1592" s="1"/>
      <c r="B1592" s="1"/>
      <c r="C1592" s="1"/>
      <c r="G1592" s="9"/>
      <c r="H1592" s="11"/>
      <c r="I1592" s="12"/>
      <c r="K1592" s="11"/>
      <c r="L1592" s="11"/>
      <c r="M1592" s="11"/>
    </row>
    <row r="1593" spans="1:13" ht="33" customHeight="1" x14ac:dyDescent="0.2">
      <c r="A1593" s="1"/>
      <c r="B1593" s="1"/>
      <c r="C1593" s="1"/>
      <c r="G1593" s="9"/>
      <c r="H1593" s="11"/>
      <c r="I1593" s="12"/>
      <c r="K1593" s="11"/>
      <c r="L1593" s="11"/>
      <c r="M1593" s="11"/>
    </row>
    <row r="1594" spans="1:13" ht="33" customHeight="1" x14ac:dyDescent="0.2">
      <c r="A1594" s="1"/>
      <c r="B1594" s="1"/>
      <c r="C1594" s="1"/>
      <c r="G1594" s="9"/>
      <c r="H1594" s="11"/>
      <c r="I1594" s="12"/>
      <c r="K1594" s="11"/>
      <c r="L1594" s="11"/>
      <c r="M1594" s="11"/>
    </row>
    <row r="1595" spans="1:13" ht="33" customHeight="1" x14ac:dyDescent="0.2">
      <c r="A1595" s="1"/>
      <c r="B1595" s="1"/>
      <c r="C1595" s="1"/>
      <c r="G1595" s="9"/>
      <c r="H1595" s="11"/>
      <c r="I1595" s="12"/>
      <c r="K1595" s="11"/>
      <c r="L1595" s="11"/>
      <c r="M1595" s="11"/>
    </row>
    <row r="1596" spans="1:13" ht="33" customHeight="1" x14ac:dyDescent="0.2">
      <c r="A1596" s="1"/>
      <c r="B1596" s="1"/>
      <c r="C1596" s="1"/>
      <c r="G1596" s="9"/>
      <c r="H1596" s="11"/>
      <c r="I1596" s="12"/>
      <c r="K1596" s="11"/>
      <c r="L1596" s="11"/>
      <c r="M1596" s="11"/>
    </row>
    <row r="1597" spans="1:13" ht="33" customHeight="1" x14ac:dyDescent="0.2">
      <c r="A1597" s="1"/>
      <c r="B1597" s="1"/>
      <c r="C1597" s="1"/>
      <c r="G1597" s="9"/>
      <c r="H1597" s="11"/>
      <c r="I1597" s="12"/>
      <c r="K1597" s="11"/>
      <c r="L1597" s="11"/>
      <c r="M1597" s="11"/>
    </row>
    <row r="1598" spans="1:13" ht="33" customHeight="1" x14ac:dyDescent="0.2">
      <c r="A1598" s="1"/>
      <c r="B1598" s="1"/>
      <c r="C1598" s="1"/>
      <c r="G1598" s="9"/>
      <c r="H1598" s="11"/>
      <c r="I1598" s="12"/>
      <c r="K1598" s="11"/>
      <c r="L1598" s="11"/>
      <c r="M1598" s="11"/>
    </row>
    <row r="1599" spans="1:13" ht="33" customHeight="1" x14ac:dyDescent="0.2">
      <c r="A1599" s="1"/>
      <c r="B1599" s="1"/>
      <c r="C1599" s="1"/>
      <c r="G1599" s="9"/>
      <c r="H1599" s="11"/>
      <c r="I1599" s="12"/>
      <c r="K1599" s="11"/>
      <c r="L1599" s="11"/>
      <c r="M1599" s="11"/>
    </row>
    <row r="1600" spans="1:13" ht="33" customHeight="1" x14ac:dyDescent="0.2">
      <c r="A1600" s="1"/>
      <c r="B1600" s="1"/>
      <c r="C1600" s="1"/>
      <c r="G1600" s="9"/>
      <c r="H1600" s="11"/>
      <c r="I1600" s="12"/>
      <c r="K1600" s="11"/>
      <c r="L1600" s="11"/>
      <c r="M1600" s="11"/>
    </row>
    <row r="1601" spans="1:13" ht="33" customHeight="1" x14ac:dyDescent="0.2">
      <c r="A1601" s="1"/>
      <c r="B1601" s="1"/>
      <c r="C1601" s="1"/>
      <c r="G1601" s="9"/>
      <c r="H1601" s="11"/>
      <c r="I1601" s="12"/>
      <c r="K1601" s="11"/>
      <c r="L1601" s="11"/>
      <c r="M1601" s="11"/>
    </row>
    <row r="1602" spans="1:13" ht="33" customHeight="1" x14ac:dyDescent="0.2">
      <c r="A1602" s="1"/>
      <c r="B1602" s="1"/>
      <c r="C1602" s="1"/>
      <c r="G1602" s="9"/>
      <c r="H1602" s="11"/>
      <c r="I1602" s="12"/>
      <c r="K1602" s="11"/>
      <c r="L1602" s="11"/>
      <c r="M1602" s="11"/>
    </row>
    <row r="1603" spans="1:13" ht="33" customHeight="1" x14ac:dyDescent="0.2">
      <c r="A1603" s="1"/>
      <c r="B1603" s="1"/>
      <c r="C1603" s="1"/>
      <c r="G1603" s="9"/>
      <c r="H1603" s="11"/>
      <c r="I1603" s="12"/>
      <c r="K1603" s="11"/>
      <c r="L1603" s="11"/>
      <c r="M1603" s="11"/>
    </row>
    <row r="1604" spans="1:13" ht="33" customHeight="1" x14ac:dyDescent="0.2">
      <c r="A1604" s="1"/>
      <c r="B1604" s="1"/>
      <c r="C1604" s="1"/>
      <c r="G1604" s="9"/>
      <c r="H1604" s="11"/>
      <c r="I1604" s="12"/>
      <c r="K1604" s="11"/>
      <c r="L1604" s="11"/>
      <c r="M1604" s="11"/>
    </row>
    <row r="1605" spans="1:13" ht="33" customHeight="1" x14ac:dyDescent="0.2">
      <c r="A1605" s="1"/>
      <c r="B1605" s="1"/>
      <c r="C1605" s="1"/>
      <c r="G1605" s="9"/>
      <c r="H1605" s="11"/>
      <c r="I1605" s="12"/>
      <c r="K1605" s="11"/>
      <c r="L1605" s="11"/>
      <c r="M1605" s="11"/>
    </row>
    <row r="1606" spans="1:13" ht="33" customHeight="1" x14ac:dyDescent="0.2">
      <c r="A1606" s="1"/>
      <c r="B1606" s="1"/>
      <c r="C1606" s="1"/>
      <c r="G1606" s="9"/>
      <c r="H1606" s="11"/>
      <c r="I1606" s="12"/>
      <c r="K1606" s="11"/>
      <c r="L1606" s="11"/>
      <c r="M1606" s="11"/>
    </row>
    <row r="1607" spans="1:13" ht="33" customHeight="1" x14ac:dyDescent="0.2">
      <c r="A1607" s="1"/>
      <c r="B1607" s="1"/>
      <c r="C1607" s="1"/>
      <c r="G1607" s="9"/>
      <c r="H1607" s="11"/>
      <c r="I1607" s="12"/>
      <c r="K1607" s="11"/>
      <c r="L1607" s="11"/>
      <c r="M1607" s="11"/>
    </row>
    <row r="1608" spans="1:13" ht="33" customHeight="1" x14ac:dyDescent="0.2">
      <c r="A1608" s="1"/>
      <c r="B1608" s="1"/>
      <c r="C1608" s="1"/>
      <c r="G1608" s="9"/>
      <c r="H1608" s="11"/>
      <c r="I1608" s="12"/>
      <c r="K1608" s="11"/>
      <c r="L1608" s="11"/>
      <c r="M1608" s="11"/>
    </row>
    <row r="1609" spans="1:13" ht="33" customHeight="1" x14ac:dyDescent="0.2">
      <c r="A1609" s="1"/>
      <c r="B1609" s="1"/>
      <c r="C1609" s="1"/>
      <c r="G1609" s="9"/>
      <c r="H1609" s="11"/>
      <c r="I1609" s="12"/>
      <c r="K1609" s="11"/>
      <c r="L1609" s="11"/>
      <c r="M1609" s="11"/>
    </row>
    <row r="1610" spans="1:13" ht="33" customHeight="1" x14ac:dyDescent="0.2">
      <c r="A1610" s="1"/>
      <c r="B1610" s="1"/>
      <c r="C1610" s="1"/>
      <c r="G1610" s="9"/>
      <c r="H1610" s="11"/>
      <c r="I1610" s="12"/>
      <c r="K1610" s="11"/>
      <c r="L1610" s="11"/>
      <c r="M1610" s="11"/>
    </row>
    <row r="1611" spans="1:13" ht="33" customHeight="1" x14ac:dyDescent="0.2">
      <c r="A1611" s="1"/>
      <c r="B1611" s="1"/>
      <c r="C1611" s="1"/>
      <c r="G1611" s="9"/>
      <c r="H1611" s="11"/>
      <c r="I1611" s="12"/>
      <c r="K1611" s="11"/>
      <c r="L1611" s="11"/>
      <c r="M1611" s="11"/>
    </row>
    <row r="1612" spans="1:13" ht="33" customHeight="1" x14ac:dyDescent="0.2">
      <c r="A1612" s="1"/>
      <c r="B1612" s="1"/>
      <c r="C1612" s="1"/>
      <c r="G1612" s="9"/>
      <c r="H1612" s="11"/>
      <c r="I1612" s="12"/>
      <c r="K1612" s="11"/>
      <c r="L1612" s="11"/>
      <c r="M1612" s="11"/>
    </row>
    <row r="1613" spans="1:13" ht="33" customHeight="1" x14ac:dyDescent="0.2">
      <c r="A1613" s="1"/>
      <c r="B1613" s="1"/>
      <c r="C1613" s="1"/>
      <c r="G1613" s="9"/>
      <c r="H1613" s="11"/>
      <c r="I1613" s="12"/>
      <c r="K1613" s="11"/>
      <c r="L1613" s="11"/>
      <c r="M1613" s="11"/>
    </row>
    <row r="1614" spans="1:13" ht="33" customHeight="1" x14ac:dyDescent="0.2">
      <c r="A1614" s="1"/>
      <c r="B1614" s="1"/>
      <c r="C1614" s="1"/>
      <c r="G1614" s="9"/>
      <c r="H1614" s="11"/>
      <c r="I1614" s="12"/>
      <c r="K1614" s="11"/>
      <c r="L1614" s="11"/>
      <c r="M1614" s="11"/>
    </row>
    <row r="1615" spans="1:13" ht="33" customHeight="1" x14ac:dyDescent="0.2">
      <c r="A1615" s="1"/>
      <c r="B1615" s="1"/>
      <c r="C1615" s="1"/>
      <c r="G1615" s="9"/>
      <c r="H1615" s="11"/>
      <c r="I1615" s="12"/>
      <c r="K1615" s="11"/>
      <c r="L1615" s="11"/>
      <c r="M1615" s="11"/>
    </row>
    <row r="1616" spans="1:13" ht="33" customHeight="1" x14ac:dyDescent="0.2">
      <c r="A1616" s="1"/>
      <c r="B1616" s="1"/>
      <c r="C1616" s="1"/>
      <c r="G1616" s="9"/>
      <c r="H1616" s="11"/>
      <c r="I1616" s="12"/>
      <c r="K1616" s="11"/>
      <c r="L1616" s="11"/>
      <c r="M1616" s="11"/>
    </row>
    <row r="1617" spans="1:13" ht="33" customHeight="1" x14ac:dyDescent="0.2">
      <c r="A1617" s="1"/>
      <c r="B1617" s="1"/>
      <c r="C1617" s="1"/>
      <c r="G1617" s="9"/>
      <c r="H1617" s="11"/>
      <c r="I1617" s="12"/>
      <c r="K1617" s="11"/>
      <c r="L1617" s="11"/>
      <c r="M1617" s="11"/>
    </row>
    <row r="1618" spans="1:13" ht="33" customHeight="1" x14ac:dyDescent="0.2">
      <c r="A1618" s="1"/>
      <c r="B1618" s="1"/>
      <c r="C1618" s="1"/>
      <c r="G1618" s="9"/>
      <c r="H1618" s="11"/>
      <c r="I1618" s="12"/>
      <c r="K1618" s="11"/>
      <c r="L1618" s="11"/>
      <c r="M1618" s="11"/>
    </row>
    <row r="1619" spans="1:13" ht="33" customHeight="1" x14ac:dyDescent="0.2">
      <c r="A1619" s="1"/>
      <c r="B1619" s="1"/>
      <c r="C1619" s="1"/>
      <c r="G1619" s="9"/>
      <c r="H1619" s="11"/>
      <c r="I1619" s="12"/>
      <c r="K1619" s="11"/>
      <c r="L1619" s="11"/>
      <c r="M1619" s="11"/>
    </row>
    <row r="1620" spans="1:13" ht="33" customHeight="1" x14ac:dyDescent="0.2">
      <c r="A1620" s="1"/>
      <c r="B1620" s="1"/>
      <c r="C1620" s="1"/>
      <c r="G1620" s="9"/>
      <c r="H1620" s="11"/>
      <c r="I1620" s="12"/>
      <c r="K1620" s="11"/>
      <c r="L1620" s="11"/>
      <c r="M1620" s="11"/>
    </row>
    <row r="1621" spans="1:13" ht="33" customHeight="1" x14ac:dyDescent="0.2">
      <c r="A1621" s="1"/>
      <c r="B1621" s="1"/>
      <c r="C1621" s="1"/>
      <c r="G1621" s="9"/>
      <c r="H1621" s="11"/>
      <c r="I1621" s="12"/>
      <c r="K1621" s="11"/>
      <c r="L1621" s="11"/>
      <c r="M1621" s="11"/>
    </row>
    <row r="1622" spans="1:13" ht="33" customHeight="1" x14ac:dyDescent="0.2">
      <c r="A1622" s="1"/>
      <c r="B1622" s="1"/>
      <c r="C1622" s="1"/>
      <c r="G1622" s="9"/>
      <c r="H1622" s="11"/>
      <c r="I1622" s="12"/>
      <c r="K1622" s="11"/>
      <c r="L1622" s="11"/>
      <c r="M1622" s="11"/>
    </row>
    <row r="1623" spans="1:13" ht="33" customHeight="1" x14ac:dyDescent="0.2">
      <c r="A1623" s="1"/>
      <c r="B1623" s="1"/>
      <c r="C1623" s="1"/>
      <c r="G1623" s="9"/>
      <c r="H1623" s="11"/>
      <c r="I1623" s="12"/>
      <c r="K1623" s="11"/>
      <c r="L1623" s="11"/>
      <c r="M1623" s="11"/>
    </row>
    <row r="1624" spans="1:13" ht="33" customHeight="1" x14ac:dyDescent="0.2">
      <c r="A1624" s="1"/>
      <c r="B1624" s="1"/>
      <c r="C1624" s="1"/>
      <c r="G1624" s="9"/>
      <c r="H1624" s="11"/>
      <c r="I1624" s="12"/>
      <c r="K1624" s="11"/>
      <c r="L1624" s="11"/>
      <c r="M1624" s="11"/>
    </row>
    <row r="1625" spans="1:13" ht="33" customHeight="1" x14ac:dyDescent="0.2">
      <c r="A1625" s="1"/>
      <c r="B1625" s="1"/>
      <c r="C1625" s="1"/>
      <c r="G1625" s="9"/>
      <c r="H1625" s="11"/>
      <c r="I1625" s="12"/>
      <c r="K1625" s="11"/>
      <c r="L1625" s="11"/>
      <c r="M1625" s="11"/>
    </row>
    <row r="1626" spans="1:13" ht="33" customHeight="1" x14ac:dyDescent="0.2">
      <c r="A1626" s="1"/>
      <c r="B1626" s="1"/>
      <c r="C1626" s="1"/>
      <c r="G1626" s="9"/>
      <c r="H1626" s="11"/>
      <c r="I1626" s="12"/>
      <c r="K1626" s="11"/>
      <c r="L1626" s="11"/>
      <c r="M1626" s="11"/>
    </row>
    <row r="1627" spans="1:13" ht="33" customHeight="1" x14ac:dyDescent="0.2">
      <c r="A1627" s="1"/>
      <c r="B1627" s="1"/>
      <c r="C1627" s="1"/>
      <c r="G1627" s="9"/>
      <c r="H1627" s="11"/>
      <c r="I1627" s="12"/>
      <c r="K1627" s="11"/>
      <c r="L1627" s="11"/>
      <c r="M1627" s="11"/>
    </row>
    <row r="1628" spans="1:13" ht="33" customHeight="1" x14ac:dyDescent="0.2">
      <c r="A1628" s="1"/>
      <c r="B1628" s="1"/>
      <c r="C1628" s="1"/>
      <c r="G1628" s="9"/>
      <c r="H1628" s="11"/>
      <c r="I1628" s="12"/>
      <c r="K1628" s="11"/>
      <c r="L1628" s="11"/>
      <c r="M1628" s="11"/>
    </row>
    <row r="1629" spans="1:13" ht="33" customHeight="1" x14ac:dyDescent="0.2">
      <c r="A1629" s="1"/>
      <c r="B1629" s="1"/>
      <c r="C1629" s="1"/>
      <c r="G1629" s="9"/>
      <c r="H1629" s="11"/>
      <c r="I1629" s="12"/>
      <c r="K1629" s="11"/>
      <c r="L1629" s="11"/>
      <c r="M1629" s="11"/>
    </row>
    <row r="1630" spans="1:13" ht="33" customHeight="1" x14ac:dyDescent="0.2">
      <c r="A1630" s="1"/>
      <c r="B1630" s="1"/>
      <c r="C1630" s="1"/>
      <c r="G1630" s="9"/>
      <c r="H1630" s="11"/>
      <c r="I1630" s="12"/>
      <c r="K1630" s="11"/>
      <c r="L1630" s="11"/>
      <c r="M1630" s="11"/>
    </row>
    <row r="1631" spans="1:13" ht="33" customHeight="1" x14ac:dyDescent="0.2">
      <c r="A1631" s="1"/>
      <c r="B1631" s="1"/>
      <c r="C1631" s="1"/>
      <c r="G1631" s="9"/>
      <c r="H1631" s="11"/>
      <c r="I1631" s="12"/>
      <c r="K1631" s="11"/>
      <c r="L1631" s="11"/>
      <c r="M1631" s="11"/>
    </row>
    <row r="1632" spans="1:13" ht="33" customHeight="1" x14ac:dyDescent="0.2">
      <c r="A1632" s="1"/>
      <c r="B1632" s="1"/>
      <c r="C1632" s="1"/>
      <c r="G1632" s="9"/>
      <c r="H1632" s="11"/>
      <c r="I1632" s="12"/>
      <c r="K1632" s="11"/>
      <c r="L1632" s="11"/>
      <c r="M1632" s="11"/>
    </row>
    <row r="1633" spans="1:13" ht="33" customHeight="1" x14ac:dyDescent="0.2">
      <c r="A1633" s="1"/>
      <c r="B1633" s="1"/>
      <c r="C1633" s="1"/>
      <c r="G1633" s="9"/>
      <c r="H1633" s="11"/>
      <c r="I1633" s="12"/>
      <c r="K1633" s="11"/>
      <c r="L1633" s="11"/>
      <c r="M1633" s="11"/>
    </row>
    <row r="1634" spans="1:13" ht="33" customHeight="1" x14ac:dyDescent="0.2">
      <c r="A1634" s="1"/>
      <c r="B1634" s="1"/>
      <c r="C1634" s="1"/>
      <c r="G1634" s="9"/>
      <c r="H1634" s="11"/>
      <c r="I1634" s="12"/>
      <c r="K1634" s="11"/>
      <c r="L1634" s="11"/>
      <c r="M1634" s="11"/>
    </row>
    <row r="1635" spans="1:13" ht="33" customHeight="1" x14ac:dyDescent="0.2">
      <c r="A1635" s="1"/>
      <c r="B1635" s="1"/>
      <c r="C1635" s="1"/>
      <c r="G1635" s="9"/>
      <c r="H1635" s="11"/>
      <c r="I1635" s="12"/>
      <c r="K1635" s="11"/>
      <c r="L1635" s="11"/>
      <c r="M1635" s="11"/>
    </row>
    <row r="1636" spans="1:13" ht="33" customHeight="1" x14ac:dyDescent="0.2">
      <c r="A1636" s="1"/>
      <c r="B1636" s="1"/>
      <c r="C1636" s="1"/>
      <c r="G1636" s="9"/>
      <c r="H1636" s="11"/>
      <c r="I1636" s="12"/>
      <c r="K1636" s="11"/>
      <c r="L1636" s="11"/>
      <c r="M1636" s="11"/>
    </row>
    <row r="1637" spans="1:13" ht="33" customHeight="1" x14ac:dyDescent="0.2">
      <c r="A1637" s="1"/>
      <c r="B1637" s="1"/>
      <c r="C1637" s="1"/>
      <c r="G1637" s="9"/>
      <c r="H1637" s="11"/>
      <c r="I1637" s="12"/>
      <c r="K1637" s="11"/>
      <c r="L1637" s="11"/>
      <c r="M1637" s="11"/>
    </row>
    <row r="1638" spans="1:13" ht="33" customHeight="1" x14ac:dyDescent="0.2">
      <c r="A1638" s="1"/>
      <c r="B1638" s="1"/>
      <c r="C1638" s="1"/>
      <c r="G1638" s="9"/>
      <c r="H1638" s="11"/>
      <c r="I1638" s="12"/>
      <c r="K1638" s="11"/>
      <c r="L1638" s="11"/>
      <c r="M1638" s="11"/>
    </row>
    <row r="1639" spans="1:13" ht="33" customHeight="1" x14ac:dyDescent="0.2">
      <c r="A1639" s="1"/>
      <c r="B1639" s="1"/>
      <c r="C1639" s="1"/>
      <c r="G1639" s="9"/>
      <c r="H1639" s="11"/>
      <c r="I1639" s="12"/>
      <c r="K1639" s="11"/>
      <c r="L1639" s="11"/>
      <c r="M1639" s="11"/>
    </row>
    <row r="1640" spans="1:13" ht="33" customHeight="1" x14ac:dyDescent="0.2">
      <c r="A1640" s="1"/>
      <c r="B1640" s="1"/>
      <c r="C1640" s="1"/>
      <c r="G1640" s="9"/>
      <c r="H1640" s="11"/>
      <c r="I1640" s="12"/>
      <c r="K1640" s="11"/>
      <c r="L1640" s="11"/>
      <c r="M1640" s="11"/>
    </row>
    <row r="1641" spans="1:13" ht="33" customHeight="1" x14ac:dyDescent="0.2">
      <c r="A1641" s="1"/>
      <c r="B1641" s="1"/>
      <c r="C1641" s="1"/>
      <c r="G1641" s="9"/>
      <c r="H1641" s="11"/>
      <c r="I1641" s="12"/>
      <c r="K1641" s="11"/>
      <c r="L1641" s="11"/>
      <c r="M1641" s="11"/>
    </row>
    <row r="1642" spans="1:13" ht="33" customHeight="1" x14ac:dyDescent="0.2">
      <c r="A1642" s="1"/>
      <c r="B1642" s="1"/>
      <c r="C1642" s="1"/>
      <c r="G1642" s="9"/>
      <c r="H1642" s="11"/>
      <c r="I1642" s="12"/>
      <c r="K1642" s="11"/>
      <c r="L1642" s="11"/>
      <c r="M1642" s="11"/>
    </row>
    <row r="1643" spans="1:13" ht="33" customHeight="1" x14ac:dyDescent="0.2">
      <c r="A1643" s="1"/>
      <c r="B1643" s="1"/>
      <c r="C1643" s="1"/>
      <c r="G1643" s="9"/>
      <c r="H1643" s="11"/>
      <c r="I1643" s="12"/>
      <c r="K1643" s="11"/>
      <c r="L1643" s="11"/>
      <c r="M1643" s="11"/>
    </row>
    <row r="1644" spans="1:13" ht="33" customHeight="1" x14ac:dyDescent="0.2">
      <c r="A1644" s="1"/>
      <c r="B1644" s="1"/>
      <c r="C1644" s="1"/>
      <c r="G1644" s="9"/>
      <c r="H1644" s="11"/>
      <c r="I1644" s="12"/>
      <c r="K1644" s="11"/>
      <c r="L1644" s="11"/>
      <c r="M1644" s="11"/>
    </row>
    <row r="1645" spans="1:13" ht="33" customHeight="1" x14ac:dyDescent="0.2">
      <c r="A1645" s="1"/>
      <c r="B1645" s="1"/>
      <c r="C1645" s="1"/>
      <c r="G1645" s="9"/>
      <c r="H1645" s="11"/>
      <c r="I1645" s="12"/>
      <c r="K1645" s="11"/>
      <c r="L1645" s="11"/>
      <c r="M1645" s="11"/>
    </row>
    <row r="1646" spans="1:13" ht="33" customHeight="1" x14ac:dyDescent="0.2">
      <c r="A1646" s="1"/>
      <c r="B1646" s="1"/>
      <c r="C1646" s="1"/>
      <c r="G1646" s="9"/>
      <c r="H1646" s="11"/>
      <c r="I1646" s="12"/>
      <c r="K1646" s="11"/>
      <c r="L1646" s="11"/>
      <c r="M1646" s="11"/>
    </row>
    <row r="1647" spans="1:13" ht="33" customHeight="1" x14ac:dyDescent="0.2">
      <c r="A1647" s="1"/>
      <c r="B1647" s="1"/>
      <c r="C1647" s="1"/>
      <c r="G1647" s="9"/>
      <c r="H1647" s="11"/>
      <c r="I1647" s="12"/>
      <c r="K1647" s="11"/>
      <c r="L1647" s="11"/>
      <c r="M1647" s="11"/>
    </row>
    <row r="1648" spans="1:13" ht="33" customHeight="1" x14ac:dyDescent="0.2">
      <c r="A1648" s="1"/>
      <c r="B1648" s="1"/>
      <c r="C1648" s="1"/>
      <c r="G1648" s="9"/>
      <c r="H1648" s="11"/>
      <c r="I1648" s="12"/>
      <c r="K1648" s="11"/>
      <c r="L1648" s="11"/>
      <c r="M1648" s="11"/>
    </row>
    <row r="1649" spans="1:13" ht="33" customHeight="1" x14ac:dyDescent="0.2">
      <c r="A1649" s="1"/>
      <c r="B1649" s="1"/>
      <c r="C1649" s="1"/>
      <c r="G1649" s="9"/>
      <c r="H1649" s="11"/>
      <c r="I1649" s="12"/>
      <c r="K1649" s="11"/>
      <c r="L1649" s="11"/>
      <c r="M1649" s="11"/>
    </row>
    <row r="1650" spans="1:13" ht="33" customHeight="1" x14ac:dyDescent="0.2">
      <c r="A1650" s="1"/>
      <c r="B1650" s="1"/>
      <c r="C1650" s="1"/>
      <c r="G1650" s="9"/>
      <c r="H1650" s="11"/>
      <c r="I1650" s="12"/>
      <c r="K1650" s="11"/>
      <c r="L1650" s="11"/>
      <c r="M1650" s="11"/>
    </row>
    <row r="1651" spans="1:13" ht="33" customHeight="1" x14ac:dyDescent="0.2">
      <c r="A1651" s="1"/>
      <c r="B1651" s="1"/>
      <c r="C1651" s="1"/>
      <c r="G1651" s="9"/>
      <c r="H1651" s="11"/>
      <c r="I1651" s="12"/>
      <c r="K1651" s="11"/>
      <c r="L1651" s="11"/>
      <c r="M1651" s="11"/>
    </row>
    <row r="1652" spans="1:13" ht="33" customHeight="1" x14ac:dyDescent="0.2">
      <c r="A1652" s="1"/>
      <c r="B1652" s="1"/>
      <c r="C1652" s="1"/>
      <c r="G1652" s="9"/>
      <c r="H1652" s="11"/>
      <c r="I1652" s="12"/>
      <c r="K1652" s="11"/>
      <c r="L1652" s="11"/>
      <c r="M1652" s="11"/>
    </row>
    <row r="1653" spans="1:13" ht="33" customHeight="1" x14ac:dyDescent="0.2">
      <c r="A1653" s="1"/>
      <c r="B1653" s="1"/>
      <c r="C1653" s="1"/>
      <c r="G1653" s="9"/>
      <c r="H1653" s="11"/>
      <c r="I1653" s="12"/>
      <c r="K1653" s="11"/>
      <c r="L1653" s="11"/>
      <c r="M1653" s="11"/>
    </row>
    <row r="1654" spans="1:13" ht="33" customHeight="1" x14ac:dyDescent="0.2">
      <c r="A1654" s="1"/>
      <c r="B1654" s="1"/>
      <c r="C1654" s="1"/>
      <c r="G1654" s="9"/>
      <c r="H1654" s="11"/>
      <c r="I1654" s="12"/>
      <c r="K1654" s="11"/>
      <c r="L1654" s="11"/>
      <c r="M1654" s="11"/>
    </row>
    <row r="1655" spans="1:13" ht="33" customHeight="1" x14ac:dyDescent="0.2">
      <c r="A1655" s="1"/>
      <c r="B1655" s="1"/>
      <c r="C1655" s="1"/>
      <c r="G1655" s="9"/>
      <c r="H1655" s="11"/>
      <c r="I1655" s="12"/>
      <c r="K1655" s="11"/>
      <c r="L1655" s="11"/>
      <c r="M1655" s="11"/>
    </row>
    <row r="1656" spans="1:13" ht="33" customHeight="1" x14ac:dyDescent="0.2">
      <c r="A1656" s="1"/>
      <c r="B1656" s="1"/>
      <c r="C1656" s="1"/>
      <c r="G1656" s="9"/>
      <c r="H1656" s="11"/>
      <c r="I1656" s="12"/>
      <c r="K1656" s="11"/>
      <c r="L1656" s="11"/>
      <c r="M1656" s="11"/>
    </row>
    <row r="1657" spans="1:13" ht="33" customHeight="1" x14ac:dyDescent="0.2">
      <c r="A1657" s="1"/>
      <c r="B1657" s="1"/>
      <c r="C1657" s="1"/>
      <c r="G1657" s="9"/>
      <c r="H1657" s="11"/>
      <c r="I1657" s="12"/>
      <c r="K1657" s="11"/>
      <c r="L1657" s="11"/>
      <c r="M1657" s="11"/>
    </row>
    <row r="1658" spans="1:13" ht="33" customHeight="1" x14ac:dyDescent="0.2">
      <c r="A1658" s="1"/>
      <c r="B1658" s="1"/>
      <c r="C1658" s="1"/>
      <c r="G1658" s="9"/>
      <c r="H1658" s="11"/>
      <c r="I1658" s="12"/>
      <c r="K1658" s="11"/>
      <c r="L1658" s="11"/>
      <c r="M1658" s="11"/>
    </row>
    <row r="1659" spans="1:13" ht="33" customHeight="1" x14ac:dyDescent="0.2">
      <c r="A1659" s="1"/>
      <c r="B1659" s="1"/>
      <c r="C1659" s="1"/>
      <c r="G1659" s="9"/>
      <c r="H1659" s="11"/>
      <c r="I1659" s="12"/>
      <c r="K1659" s="11"/>
      <c r="L1659" s="11"/>
      <c r="M1659" s="11"/>
    </row>
    <row r="1660" spans="1:13" ht="33" customHeight="1" x14ac:dyDescent="0.2">
      <c r="A1660" s="1"/>
      <c r="B1660" s="1"/>
      <c r="C1660" s="1"/>
      <c r="G1660" s="9"/>
      <c r="H1660" s="11"/>
      <c r="I1660" s="12"/>
      <c r="K1660" s="11"/>
      <c r="L1660" s="11"/>
      <c r="M1660" s="11"/>
    </row>
    <row r="1661" spans="1:13" ht="33" customHeight="1" x14ac:dyDescent="0.2">
      <c r="A1661" s="1"/>
      <c r="B1661" s="1"/>
      <c r="C1661" s="1"/>
      <c r="G1661" s="9"/>
      <c r="H1661" s="11"/>
      <c r="I1661" s="12"/>
      <c r="K1661" s="11"/>
      <c r="L1661" s="11"/>
      <c r="M1661" s="11"/>
    </row>
    <row r="1662" spans="1:13" ht="33" customHeight="1" x14ac:dyDescent="0.2">
      <c r="A1662" s="1"/>
      <c r="B1662" s="1"/>
      <c r="C1662" s="1"/>
      <c r="G1662" s="9"/>
      <c r="H1662" s="11"/>
      <c r="I1662" s="12"/>
      <c r="K1662" s="11"/>
      <c r="L1662" s="11"/>
      <c r="M1662" s="11"/>
    </row>
    <row r="1663" spans="1:13" ht="33" customHeight="1" x14ac:dyDescent="0.2">
      <c r="A1663" s="1"/>
      <c r="B1663" s="1"/>
      <c r="C1663" s="1"/>
      <c r="G1663" s="9"/>
      <c r="H1663" s="11"/>
      <c r="I1663" s="12"/>
      <c r="K1663" s="11"/>
      <c r="L1663" s="11"/>
      <c r="M1663" s="11"/>
    </row>
    <row r="1664" spans="1:13" ht="33" customHeight="1" x14ac:dyDescent="0.2">
      <c r="A1664" s="1"/>
      <c r="B1664" s="1"/>
      <c r="C1664" s="1"/>
      <c r="G1664" s="9"/>
      <c r="H1664" s="11"/>
      <c r="I1664" s="12"/>
      <c r="K1664" s="11"/>
      <c r="L1664" s="11"/>
      <c r="M1664" s="11"/>
    </row>
    <row r="1665" spans="1:13" ht="33" customHeight="1" x14ac:dyDescent="0.2">
      <c r="A1665" s="1"/>
      <c r="B1665" s="1"/>
      <c r="C1665" s="1"/>
      <c r="G1665" s="9"/>
      <c r="H1665" s="11"/>
      <c r="I1665" s="12"/>
      <c r="K1665" s="11"/>
      <c r="L1665" s="11"/>
      <c r="M1665" s="11"/>
    </row>
    <row r="1666" spans="1:13" ht="33" customHeight="1" x14ac:dyDescent="0.2">
      <c r="A1666" s="1"/>
      <c r="B1666" s="1"/>
      <c r="C1666" s="1"/>
      <c r="G1666" s="9"/>
      <c r="H1666" s="11"/>
      <c r="I1666" s="12"/>
      <c r="K1666" s="11"/>
      <c r="L1666" s="11"/>
      <c r="M1666" s="11"/>
    </row>
    <row r="1667" spans="1:13" ht="33" customHeight="1" x14ac:dyDescent="0.2">
      <c r="A1667" s="1"/>
      <c r="B1667" s="1"/>
      <c r="C1667" s="1"/>
      <c r="G1667" s="9"/>
      <c r="H1667" s="11"/>
      <c r="I1667" s="12"/>
      <c r="K1667" s="11"/>
      <c r="L1667" s="11"/>
      <c r="M1667" s="11"/>
    </row>
    <row r="1668" spans="1:13" ht="33" customHeight="1" x14ac:dyDescent="0.2">
      <c r="A1668" s="1"/>
      <c r="B1668" s="1"/>
      <c r="C1668" s="1"/>
      <c r="G1668" s="9"/>
      <c r="H1668" s="11"/>
      <c r="I1668" s="12"/>
      <c r="K1668" s="11"/>
      <c r="L1668" s="11"/>
      <c r="M1668" s="11"/>
    </row>
    <row r="1669" spans="1:13" ht="33" customHeight="1" x14ac:dyDescent="0.2">
      <c r="A1669" s="1"/>
      <c r="B1669" s="1"/>
      <c r="C1669" s="1"/>
      <c r="G1669" s="9"/>
      <c r="H1669" s="11"/>
      <c r="I1669" s="12"/>
      <c r="K1669" s="11"/>
      <c r="L1669" s="11"/>
      <c r="M1669" s="11"/>
    </row>
    <row r="1670" spans="1:13" ht="33" customHeight="1" x14ac:dyDescent="0.2">
      <c r="A1670" s="1"/>
      <c r="B1670" s="1"/>
      <c r="C1670" s="1"/>
      <c r="G1670" s="9"/>
      <c r="H1670" s="11"/>
      <c r="I1670" s="12"/>
      <c r="K1670" s="11"/>
      <c r="L1670" s="11"/>
      <c r="M1670" s="11"/>
    </row>
    <row r="1671" spans="1:13" ht="33" customHeight="1" x14ac:dyDescent="0.2">
      <c r="A1671" s="1"/>
      <c r="B1671" s="1"/>
      <c r="C1671" s="1"/>
      <c r="G1671" s="9"/>
      <c r="H1671" s="11"/>
      <c r="I1671" s="12"/>
      <c r="K1671" s="11"/>
      <c r="L1671" s="11"/>
      <c r="M1671" s="11"/>
    </row>
    <row r="1672" spans="1:13" ht="33" customHeight="1" x14ac:dyDescent="0.2">
      <c r="A1672" s="1"/>
      <c r="B1672" s="1"/>
      <c r="C1672" s="1"/>
      <c r="G1672" s="9"/>
      <c r="H1672" s="11"/>
      <c r="I1672" s="12"/>
      <c r="K1672" s="11"/>
      <c r="L1672" s="11"/>
      <c r="M1672" s="11"/>
    </row>
    <row r="1673" spans="1:13" ht="33" customHeight="1" x14ac:dyDescent="0.2">
      <c r="A1673" s="1"/>
      <c r="B1673" s="1"/>
      <c r="C1673" s="1"/>
      <c r="G1673" s="9"/>
      <c r="H1673" s="11"/>
      <c r="I1673" s="12"/>
      <c r="K1673" s="11"/>
      <c r="L1673" s="11"/>
      <c r="M1673" s="11"/>
    </row>
    <row r="1674" spans="1:13" ht="33" customHeight="1" x14ac:dyDescent="0.2">
      <c r="A1674" s="1"/>
      <c r="B1674" s="1"/>
      <c r="C1674" s="1"/>
      <c r="G1674" s="9"/>
      <c r="H1674" s="11"/>
      <c r="I1674" s="12"/>
      <c r="K1674" s="11"/>
      <c r="L1674" s="11"/>
      <c r="M1674" s="11"/>
    </row>
    <row r="1675" spans="1:13" ht="33" customHeight="1" x14ac:dyDescent="0.2">
      <c r="A1675" s="1"/>
      <c r="B1675" s="1"/>
      <c r="C1675" s="1"/>
      <c r="G1675" s="9"/>
      <c r="H1675" s="11"/>
      <c r="I1675" s="12"/>
      <c r="K1675" s="11"/>
      <c r="L1675" s="11"/>
      <c r="M1675" s="11"/>
    </row>
    <row r="1676" spans="1:13" ht="33" customHeight="1" x14ac:dyDescent="0.2">
      <c r="A1676" s="1"/>
      <c r="B1676" s="1"/>
      <c r="C1676" s="1"/>
      <c r="G1676" s="9"/>
      <c r="H1676" s="11"/>
      <c r="I1676" s="12"/>
      <c r="K1676" s="11"/>
      <c r="L1676" s="11"/>
      <c r="M1676" s="11"/>
    </row>
    <row r="1677" spans="1:13" ht="33" customHeight="1" x14ac:dyDescent="0.2">
      <c r="A1677" s="1"/>
      <c r="B1677" s="1"/>
      <c r="C1677" s="1"/>
      <c r="G1677" s="9"/>
      <c r="H1677" s="11"/>
      <c r="I1677" s="12"/>
      <c r="K1677" s="11"/>
      <c r="L1677" s="11"/>
      <c r="M1677" s="11"/>
    </row>
    <row r="1678" spans="1:13" ht="33" customHeight="1" x14ac:dyDescent="0.2">
      <c r="A1678" s="1"/>
      <c r="B1678" s="1"/>
      <c r="C1678" s="1"/>
      <c r="G1678" s="9"/>
      <c r="H1678" s="11"/>
      <c r="I1678" s="12"/>
      <c r="K1678" s="11"/>
      <c r="L1678" s="11"/>
      <c r="M1678" s="11"/>
    </row>
    <row r="1679" spans="1:13" ht="33" customHeight="1" x14ac:dyDescent="0.2">
      <c r="A1679" s="1"/>
      <c r="B1679" s="1"/>
      <c r="C1679" s="1"/>
      <c r="G1679" s="9"/>
      <c r="H1679" s="11"/>
      <c r="I1679" s="12"/>
      <c r="K1679" s="11"/>
      <c r="L1679" s="11"/>
      <c r="M1679" s="11"/>
    </row>
    <row r="1680" spans="1:13" ht="33" customHeight="1" x14ac:dyDescent="0.2">
      <c r="A1680" s="1"/>
      <c r="B1680" s="1"/>
      <c r="C1680" s="1"/>
      <c r="G1680" s="9"/>
      <c r="H1680" s="11"/>
      <c r="I1680" s="12"/>
      <c r="K1680" s="11"/>
      <c r="L1680" s="11"/>
      <c r="M1680" s="11"/>
    </row>
    <row r="1681" spans="1:13" ht="33" customHeight="1" x14ac:dyDescent="0.2">
      <c r="A1681" s="1"/>
      <c r="B1681" s="1"/>
      <c r="C1681" s="1"/>
      <c r="G1681" s="9"/>
      <c r="H1681" s="11"/>
      <c r="I1681" s="12"/>
      <c r="K1681" s="11"/>
      <c r="L1681" s="11"/>
      <c r="M1681" s="11"/>
    </row>
    <row r="1682" spans="1:13" ht="33" customHeight="1" x14ac:dyDescent="0.2">
      <c r="A1682" s="1"/>
      <c r="B1682" s="1"/>
      <c r="C1682" s="1"/>
      <c r="G1682" s="9"/>
      <c r="H1682" s="11"/>
      <c r="I1682" s="12"/>
      <c r="K1682" s="11"/>
      <c r="L1682" s="11"/>
      <c r="M1682" s="11"/>
    </row>
    <row r="1683" spans="1:13" ht="33" customHeight="1" x14ac:dyDescent="0.2">
      <c r="A1683" s="1"/>
      <c r="B1683" s="1"/>
      <c r="C1683" s="1"/>
      <c r="G1683" s="9"/>
      <c r="H1683" s="11"/>
      <c r="I1683" s="12"/>
      <c r="K1683" s="11"/>
      <c r="L1683" s="11"/>
      <c r="M1683" s="11"/>
    </row>
    <row r="1684" spans="1:13" ht="33" customHeight="1" x14ac:dyDescent="0.2">
      <c r="A1684" s="1"/>
      <c r="B1684" s="1"/>
      <c r="C1684" s="1"/>
      <c r="G1684" s="9"/>
      <c r="H1684" s="11"/>
      <c r="I1684" s="12"/>
      <c r="K1684" s="11"/>
      <c r="L1684" s="11"/>
      <c r="M1684" s="11"/>
    </row>
    <row r="1685" spans="1:13" ht="33" customHeight="1" x14ac:dyDescent="0.2">
      <c r="A1685" s="1"/>
      <c r="B1685" s="1"/>
      <c r="C1685" s="1"/>
      <c r="G1685" s="9"/>
      <c r="H1685" s="11"/>
      <c r="I1685" s="12"/>
      <c r="K1685" s="11"/>
      <c r="L1685" s="11"/>
      <c r="M1685" s="11"/>
    </row>
    <row r="1686" spans="1:13" ht="33" customHeight="1" x14ac:dyDescent="0.2">
      <c r="A1686" s="1"/>
      <c r="B1686" s="1"/>
      <c r="C1686" s="1"/>
      <c r="G1686" s="9"/>
      <c r="H1686" s="11"/>
      <c r="I1686" s="12"/>
      <c r="K1686" s="11"/>
      <c r="L1686" s="11"/>
      <c r="M1686" s="11"/>
    </row>
    <row r="1687" spans="1:13" ht="33" customHeight="1" x14ac:dyDescent="0.2">
      <c r="A1687" s="1"/>
      <c r="B1687" s="1"/>
      <c r="C1687" s="1"/>
      <c r="G1687" s="9"/>
      <c r="H1687" s="11"/>
      <c r="I1687" s="12"/>
      <c r="K1687" s="11"/>
      <c r="L1687" s="11"/>
      <c r="M1687" s="11"/>
    </row>
    <row r="1688" spans="1:13" ht="33" customHeight="1" x14ac:dyDescent="0.2">
      <c r="A1688" s="1"/>
      <c r="B1688" s="1"/>
      <c r="C1688" s="1"/>
      <c r="G1688" s="9"/>
      <c r="H1688" s="11"/>
      <c r="I1688" s="12"/>
      <c r="K1688" s="11"/>
      <c r="L1688" s="11"/>
      <c r="M1688" s="11"/>
    </row>
    <row r="1689" spans="1:13" ht="33" customHeight="1" x14ac:dyDescent="0.2">
      <c r="A1689" s="1"/>
      <c r="B1689" s="1"/>
      <c r="C1689" s="1"/>
      <c r="G1689" s="9"/>
      <c r="H1689" s="11"/>
      <c r="I1689" s="12"/>
      <c r="K1689" s="11"/>
      <c r="L1689" s="11"/>
      <c r="M1689" s="11"/>
    </row>
    <row r="1690" spans="1:13" ht="33" customHeight="1" x14ac:dyDescent="0.2">
      <c r="A1690" s="1"/>
      <c r="B1690" s="1"/>
      <c r="C1690" s="1"/>
      <c r="G1690" s="9"/>
      <c r="H1690" s="11"/>
      <c r="I1690" s="12"/>
      <c r="K1690" s="11"/>
      <c r="L1690" s="11"/>
      <c r="M1690" s="11"/>
    </row>
    <row r="1691" spans="1:13" ht="33" customHeight="1" x14ac:dyDescent="0.2">
      <c r="A1691" s="1"/>
      <c r="B1691" s="1"/>
      <c r="C1691" s="1"/>
      <c r="G1691" s="9"/>
      <c r="H1691" s="11"/>
      <c r="I1691" s="12"/>
      <c r="K1691" s="11"/>
      <c r="L1691" s="11"/>
      <c r="M1691" s="11"/>
    </row>
    <row r="1692" spans="1:13" ht="33" customHeight="1" x14ac:dyDescent="0.2">
      <c r="A1692" s="1"/>
      <c r="B1692" s="1"/>
      <c r="C1692" s="1"/>
      <c r="G1692" s="9"/>
      <c r="H1692" s="11"/>
      <c r="I1692" s="12"/>
      <c r="K1692" s="11"/>
      <c r="L1692" s="11"/>
      <c r="M1692" s="11"/>
    </row>
    <row r="1693" spans="1:13" ht="33" customHeight="1" x14ac:dyDescent="0.2">
      <c r="A1693" s="1"/>
      <c r="B1693" s="1"/>
      <c r="C1693" s="1"/>
      <c r="G1693" s="9"/>
      <c r="H1693" s="11"/>
      <c r="I1693" s="12"/>
      <c r="K1693" s="11"/>
      <c r="L1693" s="11"/>
      <c r="M1693" s="11"/>
    </row>
    <row r="1694" spans="1:13" ht="33" customHeight="1" x14ac:dyDescent="0.2">
      <c r="A1694" s="1"/>
      <c r="B1694" s="1"/>
      <c r="C1694" s="1"/>
      <c r="G1694" s="9"/>
      <c r="H1694" s="11"/>
      <c r="I1694" s="12"/>
      <c r="K1694" s="11"/>
      <c r="L1694" s="11"/>
      <c r="M1694" s="11"/>
    </row>
    <row r="1695" spans="1:13" ht="33" customHeight="1" x14ac:dyDescent="0.2">
      <c r="A1695" s="1"/>
      <c r="B1695" s="1"/>
      <c r="C1695" s="1"/>
      <c r="G1695" s="9"/>
      <c r="H1695" s="11"/>
      <c r="I1695" s="12"/>
      <c r="K1695" s="11"/>
      <c r="L1695" s="11"/>
      <c r="M1695" s="11"/>
    </row>
    <row r="1696" spans="1:13" ht="33" customHeight="1" x14ac:dyDescent="0.2">
      <c r="A1696" s="1"/>
      <c r="B1696" s="1"/>
      <c r="C1696" s="1"/>
      <c r="G1696" s="9"/>
      <c r="H1696" s="11"/>
      <c r="I1696" s="12"/>
      <c r="K1696" s="11"/>
      <c r="L1696" s="11"/>
      <c r="M1696" s="11"/>
    </row>
    <row r="1697" spans="1:13" ht="33" customHeight="1" x14ac:dyDescent="0.2">
      <c r="A1697" s="1"/>
      <c r="B1697" s="1"/>
      <c r="C1697" s="1"/>
      <c r="G1697" s="9"/>
      <c r="H1697" s="11"/>
      <c r="I1697" s="12"/>
      <c r="K1697" s="11"/>
      <c r="L1697" s="11"/>
      <c r="M1697" s="11"/>
    </row>
    <row r="1698" spans="1:13" ht="33" customHeight="1" x14ac:dyDescent="0.2">
      <c r="A1698" s="1"/>
      <c r="B1698" s="1"/>
      <c r="C1698" s="1"/>
      <c r="G1698" s="9"/>
      <c r="H1698" s="11"/>
      <c r="I1698" s="12"/>
      <c r="K1698" s="11"/>
      <c r="L1698" s="11"/>
      <c r="M1698" s="11"/>
    </row>
    <row r="1699" spans="1:13" ht="33" customHeight="1" x14ac:dyDescent="0.2">
      <c r="A1699" s="1"/>
      <c r="B1699" s="1"/>
      <c r="C1699" s="1"/>
      <c r="G1699" s="9"/>
      <c r="H1699" s="11"/>
      <c r="I1699" s="12"/>
      <c r="K1699" s="11"/>
      <c r="L1699" s="11"/>
      <c r="M1699" s="11"/>
    </row>
    <row r="1700" spans="1:13" ht="33" customHeight="1" x14ac:dyDescent="0.2">
      <c r="A1700" s="1"/>
      <c r="B1700" s="1"/>
      <c r="C1700" s="1"/>
      <c r="G1700" s="9"/>
      <c r="H1700" s="11"/>
      <c r="I1700" s="12"/>
      <c r="K1700" s="11"/>
      <c r="L1700" s="11"/>
      <c r="M1700" s="11"/>
    </row>
    <row r="1701" spans="1:13" ht="33" customHeight="1" x14ac:dyDescent="0.2">
      <c r="A1701" s="1"/>
      <c r="B1701" s="1"/>
      <c r="C1701" s="1"/>
      <c r="G1701" s="9"/>
      <c r="H1701" s="11"/>
      <c r="I1701" s="12"/>
      <c r="K1701" s="11"/>
      <c r="L1701" s="11"/>
      <c r="M1701" s="11"/>
    </row>
    <row r="1702" spans="1:13" ht="33" customHeight="1" x14ac:dyDescent="0.2">
      <c r="A1702" s="1"/>
      <c r="B1702" s="1"/>
      <c r="C1702" s="1"/>
      <c r="G1702" s="9"/>
      <c r="H1702" s="11"/>
      <c r="I1702" s="12"/>
      <c r="K1702" s="11"/>
      <c r="L1702" s="11"/>
      <c r="M1702" s="11"/>
    </row>
    <row r="1703" spans="1:13" ht="33" customHeight="1" x14ac:dyDescent="0.2">
      <c r="A1703" s="1"/>
      <c r="B1703" s="1"/>
      <c r="C1703" s="1"/>
      <c r="G1703" s="9"/>
      <c r="H1703" s="11"/>
      <c r="I1703" s="12"/>
      <c r="K1703" s="11"/>
      <c r="L1703" s="11"/>
      <c r="M1703" s="11"/>
    </row>
    <row r="1704" spans="1:13" ht="33" customHeight="1" x14ac:dyDescent="0.2">
      <c r="A1704" s="1"/>
      <c r="B1704" s="1"/>
      <c r="C1704" s="1"/>
      <c r="G1704" s="9"/>
      <c r="H1704" s="11"/>
      <c r="I1704" s="12"/>
      <c r="K1704" s="11"/>
      <c r="L1704" s="11"/>
      <c r="M1704" s="11"/>
    </row>
    <row r="1705" spans="1:13" ht="33" customHeight="1" x14ac:dyDescent="0.2">
      <c r="A1705" s="1"/>
      <c r="B1705" s="1"/>
      <c r="C1705" s="1"/>
      <c r="G1705" s="9"/>
      <c r="H1705" s="11"/>
      <c r="I1705" s="12"/>
      <c r="K1705" s="11"/>
      <c r="L1705" s="11"/>
      <c r="M1705" s="11"/>
    </row>
    <row r="1706" spans="1:13" ht="33" customHeight="1" x14ac:dyDescent="0.2">
      <c r="A1706" s="1"/>
      <c r="B1706" s="1"/>
      <c r="C1706" s="1"/>
      <c r="G1706" s="9"/>
      <c r="H1706" s="11"/>
      <c r="I1706" s="12"/>
      <c r="K1706" s="11"/>
      <c r="L1706" s="11"/>
      <c r="M1706" s="11"/>
    </row>
    <row r="1707" spans="1:13" ht="33" customHeight="1" x14ac:dyDescent="0.2">
      <c r="A1707" s="1"/>
      <c r="B1707" s="1"/>
      <c r="C1707" s="1"/>
      <c r="G1707" s="9"/>
      <c r="H1707" s="11"/>
      <c r="I1707" s="12"/>
      <c r="K1707" s="11"/>
      <c r="L1707" s="11"/>
      <c r="M1707" s="11"/>
    </row>
    <row r="1708" spans="1:13" ht="33" customHeight="1" x14ac:dyDescent="0.2">
      <c r="A1708" s="1"/>
      <c r="B1708" s="1"/>
      <c r="C1708" s="1"/>
      <c r="G1708" s="9"/>
      <c r="H1708" s="11"/>
      <c r="I1708" s="12"/>
      <c r="K1708" s="11"/>
      <c r="L1708" s="11"/>
      <c r="M1708" s="11"/>
    </row>
    <row r="1709" spans="1:13" ht="33" customHeight="1" x14ac:dyDescent="0.2">
      <c r="A1709" s="1"/>
      <c r="B1709" s="1"/>
      <c r="C1709" s="1"/>
      <c r="G1709" s="9"/>
      <c r="H1709" s="11"/>
      <c r="I1709" s="12"/>
      <c r="K1709" s="11"/>
      <c r="L1709" s="11"/>
      <c r="M1709" s="11"/>
    </row>
    <row r="1710" spans="1:13" ht="33" customHeight="1" x14ac:dyDescent="0.2">
      <c r="A1710" s="1"/>
      <c r="B1710" s="1"/>
      <c r="C1710" s="1"/>
      <c r="G1710" s="9"/>
      <c r="H1710" s="11"/>
      <c r="I1710" s="12"/>
      <c r="K1710" s="11"/>
      <c r="L1710" s="11"/>
      <c r="M1710" s="11"/>
    </row>
    <row r="1711" spans="1:13" ht="33" customHeight="1" x14ac:dyDescent="0.2">
      <c r="A1711" s="1"/>
      <c r="B1711" s="1"/>
      <c r="C1711" s="1"/>
      <c r="G1711" s="9"/>
      <c r="H1711" s="11"/>
      <c r="I1711" s="12"/>
      <c r="K1711" s="11"/>
      <c r="L1711" s="11"/>
      <c r="M1711" s="11"/>
    </row>
    <row r="1712" spans="1:13" ht="33" customHeight="1" x14ac:dyDescent="0.2">
      <c r="A1712" s="1"/>
      <c r="B1712" s="1"/>
      <c r="C1712" s="1"/>
      <c r="G1712" s="9"/>
      <c r="H1712" s="11"/>
      <c r="I1712" s="12"/>
      <c r="K1712" s="11"/>
      <c r="L1712" s="11"/>
      <c r="M1712" s="11"/>
    </row>
    <row r="1713" spans="1:13" ht="33" customHeight="1" x14ac:dyDescent="0.2">
      <c r="A1713" s="1"/>
      <c r="B1713" s="1"/>
      <c r="C1713" s="1"/>
      <c r="G1713" s="9"/>
      <c r="H1713" s="11"/>
      <c r="I1713" s="12"/>
      <c r="K1713" s="11"/>
      <c r="L1713" s="11"/>
      <c r="M1713" s="11"/>
    </row>
    <row r="1714" spans="1:13" ht="33" customHeight="1" x14ac:dyDescent="0.2">
      <c r="A1714" s="1"/>
      <c r="B1714" s="1"/>
      <c r="C1714" s="1"/>
      <c r="G1714" s="9"/>
      <c r="H1714" s="11"/>
      <c r="I1714" s="12"/>
      <c r="K1714" s="11"/>
      <c r="L1714" s="11"/>
      <c r="M1714" s="11"/>
    </row>
    <row r="1715" spans="1:13" ht="33" customHeight="1" x14ac:dyDescent="0.2">
      <c r="A1715" s="1"/>
      <c r="B1715" s="1"/>
      <c r="C1715" s="1"/>
      <c r="G1715" s="9"/>
      <c r="H1715" s="11"/>
      <c r="I1715" s="12"/>
      <c r="K1715" s="11"/>
      <c r="L1715" s="11"/>
      <c r="M1715" s="11"/>
    </row>
    <row r="1716" spans="1:13" ht="33" customHeight="1" x14ac:dyDescent="0.2">
      <c r="A1716" s="1"/>
      <c r="B1716" s="1"/>
      <c r="C1716" s="1"/>
      <c r="G1716" s="9"/>
      <c r="H1716" s="11"/>
      <c r="I1716" s="12"/>
      <c r="K1716" s="11"/>
      <c r="L1716" s="11"/>
      <c r="M1716" s="11"/>
    </row>
    <row r="1717" spans="1:13" ht="33" customHeight="1" x14ac:dyDescent="0.2">
      <c r="A1717" s="1"/>
      <c r="B1717" s="1"/>
      <c r="C1717" s="1"/>
      <c r="G1717" s="9"/>
      <c r="H1717" s="11"/>
      <c r="I1717" s="12"/>
      <c r="K1717" s="11"/>
      <c r="L1717" s="11"/>
      <c r="M1717" s="11"/>
    </row>
    <row r="1718" spans="1:13" ht="33" customHeight="1" x14ac:dyDescent="0.2">
      <c r="A1718" s="1"/>
      <c r="B1718" s="1"/>
      <c r="C1718" s="1"/>
      <c r="G1718" s="9"/>
      <c r="H1718" s="11"/>
      <c r="I1718" s="12"/>
      <c r="K1718" s="11"/>
      <c r="L1718" s="11"/>
      <c r="M1718" s="11"/>
    </row>
    <row r="1719" spans="1:13" ht="33" customHeight="1" x14ac:dyDescent="0.2">
      <c r="A1719" s="1"/>
      <c r="B1719" s="1"/>
      <c r="C1719" s="1"/>
      <c r="G1719" s="9"/>
      <c r="H1719" s="11"/>
      <c r="I1719" s="12"/>
      <c r="K1719" s="11"/>
      <c r="L1719" s="11"/>
      <c r="M1719" s="11"/>
    </row>
    <row r="1720" spans="1:13" ht="33" customHeight="1" x14ac:dyDescent="0.2">
      <c r="A1720" s="1"/>
      <c r="B1720" s="1"/>
      <c r="C1720" s="1"/>
      <c r="G1720" s="9"/>
      <c r="H1720" s="11"/>
      <c r="I1720" s="12"/>
      <c r="K1720" s="11"/>
      <c r="L1720" s="11"/>
      <c r="M1720" s="11"/>
    </row>
    <row r="1721" spans="1:13" ht="33" customHeight="1" x14ac:dyDescent="0.2">
      <c r="A1721" s="1"/>
      <c r="B1721" s="1"/>
      <c r="C1721" s="1"/>
      <c r="G1721" s="9"/>
      <c r="H1721" s="11"/>
      <c r="I1721" s="12"/>
      <c r="K1721" s="11"/>
      <c r="L1721" s="11"/>
      <c r="M1721" s="11"/>
    </row>
    <row r="1722" spans="1:13" ht="33" customHeight="1" x14ac:dyDescent="0.2">
      <c r="A1722" s="1"/>
      <c r="B1722" s="1"/>
      <c r="C1722" s="1"/>
      <c r="G1722" s="9"/>
      <c r="H1722" s="11"/>
      <c r="I1722" s="12"/>
      <c r="K1722" s="11"/>
      <c r="L1722" s="11"/>
      <c r="M1722" s="11"/>
    </row>
    <row r="1723" spans="1:13" ht="33" customHeight="1" x14ac:dyDescent="0.2">
      <c r="A1723" s="1"/>
      <c r="B1723" s="1"/>
      <c r="C1723" s="1"/>
      <c r="G1723" s="9"/>
      <c r="H1723" s="11"/>
      <c r="I1723" s="12"/>
      <c r="K1723" s="11"/>
      <c r="L1723" s="11"/>
      <c r="M1723" s="11"/>
    </row>
    <row r="1724" spans="1:13" ht="33" customHeight="1" x14ac:dyDescent="0.2">
      <c r="A1724" s="1"/>
      <c r="B1724" s="1"/>
      <c r="C1724" s="1"/>
      <c r="G1724" s="9"/>
      <c r="H1724" s="11"/>
      <c r="I1724" s="12"/>
      <c r="K1724" s="11"/>
      <c r="L1724" s="11"/>
      <c r="M1724" s="11"/>
    </row>
    <row r="1725" spans="1:13" ht="33" customHeight="1" x14ac:dyDescent="0.2">
      <c r="A1725" s="1"/>
      <c r="B1725" s="1"/>
      <c r="C1725" s="1"/>
      <c r="G1725" s="9"/>
      <c r="H1725" s="11"/>
      <c r="I1725" s="12"/>
      <c r="K1725" s="11"/>
      <c r="L1725" s="11"/>
      <c r="M1725" s="11"/>
    </row>
    <row r="1726" spans="1:13" ht="33" customHeight="1" x14ac:dyDescent="0.2">
      <c r="A1726" s="1"/>
      <c r="B1726" s="1"/>
      <c r="C1726" s="1"/>
      <c r="G1726" s="9"/>
      <c r="H1726" s="11"/>
      <c r="I1726" s="12"/>
      <c r="K1726" s="11"/>
      <c r="L1726" s="11"/>
      <c r="M1726" s="11"/>
    </row>
    <row r="1727" spans="1:13" ht="33" customHeight="1" x14ac:dyDescent="0.2">
      <c r="A1727" s="1"/>
      <c r="B1727" s="1"/>
      <c r="C1727" s="1"/>
      <c r="G1727" s="9"/>
      <c r="H1727" s="11"/>
      <c r="I1727" s="12"/>
      <c r="K1727" s="11"/>
      <c r="L1727" s="11"/>
      <c r="M1727" s="11"/>
    </row>
    <row r="1728" spans="1:13" ht="33" customHeight="1" x14ac:dyDescent="0.2">
      <c r="A1728" s="1"/>
      <c r="B1728" s="1"/>
      <c r="C1728" s="1"/>
      <c r="G1728" s="9"/>
      <c r="H1728" s="11"/>
      <c r="I1728" s="12"/>
      <c r="K1728" s="11"/>
      <c r="L1728" s="11"/>
      <c r="M1728" s="11"/>
    </row>
    <row r="1729" spans="1:13" ht="33" customHeight="1" x14ac:dyDescent="0.2">
      <c r="A1729" s="1"/>
      <c r="B1729" s="1"/>
      <c r="C1729" s="1"/>
      <c r="G1729" s="9"/>
      <c r="H1729" s="11"/>
      <c r="I1729" s="12"/>
      <c r="K1729" s="11"/>
      <c r="L1729" s="11"/>
      <c r="M1729" s="11"/>
    </row>
    <row r="1730" spans="1:13" ht="33" customHeight="1" x14ac:dyDescent="0.2">
      <c r="A1730" s="1"/>
      <c r="B1730" s="1"/>
      <c r="C1730" s="1"/>
      <c r="G1730" s="9"/>
      <c r="H1730" s="11"/>
      <c r="I1730" s="12"/>
      <c r="K1730" s="11"/>
      <c r="L1730" s="11"/>
      <c r="M1730" s="11"/>
    </row>
    <row r="1731" spans="1:13" ht="33" customHeight="1" x14ac:dyDescent="0.2">
      <c r="A1731" s="1"/>
      <c r="B1731" s="1"/>
      <c r="C1731" s="1"/>
      <c r="G1731" s="9"/>
      <c r="H1731" s="11"/>
      <c r="I1731" s="12"/>
      <c r="K1731" s="11"/>
      <c r="L1731" s="11"/>
      <c r="M1731" s="11"/>
    </row>
    <row r="1732" spans="1:13" ht="33" customHeight="1" x14ac:dyDescent="0.2">
      <c r="A1732" s="1"/>
      <c r="B1732" s="1"/>
      <c r="C1732" s="1"/>
      <c r="G1732" s="9"/>
      <c r="H1732" s="11"/>
      <c r="I1732" s="12"/>
      <c r="K1732" s="11"/>
      <c r="L1732" s="11"/>
      <c r="M1732" s="11"/>
    </row>
    <row r="1733" spans="1:13" ht="33" customHeight="1" x14ac:dyDescent="0.2">
      <c r="A1733" s="1"/>
      <c r="B1733" s="1"/>
      <c r="C1733" s="1"/>
      <c r="G1733" s="9"/>
      <c r="H1733" s="11"/>
      <c r="I1733" s="12"/>
      <c r="K1733" s="11"/>
      <c r="L1733" s="11"/>
      <c r="M1733" s="11"/>
    </row>
    <row r="1734" spans="1:13" ht="33" customHeight="1" x14ac:dyDescent="0.2">
      <c r="A1734" s="1"/>
      <c r="B1734" s="1"/>
      <c r="C1734" s="1"/>
      <c r="G1734" s="9"/>
      <c r="H1734" s="11"/>
      <c r="I1734" s="12"/>
      <c r="K1734" s="11"/>
      <c r="L1734" s="11"/>
      <c r="M1734" s="11"/>
    </row>
    <row r="1735" spans="1:13" ht="33" customHeight="1" x14ac:dyDescent="0.2">
      <c r="A1735" s="1"/>
      <c r="B1735" s="1"/>
      <c r="C1735" s="1"/>
      <c r="G1735" s="9"/>
      <c r="H1735" s="11"/>
      <c r="I1735" s="12"/>
      <c r="K1735" s="11"/>
      <c r="L1735" s="11"/>
      <c r="M1735" s="11"/>
    </row>
    <row r="1736" spans="1:13" ht="33" customHeight="1" x14ac:dyDescent="0.2">
      <c r="A1736" s="1"/>
      <c r="B1736" s="1"/>
      <c r="C1736" s="1"/>
      <c r="G1736" s="9"/>
      <c r="H1736" s="11"/>
      <c r="I1736" s="12"/>
      <c r="K1736" s="11"/>
      <c r="L1736" s="11"/>
      <c r="M1736" s="11"/>
    </row>
    <row r="1737" spans="1:13" ht="33" customHeight="1" x14ac:dyDescent="0.2">
      <c r="A1737" s="1"/>
      <c r="B1737" s="1"/>
      <c r="C1737" s="1"/>
      <c r="G1737" s="9"/>
      <c r="H1737" s="11"/>
      <c r="I1737" s="12"/>
      <c r="K1737" s="11"/>
      <c r="L1737" s="11"/>
      <c r="M1737" s="11"/>
    </row>
    <row r="1738" spans="1:13" ht="33" customHeight="1" x14ac:dyDescent="0.2">
      <c r="A1738" s="1"/>
      <c r="B1738" s="1"/>
      <c r="C1738" s="1"/>
      <c r="G1738" s="9"/>
      <c r="H1738" s="11"/>
      <c r="I1738" s="12"/>
      <c r="K1738" s="11"/>
      <c r="L1738" s="11"/>
      <c r="M1738" s="11"/>
    </row>
    <row r="1739" spans="1:13" ht="33" customHeight="1" x14ac:dyDescent="0.2">
      <c r="A1739" s="1"/>
      <c r="B1739" s="1"/>
      <c r="C1739" s="1"/>
      <c r="G1739" s="9"/>
      <c r="H1739" s="11"/>
      <c r="I1739" s="12"/>
      <c r="K1739" s="11"/>
      <c r="L1739" s="11"/>
      <c r="M1739" s="11"/>
    </row>
    <row r="1740" spans="1:13" ht="33" customHeight="1" x14ac:dyDescent="0.2">
      <c r="A1740" s="1"/>
      <c r="B1740" s="1"/>
      <c r="C1740" s="1"/>
      <c r="G1740" s="9"/>
      <c r="H1740" s="11"/>
      <c r="I1740" s="12"/>
      <c r="K1740" s="11"/>
      <c r="L1740" s="11"/>
      <c r="M1740" s="11"/>
    </row>
    <row r="1741" spans="1:13" ht="33" customHeight="1" x14ac:dyDescent="0.2">
      <c r="A1741" s="1"/>
      <c r="B1741" s="1"/>
      <c r="C1741" s="1"/>
      <c r="G1741" s="9"/>
      <c r="H1741" s="11"/>
      <c r="I1741" s="12"/>
      <c r="K1741" s="11"/>
      <c r="L1741" s="11"/>
      <c r="M1741" s="11"/>
    </row>
    <row r="1742" spans="1:13" ht="33" customHeight="1" x14ac:dyDescent="0.2">
      <c r="A1742" s="1"/>
      <c r="B1742" s="1"/>
      <c r="C1742" s="1"/>
      <c r="G1742" s="9"/>
      <c r="H1742" s="11"/>
      <c r="I1742" s="12"/>
      <c r="K1742" s="11"/>
      <c r="L1742" s="11"/>
      <c r="M1742" s="11"/>
    </row>
    <row r="1743" spans="1:13" ht="33" customHeight="1" x14ac:dyDescent="0.2">
      <c r="A1743" s="1"/>
      <c r="B1743" s="1"/>
      <c r="C1743" s="1"/>
      <c r="G1743" s="9"/>
      <c r="H1743" s="11"/>
      <c r="I1743" s="12"/>
      <c r="K1743" s="11"/>
      <c r="L1743" s="11"/>
      <c r="M1743" s="11"/>
    </row>
    <row r="1744" spans="1:13" ht="33" customHeight="1" x14ac:dyDescent="0.2">
      <c r="A1744" s="1"/>
      <c r="B1744" s="1"/>
      <c r="C1744" s="1"/>
      <c r="G1744" s="9"/>
      <c r="H1744" s="11"/>
      <c r="I1744" s="12"/>
      <c r="K1744" s="11"/>
      <c r="L1744" s="11"/>
      <c r="M1744" s="11"/>
    </row>
    <row r="1745" spans="1:13" ht="33" customHeight="1" x14ac:dyDescent="0.2">
      <c r="A1745" s="1"/>
      <c r="B1745" s="1"/>
      <c r="C1745" s="1"/>
      <c r="G1745" s="9"/>
      <c r="H1745" s="11"/>
      <c r="I1745" s="12"/>
      <c r="K1745" s="11"/>
      <c r="L1745" s="11"/>
      <c r="M1745" s="11"/>
    </row>
    <row r="1746" spans="1:13" ht="33" customHeight="1" x14ac:dyDescent="0.2">
      <c r="A1746" s="1"/>
      <c r="B1746" s="1"/>
      <c r="C1746" s="1"/>
      <c r="G1746" s="9"/>
      <c r="H1746" s="11"/>
      <c r="I1746" s="12"/>
      <c r="K1746" s="11"/>
      <c r="L1746" s="11"/>
      <c r="M1746" s="11"/>
    </row>
    <row r="1747" spans="1:13" ht="33" customHeight="1" x14ac:dyDescent="0.2">
      <c r="A1747" s="1"/>
      <c r="B1747" s="1"/>
      <c r="C1747" s="1"/>
      <c r="G1747" s="9"/>
      <c r="H1747" s="11"/>
      <c r="I1747" s="12"/>
      <c r="K1747" s="11"/>
      <c r="L1747" s="11"/>
      <c r="M1747" s="11"/>
    </row>
    <row r="1748" spans="1:13" ht="33" customHeight="1" x14ac:dyDescent="0.2">
      <c r="A1748" s="1"/>
      <c r="B1748" s="1"/>
      <c r="C1748" s="1"/>
      <c r="G1748" s="9"/>
      <c r="H1748" s="11"/>
      <c r="I1748" s="12"/>
      <c r="K1748" s="11"/>
      <c r="L1748" s="11"/>
      <c r="M1748" s="11"/>
    </row>
    <row r="1749" spans="1:13" ht="33" customHeight="1" x14ac:dyDescent="0.2">
      <c r="A1749" s="1"/>
      <c r="B1749" s="1"/>
      <c r="C1749" s="1"/>
      <c r="G1749" s="9"/>
      <c r="H1749" s="11"/>
      <c r="I1749" s="12"/>
      <c r="K1749" s="11"/>
      <c r="L1749" s="11"/>
      <c r="M1749" s="11"/>
    </row>
    <row r="1750" spans="1:13" ht="33" customHeight="1" x14ac:dyDescent="0.2">
      <c r="A1750" s="1"/>
      <c r="B1750" s="1"/>
      <c r="C1750" s="1"/>
      <c r="G1750" s="9"/>
      <c r="H1750" s="11"/>
      <c r="I1750" s="12"/>
      <c r="K1750" s="11"/>
      <c r="L1750" s="11"/>
      <c r="M1750" s="11"/>
    </row>
    <row r="1751" spans="1:13" ht="33" customHeight="1" x14ac:dyDescent="0.2">
      <c r="A1751" s="1"/>
      <c r="B1751" s="1"/>
      <c r="C1751" s="1"/>
      <c r="G1751" s="9"/>
      <c r="H1751" s="11"/>
      <c r="I1751" s="12"/>
      <c r="K1751" s="11"/>
      <c r="L1751" s="11"/>
      <c r="M1751" s="11"/>
    </row>
    <row r="1752" spans="1:13" ht="33" customHeight="1" x14ac:dyDescent="0.2">
      <c r="A1752" s="1"/>
      <c r="B1752" s="1"/>
      <c r="C1752" s="1"/>
      <c r="G1752" s="9"/>
      <c r="H1752" s="11"/>
      <c r="I1752" s="12"/>
      <c r="K1752" s="11"/>
      <c r="L1752" s="11"/>
      <c r="M1752" s="11"/>
    </row>
    <row r="1753" spans="1:13" ht="33" customHeight="1" x14ac:dyDescent="0.2">
      <c r="A1753" s="1"/>
      <c r="B1753" s="1"/>
      <c r="C1753" s="1"/>
      <c r="G1753" s="9"/>
      <c r="H1753" s="11"/>
      <c r="I1753" s="12"/>
      <c r="K1753" s="11"/>
      <c r="L1753" s="11"/>
      <c r="M1753" s="11"/>
    </row>
    <row r="1754" spans="1:13" ht="33" customHeight="1" x14ac:dyDescent="0.2">
      <c r="A1754" s="1"/>
      <c r="B1754" s="1"/>
      <c r="C1754" s="1"/>
      <c r="G1754" s="9"/>
      <c r="H1754" s="11"/>
      <c r="I1754" s="12"/>
      <c r="K1754" s="11"/>
      <c r="L1754" s="11"/>
      <c r="M1754" s="11"/>
    </row>
    <row r="1755" spans="1:13" ht="33" customHeight="1" x14ac:dyDescent="0.2">
      <c r="A1755" s="1"/>
      <c r="B1755" s="1"/>
      <c r="C1755" s="1"/>
      <c r="G1755" s="9"/>
      <c r="H1755" s="11"/>
      <c r="I1755" s="12"/>
      <c r="K1755" s="11"/>
      <c r="L1755" s="11"/>
      <c r="M1755" s="11"/>
    </row>
    <row r="1756" spans="1:13" ht="33" customHeight="1" x14ac:dyDescent="0.2">
      <c r="A1756" s="1"/>
      <c r="B1756" s="1"/>
      <c r="C1756" s="1"/>
      <c r="G1756" s="9"/>
      <c r="H1756" s="11"/>
      <c r="I1756" s="12"/>
      <c r="K1756" s="11"/>
      <c r="L1756" s="11"/>
      <c r="M1756" s="11"/>
    </row>
    <row r="1757" spans="1:13" ht="33" customHeight="1" x14ac:dyDescent="0.2">
      <c r="A1757" s="1"/>
      <c r="B1757" s="1"/>
      <c r="C1757" s="1"/>
      <c r="G1757" s="9"/>
      <c r="H1757" s="11"/>
      <c r="I1757" s="12"/>
      <c r="K1757" s="11"/>
      <c r="L1757" s="11"/>
      <c r="M1757" s="11"/>
    </row>
    <row r="1758" spans="1:13" ht="33" customHeight="1" x14ac:dyDescent="0.2">
      <c r="A1758" s="1"/>
      <c r="B1758" s="1"/>
      <c r="C1758" s="1"/>
      <c r="G1758" s="9"/>
      <c r="H1758" s="11"/>
      <c r="I1758" s="12"/>
      <c r="K1758" s="11"/>
      <c r="L1758" s="11"/>
      <c r="M1758" s="11"/>
    </row>
    <row r="1759" spans="1:13" ht="33" customHeight="1" x14ac:dyDescent="0.2">
      <c r="A1759" s="1"/>
      <c r="B1759" s="1"/>
      <c r="C1759" s="1"/>
      <c r="G1759" s="9"/>
      <c r="H1759" s="11"/>
      <c r="I1759" s="12"/>
      <c r="K1759" s="11"/>
      <c r="L1759" s="11"/>
      <c r="M1759" s="11"/>
    </row>
    <row r="1760" spans="1:13" ht="33" customHeight="1" x14ac:dyDescent="0.2">
      <c r="A1760" s="1"/>
      <c r="B1760" s="1"/>
      <c r="C1760" s="1"/>
      <c r="G1760" s="9"/>
      <c r="H1760" s="11"/>
      <c r="I1760" s="12"/>
      <c r="K1760" s="11"/>
      <c r="L1760" s="11"/>
      <c r="M1760" s="11"/>
    </row>
    <row r="1761" spans="1:13" ht="33" customHeight="1" x14ac:dyDescent="0.2">
      <c r="A1761" s="1"/>
      <c r="B1761" s="1"/>
      <c r="C1761" s="1"/>
      <c r="G1761" s="9"/>
      <c r="H1761" s="11"/>
      <c r="I1761" s="12"/>
      <c r="K1761" s="11"/>
      <c r="L1761" s="11"/>
      <c r="M1761" s="11"/>
    </row>
    <row r="1762" spans="1:13" ht="33" customHeight="1" x14ac:dyDescent="0.2">
      <c r="A1762" s="1"/>
      <c r="B1762" s="1"/>
      <c r="C1762" s="1"/>
      <c r="G1762" s="9"/>
      <c r="H1762" s="11"/>
      <c r="I1762" s="12"/>
      <c r="K1762" s="11"/>
      <c r="L1762" s="11"/>
      <c r="M1762" s="11"/>
    </row>
    <row r="1763" spans="1:13" ht="33" customHeight="1" x14ac:dyDescent="0.2">
      <c r="A1763" s="1"/>
      <c r="B1763" s="1"/>
      <c r="C1763" s="1"/>
      <c r="G1763" s="9"/>
      <c r="H1763" s="11"/>
      <c r="I1763" s="12"/>
      <c r="K1763" s="11"/>
      <c r="L1763" s="11"/>
      <c r="M1763" s="11"/>
    </row>
    <row r="1764" spans="1:13" ht="33" customHeight="1" x14ac:dyDescent="0.2">
      <c r="A1764" s="1"/>
      <c r="B1764" s="1"/>
      <c r="C1764" s="1"/>
      <c r="G1764" s="9"/>
      <c r="H1764" s="11"/>
      <c r="I1764" s="12"/>
      <c r="K1764" s="11"/>
      <c r="L1764" s="11"/>
      <c r="M1764" s="11"/>
    </row>
    <row r="1765" spans="1:13" ht="33" customHeight="1" x14ac:dyDescent="0.2">
      <c r="A1765" s="1"/>
      <c r="B1765" s="1"/>
      <c r="C1765" s="1"/>
      <c r="G1765" s="9"/>
      <c r="H1765" s="11"/>
      <c r="I1765" s="12"/>
      <c r="K1765" s="11"/>
      <c r="L1765" s="11"/>
      <c r="M1765" s="11"/>
    </row>
    <row r="1766" spans="1:13" ht="33" customHeight="1" x14ac:dyDescent="0.2">
      <c r="A1766" s="1"/>
      <c r="B1766" s="1"/>
      <c r="C1766" s="1"/>
      <c r="G1766" s="9"/>
      <c r="H1766" s="11"/>
      <c r="I1766" s="12"/>
      <c r="K1766" s="11"/>
      <c r="L1766" s="11"/>
      <c r="M1766" s="11"/>
    </row>
    <row r="1767" spans="1:13" ht="33" customHeight="1" x14ac:dyDescent="0.2">
      <c r="A1767" s="1"/>
      <c r="B1767" s="1"/>
      <c r="C1767" s="1"/>
      <c r="G1767" s="9"/>
      <c r="H1767" s="11"/>
      <c r="I1767" s="12"/>
      <c r="K1767" s="11"/>
      <c r="L1767" s="11"/>
      <c r="M1767" s="11"/>
    </row>
    <row r="1768" spans="1:13" ht="33" customHeight="1" x14ac:dyDescent="0.2">
      <c r="A1768" s="1"/>
      <c r="B1768" s="1"/>
      <c r="C1768" s="1"/>
      <c r="G1768" s="9"/>
      <c r="H1768" s="11"/>
      <c r="I1768" s="12"/>
      <c r="K1768" s="11"/>
      <c r="L1768" s="11"/>
      <c r="M1768" s="11"/>
    </row>
    <row r="1769" spans="1:13" ht="33" customHeight="1" x14ac:dyDescent="0.2">
      <c r="A1769" s="1"/>
      <c r="B1769" s="1"/>
      <c r="C1769" s="1"/>
      <c r="G1769" s="9"/>
      <c r="H1769" s="11"/>
      <c r="I1769" s="12"/>
      <c r="K1769" s="11"/>
      <c r="L1769" s="11"/>
      <c r="M1769" s="11"/>
    </row>
    <row r="1770" spans="1:13" ht="33" customHeight="1" x14ac:dyDescent="0.2">
      <c r="A1770" s="1"/>
      <c r="B1770" s="1"/>
      <c r="C1770" s="1"/>
      <c r="G1770" s="9"/>
      <c r="H1770" s="11"/>
      <c r="I1770" s="12"/>
      <c r="K1770" s="11"/>
      <c r="L1770" s="11"/>
      <c r="M1770" s="11"/>
    </row>
    <row r="1771" spans="1:13" ht="33" customHeight="1" x14ac:dyDescent="0.2">
      <c r="A1771" s="1"/>
      <c r="B1771" s="1"/>
      <c r="C1771" s="1"/>
      <c r="G1771" s="9"/>
      <c r="H1771" s="11"/>
      <c r="I1771" s="12"/>
      <c r="K1771" s="11"/>
      <c r="L1771" s="11"/>
      <c r="M1771" s="11"/>
    </row>
    <row r="1772" spans="1:13" ht="33" customHeight="1" x14ac:dyDescent="0.2">
      <c r="A1772" s="1"/>
      <c r="B1772" s="1"/>
      <c r="C1772" s="1"/>
      <c r="G1772" s="9"/>
      <c r="H1772" s="11"/>
      <c r="I1772" s="12"/>
      <c r="K1772" s="11"/>
      <c r="L1772" s="11"/>
      <c r="M1772" s="11"/>
    </row>
    <row r="1773" spans="1:13" ht="33" customHeight="1" x14ac:dyDescent="0.2">
      <c r="A1773" s="1"/>
      <c r="B1773" s="1"/>
      <c r="C1773" s="1"/>
      <c r="G1773" s="9"/>
      <c r="H1773" s="11"/>
      <c r="I1773" s="12"/>
      <c r="K1773" s="11"/>
      <c r="L1773" s="11"/>
      <c r="M1773" s="11"/>
    </row>
    <row r="1774" spans="1:13" ht="33" customHeight="1" x14ac:dyDescent="0.2">
      <c r="A1774" s="1"/>
      <c r="B1774" s="1"/>
      <c r="C1774" s="1"/>
      <c r="G1774" s="9"/>
      <c r="H1774" s="11"/>
      <c r="I1774" s="12"/>
      <c r="K1774" s="11"/>
      <c r="L1774" s="11"/>
      <c r="M1774" s="11"/>
    </row>
    <row r="1775" spans="1:13" ht="33" customHeight="1" x14ac:dyDescent="0.2">
      <c r="G1775" s="9"/>
      <c r="H1775" s="11"/>
      <c r="I1775" s="12"/>
      <c r="K1775" s="11"/>
      <c r="L1775" s="11"/>
      <c r="M1775" s="11"/>
    </row>
    <row r="1776" spans="1:13" ht="33" customHeight="1" x14ac:dyDescent="0.2">
      <c r="G1776" s="9"/>
      <c r="H1776" s="11"/>
      <c r="I1776" s="12"/>
      <c r="K1776" s="11"/>
      <c r="L1776" s="11"/>
      <c r="M1776" s="11"/>
    </row>
    <row r="1777" spans="7:13" ht="33" customHeight="1" x14ac:dyDescent="0.2">
      <c r="G1777" s="9"/>
      <c r="H1777" s="11"/>
      <c r="I1777" s="12"/>
      <c r="K1777" s="11"/>
      <c r="L1777" s="11"/>
      <c r="M1777" s="11"/>
    </row>
  </sheetData>
  <sheetProtection sort="0" autoFilter="0"/>
  <autoFilter ref="E1:M1777">
    <sortState ref="E2:M1777">
      <sortCondition ref="E1:E1777"/>
    </sortState>
  </autoFilter>
  <sortState ref="E1:M2">
    <sortCondition ref="E2"/>
  </sortState>
  <mergeCells count="76">
    <mergeCell ref="O1:S1"/>
    <mergeCell ref="O2:O22"/>
    <mergeCell ref="P2:S2"/>
    <mergeCell ref="P3:S3"/>
    <mergeCell ref="P4:S4"/>
    <mergeCell ref="P5:S5"/>
    <mergeCell ref="P10:S10"/>
    <mergeCell ref="P11:S11"/>
    <mergeCell ref="P12:S12"/>
    <mergeCell ref="P13:S13"/>
    <mergeCell ref="P19:S19"/>
    <mergeCell ref="P9:S9"/>
    <mergeCell ref="P14:S14"/>
    <mergeCell ref="P15:S15"/>
    <mergeCell ref="P16:S16"/>
    <mergeCell ref="P17:S17"/>
    <mergeCell ref="Z5:AE5"/>
    <mergeCell ref="P6:S6"/>
    <mergeCell ref="Z6:AE7"/>
    <mergeCell ref="P7:S7"/>
    <mergeCell ref="P8:S8"/>
    <mergeCell ref="P18:S18"/>
    <mergeCell ref="P34:S34"/>
    <mergeCell ref="P20:S20"/>
    <mergeCell ref="P21:S21"/>
    <mergeCell ref="P22:S22"/>
    <mergeCell ref="O23:O34"/>
    <mergeCell ref="P23:S23"/>
    <mergeCell ref="P24:S24"/>
    <mergeCell ref="P25:S25"/>
    <mergeCell ref="P26:S26"/>
    <mergeCell ref="P27:S27"/>
    <mergeCell ref="P28:S28"/>
    <mergeCell ref="P29:S29"/>
    <mergeCell ref="P30:S30"/>
    <mergeCell ref="P31:S31"/>
    <mergeCell ref="P32:S32"/>
    <mergeCell ref="P33:S33"/>
    <mergeCell ref="P35:S35"/>
    <mergeCell ref="O36:O46"/>
    <mergeCell ref="P36:S36"/>
    <mergeCell ref="P37:S37"/>
    <mergeCell ref="P38:S38"/>
    <mergeCell ref="P39:S39"/>
    <mergeCell ref="P40:S40"/>
    <mergeCell ref="P41:S41"/>
    <mergeCell ref="P42:S42"/>
    <mergeCell ref="P43:S43"/>
    <mergeCell ref="O47:O59"/>
    <mergeCell ref="P47:S47"/>
    <mergeCell ref="P48:S48"/>
    <mergeCell ref="P49:S49"/>
    <mergeCell ref="P50:S50"/>
    <mergeCell ref="P51:S51"/>
    <mergeCell ref="P52:S52"/>
    <mergeCell ref="P53:S53"/>
    <mergeCell ref="P54:S54"/>
    <mergeCell ref="P55:S55"/>
    <mergeCell ref="P56:S56"/>
    <mergeCell ref="P57:S57"/>
    <mergeCell ref="Z9:AE9"/>
    <mergeCell ref="Z10:AE11"/>
    <mergeCell ref="P59:S59"/>
    <mergeCell ref="O60:O67"/>
    <mergeCell ref="P60:S60"/>
    <mergeCell ref="P61:S61"/>
    <mergeCell ref="P62:S62"/>
    <mergeCell ref="P63:S63"/>
    <mergeCell ref="P64:S64"/>
    <mergeCell ref="P65:S65"/>
    <mergeCell ref="P66:S66"/>
    <mergeCell ref="P67:S67"/>
    <mergeCell ref="P58:S58"/>
    <mergeCell ref="P44:S44"/>
    <mergeCell ref="P45:S45"/>
    <mergeCell ref="P46:S46"/>
  </mergeCells>
  <pageMargins left="0.7" right="0.7" top="0.75" bottom="0.75" header="0.3" footer="0.3"/>
  <pageSetup paperSize="9" orientation="portrait" verticalDpi="599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I12"/>
  <sheetViews>
    <sheetView zoomScaleNormal="100" workbookViewId="0">
      <selection activeCell="CY9" sqref="CY9"/>
    </sheetView>
  </sheetViews>
  <sheetFormatPr baseColWidth="10" defaultColWidth="24.28515625" defaultRowHeight="12.75" x14ac:dyDescent="0.2"/>
  <cols>
    <col min="1" max="1" width="24.28515625" style="317"/>
    <col min="2" max="246" width="3.5703125" style="15" customWidth="1"/>
    <col min="247" max="16384" width="24.28515625" style="15"/>
  </cols>
  <sheetData>
    <row r="1" spans="1:113" s="213" customFormat="1" ht="17.25" customHeight="1" thickBot="1" x14ac:dyDescent="0.25">
      <c r="A1" s="313"/>
      <c r="B1" s="504">
        <f>+WEEKNUM(B2,)</f>
        <v>39</v>
      </c>
      <c r="C1" s="505"/>
      <c r="D1" s="505"/>
      <c r="E1" s="505"/>
      <c r="F1" s="505"/>
      <c r="G1" s="505"/>
      <c r="H1" s="506"/>
      <c r="I1" s="504">
        <f t="shared" ref="I1" si="0">+WEEKNUM(I2,)</f>
        <v>40</v>
      </c>
      <c r="J1" s="505"/>
      <c r="K1" s="505"/>
      <c r="L1" s="505"/>
      <c r="M1" s="505"/>
      <c r="N1" s="505"/>
      <c r="O1" s="506"/>
      <c r="P1" s="504">
        <f t="shared" ref="P1" si="1">+WEEKNUM(P2,)</f>
        <v>41</v>
      </c>
      <c r="Q1" s="505"/>
      <c r="R1" s="505"/>
      <c r="S1" s="505"/>
      <c r="T1" s="505"/>
      <c r="U1" s="505"/>
      <c r="V1" s="506"/>
      <c r="W1" s="504">
        <f t="shared" ref="W1" si="2">+WEEKNUM(W2,)</f>
        <v>42</v>
      </c>
      <c r="X1" s="505"/>
      <c r="Y1" s="505"/>
      <c r="Z1" s="505"/>
      <c r="AA1" s="505"/>
      <c r="AB1" s="505"/>
      <c r="AC1" s="506"/>
      <c r="AD1" s="504">
        <f t="shared" ref="AD1" si="3">+WEEKNUM(AD2,)</f>
        <v>43</v>
      </c>
      <c r="AE1" s="505"/>
      <c r="AF1" s="505"/>
      <c r="AG1" s="505"/>
      <c r="AH1" s="505"/>
      <c r="AI1" s="505"/>
      <c r="AJ1" s="506"/>
      <c r="AK1" s="504">
        <f t="shared" ref="AK1" si="4">+WEEKNUM(AK2,)</f>
        <v>44</v>
      </c>
      <c r="AL1" s="505"/>
      <c r="AM1" s="505"/>
      <c r="AN1" s="505"/>
      <c r="AO1" s="505"/>
      <c r="AP1" s="505"/>
      <c r="AQ1" s="506"/>
      <c r="AR1" s="504">
        <f t="shared" ref="AR1:CH1" si="5">+WEEKNUM(AR2,)</f>
        <v>45</v>
      </c>
      <c r="AS1" s="505"/>
      <c r="AT1" s="505"/>
      <c r="AU1" s="505"/>
      <c r="AV1" s="505"/>
      <c r="AW1" s="505"/>
      <c r="AX1" s="506"/>
      <c r="AY1" s="504">
        <f t="shared" si="5"/>
        <v>46</v>
      </c>
      <c r="AZ1" s="505"/>
      <c r="BA1" s="505"/>
      <c r="BB1" s="505"/>
      <c r="BC1" s="505"/>
      <c r="BD1" s="505"/>
      <c r="BE1" s="506"/>
      <c r="BF1" s="504">
        <f t="shared" si="5"/>
        <v>47</v>
      </c>
      <c r="BG1" s="505"/>
      <c r="BH1" s="505"/>
      <c r="BI1" s="505"/>
      <c r="BJ1" s="505"/>
      <c r="BK1" s="505"/>
      <c r="BL1" s="506"/>
      <c r="BM1" s="504">
        <f t="shared" si="5"/>
        <v>48</v>
      </c>
      <c r="BN1" s="505"/>
      <c r="BO1" s="505"/>
      <c r="BP1" s="505"/>
      <c r="BQ1" s="505"/>
      <c r="BR1" s="505"/>
      <c r="BS1" s="506"/>
      <c r="BT1" s="504">
        <f t="shared" si="5"/>
        <v>49</v>
      </c>
      <c r="BU1" s="505"/>
      <c r="BV1" s="505"/>
      <c r="BW1" s="505"/>
      <c r="BX1" s="505"/>
      <c r="BY1" s="505"/>
      <c r="BZ1" s="506"/>
      <c r="CA1" s="504">
        <f t="shared" si="5"/>
        <v>50</v>
      </c>
      <c r="CB1" s="505"/>
      <c r="CC1" s="505"/>
      <c r="CD1" s="505"/>
      <c r="CE1" s="505"/>
      <c r="CF1" s="505"/>
      <c r="CG1" s="506"/>
      <c r="CH1" s="504">
        <f t="shared" si="5"/>
        <v>51</v>
      </c>
      <c r="CI1" s="505"/>
      <c r="CJ1" s="505"/>
      <c r="CK1" s="505"/>
      <c r="CL1" s="505"/>
      <c r="CM1" s="505"/>
      <c r="CN1" s="506"/>
      <c r="CO1" s="504">
        <f t="shared" ref="CO1" si="6">+WEEKNUM(CO2,)</f>
        <v>52</v>
      </c>
      <c r="CP1" s="505"/>
      <c r="CQ1" s="505"/>
      <c r="CR1" s="505"/>
      <c r="CS1" s="505"/>
      <c r="CT1" s="505"/>
      <c r="CU1" s="506"/>
      <c r="CV1" s="504">
        <f t="shared" ref="CV1" si="7">+WEEKNUM(CV2,)</f>
        <v>1</v>
      </c>
      <c r="CW1" s="505"/>
      <c r="CX1" s="505"/>
      <c r="CY1" s="505"/>
      <c r="CZ1" s="505"/>
      <c r="DA1" s="505"/>
      <c r="DB1" s="506"/>
      <c r="DC1" s="504">
        <f t="shared" ref="DC1" si="8">+WEEKNUM(DC2,)</f>
        <v>2</v>
      </c>
      <c r="DD1" s="505"/>
      <c r="DE1" s="505"/>
      <c r="DF1" s="505"/>
      <c r="DG1" s="505"/>
      <c r="DH1" s="505"/>
      <c r="DI1" s="506"/>
    </row>
    <row r="2" spans="1:113" ht="55.5" customHeight="1" x14ac:dyDescent="0.2">
      <c r="A2" s="314" t="s">
        <v>171</v>
      </c>
      <c r="B2" s="218">
        <f>RH!C5</f>
        <v>43003</v>
      </c>
      <c r="C2" s="219">
        <f>RH!D5</f>
        <v>43004</v>
      </c>
      <c r="D2" s="219">
        <f>RH!E5</f>
        <v>43005</v>
      </c>
      <c r="E2" s="219">
        <f>RH!F5</f>
        <v>43006</v>
      </c>
      <c r="F2" s="219">
        <f>RH!G5</f>
        <v>43007</v>
      </c>
      <c r="G2" s="219">
        <f>RH!H5</f>
        <v>43008</v>
      </c>
      <c r="H2" s="220">
        <f>RH!I5</f>
        <v>43009</v>
      </c>
      <c r="I2" s="218">
        <f>RH!N5</f>
        <v>43010</v>
      </c>
      <c r="J2" s="219">
        <f>RH!O5</f>
        <v>43011</v>
      </c>
      <c r="K2" s="219">
        <f>RH!P5</f>
        <v>43012</v>
      </c>
      <c r="L2" s="219">
        <f>RH!Q5</f>
        <v>43013</v>
      </c>
      <c r="M2" s="219">
        <f>RH!R5</f>
        <v>43014</v>
      </c>
      <c r="N2" s="219">
        <f>RH!S5</f>
        <v>43015</v>
      </c>
      <c r="O2" s="220">
        <f>RH!T5</f>
        <v>43016</v>
      </c>
      <c r="P2" s="218">
        <f>RH!Y5</f>
        <v>43017</v>
      </c>
      <c r="Q2" s="219">
        <f>RH!Z5</f>
        <v>43018</v>
      </c>
      <c r="R2" s="219">
        <f>RH!AA5</f>
        <v>43019</v>
      </c>
      <c r="S2" s="219">
        <f>RH!AB5</f>
        <v>43020</v>
      </c>
      <c r="T2" s="219">
        <f>RH!AC5</f>
        <v>43021</v>
      </c>
      <c r="U2" s="219">
        <f>RH!AD5</f>
        <v>43022</v>
      </c>
      <c r="V2" s="220">
        <f>RH!AE5</f>
        <v>43023</v>
      </c>
      <c r="W2" s="218">
        <f>RH!AJ5</f>
        <v>43024</v>
      </c>
      <c r="X2" s="219">
        <f>RH!AK5</f>
        <v>43025</v>
      </c>
      <c r="Y2" s="219">
        <f>RH!AL5</f>
        <v>43026</v>
      </c>
      <c r="Z2" s="219">
        <f>RH!AM5</f>
        <v>43027</v>
      </c>
      <c r="AA2" s="219">
        <f>RH!AN5</f>
        <v>43028</v>
      </c>
      <c r="AB2" s="219">
        <f>RH!AO5</f>
        <v>43029</v>
      </c>
      <c r="AC2" s="220">
        <f>RH!AP5</f>
        <v>43030</v>
      </c>
      <c r="AD2" s="218">
        <f>RH!AU5</f>
        <v>43031</v>
      </c>
      <c r="AE2" s="219">
        <f>RH!AV5</f>
        <v>43032</v>
      </c>
      <c r="AF2" s="219">
        <f>RH!AW5</f>
        <v>43033</v>
      </c>
      <c r="AG2" s="219">
        <f>RH!AX5</f>
        <v>43034</v>
      </c>
      <c r="AH2" s="219">
        <f>RH!AY5</f>
        <v>43035</v>
      </c>
      <c r="AI2" s="219">
        <f>RH!AZ5</f>
        <v>43036</v>
      </c>
      <c r="AJ2" s="220">
        <f>RH!BA5</f>
        <v>43037</v>
      </c>
      <c r="AK2" s="218">
        <f>RH!BF5</f>
        <v>43038</v>
      </c>
      <c r="AL2" s="219">
        <f>RH!BG5</f>
        <v>43039</v>
      </c>
      <c r="AM2" s="219">
        <f>RH!BH5</f>
        <v>43040</v>
      </c>
      <c r="AN2" s="219">
        <f>RH!BI5</f>
        <v>43041</v>
      </c>
      <c r="AO2" s="219">
        <f>RH!BJ5</f>
        <v>43042</v>
      </c>
      <c r="AP2" s="219">
        <f>RH!BK5</f>
        <v>43043</v>
      </c>
      <c r="AQ2" s="300">
        <f>RH!BL5</f>
        <v>43044</v>
      </c>
      <c r="AR2" s="305">
        <f>RH!BQ5</f>
        <v>43045</v>
      </c>
      <c r="AS2" s="305">
        <f>RH!BR5</f>
        <v>43046</v>
      </c>
      <c r="AT2" s="305">
        <f>RH!BS5</f>
        <v>43047</v>
      </c>
      <c r="AU2" s="305">
        <f>RH!BT5</f>
        <v>43048</v>
      </c>
      <c r="AV2" s="305">
        <f>RH!BU5</f>
        <v>43049</v>
      </c>
      <c r="AW2" s="305">
        <f>RH!BV5</f>
        <v>43050</v>
      </c>
      <c r="AX2" s="305">
        <f>RH!BW5</f>
        <v>43051</v>
      </c>
      <c r="AY2" s="305">
        <f>RH!CB5</f>
        <v>43052</v>
      </c>
      <c r="AZ2" s="305">
        <f>RH!CC5</f>
        <v>43053</v>
      </c>
      <c r="BA2" s="305">
        <f>RH!CD5</f>
        <v>43054</v>
      </c>
      <c r="BB2" s="305">
        <f>RH!CE5</f>
        <v>43055</v>
      </c>
      <c r="BC2" s="305">
        <f>RH!CF5</f>
        <v>43056</v>
      </c>
      <c r="BD2" s="305">
        <f>RH!CG5</f>
        <v>43057</v>
      </c>
      <c r="BE2" s="305">
        <f>RH!CH5</f>
        <v>43058</v>
      </c>
      <c r="BF2" s="305">
        <f>RH!CM5</f>
        <v>43059</v>
      </c>
      <c r="BG2" s="305">
        <f>RH!CN5</f>
        <v>43060</v>
      </c>
      <c r="BH2" s="305">
        <f>RH!CO5</f>
        <v>43061</v>
      </c>
      <c r="BI2" s="305">
        <f>RH!CP5</f>
        <v>43062</v>
      </c>
      <c r="BJ2" s="305">
        <f>RH!CQ5</f>
        <v>43063</v>
      </c>
      <c r="BK2" s="305">
        <f>RH!CR5</f>
        <v>43064</v>
      </c>
      <c r="BL2" s="305">
        <f>RH!CS5</f>
        <v>43065</v>
      </c>
      <c r="BM2" s="305">
        <f>RH!CX5</f>
        <v>43066</v>
      </c>
      <c r="BN2" s="305">
        <f>RH!CY5</f>
        <v>43067</v>
      </c>
      <c r="BO2" s="305">
        <f>RH!CZ5</f>
        <v>43068</v>
      </c>
      <c r="BP2" s="305">
        <f>RH!DA5</f>
        <v>43069</v>
      </c>
      <c r="BQ2" s="305">
        <f>RH!DB5</f>
        <v>43070</v>
      </c>
      <c r="BR2" s="305">
        <f>RH!DC5</f>
        <v>43071</v>
      </c>
      <c r="BS2" s="305">
        <f>RH!DD5</f>
        <v>43072</v>
      </c>
      <c r="BT2" s="305">
        <f>RH!DI5</f>
        <v>43073</v>
      </c>
      <c r="BU2" s="305">
        <f>RH!DJ5</f>
        <v>43074</v>
      </c>
      <c r="BV2" s="305">
        <f>RH!DK5</f>
        <v>43075</v>
      </c>
      <c r="BW2" s="305">
        <f>RH!DL5</f>
        <v>43076</v>
      </c>
      <c r="BX2" s="305">
        <f>RH!DM5</f>
        <v>43077</v>
      </c>
      <c r="BY2" s="305">
        <f>RH!DN5</f>
        <v>43078</v>
      </c>
      <c r="BZ2" s="305">
        <f>RH!DO5</f>
        <v>43079</v>
      </c>
      <c r="CA2" s="305">
        <f>RH!DT5</f>
        <v>43080</v>
      </c>
      <c r="CB2" s="305">
        <f>RH!DU5</f>
        <v>43081</v>
      </c>
      <c r="CC2" s="305">
        <f>RH!DV5</f>
        <v>43082</v>
      </c>
      <c r="CD2" s="305">
        <f>RH!DW5</f>
        <v>43083</v>
      </c>
      <c r="CE2" s="305">
        <f>RH!DX5</f>
        <v>43084</v>
      </c>
      <c r="CF2" s="305">
        <f>RH!DY5</f>
        <v>43085</v>
      </c>
      <c r="CG2" s="305">
        <f>RH!DZ5</f>
        <v>43086</v>
      </c>
      <c r="CH2" s="305">
        <f>RH!EE5</f>
        <v>43087</v>
      </c>
      <c r="CI2" s="305">
        <f>RH!EF5</f>
        <v>43088</v>
      </c>
      <c r="CJ2" s="305">
        <f>RH!EG5</f>
        <v>43089</v>
      </c>
      <c r="CK2" s="305">
        <f>RH!EH5</f>
        <v>43090</v>
      </c>
      <c r="CL2" s="305">
        <f>RH!EI5</f>
        <v>43091</v>
      </c>
      <c r="CM2" s="305">
        <f>RH!EJ5</f>
        <v>43092</v>
      </c>
      <c r="CN2" s="305">
        <f>RH!EK5</f>
        <v>43093</v>
      </c>
      <c r="CO2" s="305">
        <f>RH!EP5</f>
        <v>43094</v>
      </c>
      <c r="CP2" s="305">
        <f>RH!EQ5</f>
        <v>43095</v>
      </c>
      <c r="CQ2" s="305">
        <f>RH!ER5</f>
        <v>43096</v>
      </c>
      <c r="CR2" s="305">
        <f>RH!ES5</f>
        <v>43097</v>
      </c>
      <c r="CS2" s="305">
        <f>RH!ET5</f>
        <v>43098</v>
      </c>
      <c r="CT2" s="305">
        <f>RH!EU5</f>
        <v>43099</v>
      </c>
      <c r="CU2" s="305">
        <f>RH!EV5</f>
        <v>43100</v>
      </c>
      <c r="CV2" s="305">
        <f>RH!FA5</f>
        <v>43101</v>
      </c>
      <c r="CW2" s="305">
        <f>RH!FB5</f>
        <v>43102</v>
      </c>
      <c r="CX2" s="305">
        <f>RH!FC5</f>
        <v>43103</v>
      </c>
      <c r="CY2" s="305">
        <f>RH!FD5</f>
        <v>43104</v>
      </c>
      <c r="CZ2" s="305">
        <f>RH!FE5</f>
        <v>43105</v>
      </c>
      <c r="DA2" s="305">
        <f>RH!FF5</f>
        <v>43106</v>
      </c>
      <c r="DB2" s="305">
        <f>RH!FG5</f>
        <v>43107</v>
      </c>
      <c r="DC2" s="305">
        <f>RH!FL5</f>
        <v>43108</v>
      </c>
      <c r="DD2" s="305">
        <f>RH!FM5</f>
        <v>43109</v>
      </c>
      <c r="DE2" s="305">
        <f>RH!FN5</f>
        <v>43110</v>
      </c>
      <c r="DF2" s="305">
        <f>RH!FO5</f>
        <v>43111</v>
      </c>
      <c r="DG2" s="305">
        <f>RH!FP5</f>
        <v>43112</v>
      </c>
      <c r="DH2" s="305">
        <f>RH!FQ5</f>
        <v>43113</v>
      </c>
      <c r="DI2" s="305">
        <f>RH!FR5</f>
        <v>43114</v>
      </c>
    </row>
    <row r="3" spans="1:113" ht="30" customHeight="1" thickBot="1" x14ac:dyDescent="0.25">
      <c r="A3" s="315" t="s">
        <v>224</v>
      </c>
      <c r="B3" s="239">
        <f>SUM(RH!C7:C20)</f>
        <v>0</v>
      </c>
      <c r="C3" s="240">
        <f>SUM(RH!D7:D20,B3)</f>
        <v>0</v>
      </c>
      <c r="D3" s="240">
        <f>SUM(RH!E7:E20,C3)</f>
        <v>0</v>
      </c>
      <c r="E3" s="240">
        <f>SUM(RH!F7:F20,D3)</f>
        <v>0</v>
      </c>
      <c r="F3" s="240">
        <f>SUM(RH!G7:G20,E3)</f>
        <v>0</v>
      </c>
      <c r="G3" s="240">
        <f>SUM(RH!H7:H20,F3)</f>
        <v>0</v>
      </c>
      <c r="H3" s="241">
        <f>SUM(RH!I7:I20,G3)</f>
        <v>0</v>
      </c>
      <c r="I3" s="239">
        <f>SUM(RH!N7:N20,H3)</f>
        <v>7.5</v>
      </c>
      <c r="J3" s="240">
        <f>SUM(RH!O7:O20,I3)</f>
        <v>15</v>
      </c>
      <c r="K3" s="240">
        <f>SUM(RH!P7:P20,J3)</f>
        <v>22.5</v>
      </c>
      <c r="L3" s="240">
        <f>SUM(RH!Q7:Q20,K3)</f>
        <v>30</v>
      </c>
      <c r="M3" s="240">
        <f>SUM(RH!R7:R20,L3)</f>
        <v>35</v>
      </c>
      <c r="N3" s="240">
        <f>SUM(RH!S7:S20,M3)</f>
        <v>35</v>
      </c>
      <c r="O3" s="241">
        <f>SUM(RH!T7:T20,N3)</f>
        <v>35</v>
      </c>
      <c r="P3" s="239">
        <f>SUM(RH!Y7:Y20,O3)</f>
        <v>42.5</v>
      </c>
      <c r="Q3" s="240">
        <f>SUM(RH!Z7:Z20,P3)</f>
        <v>50</v>
      </c>
      <c r="R3" s="240">
        <f>SUM(RH!AA7:AA20,Q3)</f>
        <v>57.5</v>
      </c>
      <c r="S3" s="240">
        <f>SUM(RH!AB7:AB20,R3)</f>
        <v>65</v>
      </c>
      <c r="T3" s="240">
        <f>SUM(RH!AC7:AC20,S3)</f>
        <v>70</v>
      </c>
      <c r="U3" s="240">
        <f>SUM(RH!AD7:AD20,T3)</f>
        <v>70</v>
      </c>
      <c r="V3" s="241">
        <f>SUM(RH!AE7:AE20,U3)</f>
        <v>70</v>
      </c>
      <c r="W3" s="239">
        <f>SUM(RH!AJ7:AJ20,V3)</f>
        <v>77.5</v>
      </c>
      <c r="X3" s="240">
        <f>SUM(RH!AK7:AK20,W3)</f>
        <v>85</v>
      </c>
      <c r="Y3" s="240">
        <f>SUM(RH!AL7:AL20,X3)</f>
        <v>92.5</v>
      </c>
      <c r="Z3" s="240">
        <f>SUM(RH!AM7:AM20,Y3)</f>
        <v>100</v>
      </c>
      <c r="AA3" s="240">
        <f>SUM(RH!AN7:AN20,Z3)</f>
        <v>105</v>
      </c>
      <c r="AB3" s="240">
        <f>SUM(RH!AO7:AO20,AA3)</f>
        <v>105</v>
      </c>
      <c r="AC3" s="241">
        <f>SUM(RH!AP7:AP20,AB3)</f>
        <v>105</v>
      </c>
      <c r="AD3" s="239">
        <f>SUM(RH!AU7:AU20,AC3)</f>
        <v>105</v>
      </c>
      <c r="AE3" s="240">
        <f>SUM(RH!AV7:AV20,AD3)</f>
        <v>105</v>
      </c>
      <c r="AF3" s="240">
        <f>SUM(RH!AW7:AW20,AE3)</f>
        <v>105</v>
      </c>
      <c r="AG3" s="240">
        <f>SUM(RH!AX7:AX20,AF3)</f>
        <v>105</v>
      </c>
      <c r="AH3" s="240">
        <f>SUM(RH!AY7:AY20,AG3)</f>
        <v>105</v>
      </c>
      <c r="AI3" s="240">
        <f>SUM(RH!AZ7:AZ20,AH3)</f>
        <v>105</v>
      </c>
      <c r="AJ3" s="241">
        <f>SUM(RH!BA7:BA20,AI3)</f>
        <v>105</v>
      </c>
      <c r="AK3" s="239">
        <f>SUM(RH!BF7:BF20,AJ3)</f>
        <v>105</v>
      </c>
      <c r="AL3" s="240">
        <f>SUM(RH!BG7:BG20,AK3)</f>
        <v>105</v>
      </c>
      <c r="AM3" s="240">
        <f>SUM(RH!BH7:BH20,AL3)</f>
        <v>105</v>
      </c>
      <c r="AN3" s="240">
        <f>SUM(RH!BI7:BI20,AM3)</f>
        <v>105</v>
      </c>
      <c r="AO3" s="240">
        <f>SUM(RH!BJ7:BJ20,AN3)</f>
        <v>105</v>
      </c>
      <c r="AP3" s="240">
        <f>SUM(RH!BK7:BK20,AO3)</f>
        <v>105</v>
      </c>
      <c r="AQ3" s="301">
        <f>SUM(RH!BL7:BL20,AP3)</f>
        <v>105</v>
      </c>
      <c r="AR3" s="240">
        <f>SUM(RH!BQ7:BQ20,AQ3)</f>
        <v>105</v>
      </c>
      <c r="AS3" s="240">
        <f>SUM(RH!BR7:BR20,AR3)</f>
        <v>105</v>
      </c>
      <c r="AT3" s="240">
        <f>SUM(RH!BS7:BS20,AS3)</f>
        <v>105</v>
      </c>
      <c r="AU3" s="240">
        <f>SUM(RH!BT7:BT20,AT3)</f>
        <v>105</v>
      </c>
      <c r="AV3" s="240">
        <f>SUM(RH!BU7:BU20,AU3)</f>
        <v>105</v>
      </c>
      <c r="AW3" s="240">
        <f>SUM(RH!BV7:BV20,AV3)</f>
        <v>105</v>
      </c>
      <c r="AX3" s="240">
        <f>SUM(RH!BW7:BW20,AW3)</f>
        <v>105</v>
      </c>
      <c r="AY3" s="240">
        <f>SUM(RH!CB7:CB20,AX3)</f>
        <v>105</v>
      </c>
      <c r="AZ3" s="240">
        <f>SUM(RH!CC7:CC20,AY3)</f>
        <v>105</v>
      </c>
      <c r="BA3" s="240">
        <f>SUM(RH!CD7:CD20,AZ3)</f>
        <v>105</v>
      </c>
      <c r="BB3" s="240">
        <f>SUM(RH!CE7:CE20,BA3)</f>
        <v>105</v>
      </c>
      <c r="BC3" s="240">
        <f>SUM(RH!CF7:CF20,BB3)</f>
        <v>105</v>
      </c>
      <c r="BD3" s="240">
        <f>SUM(RH!CG7:CG20,BC3)</f>
        <v>105</v>
      </c>
      <c r="BE3" s="240">
        <f>SUM(RH!CH7:CH20,BD3)</f>
        <v>105</v>
      </c>
      <c r="BF3" s="240">
        <f>SUM(RH!CM7:CM20,BE3)</f>
        <v>105</v>
      </c>
      <c r="BG3" s="240">
        <f>SUM(RH!CN7:CN20,BF3)</f>
        <v>105</v>
      </c>
      <c r="BH3" s="240">
        <f>SUM(RH!CO7:CO20,BG3)</f>
        <v>105</v>
      </c>
      <c r="BI3" s="240">
        <f>SUM(RH!CP7:CP20,BH3)</f>
        <v>105</v>
      </c>
      <c r="BJ3" s="240">
        <f>SUM(RH!CQ7:CQ20,BI3)</f>
        <v>105</v>
      </c>
      <c r="BK3" s="240">
        <f>SUM(RH!CR7:CR20,BJ3)</f>
        <v>105</v>
      </c>
      <c r="BL3" s="240">
        <f>SUM(RH!CS7:CS20,BK3)</f>
        <v>105</v>
      </c>
      <c r="BM3" s="240">
        <f>SUM(RH!CX7:CX20,BL3)</f>
        <v>105</v>
      </c>
      <c r="BN3" s="240">
        <f>SUM(RH!CY7:CY20,BM3)</f>
        <v>105</v>
      </c>
      <c r="BO3" s="240">
        <f>SUM(RH!CZ7:CZ20,BN3)</f>
        <v>105</v>
      </c>
      <c r="BP3" s="240">
        <f>SUM(RH!DA7:DA20,BO3)</f>
        <v>105</v>
      </c>
      <c r="BQ3" s="240">
        <f>SUM(RH!DB7:DB20,BP3)</f>
        <v>105</v>
      </c>
      <c r="BR3" s="240">
        <f>SUM(RH!DC7:DC20,BQ3)</f>
        <v>105</v>
      </c>
      <c r="BS3" s="240">
        <f>SUM(RH!DD7:DD20,BR3)</f>
        <v>105</v>
      </c>
      <c r="BT3" s="240">
        <f>SUM(RH!DI7:DI20,BS3)</f>
        <v>105</v>
      </c>
      <c r="BU3" s="240">
        <f>SUM(RH!DJ7:DJ20,BT3)</f>
        <v>105</v>
      </c>
      <c r="BV3" s="240">
        <f>SUM(RH!DK7:DK20,BU3)</f>
        <v>105</v>
      </c>
      <c r="BW3" s="240">
        <f>SUM(RH!DL7:DL20,BV3)</f>
        <v>105</v>
      </c>
      <c r="BX3" s="240">
        <f>SUM(RH!DM7:DM20,BW3)</f>
        <v>105</v>
      </c>
      <c r="BY3" s="240">
        <f>SUM(RH!DN7:DN20,BX3)</f>
        <v>105</v>
      </c>
      <c r="BZ3" s="240">
        <f>SUM(RH!DO7:DO20,BY3)</f>
        <v>105</v>
      </c>
      <c r="CA3" s="240">
        <f>SUM(RH!DT7:DT20,BZ3)</f>
        <v>105</v>
      </c>
      <c r="CB3" s="240">
        <f>SUM(RH!DU7:DU20,CA3)</f>
        <v>105</v>
      </c>
      <c r="CC3" s="240">
        <f>SUM(RH!DV7:DV20,CB3)</f>
        <v>105</v>
      </c>
      <c r="CD3" s="240">
        <f>SUM(RH!DW7:DW20,CC3)</f>
        <v>105</v>
      </c>
      <c r="CE3" s="240">
        <f>SUM(RH!DX7:DX20,CD3)</f>
        <v>105</v>
      </c>
      <c r="CF3" s="240">
        <f>SUM(RH!DY7:DY20,CE3)</f>
        <v>105</v>
      </c>
      <c r="CG3" s="240">
        <f>SUM(RH!DZ7:DZ20,CF3)</f>
        <v>105</v>
      </c>
      <c r="CH3" s="240">
        <f>SUM(RH!EE7:EE20,CG3)</f>
        <v>105</v>
      </c>
      <c r="CI3" s="240">
        <f>SUM(RH!EF7:EF20,CH3)</f>
        <v>105</v>
      </c>
      <c r="CJ3" s="240">
        <f>SUM(RH!EG7:EG20,CI3)</f>
        <v>105</v>
      </c>
      <c r="CK3" s="240">
        <f>SUM(RH!EH7:EH20,CJ3)</f>
        <v>105</v>
      </c>
      <c r="CL3" s="240">
        <f>SUM(RH!EI7:EI20,CK3)</f>
        <v>105</v>
      </c>
      <c r="CM3" s="240">
        <f>SUM(RH!EJ7:EJ20,CL3)</f>
        <v>105</v>
      </c>
      <c r="CN3" s="240">
        <f>SUM(RH!EK7:EK20,CM3)</f>
        <v>105</v>
      </c>
      <c r="CO3" s="240">
        <f>SUM(RH!EL7:EL20,CN3)</f>
        <v>105</v>
      </c>
      <c r="CP3" s="240">
        <f>SUM(RH!EM7:EM20,CO3)</f>
        <v>105</v>
      </c>
      <c r="CQ3" s="240">
        <f>SUM(RH!EN7:EN20,CP3)</f>
        <v>105</v>
      </c>
      <c r="CR3" s="240">
        <f>SUM(RH!EO7:EO20,CQ3)</f>
        <v>105</v>
      </c>
      <c r="CS3" s="240">
        <f>SUM(RH!EP7:EP20,CR3)</f>
        <v>105</v>
      </c>
      <c r="CT3" s="240">
        <f>SUM(RH!EQ7:EQ20,CS3)</f>
        <v>105</v>
      </c>
      <c r="CU3" s="240">
        <f>SUM(RH!ER7:ER20,CT3)</f>
        <v>105</v>
      </c>
      <c r="CV3" s="240">
        <f>SUM(RH!ES7:ES20,CU3)</f>
        <v>105</v>
      </c>
      <c r="CW3" s="240">
        <f>SUM(RH!ET7:ET20,CV3)</f>
        <v>105</v>
      </c>
      <c r="CX3" s="240">
        <f>SUM(RH!EU7:EU20,CW3)</f>
        <v>105</v>
      </c>
      <c r="CY3" s="240">
        <f>SUM(RH!EV7:EV20,CX3)</f>
        <v>105</v>
      </c>
      <c r="CZ3" s="240">
        <f>SUM(RH!EW7:EW20,CY3)</f>
        <v>105</v>
      </c>
      <c r="DA3" s="240">
        <f>SUM(RH!EX7:EX20,CZ3)</f>
        <v>105</v>
      </c>
      <c r="DB3" s="240">
        <f>SUM(RH!EY7:EY20,DA3)</f>
        <v>105</v>
      </c>
      <c r="DC3" s="240">
        <f>SUM(RH!EZ7:EZ20,DB3)</f>
        <v>105</v>
      </c>
      <c r="DD3" s="240">
        <f>SUM(RH!FA7:FA20,DC3)</f>
        <v>105</v>
      </c>
      <c r="DE3" s="240">
        <f>SUM(RH!FB7:FB20,DD3)</f>
        <v>105</v>
      </c>
      <c r="DF3" s="240">
        <f>SUM(RH!FC7:FC20,DE3)</f>
        <v>105</v>
      </c>
      <c r="DG3" s="240">
        <f>SUM(RH!FD7:FD20,DF3)</f>
        <v>105</v>
      </c>
      <c r="DH3" s="240">
        <f>SUM(RH!FE7:FE20,DG3)</f>
        <v>105</v>
      </c>
      <c r="DI3" s="240">
        <f>SUM(RH!FF7:FF20,DH3)</f>
        <v>105</v>
      </c>
    </row>
    <row r="4" spans="1:113" ht="30" customHeight="1" x14ac:dyDescent="0.2">
      <c r="A4" s="315" t="s">
        <v>229</v>
      </c>
      <c r="B4" s="309">
        <f>SUMIF(AT!$M$2:$M$832,'Temps Réel'!B2,AT!$AI$2:$AI$832)</f>
        <v>0</v>
      </c>
      <c r="C4" s="310">
        <f>SUM(SUMIF(AT!$M$2:$M$832,'Temps Réel'!C2,AT!$AI$2:$AI$832),B4)</f>
        <v>0</v>
      </c>
      <c r="D4" s="310">
        <f>SUM(SUMIF(AT!$M$2:$M$832,'Temps Réel'!D2,AT!$AI$2:$AI$832),C4)</f>
        <v>0</v>
      </c>
      <c r="E4" s="310">
        <f>SUM(SUMIF(AT!$M$2:$M$832,'Temps Réel'!E2,AT!$AI$2:$AI$832),D4)</f>
        <v>0</v>
      </c>
      <c r="F4" s="310">
        <f>SUM(SUMIF(AT!$M$2:$M$832,'Temps Réel'!F2,AT!$AI$2:$AI$832),E4)</f>
        <v>0</v>
      </c>
      <c r="G4" s="310">
        <f>SUM(SUMIF(AT!$M$2:$M$832,'Temps Réel'!G2,AT!$AI$2:$AI$832),F4)</f>
        <v>0</v>
      </c>
      <c r="H4" s="311">
        <f>SUM(SUMIF(AT!$M$2:$M$832,'Temps Réel'!H2,AT!$AI$2:$AI$832),G4)</f>
        <v>0</v>
      </c>
      <c r="I4" s="309">
        <f>SUM(SUMIF(AT!$M$2:$M$832,'Temps Réel'!I2,AT!$AI$2:$AI$832),H4)</f>
        <v>0</v>
      </c>
      <c r="J4" s="310">
        <f>SUM(SUMIF(AT!$M$2:$M$832,'Temps Réel'!J2,AT!$AI$2:$AI$832),I4)</f>
        <v>0</v>
      </c>
      <c r="K4" s="310">
        <f>SUM(SUMIF(AT!$M$2:$M$832,'Temps Réel'!K2,AT!$AI$2:$AI$832),J4)</f>
        <v>0</v>
      </c>
      <c r="L4" s="310">
        <f>SUM(SUMIF(AT!$M$2:$M$832,'Temps Réel'!L2,AT!$AI$2:$AI$832),K4)</f>
        <v>0</v>
      </c>
      <c r="M4" s="310">
        <f>SUM(SUMIF(AT!$M$2:$M$832,'Temps Réel'!M2,AT!$AI$2:$AI$832),L4)</f>
        <v>0</v>
      </c>
      <c r="N4" s="310">
        <f>SUM(SUMIF(AT!$M$2:$M$832,'Temps Réel'!N2,AT!$AI$2:$AI$832),M4)</f>
        <v>0</v>
      </c>
      <c r="O4" s="311">
        <f>SUM(SUMIF(AT!$M$2:$M$832,'Temps Réel'!O2,AT!$AI$2:$AI$832),N4)</f>
        <v>0</v>
      </c>
      <c r="P4" s="309">
        <f>SUM(SUMIF(AT!$M$2:$M$832,'Temps Réel'!P2,AT!$AI$2:$AI$832),O4)</f>
        <v>0</v>
      </c>
      <c r="Q4" s="310">
        <f>SUM(SUMIF(AT!$M$2:$M$832,'Temps Réel'!Q2,AT!$AI$2:$AI$832),P4)</f>
        <v>0</v>
      </c>
      <c r="R4" s="310">
        <f>SUM(SUMIF(AT!$M$2:$M$832,'Temps Réel'!R2,AT!$AI$2:$AI$832),Q4)</f>
        <v>0</v>
      </c>
      <c r="S4" s="310">
        <f>SUM(SUMIF(AT!$M$2:$M$832,'Temps Réel'!S2,AT!$AI$2:$AI$832),R4)</f>
        <v>0</v>
      </c>
      <c r="T4" s="310">
        <f>SUM(SUMIF(AT!$M$2:$M$832,'Temps Réel'!T2,AT!$AI$2:$AI$832),S4)</f>
        <v>0</v>
      </c>
      <c r="U4" s="310">
        <f>SUM(SUMIF(AT!$M$2:$M$832,'Temps Réel'!U2,AT!$AI$2:$AI$832),T4)</f>
        <v>0</v>
      </c>
      <c r="V4" s="311">
        <f>SUM(SUMIF(AT!$M$2:$M$832,'Temps Réel'!V2,AT!$AI$2:$AI$832),U4)</f>
        <v>0</v>
      </c>
      <c r="W4" s="309">
        <f>SUM(SUMIF(AT!$M$2:$M$832,'Temps Réel'!W2,AT!$AI$2:$AI$832),V4)</f>
        <v>0</v>
      </c>
      <c r="X4" s="310">
        <f>SUM(SUMIF(AT!$M$2:$M$832,'Temps Réel'!X2,AT!$AI$2:$AI$832),W4)</f>
        <v>0</v>
      </c>
      <c r="Y4" s="310">
        <f>SUM(SUMIF(AT!$M$2:$M$832,'Temps Réel'!Y2,AT!$AI$2:$AI$832),X4)</f>
        <v>0</v>
      </c>
      <c r="Z4" s="310">
        <f>SUM(SUMIF(AT!$M$2:$M$832,'Temps Réel'!Z2,AT!$AI$2:$AI$832),Y4)</f>
        <v>0</v>
      </c>
      <c r="AA4" s="310">
        <f>SUM(SUMIF(AT!$M$2:$M$832,'Temps Réel'!AA2,AT!$AI$2:$AI$832),Z4)</f>
        <v>0</v>
      </c>
      <c r="AB4" s="310">
        <f>SUM(SUMIF(AT!$M$2:$M$832,'Temps Réel'!AB2,AT!$AI$2:$AI$832),AA4)</f>
        <v>0</v>
      </c>
      <c r="AC4" s="311">
        <f>SUM(SUMIF(AT!$M$2:$M$832,'Temps Réel'!AC2,AT!$AI$2:$AI$832),AB4)</f>
        <v>0</v>
      </c>
      <c r="AD4" s="309">
        <f>SUM(SUMIF(AT!$M$2:$M$832,'Temps Réel'!AD2,AT!$AI$2:$AI$832),AC4)</f>
        <v>0</v>
      </c>
      <c r="AE4" s="310">
        <f>SUM(SUMIF(AT!$M$2:$M$832,'Temps Réel'!AE2,AT!$AI$2:$AI$832),AD4)</f>
        <v>0</v>
      </c>
      <c r="AF4" s="310">
        <f>SUM(SUMIF(AT!$M$2:$M$832,'Temps Réel'!AF2,AT!$AI$2:$AI$832),AE4)</f>
        <v>0</v>
      </c>
      <c r="AG4" s="310">
        <f>SUM(SUMIF(AT!$M$2:$M$832,'Temps Réel'!AG2,AT!$AI$2:$AI$832),AF4)</f>
        <v>0</v>
      </c>
      <c r="AH4" s="310">
        <f>SUM(SUMIF(AT!$M$2:$M$832,'Temps Réel'!AH2,AT!$AI$2:$AI$832),AG4)</f>
        <v>0</v>
      </c>
      <c r="AI4" s="310">
        <f>SUM(SUMIF(AT!$M$2:$M$832,'Temps Réel'!AI2,AT!$AI$2:$AI$832),AH4)</f>
        <v>0</v>
      </c>
      <c r="AJ4" s="311">
        <f>SUM(SUMIF(AT!$M$2:$M$832,'Temps Réel'!AJ2,AT!$AI$2:$AI$832),AI4)</f>
        <v>0</v>
      </c>
      <c r="AK4" s="242">
        <f>SUM(SUMIF(AT!$M$2:$M$832,'Temps Réel'!AK2,AT!$AI$2:$AI$832),AJ4)</f>
        <v>0</v>
      </c>
      <c r="AL4" s="242">
        <f>SUM(SUMIF(AT!$M$2:$M$832,'Temps Réel'!AL2,AT!$AI$2:$AI$832),AK4)</f>
        <v>0</v>
      </c>
      <c r="AM4" s="242">
        <f>SUM(SUMIF(AT!$M$2:$M$832,'Temps Réel'!AM2,AT!$AI$2:$AI$832),AL4)</f>
        <v>0</v>
      </c>
      <c r="AN4" s="242">
        <f>SUM(SUMIF(AT!$M$2:$M$832,'Temps Réel'!AN2,AT!$AI$2:$AI$832),AM4)</f>
        <v>0</v>
      </c>
      <c r="AO4" s="242">
        <f>SUM(SUMIF(AT!$M$2:$M$832,'Temps Réel'!AO2,AT!$AI$2:$AI$832),AN4)</f>
        <v>0</v>
      </c>
      <c r="AP4" s="242">
        <f>SUM(SUMIF(AT!$M$2:$M$832,'Temps Réel'!AP2,AT!$AI$2:$AI$832),AO4)</f>
        <v>0</v>
      </c>
      <c r="AQ4" s="242">
        <f>SUM(SUMIF(AT!$M$2:$M$832,'Temps Réel'!AQ2,AT!$AI$2:$AI$832),AP4)</f>
        <v>0</v>
      </c>
      <c r="AR4" s="309">
        <f>SUM(SUMIF(AT!$M$2:$M$832,'Temps Réel'!AR2,AT!$AI$2:$AI$832),AQ4)</f>
        <v>0</v>
      </c>
      <c r="AS4" s="310">
        <f>SUM(SUMIF(AT!$M$2:$M$832,'Temps Réel'!AS2,AT!$AI$2:$AI$832),AR4)</f>
        <v>0</v>
      </c>
      <c r="AT4" s="310">
        <f>SUM(SUMIF(AT!$M$2:$M$832,'Temps Réel'!AT2,AT!$AI$2:$AI$832),AS4)</f>
        <v>0</v>
      </c>
      <c r="AU4" s="310">
        <f>SUM(SUMIF(AT!$M$2:$M$832,'Temps Réel'!AU2,AT!$AI$2:$AI$832),AT4)</f>
        <v>0</v>
      </c>
      <c r="AV4" s="310">
        <f>SUM(SUMIF(AT!$M$2:$M$832,'Temps Réel'!AV2,AT!$AI$2:$AI$832),AU4)</f>
        <v>0</v>
      </c>
      <c r="AW4" s="310">
        <f>SUM(SUMIF(AT!$M$2:$M$832,'Temps Réel'!AW2,AT!$AI$2:$AI$832),AV4)</f>
        <v>0</v>
      </c>
      <c r="AX4" s="311">
        <f>SUM(SUMIF(AT!$M$2:$M$832,'Temps Réel'!AX2,AT!$AI$2:$AI$832),AW4)</f>
        <v>0</v>
      </c>
      <c r="AY4" s="310">
        <f>SUM(SUMIF(AT!$M$2:$M$832,'Temps Réel'!AY2,AT!$AI$2:$AI$832),AX4)</f>
        <v>0</v>
      </c>
      <c r="AZ4" s="310">
        <f>SUM(SUMIF(AT!$M$2:$M$832,'Temps Réel'!AZ2,AT!$AI$2:$AI$832),AY4)</f>
        <v>0</v>
      </c>
      <c r="BA4" s="310">
        <f>SUM(SUMIF(AT!$M$2:$M$832,'Temps Réel'!BA2,AT!$AI$2:$AI$832),AZ4)</f>
        <v>0</v>
      </c>
      <c r="BB4" s="310">
        <f>SUM(SUMIF(AT!$M$2:$M$832,'Temps Réel'!BB2,AT!$AI$2:$AI$832),BA4)</f>
        <v>0</v>
      </c>
      <c r="BC4" s="310">
        <f>SUM(SUMIF(AT!$M$2:$M$832,'Temps Réel'!BC2,AT!$AI$2:$AI$832),BB4)</f>
        <v>0</v>
      </c>
      <c r="BD4" s="310">
        <f>SUM(SUMIF(AT!$M$2:$M$832,'Temps Réel'!BD2,AT!$AI$2:$AI$832),BC4)</f>
        <v>0</v>
      </c>
      <c r="BE4" s="311">
        <f>SUM(SUMIF(AT!$M$2:$M$832,'Temps Réel'!BE2,AT!$AI$2:$AI$832),BD4)</f>
        <v>0</v>
      </c>
      <c r="BF4" s="309">
        <f>SUM(SUMIF(AT!$M$2:$M$832,'Temps Réel'!BF2,AT!$AI$2:$AI$832),BE4)</f>
        <v>0</v>
      </c>
      <c r="BG4" s="310">
        <f>SUM(SUMIF(AT!$M$2:$M$832,'Temps Réel'!BG2,AT!$AI$2:$AI$832),BF4)</f>
        <v>0</v>
      </c>
      <c r="BH4" s="310">
        <f>SUM(SUMIF(AT!$M$2:$M$832,'Temps Réel'!BH2,AT!$AI$2:$AI$832),BG4)</f>
        <v>0</v>
      </c>
      <c r="BI4" s="310">
        <f>SUM(SUMIF(AT!$M$2:$M$832,'Temps Réel'!BI2,AT!$AI$2:$AI$832),BH4)</f>
        <v>0</v>
      </c>
      <c r="BJ4" s="310">
        <f>SUM(SUMIF(AT!$M$2:$M$832,'Temps Réel'!BJ2,AT!$AI$2:$AI$832),BI4)</f>
        <v>0</v>
      </c>
      <c r="BK4" s="310">
        <f>SUM(SUMIF(AT!$M$2:$M$832,'Temps Réel'!BK2,AT!$AI$2:$AI$832),BJ4)</f>
        <v>0</v>
      </c>
      <c r="BL4" s="311">
        <f>SUM(SUMIF(AT!$M$2:$M$832,'Temps Réel'!BL2,AT!$AI$2:$AI$832),BK4)</f>
        <v>0</v>
      </c>
      <c r="BM4" s="310">
        <f>SUM(SUMIF(AT!$M$2:$M$832,'Temps Réel'!BM2,AT!$AI$2:$AI$832),BL4)</f>
        <v>0</v>
      </c>
      <c r="BN4" s="310">
        <f>SUM(SUMIF(AT!$M$2:$M$832,'Temps Réel'!BN2,AT!$AI$2:$AI$832),BM4)</f>
        <v>0</v>
      </c>
      <c r="BO4" s="310">
        <f>SUM(SUMIF(AT!$M$2:$M$832,'Temps Réel'!BO2,AT!$AI$2:$AI$832),BN4)</f>
        <v>0</v>
      </c>
      <c r="BP4" s="310">
        <f>SUM(SUMIF(AT!$M$2:$M$832,'Temps Réel'!BP2,AT!$AI$2:$AI$832),BO4)</f>
        <v>0</v>
      </c>
      <c r="BQ4" s="310">
        <f>SUM(SUMIF(AT!$M$2:$M$832,'Temps Réel'!BQ2,AT!$AI$2:$AI$832),BP4)</f>
        <v>0</v>
      </c>
      <c r="BR4" s="310">
        <f>SUM(SUMIF(AT!$M$2:$M$832,'Temps Réel'!BR2,AT!$AI$2:$AI$832),BQ4)</f>
        <v>0</v>
      </c>
      <c r="BS4" s="311">
        <f>SUM(SUMIF(AT!$M$2:$M$832,'Temps Réel'!BS2,AT!$AI$2:$AI$832),BR4)</f>
        <v>0</v>
      </c>
      <c r="BT4" s="309">
        <f>SUM(SUMIF(AT!$M$2:$M$832,'Temps Réel'!BT2,AT!$AI$2:$AI$832),BS4)</f>
        <v>0</v>
      </c>
      <c r="BU4" s="310">
        <f>SUM(SUMIF(AT!$M$2:$M$832,'Temps Réel'!BU2,AT!$AI$2:$AI$832),BT4)</f>
        <v>0</v>
      </c>
      <c r="BV4" s="310">
        <f>SUM(SUMIF(AT!$M$2:$M$832,'Temps Réel'!BV2,AT!$AI$2:$AI$832),BU4)</f>
        <v>0</v>
      </c>
      <c r="BW4" s="310">
        <f>SUM(SUMIF(AT!$M$2:$M$832,'Temps Réel'!BW2,AT!$AI$2:$AI$832),BV4)</f>
        <v>0</v>
      </c>
      <c r="BX4" s="310">
        <f>SUM(SUMIF(AT!$M$2:$M$832,'Temps Réel'!BX2,AT!$AI$2:$AI$832),BW4)</f>
        <v>0</v>
      </c>
      <c r="BY4" s="310">
        <f>SUM(SUMIF(AT!$M$2:$M$832,'Temps Réel'!BY2,AT!$AI$2:$AI$832),BX4)</f>
        <v>0</v>
      </c>
      <c r="BZ4" s="311">
        <f>SUM(SUMIF(AT!$M$2:$M$832,'Temps Réel'!BZ2,AT!$AI$2:$AI$832),BY4)</f>
        <v>0</v>
      </c>
      <c r="CA4" s="310">
        <f>SUM(SUMIF(AT!$M$2:$M$832,'Temps Réel'!CA2,AT!$AI$2:$AI$832),BZ4)</f>
        <v>0</v>
      </c>
      <c r="CB4" s="310">
        <f>SUM(SUMIF(AT!$M$2:$M$832,'Temps Réel'!CB2,AT!$AI$2:$AI$832),CA4)</f>
        <v>0</v>
      </c>
      <c r="CC4" s="310">
        <f>SUM(SUMIF(AT!$M$2:$M$832,'Temps Réel'!CC2,AT!$AI$2:$AI$832),CB4)</f>
        <v>0</v>
      </c>
      <c r="CD4" s="310">
        <f>SUM(SUMIF(AT!$M$2:$M$832,'Temps Réel'!CD2,AT!$AI$2:$AI$832),CC4)</f>
        <v>0</v>
      </c>
      <c r="CE4" s="310">
        <f>SUM(SUMIF(AT!$M$2:$M$832,'Temps Réel'!CE2,AT!$AI$2:$AI$832),CD4)</f>
        <v>0</v>
      </c>
      <c r="CF4" s="310">
        <f>SUM(SUMIF(AT!$M$2:$M$832,'Temps Réel'!CF2,AT!$AI$2:$AI$832),CE4)</f>
        <v>0</v>
      </c>
      <c r="CG4" s="311">
        <f>SUM(SUMIF(AT!$M$2:$M$832,'Temps Réel'!CG2,AT!$AI$2:$AI$832),CF4)</f>
        <v>0</v>
      </c>
      <c r="CH4" s="309">
        <f>SUM(SUMIF(AT!$M$2:$M$832,'Temps Réel'!CH2,AT!$AI$2:$AI$832),CG4)</f>
        <v>0</v>
      </c>
      <c r="CI4" s="310">
        <f>SUM(SUMIF(AT!$M$2:$M$832,'Temps Réel'!CI2,AT!$AI$2:$AI$832),CH4)</f>
        <v>0</v>
      </c>
      <c r="CJ4" s="310">
        <f>SUM(SUMIF(AT!$M$2:$M$832,'Temps Réel'!CJ2,AT!$AI$2:$AI$832),CI4)</f>
        <v>0</v>
      </c>
      <c r="CK4" s="310">
        <f>SUM(SUMIF(AT!$M$2:$M$832,'Temps Réel'!CK2,AT!$AI$2:$AI$832),CJ4)</f>
        <v>0</v>
      </c>
      <c r="CL4" s="310">
        <f>SUM(SUMIF(AT!$M$2:$M$832,'Temps Réel'!CL2,AT!$AI$2:$AI$832),CK4)</f>
        <v>0</v>
      </c>
      <c r="CM4" s="310">
        <f>SUM(SUMIF(AT!$M$2:$M$832,'Temps Réel'!CM2,AT!$AI$2:$AI$832),CL4)</f>
        <v>0</v>
      </c>
      <c r="CN4" s="311">
        <f>SUM(SUMIF(AT!$M$2:$M$832,'Temps Réel'!CN2,AT!$AI$2:$AI$832),CM4)</f>
        <v>0</v>
      </c>
      <c r="CO4" s="310">
        <f>SUM(SUMIF(AT!$M$2:$M$832,'Temps Réel'!CO2,AT!$AI$2:$AI$832),CN4)</f>
        <v>0</v>
      </c>
      <c r="CP4" s="310">
        <f>SUM(SUMIF(AT!$M$2:$M$832,'Temps Réel'!CP2,AT!$AI$2:$AI$832),CO4)</f>
        <v>0</v>
      </c>
      <c r="CQ4" s="310">
        <f>SUM(SUMIF(AT!$M$2:$M$832,'Temps Réel'!CQ2,AT!$AI$2:$AI$832),CP4)</f>
        <v>0</v>
      </c>
      <c r="CR4" s="310">
        <f>SUM(SUMIF(AT!$M$2:$M$832,'Temps Réel'!CR2,AT!$AI$2:$AI$832),CQ4)</f>
        <v>0</v>
      </c>
      <c r="CS4" s="310">
        <f>SUM(SUMIF(AT!$M$2:$M$832,'Temps Réel'!CS2,AT!$AI$2:$AI$832),CR4)</f>
        <v>0</v>
      </c>
      <c r="CT4" s="310">
        <f>SUM(SUMIF(AT!$M$2:$M$832,'Temps Réel'!CT2,AT!$AI$2:$AI$832),CS4)</f>
        <v>0</v>
      </c>
      <c r="CU4" s="311">
        <f>SUM(SUMIF(AT!$M$2:$M$832,'Temps Réel'!CU2,AT!$AI$2:$AI$832),CT4)</f>
        <v>0</v>
      </c>
      <c r="CV4" s="309">
        <f>SUM(SUMIF(AT!$M$2:$M$832,'Temps Réel'!CV2,AT!$AI$2:$AI$832),CU4)</f>
        <v>0</v>
      </c>
      <c r="CW4" s="310">
        <f>SUM(SUMIF(AT!$M$2:$M$832,'Temps Réel'!CW2,AT!$AI$2:$AI$832),CV4)</f>
        <v>0</v>
      </c>
      <c r="CX4" s="310">
        <f>SUM(SUMIF(AT!$M$2:$M$832,'Temps Réel'!CX2,AT!$AI$2:$AI$832),CW4)</f>
        <v>0</v>
      </c>
      <c r="CY4" s="310">
        <f>SUM(SUMIF(AT!$M$2:$M$832,'Temps Réel'!CY2,AT!$AI$2:$AI$832),CX4)</f>
        <v>0</v>
      </c>
      <c r="CZ4" s="310">
        <f>SUM(SUMIF(AT!$M$2:$M$832,'Temps Réel'!CZ2,AT!$AI$2:$AI$832),CY4)</f>
        <v>0</v>
      </c>
      <c r="DA4" s="310">
        <f>SUM(SUMIF(AT!$M$2:$M$832,'Temps Réel'!DA2,AT!$AI$2:$AI$832),CZ4)</f>
        <v>0</v>
      </c>
      <c r="DB4" s="311">
        <f>SUM(SUMIF(AT!$M$2:$M$832,'Temps Réel'!DB2,AT!$AI$2:$AI$832),DA4)</f>
        <v>0</v>
      </c>
      <c r="DC4" s="309">
        <f>SUM(SUMIF(AT!$M$2:$M$832,'Temps Réel'!DC2,AT!$AI$2:$AI$832),DB4)</f>
        <v>0</v>
      </c>
      <c r="DD4" s="310">
        <f>SUM(SUMIF(AT!$M$2:$M$832,'Temps Réel'!DD2,AT!$AI$2:$AI$832),DC4)</f>
        <v>0</v>
      </c>
      <c r="DE4" s="310">
        <f>SUM(SUMIF(AT!$M$2:$M$832,'Temps Réel'!DE2,AT!$AI$2:$AI$832),DD4)</f>
        <v>0</v>
      </c>
      <c r="DF4" s="310">
        <f>SUM(SUMIF(AT!$M$2:$M$832,'Temps Réel'!DF2,AT!$AI$2:$AI$832),DE4)</f>
        <v>0</v>
      </c>
      <c r="DG4" s="310">
        <f>SUM(SUMIF(AT!$M$2:$M$832,'Temps Réel'!DG2,AT!$AI$2:$AI$832),DF4)</f>
        <v>0</v>
      </c>
      <c r="DH4" s="310">
        <f>SUM(SUMIF(AT!$M$2:$M$832,'Temps Réel'!DH2,AT!$AI$2:$AI$832),DG4)</f>
        <v>0</v>
      </c>
      <c r="DI4" s="311">
        <f>SUM(SUMIF(AT!$M$2:$M$832,'Temps Réel'!DI2,AT!$AI$2:$AI$832),DH4)</f>
        <v>0</v>
      </c>
    </row>
    <row r="5" spans="1:113" ht="30" customHeight="1" x14ac:dyDescent="0.2">
      <c r="A5" s="315" t="s">
        <v>230</v>
      </c>
      <c r="B5" s="237">
        <f>SUMIF(AT!$M$2:$M$832,'Temps Réel'!B$2,AT!$AJ$2:$AJ$832)</f>
        <v>0</v>
      </c>
      <c r="C5" s="224">
        <f>SUM(SUMIF(AT!$M$2:$M$832,'Temps Réel'!C$2,AT!$AJ$2:$AJ$832),B5)</f>
        <v>0</v>
      </c>
      <c r="D5" s="224">
        <f>SUM(SUMIF(AT!$M$2:$M$832,'Temps Réel'!D$2,AT!$AJ$2:$AJ$832),C5)</f>
        <v>0</v>
      </c>
      <c r="E5" s="224">
        <f>SUM(SUMIF(AT!$M$2:$M$832,'Temps Réel'!E$2,AT!$AJ$2:$AJ$832),D5)</f>
        <v>0</v>
      </c>
      <c r="F5" s="224">
        <f>SUM(SUMIF(AT!$M$2:$M$832,'Temps Réel'!F$2,AT!$AJ$2:$AJ$832),E5)</f>
        <v>0</v>
      </c>
      <c r="G5" s="224">
        <f>SUM(SUMIF(AT!$M$2:$M$832,'Temps Réel'!G$2,AT!$AJ$2:$AJ$832),F5)</f>
        <v>0</v>
      </c>
      <c r="H5" s="238">
        <f>SUM(SUMIF(AT!$M$2:$M$832,'Temps Réel'!H$2,AT!$AJ$2:$AJ$832),G5)</f>
        <v>0</v>
      </c>
      <c r="I5" s="237">
        <f>SUM(SUMIF(AT!$M$2:$M$832,'Temps Réel'!I$2,AT!$AJ$2:$AJ$832),H5)</f>
        <v>0</v>
      </c>
      <c r="J5" s="224">
        <f>SUM(SUMIF(AT!$M$2:$M$832,'Temps Réel'!J$2,AT!$AJ$2:$AJ$832),I5)</f>
        <v>0</v>
      </c>
      <c r="K5" s="224">
        <f>SUM(SUMIF(AT!$M$2:$M$832,'Temps Réel'!K$2,AT!$AJ$2:$AJ$832),J5)</f>
        <v>0</v>
      </c>
      <c r="L5" s="224">
        <f>SUM(SUMIF(AT!$M$2:$M$832,'Temps Réel'!L$2,AT!$AJ$2:$AJ$832),K5)</f>
        <v>0</v>
      </c>
      <c r="M5" s="224">
        <f>SUM(SUMIF(AT!$M$2:$M$832,'Temps Réel'!M$2,AT!$AJ$2:$AJ$832),L5)</f>
        <v>0</v>
      </c>
      <c r="N5" s="224">
        <f>SUM(SUMIF(AT!$M$2:$M$832,'Temps Réel'!N$2,AT!$AJ$2:$AJ$832),M5)</f>
        <v>0</v>
      </c>
      <c r="O5" s="238">
        <f>SUM(SUMIF(AT!$M$2:$M$832,'Temps Réel'!O$2,AT!$AJ$2:$AJ$832),N5)</f>
        <v>0</v>
      </c>
      <c r="P5" s="237">
        <f>SUM(SUMIF(AT!$M$2:$M$832,'Temps Réel'!P$2,AT!$AJ$2:$AJ$832),O5)</f>
        <v>0</v>
      </c>
      <c r="Q5" s="224">
        <f>SUM(SUMIF(AT!$M$2:$M$832,'Temps Réel'!Q$2,AT!$AJ$2:$AJ$832),P5)</f>
        <v>0</v>
      </c>
      <c r="R5" s="224">
        <f>SUM(SUMIF(AT!$M$2:$M$832,'Temps Réel'!R$2,AT!$AJ$2:$AJ$832),Q5)</f>
        <v>0</v>
      </c>
      <c r="S5" s="224">
        <f>SUM(SUMIF(AT!$M$2:$M$832,'Temps Réel'!S$2,AT!$AJ$2:$AJ$832),R5)</f>
        <v>0</v>
      </c>
      <c r="T5" s="224">
        <f>SUM(SUMIF(AT!$M$2:$M$832,'Temps Réel'!T$2,AT!$AJ$2:$AJ$832),S5)</f>
        <v>0</v>
      </c>
      <c r="U5" s="224">
        <f>SUM(SUMIF(AT!$M$2:$M$832,'Temps Réel'!U$2,AT!$AJ$2:$AJ$832),T5)</f>
        <v>0</v>
      </c>
      <c r="V5" s="238">
        <f>SUM(SUMIF(AT!$M$2:$M$832,'Temps Réel'!V$2,AT!$AJ$2:$AJ$832),U5)</f>
        <v>0</v>
      </c>
      <c r="W5" s="237">
        <f>SUM(SUMIF(AT!$M$2:$M$832,'Temps Réel'!W$2,AT!$AJ$2:$AJ$832),V5)</f>
        <v>0</v>
      </c>
      <c r="X5" s="224">
        <f>SUM(SUMIF(AT!$M$2:$M$832,'Temps Réel'!X$2,AT!$AJ$2:$AJ$832),W5)</f>
        <v>0</v>
      </c>
      <c r="Y5" s="224">
        <f>SUM(SUMIF(AT!$M$2:$M$832,'Temps Réel'!Y$2,AT!$AJ$2:$AJ$832),X5)</f>
        <v>0</v>
      </c>
      <c r="Z5" s="224">
        <f>SUM(SUMIF(AT!$M$2:$M$832,'Temps Réel'!Z$2,AT!$AJ$2:$AJ$832),Y5)</f>
        <v>0</v>
      </c>
      <c r="AA5" s="224">
        <f>SUM(SUMIF(AT!$M$2:$M$832,'Temps Réel'!AA$2,AT!$AJ$2:$AJ$832),Z5)</f>
        <v>0</v>
      </c>
      <c r="AB5" s="224">
        <f>SUM(SUMIF(AT!$M$2:$M$832,'Temps Réel'!AB$2,AT!$AJ$2:$AJ$832),AA5)</f>
        <v>0</v>
      </c>
      <c r="AC5" s="238">
        <f>SUM(SUMIF(AT!$M$2:$M$832,'Temps Réel'!AC$2,AT!$AJ$2:$AJ$832),AB5)</f>
        <v>0</v>
      </c>
      <c r="AD5" s="237">
        <f>SUM(SUMIF(AT!$M$2:$M$832,'Temps Réel'!AD$2,AT!$AJ$2:$AJ$832),AC5)</f>
        <v>0</v>
      </c>
      <c r="AE5" s="224">
        <f>SUM(SUMIF(AT!$M$2:$M$832,'Temps Réel'!AE$2,AT!$AJ$2:$AJ$832),AD5)</f>
        <v>0</v>
      </c>
      <c r="AF5" s="224">
        <f>SUM(SUMIF(AT!$M$2:$M$832,'Temps Réel'!AF$2,AT!$AJ$2:$AJ$832),AE5)</f>
        <v>0</v>
      </c>
      <c r="AG5" s="224">
        <f>SUM(SUMIF(AT!$M$2:$M$832,'Temps Réel'!AG$2,AT!$AJ$2:$AJ$832),AF5)</f>
        <v>0</v>
      </c>
      <c r="AH5" s="224">
        <f>SUM(SUMIF(AT!$M$2:$M$832,'Temps Réel'!AH$2,AT!$AJ$2:$AJ$832),AG5)</f>
        <v>0</v>
      </c>
      <c r="AI5" s="224">
        <f>SUM(SUMIF(AT!$M$2:$M$832,'Temps Réel'!AI$2,AT!$AJ$2:$AJ$832),AH5)</f>
        <v>0</v>
      </c>
      <c r="AJ5" s="238">
        <f>SUM(SUMIF(AT!$M$2:$M$832,'Temps Réel'!AJ$2,AT!$AJ$2:$AJ$832),AI5)</f>
        <v>0</v>
      </c>
      <c r="AK5" s="224">
        <f>SUM(SUMIF(AT!$M$2:$M$832,'Temps Réel'!AK$2,AT!$AJ$2:$AJ$832),AJ5)</f>
        <v>0</v>
      </c>
      <c r="AL5" s="224">
        <f>SUM(SUMIF(AT!$M$2:$M$832,'Temps Réel'!AL$2,AT!$AJ$2:$AJ$832),AK5)</f>
        <v>0</v>
      </c>
      <c r="AM5" s="224">
        <f>SUM(SUMIF(AT!$M$2:$M$832,'Temps Réel'!AM$2,AT!$AJ$2:$AJ$832),AL5)</f>
        <v>0</v>
      </c>
      <c r="AN5" s="224">
        <f>SUM(SUMIF(AT!$M$2:$M$832,'Temps Réel'!AN$2,AT!$AJ$2:$AJ$832),AM5)</f>
        <v>0</v>
      </c>
      <c r="AO5" s="224">
        <f>SUM(SUMIF(AT!$M$2:$M$832,'Temps Réel'!AO$2,AT!$AJ$2:$AJ$832),AN5)</f>
        <v>0</v>
      </c>
      <c r="AP5" s="224">
        <f>SUM(SUMIF(AT!$M$2:$M$832,'Temps Réel'!AP$2,AT!$AJ$2:$AJ$832),AO5)</f>
        <v>0</v>
      </c>
      <c r="AQ5" s="224">
        <f>SUM(SUMIF(AT!$M$2:$M$832,'Temps Réel'!AQ$2,AT!$AJ$2:$AJ$832),AP5)</f>
        <v>0</v>
      </c>
      <c r="AR5" s="237">
        <f>SUM(SUMIF(AT!$M$2:$M$832,'Temps Réel'!AR$2,AT!$AJ$2:$AJ$832),AQ5)</f>
        <v>0</v>
      </c>
      <c r="AS5" s="224">
        <f>SUM(SUMIF(AT!$M$2:$M$832,'Temps Réel'!AS$2,AT!$AJ$2:$AJ$832),AR5)</f>
        <v>0</v>
      </c>
      <c r="AT5" s="224">
        <f>SUM(SUMIF(AT!$M$2:$M$832,'Temps Réel'!AT$2,AT!$AJ$2:$AJ$832),AS5)</f>
        <v>0</v>
      </c>
      <c r="AU5" s="224">
        <f>SUM(SUMIF(AT!$M$2:$M$832,'Temps Réel'!AU$2,AT!$AJ$2:$AJ$832),AT5)</f>
        <v>0</v>
      </c>
      <c r="AV5" s="224">
        <f>SUM(SUMIF(AT!$M$2:$M$832,'Temps Réel'!AV$2,AT!$AJ$2:$AJ$832),AU5)</f>
        <v>0</v>
      </c>
      <c r="AW5" s="224">
        <f>SUM(SUMIF(AT!$M$2:$M$832,'Temps Réel'!AW$2,AT!$AJ$2:$AJ$832),AV5)</f>
        <v>0</v>
      </c>
      <c r="AX5" s="238">
        <f>SUM(SUMIF(AT!$M$2:$M$832,'Temps Réel'!AX$2,AT!$AJ$2:$AJ$832),AW5)</f>
        <v>0</v>
      </c>
      <c r="AY5" s="224">
        <f>SUM(SUMIF(AT!$M$2:$M$832,'Temps Réel'!AY$2,AT!$AJ$2:$AJ$832),AX5)</f>
        <v>0</v>
      </c>
      <c r="AZ5" s="224">
        <f>SUM(SUMIF(AT!$M$2:$M$832,'Temps Réel'!AZ$2,AT!$AJ$2:$AJ$832),AY5)</f>
        <v>0</v>
      </c>
      <c r="BA5" s="224">
        <f>SUM(SUMIF(AT!$M$2:$M$832,'Temps Réel'!BA$2,AT!$AJ$2:$AJ$832),AZ5)</f>
        <v>0</v>
      </c>
      <c r="BB5" s="224">
        <f>SUM(SUMIF(AT!$M$2:$M$832,'Temps Réel'!BB$2,AT!$AJ$2:$AJ$832),BA5)</f>
        <v>0</v>
      </c>
      <c r="BC5" s="224">
        <f>SUM(SUMIF(AT!$M$2:$M$832,'Temps Réel'!BC$2,AT!$AJ$2:$AJ$832),BB5)</f>
        <v>0</v>
      </c>
      <c r="BD5" s="224">
        <f>SUM(SUMIF(AT!$M$2:$M$832,'Temps Réel'!BD$2,AT!$AJ$2:$AJ$832),BC5)</f>
        <v>0</v>
      </c>
      <c r="BE5" s="238">
        <f>SUM(SUMIF(AT!$M$2:$M$832,'Temps Réel'!BE$2,AT!$AJ$2:$AJ$832),BD5)</f>
        <v>0</v>
      </c>
      <c r="BF5" s="237">
        <f>SUM(SUMIF(AT!$M$2:$M$832,'Temps Réel'!BF$2,AT!$AJ$2:$AJ$832),BE5)</f>
        <v>0</v>
      </c>
      <c r="BG5" s="224">
        <f>SUM(SUMIF(AT!$M$2:$M$832,'Temps Réel'!BG$2,AT!$AJ$2:$AJ$832),BF5)</f>
        <v>0</v>
      </c>
      <c r="BH5" s="224">
        <f>SUM(SUMIF(AT!$M$2:$M$832,'Temps Réel'!BH$2,AT!$AJ$2:$AJ$832),BG5)</f>
        <v>0</v>
      </c>
      <c r="BI5" s="224">
        <f>SUM(SUMIF(AT!$M$2:$M$832,'Temps Réel'!BI$2,AT!$AJ$2:$AJ$832),BH5)</f>
        <v>0</v>
      </c>
      <c r="BJ5" s="224">
        <f>SUM(SUMIF(AT!$M$2:$M$832,'Temps Réel'!BJ$2,AT!$AJ$2:$AJ$832),BI5)</f>
        <v>0</v>
      </c>
      <c r="BK5" s="224">
        <f>SUM(SUMIF(AT!$M$2:$M$832,'Temps Réel'!BK$2,AT!$AJ$2:$AJ$832),BJ5)</f>
        <v>0</v>
      </c>
      <c r="BL5" s="238">
        <f>SUM(SUMIF(AT!$M$2:$M$832,'Temps Réel'!BL$2,AT!$AJ$2:$AJ$832),BK5)</f>
        <v>0</v>
      </c>
      <c r="BM5" s="224">
        <f>SUM(SUMIF(AT!$M$2:$M$832,'Temps Réel'!BM$2,AT!$AJ$2:$AJ$832),BL5)</f>
        <v>0</v>
      </c>
      <c r="BN5" s="224">
        <f>SUM(SUMIF(AT!$M$2:$M$832,'Temps Réel'!BN$2,AT!$AJ$2:$AJ$832),BM5)</f>
        <v>0</v>
      </c>
      <c r="BO5" s="224">
        <f>SUM(SUMIF(AT!$M$2:$M$832,'Temps Réel'!BO$2,AT!$AJ$2:$AJ$832),BN5)</f>
        <v>0</v>
      </c>
      <c r="BP5" s="224">
        <f>SUM(SUMIF(AT!$M$2:$M$832,'Temps Réel'!BP$2,AT!$AJ$2:$AJ$832),BO5)</f>
        <v>0</v>
      </c>
      <c r="BQ5" s="224">
        <f>SUM(SUMIF(AT!$M$2:$M$832,'Temps Réel'!BQ$2,AT!$AJ$2:$AJ$832),BP5)</f>
        <v>0</v>
      </c>
      <c r="BR5" s="224">
        <f>SUM(SUMIF(AT!$M$2:$M$832,'Temps Réel'!BR$2,AT!$AJ$2:$AJ$832),BQ5)</f>
        <v>0</v>
      </c>
      <c r="BS5" s="238">
        <f>SUM(SUMIF(AT!$M$2:$M$832,'Temps Réel'!BS$2,AT!$AJ$2:$AJ$832),BR5)</f>
        <v>0</v>
      </c>
      <c r="BT5" s="237">
        <f>SUM(SUMIF(AT!$M$2:$M$832,'Temps Réel'!BT$2,AT!$AJ$2:$AJ$832),BS5)</f>
        <v>0</v>
      </c>
      <c r="BU5" s="224">
        <f>SUM(SUMIF(AT!$M$2:$M$832,'Temps Réel'!BU$2,AT!$AJ$2:$AJ$832),BT5)</f>
        <v>0</v>
      </c>
      <c r="BV5" s="224">
        <f>SUM(SUMIF(AT!$M$2:$M$832,'Temps Réel'!BV$2,AT!$AJ$2:$AJ$832),BU5)</f>
        <v>0</v>
      </c>
      <c r="BW5" s="224">
        <f>SUM(SUMIF(AT!$M$2:$M$832,'Temps Réel'!BW$2,AT!$AJ$2:$AJ$832),BV5)</f>
        <v>0</v>
      </c>
      <c r="BX5" s="224">
        <f>SUM(SUMIF(AT!$M$2:$M$832,'Temps Réel'!BX$2,AT!$AJ$2:$AJ$832),BW5)</f>
        <v>0</v>
      </c>
      <c r="BY5" s="224">
        <f>SUM(SUMIF(AT!$M$2:$M$832,'Temps Réel'!BY$2,AT!$AJ$2:$AJ$832),BX5)</f>
        <v>0</v>
      </c>
      <c r="BZ5" s="238">
        <f>SUM(SUMIF(AT!$M$2:$M$832,'Temps Réel'!BZ$2,AT!$AJ$2:$AJ$832),BY5)</f>
        <v>0</v>
      </c>
      <c r="CA5" s="224">
        <f>SUM(SUMIF(AT!$M$2:$M$832,'Temps Réel'!CA$2,AT!$AJ$2:$AJ$832),BZ5)</f>
        <v>0</v>
      </c>
      <c r="CB5" s="224">
        <f>SUM(SUMIF(AT!$M$2:$M$832,'Temps Réel'!CB$2,AT!$AJ$2:$AJ$832),CA5)</f>
        <v>0</v>
      </c>
      <c r="CC5" s="224">
        <f>SUM(SUMIF(AT!$M$2:$M$832,'Temps Réel'!CC$2,AT!$AJ$2:$AJ$832),CB5)</f>
        <v>0</v>
      </c>
      <c r="CD5" s="224">
        <f>SUM(SUMIF(AT!$M$2:$M$832,'Temps Réel'!CD$2,AT!$AJ$2:$AJ$832),CC5)</f>
        <v>0</v>
      </c>
      <c r="CE5" s="224">
        <f>SUM(SUMIF(AT!$M$2:$M$832,'Temps Réel'!CE$2,AT!$AJ$2:$AJ$832),CD5)</f>
        <v>0</v>
      </c>
      <c r="CF5" s="224">
        <f>SUM(SUMIF(AT!$M$2:$M$832,'Temps Réel'!CF$2,AT!$AJ$2:$AJ$832),CE5)</f>
        <v>0</v>
      </c>
      <c r="CG5" s="238">
        <f>SUM(SUMIF(AT!$M$2:$M$832,'Temps Réel'!CG$2,AT!$AJ$2:$AJ$832),CF5)</f>
        <v>0</v>
      </c>
      <c r="CH5" s="237">
        <f>SUM(SUMIF(AT!$M$2:$M$832,'Temps Réel'!CH$2,AT!$AJ$2:$AJ$832),CG5)</f>
        <v>0</v>
      </c>
      <c r="CI5" s="224">
        <f>SUM(SUMIF(AT!$M$2:$M$832,'Temps Réel'!CI$2,AT!$AJ$2:$AJ$832),CH5)</f>
        <v>0</v>
      </c>
      <c r="CJ5" s="224">
        <f>SUM(SUMIF(AT!$M$2:$M$832,'Temps Réel'!CJ$2,AT!$AJ$2:$AJ$832),CI5)</f>
        <v>0</v>
      </c>
      <c r="CK5" s="224">
        <f>SUM(SUMIF(AT!$M$2:$M$832,'Temps Réel'!CK$2,AT!$AJ$2:$AJ$832),CJ5)</f>
        <v>0</v>
      </c>
      <c r="CL5" s="224">
        <f>SUM(SUMIF(AT!$M$2:$M$832,'Temps Réel'!CL$2,AT!$AJ$2:$AJ$832),CK5)</f>
        <v>0</v>
      </c>
      <c r="CM5" s="224">
        <f>SUM(SUMIF(AT!$M$2:$M$832,'Temps Réel'!CM$2,AT!$AJ$2:$AJ$832),CL5)</f>
        <v>0</v>
      </c>
      <c r="CN5" s="238">
        <f>SUM(SUMIF(AT!$M$2:$M$832,'Temps Réel'!CN$2,AT!$AJ$2:$AJ$832),CM5)</f>
        <v>0</v>
      </c>
      <c r="CO5" s="224">
        <f>SUM(SUMIF(AT!$M$2:$M$832,'Temps Réel'!CO$2,AT!$AJ$2:$AJ$832),CN5)</f>
        <v>0</v>
      </c>
      <c r="CP5" s="224">
        <f>SUM(SUMIF(AT!$M$2:$M$832,'Temps Réel'!CP$2,AT!$AJ$2:$AJ$832),CO5)</f>
        <v>0</v>
      </c>
      <c r="CQ5" s="224">
        <f>SUM(SUMIF(AT!$M$2:$M$832,'Temps Réel'!CQ$2,AT!$AJ$2:$AJ$832),CP5)</f>
        <v>0</v>
      </c>
      <c r="CR5" s="224">
        <f>SUM(SUMIF(AT!$M$2:$M$832,'Temps Réel'!CR$2,AT!$AJ$2:$AJ$832),CQ5)</f>
        <v>0</v>
      </c>
      <c r="CS5" s="224">
        <f>SUM(SUMIF(AT!$M$2:$M$832,'Temps Réel'!CS$2,AT!$AJ$2:$AJ$832),CR5)</f>
        <v>0</v>
      </c>
      <c r="CT5" s="224">
        <f>SUM(SUMIF(AT!$M$2:$M$832,'Temps Réel'!CT$2,AT!$AJ$2:$AJ$832),CS5)</f>
        <v>0</v>
      </c>
      <c r="CU5" s="238">
        <f>SUM(SUMIF(AT!$M$2:$M$832,'Temps Réel'!CU$2,AT!$AJ$2:$AJ$832),CT5)</f>
        <v>0</v>
      </c>
      <c r="CV5" s="237">
        <f>SUM(SUMIF(AT!$M$2:$M$832,'Temps Réel'!CV$2,AT!$AJ$2:$AJ$832),CU5)</f>
        <v>0</v>
      </c>
      <c r="CW5" s="224">
        <f>SUM(SUMIF(AT!$M$2:$M$832,'Temps Réel'!CW$2,AT!$AJ$2:$AJ$832),CV5)</f>
        <v>0</v>
      </c>
      <c r="CX5" s="224">
        <f>SUM(SUMIF(AT!$M$2:$M$832,'Temps Réel'!CX$2,AT!$AJ$2:$AJ$832),CW5)</f>
        <v>0</v>
      </c>
      <c r="CY5" s="224">
        <f>SUM(SUMIF(AT!$M$2:$M$832,'Temps Réel'!CY$2,AT!$AJ$2:$AJ$832),CX5)</f>
        <v>0</v>
      </c>
      <c r="CZ5" s="224">
        <f>SUM(SUMIF(AT!$M$2:$M$832,'Temps Réel'!CZ$2,AT!$AJ$2:$AJ$832),CY5)</f>
        <v>0</v>
      </c>
      <c r="DA5" s="224">
        <f>SUM(SUMIF(AT!$M$2:$M$832,'Temps Réel'!DA$2,AT!$AJ$2:$AJ$832),CZ5)</f>
        <v>0</v>
      </c>
      <c r="DB5" s="238">
        <f>SUM(SUMIF(AT!$M$2:$M$832,'Temps Réel'!DB$2,AT!$AJ$2:$AJ$832),DA5)</f>
        <v>0</v>
      </c>
      <c r="DC5" s="237">
        <f>SUM(SUMIF(AT!$M$2:$M$832,'Temps Réel'!DC$2,AT!$AJ$2:$AJ$832),DB5)</f>
        <v>0</v>
      </c>
      <c r="DD5" s="224">
        <f>SUM(SUMIF(AT!$M$2:$M$832,'Temps Réel'!DD$2,AT!$AJ$2:$AJ$832),DC5)</f>
        <v>0</v>
      </c>
      <c r="DE5" s="224">
        <f>SUM(SUMIF(AT!$M$2:$M$832,'Temps Réel'!DE$2,AT!$AJ$2:$AJ$832),DD5)</f>
        <v>0</v>
      </c>
      <c r="DF5" s="224">
        <f>SUM(SUMIF(AT!$M$2:$M$832,'Temps Réel'!DF$2,AT!$AJ$2:$AJ$832),DE5)</f>
        <v>0</v>
      </c>
      <c r="DG5" s="224">
        <f>SUM(SUMIF(AT!$M$2:$M$832,'Temps Réel'!DG$2,AT!$AJ$2:$AJ$832),DF5)</f>
        <v>0</v>
      </c>
      <c r="DH5" s="224">
        <f>SUM(SUMIF(AT!$M$2:$M$832,'Temps Réel'!DH$2,AT!$AJ$2:$AJ$832),DG5)</f>
        <v>0</v>
      </c>
      <c r="DI5" s="238">
        <f>SUM(SUMIF(AT!$M$2:$M$832,'Temps Réel'!DI$2,AT!$AJ$2:$AJ$832),DH5)</f>
        <v>0</v>
      </c>
    </row>
    <row r="6" spans="1:113" ht="30" customHeight="1" x14ac:dyDescent="0.2">
      <c r="A6" s="315" t="s">
        <v>231</v>
      </c>
      <c r="B6" s="237">
        <f>SUMIF(AT!$M$2:$M$832,'Temps Réel'!B$2,AT!$AK$2:$AK$832)</f>
        <v>0</v>
      </c>
      <c r="C6" s="224">
        <f>SUM(SUMIF(AT!$M$2:$M$832,'Temps Réel'!C$2,AT!$AK$2:$AK$832),B6)</f>
        <v>0</v>
      </c>
      <c r="D6" s="224">
        <f>SUM(SUMIF(AT!$M$2:$M$832,'Temps Réel'!D$2,AT!$AK$2:$AK$832),C6)</f>
        <v>0</v>
      </c>
      <c r="E6" s="224">
        <f>SUM(SUMIF(AT!$M$2:$M$832,'Temps Réel'!E$2,AT!$AK$2:$AK$832),D6)</f>
        <v>0</v>
      </c>
      <c r="F6" s="224">
        <f>SUM(SUMIF(AT!$M$2:$M$832,'Temps Réel'!F$2,AT!$AK$2:$AK$832),E6)</f>
        <v>0</v>
      </c>
      <c r="G6" s="224">
        <f>SUM(SUMIF(AT!$M$2:$M$832,'Temps Réel'!G$2,AT!$AK$2:$AK$832),F6)</f>
        <v>0</v>
      </c>
      <c r="H6" s="238">
        <f>SUM(SUMIF(AT!$M$2:$M$832,'Temps Réel'!H$2,AT!$AK$2:$AK$832),G6)</f>
        <v>0</v>
      </c>
      <c r="I6" s="237">
        <f>SUM(SUMIF(AT!$M$2:$M$832,'Temps Réel'!I$2,AT!$AK$2:$AK$832),H6)</f>
        <v>0</v>
      </c>
      <c r="J6" s="224">
        <f>SUM(SUMIF(AT!$M$2:$M$832,'Temps Réel'!J$2,AT!$AK$2:$AK$832),I6)</f>
        <v>0</v>
      </c>
      <c r="K6" s="224">
        <f>SUM(SUMIF(AT!$M$2:$M$832,'Temps Réel'!K$2,AT!$AK$2:$AK$832),J6)</f>
        <v>0</v>
      </c>
      <c r="L6" s="224">
        <f>SUM(SUMIF(AT!$M$2:$M$832,'Temps Réel'!L$2,AT!$AK$2:$AK$832),K6)</f>
        <v>0</v>
      </c>
      <c r="M6" s="224">
        <f>SUM(SUMIF(AT!$M$2:$M$832,'Temps Réel'!M$2,AT!$AK$2:$AK$832),L6)</f>
        <v>0</v>
      </c>
      <c r="N6" s="224">
        <f>SUM(SUMIF(AT!$M$2:$M$832,'Temps Réel'!N$2,AT!$AK$2:$AK$832),M6)</f>
        <v>0</v>
      </c>
      <c r="O6" s="238">
        <f>SUM(SUMIF(AT!$M$2:$M$832,'Temps Réel'!O$2,AT!$AK$2:$AK$832),N6)</f>
        <v>0</v>
      </c>
      <c r="P6" s="237">
        <f>SUM(SUMIF(AT!$M$2:$M$832,'Temps Réel'!P$2,AT!$AK$2:$AK$832),O6)</f>
        <v>0</v>
      </c>
      <c r="Q6" s="224">
        <f>SUM(SUMIF(AT!$M$2:$M$832,'Temps Réel'!Q$2,AT!$AK$2:$AK$832),P6)</f>
        <v>0</v>
      </c>
      <c r="R6" s="224">
        <f>SUM(SUMIF(AT!$M$2:$M$832,'Temps Réel'!R$2,AT!$AK$2:$AK$832),Q6)</f>
        <v>0</v>
      </c>
      <c r="S6" s="224">
        <f>SUM(SUMIF(AT!$M$2:$M$832,'Temps Réel'!S$2,AT!$AK$2:$AK$832),R6)</f>
        <v>0</v>
      </c>
      <c r="T6" s="224">
        <f>SUM(SUMIF(AT!$M$2:$M$832,'Temps Réel'!T$2,AT!$AK$2:$AK$832),S6)</f>
        <v>0</v>
      </c>
      <c r="U6" s="224">
        <f>SUM(SUMIF(AT!$M$2:$M$832,'Temps Réel'!U$2,AT!$AK$2:$AK$832),T6)</f>
        <v>0</v>
      </c>
      <c r="V6" s="238">
        <f>SUM(SUMIF(AT!$M$2:$M$832,'Temps Réel'!V$2,AT!$AK$2:$AK$832),U6)</f>
        <v>0</v>
      </c>
      <c r="W6" s="237">
        <f>SUM(SUMIF(AT!$M$2:$M$832,'Temps Réel'!W$2,AT!$AK$2:$AK$832),V6)</f>
        <v>0</v>
      </c>
      <c r="X6" s="224">
        <f>SUM(SUMIF(AT!$M$2:$M$832,'Temps Réel'!X$2,AT!$AK$2:$AK$832),W6)</f>
        <v>0</v>
      </c>
      <c r="Y6" s="224">
        <f>SUM(SUMIF(AT!$M$2:$M$832,'Temps Réel'!Y$2,AT!$AK$2:$AK$832),X6)</f>
        <v>0</v>
      </c>
      <c r="Z6" s="224">
        <f>SUM(SUMIF(AT!$M$2:$M$832,'Temps Réel'!Z$2,AT!$AK$2:$AK$832),Y6)</f>
        <v>0</v>
      </c>
      <c r="AA6" s="224">
        <f>SUM(SUMIF(AT!$M$2:$M$832,'Temps Réel'!AA$2,AT!$AK$2:$AK$832),Z6)</f>
        <v>0</v>
      </c>
      <c r="AB6" s="224">
        <f>SUM(SUMIF(AT!$M$2:$M$832,'Temps Réel'!AB$2,AT!$AK$2:$AK$832),AA6)</f>
        <v>0</v>
      </c>
      <c r="AC6" s="238">
        <f>SUM(SUMIF(AT!$M$2:$M$832,'Temps Réel'!AC$2,AT!$AK$2:$AK$832),AB6)</f>
        <v>0</v>
      </c>
      <c r="AD6" s="237">
        <f>SUM(SUMIF(AT!$M$2:$M$832,'Temps Réel'!AD$2,AT!$AK$2:$AK$832),AC6)</f>
        <v>0</v>
      </c>
      <c r="AE6" s="224">
        <f>SUM(SUMIF(AT!$M$2:$M$832,'Temps Réel'!AE$2,AT!$AK$2:$AK$832),AD6)</f>
        <v>0</v>
      </c>
      <c r="AF6" s="224">
        <f>SUM(SUMIF(AT!$M$2:$M$832,'Temps Réel'!AF$2,AT!$AK$2:$AK$832),AE6)</f>
        <v>0</v>
      </c>
      <c r="AG6" s="224">
        <f>SUM(SUMIF(AT!$M$2:$M$832,'Temps Réel'!AG$2,AT!$AK$2:$AK$832),AF6)</f>
        <v>0</v>
      </c>
      <c r="AH6" s="224">
        <f>SUM(SUMIF(AT!$M$2:$M$832,'Temps Réel'!AH$2,AT!$AK$2:$AK$832),AG6)</f>
        <v>0</v>
      </c>
      <c r="AI6" s="224">
        <f>SUM(SUMIF(AT!$M$2:$M$832,'Temps Réel'!AI$2,AT!$AK$2:$AK$832),AH6)</f>
        <v>0</v>
      </c>
      <c r="AJ6" s="238">
        <f>SUM(SUMIF(AT!$M$2:$M$832,'Temps Réel'!AJ$2,AT!$AK$2:$AK$832),AI6)</f>
        <v>0</v>
      </c>
      <c r="AK6" s="224">
        <f>SUM(SUMIF(AT!$M$2:$M$832,'Temps Réel'!AK$2,AT!$AK$2:$AK$832),AJ6)</f>
        <v>0</v>
      </c>
      <c r="AL6" s="224">
        <f>SUM(SUMIF(AT!$M$2:$M$832,'Temps Réel'!AL$2,AT!$AK$2:$AK$832),AK6)</f>
        <v>0</v>
      </c>
      <c r="AM6" s="224">
        <f>SUM(SUMIF(AT!$M$2:$M$832,'Temps Réel'!AM$2,AT!$AK$2:$AK$832),AL6)</f>
        <v>0</v>
      </c>
      <c r="AN6" s="224">
        <f>SUM(SUMIF(AT!$M$2:$M$832,'Temps Réel'!AN$2,AT!$AK$2:$AK$832),AM6)</f>
        <v>0</v>
      </c>
      <c r="AO6" s="224">
        <f>SUM(SUMIF(AT!$M$2:$M$832,'Temps Réel'!AO$2,AT!$AK$2:$AK$832),AN6)</f>
        <v>0</v>
      </c>
      <c r="AP6" s="224">
        <f>SUM(SUMIF(AT!$M$2:$M$832,'Temps Réel'!AP$2,AT!$AK$2:$AK$832),AO6)</f>
        <v>0</v>
      </c>
      <c r="AQ6" s="224">
        <f>SUM(SUMIF(AT!$M$2:$M$832,'Temps Réel'!AQ$2,AT!$AK$2:$AK$832),AP6)</f>
        <v>0</v>
      </c>
      <c r="AR6" s="237">
        <f>SUM(SUMIF(AT!$M$2:$M$832,'Temps Réel'!AR$2,AT!$AK$2:$AK$832),AQ6)</f>
        <v>0</v>
      </c>
      <c r="AS6" s="224">
        <f>SUM(SUMIF(AT!$M$2:$M$832,'Temps Réel'!AS$2,AT!$AK$2:$AK$832),AR6)</f>
        <v>0</v>
      </c>
      <c r="AT6" s="224">
        <f>SUM(SUMIF(AT!$M$2:$M$832,'Temps Réel'!AT$2,AT!$AK$2:$AK$832),AS6)</f>
        <v>0</v>
      </c>
      <c r="AU6" s="224">
        <f>SUM(SUMIF(AT!$M$2:$M$832,'Temps Réel'!AU$2,AT!$AK$2:$AK$832),AT6)</f>
        <v>0</v>
      </c>
      <c r="AV6" s="224">
        <f>SUM(SUMIF(AT!$M$2:$M$832,'Temps Réel'!AV$2,AT!$AK$2:$AK$832),AU6)</f>
        <v>0</v>
      </c>
      <c r="AW6" s="224">
        <f>SUM(SUMIF(AT!$M$2:$M$832,'Temps Réel'!AW$2,AT!$AK$2:$AK$832),AV6)</f>
        <v>0</v>
      </c>
      <c r="AX6" s="238">
        <f>SUM(SUMIF(AT!$M$2:$M$832,'Temps Réel'!AX$2,AT!$AK$2:$AK$832),AW6)</f>
        <v>0</v>
      </c>
      <c r="AY6" s="224">
        <f>SUM(SUMIF(AT!$M$2:$M$832,'Temps Réel'!AY$2,AT!$AK$2:$AK$832),AX6)</f>
        <v>0</v>
      </c>
      <c r="AZ6" s="224">
        <f>SUM(SUMIF(AT!$M$2:$M$832,'Temps Réel'!AZ$2,AT!$AK$2:$AK$832),AY6)</f>
        <v>0</v>
      </c>
      <c r="BA6" s="224">
        <f>SUM(SUMIF(AT!$M$2:$M$832,'Temps Réel'!BA$2,AT!$AK$2:$AK$832),AZ6)</f>
        <v>0</v>
      </c>
      <c r="BB6" s="224">
        <f>SUM(SUMIF(AT!$M$2:$M$832,'Temps Réel'!BB$2,AT!$AK$2:$AK$832),BA6)</f>
        <v>0</v>
      </c>
      <c r="BC6" s="224">
        <f>SUM(SUMIF(AT!$M$2:$M$832,'Temps Réel'!BC$2,AT!$AK$2:$AK$832),BB6)</f>
        <v>0</v>
      </c>
      <c r="BD6" s="224">
        <f>SUM(SUMIF(AT!$M$2:$M$832,'Temps Réel'!BD$2,AT!$AK$2:$AK$832),BC6)</f>
        <v>0</v>
      </c>
      <c r="BE6" s="238">
        <f>SUM(SUMIF(AT!$M$2:$M$832,'Temps Réel'!BE$2,AT!$AK$2:$AK$832),BD6)</f>
        <v>0</v>
      </c>
      <c r="BF6" s="237">
        <f>SUM(SUMIF(AT!$M$2:$M$832,'Temps Réel'!BF$2,AT!$AK$2:$AK$832),BE6)</f>
        <v>0</v>
      </c>
      <c r="BG6" s="224">
        <f>SUM(SUMIF(AT!$M$2:$M$832,'Temps Réel'!BG$2,AT!$AK$2:$AK$832),BF6)</f>
        <v>0</v>
      </c>
      <c r="BH6" s="224">
        <f>SUM(SUMIF(AT!$M$2:$M$832,'Temps Réel'!BH$2,AT!$AK$2:$AK$832),BG6)</f>
        <v>0</v>
      </c>
      <c r="BI6" s="224">
        <f>SUM(SUMIF(AT!$M$2:$M$832,'Temps Réel'!BI$2,AT!$AK$2:$AK$832),BH6)</f>
        <v>0</v>
      </c>
      <c r="BJ6" s="224">
        <f>SUM(SUMIF(AT!$M$2:$M$832,'Temps Réel'!BJ$2,AT!$AK$2:$AK$832),BI6)</f>
        <v>0</v>
      </c>
      <c r="BK6" s="224">
        <f>SUM(SUMIF(AT!$M$2:$M$832,'Temps Réel'!BK$2,AT!$AK$2:$AK$832),BJ6)</f>
        <v>0</v>
      </c>
      <c r="BL6" s="238">
        <f>SUM(SUMIF(AT!$M$2:$M$832,'Temps Réel'!BL$2,AT!$AK$2:$AK$832),BK6)</f>
        <v>0</v>
      </c>
      <c r="BM6" s="224">
        <f>SUM(SUMIF(AT!$M$2:$M$832,'Temps Réel'!BM$2,AT!$AK$2:$AK$832),BL6)</f>
        <v>0</v>
      </c>
      <c r="BN6" s="224">
        <f>SUM(SUMIF(AT!$M$2:$M$832,'Temps Réel'!BN$2,AT!$AK$2:$AK$832),BM6)</f>
        <v>0</v>
      </c>
      <c r="BO6" s="224">
        <f>SUM(SUMIF(AT!$M$2:$M$832,'Temps Réel'!BO$2,AT!$AK$2:$AK$832),BN6)</f>
        <v>0</v>
      </c>
      <c r="BP6" s="224">
        <f>SUM(SUMIF(AT!$M$2:$M$832,'Temps Réel'!BP$2,AT!$AK$2:$AK$832),BO6)</f>
        <v>0</v>
      </c>
      <c r="BQ6" s="224">
        <f>SUM(SUMIF(AT!$M$2:$M$832,'Temps Réel'!BQ$2,AT!$AK$2:$AK$832),BP6)</f>
        <v>0</v>
      </c>
      <c r="BR6" s="224">
        <f>SUM(SUMIF(AT!$M$2:$M$832,'Temps Réel'!BR$2,AT!$AK$2:$AK$832),BQ6)</f>
        <v>0</v>
      </c>
      <c r="BS6" s="238">
        <f>SUM(SUMIF(AT!$M$2:$M$832,'Temps Réel'!BS$2,AT!$AK$2:$AK$832),BR6)</f>
        <v>0</v>
      </c>
      <c r="BT6" s="237">
        <f>SUM(SUMIF(AT!$M$2:$M$832,'Temps Réel'!BT$2,AT!$AK$2:$AK$832),BS6)</f>
        <v>0</v>
      </c>
      <c r="BU6" s="224">
        <f>SUM(SUMIF(AT!$M$2:$M$832,'Temps Réel'!BU$2,AT!$AK$2:$AK$832),BT6)</f>
        <v>0</v>
      </c>
      <c r="BV6" s="224">
        <f>SUM(SUMIF(AT!$M$2:$M$832,'Temps Réel'!BV$2,AT!$AK$2:$AK$832),BU6)</f>
        <v>0</v>
      </c>
      <c r="BW6" s="224">
        <f>SUM(SUMIF(AT!$M$2:$M$832,'Temps Réel'!BW$2,AT!$AK$2:$AK$832),BV6)</f>
        <v>0</v>
      </c>
      <c r="BX6" s="224">
        <f>SUM(SUMIF(AT!$M$2:$M$832,'Temps Réel'!BX$2,AT!$AK$2:$AK$832),BW6)</f>
        <v>0</v>
      </c>
      <c r="BY6" s="224">
        <f>SUM(SUMIF(AT!$M$2:$M$832,'Temps Réel'!BY$2,AT!$AK$2:$AK$832),BX6)</f>
        <v>0</v>
      </c>
      <c r="BZ6" s="238">
        <f>SUM(SUMIF(AT!$M$2:$M$832,'Temps Réel'!BZ$2,AT!$AK$2:$AK$832),BY6)</f>
        <v>0</v>
      </c>
      <c r="CA6" s="224">
        <f>SUM(SUMIF(AT!$M$2:$M$832,'Temps Réel'!CA$2,AT!$AK$2:$AK$832),BZ6)</f>
        <v>0</v>
      </c>
      <c r="CB6" s="224">
        <f>SUM(SUMIF(AT!$M$2:$M$832,'Temps Réel'!CB$2,AT!$AK$2:$AK$832),CA6)</f>
        <v>0</v>
      </c>
      <c r="CC6" s="224">
        <f>SUM(SUMIF(AT!$M$2:$M$832,'Temps Réel'!CC$2,AT!$AK$2:$AK$832),CB6)</f>
        <v>0</v>
      </c>
      <c r="CD6" s="224">
        <f>SUM(SUMIF(AT!$M$2:$M$832,'Temps Réel'!CD$2,AT!$AK$2:$AK$832),CC6)</f>
        <v>0</v>
      </c>
      <c r="CE6" s="224">
        <f>SUM(SUMIF(AT!$M$2:$M$832,'Temps Réel'!CE$2,AT!$AK$2:$AK$832),CD6)</f>
        <v>0</v>
      </c>
      <c r="CF6" s="224">
        <f>SUM(SUMIF(AT!$M$2:$M$832,'Temps Réel'!CF$2,AT!$AK$2:$AK$832),CE6)</f>
        <v>0</v>
      </c>
      <c r="CG6" s="238">
        <f>SUM(SUMIF(AT!$M$2:$M$832,'Temps Réel'!CG$2,AT!$AK$2:$AK$832),CF6)</f>
        <v>0</v>
      </c>
      <c r="CH6" s="237">
        <f>SUM(SUMIF(AT!$M$2:$M$832,'Temps Réel'!CH$2,AT!$AK$2:$AK$832),CG6)</f>
        <v>0</v>
      </c>
      <c r="CI6" s="224">
        <f>SUM(SUMIF(AT!$M$2:$M$832,'Temps Réel'!CI$2,AT!$AK$2:$AK$832),CH6)</f>
        <v>0</v>
      </c>
      <c r="CJ6" s="224">
        <f>SUM(SUMIF(AT!$M$2:$M$832,'Temps Réel'!CJ$2,AT!$AK$2:$AK$832),CI6)</f>
        <v>0</v>
      </c>
      <c r="CK6" s="224">
        <f>SUM(SUMIF(AT!$M$2:$M$832,'Temps Réel'!CK$2,AT!$AK$2:$AK$832),CJ6)</f>
        <v>0</v>
      </c>
      <c r="CL6" s="224">
        <f>SUM(SUMIF(AT!$M$2:$M$832,'Temps Réel'!CL$2,AT!$AK$2:$AK$832),CK6)</f>
        <v>0</v>
      </c>
      <c r="CM6" s="224">
        <f>SUM(SUMIF(AT!$M$2:$M$832,'Temps Réel'!CM$2,AT!$AK$2:$AK$832),CL6)</f>
        <v>0</v>
      </c>
      <c r="CN6" s="238">
        <f>SUM(SUMIF(AT!$M$2:$M$832,'Temps Réel'!CN$2,AT!$AK$2:$AK$832),CM6)</f>
        <v>0</v>
      </c>
      <c r="CO6" s="224">
        <f>SUM(SUMIF(AT!$M$2:$M$832,'Temps Réel'!CO$2,AT!$AK$2:$AK$832),CN6)</f>
        <v>0</v>
      </c>
      <c r="CP6" s="224">
        <f>SUM(SUMIF(AT!$M$2:$M$832,'Temps Réel'!CP$2,AT!$AK$2:$AK$832),CO6)</f>
        <v>0</v>
      </c>
      <c r="CQ6" s="224">
        <f>SUM(SUMIF(AT!$M$2:$M$832,'Temps Réel'!CQ$2,AT!$AK$2:$AK$832),CP6)</f>
        <v>0</v>
      </c>
      <c r="CR6" s="224">
        <f>SUM(SUMIF(AT!$M$2:$M$832,'Temps Réel'!CR$2,AT!$AK$2:$AK$832),CQ6)</f>
        <v>0</v>
      </c>
      <c r="CS6" s="224">
        <f>SUM(SUMIF(AT!$M$2:$M$832,'Temps Réel'!CS$2,AT!$AK$2:$AK$832),CR6)</f>
        <v>0</v>
      </c>
      <c r="CT6" s="224">
        <f>SUM(SUMIF(AT!$M$2:$M$832,'Temps Réel'!CT$2,AT!$AK$2:$AK$832),CS6)</f>
        <v>0</v>
      </c>
      <c r="CU6" s="238">
        <f>SUM(SUMIF(AT!$M$2:$M$832,'Temps Réel'!CU$2,AT!$AK$2:$AK$832),CT6)</f>
        <v>0</v>
      </c>
      <c r="CV6" s="237">
        <f>SUM(SUMIF(AT!$M$2:$M$832,'Temps Réel'!CV$2,AT!$AK$2:$AK$832),CU6)</f>
        <v>0</v>
      </c>
      <c r="CW6" s="224">
        <f>SUM(SUMIF(AT!$M$2:$M$832,'Temps Réel'!CW$2,AT!$AK$2:$AK$832),CV6)</f>
        <v>0</v>
      </c>
      <c r="CX6" s="224">
        <f>SUM(SUMIF(AT!$M$2:$M$832,'Temps Réel'!CX$2,AT!$AK$2:$AK$832),CW6)</f>
        <v>0</v>
      </c>
      <c r="CY6" s="224">
        <f>SUM(SUMIF(AT!$M$2:$M$832,'Temps Réel'!CY$2,AT!$AK$2:$AK$832),CX6)</f>
        <v>0</v>
      </c>
      <c r="CZ6" s="224">
        <f>SUM(SUMIF(AT!$M$2:$M$832,'Temps Réel'!CZ$2,AT!$AK$2:$AK$832),CY6)</f>
        <v>0</v>
      </c>
      <c r="DA6" s="224">
        <f>SUM(SUMIF(AT!$M$2:$M$832,'Temps Réel'!DA$2,AT!$AK$2:$AK$832),CZ6)</f>
        <v>0</v>
      </c>
      <c r="DB6" s="238">
        <f>SUM(SUMIF(AT!$M$2:$M$832,'Temps Réel'!DB$2,AT!$AK$2:$AK$832),DA6)</f>
        <v>0</v>
      </c>
      <c r="DC6" s="237">
        <f>SUM(SUMIF(AT!$M$2:$M$832,'Temps Réel'!DC$2,AT!$AK$2:$AK$832),DB6)</f>
        <v>0</v>
      </c>
      <c r="DD6" s="224">
        <f>SUM(SUMIF(AT!$M$2:$M$832,'Temps Réel'!DD$2,AT!$AK$2:$AK$832),DC6)</f>
        <v>0</v>
      </c>
      <c r="DE6" s="224">
        <f>SUM(SUMIF(AT!$M$2:$M$832,'Temps Réel'!DE$2,AT!$AK$2:$AK$832),DD6)</f>
        <v>0</v>
      </c>
      <c r="DF6" s="224">
        <f>SUM(SUMIF(AT!$M$2:$M$832,'Temps Réel'!DF$2,AT!$AK$2:$AK$832),DE6)</f>
        <v>0</v>
      </c>
      <c r="DG6" s="224">
        <f>SUM(SUMIF(AT!$M$2:$M$832,'Temps Réel'!DG$2,AT!$AK$2:$AK$832),DF6)</f>
        <v>0</v>
      </c>
      <c r="DH6" s="224">
        <f>SUM(SUMIF(AT!$M$2:$M$832,'Temps Réel'!DH$2,AT!$AK$2:$AK$832),DG6)</f>
        <v>0</v>
      </c>
      <c r="DI6" s="238">
        <f>SUM(SUMIF(AT!$M$2:$M$832,'Temps Réel'!DI$2,AT!$AK$2:$AK$832),DH6)</f>
        <v>0</v>
      </c>
    </row>
    <row r="7" spans="1:113" ht="30" customHeight="1" thickBot="1" x14ac:dyDescent="0.25">
      <c r="A7" s="315" t="s">
        <v>239</v>
      </c>
      <c r="B7" s="358">
        <f>SUMIF('Synthèse Ast.Maj.'!$B$5:$B$10,'Temps Réel'!B2,'Synthèse Ast.Maj.'!$E$5:$E$10)</f>
        <v>0</v>
      </c>
      <c r="C7" s="359">
        <f>SUM(SUMIF('Synthèse Ast.Maj.'!$B$5:$B$10,'Temps Réel'!C2,'Synthèse Ast.Maj.'!$E$5:$E$10),B7)</f>
        <v>0</v>
      </c>
      <c r="D7" s="359">
        <f>SUM(SUMIF('Synthèse Ast.Maj.'!$B$5:$B$10,'Temps Réel'!D2,'Synthèse Ast.Maj.'!$E$5:$E$10),C7)</f>
        <v>0</v>
      </c>
      <c r="E7" s="359">
        <f>SUM(SUMIF('Synthèse Ast.Maj.'!$B$5:$B$10,'Temps Réel'!E2,'Synthèse Ast.Maj.'!$E$5:$E$10),D7)</f>
        <v>0</v>
      </c>
      <c r="F7" s="359">
        <f>SUM(SUMIF('Synthèse Ast.Maj.'!$B$5:$B$10,'Temps Réel'!F2,'Synthèse Ast.Maj.'!$E$5:$E$10),E7)</f>
        <v>0</v>
      </c>
      <c r="G7" s="359">
        <f>SUM(SUMIF('Synthèse Ast.Maj.'!$B$11:$B$17,'Temps Réel'!G2,'Synthèse Ast.Maj.'!$E$11:$E$17),F7)</f>
        <v>0</v>
      </c>
      <c r="H7" s="360">
        <f>SUM(SUMIF('Synthèse Ast.Maj.'!$B$11:$B$17,'Temps Réel'!H2,'Synthèse Ast.Maj.'!$E$11:$E$17),G7)</f>
        <v>0</v>
      </c>
      <c r="I7" s="358">
        <f>SUM(SUMIF('Synthèse Ast.Maj.'!$B$5:$B$10,'Temps Réel'!I2,'Synthèse Ast.Maj.'!$E$5:$E$10),H7)</f>
        <v>0</v>
      </c>
      <c r="J7" s="359">
        <f>SUM(SUMIF('Synthèse Ast.Maj.'!$B$5:$B$10,'Temps Réel'!J2,'Synthèse Ast.Maj.'!$E$5:$E$10),I7)</f>
        <v>0</v>
      </c>
      <c r="K7" s="359">
        <f>SUM(SUMIF('Synthèse Ast.Maj.'!$B$5:$B$10,'Temps Réel'!K2,'Synthèse Ast.Maj.'!$E$5:$E$10),J7)</f>
        <v>0</v>
      </c>
      <c r="L7" s="359">
        <f>SUM(SUMIF('Synthèse Ast.Maj.'!$B$5:$B$10,'Temps Réel'!L2,'Synthèse Ast.Maj.'!$E$5:$E$10),K7)</f>
        <v>0</v>
      </c>
      <c r="M7" s="359">
        <f>SUM(SUMIF('Synthèse Ast.Maj.'!$B$5:$B$10,'Temps Réel'!M2,'Synthèse Ast.Maj.'!$E$5:$E$10),L7)</f>
        <v>0</v>
      </c>
      <c r="N7" s="359">
        <f>SUM(SUMIF('Synthèse Ast.Maj.'!$B$11:$B$17,'Temps Réel'!N2,'Synthèse Ast.Maj.'!$E$11:$E$17),M7)</f>
        <v>0</v>
      </c>
      <c r="O7" s="360">
        <f>SUM(SUMIF('Synthèse Ast.Maj.'!$B$11:$B$17,'Temps Réel'!O2,'Synthèse Ast.Maj.'!$E$11:$E$17),N7)</f>
        <v>0</v>
      </c>
      <c r="P7" s="358">
        <f>SUM(SUMIF('Synthèse Ast.Maj.'!$B$5:$B$10,'Temps Réel'!P2,'Synthèse Ast.Maj.'!$E$5:$E$10),O7)</f>
        <v>0</v>
      </c>
      <c r="Q7" s="359">
        <f>SUM(SUMIF('Synthèse Ast.Maj.'!$B$5:$B$10,'Temps Réel'!Q2,'Synthèse Ast.Maj.'!$E$5:$E$10),P7)</f>
        <v>0</v>
      </c>
      <c r="R7" s="359">
        <f>SUM(SUMIF('Synthèse Ast.Maj.'!$B$5:$B$10,'Temps Réel'!R2,'Synthèse Ast.Maj.'!$E$5:$E$10),Q7)</f>
        <v>0</v>
      </c>
      <c r="S7" s="359">
        <f>SUM(SUMIF('Synthèse Ast.Maj.'!$B$5:$B$10,'Temps Réel'!S2,'Synthèse Ast.Maj.'!$E$5:$E$10),R7)</f>
        <v>0</v>
      </c>
      <c r="T7" s="359">
        <f>SUM(SUMIF('Synthèse Ast.Maj.'!$B$5:$B$10,'Temps Réel'!T2,'Synthèse Ast.Maj.'!$E$5:$E$10),S7)</f>
        <v>0</v>
      </c>
      <c r="U7" s="359">
        <f>SUM(SUMIF('Synthèse Ast.Maj.'!$B$11:$B$17,'Temps Réel'!U2,'Synthèse Ast.Maj.'!$E$11:$E$17),T7)</f>
        <v>0</v>
      </c>
      <c r="V7" s="360">
        <f>SUM(SUMIF('Synthèse Ast.Maj.'!$B$11:$B$17,'Temps Réel'!V2,'Synthèse Ast.Maj.'!$E$11:$E$17),U7)</f>
        <v>0</v>
      </c>
      <c r="W7" s="358">
        <f>SUM(SUMIF('Synthèse Ast.Maj.'!$B$5:$B$10,'Temps Réel'!W2,'Synthèse Ast.Maj.'!$E$5:$E$10),V7)</f>
        <v>105</v>
      </c>
      <c r="X7" s="359">
        <f>SUM(SUMIF('Synthèse Ast.Maj.'!$B$5:$B$10,'Temps Réel'!X2,'Synthèse Ast.Maj.'!$E$5:$E$10),W7)</f>
        <v>105</v>
      </c>
      <c r="Y7" s="359">
        <f>SUM(SUMIF('Synthèse Ast.Maj.'!$B$5:$B$10,'Temps Réel'!Y2,'Synthèse Ast.Maj.'!$E$5:$E$10),X7)</f>
        <v>105</v>
      </c>
      <c r="Z7" s="359">
        <f>SUM(SUMIF('Synthèse Ast.Maj.'!$B$5:$B$10,'Temps Réel'!Z2,'Synthèse Ast.Maj.'!$E$5:$E$10),Y7)</f>
        <v>105</v>
      </c>
      <c r="AA7" s="359">
        <f>SUM(SUMIF('Synthèse Ast.Maj.'!$B$5:$B$10,'Temps Réel'!AA2,'Synthèse Ast.Maj.'!$E$5:$E$10),Z7)</f>
        <v>105</v>
      </c>
      <c r="AB7" s="359">
        <f>SUM(SUMIF('Synthèse Ast.Maj.'!$B$11:$B$17,'Temps Réel'!AB2,'Synthèse Ast.Maj.'!$E$11:$E$17),AA7)</f>
        <v>105</v>
      </c>
      <c r="AC7" s="360">
        <f>SUM(SUMIF('Synthèse Ast.Maj.'!$B$11:$B$17,'Temps Réel'!AC2,'Synthèse Ast.Maj.'!$E$11:$E$17),AB7)</f>
        <v>117</v>
      </c>
      <c r="AD7" s="358">
        <f>SUM(SUMIF('Synthèse Ast.Maj.'!$B$5:$B$10,'Temps Réel'!AD2,'Synthèse Ast.Maj.'!$E$5:$E$10),AC7)</f>
        <v>117</v>
      </c>
      <c r="AE7" s="359">
        <f>SUM(SUMIF('Synthèse Ast.Maj.'!$B$5:$B$10,'Temps Réel'!AE2,'Synthèse Ast.Maj.'!$E$5:$E$10),AD7)</f>
        <v>117</v>
      </c>
      <c r="AF7" s="359">
        <f>SUM(SUMIF('Synthèse Ast.Maj.'!$B$5:$B$10,'Temps Réel'!AF2,'Synthèse Ast.Maj.'!$E$5:$E$10),AE7)</f>
        <v>117</v>
      </c>
      <c r="AG7" s="359">
        <f>SUM(SUMIF('Synthèse Ast.Maj.'!$B$5:$B$10,'Temps Réel'!AG2,'Synthèse Ast.Maj.'!$E$5:$E$10),AF7)</f>
        <v>117</v>
      </c>
      <c r="AH7" s="359">
        <f>SUM(SUMIF('Synthèse Ast.Maj.'!$B$5:$B$10,'Temps Réel'!AH2,'Synthèse Ast.Maj.'!$E$5:$E$10),AG7)</f>
        <v>117</v>
      </c>
      <c r="AI7" s="359">
        <f>SUM(SUMIF('Synthèse Ast.Maj.'!$B$11:$B$17,'Temps Réel'!AI2,'Synthèse Ast.Maj.'!$E$11:$E$17),AH7)</f>
        <v>117</v>
      </c>
      <c r="AJ7" s="360">
        <f>SUM(SUMIF('Synthèse Ast.Maj.'!$B$11:$B$17,'Temps Réel'!AJ2,'Synthèse Ast.Maj.'!$E$11:$E$17),AI7)</f>
        <v>117</v>
      </c>
      <c r="AK7" s="224">
        <f>SUM(SUMIF('Synthèse Ast.Maj.'!$B$5:$B$10,'Temps Réel'!AK2,'Synthèse Ast.Maj.'!$E$5:$E$10),AJ7)</f>
        <v>117</v>
      </c>
      <c r="AL7" s="224">
        <f>SUM(SUMIF('Synthèse Ast.Maj.'!$B$5:$B$10,'Temps Réel'!AL2,'Synthèse Ast.Maj.'!$E$5:$E$10),AK7)</f>
        <v>117</v>
      </c>
      <c r="AM7" s="224">
        <f>SUM(SUMIF('Synthèse Ast.Maj.'!$B$5:$B$10,'Temps Réel'!AM2,'Synthèse Ast.Maj.'!$E$5:$E$10),AL7)</f>
        <v>117</v>
      </c>
      <c r="AN7" s="224">
        <f>SUM(SUMIF('Synthèse Ast.Maj.'!$B$5:$B$10,'Temps Réel'!AN2,'Synthèse Ast.Maj.'!$E$5:$E$10),AM7)</f>
        <v>117</v>
      </c>
      <c r="AO7" s="224">
        <f>SUM(SUMIF('Synthèse Ast.Maj.'!$B$5:$B$10,'Temps Réel'!AO2,'Synthèse Ast.Maj.'!$E$5:$E$10),AN7)</f>
        <v>117</v>
      </c>
      <c r="AP7" s="224">
        <f>SUM(SUMIF('Synthèse Ast.Maj.'!$B$11:$B$17,'Temps Réel'!AP2,'Synthèse Ast.Maj.'!$E$11:$E$17),AO7)</f>
        <v>117</v>
      </c>
      <c r="AQ7" s="224">
        <f>SUM(SUMIF('Synthèse Ast.Maj.'!$B$11:$B$17,'Temps Réel'!AQ2,'Synthèse Ast.Maj.'!$E$11:$E$17),AP7)</f>
        <v>117</v>
      </c>
      <c r="AR7" s="358">
        <f>SUM(SUMIF('Synthèse Ast.Maj.'!$B$5:$B$10,'Temps Réel'!AR2,'Synthèse Ast.Maj.'!$E$5:$E$10),AQ7)</f>
        <v>117</v>
      </c>
      <c r="AS7" s="359">
        <f>SUM(SUMIF('Synthèse Ast.Maj.'!$B$5:$B$10,'Temps Réel'!AS2,'Synthèse Ast.Maj.'!$E$5:$E$10),AR7)</f>
        <v>117</v>
      </c>
      <c r="AT7" s="359">
        <f>SUM(SUMIF('Synthèse Ast.Maj.'!$B$5:$B$10,'Temps Réel'!AT2,'Synthèse Ast.Maj.'!$E$5:$E$10),AS7)</f>
        <v>117</v>
      </c>
      <c r="AU7" s="359">
        <f>SUM(SUMIF('Synthèse Ast.Maj.'!$B$5:$B$10,'Temps Réel'!AU2,'Synthèse Ast.Maj.'!$E$5:$E$10),AT7)</f>
        <v>117</v>
      </c>
      <c r="AV7" s="359">
        <f>SUM(SUMIF('Synthèse Ast.Maj.'!$B$5:$B$10,'Temps Réel'!AV2,'Synthèse Ast.Maj.'!$E$5:$E$10),AU7)</f>
        <v>117</v>
      </c>
      <c r="AW7" s="359">
        <f>SUM(SUMIF('Synthèse Ast.Maj.'!$B$11:$B$17,'Temps Réel'!AW2,'Synthèse Ast.Maj.'!$E$11:$E$17),AV7)</f>
        <v>117</v>
      </c>
      <c r="AX7" s="360">
        <f>SUM(SUMIF('Synthèse Ast.Maj.'!$B$11:$B$17,'Temps Réel'!AX2,'Synthèse Ast.Maj.'!$E$11:$E$17),AW7)</f>
        <v>117</v>
      </c>
      <c r="AY7" s="224">
        <f>SUM(SUMIF('Synthèse Ast.Maj.'!$B$5:$B$10,'Temps Réel'!AY2,'Synthèse Ast.Maj.'!$E$5:$E$10),AX7)</f>
        <v>117</v>
      </c>
      <c r="AZ7" s="224">
        <f>SUM(SUMIF('Synthèse Ast.Maj.'!$B$5:$B$10,'Temps Réel'!AZ2,'Synthèse Ast.Maj.'!$E$5:$E$10),AY7)</f>
        <v>117</v>
      </c>
      <c r="BA7" s="224">
        <f>SUM(SUMIF('Synthèse Ast.Maj.'!$B$5:$B$10,'Temps Réel'!BA2,'Synthèse Ast.Maj.'!$E$5:$E$10),AZ7)</f>
        <v>117</v>
      </c>
      <c r="BB7" s="224">
        <f>SUM(SUMIF('Synthèse Ast.Maj.'!$B$5:$B$10,'Temps Réel'!BB2,'Synthèse Ast.Maj.'!$E$5:$E$10),BA7)</f>
        <v>117</v>
      </c>
      <c r="BC7" s="224">
        <f>SUM(SUMIF('Synthèse Ast.Maj.'!$B$5:$B$10,'Temps Réel'!BC2,'Synthèse Ast.Maj.'!$E$5:$E$10),BB7)</f>
        <v>117</v>
      </c>
      <c r="BD7" s="224">
        <f>SUM(SUMIF('Synthèse Ast.Maj.'!$B$11:$B$17,'Temps Réel'!BD2,'Synthèse Ast.Maj.'!$E$11:$E$17),BC7)</f>
        <v>117</v>
      </c>
      <c r="BE7" s="224">
        <f>SUM(SUMIF('Synthèse Ast.Maj.'!$B$11:$B$17,'Temps Réel'!BE2,'Synthèse Ast.Maj.'!$E$11:$E$17),BD7)</f>
        <v>117</v>
      </c>
      <c r="BF7" s="358">
        <f>SUM(SUMIF('Synthèse Ast.Maj.'!$B$5:$B$10,'Temps Réel'!BF2,'Synthèse Ast.Maj.'!$E$5:$E$10),BE7)</f>
        <v>117</v>
      </c>
      <c r="BG7" s="359">
        <f>SUM(SUMIF('Synthèse Ast.Maj.'!$B$5:$B$10,'Temps Réel'!BG2,'Synthèse Ast.Maj.'!$E$5:$E$10),BF7)</f>
        <v>117</v>
      </c>
      <c r="BH7" s="359">
        <f>SUM(SUMIF('Synthèse Ast.Maj.'!$B$5:$B$10,'Temps Réel'!BH2,'Synthèse Ast.Maj.'!$E$5:$E$10),BG7)</f>
        <v>117</v>
      </c>
      <c r="BI7" s="359">
        <f>SUM(SUMIF('Synthèse Ast.Maj.'!$B$5:$B$10,'Temps Réel'!BI2,'Synthèse Ast.Maj.'!$E$5:$E$10),BH7)</f>
        <v>117</v>
      </c>
      <c r="BJ7" s="359">
        <f>SUM(SUMIF('Synthèse Ast.Maj.'!$B$5:$B$10,'Temps Réel'!BJ2,'Synthèse Ast.Maj.'!$E$5:$E$10),BI7)</f>
        <v>117</v>
      </c>
      <c r="BK7" s="359">
        <f>SUM(SUMIF('Synthèse Ast.Maj.'!$B$11:$B$17,'Temps Réel'!BK2,'Synthèse Ast.Maj.'!$E$11:$E$17),BJ7)</f>
        <v>117</v>
      </c>
      <c r="BL7" s="360">
        <f>SUM(SUMIF('Synthèse Ast.Maj.'!$B$11:$B$17,'Temps Réel'!BL2,'Synthèse Ast.Maj.'!$E$11:$E$17),BK7)</f>
        <v>117</v>
      </c>
      <c r="BM7" s="224">
        <f>SUM(SUMIF('Synthèse Ast.Maj.'!$B$5:$B$10,'Temps Réel'!BM2,'Synthèse Ast.Maj.'!$E$5:$E$10),BL7)</f>
        <v>117</v>
      </c>
      <c r="BN7" s="224">
        <f>SUM(SUMIF('Synthèse Ast.Maj.'!$B$5:$B$10,'Temps Réel'!BN2,'Synthèse Ast.Maj.'!$E$5:$E$10),BM7)</f>
        <v>117</v>
      </c>
      <c r="BO7" s="224">
        <f>SUM(SUMIF('Synthèse Ast.Maj.'!$B$5:$B$10,'Temps Réel'!BO2,'Synthèse Ast.Maj.'!$E$5:$E$10),BN7)</f>
        <v>117</v>
      </c>
      <c r="BP7" s="224">
        <f>SUM(SUMIF('Synthèse Ast.Maj.'!$B$5:$B$10,'Temps Réel'!BP2,'Synthèse Ast.Maj.'!$E$5:$E$10),BO7)</f>
        <v>117</v>
      </c>
      <c r="BQ7" s="224">
        <f>SUM(SUMIF('Synthèse Ast.Maj.'!$B$5:$B$10,'Temps Réel'!BQ2,'Synthèse Ast.Maj.'!$E$5:$E$10),BP7)</f>
        <v>117</v>
      </c>
      <c r="BR7" s="224">
        <f>SUM(SUMIF('Synthèse Ast.Maj.'!$B$11:$B$17,'Temps Réel'!BR2,'Synthèse Ast.Maj.'!$E$11:$E$17),BQ7)</f>
        <v>117</v>
      </c>
      <c r="BS7" s="224">
        <f>SUM(SUMIF('Synthèse Ast.Maj.'!$B$11:$B$17,'Temps Réel'!BS2,'Synthèse Ast.Maj.'!$E$11:$E$17),BR7)</f>
        <v>117</v>
      </c>
      <c r="BT7" s="358">
        <f>SUM(SUMIF('Synthèse Ast.Maj.'!$B$5:$B$10,'Temps Réel'!BT2,'Synthèse Ast.Maj.'!$E$5:$E$10),BS7)</f>
        <v>117</v>
      </c>
      <c r="BU7" s="359">
        <f>SUM(SUMIF('Synthèse Ast.Maj.'!$B$5:$B$10,'Temps Réel'!BU2,'Synthèse Ast.Maj.'!$E$5:$E$10),BT7)</f>
        <v>117</v>
      </c>
      <c r="BV7" s="359">
        <f>SUM(SUMIF('Synthèse Ast.Maj.'!$B$5:$B$10,'Temps Réel'!BV2,'Synthèse Ast.Maj.'!$E$5:$E$10),BU7)</f>
        <v>117</v>
      </c>
      <c r="BW7" s="359">
        <f>SUM(SUMIF('Synthèse Ast.Maj.'!$B$5:$B$10,'Temps Réel'!BW2,'Synthèse Ast.Maj.'!$E$5:$E$10),BV7)</f>
        <v>117</v>
      </c>
      <c r="BX7" s="359">
        <f>SUM(SUMIF('Synthèse Ast.Maj.'!$B$5:$B$10,'Temps Réel'!BX2,'Synthèse Ast.Maj.'!$E$5:$E$10),BW7)</f>
        <v>117</v>
      </c>
      <c r="BY7" s="359">
        <f>SUM(SUMIF('Synthèse Ast.Maj.'!$B$11:$B$17,'Temps Réel'!BY2,'Synthèse Ast.Maj.'!$E$11:$E$17),BX7)</f>
        <v>117</v>
      </c>
      <c r="BZ7" s="360">
        <f>SUM(SUMIF('Synthèse Ast.Maj.'!$B$11:$B$17,'Temps Réel'!BZ2,'Synthèse Ast.Maj.'!$E$11:$E$17),BY7)</f>
        <v>117</v>
      </c>
      <c r="CA7" s="224">
        <f>SUM(SUMIF('Synthèse Ast.Maj.'!$B$5:$B$10,'Temps Réel'!CA2,'Synthèse Ast.Maj.'!$E$5:$E$10),BZ7)</f>
        <v>117</v>
      </c>
      <c r="CB7" s="224">
        <f>SUM(SUMIF('Synthèse Ast.Maj.'!$B$5:$B$10,'Temps Réel'!CB2,'Synthèse Ast.Maj.'!$E$5:$E$10),CA7)</f>
        <v>117</v>
      </c>
      <c r="CC7" s="224">
        <f>SUM(SUMIF('Synthèse Ast.Maj.'!$B$5:$B$10,'Temps Réel'!CC2,'Synthèse Ast.Maj.'!$E$5:$E$10),CB7)</f>
        <v>117</v>
      </c>
      <c r="CD7" s="224">
        <f>SUM(SUMIF('Synthèse Ast.Maj.'!$B$5:$B$10,'Temps Réel'!CD2,'Synthèse Ast.Maj.'!$E$5:$E$10),CC7)</f>
        <v>117</v>
      </c>
      <c r="CE7" s="224">
        <f>SUM(SUMIF('Synthèse Ast.Maj.'!$B$5:$B$10,'Temps Réel'!CE2,'Synthèse Ast.Maj.'!$E$5:$E$10),CD7)</f>
        <v>117</v>
      </c>
      <c r="CF7" s="224">
        <f>SUM(SUMIF('Synthèse Ast.Maj.'!$B$11:$B$17,'Temps Réel'!CF2,'Synthèse Ast.Maj.'!$E$11:$E$17),CE7)</f>
        <v>117</v>
      </c>
      <c r="CG7" s="224">
        <f>SUM(SUMIF('Synthèse Ast.Maj.'!$B$11:$B$17,'Temps Réel'!CG2,'Synthèse Ast.Maj.'!$E$11:$E$17),CF7)</f>
        <v>117</v>
      </c>
      <c r="CH7" s="358">
        <f>SUM(SUMIF('Synthèse Ast.Maj.'!$B$5:$B$10,'Temps Réel'!CH2,'Synthèse Ast.Maj.'!$E$5:$E$10),CG7)</f>
        <v>117</v>
      </c>
      <c r="CI7" s="359">
        <f>SUM(SUMIF('Synthèse Ast.Maj.'!$B$5:$B$10,'Temps Réel'!CI2,'Synthèse Ast.Maj.'!$E$5:$E$10),CH7)</f>
        <v>117</v>
      </c>
      <c r="CJ7" s="359">
        <f>SUM(SUMIF('Synthèse Ast.Maj.'!$B$5:$B$10,'Temps Réel'!CJ2,'Synthèse Ast.Maj.'!$E$5:$E$10),CI7)</f>
        <v>117</v>
      </c>
      <c r="CK7" s="359">
        <f>SUM(SUMIF('Synthèse Ast.Maj.'!$B$5:$B$10,'Temps Réel'!CK2,'Synthèse Ast.Maj.'!$E$5:$E$10),CJ7)</f>
        <v>117</v>
      </c>
      <c r="CL7" s="359">
        <f>SUM(SUMIF('Synthèse Ast.Maj.'!$B$5:$B$10,'Temps Réel'!CL2,'Synthèse Ast.Maj.'!$E$5:$E$10),CK7)</f>
        <v>117</v>
      </c>
      <c r="CM7" s="359">
        <f>SUM(SUMIF('Synthèse Ast.Maj.'!$B$11:$B$17,'Temps Réel'!CM2,'Synthèse Ast.Maj.'!$E$11:$E$17),CL7)</f>
        <v>117</v>
      </c>
      <c r="CN7" s="360">
        <f>SUM(SUMIF('Synthèse Ast.Maj.'!$B$11:$B$17,'Temps Réel'!CN2,'Synthèse Ast.Maj.'!$E$11:$E$17),CM7)</f>
        <v>117</v>
      </c>
      <c r="CO7" s="224">
        <f>SUM(SUMIF('Synthèse Ast.Maj.'!$B$5:$B$10,'Temps Réel'!CO2,'Synthèse Ast.Maj.'!$E$5:$E$10),CN7)</f>
        <v>117</v>
      </c>
      <c r="CP7" s="224">
        <f>SUM(SUMIF('Synthèse Ast.Maj.'!$B$5:$B$10,'Temps Réel'!CP2,'Synthèse Ast.Maj.'!$E$5:$E$10),CO7)</f>
        <v>117</v>
      </c>
      <c r="CQ7" s="224">
        <f>SUM(SUMIF('Synthèse Ast.Maj.'!$B$5:$B$10,'Temps Réel'!CQ2,'Synthèse Ast.Maj.'!$E$5:$E$10),CP7)</f>
        <v>117</v>
      </c>
      <c r="CR7" s="224">
        <f>SUM(SUMIF('Synthèse Ast.Maj.'!$B$5:$B$10,'Temps Réel'!CR2,'Synthèse Ast.Maj.'!$E$5:$E$10),CQ7)</f>
        <v>117</v>
      </c>
      <c r="CS7" s="224">
        <f>SUM(SUMIF('Synthèse Ast.Maj.'!$B$5:$B$10,'Temps Réel'!CS2,'Synthèse Ast.Maj.'!$E$5:$E$10),CR7)</f>
        <v>117</v>
      </c>
      <c r="CT7" s="224">
        <f>SUM(SUMIF('Synthèse Ast.Maj.'!$B$11:$B$17,'Temps Réel'!CT2,'Synthèse Ast.Maj.'!$E$11:$E$17),CS7)</f>
        <v>117</v>
      </c>
      <c r="CU7" s="224">
        <f>SUM(SUMIF('Synthèse Ast.Maj.'!$B$11:$B$17,'Temps Réel'!CU2,'Synthèse Ast.Maj.'!$E$11:$E$17),CT7)</f>
        <v>117</v>
      </c>
      <c r="CV7" s="358">
        <f>SUM(SUMIF('Synthèse Ast.Maj.'!$B$5:$B$10,'Temps Réel'!CV2,'Synthèse Ast.Maj.'!$E$5:$E$10),CU7)</f>
        <v>117</v>
      </c>
      <c r="CW7" s="359">
        <f>SUM(SUMIF('Synthèse Ast.Maj.'!$B$5:$B$10,'Temps Réel'!CW2,'Synthèse Ast.Maj.'!$E$5:$E$10),CV7)</f>
        <v>117</v>
      </c>
      <c r="CX7" s="359">
        <f>SUM(SUMIF('Synthèse Ast.Maj.'!$B$5:$B$10,'Temps Réel'!CX2,'Synthèse Ast.Maj.'!$E$5:$E$10),CW7)</f>
        <v>117</v>
      </c>
      <c r="CY7" s="359">
        <f>SUM(SUMIF('Synthèse Ast.Maj.'!$B$5:$B$10,'Temps Réel'!CY2,'Synthèse Ast.Maj.'!$E$5:$E$10),CX7)</f>
        <v>117</v>
      </c>
      <c r="CZ7" s="359">
        <f>SUM(SUMIF('Synthèse Ast.Maj.'!$B$5:$B$10,'Temps Réel'!CZ2,'Synthèse Ast.Maj.'!$E$5:$E$10),CY7)</f>
        <v>117</v>
      </c>
      <c r="DA7" s="359">
        <f>SUM(SUMIF('Synthèse Ast.Maj.'!$B$11:$B$17,'Temps Réel'!DA2,'Synthèse Ast.Maj.'!$E$11:$E$17),CZ7)</f>
        <v>117</v>
      </c>
      <c r="DB7" s="360">
        <f>SUM(SUMIF('Synthèse Ast.Maj.'!$B$11:$B$17,'Temps Réel'!DB2,'Synthèse Ast.Maj.'!$E$11:$E$17),DA7)</f>
        <v>117</v>
      </c>
      <c r="DC7" s="358">
        <f>SUM(SUMIF('Synthèse Ast.Maj.'!$B$5:$B$10,'Temps Réel'!DC2,'Synthèse Ast.Maj.'!$E$5:$E$10),DB7)</f>
        <v>117</v>
      </c>
      <c r="DD7" s="359">
        <f>SUM(SUMIF('Synthèse Ast.Maj.'!$B$5:$B$10,'Temps Réel'!DD2,'Synthèse Ast.Maj.'!$E$5:$E$10),DC7)</f>
        <v>117</v>
      </c>
      <c r="DE7" s="359">
        <f>SUM(SUMIF('Synthèse Ast.Maj.'!$B$5:$B$10,'Temps Réel'!DE2,'Synthèse Ast.Maj.'!$E$5:$E$10),DD7)</f>
        <v>117</v>
      </c>
      <c r="DF7" s="359">
        <f>SUM(SUMIF('Synthèse Ast.Maj.'!$B$5:$B$10,'Temps Réel'!DF2,'Synthèse Ast.Maj.'!$E$5:$E$10),DE7)</f>
        <v>117</v>
      </c>
      <c r="DG7" s="359">
        <f>SUM(SUMIF('Synthèse Ast.Maj.'!$B$5:$B$10,'Temps Réel'!DG2,'Synthèse Ast.Maj.'!$E$5:$E$10),DF7)</f>
        <v>117</v>
      </c>
      <c r="DH7" s="359">
        <f>SUM(SUMIF('Synthèse Ast.Maj.'!$B$11:$B$17,'Temps Réel'!DH2,'Synthèse Ast.Maj.'!$E$11:$E$17),DG7)</f>
        <v>117</v>
      </c>
      <c r="DI7" s="360">
        <f>SUM(SUMIF('Synthèse Ast.Maj.'!$B$11:$B$17,'Temps Réel'!DI2,'Synthèse Ast.Maj.'!$E$11:$E$17),DH7)</f>
        <v>117</v>
      </c>
    </row>
    <row r="8" spans="1:113" ht="30" customHeight="1" x14ac:dyDescent="0.2">
      <c r="A8" s="315" t="s">
        <v>232</v>
      </c>
      <c r="B8" s="244">
        <f t="shared" ref="B8:AQ8" si="9">SUM(B4,B7)</f>
        <v>0</v>
      </c>
      <c r="C8" s="245">
        <f t="shared" si="9"/>
        <v>0</v>
      </c>
      <c r="D8" s="245">
        <f t="shared" si="9"/>
        <v>0</v>
      </c>
      <c r="E8" s="245">
        <f t="shared" si="9"/>
        <v>0</v>
      </c>
      <c r="F8" s="245">
        <f t="shared" si="9"/>
        <v>0</v>
      </c>
      <c r="G8" s="245">
        <f t="shared" si="9"/>
        <v>0</v>
      </c>
      <c r="H8" s="246">
        <f t="shared" si="9"/>
        <v>0</v>
      </c>
      <c r="I8" s="244">
        <f t="shared" si="9"/>
        <v>0</v>
      </c>
      <c r="J8" s="245">
        <f t="shared" si="9"/>
        <v>0</v>
      </c>
      <c r="K8" s="245">
        <f t="shared" si="9"/>
        <v>0</v>
      </c>
      <c r="L8" s="245">
        <f t="shared" si="9"/>
        <v>0</v>
      </c>
      <c r="M8" s="245">
        <f t="shared" si="9"/>
        <v>0</v>
      </c>
      <c r="N8" s="245">
        <f t="shared" si="9"/>
        <v>0</v>
      </c>
      <c r="O8" s="246">
        <f t="shared" si="9"/>
        <v>0</v>
      </c>
      <c r="P8" s="244">
        <f t="shared" si="9"/>
        <v>0</v>
      </c>
      <c r="Q8" s="245">
        <f t="shared" si="9"/>
        <v>0</v>
      </c>
      <c r="R8" s="245">
        <f t="shared" si="9"/>
        <v>0</v>
      </c>
      <c r="S8" s="245">
        <f t="shared" si="9"/>
        <v>0</v>
      </c>
      <c r="T8" s="245">
        <f t="shared" si="9"/>
        <v>0</v>
      </c>
      <c r="U8" s="245">
        <f t="shared" si="9"/>
        <v>0</v>
      </c>
      <c r="V8" s="246">
        <f t="shared" si="9"/>
        <v>0</v>
      </c>
      <c r="W8" s="244">
        <f t="shared" si="9"/>
        <v>105</v>
      </c>
      <c r="X8" s="245">
        <f t="shared" si="9"/>
        <v>105</v>
      </c>
      <c r="Y8" s="245">
        <f t="shared" si="9"/>
        <v>105</v>
      </c>
      <c r="Z8" s="245">
        <f t="shared" si="9"/>
        <v>105</v>
      </c>
      <c r="AA8" s="245">
        <f t="shared" si="9"/>
        <v>105</v>
      </c>
      <c r="AB8" s="245">
        <f t="shared" si="9"/>
        <v>105</v>
      </c>
      <c r="AC8" s="246">
        <f t="shared" si="9"/>
        <v>117</v>
      </c>
      <c r="AD8" s="244">
        <f t="shared" si="9"/>
        <v>117</v>
      </c>
      <c r="AE8" s="245">
        <f t="shared" si="9"/>
        <v>117</v>
      </c>
      <c r="AF8" s="245">
        <f t="shared" si="9"/>
        <v>117</v>
      </c>
      <c r="AG8" s="245">
        <f t="shared" si="9"/>
        <v>117</v>
      </c>
      <c r="AH8" s="245">
        <f t="shared" si="9"/>
        <v>117</v>
      </c>
      <c r="AI8" s="245">
        <f t="shared" si="9"/>
        <v>117</v>
      </c>
      <c r="AJ8" s="246">
        <f t="shared" si="9"/>
        <v>117</v>
      </c>
      <c r="AK8" s="244">
        <f t="shared" si="9"/>
        <v>117</v>
      </c>
      <c r="AL8" s="245">
        <f t="shared" si="9"/>
        <v>117</v>
      </c>
      <c r="AM8" s="245">
        <f t="shared" si="9"/>
        <v>117</v>
      </c>
      <c r="AN8" s="245">
        <f t="shared" si="9"/>
        <v>117</v>
      </c>
      <c r="AO8" s="245">
        <f t="shared" si="9"/>
        <v>117</v>
      </c>
      <c r="AP8" s="245">
        <f t="shared" si="9"/>
        <v>117</v>
      </c>
      <c r="AQ8" s="302">
        <f t="shared" si="9"/>
        <v>117</v>
      </c>
      <c r="AR8" s="244">
        <f t="shared" ref="AR8:BX8" si="10">SUM(AR4,AR7)</f>
        <v>117</v>
      </c>
      <c r="AS8" s="245">
        <f t="shared" si="10"/>
        <v>117</v>
      </c>
      <c r="AT8" s="245">
        <f t="shared" si="10"/>
        <v>117</v>
      </c>
      <c r="AU8" s="245">
        <f t="shared" si="10"/>
        <v>117</v>
      </c>
      <c r="AV8" s="245">
        <f t="shared" si="10"/>
        <v>117</v>
      </c>
      <c r="AW8" s="245">
        <f t="shared" si="10"/>
        <v>117</v>
      </c>
      <c r="AX8" s="246">
        <f t="shared" si="10"/>
        <v>117</v>
      </c>
      <c r="AY8" s="244">
        <f t="shared" si="10"/>
        <v>117</v>
      </c>
      <c r="AZ8" s="245">
        <f t="shared" si="10"/>
        <v>117</v>
      </c>
      <c r="BA8" s="245">
        <f t="shared" si="10"/>
        <v>117</v>
      </c>
      <c r="BB8" s="245">
        <f t="shared" si="10"/>
        <v>117</v>
      </c>
      <c r="BC8" s="245">
        <f t="shared" si="10"/>
        <v>117</v>
      </c>
      <c r="BD8" s="245">
        <f t="shared" si="10"/>
        <v>117</v>
      </c>
      <c r="BE8" s="246">
        <f t="shared" si="10"/>
        <v>117</v>
      </c>
      <c r="BF8" s="244">
        <f t="shared" si="10"/>
        <v>117</v>
      </c>
      <c r="BG8" s="245">
        <f t="shared" si="10"/>
        <v>117</v>
      </c>
      <c r="BH8" s="245">
        <f t="shared" si="10"/>
        <v>117</v>
      </c>
      <c r="BI8" s="245">
        <f t="shared" si="10"/>
        <v>117</v>
      </c>
      <c r="BJ8" s="245">
        <f t="shared" si="10"/>
        <v>117</v>
      </c>
      <c r="BK8" s="245">
        <f t="shared" si="10"/>
        <v>117</v>
      </c>
      <c r="BL8" s="246">
        <f t="shared" si="10"/>
        <v>117</v>
      </c>
      <c r="BM8" s="244">
        <f t="shared" si="10"/>
        <v>117</v>
      </c>
      <c r="BN8" s="245">
        <f t="shared" si="10"/>
        <v>117</v>
      </c>
      <c r="BO8" s="245">
        <f t="shared" si="10"/>
        <v>117</v>
      </c>
      <c r="BP8" s="245">
        <f t="shared" si="10"/>
        <v>117</v>
      </c>
      <c r="BQ8" s="245">
        <f t="shared" si="10"/>
        <v>117</v>
      </c>
      <c r="BR8" s="245">
        <f t="shared" si="10"/>
        <v>117</v>
      </c>
      <c r="BS8" s="246">
        <f t="shared" si="10"/>
        <v>117</v>
      </c>
      <c r="BT8" s="244">
        <f t="shared" si="10"/>
        <v>117</v>
      </c>
      <c r="BU8" s="245">
        <f t="shared" si="10"/>
        <v>117</v>
      </c>
      <c r="BV8" s="245">
        <f t="shared" si="10"/>
        <v>117</v>
      </c>
      <c r="BW8" s="245">
        <f t="shared" si="10"/>
        <v>117</v>
      </c>
      <c r="BX8" s="245">
        <f t="shared" si="10"/>
        <v>117</v>
      </c>
      <c r="BY8" s="245">
        <f t="shared" ref="BY8:CN8" si="11">SUM(BY4,BY7)</f>
        <v>117</v>
      </c>
      <c r="BZ8" s="246">
        <f t="shared" si="11"/>
        <v>117</v>
      </c>
      <c r="CA8" s="244">
        <f t="shared" si="11"/>
        <v>117</v>
      </c>
      <c r="CB8" s="245">
        <f t="shared" si="11"/>
        <v>117</v>
      </c>
      <c r="CC8" s="245">
        <f t="shared" si="11"/>
        <v>117</v>
      </c>
      <c r="CD8" s="245">
        <f t="shared" si="11"/>
        <v>117</v>
      </c>
      <c r="CE8" s="245">
        <f t="shared" si="11"/>
        <v>117</v>
      </c>
      <c r="CF8" s="245">
        <f t="shared" si="11"/>
        <v>117</v>
      </c>
      <c r="CG8" s="246">
        <f t="shared" si="11"/>
        <v>117</v>
      </c>
      <c r="CH8" s="244">
        <f t="shared" si="11"/>
        <v>117</v>
      </c>
      <c r="CI8" s="245">
        <f t="shared" si="11"/>
        <v>117</v>
      </c>
      <c r="CJ8" s="245">
        <f t="shared" si="11"/>
        <v>117</v>
      </c>
      <c r="CK8" s="245">
        <f t="shared" si="11"/>
        <v>117</v>
      </c>
      <c r="CL8" s="245">
        <f t="shared" si="11"/>
        <v>117</v>
      </c>
      <c r="CM8" s="245">
        <f t="shared" si="11"/>
        <v>117</v>
      </c>
      <c r="CN8" s="246">
        <f t="shared" si="11"/>
        <v>117</v>
      </c>
      <c r="CO8" s="244">
        <f t="shared" ref="CO8:DB8" si="12">SUM(CO4,CO7)</f>
        <v>117</v>
      </c>
      <c r="CP8" s="245">
        <f t="shared" si="12"/>
        <v>117</v>
      </c>
      <c r="CQ8" s="245">
        <f t="shared" si="12"/>
        <v>117</v>
      </c>
      <c r="CR8" s="245">
        <f t="shared" si="12"/>
        <v>117</v>
      </c>
      <c r="CS8" s="245">
        <f t="shared" si="12"/>
        <v>117</v>
      </c>
      <c r="CT8" s="245">
        <f t="shared" si="12"/>
        <v>117</v>
      </c>
      <c r="CU8" s="246">
        <f t="shared" si="12"/>
        <v>117</v>
      </c>
      <c r="CV8" s="244">
        <f t="shared" si="12"/>
        <v>117</v>
      </c>
      <c r="CW8" s="245">
        <f t="shared" si="12"/>
        <v>117</v>
      </c>
      <c r="CX8" s="245">
        <f t="shared" si="12"/>
        <v>117</v>
      </c>
      <c r="CY8" s="245">
        <f t="shared" si="12"/>
        <v>117</v>
      </c>
      <c r="CZ8" s="245">
        <f t="shared" si="12"/>
        <v>117</v>
      </c>
      <c r="DA8" s="245">
        <f t="shared" si="12"/>
        <v>117</v>
      </c>
      <c r="DB8" s="246">
        <f t="shared" si="12"/>
        <v>117</v>
      </c>
      <c r="DC8" s="244">
        <f t="shared" ref="DC8:DI8" si="13">SUM(DC4,DC7)</f>
        <v>117</v>
      </c>
      <c r="DD8" s="245">
        <f t="shared" si="13"/>
        <v>117</v>
      </c>
      <c r="DE8" s="245">
        <f t="shared" si="13"/>
        <v>117</v>
      </c>
      <c r="DF8" s="245">
        <f t="shared" si="13"/>
        <v>117</v>
      </c>
      <c r="DG8" s="245">
        <f t="shared" si="13"/>
        <v>117</v>
      </c>
      <c r="DH8" s="245">
        <f t="shared" si="13"/>
        <v>117</v>
      </c>
      <c r="DI8" s="246">
        <f t="shared" si="13"/>
        <v>117</v>
      </c>
    </row>
    <row r="9" spans="1:113" ht="30" customHeight="1" x14ac:dyDescent="0.2">
      <c r="A9" s="315" t="s">
        <v>225</v>
      </c>
      <c r="B9" s="247">
        <f>SUM(B5,B7)</f>
        <v>0</v>
      </c>
      <c r="C9" s="243">
        <f t="shared" ref="C9:AQ9" si="14">SUM(C5,C7)</f>
        <v>0</v>
      </c>
      <c r="D9" s="243">
        <f t="shared" si="14"/>
        <v>0</v>
      </c>
      <c r="E9" s="243">
        <f t="shared" si="14"/>
        <v>0</v>
      </c>
      <c r="F9" s="243">
        <f t="shared" si="14"/>
        <v>0</v>
      </c>
      <c r="G9" s="243">
        <f t="shared" si="14"/>
        <v>0</v>
      </c>
      <c r="H9" s="248">
        <f t="shared" si="14"/>
        <v>0</v>
      </c>
      <c r="I9" s="247">
        <f t="shared" si="14"/>
        <v>0</v>
      </c>
      <c r="J9" s="243">
        <f t="shared" si="14"/>
        <v>0</v>
      </c>
      <c r="K9" s="243">
        <f t="shared" si="14"/>
        <v>0</v>
      </c>
      <c r="L9" s="243">
        <f t="shared" si="14"/>
        <v>0</v>
      </c>
      <c r="M9" s="243">
        <f t="shared" si="14"/>
        <v>0</v>
      </c>
      <c r="N9" s="243">
        <f t="shared" si="14"/>
        <v>0</v>
      </c>
      <c r="O9" s="248">
        <f t="shared" si="14"/>
        <v>0</v>
      </c>
      <c r="P9" s="247">
        <f t="shared" si="14"/>
        <v>0</v>
      </c>
      <c r="Q9" s="243">
        <f t="shared" si="14"/>
        <v>0</v>
      </c>
      <c r="R9" s="243">
        <f t="shared" si="14"/>
        <v>0</v>
      </c>
      <c r="S9" s="243">
        <f t="shared" si="14"/>
        <v>0</v>
      </c>
      <c r="T9" s="243">
        <f t="shared" si="14"/>
        <v>0</v>
      </c>
      <c r="U9" s="243">
        <f t="shared" si="14"/>
        <v>0</v>
      </c>
      <c r="V9" s="248">
        <f t="shared" si="14"/>
        <v>0</v>
      </c>
      <c r="W9" s="247">
        <f t="shared" si="14"/>
        <v>105</v>
      </c>
      <c r="X9" s="243">
        <f t="shared" si="14"/>
        <v>105</v>
      </c>
      <c r="Y9" s="243">
        <f t="shared" si="14"/>
        <v>105</v>
      </c>
      <c r="Z9" s="243">
        <f t="shared" si="14"/>
        <v>105</v>
      </c>
      <c r="AA9" s="243">
        <f t="shared" si="14"/>
        <v>105</v>
      </c>
      <c r="AB9" s="243">
        <f t="shared" si="14"/>
        <v>105</v>
      </c>
      <c r="AC9" s="248">
        <f t="shared" si="14"/>
        <v>117</v>
      </c>
      <c r="AD9" s="247">
        <f t="shared" si="14"/>
        <v>117</v>
      </c>
      <c r="AE9" s="243">
        <f t="shared" si="14"/>
        <v>117</v>
      </c>
      <c r="AF9" s="243">
        <f t="shared" si="14"/>
        <v>117</v>
      </c>
      <c r="AG9" s="243">
        <f t="shared" si="14"/>
        <v>117</v>
      </c>
      <c r="AH9" s="243">
        <f t="shared" si="14"/>
        <v>117</v>
      </c>
      <c r="AI9" s="243">
        <f t="shared" si="14"/>
        <v>117</v>
      </c>
      <c r="AJ9" s="248">
        <f t="shared" si="14"/>
        <v>117</v>
      </c>
      <c r="AK9" s="247">
        <f t="shared" si="14"/>
        <v>117</v>
      </c>
      <c r="AL9" s="243">
        <f t="shared" si="14"/>
        <v>117</v>
      </c>
      <c r="AM9" s="243">
        <f t="shared" si="14"/>
        <v>117</v>
      </c>
      <c r="AN9" s="243">
        <f t="shared" si="14"/>
        <v>117</v>
      </c>
      <c r="AO9" s="243">
        <f t="shared" si="14"/>
        <v>117</v>
      </c>
      <c r="AP9" s="243">
        <f t="shared" si="14"/>
        <v>117</v>
      </c>
      <c r="AQ9" s="303">
        <f t="shared" si="14"/>
        <v>117</v>
      </c>
      <c r="AR9" s="247">
        <f t="shared" ref="AR9:BX9" si="15">SUM(AR5,AR7)</f>
        <v>117</v>
      </c>
      <c r="AS9" s="243">
        <f t="shared" si="15"/>
        <v>117</v>
      </c>
      <c r="AT9" s="243">
        <f t="shared" si="15"/>
        <v>117</v>
      </c>
      <c r="AU9" s="243">
        <f t="shared" si="15"/>
        <v>117</v>
      </c>
      <c r="AV9" s="243">
        <f t="shared" si="15"/>
        <v>117</v>
      </c>
      <c r="AW9" s="243">
        <f t="shared" si="15"/>
        <v>117</v>
      </c>
      <c r="AX9" s="248">
        <f t="shared" si="15"/>
        <v>117</v>
      </c>
      <c r="AY9" s="247">
        <f t="shared" si="15"/>
        <v>117</v>
      </c>
      <c r="AZ9" s="243">
        <f t="shared" si="15"/>
        <v>117</v>
      </c>
      <c r="BA9" s="243">
        <f t="shared" si="15"/>
        <v>117</v>
      </c>
      <c r="BB9" s="243">
        <f t="shared" si="15"/>
        <v>117</v>
      </c>
      <c r="BC9" s="243">
        <f t="shared" si="15"/>
        <v>117</v>
      </c>
      <c r="BD9" s="243">
        <f t="shared" si="15"/>
        <v>117</v>
      </c>
      <c r="BE9" s="248">
        <f t="shared" si="15"/>
        <v>117</v>
      </c>
      <c r="BF9" s="247">
        <f t="shared" si="15"/>
        <v>117</v>
      </c>
      <c r="BG9" s="243">
        <f t="shared" si="15"/>
        <v>117</v>
      </c>
      <c r="BH9" s="243">
        <f t="shared" si="15"/>
        <v>117</v>
      </c>
      <c r="BI9" s="243">
        <f t="shared" si="15"/>
        <v>117</v>
      </c>
      <c r="BJ9" s="243">
        <f t="shared" si="15"/>
        <v>117</v>
      </c>
      <c r="BK9" s="243">
        <f t="shared" si="15"/>
        <v>117</v>
      </c>
      <c r="BL9" s="248">
        <f t="shared" si="15"/>
        <v>117</v>
      </c>
      <c r="BM9" s="247">
        <f t="shared" si="15"/>
        <v>117</v>
      </c>
      <c r="BN9" s="243">
        <f t="shared" si="15"/>
        <v>117</v>
      </c>
      <c r="BO9" s="243">
        <f t="shared" si="15"/>
        <v>117</v>
      </c>
      <c r="BP9" s="243">
        <f t="shared" si="15"/>
        <v>117</v>
      </c>
      <c r="BQ9" s="243">
        <f t="shared" si="15"/>
        <v>117</v>
      </c>
      <c r="BR9" s="243">
        <f t="shared" si="15"/>
        <v>117</v>
      </c>
      <c r="BS9" s="248">
        <f t="shared" si="15"/>
        <v>117</v>
      </c>
      <c r="BT9" s="247">
        <f t="shared" si="15"/>
        <v>117</v>
      </c>
      <c r="BU9" s="243">
        <f t="shared" si="15"/>
        <v>117</v>
      </c>
      <c r="BV9" s="243">
        <f t="shared" si="15"/>
        <v>117</v>
      </c>
      <c r="BW9" s="243">
        <f t="shared" si="15"/>
        <v>117</v>
      </c>
      <c r="BX9" s="243">
        <f t="shared" si="15"/>
        <v>117</v>
      </c>
      <c r="BY9" s="243">
        <f t="shared" ref="BY9:CN9" si="16">SUM(BY5,BY7)</f>
        <v>117</v>
      </c>
      <c r="BZ9" s="248">
        <f t="shared" si="16"/>
        <v>117</v>
      </c>
      <c r="CA9" s="247">
        <f t="shared" si="16"/>
        <v>117</v>
      </c>
      <c r="CB9" s="243">
        <f t="shared" si="16"/>
        <v>117</v>
      </c>
      <c r="CC9" s="243">
        <f t="shared" si="16"/>
        <v>117</v>
      </c>
      <c r="CD9" s="243">
        <f t="shared" si="16"/>
        <v>117</v>
      </c>
      <c r="CE9" s="243">
        <f t="shared" si="16"/>
        <v>117</v>
      </c>
      <c r="CF9" s="243">
        <f t="shared" si="16"/>
        <v>117</v>
      </c>
      <c r="CG9" s="248">
        <f t="shared" si="16"/>
        <v>117</v>
      </c>
      <c r="CH9" s="247">
        <f t="shared" si="16"/>
        <v>117</v>
      </c>
      <c r="CI9" s="243">
        <f t="shared" si="16"/>
        <v>117</v>
      </c>
      <c r="CJ9" s="243">
        <f t="shared" si="16"/>
        <v>117</v>
      </c>
      <c r="CK9" s="243">
        <f t="shared" si="16"/>
        <v>117</v>
      </c>
      <c r="CL9" s="243">
        <f t="shared" si="16"/>
        <v>117</v>
      </c>
      <c r="CM9" s="243">
        <f t="shared" si="16"/>
        <v>117</v>
      </c>
      <c r="CN9" s="248">
        <f t="shared" si="16"/>
        <v>117</v>
      </c>
      <c r="CO9" s="247">
        <f t="shared" ref="CO9:DB9" si="17">SUM(CO5,CO7)</f>
        <v>117</v>
      </c>
      <c r="CP9" s="243">
        <f t="shared" si="17"/>
        <v>117</v>
      </c>
      <c r="CQ9" s="243">
        <f t="shared" si="17"/>
        <v>117</v>
      </c>
      <c r="CR9" s="243">
        <f t="shared" si="17"/>
        <v>117</v>
      </c>
      <c r="CS9" s="243">
        <f t="shared" si="17"/>
        <v>117</v>
      </c>
      <c r="CT9" s="243">
        <f t="shared" si="17"/>
        <v>117</v>
      </c>
      <c r="CU9" s="248">
        <f t="shared" si="17"/>
        <v>117</v>
      </c>
      <c r="CV9" s="247">
        <f t="shared" si="17"/>
        <v>117</v>
      </c>
      <c r="CW9" s="243">
        <f t="shared" si="17"/>
        <v>117</v>
      </c>
      <c r="CX9" s="243">
        <f t="shared" si="17"/>
        <v>117</v>
      </c>
      <c r="CY9" s="243">
        <f t="shared" si="17"/>
        <v>117</v>
      </c>
      <c r="CZ9" s="243">
        <f t="shared" si="17"/>
        <v>117</v>
      </c>
      <c r="DA9" s="243">
        <f t="shared" si="17"/>
        <v>117</v>
      </c>
      <c r="DB9" s="248">
        <f t="shared" si="17"/>
        <v>117</v>
      </c>
      <c r="DC9" s="247">
        <f t="shared" ref="DC9:DI9" si="18">SUM(DC5,DC7)</f>
        <v>117</v>
      </c>
      <c r="DD9" s="243">
        <f t="shared" si="18"/>
        <v>117</v>
      </c>
      <c r="DE9" s="243">
        <f t="shared" si="18"/>
        <v>117</v>
      </c>
      <c r="DF9" s="243">
        <f t="shared" si="18"/>
        <v>117</v>
      </c>
      <c r="DG9" s="243">
        <f t="shared" si="18"/>
        <v>117</v>
      </c>
      <c r="DH9" s="243">
        <f t="shared" si="18"/>
        <v>117</v>
      </c>
      <c r="DI9" s="248">
        <f t="shared" si="18"/>
        <v>117</v>
      </c>
    </row>
    <row r="10" spans="1:113" ht="30" customHeight="1" thickBot="1" x14ac:dyDescent="0.25">
      <c r="A10" s="316" t="s">
        <v>226</v>
      </c>
      <c r="B10" s="221">
        <f>SUM(B6,B7)</f>
        <v>0</v>
      </c>
      <c r="C10" s="249">
        <f t="shared" ref="C10:AQ10" si="19">SUM(C6,C7)</f>
        <v>0</v>
      </c>
      <c r="D10" s="249">
        <f t="shared" si="19"/>
        <v>0</v>
      </c>
      <c r="E10" s="249">
        <f t="shared" si="19"/>
        <v>0</v>
      </c>
      <c r="F10" s="249">
        <f t="shared" si="19"/>
        <v>0</v>
      </c>
      <c r="G10" s="249">
        <f t="shared" si="19"/>
        <v>0</v>
      </c>
      <c r="H10" s="250">
        <f t="shared" si="19"/>
        <v>0</v>
      </c>
      <c r="I10" s="221">
        <f t="shared" si="19"/>
        <v>0</v>
      </c>
      <c r="J10" s="249">
        <f t="shared" si="19"/>
        <v>0</v>
      </c>
      <c r="K10" s="249">
        <f t="shared" si="19"/>
        <v>0</v>
      </c>
      <c r="L10" s="249">
        <f t="shared" si="19"/>
        <v>0</v>
      </c>
      <c r="M10" s="249">
        <f t="shared" si="19"/>
        <v>0</v>
      </c>
      <c r="N10" s="249">
        <f t="shared" si="19"/>
        <v>0</v>
      </c>
      <c r="O10" s="250">
        <f t="shared" si="19"/>
        <v>0</v>
      </c>
      <c r="P10" s="221">
        <f t="shared" si="19"/>
        <v>0</v>
      </c>
      <c r="Q10" s="249">
        <f t="shared" si="19"/>
        <v>0</v>
      </c>
      <c r="R10" s="249">
        <f t="shared" si="19"/>
        <v>0</v>
      </c>
      <c r="S10" s="249">
        <f t="shared" si="19"/>
        <v>0</v>
      </c>
      <c r="T10" s="249">
        <f t="shared" si="19"/>
        <v>0</v>
      </c>
      <c r="U10" s="249">
        <f t="shared" si="19"/>
        <v>0</v>
      </c>
      <c r="V10" s="250">
        <f t="shared" si="19"/>
        <v>0</v>
      </c>
      <c r="W10" s="221">
        <f t="shared" si="19"/>
        <v>105</v>
      </c>
      <c r="X10" s="249">
        <f t="shared" si="19"/>
        <v>105</v>
      </c>
      <c r="Y10" s="249">
        <f t="shared" si="19"/>
        <v>105</v>
      </c>
      <c r="Z10" s="249">
        <f t="shared" si="19"/>
        <v>105</v>
      </c>
      <c r="AA10" s="249">
        <f t="shared" si="19"/>
        <v>105</v>
      </c>
      <c r="AB10" s="249">
        <f t="shared" si="19"/>
        <v>105</v>
      </c>
      <c r="AC10" s="250">
        <f t="shared" si="19"/>
        <v>117</v>
      </c>
      <c r="AD10" s="221">
        <f t="shared" si="19"/>
        <v>117</v>
      </c>
      <c r="AE10" s="249">
        <f t="shared" si="19"/>
        <v>117</v>
      </c>
      <c r="AF10" s="249">
        <f t="shared" si="19"/>
        <v>117</v>
      </c>
      <c r="AG10" s="249">
        <f t="shared" si="19"/>
        <v>117</v>
      </c>
      <c r="AH10" s="249">
        <f t="shared" si="19"/>
        <v>117</v>
      </c>
      <c r="AI10" s="249">
        <f t="shared" si="19"/>
        <v>117</v>
      </c>
      <c r="AJ10" s="250">
        <f t="shared" si="19"/>
        <v>117</v>
      </c>
      <c r="AK10" s="221">
        <f t="shared" si="19"/>
        <v>117</v>
      </c>
      <c r="AL10" s="249">
        <f t="shared" si="19"/>
        <v>117</v>
      </c>
      <c r="AM10" s="249">
        <f t="shared" si="19"/>
        <v>117</v>
      </c>
      <c r="AN10" s="249">
        <f t="shared" si="19"/>
        <v>117</v>
      </c>
      <c r="AO10" s="249">
        <f t="shared" si="19"/>
        <v>117</v>
      </c>
      <c r="AP10" s="249">
        <f t="shared" si="19"/>
        <v>117</v>
      </c>
      <c r="AQ10" s="304">
        <f t="shared" si="19"/>
        <v>117</v>
      </c>
      <c r="AR10" s="307">
        <f t="shared" ref="AR10:BX10" si="20">SUM(AR6,AR7)</f>
        <v>117</v>
      </c>
      <c r="AS10" s="306">
        <f t="shared" si="20"/>
        <v>117</v>
      </c>
      <c r="AT10" s="306">
        <f t="shared" si="20"/>
        <v>117</v>
      </c>
      <c r="AU10" s="306">
        <f t="shared" si="20"/>
        <v>117</v>
      </c>
      <c r="AV10" s="306">
        <f t="shared" si="20"/>
        <v>117</v>
      </c>
      <c r="AW10" s="306">
        <f t="shared" si="20"/>
        <v>117</v>
      </c>
      <c r="AX10" s="308">
        <f t="shared" si="20"/>
        <v>117</v>
      </c>
      <c r="AY10" s="307">
        <f t="shared" si="20"/>
        <v>117</v>
      </c>
      <c r="AZ10" s="306">
        <f t="shared" si="20"/>
        <v>117</v>
      </c>
      <c r="BA10" s="306">
        <f t="shared" si="20"/>
        <v>117</v>
      </c>
      <c r="BB10" s="306">
        <f t="shared" si="20"/>
        <v>117</v>
      </c>
      <c r="BC10" s="306">
        <f t="shared" si="20"/>
        <v>117</v>
      </c>
      <c r="BD10" s="306">
        <f t="shared" si="20"/>
        <v>117</v>
      </c>
      <c r="BE10" s="308">
        <f t="shared" si="20"/>
        <v>117</v>
      </c>
      <c r="BF10" s="307">
        <f t="shared" si="20"/>
        <v>117</v>
      </c>
      <c r="BG10" s="306">
        <f t="shared" si="20"/>
        <v>117</v>
      </c>
      <c r="BH10" s="306">
        <f t="shared" si="20"/>
        <v>117</v>
      </c>
      <c r="BI10" s="306">
        <f t="shared" si="20"/>
        <v>117</v>
      </c>
      <c r="BJ10" s="306">
        <f t="shared" si="20"/>
        <v>117</v>
      </c>
      <c r="BK10" s="306">
        <f t="shared" si="20"/>
        <v>117</v>
      </c>
      <c r="BL10" s="308">
        <f t="shared" si="20"/>
        <v>117</v>
      </c>
      <c r="BM10" s="307">
        <f t="shared" si="20"/>
        <v>117</v>
      </c>
      <c r="BN10" s="306">
        <f t="shared" si="20"/>
        <v>117</v>
      </c>
      <c r="BO10" s="306">
        <f t="shared" si="20"/>
        <v>117</v>
      </c>
      <c r="BP10" s="306">
        <f t="shared" si="20"/>
        <v>117</v>
      </c>
      <c r="BQ10" s="306">
        <f t="shared" si="20"/>
        <v>117</v>
      </c>
      <c r="BR10" s="306">
        <f t="shared" si="20"/>
        <v>117</v>
      </c>
      <c r="BS10" s="308">
        <f t="shared" si="20"/>
        <v>117</v>
      </c>
      <c r="BT10" s="307">
        <f t="shared" si="20"/>
        <v>117</v>
      </c>
      <c r="BU10" s="306">
        <f t="shared" si="20"/>
        <v>117</v>
      </c>
      <c r="BV10" s="306">
        <f t="shared" si="20"/>
        <v>117</v>
      </c>
      <c r="BW10" s="306">
        <f t="shared" si="20"/>
        <v>117</v>
      </c>
      <c r="BX10" s="306">
        <f t="shared" si="20"/>
        <v>117</v>
      </c>
      <c r="BY10" s="306">
        <f t="shared" ref="BY10:CN10" si="21">SUM(BY6,BY7)</f>
        <v>117</v>
      </c>
      <c r="BZ10" s="308">
        <f t="shared" si="21"/>
        <v>117</v>
      </c>
      <c r="CA10" s="307">
        <f t="shared" si="21"/>
        <v>117</v>
      </c>
      <c r="CB10" s="306">
        <f t="shared" si="21"/>
        <v>117</v>
      </c>
      <c r="CC10" s="306">
        <f t="shared" si="21"/>
        <v>117</v>
      </c>
      <c r="CD10" s="306">
        <f t="shared" si="21"/>
        <v>117</v>
      </c>
      <c r="CE10" s="306">
        <f t="shared" si="21"/>
        <v>117</v>
      </c>
      <c r="CF10" s="306">
        <f t="shared" si="21"/>
        <v>117</v>
      </c>
      <c r="CG10" s="308">
        <f t="shared" si="21"/>
        <v>117</v>
      </c>
      <c r="CH10" s="307">
        <f t="shared" si="21"/>
        <v>117</v>
      </c>
      <c r="CI10" s="306">
        <f t="shared" si="21"/>
        <v>117</v>
      </c>
      <c r="CJ10" s="306">
        <f t="shared" si="21"/>
        <v>117</v>
      </c>
      <c r="CK10" s="306">
        <f t="shared" si="21"/>
        <v>117</v>
      </c>
      <c r="CL10" s="306">
        <f t="shared" si="21"/>
        <v>117</v>
      </c>
      <c r="CM10" s="306">
        <f t="shared" si="21"/>
        <v>117</v>
      </c>
      <c r="CN10" s="308">
        <f t="shared" si="21"/>
        <v>117</v>
      </c>
      <c r="CO10" s="307">
        <f t="shared" ref="CO10:DB10" si="22">SUM(CO6,CO7)</f>
        <v>117</v>
      </c>
      <c r="CP10" s="306">
        <f t="shared" si="22"/>
        <v>117</v>
      </c>
      <c r="CQ10" s="306">
        <f t="shared" si="22"/>
        <v>117</v>
      </c>
      <c r="CR10" s="306">
        <f t="shared" si="22"/>
        <v>117</v>
      </c>
      <c r="CS10" s="306">
        <f t="shared" si="22"/>
        <v>117</v>
      </c>
      <c r="CT10" s="306">
        <f t="shared" si="22"/>
        <v>117</v>
      </c>
      <c r="CU10" s="308">
        <f t="shared" si="22"/>
        <v>117</v>
      </c>
      <c r="CV10" s="307">
        <f t="shared" si="22"/>
        <v>117</v>
      </c>
      <c r="CW10" s="306">
        <f t="shared" si="22"/>
        <v>117</v>
      </c>
      <c r="CX10" s="306">
        <f t="shared" si="22"/>
        <v>117</v>
      </c>
      <c r="CY10" s="306">
        <f t="shared" si="22"/>
        <v>117</v>
      </c>
      <c r="CZ10" s="306">
        <f t="shared" si="22"/>
        <v>117</v>
      </c>
      <c r="DA10" s="306">
        <f t="shared" si="22"/>
        <v>117</v>
      </c>
      <c r="DB10" s="308">
        <f t="shared" si="22"/>
        <v>117</v>
      </c>
      <c r="DC10" s="307">
        <f t="shared" ref="DC10:DI10" si="23">SUM(DC6,DC7)</f>
        <v>117</v>
      </c>
      <c r="DD10" s="306">
        <f t="shared" si="23"/>
        <v>117</v>
      </c>
      <c r="DE10" s="306">
        <f t="shared" si="23"/>
        <v>117</v>
      </c>
      <c r="DF10" s="306">
        <f t="shared" si="23"/>
        <v>117</v>
      </c>
      <c r="DG10" s="306">
        <f t="shared" si="23"/>
        <v>117</v>
      </c>
      <c r="DH10" s="306">
        <f t="shared" si="23"/>
        <v>117</v>
      </c>
      <c r="DI10" s="308">
        <f t="shared" si="23"/>
        <v>117</v>
      </c>
    </row>
    <row r="11" spans="1:113" ht="38.25" customHeight="1" thickBot="1" x14ac:dyDescent="0.25">
      <c r="A11" s="315" t="s">
        <v>234</v>
      </c>
      <c r="B11" s="253">
        <f>SUM(SUM(RH!C8:C20)*RH!$B$8+RH!C7*RH!$B$7,RH!K7:K20,RH!L7:L20)</f>
        <v>0</v>
      </c>
      <c r="C11" s="253">
        <f>SUM(RH!D8:D20)*RH!$B$8+RH!D7*RH!$B$7+B11</f>
        <v>0</v>
      </c>
      <c r="D11" s="253">
        <f>SUM(RH!E8:E20)*RH!$B$8+RH!E7*RH!$B$7+C11</f>
        <v>0</v>
      </c>
      <c r="E11" s="253">
        <f>SUM(RH!F8:F20)*RH!$B$8+RH!F7*RH!$B$7+D11</f>
        <v>0</v>
      </c>
      <c r="F11" s="253">
        <f>SUM(RH!G8:G20)*RH!$B$8+RH!G7*RH!$B$7+E11</f>
        <v>0</v>
      </c>
      <c r="G11" s="253">
        <f>SUM(RH!H8:H20)*RH!$B$8+RH!H7*RH!$B$7+F11</f>
        <v>0</v>
      </c>
      <c r="H11" s="253">
        <f>SUM(RH!I8:I20)*RH!$B$8+RH!I7*RH!$B$7+G11</f>
        <v>0</v>
      </c>
      <c r="I11" s="253">
        <f>SUM(RH!N8:N20)*RH!$B$8+RH!N7*RH!$B$7+H11</f>
        <v>322.5</v>
      </c>
      <c r="J11" s="253">
        <f>SUM(RH!O8:O20)*RH!$B$8+RH!O7*RH!$B$7+I11</f>
        <v>645</v>
      </c>
      <c r="K11" s="253">
        <f>SUM(RH!P8:P20)*RH!$B$8+RH!P7*RH!$B$7+J11</f>
        <v>967.5</v>
      </c>
      <c r="L11" s="253">
        <f>SUM(RH!Q8:Q20)*RH!$B$8+RH!Q7*RH!$B$7+K11</f>
        <v>1290</v>
      </c>
      <c r="M11" s="253">
        <f>SUM(RH!R8:R20)*RH!$B$8+RH!R7*RH!$B$7+L11</f>
        <v>1505</v>
      </c>
      <c r="N11" s="253">
        <f>SUM(RH!S8:S20)*RH!$B$8+RH!S7*RH!$B$7+M11</f>
        <v>1505</v>
      </c>
      <c r="O11" s="253">
        <f>SUM(RH!T8:T20)*RH!$B$8+RH!T7*RH!$B$7+N11</f>
        <v>1505</v>
      </c>
      <c r="P11" s="253">
        <f>SUM(RH!Q8:Q20)*RH!$B$8+RH!Q7*RH!$B$7+O11</f>
        <v>1827.5</v>
      </c>
      <c r="Q11" s="253">
        <f>SUM(RH!R8:R20)*RH!$B$8+RH!R7*RH!$B$7+P11</f>
        <v>2042.5</v>
      </c>
      <c r="R11" s="253">
        <f>SUM(RH!S8:S20)*RH!$B$8+RH!S7*RH!$B$7+Q11</f>
        <v>2042.5</v>
      </c>
      <c r="S11" s="253">
        <f>SUM(RH!T8:T20)*RH!$B$8+RH!T7*RH!$B$7+R11</f>
        <v>2042.5</v>
      </c>
      <c r="T11" s="253">
        <f>SUM(RH!U8:U20)*RH!$B$8+RH!U7*RH!$B$7+S11</f>
        <v>3547.5</v>
      </c>
      <c r="U11" s="253">
        <f>SUM(RH!V8:V20)*RH!$B$8+RH!V7*RH!$B$7+T11</f>
        <v>9997.5</v>
      </c>
      <c r="V11" s="253">
        <f>SUM(RH!W8:W20)*RH!$B$8+RH!W7*RH!$B$7+U11</f>
        <v>9997.5</v>
      </c>
      <c r="W11" s="253">
        <f>SUM(RH!X8:X20)*RH!$B$8+RH!X7*RH!$B$7+V11</f>
        <v>74712.5</v>
      </c>
      <c r="X11" s="253">
        <f>SUM(RH!Y8:Y20)*RH!$B$8+RH!Y7*RH!$B$7+W11</f>
        <v>75035</v>
      </c>
      <c r="Y11" s="253">
        <f>SUM(RH!Z8:Z20)*RH!$B$8+RH!Z7*RH!$B$7+X11</f>
        <v>75357.5</v>
      </c>
      <c r="Z11" s="253">
        <f>SUM(RH!AA8:AA20)*RH!$B$8+RH!AA7*RH!$B$7+Y11</f>
        <v>75680</v>
      </c>
      <c r="AA11" s="253">
        <f>SUM(RH!AB8:AB20)*RH!$B$8+RH!AB7*RH!$B$7+Z11</f>
        <v>76002.5</v>
      </c>
      <c r="AB11" s="253">
        <f>SUM(RH!AC8:AC20)*RH!$B$8+RH!AC7*RH!$B$7+AA11</f>
        <v>76217.5</v>
      </c>
      <c r="AC11" s="253">
        <f>SUM(RH!AD8:AD20)*RH!$B$8+RH!AD7*RH!$B$7+AB11</f>
        <v>76217.5</v>
      </c>
      <c r="AD11" s="253">
        <f>SUM(RH!AE8:AE20)*RH!$B$8+RH!AE7*RH!$B$7+AC11</f>
        <v>76217.5</v>
      </c>
      <c r="AE11" s="253">
        <f>SUM(RH!AF8:AF20)*RH!$B$8+RH!AF7*RH!$B$7+AD11</f>
        <v>77722.5</v>
      </c>
      <c r="AF11" s="253">
        <f>SUM(RH!AG8:AG20)*RH!$B$8+RH!AG7*RH!$B$7+AE11</f>
        <v>84172.5</v>
      </c>
      <c r="AG11" s="253">
        <f>SUM(RH!AH8:AH20)*RH!$B$8+RH!AH7*RH!$B$7+AF11</f>
        <v>84172.5</v>
      </c>
      <c r="AH11" s="253">
        <f>SUM(RH!AI8:AI20)*RH!$B$8+RH!AI7*RH!$B$7+AG11</f>
        <v>148887.5</v>
      </c>
      <c r="AI11" s="253">
        <f>SUM(RH!AJ8:AJ20)*RH!$B$8+RH!AJ7*RH!$B$7+AH11</f>
        <v>149210</v>
      </c>
      <c r="AJ11" s="253">
        <f>SUM(RH!AK8:AK20)*RH!$B$8+RH!AK7*RH!$B$7+AI11</f>
        <v>149532.5</v>
      </c>
      <c r="AK11" s="253">
        <f>SUM(RH!AL8:AL20)*RH!$B$8+RH!AL7*RH!$B$7+AJ11</f>
        <v>149855</v>
      </c>
      <c r="AL11" s="253">
        <f>SUM(RH!AM8:AM20)*RH!$B$8+RH!AM7*RH!$B$7+AK11</f>
        <v>150177.5</v>
      </c>
      <c r="AM11" s="253">
        <f>SUM(RH!AN8:AN20)*RH!$B$8+RH!AN7*RH!$B$7+AL11</f>
        <v>150392.5</v>
      </c>
      <c r="AN11" s="253">
        <f>SUM(RH!AO8:AO20)*RH!$B$8+RH!AO7*RH!$B$7+AM11</f>
        <v>150392.5</v>
      </c>
      <c r="AO11" s="253">
        <f>SUM(RH!AP8:AP20)*RH!$B$8+RH!AP7*RH!$B$7+AN11</f>
        <v>150392.5</v>
      </c>
      <c r="AP11" s="253">
        <f>SUM(RH!AQ8:AQ20)*RH!$B$8+RH!AQ7*RH!$B$7+AO11</f>
        <v>151897.5</v>
      </c>
      <c r="AQ11" s="253">
        <f>SUM(RH!AR8:AR20)*RH!$B$8+RH!AR7*RH!$B$7+AP11</f>
        <v>158347.5</v>
      </c>
      <c r="AR11" s="253">
        <f>SUM(RH!AS8:AS20)*RH!$B$8+RH!AS7*RH!$B$7+AQ11</f>
        <v>158347.5</v>
      </c>
      <c r="AS11" s="253">
        <f>SUM(RH!AT8:AT20)*RH!$B$8+RH!AT7*RH!$B$7+AR11</f>
        <v>223062.5</v>
      </c>
      <c r="AT11" s="253">
        <f>SUM(RH!AU8:AU20)*RH!$B$8+RH!AU7*RH!$B$7+AS11</f>
        <v>223062.5</v>
      </c>
      <c r="AU11" s="253">
        <f>SUM(RH!AV8:AV20)*RH!$B$8+RH!AV7*RH!$B$7+AT11</f>
        <v>223062.5</v>
      </c>
      <c r="AV11" s="253">
        <f>SUM(RH!AW8:AW20)*RH!$B$8+RH!AW7*RH!$B$7+AU11</f>
        <v>223062.5</v>
      </c>
      <c r="AW11" s="253">
        <f>SUM(RH!AX8:AX20)*RH!$B$8+RH!AX7*RH!$B$7+AV11</f>
        <v>223062.5</v>
      </c>
      <c r="AX11" s="253">
        <f>SUM(RH!AY8:AY20)*RH!$B$8+RH!AY7*RH!$B$7+AW11</f>
        <v>223062.5</v>
      </c>
      <c r="AY11" s="253">
        <f>SUM(RH!AZ8:AZ20)*RH!$B$8+RH!AZ7*RH!$B$7+AX11</f>
        <v>223062.5</v>
      </c>
      <c r="AZ11" s="253">
        <f>SUM(RH!BA8:BA20)*RH!$B$8+RH!BA7*RH!$B$7+AY11</f>
        <v>223062.5</v>
      </c>
      <c r="BA11" s="253">
        <f>SUM(RH!BB8:BB20)*RH!$B$8+RH!BB7*RH!$B$7+AZ11</f>
        <v>223062.5</v>
      </c>
      <c r="BB11" s="253">
        <f>SUM(RH!BC8:BC20)*RH!$B$8+RH!BC7*RH!$B$7+BA11</f>
        <v>223062.5</v>
      </c>
      <c r="BC11" s="253">
        <f>SUM(RH!BD8:BD20)*RH!$B$8+RH!BD7*RH!$B$7+BB11</f>
        <v>223062.5</v>
      </c>
      <c r="BD11" s="253">
        <f>SUM(RH!BE8:BE20)*RH!$B$8+RH!BE7*RH!$B$7+BC11</f>
        <v>223062.5</v>
      </c>
      <c r="BE11" s="253">
        <f>SUM(RH!BF8:BF20)*RH!$B$8+RH!BF7*RH!$B$7+BD11</f>
        <v>223062.5</v>
      </c>
      <c r="BF11" s="253">
        <f>SUM(RH!BG8:BG20)*RH!$B$8+RH!BG7*RH!$B$7+BE11</f>
        <v>223062.5</v>
      </c>
      <c r="BG11" s="253">
        <f>SUM(RH!BH8:BH20)*RH!$B$8+RH!BH7*RH!$B$7+BF11</f>
        <v>223062.5</v>
      </c>
      <c r="BH11" s="253">
        <f>SUM(RH!BI8:BI20)*RH!$B$8+RH!BI7*RH!$B$7+BG11</f>
        <v>223062.5</v>
      </c>
      <c r="BI11" s="253">
        <f>SUM(RH!BJ8:BJ20)*RH!$B$8+RH!BJ7*RH!$B$7+BH11</f>
        <v>223062.5</v>
      </c>
      <c r="BJ11" s="253">
        <f>SUM(RH!BK8:BK20)*RH!$B$8+RH!BK7*RH!$B$7+BI11</f>
        <v>223062.5</v>
      </c>
      <c r="BK11" s="253">
        <f>SUM(RH!BL8:BL20)*RH!$B$8+RH!BL7*RH!$B$7+BJ11</f>
        <v>223062.5</v>
      </c>
      <c r="BL11" s="253">
        <f>SUM(RH!BM8:BM20)*RH!$B$8+RH!BM7*RH!$B$7+BK11</f>
        <v>223062.5</v>
      </c>
      <c r="BM11" s="253">
        <f>SUM(RH!BN8:BN20)*RH!$B$8+RH!BN7*RH!$B$7+BL11</f>
        <v>223062.5</v>
      </c>
      <c r="BN11" s="253">
        <f>SUM(RH!BO8:BO20)*RH!$B$8+RH!BO7*RH!$B$7+BM11</f>
        <v>223062.5</v>
      </c>
      <c r="BO11" s="253">
        <f>SUM(RH!BP8:BP20)*RH!$B$8+RH!BP7*RH!$B$7+BN11</f>
        <v>223062.5</v>
      </c>
      <c r="BP11" s="253">
        <f>SUM(RH!BQ8:BQ20)*RH!$B$8+RH!BQ7*RH!$B$7+BO11</f>
        <v>223062.5</v>
      </c>
      <c r="BQ11" s="253">
        <f>SUM(RH!BR8:BR20)*RH!$B$8+RH!BR7*RH!$B$7+BP11</f>
        <v>223062.5</v>
      </c>
      <c r="BR11" s="253">
        <f>SUM(RH!BS8:BS20)*RH!$B$8+RH!BS7*RH!$B$7+BQ11</f>
        <v>223062.5</v>
      </c>
      <c r="BS11" s="253">
        <f>SUM(RH!BT8:BT20)*RH!$B$8+RH!BT7*RH!$B$7+BR11</f>
        <v>223062.5</v>
      </c>
      <c r="BT11" s="253">
        <f>SUM(RH!BU8:BU20)*RH!$B$8+RH!BU7*RH!$B$7+BS11</f>
        <v>223062.5</v>
      </c>
      <c r="BU11" s="253">
        <f>SUM(RH!BV8:BV20)*RH!$B$8+RH!BV7*RH!$B$7+BT11</f>
        <v>223062.5</v>
      </c>
      <c r="BV11" s="253">
        <f>SUM(RH!BW8:BW20)*RH!$B$8+RH!BW7*RH!$B$7+BU11</f>
        <v>223062.5</v>
      </c>
      <c r="BW11" s="253">
        <f>SUM(RH!BX8:BX20)*RH!$B$8+RH!BX7*RH!$B$7+BV11</f>
        <v>223062.5</v>
      </c>
      <c r="BX11" s="253">
        <f>SUM(RH!BY8:BY20)*RH!$B$8+RH!BY7*RH!$B$7+BW11</f>
        <v>223062.5</v>
      </c>
      <c r="BY11" s="253">
        <f>SUM(RH!BZ8:BZ20)*RH!$B$8+RH!BZ7*RH!$B$7+BX11</f>
        <v>223062.5</v>
      </c>
      <c r="BZ11" s="253">
        <f>SUM(RH!CA8:CA20)*RH!$B$8+RH!CA7*RH!$B$7+BY11</f>
        <v>223062.5</v>
      </c>
      <c r="CA11" s="253">
        <f>SUM(RH!CB8:CB20)*RH!$B$8+RH!CB7*RH!$B$7+BZ11</f>
        <v>223062.5</v>
      </c>
      <c r="CB11" s="253">
        <f>SUM(RH!CC8:CC20)*RH!$B$8+RH!CC7*RH!$B$7+CA11</f>
        <v>223062.5</v>
      </c>
      <c r="CC11" s="253">
        <f>SUM(RH!CD8:CD20)*RH!$B$8+RH!CD7*RH!$B$7+CB11</f>
        <v>223062.5</v>
      </c>
      <c r="CD11" s="253">
        <f>SUM(RH!CE8:CE20)*RH!$B$8+RH!CE7*RH!$B$7+CC11</f>
        <v>223062.5</v>
      </c>
      <c r="CE11" s="253">
        <f>SUM(RH!CF8:CF20)*RH!$B$8+RH!CF7*RH!$B$7+CD11</f>
        <v>223062.5</v>
      </c>
      <c r="CF11" s="253">
        <f>SUM(RH!CG8:CG20)*RH!$B$8+RH!CG7*RH!$B$7+CE11</f>
        <v>223062.5</v>
      </c>
      <c r="CG11" s="253">
        <f>SUM(RH!CH8:CH20)*RH!$B$8+RH!CH7*RH!$B$7+CF11</f>
        <v>223062.5</v>
      </c>
      <c r="CH11" s="253">
        <f>SUM(RH!CI8:CI20)*RH!$B$8+RH!CI7*RH!$B$7+CG11</f>
        <v>223062.5</v>
      </c>
      <c r="CI11" s="253">
        <f>SUM(RH!CJ8:CJ20)*RH!$B$8+RH!CJ7*RH!$B$7+CH11</f>
        <v>223062.5</v>
      </c>
      <c r="CJ11" s="253">
        <f>SUM(RH!CK8:CK20)*RH!$B$8+RH!CK7*RH!$B$7+CI11</f>
        <v>223062.5</v>
      </c>
      <c r="CK11" s="253">
        <f>SUM(RH!CL8:CL20)*RH!$B$8+RH!CL7*RH!$B$7+CJ11</f>
        <v>223062.5</v>
      </c>
      <c r="CL11" s="253">
        <f>SUM(RH!CM8:CM20)*RH!$B$8+RH!CM7*RH!$B$7+CK11</f>
        <v>223062.5</v>
      </c>
      <c r="CM11" s="253">
        <f>SUM(RH!CN8:CN20)*RH!$B$8+RH!CN7*RH!$B$7+CL11</f>
        <v>223062.5</v>
      </c>
      <c r="CN11" s="253">
        <f>SUM(RH!CO8:CO20)*RH!$B$8+RH!CO7*RH!$B$7+CM11</f>
        <v>223062.5</v>
      </c>
      <c r="CO11" s="253">
        <f>SUM(RH!CP8:CP20)*RH!$B$8+RH!CP7*RH!$B$7+CN11</f>
        <v>223062.5</v>
      </c>
      <c r="CP11" s="253">
        <f>SUM(RH!CQ8:CQ20)*RH!$B$8+RH!CQ7*RH!$B$7+CO11</f>
        <v>223062.5</v>
      </c>
      <c r="CQ11" s="253">
        <f>SUM(RH!CR8:CR20)*RH!$B$8+RH!CR7*RH!$B$7+CP11</f>
        <v>223062.5</v>
      </c>
      <c r="CR11" s="253">
        <f>SUM(RH!CS8:CS20)*RH!$B$8+RH!CS7*RH!$B$7+CQ11</f>
        <v>223062.5</v>
      </c>
      <c r="CS11" s="253">
        <f>SUM(RH!CT8:CT20)*RH!$B$8+RH!CT7*RH!$B$7+CR11</f>
        <v>223062.5</v>
      </c>
      <c r="CT11" s="253">
        <f>SUM(RH!CU8:CU20)*RH!$B$8+RH!CU7*RH!$B$7+CS11</f>
        <v>223062.5</v>
      </c>
      <c r="CU11" s="253">
        <f>SUM(RH!CV8:CV20)*RH!$B$8+RH!CV7*RH!$B$7+CT11</f>
        <v>223062.5</v>
      </c>
      <c r="CV11" s="253">
        <f>SUM(RH!CW8:CW20)*RH!$B$8+RH!CW7*RH!$B$7+CU11</f>
        <v>223062.5</v>
      </c>
      <c r="CW11" s="253">
        <f>SUM(RH!CX8:CX20)*RH!$B$8+RH!CX7*RH!$B$7+CV11</f>
        <v>223062.5</v>
      </c>
      <c r="CX11" s="253">
        <f>SUM(RH!CY8:CY20)*RH!$B$8+RH!CY7*RH!$B$7+CW11</f>
        <v>223062.5</v>
      </c>
      <c r="CY11" s="253">
        <f>SUM(RH!CZ8:CZ20)*RH!$B$8+RH!CZ7*RH!$B$7+CX11</f>
        <v>223062.5</v>
      </c>
      <c r="CZ11" s="253">
        <f>SUM(RH!DA8:DA20)*RH!$B$8+RH!DA7*RH!$B$7+CY11</f>
        <v>223062.5</v>
      </c>
      <c r="DA11" s="253">
        <f>SUM(RH!DB8:DB20)*RH!$B$8+RH!DB7*RH!$B$7+CZ11</f>
        <v>223062.5</v>
      </c>
      <c r="DB11" s="253">
        <f>SUM(RH!DC8:DC20)*RH!$B$8+RH!DC7*RH!$B$7+DA11</f>
        <v>223062.5</v>
      </c>
      <c r="DC11" s="253">
        <f>SUM(RH!DD8:DD20)*RH!$B$8+RH!DD7*RH!$B$7+DB11</f>
        <v>223062.5</v>
      </c>
      <c r="DD11" s="253">
        <f>SUM(RH!DE8:DE20)*RH!$B$8+RH!DE7*RH!$B$7+DC11</f>
        <v>223062.5</v>
      </c>
      <c r="DE11" s="253">
        <f>SUM(RH!DF8:DF20)*RH!$B$8+RH!DF7*RH!$B$7+DD11</f>
        <v>223062.5</v>
      </c>
      <c r="DF11" s="253">
        <f>SUM(RH!DG8:DG20)*RH!$B$8+RH!DG7*RH!$B$7+DE11</f>
        <v>223062.5</v>
      </c>
      <c r="DG11" s="253">
        <f>SUM(RH!DH8:DH20)*RH!$B$8+RH!DH7*RH!$B$7+DF11</f>
        <v>223062.5</v>
      </c>
      <c r="DH11" s="253">
        <f>SUM(RH!DI8:DI20)*RH!$B$8+RH!DI7*RH!$B$7+DG11</f>
        <v>223062.5</v>
      </c>
      <c r="DI11" s="253">
        <f>SUM(RH!DJ8:DJ20)*RH!$B$8+RH!DJ7*RH!$B$7+DH11</f>
        <v>223062.5</v>
      </c>
    </row>
    <row r="12" spans="1:113" ht="30" customHeight="1" x14ac:dyDescent="0.2"/>
  </sheetData>
  <mergeCells count="16">
    <mergeCell ref="CO1:CU1"/>
    <mergeCell ref="CV1:DB1"/>
    <mergeCell ref="DC1:DI1"/>
    <mergeCell ref="AK1:AQ1"/>
    <mergeCell ref="B1:H1"/>
    <mergeCell ref="I1:O1"/>
    <mergeCell ref="P1:V1"/>
    <mergeCell ref="W1:AC1"/>
    <mergeCell ref="AD1:AJ1"/>
    <mergeCell ref="CA1:CG1"/>
    <mergeCell ref="CH1:CN1"/>
    <mergeCell ref="AR1:AX1"/>
    <mergeCell ref="AY1:BE1"/>
    <mergeCell ref="BF1:BL1"/>
    <mergeCell ref="BM1:BS1"/>
    <mergeCell ref="BT1:BZ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AT</vt:lpstr>
      <vt:lpstr>Bilan</vt:lpstr>
      <vt:lpstr>€€€</vt:lpstr>
      <vt:lpstr>RH</vt:lpstr>
      <vt:lpstr>Synthèse Ast.Maj.</vt:lpstr>
      <vt:lpstr>Travaux Supp</vt:lpstr>
      <vt:lpstr>Temps Réel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VENET Guillaume</dc:creator>
  <cp:lastModifiedBy>VENET Guillaume</cp:lastModifiedBy>
  <cp:lastPrinted>2016-08-31T10:51:26Z</cp:lastPrinted>
  <dcterms:created xsi:type="dcterms:W3CDTF">2014-09-04T12:04:45Z</dcterms:created>
  <dcterms:modified xsi:type="dcterms:W3CDTF">2017-10-05T08:37:40Z</dcterms:modified>
</cp:coreProperties>
</file>