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6380" windowHeight="8196" tabRatio="839" firstSheet="1" activeTab="3"/>
  </bookViews>
  <sheets>
    <sheet name="Explication du fonctionnement" sheetId="1" state="hidden" r:id="rId1"/>
    <sheet name="COMPILATION TRANSP" sheetId="2" r:id="rId2"/>
    <sheet name="Frais de transport janvier15" sheetId="3" r:id="rId3"/>
    <sheet name="Frais transport février 15" sheetId="4" r:id="rId4"/>
    <sheet name="Frais transport mars 15" sheetId="5" r:id="rId5"/>
    <sheet name="Frais transport avril 15" sheetId="6" r:id="rId6"/>
    <sheet name="Frais transport mai 15" sheetId="7" r:id="rId7"/>
    <sheet name="Frais transport juin15" sheetId="8" r:id="rId8"/>
    <sheet name="Frais de transports juillet 15" sheetId="9" r:id="rId9"/>
    <sheet name="Frais de transports août 15" sheetId="10" r:id="rId10"/>
    <sheet name="Frais de transport Septembre 15" sheetId="11" r:id="rId11"/>
    <sheet name="Frais transport Octobre 15" sheetId="12" r:id="rId12"/>
    <sheet name="Frais transport Novembre 15" sheetId="13" r:id="rId13"/>
    <sheet name="Frais transport décembre 15" sheetId="14" r:id="rId14"/>
    <sheet name="Feuil9" sheetId="15" r:id="rId15"/>
    <sheet name="Feuil8" sheetId="16" r:id="rId16"/>
  </sheets>
  <definedNames>
    <definedName name="_xlnm.Print_Area" localSheetId="1">'COMPILATION TRANSP'!$A$1:$H$32</definedName>
    <definedName name="_xlnm.Print_Area" localSheetId="2">'Frais de transport janvier15'!$A$1:$H$51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4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7"/>
  <c r="L9"/>
  <c r="L10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8"/>
  <c r="L7"/>
  <c r="F9" i="3"/>
  <c r="F8"/>
  <c r="F10"/>
  <c r="F11"/>
  <c r="F7" i="4"/>
  <c r="G7" s="1"/>
  <c r="F53" i="3" l="1"/>
  <c r="G29" s="1"/>
  <c r="F64" i="5"/>
  <c r="F65"/>
  <c r="F66"/>
  <c r="F67"/>
  <c r="F38" i="4"/>
  <c r="F39"/>
  <c r="F40"/>
  <c r="F41"/>
  <c r="F42"/>
  <c r="F43"/>
  <c r="F44"/>
  <c r="F45"/>
  <c r="F46"/>
  <c r="F47"/>
  <c r="G38" i="3"/>
  <c r="G39"/>
  <c r="G40"/>
  <c r="G41"/>
  <c r="G42"/>
  <c r="G43"/>
  <c r="G44"/>
  <c r="G45"/>
  <c r="G46"/>
  <c r="G47"/>
  <c r="G48"/>
  <c r="G49"/>
  <c r="G50"/>
  <c r="I11" i="4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G9" i="6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I12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12" i="7"/>
  <c r="I13" s="1"/>
  <c r="G7"/>
  <c r="I12" i="8"/>
  <c r="I13" s="1"/>
  <c r="G7"/>
  <c r="G8"/>
  <c r="I12" i="9"/>
  <c r="I13"/>
  <c r="I14" s="1"/>
  <c r="G7"/>
  <c r="G8"/>
  <c r="I10" i="3"/>
  <c r="F12"/>
  <c r="F48" i="12"/>
  <c r="G48" s="1"/>
  <c r="F49"/>
  <c r="G49" s="1"/>
  <c r="F47"/>
  <c r="I13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12"/>
  <c r="I13" i="1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12"/>
  <c r="I13" i="10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12"/>
  <c r="I52" i="14"/>
  <c r="G8" i="13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7"/>
  <c r="G8" i="12"/>
  <c r="G7"/>
  <c r="G7" i="11"/>
  <c r="F37" i="10"/>
  <c r="F38"/>
  <c r="F39"/>
  <c r="F40"/>
  <c r="F41"/>
  <c r="F42"/>
  <c r="F43"/>
  <c r="F44"/>
  <c r="F45"/>
  <c r="F46"/>
  <c r="H48"/>
  <c r="H49"/>
  <c r="G7"/>
  <c r="H49" i="8"/>
  <c r="F48" i="7"/>
  <c r="F49"/>
  <c r="F50"/>
  <c r="F7" i="9"/>
  <c r="F47" i="8"/>
  <c r="F46"/>
  <c r="F45"/>
  <c r="F44"/>
  <c r="F43"/>
  <c r="F42"/>
  <c r="F41"/>
  <c r="F40"/>
  <c r="F39"/>
  <c r="F38"/>
  <c r="F59" i="5"/>
  <c r="F58"/>
  <c r="F57"/>
  <c r="F56"/>
  <c r="F55"/>
  <c r="F54"/>
  <c r="F53"/>
  <c r="F52"/>
  <c r="F49"/>
  <c r="F48"/>
  <c r="F47"/>
  <c r="F46"/>
  <c r="F45"/>
  <c r="F44"/>
  <c r="F43"/>
  <c r="F42"/>
  <c r="F41"/>
  <c r="F38" i="6"/>
  <c r="F39"/>
  <c r="F40"/>
  <c r="F41"/>
  <c r="F42"/>
  <c r="F43"/>
  <c r="F44"/>
  <c r="F45"/>
  <c r="F46"/>
  <c r="F47"/>
  <c r="F48"/>
  <c r="F49"/>
  <c r="F38" i="7"/>
  <c r="F39"/>
  <c r="F40"/>
  <c r="F41"/>
  <c r="F42"/>
  <c r="F43"/>
  <c r="F44"/>
  <c r="F45"/>
  <c r="F46"/>
  <c r="F47"/>
  <c r="F38" i="9"/>
  <c r="F39"/>
  <c r="F40"/>
  <c r="F41"/>
  <c r="F42"/>
  <c r="F43"/>
  <c r="F44"/>
  <c r="F45"/>
  <c r="F46"/>
  <c r="F47"/>
  <c r="H48"/>
  <c r="F38" i="11"/>
  <c r="F39"/>
  <c r="F40"/>
  <c r="F41"/>
  <c r="F42"/>
  <c r="F43"/>
  <c r="F44"/>
  <c r="F45"/>
  <c r="F46"/>
  <c r="F47"/>
  <c r="H49"/>
  <c r="F38" i="14"/>
  <c r="F39"/>
  <c r="F40"/>
  <c r="F41"/>
  <c r="F42"/>
  <c r="F43"/>
  <c r="F44"/>
  <c r="F45"/>
  <c r="F46"/>
  <c r="F47"/>
  <c r="F48"/>
  <c r="G48" s="1"/>
  <c r="H48" s="1"/>
  <c r="F49"/>
  <c r="F50"/>
  <c r="F38" i="13"/>
  <c r="F39"/>
  <c r="F40"/>
  <c r="F41"/>
  <c r="F42"/>
  <c r="F43"/>
  <c r="F44"/>
  <c r="F45"/>
  <c r="F46"/>
  <c r="F47"/>
  <c r="F38" i="12"/>
  <c r="F39"/>
  <c r="F40"/>
  <c r="F41"/>
  <c r="F42"/>
  <c r="F43"/>
  <c r="F44"/>
  <c r="F45"/>
  <c r="F46"/>
  <c r="F34" i="6"/>
  <c r="F35"/>
  <c r="F36"/>
  <c r="F37"/>
  <c r="F38" i="5"/>
  <c r="F39"/>
  <c r="F40"/>
  <c r="F50"/>
  <c r="F51"/>
  <c r="F60"/>
  <c r="F61"/>
  <c r="F62"/>
  <c r="F63"/>
  <c r="E4" i="4"/>
  <c r="G4" s="1"/>
  <c r="E4" i="5" s="1"/>
  <c r="G4" s="1"/>
  <c r="G47" i="14"/>
  <c r="H47" s="1"/>
  <c r="F37"/>
  <c r="F36"/>
  <c r="F35"/>
  <c r="B18" i="2" s="1"/>
  <c r="F34" i="1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I12" s="1"/>
  <c r="I13" s="1"/>
  <c r="H48" i="13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I12"/>
  <c r="I13" s="1"/>
  <c r="I14" s="1"/>
  <c r="F11"/>
  <c r="F10"/>
  <c r="F9"/>
  <c r="F8"/>
  <c r="F7"/>
  <c r="F37" i="12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G9" s="1"/>
  <c r="H48" i="11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36" i="10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37" i="9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H48" i="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37" i="7"/>
  <c r="F36"/>
  <c r="B11" i="2" s="1"/>
  <c r="F35" i="7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33" i="6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G8" s="1"/>
  <c r="F7"/>
  <c r="G7" s="1"/>
  <c r="F37" i="5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37" i="4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G8" s="1"/>
  <c r="F13" i="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B17" i="2"/>
  <c r="G4" i="3"/>
  <c r="B12" i="2"/>
  <c r="F187" i="1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A7"/>
  <c r="A8" s="1"/>
  <c r="D2"/>
  <c r="G23" i="3" l="1"/>
  <c r="G27"/>
  <c r="G22"/>
  <c r="G32"/>
  <c r="G26"/>
  <c r="G33"/>
  <c r="G9"/>
  <c r="G10"/>
  <c r="G11"/>
  <c r="G12"/>
  <c r="G16"/>
  <c r="G17"/>
  <c r="G14"/>
  <c r="G15"/>
  <c r="G13"/>
  <c r="G30"/>
  <c r="G28"/>
  <c r="G31"/>
  <c r="G20"/>
  <c r="G21"/>
  <c r="G25"/>
  <c r="G18"/>
  <c r="G34"/>
  <c r="G36"/>
  <c r="G19"/>
  <c r="G35"/>
  <c r="G24"/>
  <c r="G37"/>
  <c r="F68" i="5"/>
  <c r="I34" i="4"/>
  <c r="I14" i="7"/>
  <c r="G9"/>
  <c r="G8"/>
  <c r="I14" i="8"/>
  <c r="G9"/>
  <c r="I15" i="9"/>
  <c r="G10"/>
  <c r="G9"/>
  <c r="H49" i="12"/>
  <c r="G47"/>
  <c r="H47" s="1"/>
  <c r="H48"/>
  <c r="F51"/>
  <c r="G49" i="14"/>
  <c r="H49" s="1"/>
  <c r="H49" i="13"/>
  <c r="H47" i="10"/>
  <c r="H50"/>
  <c r="H49" i="9"/>
  <c r="F8"/>
  <c r="H50"/>
  <c r="G50" i="14"/>
  <c r="H50" s="1"/>
  <c r="E4" i="6"/>
  <c r="I14" i="14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G34" s="1"/>
  <c r="H34" s="1"/>
  <c r="G8"/>
  <c r="H8" s="1"/>
  <c r="G7"/>
  <c r="H7" s="1"/>
  <c r="G10"/>
  <c r="H10" s="1"/>
  <c r="F51"/>
  <c r="H9" i="13"/>
  <c r="I15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H8"/>
  <c r="F51"/>
  <c r="H7"/>
  <c r="H8" i="12"/>
  <c r="H7"/>
  <c r="F51" i="11"/>
  <c r="H7"/>
  <c r="H7" i="10"/>
  <c r="F51"/>
  <c r="B14" i="2" s="1"/>
  <c r="F51" i="9"/>
  <c r="F51" i="8"/>
  <c r="F51" i="7"/>
  <c r="F50" i="6"/>
  <c r="F48" i="4"/>
  <c r="B8" i="2"/>
  <c r="B16"/>
  <c r="B15"/>
  <c r="B13"/>
  <c r="B10"/>
  <c r="B9"/>
  <c r="F51" i="3"/>
  <c r="A9" i="1"/>
  <c r="F10"/>
  <c r="G10" s="1"/>
  <c r="F9"/>
  <c r="G9" s="1"/>
  <c r="G7" i="5" l="1"/>
  <c r="I35" i="4"/>
  <c r="I36" s="1"/>
  <c r="I37" s="1"/>
  <c r="I38" s="1"/>
  <c r="I39" s="1"/>
  <c r="I40" s="1"/>
  <c r="I41" s="1"/>
  <c r="I42" s="1"/>
  <c r="I43" s="1"/>
  <c r="I44" s="1"/>
  <c r="I45" s="1"/>
  <c r="I46" s="1"/>
  <c r="I47" s="1"/>
  <c r="G10" i="7"/>
  <c r="I15"/>
  <c r="I15" i="8"/>
  <c r="G10"/>
  <c r="I16" i="9"/>
  <c r="G11"/>
  <c r="B7" i="2"/>
  <c r="B32" s="1"/>
  <c r="G10" i="12"/>
  <c r="H10" s="1"/>
  <c r="G9" i="11"/>
  <c r="G8"/>
  <c r="G9" i="10"/>
  <c r="I38" i="13"/>
  <c r="G33"/>
  <c r="H23"/>
  <c r="H20"/>
  <c r="H15"/>
  <c r="H9" i="12"/>
  <c r="G11" i="10"/>
  <c r="G10"/>
  <c r="G8"/>
  <c r="H8" s="1"/>
  <c r="H8" i="7"/>
  <c r="H7" i="6"/>
  <c r="H9" i="10"/>
  <c r="H7" i="7"/>
  <c r="G19" i="14"/>
  <c r="H19" s="1"/>
  <c r="G11"/>
  <c r="H11" s="1"/>
  <c r="G14"/>
  <c r="H14" s="1"/>
  <c r="G27"/>
  <c r="H27" s="1"/>
  <c r="G17"/>
  <c r="H17" s="1"/>
  <c r="G9"/>
  <c r="H9" s="1"/>
  <c r="G25"/>
  <c r="H25" s="1"/>
  <c r="G15"/>
  <c r="H15" s="1"/>
  <c r="G22"/>
  <c r="H22" s="1"/>
  <c r="G28"/>
  <c r="H28" s="1"/>
  <c r="G21"/>
  <c r="H21" s="1"/>
  <c r="G13"/>
  <c r="H13" s="1"/>
  <c r="G18"/>
  <c r="H18" s="1"/>
  <c r="G16"/>
  <c r="H16" s="1"/>
  <c r="G12"/>
  <c r="H12" s="1"/>
  <c r="G29"/>
  <c r="H29" s="1"/>
  <c r="G33"/>
  <c r="H33" s="1"/>
  <c r="G23"/>
  <c r="H23" s="1"/>
  <c r="G26"/>
  <c r="H26" s="1"/>
  <c r="G31"/>
  <c r="H31" s="1"/>
  <c r="G24"/>
  <c r="H24" s="1"/>
  <c r="G30"/>
  <c r="H30" s="1"/>
  <c r="G20"/>
  <c r="H20" s="1"/>
  <c r="G32"/>
  <c r="H32" s="1"/>
  <c r="H31" i="13"/>
  <c r="H27"/>
  <c r="H19"/>
  <c r="H11"/>
  <c r="H28"/>
  <c r="H12"/>
  <c r="H33"/>
  <c r="H25"/>
  <c r="H17"/>
  <c r="H24"/>
  <c r="H29"/>
  <c r="H21"/>
  <c r="H13"/>
  <c r="H32"/>
  <c r="H16"/>
  <c r="H7" i="8"/>
  <c r="E4" i="7"/>
  <c r="G4" i="6"/>
  <c r="I40" i="14"/>
  <c r="H30" i="13"/>
  <c r="H26"/>
  <c r="H22"/>
  <c r="H18"/>
  <c r="H14"/>
  <c r="H10"/>
  <c r="G10" i="11"/>
  <c r="H8"/>
  <c r="G12" i="10"/>
  <c r="H10"/>
  <c r="H7" i="9"/>
  <c r="H8" i="8"/>
  <c r="H8" i="6"/>
  <c r="F11" i="1"/>
  <c r="G11" s="1"/>
  <c r="A10"/>
  <c r="F8"/>
  <c r="G8" s="1"/>
  <c r="G8" i="5" l="1"/>
  <c r="H8" s="1"/>
  <c r="G12"/>
  <c r="G16"/>
  <c r="G20"/>
  <c r="G24"/>
  <c r="G28"/>
  <c r="G32"/>
  <c r="G36"/>
  <c r="G40"/>
  <c r="G44"/>
  <c r="G48"/>
  <c r="G52"/>
  <c r="G56"/>
  <c r="G60"/>
  <c r="G64"/>
  <c r="H64" s="1"/>
  <c r="H7"/>
  <c r="G25"/>
  <c r="G29"/>
  <c r="G33"/>
  <c r="G37"/>
  <c r="G41"/>
  <c r="G45"/>
  <c r="G49"/>
  <c r="G53"/>
  <c r="G57"/>
  <c r="G61"/>
  <c r="G65"/>
  <c r="H65" s="1"/>
  <c r="G9"/>
  <c r="H9" s="1"/>
  <c r="G13"/>
  <c r="G17"/>
  <c r="G21"/>
  <c r="G10"/>
  <c r="G14"/>
  <c r="G18"/>
  <c r="G22"/>
  <c r="G26"/>
  <c r="G30"/>
  <c r="G34"/>
  <c r="G38"/>
  <c r="G42"/>
  <c r="G46"/>
  <c r="G50"/>
  <c r="G54"/>
  <c r="G58"/>
  <c r="G62"/>
  <c r="G66"/>
  <c r="H66" s="1"/>
  <c r="G11"/>
  <c r="G15"/>
  <c r="G19"/>
  <c r="G23"/>
  <c r="G27"/>
  <c r="G31"/>
  <c r="G35"/>
  <c r="G39"/>
  <c r="G43"/>
  <c r="G47"/>
  <c r="G51"/>
  <c r="G55"/>
  <c r="G59"/>
  <c r="G63"/>
  <c r="G67"/>
  <c r="H67" s="1"/>
  <c r="G9" i="4"/>
  <c r="G13"/>
  <c r="G17"/>
  <c r="G21"/>
  <c r="G25"/>
  <c r="G29"/>
  <c r="G33"/>
  <c r="G37"/>
  <c r="G41"/>
  <c r="G45"/>
  <c r="G47"/>
  <c r="G11"/>
  <c r="G19"/>
  <c r="G23"/>
  <c r="G31"/>
  <c r="G35"/>
  <c r="G43"/>
  <c r="G16"/>
  <c r="G24"/>
  <c r="G28"/>
  <c r="G36"/>
  <c r="G44"/>
  <c r="G10"/>
  <c r="G14"/>
  <c r="G18"/>
  <c r="G22"/>
  <c r="G26"/>
  <c r="G30"/>
  <c r="G34"/>
  <c r="G38"/>
  <c r="G42"/>
  <c r="G46"/>
  <c r="G15"/>
  <c r="G27"/>
  <c r="G39"/>
  <c r="G12"/>
  <c r="G20"/>
  <c r="G32"/>
  <c r="G40"/>
  <c r="H8" i="3"/>
  <c r="I16" i="7"/>
  <c r="G11"/>
  <c r="I16" i="8"/>
  <c r="G11"/>
  <c r="I17" i="9"/>
  <c r="G12"/>
  <c r="G11" i="12"/>
  <c r="H11" s="1"/>
  <c r="I39" i="13"/>
  <c r="G34"/>
  <c r="H34" s="1"/>
  <c r="E4" i="8"/>
  <c r="G4" i="7"/>
  <c r="I41" i="14"/>
  <c r="G35"/>
  <c r="H35" s="1"/>
  <c r="G11" i="11"/>
  <c r="H9"/>
  <c r="G13" i="10"/>
  <c r="H11"/>
  <c r="H8" i="9"/>
  <c r="H9" i="8"/>
  <c r="H9" i="7"/>
  <c r="H9" i="6"/>
  <c r="F12" i="1"/>
  <c r="G12" s="1"/>
  <c r="A11"/>
  <c r="H9" i="3"/>
  <c r="I17" i="7" l="1"/>
  <c r="G12"/>
  <c r="I17" i="8"/>
  <c r="G12"/>
  <c r="I18" i="9"/>
  <c r="G13"/>
  <c r="G12" i="12"/>
  <c r="H12" s="1"/>
  <c r="H10" i="5"/>
  <c r="G35" i="13"/>
  <c r="H35" s="1"/>
  <c r="I40"/>
  <c r="G4" i="8"/>
  <c r="E4" i="9"/>
  <c r="I42" i="14"/>
  <c r="G36"/>
  <c r="H36" s="1"/>
  <c r="G12" i="11"/>
  <c r="H10"/>
  <c r="G14" i="10"/>
  <c r="H12"/>
  <c r="H9" i="9"/>
  <c r="H10" i="8"/>
  <c r="H10" i="7"/>
  <c r="H10" i="6"/>
  <c r="A12" i="1"/>
  <c r="F13"/>
  <c r="G13" s="1"/>
  <c r="H10" i="3"/>
  <c r="I18" i="7" l="1"/>
  <c r="G13"/>
  <c r="I18" i="8"/>
  <c r="G13"/>
  <c r="I19" i="9"/>
  <c r="G14"/>
  <c r="G13" i="12"/>
  <c r="H13" s="1"/>
  <c r="H11" i="5"/>
  <c r="G36" i="13"/>
  <c r="H36" s="1"/>
  <c r="I41"/>
  <c r="G4" i="9"/>
  <c r="E4" i="10"/>
  <c r="I43" i="14"/>
  <c r="G37"/>
  <c r="H37" s="1"/>
  <c r="G13" i="11"/>
  <c r="H11"/>
  <c r="G15" i="10"/>
  <c r="H13"/>
  <c r="H10" i="9"/>
  <c r="H11" i="8"/>
  <c r="H11" i="7"/>
  <c r="H11" i="6"/>
  <c r="F14" i="1"/>
  <c r="G14" s="1"/>
  <c r="A13"/>
  <c r="H11" i="3"/>
  <c r="I19" i="7" l="1"/>
  <c r="G14"/>
  <c r="I19" i="8"/>
  <c r="G14"/>
  <c r="I20" i="9"/>
  <c r="G15"/>
  <c r="G14" i="12"/>
  <c r="H14" s="1"/>
  <c r="H12" i="5"/>
  <c r="G37" i="13"/>
  <c r="H37" s="1"/>
  <c r="I42"/>
  <c r="G4" i="10"/>
  <c r="E4" i="11"/>
  <c r="G38" i="14"/>
  <c r="H38" s="1"/>
  <c r="I44"/>
  <c r="G14" i="11"/>
  <c r="H12"/>
  <c r="G16" i="10"/>
  <c r="H14"/>
  <c r="H11" i="9"/>
  <c r="H12" i="8"/>
  <c r="H12" i="7"/>
  <c r="H12" i="6"/>
  <c r="H12" i="3"/>
  <c r="F15" i="1"/>
  <c r="G15" s="1"/>
  <c r="A14"/>
  <c r="I20" i="7" l="1"/>
  <c r="G15"/>
  <c r="I20" i="8"/>
  <c r="G15"/>
  <c r="I21" i="9"/>
  <c r="G16"/>
  <c r="G15" i="12"/>
  <c r="H15" s="1"/>
  <c r="H13" i="5"/>
  <c r="G38" i="13"/>
  <c r="H38" s="1"/>
  <c r="I43"/>
  <c r="G4" i="11"/>
  <c r="E4" i="12"/>
  <c r="I45" i="14"/>
  <c r="G39"/>
  <c r="H39" s="1"/>
  <c r="G15" i="11"/>
  <c r="H13"/>
  <c r="G17" i="10"/>
  <c r="H15"/>
  <c r="H12" i="9"/>
  <c r="H13" i="8"/>
  <c r="H13" i="7"/>
  <c r="H13" i="6"/>
  <c r="H13" i="3"/>
  <c r="F16" i="1"/>
  <c r="G16" s="1"/>
  <c r="A15"/>
  <c r="I21" i="7" l="1"/>
  <c r="G16"/>
  <c r="I21" i="8"/>
  <c r="G16"/>
  <c r="I22" i="9"/>
  <c r="G17"/>
  <c r="G16" i="12"/>
  <c r="H16" s="1"/>
  <c r="H14" i="5"/>
  <c r="G39" i="13"/>
  <c r="H39" s="1"/>
  <c r="I44"/>
  <c r="E4"/>
  <c r="G4" i="12"/>
  <c r="I46" i="14"/>
  <c r="G40"/>
  <c r="H40" s="1"/>
  <c r="G16" i="11"/>
  <c r="H14"/>
  <c r="G18" i="10"/>
  <c r="H16"/>
  <c r="H13" i="9"/>
  <c r="H14" i="8"/>
  <c r="H14" i="7"/>
  <c r="H14" i="6"/>
  <c r="A16" i="1"/>
  <c r="F17"/>
  <c r="G17" s="1"/>
  <c r="H14" i="3"/>
  <c r="I22" i="7" l="1"/>
  <c r="G17"/>
  <c r="I22" i="8"/>
  <c r="G17"/>
  <c r="I23" i="9"/>
  <c r="G18"/>
  <c r="G17" i="12"/>
  <c r="H17" s="1"/>
  <c r="H15" i="5"/>
  <c r="G40" i="13"/>
  <c r="H40" s="1"/>
  <c r="I45"/>
  <c r="E4" i="14"/>
  <c r="G4" s="1"/>
  <c r="G4" i="13"/>
  <c r="I47" i="14"/>
  <c r="G41"/>
  <c r="H41" s="1"/>
  <c r="G17" i="11"/>
  <c r="H15"/>
  <c r="G19" i="10"/>
  <c r="H17"/>
  <c r="H14" i="9"/>
  <c r="H15" i="8"/>
  <c r="H15" i="7"/>
  <c r="H15" i="6"/>
  <c r="H15" i="3"/>
  <c r="F18" i="1"/>
  <c r="G18" s="1"/>
  <c r="A17"/>
  <c r="I23" i="7" l="1"/>
  <c r="G18"/>
  <c r="I23" i="8"/>
  <c r="G18"/>
  <c r="I24" i="9"/>
  <c r="G19"/>
  <c r="G18" i="12"/>
  <c r="H18" s="1"/>
  <c r="H16" i="5"/>
  <c r="G41" i="13"/>
  <c r="H41" s="1"/>
  <c r="I46"/>
  <c r="I48" i="14"/>
  <c r="G42"/>
  <c r="H42" s="1"/>
  <c r="G18" i="11"/>
  <c r="H16"/>
  <c r="G20" i="10"/>
  <c r="H18"/>
  <c r="H15" i="9"/>
  <c r="H16" i="8"/>
  <c r="H16" i="7"/>
  <c r="H16" i="6"/>
  <c r="A18" i="1"/>
  <c r="F19"/>
  <c r="G19" s="1"/>
  <c r="H16" i="3"/>
  <c r="I24" i="7" l="1"/>
  <c r="G19"/>
  <c r="I24" i="8"/>
  <c r="G19"/>
  <c r="I25" i="9"/>
  <c r="G20"/>
  <c r="G19" i="12"/>
  <c r="H19" s="1"/>
  <c r="H17" i="5"/>
  <c r="G42" i="13"/>
  <c r="H42" s="1"/>
  <c r="I47"/>
  <c r="I49" i="14"/>
  <c r="G43"/>
  <c r="H43" s="1"/>
  <c r="G19" i="11"/>
  <c r="H17"/>
  <c r="G21" i="10"/>
  <c r="H19"/>
  <c r="H16" i="9"/>
  <c r="H17" i="8"/>
  <c r="H17" i="7"/>
  <c r="H17" i="6"/>
  <c r="H17" i="3"/>
  <c r="F20" i="1"/>
  <c r="G20" s="1"/>
  <c r="A19"/>
  <c r="I25" i="7" l="1"/>
  <c r="G20"/>
  <c r="I25" i="8"/>
  <c r="G20"/>
  <c r="I26" i="9"/>
  <c r="G21"/>
  <c r="G20" i="12"/>
  <c r="H20" s="1"/>
  <c r="H18" i="5"/>
  <c r="G43" i="13"/>
  <c r="H43" s="1"/>
  <c r="I48"/>
  <c r="I50" i="14"/>
  <c r="G44"/>
  <c r="H44" s="1"/>
  <c r="G20" i="11"/>
  <c r="H18"/>
  <c r="G22" i="10"/>
  <c r="H20"/>
  <c r="H17" i="9"/>
  <c r="H18" i="8"/>
  <c r="H18" i="7"/>
  <c r="H18" i="6"/>
  <c r="H18" i="3"/>
  <c r="F21" i="1"/>
  <c r="G21" s="1"/>
  <c r="A20"/>
  <c r="I26" i="7" l="1"/>
  <c r="G21"/>
  <c r="I26" i="8"/>
  <c r="G21"/>
  <c r="I27" i="9"/>
  <c r="G22"/>
  <c r="G21" i="12"/>
  <c r="H21" s="1"/>
  <c r="H19" i="5"/>
  <c r="G44" i="13"/>
  <c r="H44" s="1"/>
  <c r="I49"/>
  <c r="I51" i="14"/>
  <c r="G46" s="1"/>
  <c r="H46" s="1"/>
  <c r="G45"/>
  <c r="H45" s="1"/>
  <c r="G21" i="11"/>
  <c r="H19"/>
  <c r="G23" i="10"/>
  <c r="H21"/>
  <c r="H18" i="9"/>
  <c r="H19" i="8"/>
  <c r="H19" i="7"/>
  <c r="H19" i="6"/>
  <c r="H19" i="3"/>
  <c r="A21" i="1"/>
  <c r="F22"/>
  <c r="G22" s="1"/>
  <c r="I27" i="7" l="1"/>
  <c r="G22"/>
  <c r="I27" i="8"/>
  <c r="G22"/>
  <c r="I28" i="9"/>
  <c r="G23"/>
  <c r="G22" i="12"/>
  <c r="H22" s="1"/>
  <c r="H20" i="5"/>
  <c r="H51" i="14"/>
  <c r="G45" i="13"/>
  <c r="H45" s="1"/>
  <c r="I50"/>
  <c r="G22" i="11"/>
  <c r="H20"/>
  <c r="G24" i="10"/>
  <c r="H22"/>
  <c r="H19" i="9"/>
  <c r="H20" i="8"/>
  <c r="H20" i="7"/>
  <c r="H20" i="6"/>
  <c r="F23" i="1"/>
  <c r="G23" s="1"/>
  <c r="A22"/>
  <c r="H20" i="3"/>
  <c r="I28" i="7" l="1"/>
  <c r="G23"/>
  <c r="I28" i="8"/>
  <c r="G23"/>
  <c r="I29" i="9"/>
  <c r="G24"/>
  <c r="G23" i="12"/>
  <c r="H23" s="1"/>
  <c r="H21" i="5"/>
  <c r="G46" i="13"/>
  <c r="I51"/>
  <c r="G23" i="11"/>
  <c r="H21"/>
  <c r="G25" i="10"/>
  <c r="H23"/>
  <c r="H20" i="9"/>
  <c r="H21" i="8"/>
  <c r="H21" i="7"/>
  <c r="H21" i="6"/>
  <c r="F24" i="1"/>
  <c r="G24" s="1"/>
  <c r="A23"/>
  <c r="H21" i="3"/>
  <c r="I29" i="7" l="1"/>
  <c r="G24"/>
  <c r="I29" i="8"/>
  <c r="G24"/>
  <c r="I30" i="9"/>
  <c r="G25"/>
  <c r="G24" i="12"/>
  <c r="H24" s="1"/>
  <c r="H22" i="5"/>
  <c r="H46" i="13"/>
  <c r="G47"/>
  <c r="H47" s="1"/>
  <c r="G24" i="11"/>
  <c r="H22"/>
  <c r="G26" i="10"/>
  <c r="H24"/>
  <c r="H21" i="9"/>
  <c r="H22" i="8"/>
  <c r="H22" i="7"/>
  <c r="H22" i="6"/>
  <c r="F25" i="1"/>
  <c r="G25" s="1"/>
  <c r="A24"/>
  <c r="H22" i="3"/>
  <c r="I30" i="7" l="1"/>
  <c r="G25"/>
  <c r="I30" i="8"/>
  <c r="G25"/>
  <c r="I31" i="9"/>
  <c r="G26"/>
  <c r="G25" i="12"/>
  <c r="H25" s="1"/>
  <c r="H23" i="5"/>
  <c r="G25" i="11"/>
  <c r="H23"/>
  <c r="G27" i="10"/>
  <c r="H25"/>
  <c r="H22" i="9"/>
  <c r="H23" i="8"/>
  <c r="H23" i="7"/>
  <c r="H23" i="6"/>
  <c r="A25" i="1"/>
  <c r="F26"/>
  <c r="G26" s="1"/>
  <c r="H23" i="3"/>
  <c r="I31" i="7" l="1"/>
  <c r="G26"/>
  <c r="I31" i="8"/>
  <c r="G26"/>
  <c r="I32" i="9"/>
  <c r="G27"/>
  <c r="G26" i="12"/>
  <c r="H26" s="1"/>
  <c r="H24" i="5"/>
  <c r="G26" i="11"/>
  <c r="H24"/>
  <c r="G28" i="10"/>
  <c r="H26"/>
  <c r="H23" i="9"/>
  <c r="H24" i="8"/>
  <c r="H24" i="7"/>
  <c r="H24" i="6"/>
  <c r="A26" i="1"/>
  <c r="F27"/>
  <c r="G27" s="1"/>
  <c r="H24" i="3"/>
  <c r="I32" i="7" l="1"/>
  <c r="G27"/>
  <c r="I32" i="8"/>
  <c r="G27"/>
  <c r="I33" i="9"/>
  <c r="G28"/>
  <c r="G27" i="12"/>
  <c r="H27" s="1"/>
  <c r="H25" i="5"/>
  <c r="G27" i="11"/>
  <c r="H25"/>
  <c r="H27" i="10"/>
  <c r="H24" i="9"/>
  <c r="H25" i="8"/>
  <c r="H25" i="7"/>
  <c r="H25" i="6"/>
  <c r="H25" i="3"/>
  <c r="F28" i="1"/>
  <c r="G28" s="1"/>
  <c r="A27"/>
  <c r="I33" i="7" l="1"/>
  <c r="G28"/>
  <c r="I33" i="8"/>
  <c r="G28"/>
  <c r="I34" i="9"/>
  <c r="G29"/>
  <c r="G28" i="12"/>
  <c r="H28" s="1"/>
  <c r="H26" i="5"/>
  <c r="G28" i="11"/>
  <c r="H26"/>
  <c r="H28" i="10"/>
  <c r="H25" i="9"/>
  <c r="H26" i="8"/>
  <c r="H26" i="7"/>
  <c r="H26" i="6"/>
  <c r="H26" i="3"/>
  <c r="A28" i="1"/>
  <c r="F29"/>
  <c r="G29" s="1"/>
  <c r="I34" i="7" l="1"/>
  <c r="G29"/>
  <c r="I34" i="8"/>
  <c r="G29"/>
  <c r="I35" i="9"/>
  <c r="G30"/>
  <c r="G29" i="12"/>
  <c r="H29" s="1"/>
  <c r="H27" i="5"/>
  <c r="G29" i="11"/>
  <c r="H27"/>
  <c r="G29" i="10"/>
  <c r="H29" s="1"/>
  <c r="H26" i="9"/>
  <c r="H27" i="8"/>
  <c r="H27" i="7"/>
  <c r="H27" i="6"/>
  <c r="F30" i="1"/>
  <c r="A29"/>
  <c r="H27" i="3"/>
  <c r="I35" i="7" l="1"/>
  <c r="G30"/>
  <c r="G30" i="8"/>
  <c r="I35"/>
  <c r="I36" i="9"/>
  <c r="G31"/>
  <c r="G30" i="12"/>
  <c r="H30" s="1"/>
  <c r="H28" i="5"/>
  <c r="H34" i="6"/>
  <c r="G30" i="11"/>
  <c r="H28"/>
  <c r="G30" i="10"/>
  <c r="H30" s="1"/>
  <c r="H27" i="9"/>
  <c r="H28" i="8"/>
  <c r="H28" i="7"/>
  <c r="H28" i="6"/>
  <c r="H28" i="3"/>
  <c r="F31" i="1"/>
  <c r="A30"/>
  <c r="I36" i="7" l="1"/>
  <c r="G31"/>
  <c r="I36" i="8"/>
  <c r="G31"/>
  <c r="I37" i="9"/>
  <c r="G32"/>
  <c r="G31" i="12"/>
  <c r="H31" s="1"/>
  <c r="H29" i="5"/>
  <c r="H35" i="6"/>
  <c r="G31" i="11"/>
  <c r="H29"/>
  <c r="G31" i="10"/>
  <c r="H31" s="1"/>
  <c r="H28" i="9"/>
  <c r="H29" i="8"/>
  <c r="H29" i="7"/>
  <c r="H29" i="6"/>
  <c r="A31" i="1"/>
  <c r="F32"/>
  <c r="H29" i="3"/>
  <c r="I37" i="7" l="1"/>
  <c r="G32"/>
  <c r="I37" i="8"/>
  <c r="G32"/>
  <c r="I38" i="9"/>
  <c r="G33"/>
  <c r="I49" i="3"/>
  <c r="G32" i="12"/>
  <c r="H32" s="1"/>
  <c r="H30" i="5"/>
  <c r="H36" i="6"/>
  <c r="G32" i="11"/>
  <c r="H30"/>
  <c r="G32" i="10"/>
  <c r="H32" s="1"/>
  <c r="H29" i="9"/>
  <c r="H30" i="8"/>
  <c r="H30" i="7"/>
  <c r="H30" i="6"/>
  <c r="H48" i="4"/>
  <c r="H30" i="3"/>
  <c r="F33" i="1"/>
  <c r="A32"/>
  <c r="I38" i="7" l="1"/>
  <c r="G33"/>
  <c r="I38" i="8"/>
  <c r="G33"/>
  <c r="I39" i="9"/>
  <c r="G34"/>
  <c r="G33" i="12"/>
  <c r="H33" s="1"/>
  <c r="H31" i="5"/>
  <c r="H37" i="6"/>
  <c r="G33" i="11"/>
  <c r="H31"/>
  <c r="G33" i="10"/>
  <c r="H33" s="1"/>
  <c r="H30" i="9"/>
  <c r="H31" i="8"/>
  <c r="H31" i="7"/>
  <c r="H31" i="6"/>
  <c r="H31" i="3"/>
  <c r="A33" i="1"/>
  <c r="F34"/>
  <c r="I39" i="7" l="1"/>
  <c r="G34"/>
  <c r="I39" i="8"/>
  <c r="G34"/>
  <c r="I40" i="9"/>
  <c r="G35"/>
  <c r="G34" i="12"/>
  <c r="H34" s="1"/>
  <c r="H32" i="5"/>
  <c r="H38" i="6"/>
  <c r="G34" i="11"/>
  <c r="H32"/>
  <c r="G34" i="10"/>
  <c r="H34" s="1"/>
  <c r="H31" i="9"/>
  <c r="H32" i="8"/>
  <c r="H32" i="7"/>
  <c r="H32" i="6"/>
  <c r="H32" i="3"/>
  <c r="F35" i="1"/>
  <c r="A34"/>
  <c r="I40" i="7" l="1"/>
  <c r="G35"/>
  <c r="I40" i="8"/>
  <c r="G35"/>
  <c r="I41" i="9"/>
  <c r="G36"/>
  <c r="G35" i="12"/>
  <c r="H35" s="1"/>
  <c r="H33" i="5"/>
  <c r="I51" i="10"/>
  <c r="G36"/>
  <c r="H39" i="6"/>
  <c r="H40"/>
  <c r="G35" i="11"/>
  <c r="H33"/>
  <c r="G35" i="10"/>
  <c r="H35" s="1"/>
  <c r="H32" i="9"/>
  <c r="H33" i="8"/>
  <c r="H33" i="7"/>
  <c r="H33" i="6"/>
  <c r="H33" i="3"/>
  <c r="A35" i="1"/>
  <c r="F36"/>
  <c r="I41" i="7" l="1"/>
  <c r="G36"/>
  <c r="I41" i="8"/>
  <c r="G36"/>
  <c r="I42" i="9"/>
  <c r="G37"/>
  <c r="G36" i="12"/>
  <c r="H36" s="1"/>
  <c r="H34" i="5"/>
  <c r="G36" i="11"/>
  <c r="H34"/>
  <c r="G37" i="10"/>
  <c r="H37" s="1"/>
  <c r="H36"/>
  <c r="H33" i="9"/>
  <c r="H34" i="8"/>
  <c r="H34" i="7"/>
  <c r="A36" i="1"/>
  <c r="F38" s="1"/>
  <c r="F37"/>
  <c r="H34" i="3"/>
  <c r="I42" i="7" l="1"/>
  <c r="G37"/>
  <c r="I42" i="8"/>
  <c r="G37"/>
  <c r="I43" i="9"/>
  <c r="G38"/>
  <c r="G37" i="12"/>
  <c r="H37" s="1"/>
  <c r="H35" i="5"/>
  <c r="G37" i="11"/>
  <c r="H35"/>
  <c r="G38" i="10"/>
  <c r="H38" s="1"/>
  <c r="H34" i="9"/>
  <c r="H35" i="8"/>
  <c r="H35" i="7"/>
  <c r="C16" i="2"/>
  <c r="C18"/>
  <c r="H35" i="3"/>
  <c r="I43" i="7" l="1"/>
  <c r="G38"/>
  <c r="G38" i="8"/>
  <c r="I43"/>
  <c r="I44" i="9"/>
  <c r="G39"/>
  <c r="G38" i="12"/>
  <c r="H38" s="1"/>
  <c r="H36" i="5"/>
  <c r="G38" i="11"/>
  <c r="H36"/>
  <c r="G39" i="10"/>
  <c r="H39" s="1"/>
  <c r="H35" i="9"/>
  <c r="H36" i="8"/>
  <c r="H36" i="7"/>
  <c r="H36" i="3"/>
  <c r="C17" i="2"/>
  <c r="I44" i="7" l="1"/>
  <c r="G39"/>
  <c r="I44" i="8"/>
  <c r="G39"/>
  <c r="I45" i="9"/>
  <c r="G40"/>
  <c r="G39" i="12"/>
  <c r="H39" s="1"/>
  <c r="H37" i="5"/>
  <c r="G39" i="11"/>
  <c r="H37"/>
  <c r="G40" i="10"/>
  <c r="H40" s="1"/>
  <c r="H36" i="9"/>
  <c r="H37" i="8"/>
  <c r="H37" i="7"/>
  <c r="H37" i="3"/>
  <c r="H51" s="1"/>
  <c r="C7" i="2" s="1"/>
  <c r="I45" i="7" l="1"/>
  <c r="G40"/>
  <c r="I45" i="8"/>
  <c r="G40"/>
  <c r="I46" i="9"/>
  <c r="G41"/>
  <c r="G40" i="12"/>
  <c r="H40" s="1"/>
  <c r="H38" i="5"/>
  <c r="H38" i="11"/>
  <c r="G40"/>
  <c r="G41" i="10"/>
  <c r="H41" s="1"/>
  <c r="H37" i="9"/>
  <c r="H38" i="8"/>
  <c r="H38" i="7"/>
  <c r="H38" i="3"/>
  <c r="I46" i="7" l="1"/>
  <c r="G41"/>
  <c r="I46" i="8"/>
  <c r="G41"/>
  <c r="I47" i="9"/>
  <c r="G42"/>
  <c r="G41" i="12"/>
  <c r="H41" s="1"/>
  <c r="H39" i="5"/>
  <c r="G41" i="11"/>
  <c r="H39"/>
  <c r="G42" i="10"/>
  <c r="H42" s="1"/>
  <c r="H38" i="9"/>
  <c r="H39" i="8"/>
  <c r="H39" i="7"/>
  <c r="H39" i="3"/>
  <c r="I47" i="7" l="1"/>
  <c r="G42"/>
  <c r="I47" i="8"/>
  <c r="G42"/>
  <c r="I48" i="9"/>
  <c r="G43"/>
  <c r="G42" i="12"/>
  <c r="H42" s="1"/>
  <c r="H40" i="5"/>
  <c r="G42" i="11"/>
  <c r="H40"/>
  <c r="G43" i="10"/>
  <c r="H43" s="1"/>
  <c r="H39" i="9"/>
  <c r="H40" i="8"/>
  <c r="H40" i="7"/>
  <c r="H40" i="3"/>
  <c r="I48" i="7" l="1"/>
  <c r="G43"/>
  <c r="G46"/>
  <c r="I48" i="8"/>
  <c r="G43"/>
  <c r="I49" i="9"/>
  <c r="G44"/>
  <c r="G43" i="12"/>
  <c r="H43" s="1"/>
  <c r="H41" i="6"/>
  <c r="H41" i="5"/>
  <c r="G43" i="11"/>
  <c r="H41"/>
  <c r="G44" i="10"/>
  <c r="H44" s="1"/>
  <c r="H40" i="9"/>
  <c r="H41" i="8"/>
  <c r="H41" i="7"/>
  <c r="H41" i="3"/>
  <c r="I49" i="7" l="1"/>
  <c r="G44"/>
  <c r="G47"/>
  <c r="I49" i="8"/>
  <c r="G44"/>
  <c r="I50" i="9"/>
  <c r="G45"/>
  <c r="G44" i="12"/>
  <c r="H44" s="1"/>
  <c r="H42" i="6"/>
  <c r="H46"/>
  <c r="H42" i="5"/>
  <c r="H42" i="11"/>
  <c r="G44"/>
  <c r="G45" i="10"/>
  <c r="H45" s="1"/>
  <c r="H41" i="9"/>
  <c r="H42" i="8"/>
  <c r="H42" i="7"/>
  <c r="H42" i="3"/>
  <c r="G48" i="7" l="1"/>
  <c r="I50"/>
  <c r="G45"/>
  <c r="I50" i="8"/>
  <c r="G45"/>
  <c r="I51" i="9"/>
  <c r="G47" s="1"/>
  <c r="G46"/>
  <c r="G45" i="12"/>
  <c r="H45" s="1"/>
  <c r="H43" i="6"/>
  <c r="H47"/>
  <c r="H43" i="5"/>
  <c r="G45" i="11"/>
  <c r="H43"/>
  <c r="G46" i="10"/>
  <c r="H46" s="1"/>
  <c r="H42" i="9"/>
  <c r="H43" i="8"/>
  <c r="H43" i="7"/>
  <c r="H48" i="6"/>
  <c r="H43" i="3"/>
  <c r="G49" i="7" l="1"/>
  <c r="I51"/>
  <c r="G50" s="1"/>
  <c r="G46" i="8"/>
  <c r="I51"/>
  <c r="G47" s="1"/>
  <c r="G46" i="12"/>
  <c r="H46" s="1"/>
  <c r="H48" i="7"/>
  <c r="H44" i="5"/>
  <c r="H44" i="6"/>
  <c r="H49"/>
  <c r="H44" i="11"/>
  <c r="G46"/>
  <c r="C14" i="2"/>
  <c r="H43" i="9"/>
  <c r="H44" i="8"/>
  <c r="H44" i="7"/>
  <c r="H44" i="3"/>
  <c r="H49" i="7" l="1"/>
  <c r="H45" i="5"/>
  <c r="H45" i="11"/>
  <c r="H44" i="9"/>
  <c r="H45" i="8"/>
  <c r="H45" i="7"/>
  <c r="H45" i="6"/>
  <c r="H45" i="3"/>
  <c r="H46" i="5" l="1"/>
  <c r="H46" i="11"/>
  <c r="G47"/>
  <c r="H47" s="1"/>
  <c r="H46" i="8"/>
  <c r="H47"/>
  <c r="H46" i="7"/>
  <c r="H47"/>
  <c r="H45" i="9"/>
  <c r="H46" i="3"/>
  <c r="H47" i="5" l="1"/>
  <c r="H46" i="9"/>
  <c r="H47"/>
  <c r="H47" i="3"/>
  <c r="H48" i="5" l="1"/>
  <c r="H48" i="3"/>
  <c r="H49" i="5" l="1"/>
  <c r="H49" i="3"/>
  <c r="H50" i="5" l="1"/>
  <c r="H51" l="1"/>
  <c r="C15" i="2"/>
  <c r="H52" i="5" l="1"/>
  <c r="C8" i="2"/>
  <c r="H53" i="5" l="1"/>
  <c r="C9" i="2"/>
  <c r="H54" i="5" l="1"/>
  <c r="C10" i="2"/>
  <c r="H55" i="5" l="1"/>
  <c r="C11" i="2"/>
  <c r="H56" i="5" l="1"/>
  <c r="C12" i="2"/>
  <c r="H57" i="5" l="1"/>
  <c r="C13" i="2"/>
  <c r="C32" s="1"/>
  <c r="H58" i="5" l="1"/>
  <c r="H59" l="1"/>
  <c r="H60" l="1"/>
  <c r="H61" l="1"/>
  <c r="H62" l="1"/>
  <c r="H63" l="1"/>
</calcChain>
</file>

<file path=xl/sharedStrings.xml><?xml version="1.0" encoding="utf-8"?>
<sst xmlns="http://schemas.openxmlformats.org/spreadsheetml/2006/main" count="219" uniqueCount="37">
  <si>
    <t>.48</t>
  </si>
  <si>
    <t>compilation  du transport</t>
  </si>
  <si>
    <t>Mois</t>
  </si>
  <si>
    <t>KM parcouru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</si>
  <si>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</si>
  <si>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</si>
  <si>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</si>
  <si>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</si>
  <si>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</si>
  <si>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</si>
  <si>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</si>
  <si>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</si>
  <si>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</si>
  <si>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</si>
  <si>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</si>
  <si>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</si>
  <si>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</si>
  <si>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</si>
  <si>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***POUR PASSER À L'ANNÉE SUIVANTE, CHANGER L'ANNÉE DE LA CASE EN BLEU PÂLE***</t>
  </si>
  <si>
    <t>Kilométrage</t>
  </si>
  <si>
    <t>Début le</t>
  </si>
  <si>
    <t>Termine le</t>
  </si>
  <si>
    <t>Date</t>
  </si>
  <si>
    <t>Départ</t>
  </si>
  <si>
    <t>Arrivé</t>
  </si>
  <si>
    <t>KM</t>
  </si>
  <si>
    <t>Montant alloué</t>
  </si>
  <si>
    <t>TOTAL</t>
  </si>
  <si>
    <t>Bureau</t>
  </si>
  <si>
    <t>Garderie Roméo et Juliette</t>
  </si>
  <si>
    <t>GRAND TOTAL</t>
  </si>
  <si>
    <t>1//</t>
  </si>
  <si>
    <t>Inscrire le kilométrage à la fin de l'année</t>
  </si>
  <si>
    <t>Inscrire le KM au 1er janvier</t>
  </si>
  <si>
    <t>Total annuel</t>
  </si>
  <si>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  <charset val="1"/>
      </rPr>
      <t xml:space="preserve"> KM</t>
    </r>
  </si>
  <si>
    <t>k</t>
  </si>
</sst>
</file>

<file path=xl/styles.xml><?xml version="1.0" encoding="utf-8"?>
<styleSheet xmlns="http://schemas.openxmlformats.org/spreadsheetml/2006/main">
  <numFmts count="3">
    <numFmt numFmtId="164" formatCode="#,##0.00,\$_);[Red]\(#,##0.00,&quot;$)&quot;"/>
    <numFmt numFmtId="165" formatCode="d\ mmmm&quot;, &quot;yyyy"/>
    <numFmt numFmtId="166" formatCode="_ * #,##0.00_)&quot; $&quot;_ ;_ * \(#,##0.00&quot;) $&quot;_ ;_ * \-??_)&quot; $&quot;_ ;_ @_ "/>
  </numFmts>
  <fonts count="22"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Tahoma"/>
      <family val="2"/>
      <charset val="1"/>
    </font>
    <font>
      <b/>
      <i/>
      <u/>
      <sz val="14"/>
      <name val="Tahoma"/>
      <family val="2"/>
      <charset val="1"/>
    </font>
    <font>
      <sz val="10"/>
      <name val="Tahoma"/>
      <family val="2"/>
      <charset val="1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14"/>
      <name val="Tahoma"/>
      <family val="2"/>
      <charset val="1"/>
    </font>
    <font>
      <b/>
      <i/>
      <sz val="12"/>
      <name val="Tahoma"/>
      <family val="2"/>
      <charset val="1"/>
    </font>
    <font>
      <sz val="12"/>
      <name val="Tahoma"/>
      <family val="2"/>
      <charset val="1"/>
    </font>
    <font>
      <b/>
      <sz val="14"/>
      <color rgb="FF0D0D0D"/>
      <name val="Tahoma"/>
      <family val="2"/>
      <charset val="1"/>
    </font>
    <font>
      <sz val="14"/>
      <name val="Tahoma"/>
      <family val="2"/>
      <charset val="1"/>
    </font>
    <font>
      <b/>
      <i/>
      <u/>
      <sz val="14"/>
      <name val="Candara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i/>
      <sz val="12"/>
      <name val="Arial"/>
      <family val="2"/>
      <charset val="1"/>
    </font>
    <font>
      <b/>
      <sz val="14"/>
      <color rgb="FF0D0D0D"/>
      <name val="Arial"/>
      <family val="2"/>
      <charset val="1"/>
    </font>
    <font>
      <sz val="14"/>
      <name val="Arial"/>
      <family val="2"/>
      <charset val="1"/>
    </font>
    <font>
      <sz val="10"/>
      <color rgb="FF000000"/>
      <name val="Arial"/>
      <family val="2"/>
      <charset val="1"/>
    </font>
    <font>
      <b/>
      <u/>
      <sz val="11"/>
      <name val="Arial"/>
      <family val="2"/>
    </font>
    <font>
      <b/>
      <sz val="10"/>
      <name val="Symbol"/>
      <family val="1"/>
      <charset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55A11"/>
        <bgColor rgb="FFE46C0A"/>
      </patternFill>
    </fill>
    <fill>
      <patternFill patternType="solid">
        <fgColor rgb="FFF8CBAD"/>
        <bgColor rgb="FFFAC090"/>
      </patternFill>
    </fill>
    <fill>
      <patternFill patternType="solid">
        <fgColor rgb="FFBDD6EE"/>
        <bgColor rgb="FFC6D9F1"/>
      </patternFill>
    </fill>
    <fill>
      <patternFill patternType="solid">
        <fgColor rgb="FFC6D9F1"/>
        <bgColor rgb="FFBDD6EE"/>
      </patternFill>
    </fill>
    <fill>
      <patternFill patternType="solid">
        <fgColor rgb="FFDAE3F3"/>
        <bgColor rgb="FFC6D9F1"/>
      </patternFill>
    </fill>
    <fill>
      <patternFill patternType="solid">
        <fgColor theme="0" tint="-4.9989318521683403E-2"/>
        <bgColor rgb="FFFAC09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E46C0A"/>
      </patternFill>
    </fill>
    <fill>
      <patternFill patternType="solid">
        <fgColor theme="0" tint="-0.34998626667073579"/>
        <bgColor rgb="FFE46C0A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rgb="FF808080"/>
      </bottom>
      <diagonal/>
    </border>
    <border>
      <left style="thick">
        <color rgb="FF0D0D0D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/>
      <right style="medium">
        <color auto="1"/>
      </right>
      <top/>
      <bottom style="thin">
        <color rgb="FF808080"/>
      </bottom>
      <diagonal/>
    </border>
    <border>
      <left style="thick">
        <color rgb="FF0D0D0D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medium">
        <color auto="1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medium">
        <color auto="1"/>
      </right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 style="medium">
        <color auto="1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D0D0D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80808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auto="1"/>
      </left>
      <right style="thin">
        <color rgb="FF808080"/>
      </right>
      <top/>
      <bottom style="thin">
        <color rgb="FF808080"/>
      </bottom>
      <diagonal/>
    </border>
    <border>
      <left style="thin">
        <color auto="1"/>
      </left>
      <right style="thin">
        <color rgb="FF808080"/>
      </right>
      <top style="medium">
        <color auto="1"/>
      </top>
      <bottom style="thin">
        <color auto="1"/>
      </bottom>
      <diagonal/>
    </border>
    <border>
      <left style="thin">
        <color rgb="FF808080"/>
      </left>
      <right/>
      <top style="medium">
        <color auto="1"/>
      </top>
      <bottom style="thin">
        <color rgb="FF808080"/>
      </bottom>
      <diagonal/>
    </border>
    <border>
      <left style="thin">
        <color auto="1"/>
      </left>
      <right/>
      <top style="thin">
        <color rgb="FF808080"/>
      </top>
      <bottom style="thin">
        <color auto="1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auto="1"/>
      </left>
      <right style="thin">
        <color rgb="FF80808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rgb="FF808080"/>
      </right>
      <top/>
      <bottom style="thin">
        <color rgb="FF80808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808080"/>
      </bottom>
      <diagonal/>
    </border>
    <border>
      <left/>
      <right style="thin">
        <color rgb="FF808080"/>
      </right>
      <top style="medium">
        <color auto="1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808080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808080"/>
      </right>
      <top style="thin">
        <color auto="1"/>
      </top>
      <bottom style="thin">
        <color auto="1"/>
      </bottom>
      <diagonal/>
    </border>
    <border>
      <left/>
      <right style="thin">
        <color rgb="FF808080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808080"/>
      </top>
      <bottom style="thin">
        <color auto="1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rgb="FF808080"/>
      </bottom>
      <diagonal/>
    </border>
    <border>
      <left style="medium">
        <color auto="1"/>
      </left>
      <right style="thin">
        <color auto="1"/>
      </right>
      <top/>
      <bottom style="thin">
        <color rgb="FF80808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rgb="FF808080"/>
      </bottom>
      <diagonal/>
    </border>
  </borders>
  <cellStyleXfs count="2">
    <xf numFmtId="0" fontId="0" fillId="0" borderId="0"/>
    <xf numFmtId="166" fontId="18" fillId="0" borderId="0" applyBorder="0" applyProtection="0"/>
  </cellStyleXfs>
  <cellXfs count="23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/>
    <xf numFmtId="0" fontId="4" fillId="0" borderId="0" xfId="0" applyFont="1"/>
    <xf numFmtId="0" fontId="6" fillId="0" borderId="0" xfId="0" applyFont="1" applyAlignment="1">
      <alignment horizontal="right"/>
    </xf>
    <xf numFmtId="165" fontId="7" fillId="0" borderId="2" xfId="0" applyNumberFormat="1" applyFont="1" applyBorder="1"/>
    <xf numFmtId="0" fontId="8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9" fillId="0" borderId="4" xfId="0" applyFont="1" applyBorder="1" applyAlignment="1" applyProtection="1">
      <alignment horizontal="center"/>
      <protection locked="0"/>
    </xf>
    <xf numFmtId="0" fontId="4" fillId="0" borderId="5" xfId="0" applyFont="1" applyBorder="1"/>
    <xf numFmtId="166" fontId="4" fillId="0" borderId="6" xfId="1" applyFont="1" applyBorder="1" applyAlignment="1" applyProtection="1">
      <alignment wrapText="1"/>
      <protection locked="0"/>
    </xf>
    <xf numFmtId="0" fontId="4" fillId="0" borderId="6" xfId="0" applyFont="1" applyBorder="1" applyAlignment="1" applyProtection="1">
      <alignment wrapText="1"/>
      <protection locked="0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9" fillId="3" borderId="4" xfId="0" applyFont="1" applyFill="1" applyBorder="1" applyAlignment="1" applyProtection="1">
      <alignment horizontal="center"/>
      <protection locked="0"/>
    </xf>
    <xf numFmtId="0" fontId="4" fillId="3" borderId="8" xfId="0" applyFont="1" applyFill="1" applyBorder="1"/>
    <xf numFmtId="166" fontId="4" fillId="3" borderId="9" xfId="1" applyFont="1" applyFill="1" applyBorder="1" applyAlignment="1" applyProtection="1">
      <alignment wrapText="1"/>
      <protection locked="0"/>
    </xf>
    <xf numFmtId="0" fontId="4" fillId="3" borderId="9" xfId="0" applyFont="1" applyFill="1" applyBorder="1" applyAlignment="1" applyProtection="1">
      <alignment wrapText="1"/>
      <protection locked="0"/>
    </xf>
    <xf numFmtId="0" fontId="4" fillId="3" borderId="9" xfId="0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4" fillId="0" borderId="8" xfId="0" applyFont="1" applyBorder="1"/>
    <xf numFmtId="166" fontId="4" fillId="0" borderId="9" xfId="1" applyFont="1" applyBorder="1" applyAlignment="1" applyProtection="1">
      <alignment wrapText="1"/>
      <protection locked="0"/>
    </xf>
    <xf numFmtId="0" fontId="4" fillId="0" borderId="9" xfId="0" applyFont="1" applyBorder="1" applyAlignment="1" applyProtection="1">
      <alignment wrapText="1"/>
      <protection locked="0"/>
    </xf>
    <xf numFmtId="0" fontId="4" fillId="0" borderId="9" xfId="0" applyFont="1" applyBorder="1" applyAlignment="1">
      <alignment wrapText="1"/>
    </xf>
    <xf numFmtId="1" fontId="4" fillId="0" borderId="8" xfId="0" applyNumberFormat="1" applyFont="1" applyBorder="1"/>
    <xf numFmtId="1" fontId="4" fillId="3" borderId="8" xfId="0" applyNumberFormat="1" applyFont="1" applyFill="1" applyBorder="1"/>
    <xf numFmtId="165" fontId="4" fillId="4" borderId="4" xfId="0" applyNumberFormat="1" applyFont="1" applyFill="1" applyBorder="1"/>
    <xf numFmtId="0" fontId="4" fillId="5" borderId="8" xfId="0" applyFont="1" applyFill="1" applyBorder="1"/>
    <xf numFmtId="166" fontId="4" fillId="5" borderId="9" xfId="1" applyFont="1" applyFill="1" applyBorder="1" applyAlignment="1" applyProtection="1">
      <alignment wrapText="1"/>
    </xf>
    <xf numFmtId="0" fontId="4" fillId="5" borderId="9" xfId="0" applyFont="1" applyFill="1" applyBorder="1" applyAlignment="1">
      <alignment wrapText="1"/>
    </xf>
    <xf numFmtId="0" fontId="4" fillId="5" borderId="7" xfId="0" applyFont="1" applyFill="1" applyBorder="1" applyAlignment="1">
      <alignment wrapText="1"/>
    </xf>
    <xf numFmtId="165" fontId="4" fillId="0" borderId="10" xfId="0" applyNumberFormat="1" applyFont="1" applyBorder="1"/>
    <xf numFmtId="0" fontId="4" fillId="0" borderId="11" xfId="0" applyFont="1" applyBorder="1"/>
    <xf numFmtId="166" fontId="4" fillId="0" borderId="9" xfId="1" applyFont="1" applyBorder="1" applyAlignment="1" applyProtection="1">
      <alignment wrapText="1"/>
    </xf>
    <xf numFmtId="165" fontId="4" fillId="5" borderId="12" xfId="0" applyNumberFormat="1" applyFont="1" applyFill="1" applyBorder="1"/>
    <xf numFmtId="0" fontId="4" fillId="5" borderId="11" xfId="0" applyFont="1" applyFill="1" applyBorder="1"/>
    <xf numFmtId="165" fontId="4" fillId="0" borderId="12" xfId="0" applyNumberFormat="1" applyFont="1" applyBorder="1"/>
    <xf numFmtId="0" fontId="4" fillId="4" borderId="9" xfId="0" applyFont="1" applyFill="1" applyBorder="1" applyAlignment="1">
      <alignment wrapText="1"/>
    </xf>
    <xf numFmtId="0" fontId="4" fillId="0" borderId="12" xfId="0" applyFont="1" applyBorder="1"/>
    <xf numFmtId="0" fontId="4" fillId="4" borderId="10" xfId="0" applyFont="1" applyFill="1" applyBorder="1"/>
    <xf numFmtId="0" fontId="4" fillId="4" borderId="11" xfId="0" applyFont="1" applyFill="1" applyBorder="1"/>
    <xf numFmtId="166" fontId="4" fillId="4" borderId="11" xfId="1" applyFont="1" applyFill="1" applyBorder="1" applyAlignment="1" applyProtection="1">
      <alignment wrapText="1"/>
    </xf>
    <xf numFmtId="0" fontId="4" fillId="4" borderId="1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10" fillId="2" borderId="14" xfId="0" applyFont="1" applyFill="1" applyBorder="1" applyAlignment="1"/>
    <xf numFmtId="0" fontId="10" fillId="2" borderId="15" xfId="0" applyFont="1" applyFill="1" applyBorder="1" applyAlignment="1"/>
    <xf numFmtId="166" fontId="10" fillId="2" borderId="15" xfId="1" applyFont="1" applyFill="1" applyBorder="1" applyAlignment="1" applyProtection="1"/>
    <xf numFmtId="0" fontId="4" fillId="2" borderId="15" xfId="0" applyFont="1" applyFill="1" applyBorder="1" applyAlignment="1"/>
    <xf numFmtId="0" fontId="4" fillId="2" borderId="11" xfId="0" applyFont="1" applyFill="1" applyBorder="1" applyAlignment="1"/>
    <xf numFmtId="0" fontId="10" fillId="2" borderId="9" xfId="0" applyFont="1" applyFill="1" applyBorder="1" applyAlignment="1">
      <alignment wrapText="1"/>
    </xf>
    <xf numFmtId="0" fontId="11" fillId="0" borderId="0" xfId="0" applyFont="1"/>
    <xf numFmtId="0" fontId="0" fillId="0" borderId="0" xfId="0" applyFont="1" applyAlignment="1"/>
    <xf numFmtId="0" fontId="13" fillId="0" borderId="0" xfId="0" applyFont="1" applyAlignment="1">
      <alignment horizontal="right"/>
    </xf>
    <xf numFmtId="165" fontId="14" fillId="6" borderId="2" xfId="0" applyNumberFormat="1" applyFont="1" applyFill="1" applyBorder="1" applyProtection="1">
      <protection locked="0"/>
    </xf>
    <xf numFmtId="165" fontId="14" fillId="0" borderId="2" xfId="0" applyNumberFormat="1" applyFont="1" applyBorder="1"/>
    <xf numFmtId="0" fontId="15" fillId="0" borderId="0" xfId="0" applyFont="1"/>
    <xf numFmtId="0" fontId="13" fillId="0" borderId="0" xfId="0" applyFont="1"/>
    <xf numFmtId="0" fontId="1" fillId="0" borderId="6" xfId="0" applyFont="1" applyBorder="1" applyAlignment="1" applyProtection="1">
      <alignment wrapText="1"/>
      <protection locked="0"/>
    </xf>
    <xf numFmtId="0" fontId="1" fillId="0" borderId="7" xfId="0" applyFont="1" applyBorder="1" applyAlignment="1">
      <alignment wrapText="1"/>
    </xf>
    <xf numFmtId="0" fontId="1" fillId="0" borderId="9" xfId="0" applyFont="1" applyBorder="1" applyAlignment="1">
      <alignment wrapText="1"/>
    </xf>
    <xf numFmtId="165" fontId="1" fillId="4" borderId="4" xfId="0" applyNumberFormat="1" applyFont="1" applyFill="1" applyBorder="1"/>
    <xf numFmtId="0" fontId="1" fillId="5" borderId="9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165" fontId="1" fillId="0" borderId="10" xfId="0" applyNumberFormat="1" applyFont="1" applyBorder="1"/>
    <xf numFmtId="0" fontId="1" fillId="0" borderId="11" xfId="0" applyFont="1" applyBorder="1"/>
    <xf numFmtId="165" fontId="1" fillId="5" borderId="12" xfId="0" applyNumberFormat="1" applyFont="1" applyFill="1" applyBorder="1"/>
    <xf numFmtId="0" fontId="1" fillId="5" borderId="11" xfId="0" applyFont="1" applyFill="1" applyBorder="1"/>
    <xf numFmtId="165" fontId="1" fillId="0" borderId="12" xfId="0" applyNumberFormat="1" applyFont="1" applyBorder="1"/>
    <xf numFmtId="0" fontId="1" fillId="4" borderId="9" xfId="0" applyFont="1" applyFill="1" applyBorder="1" applyAlignment="1">
      <alignment wrapText="1"/>
    </xf>
    <xf numFmtId="0" fontId="1" fillId="0" borderId="12" xfId="0" applyFont="1" applyBorder="1"/>
    <xf numFmtId="0" fontId="1" fillId="4" borderId="10" xfId="0" applyFont="1" applyFill="1" applyBorder="1"/>
    <xf numFmtId="0" fontId="1" fillId="4" borderId="11" xfId="0" applyFont="1" applyFill="1" applyBorder="1"/>
    <xf numFmtId="0" fontId="1" fillId="4" borderId="11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17" fillId="0" borderId="0" xfId="0" applyFont="1"/>
    <xf numFmtId="0" fontId="0" fillId="0" borderId="0" xfId="0" applyFont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4" borderId="0" xfId="0" applyFont="1" applyFill="1" applyBorder="1"/>
    <xf numFmtId="0" fontId="0" fillId="0" borderId="0" xfId="0" applyFont="1" applyBorder="1" applyAlignment="1"/>
    <xf numFmtId="0" fontId="1" fillId="7" borderId="4" xfId="0" applyFont="1" applyFill="1" applyBorder="1" applyAlignment="1" applyProtection="1">
      <alignment horizontal="center"/>
      <protection locked="0"/>
    </xf>
    <xf numFmtId="0" fontId="1" fillId="7" borderId="7" xfId="0" applyFont="1" applyFill="1" applyBorder="1" applyAlignment="1">
      <alignment wrapText="1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 wrapText="1"/>
    </xf>
    <xf numFmtId="0" fontId="1" fillId="7" borderId="20" xfId="0" applyFont="1" applyFill="1" applyBorder="1" applyAlignment="1" applyProtection="1">
      <alignment wrapText="1"/>
      <protection locked="0"/>
    </xf>
    <xf numFmtId="0" fontId="1" fillId="7" borderId="20" xfId="0" applyFont="1" applyFill="1" applyBorder="1" applyAlignment="1">
      <alignment wrapText="1"/>
    </xf>
    <xf numFmtId="0" fontId="1" fillId="7" borderId="23" xfId="0" applyFont="1" applyFill="1" applyBorder="1" applyAlignment="1" applyProtection="1">
      <alignment horizontal="center"/>
      <protection locked="0"/>
    </xf>
    <xf numFmtId="0" fontId="1" fillId="7" borderId="24" xfId="0" applyFont="1" applyFill="1" applyBorder="1"/>
    <xf numFmtId="0" fontId="1" fillId="7" borderId="24" xfId="0" applyFont="1" applyFill="1" applyBorder="1" applyAlignment="1" applyProtection="1">
      <alignment wrapText="1"/>
      <protection locked="0"/>
    </xf>
    <xf numFmtId="0" fontId="1" fillId="7" borderId="24" xfId="0" applyFont="1" applyFill="1" applyBorder="1" applyAlignment="1">
      <alignment wrapText="1"/>
    </xf>
    <xf numFmtId="0" fontId="1" fillId="7" borderId="21" xfId="0" applyFont="1" applyFill="1" applyBorder="1" applyAlignment="1">
      <alignment wrapText="1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/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1" fillId="0" borderId="23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/>
    <xf numFmtId="0" fontId="1" fillId="0" borderId="24" xfId="0" applyFont="1" applyFill="1" applyBorder="1" applyAlignment="1" applyProtection="1">
      <alignment wrapText="1"/>
      <protection locked="0"/>
    </xf>
    <xf numFmtId="0" fontId="1" fillId="0" borderId="24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16" fillId="10" borderId="9" xfId="0" applyFont="1" applyFill="1" applyBorder="1" applyAlignment="1">
      <alignment wrapText="1"/>
    </xf>
    <xf numFmtId="0" fontId="1" fillId="8" borderId="18" xfId="0" applyFont="1" applyFill="1" applyBorder="1" applyAlignment="1" applyProtection="1">
      <alignment wrapText="1"/>
      <protection locked="0"/>
    </xf>
    <xf numFmtId="0" fontId="1" fillId="0" borderId="18" xfId="0" applyFont="1" applyFill="1" applyBorder="1" applyAlignment="1" applyProtection="1">
      <alignment wrapText="1"/>
      <protection locked="0"/>
    </xf>
    <xf numFmtId="0" fontId="1" fillId="7" borderId="22" xfId="0" applyFont="1" applyFill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/>
      <protection locked="0"/>
    </xf>
    <xf numFmtId="0" fontId="1" fillId="0" borderId="22" xfId="0" applyFont="1" applyFill="1" applyBorder="1" applyAlignment="1" applyProtection="1">
      <alignment horizontal="center"/>
      <protection locked="0"/>
    </xf>
    <xf numFmtId="0" fontId="16" fillId="10" borderId="20" xfId="0" applyFont="1" applyFill="1" applyBorder="1" applyAlignment="1">
      <alignment wrapText="1"/>
    </xf>
    <xf numFmtId="0" fontId="1" fillId="0" borderId="31" xfId="0" applyFont="1" applyBorder="1" applyAlignment="1" applyProtection="1">
      <alignment wrapText="1"/>
      <protection locked="0"/>
    </xf>
    <xf numFmtId="0" fontId="1" fillId="8" borderId="35" xfId="0" applyFont="1" applyFill="1" applyBorder="1" applyAlignment="1" applyProtection="1">
      <alignment wrapText="1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wrapText="1"/>
      <protection locked="0"/>
    </xf>
    <xf numFmtId="0" fontId="1" fillId="0" borderId="25" xfId="0" applyFont="1" applyBorder="1" applyAlignment="1">
      <alignment wrapText="1"/>
    </xf>
    <xf numFmtId="0" fontId="1" fillId="7" borderId="18" xfId="0" applyFont="1" applyFill="1" applyBorder="1" applyAlignment="1" applyProtection="1">
      <alignment horizontal="center"/>
      <protection locked="0"/>
    </xf>
    <xf numFmtId="0" fontId="1" fillId="7" borderId="18" xfId="0" applyFont="1" applyFill="1" applyBorder="1" applyAlignment="1" applyProtection="1">
      <alignment wrapText="1"/>
      <protection locked="0"/>
    </xf>
    <xf numFmtId="0" fontId="1" fillId="7" borderId="26" xfId="0" applyFont="1" applyFill="1" applyBorder="1" applyAlignment="1">
      <alignment wrapText="1"/>
    </xf>
    <xf numFmtId="0" fontId="1" fillId="0" borderId="18" xfId="0" applyFont="1" applyFill="1" applyBorder="1" applyAlignment="1" applyProtection="1">
      <alignment horizontal="center"/>
      <protection locked="0"/>
    </xf>
    <xf numFmtId="0" fontId="1" fillId="0" borderId="26" xfId="0" applyFont="1" applyFill="1" applyBorder="1" applyAlignment="1">
      <alignment wrapText="1"/>
    </xf>
    <xf numFmtId="0" fontId="1" fillId="7" borderId="23" xfId="0" applyFont="1" applyFill="1" applyBorder="1" applyAlignment="1" applyProtection="1">
      <alignment wrapText="1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1" xfId="0" applyFont="1" applyBorder="1" applyAlignment="1">
      <alignment wrapText="1"/>
    </xf>
    <xf numFmtId="0" fontId="1" fillId="5" borderId="19" xfId="0" applyFont="1" applyFill="1" applyBorder="1"/>
    <xf numFmtId="0" fontId="1" fillId="5" borderId="20" xfId="0" applyFont="1" applyFill="1" applyBorder="1" applyAlignment="1">
      <alignment wrapText="1"/>
    </xf>
    <xf numFmtId="0" fontId="1" fillId="0" borderId="25" xfId="0" applyFont="1" applyBorder="1" applyProtection="1">
      <protection locked="0"/>
    </xf>
    <xf numFmtId="0" fontId="1" fillId="7" borderId="18" xfId="0" applyFont="1" applyFill="1" applyBorder="1" applyProtection="1">
      <protection locked="0"/>
    </xf>
    <xf numFmtId="0" fontId="1" fillId="0" borderId="18" xfId="0" applyFont="1" applyBorder="1" applyProtection="1">
      <protection locked="0"/>
    </xf>
    <xf numFmtId="0" fontId="1" fillId="0" borderId="31" xfId="0" applyFont="1" applyBorder="1" applyAlignment="1" applyProtection="1">
      <alignment wrapText="1"/>
    </xf>
    <xf numFmtId="0" fontId="1" fillId="8" borderId="18" xfId="0" applyFont="1" applyFill="1" applyBorder="1" applyAlignment="1" applyProtection="1">
      <alignment wrapText="1"/>
    </xf>
    <xf numFmtId="0" fontId="1" fillId="0" borderId="18" xfId="0" applyFont="1" applyBorder="1" applyAlignment="1" applyProtection="1">
      <alignment wrapText="1"/>
    </xf>
    <xf numFmtId="0" fontId="1" fillId="0" borderId="0" xfId="0" applyFont="1" applyFill="1"/>
    <xf numFmtId="0" fontId="1" fillId="7" borderId="23" xfId="0" applyFont="1" applyFill="1" applyBorder="1" applyProtection="1">
      <protection locked="0"/>
    </xf>
    <xf numFmtId="0" fontId="19" fillId="11" borderId="25" xfId="0" applyFont="1" applyFill="1" applyBorder="1" applyAlignment="1" applyProtection="1">
      <alignment wrapText="1"/>
      <protection locked="0"/>
    </xf>
    <xf numFmtId="0" fontId="19" fillId="11" borderId="6" xfId="0" applyFont="1" applyFill="1" applyBorder="1" applyAlignment="1" applyProtection="1">
      <alignment wrapText="1"/>
      <protection locked="0"/>
    </xf>
    <xf numFmtId="0" fontId="1" fillId="0" borderId="25" xfId="0" applyFont="1" applyBorder="1" applyAlignment="1" applyProtection="1">
      <alignment wrapText="1"/>
    </xf>
    <xf numFmtId="0" fontId="1" fillId="0" borderId="23" xfId="0" applyFont="1" applyBorder="1" applyAlignment="1" applyProtection="1">
      <alignment wrapText="1"/>
    </xf>
    <xf numFmtId="0" fontId="1" fillId="0" borderId="18" xfId="0" applyFont="1" applyFill="1" applyBorder="1" applyProtection="1">
      <protection locked="0"/>
    </xf>
    <xf numFmtId="0" fontId="1" fillId="8" borderId="23" xfId="0" applyFont="1" applyFill="1" applyBorder="1" applyAlignment="1" applyProtection="1">
      <alignment wrapText="1"/>
    </xf>
    <xf numFmtId="0" fontId="1" fillId="0" borderId="18" xfId="0" applyFont="1" applyFill="1" applyBorder="1" applyAlignment="1" applyProtection="1">
      <alignment wrapText="1"/>
    </xf>
    <xf numFmtId="165" fontId="14" fillId="6" borderId="2" xfId="0" applyNumberFormat="1" applyFont="1" applyFill="1" applyBorder="1" applyProtection="1"/>
    <xf numFmtId="0" fontId="1" fillId="0" borderId="6" xfId="0" applyFont="1" applyBorder="1" applyAlignment="1" applyProtection="1">
      <alignment wrapText="1"/>
    </xf>
    <xf numFmtId="0" fontId="1" fillId="0" borderId="7" xfId="0" applyFont="1" applyBorder="1" applyAlignment="1" applyProtection="1">
      <alignment wrapText="1"/>
    </xf>
    <xf numFmtId="0" fontId="1" fillId="7" borderId="24" xfId="0" applyFont="1" applyFill="1" applyBorder="1" applyAlignment="1" applyProtection="1">
      <alignment wrapText="1"/>
    </xf>
    <xf numFmtId="0" fontId="1" fillId="7" borderId="21" xfId="0" applyFont="1" applyFill="1" applyBorder="1" applyAlignment="1" applyProtection="1">
      <alignment wrapText="1"/>
    </xf>
    <xf numFmtId="0" fontId="1" fillId="7" borderId="18" xfId="0" applyFont="1" applyFill="1" applyBorder="1" applyAlignment="1" applyProtection="1">
      <alignment wrapText="1"/>
    </xf>
    <xf numFmtId="0" fontId="1" fillId="0" borderId="0" xfId="0" applyFont="1" applyProtection="1"/>
    <xf numFmtId="0" fontId="13" fillId="0" borderId="0" xfId="0" applyFont="1" applyAlignment="1" applyProtection="1">
      <alignment horizontal="right"/>
    </xf>
    <xf numFmtId="165" fontId="14" fillId="0" borderId="2" xfId="0" applyNumberFormat="1" applyFont="1" applyBorder="1" applyProtection="1"/>
    <xf numFmtId="0" fontId="15" fillId="0" borderId="0" xfId="0" applyFont="1" applyProtection="1"/>
    <xf numFmtId="0" fontId="13" fillId="0" borderId="0" xfId="0" applyFont="1" applyProtection="1"/>
    <xf numFmtId="0" fontId="1" fillId="0" borderId="36" xfId="0" applyFont="1" applyBorder="1" applyAlignment="1" applyProtection="1">
      <alignment wrapText="1"/>
    </xf>
    <xf numFmtId="0" fontId="1" fillId="7" borderId="26" xfId="0" applyFont="1" applyFill="1" applyBorder="1" applyAlignment="1" applyProtection="1">
      <alignment wrapText="1"/>
    </xf>
    <xf numFmtId="0" fontId="1" fillId="0" borderId="26" xfId="0" applyFont="1" applyBorder="1" applyAlignment="1" applyProtection="1">
      <alignment wrapText="1"/>
    </xf>
    <xf numFmtId="0" fontId="1" fillId="0" borderId="26" xfId="0" applyFont="1" applyFill="1" applyBorder="1" applyAlignment="1" applyProtection="1">
      <alignment wrapText="1"/>
    </xf>
    <xf numFmtId="0" fontId="1" fillId="0" borderId="18" xfId="0" applyFont="1" applyBorder="1" applyProtection="1"/>
    <xf numFmtId="0" fontId="1" fillId="7" borderId="18" xfId="0" applyFont="1" applyFill="1" applyBorder="1" applyProtection="1"/>
    <xf numFmtId="0" fontId="1" fillId="0" borderId="31" xfId="0" applyFont="1" applyBorder="1" applyProtection="1">
      <protection locked="0"/>
    </xf>
    <xf numFmtId="0" fontId="1" fillId="0" borderId="32" xfId="0" applyFont="1" applyBorder="1" applyAlignment="1" applyProtection="1">
      <alignment wrapText="1"/>
      <protection locked="0"/>
    </xf>
    <xf numFmtId="0" fontId="1" fillId="7" borderId="33" xfId="0" applyFont="1" applyFill="1" applyBorder="1" applyAlignment="1" applyProtection="1">
      <alignment wrapText="1"/>
      <protection locked="0"/>
    </xf>
    <xf numFmtId="0" fontId="1" fillId="0" borderId="28" xfId="0" applyFont="1" applyBorder="1" applyAlignment="1" applyProtection="1">
      <alignment wrapText="1"/>
      <protection locked="0"/>
    </xf>
    <xf numFmtId="0" fontId="1" fillId="7" borderId="35" xfId="0" applyFont="1" applyFill="1" applyBorder="1" applyProtection="1">
      <protection locked="0"/>
    </xf>
    <xf numFmtId="0" fontId="1" fillId="7" borderId="34" xfId="0" applyFont="1" applyFill="1" applyBorder="1" applyAlignment="1" applyProtection="1">
      <alignment wrapText="1"/>
      <protection locked="0"/>
    </xf>
    <xf numFmtId="0" fontId="1" fillId="0" borderId="23" xfId="0" applyFont="1" applyFill="1" applyBorder="1" applyProtection="1">
      <protection locked="0"/>
    </xf>
    <xf numFmtId="0" fontId="1" fillId="0" borderId="33" xfId="0" applyFont="1" applyFill="1" applyBorder="1" applyAlignment="1" applyProtection="1">
      <alignment wrapText="1"/>
      <protection locked="0"/>
    </xf>
    <xf numFmtId="0" fontId="1" fillId="7" borderId="24" xfId="0" applyFont="1" applyFill="1" applyBorder="1" applyProtection="1">
      <protection locked="0"/>
    </xf>
    <xf numFmtId="0" fontId="1" fillId="7" borderId="20" xfId="0" applyFont="1" applyFill="1" applyBorder="1" applyAlignment="1" applyProtection="1">
      <alignment wrapText="1"/>
    </xf>
    <xf numFmtId="0" fontId="1" fillId="7" borderId="7" xfId="0" applyFont="1" applyFill="1" applyBorder="1" applyAlignment="1" applyProtection="1">
      <alignment wrapText="1"/>
    </xf>
    <xf numFmtId="0" fontId="1" fillId="0" borderId="24" xfId="0" applyFont="1" applyFill="1" applyBorder="1" applyAlignment="1" applyProtection="1">
      <alignment wrapText="1"/>
    </xf>
    <xf numFmtId="0" fontId="1" fillId="0" borderId="21" xfId="0" applyFont="1" applyFill="1" applyBorder="1" applyAlignment="1" applyProtection="1">
      <alignment wrapText="1"/>
    </xf>
    <xf numFmtId="0" fontId="16" fillId="10" borderId="9" xfId="0" applyFont="1" applyFill="1" applyBorder="1" applyAlignment="1" applyProtection="1">
      <alignment wrapText="1"/>
    </xf>
    <xf numFmtId="0" fontId="1" fillId="0" borderId="24" xfId="0" applyFont="1" applyFill="1" applyBorder="1" applyProtection="1">
      <protection locked="0"/>
    </xf>
    <xf numFmtId="0" fontId="1" fillId="8" borderId="27" xfId="0" applyFont="1" applyFill="1" applyBorder="1" applyAlignment="1" applyProtection="1">
      <alignment wrapText="1"/>
    </xf>
    <xf numFmtId="0" fontId="1" fillId="0" borderId="44" xfId="0" applyFont="1" applyBorder="1" applyAlignment="1" applyProtection="1">
      <alignment wrapText="1"/>
    </xf>
    <xf numFmtId="0" fontId="1" fillId="8" borderId="45" xfId="0" applyFont="1" applyFill="1" applyBorder="1" applyAlignment="1" applyProtection="1">
      <alignment wrapText="1"/>
    </xf>
    <xf numFmtId="0" fontId="1" fillId="0" borderId="45" xfId="0" applyFont="1" applyBorder="1" applyAlignment="1" applyProtection="1">
      <alignment wrapText="1"/>
    </xf>
    <xf numFmtId="0" fontId="1" fillId="8" borderId="46" xfId="0" applyFont="1" applyFill="1" applyBorder="1" applyAlignment="1" applyProtection="1">
      <alignment wrapText="1"/>
    </xf>
    <xf numFmtId="0" fontId="1" fillId="0" borderId="45" xfId="0" applyFont="1" applyFill="1" applyBorder="1" applyAlignment="1" applyProtection="1">
      <alignment wrapText="1"/>
    </xf>
    <xf numFmtId="0" fontId="1" fillId="7" borderId="23" xfId="0" applyFont="1" applyFill="1" applyBorder="1" applyAlignment="1" applyProtection="1">
      <alignment wrapText="1"/>
    </xf>
    <xf numFmtId="0" fontId="1" fillId="0" borderId="47" xfId="0" applyFont="1" applyBorder="1" applyAlignment="1" applyProtection="1">
      <alignment wrapText="1"/>
    </xf>
    <xf numFmtId="0" fontId="1" fillId="8" borderId="48" xfId="0" applyFont="1" applyFill="1" applyBorder="1" applyAlignment="1" applyProtection="1">
      <alignment wrapText="1"/>
    </xf>
    <xf numFmtId="0" fontId="1" fillId="8" borderId="25" xfId="0" applyFont="1" applyFill="1" applyBorder="1" applyAlignment="1" applyProtection="1">
      <alignment wrapText="1"/>
    </xf>
    <xf numFmtId="0" fontId="1" fillId="0" borderId="29" xfId="0" applyFont="1" applyBorder="1" applyProtection="1">
      <protection locked="0"/>
    </xf>
    <xf numFmtId="0" fontId="1" fillId="7" borderId="30" xfId="0" applyFont="1" applyFill="1" applyBorder="1" applyProtection="1">
      <protection locked="0"/>
    </xf>
    <xf numFmtId="0" fontId="1" fillId="0" borderId="17" xfId="0" applyFont="1" applyBorder="1" applyAlignment="1" applyProtection="1">
      <alignment wrapText="1"/>
    </xf>
    <xf numFmtId="0" fontId="0" fillId="0" borderId="0" xfId="0" applyProtection="1"/>
    <xf numFmtId="0" fontId="1" fillId="7" borderId="50" xfId="0" applyFont="1" applyFill="1" applyBorder="1"/>
    <xf numFmtId="0" fontId="1" fillId="0" borderId="51" xfId="0" applyFont="1" applyBorder="1" applyAlignment="1" applyProtection="1">
      <alignment horizontal="center"/>
      <protection locked="0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0" borderId="42" xfId="0" applyFont="1" applyBorder="1" applyProtection="1">
      <protection locked="0"/>
    </xf>
    <xf numFmtId="0" fontId="1" fillId="7" borderId="49" xfId="0" applyFont="1" applyFill="1" applyBorder="1" applyProtection="1">
      <protection locked="0"/>
    </xf>
    <xf numFmtId="0" fontId="1" fillId="0" borderId="45" xfId="0" applyFont="1" applyBorder="1" applyProtection="1">
      <protection locked="0"/>
    </xf>
    <xf numFmtId="0" fontId="1" fillId="7" borderId="50" xfId="0" applyFont="1" applyFill="1" applyBorder="1" applyProtection="1">
      <protection locked="0"/>
    </xf>
    <xf numFmtId="0" fontId="1" fillId="7" borderId="53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right" wrapText="1"/>
    </xf>
    <xf numFmtId="0" fontId="1" fillId="7" borderId="18" xfId="0" applyFont="1" applyFill="1" applyBorder="1" applyAlignment="1" applyProtection="1">
      <alignment horizontal="right" wrapText="1"/>
    </xf>
    <xf numFmtId="0" fontId="1" fillId="0" borderId="18" xfId="0" applyFont="1" applyBorder="1" applyAlignment="1" applyProtection="1">
      <alignment horizontal="right"/>
    </xf>
    <xf numFmtId="0" fontId="1" fillId="7" borderId="18" xfId="0" applyFont="1" applyFill="1" applyBorder="1" applyAlignment="1" applyProtection="1">
      <alignment horizontal="right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2" fillId="0" borderId="0" xfId="0" applyFont="1" applyBorder="1" applyAlignment="1">
      <alignment horizontal="center"/>
    </xf>
    <xf numFmtId="0" fontId="5" fillId="0" borderId="0" xfId="0" applyFont="1" applyBorder="1" applyProtection="1">
      <protection locked="0"/>
    </xf>
    <xf numFmtId="0" fontId="16" fillId="10" borderId="16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19" fillId="11" borderId="38" xfId="0" applyFont="1" applyFill="1" applyBorder="1" applyAlignment="1" applyProtection="1">
      <alignment horizontal="left"/>
    </xf>
    <xf numFmtId="0" fontId="19" fillId="11" borderId="39" xfId="0" applyFont="1" applyFill="1" applyBorder="1" applyAlignment="1" applyProtection="1">
      <alignment horizontal="left"/>
    </xf>
    <xf numFmtId="0" fontId="19" fillId="11" borderId="40" xfId="0" applyFont="1" applyFill="1" applyBorder="1" applyAlignment="1" applyProtection="1">
      <alignment horizontal="left"/>
    </xf>
    <xf numFmtId="0" fontId="16" fillId="10" borderId="37" xfId="0" applyFont="1" applyFill="1" applyBorder="1" applyAlignment="1">
      <alignment horizontal="right"/>
    </xf>
    <xf numFmtId="0" fontId="12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19" fillId="11" borderId="41" xfId="0" applyFont="1" applyFill="1" applyBorder="1" applyAlignment="1" applyProtection="1">
      <alignment horizontal="center"/>
      <protection locked="0"/>
    </xf>
    <xf numFmtId="0" fontId="19" fillId="11" borderId="42" xfId="0" applyFont="1" applyFill="1" applyBorder="1" applyAlignment="1" applyProtection="1">
      <alignment horizontal="center"/>
      <protection locked="0"/>
    </xf>
    <xf numFmtId="3" fontId="1" fillId="0" borderId="0" xfId="0" applyNumberFormat="1" applyFont="1" applyAlignment="1">
      <alignment horizontal="right" indent="1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right" indent="1"/>
    </xf>
    <xf numFmtId="4" fontId="1" fillId="0" borderId="25" xfId="0" applyNumberFormat="1" applyFont="1" applyBorder="1" applyAlignment="1">
      <alignment horizontal="right" wrapText="1" indent="1"/>
    </xf>
    <xf numFmtId="4" fontId="1" fillId="7" borderId="43" xfId="0" applyNumberFormat="1" applyFont="1" applyFill="1" applyBorder="1" applyAlignment="1">
      <alignment horizontal="right" wrapText="1" indent="1"/>
    </xf>
    <xf numFmtId="4" fontId="1" fillId="0" borderId="18" xfId="0" applyNumberFormat="1" applyFont="1" applyBorder="1" applyAlignment="1">
      <alignment horizontal="right" wrapText="1" indent="1"/>
    </xf>
    <xf numFmtId="4" fontId="1" fillId="7" borderId="18" xfId="0" applyNumberFormat="1" applyFont="1" applyFill="1" applyBorder="1" applyAlignment="1">
      <alignment horizontal="right" wrapText="1" indent="1"/>
    </xf>
    <xf numFmtId="4" fontId="1" fillId="0" borderId="23" xfId="0" applyNumberFormat="1" applyFont="1" applyBorder="1" applyAlignment="1">
      <alignment horizontal="right" wrapText="1" indent="1"/>
    </xf>
    <xf numFmtId="4" fontId="1" fillId="7" borderId="21" xfId="0" applyNumberFormat="1" applyFont="1" applyFill="1" applyBorder="1" applyAlignment="1">
      <alignment horizontal="right" wrapText="1" indent="1"/>
    </xf>
    <xf numFmtId="4" fontId="1" fillId="5" borderId="7" xfId="0" applyNumberFormat="1" applyFont="1" applyFill="1" applyBorder="1" applyAlignment="1">
      <alignment horizontal="right" wrapText="1" indent="1"/>
    </xf>
    <xf numFmtId="4" fontId="1" fillId="0" borderId="7" xfId="0" applyNumberFormat="1" applyFont="1" applyBorder="1" applyAlignment="1">
      <alignment horizontal="right" wrapText="1" indent="1"/>
    </xf>
    <xf numFmtId="4" fontId="16" fillId="10" borderId="9" xfId="0" applyNumberFormat="1" applyFont="1" applyFill="1" applyBorder="1" applyAlignment="1">
      <alignment horizontal="right" wrapText="1" inden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808080"/>
      <rgbColor rgb="FF9999FF"/>
      <rgbColor rgb="FF953735"/>
      <rgbColor rgb="FFFFFFCC"/>
      <rgbColor rgb="FFDAE3F3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BDD6EE"/>
      <rgbColor rgb="FFCCFFCC"/>
      <rgbColor rgb="FFFFFF99"/>
      <rgbColor rgb="FF8EB4E3"/>
      <rgbColor rgb="FFFAC090"/>
      <rgbColor rgb="FFB3A2C7"/>
      <rgbColor rgb="FFF8CBAD"/>
      <rgbColor rgb="FF558ED5"/>
      <rgbColor rgb="FF33CCCC"/>
      <rgbColor rgb="FF99CC00"/>
      <rgbColor rgb="FFFFCC00"/>
      <rgbColor rgb="FFFF9900"/>
      <rgbColor rgb="FFE46C0A"/>
      <rgbColor rgb="FF604A7B"/>
      <rgbColor rgb="FF7F7F7F"/>
      <rgbColor rgb="FF17375E"/>
      <rgbColor rgb="FF339966"/>
      <rgbColor rgb="FF0D0D0D"/>
      <rgbColor rgb="FF333300"/>
      <rgbColor rgb="FF984807"/>
      <rgbColor rgb="FFC55A11"/>
      <rgbColor rgb="FF333399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6</xdr:row>
      <xdr:rowOff>76200</xdr:rowOff>
    </xdr:from>
    <xdr:to>
      <xdr:col>2</xdr:col>
      <xdr:colOff>733425</xdr:colOff>
      <xdr:row>6</xdr:row>
      <xdr:rowOff>209550</xdr:rowOff>
    </xdr:to>
    <xdr:sp macro="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8849B0C7-5748-4C2D-93A1-E767AEB138C6}"/>
            </a:ext>
          </a:extLst>
        </xdr:cNvPr>
        <xdr:cNvSpPr/>
      </xdr:nvSpPr>
      <xdr:spPr>
        <a:xfrm>
          <a:off x="2066925" y="1314450"/>
          <a:ext cx="4476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7"/>
  <sheetViews>
    <sheetView zoomScaleNormal="100" workbookViewId="0"/>
  </sheetViews>
  <sheetFormatPr baseColWidth="10" defaultColWidth="9.109375" defaultRowHeight="13.2"/>
  <cols>
    <col min="1" max="26" width="10.5546875"/>
  </cols>
  <sheetData>
    <row r="1" spans="1:7" ht="12.75" customHeight="1"/>
    <row r="2" spans="1:7" ht="12.75" customHeight="1">
      <c r="A2" s="1">
        <v>5000</v>
      </c>
      <c r="B2" s="1">
        <v>0.56000000000000005</v>
      </c>
      <c r="C2" s="1" t="s">
        <v>0</v>
      </c>
      <c r="D2" s="1">
        <f>A2-B2</f>
        <v>4999.4399999999996</v>
      </c>
    </row>
    <row r="3" spans="1:7" ht="12.75" customHeight="1">
      <c r="A3" s="1">
        <v>0.56000000000000005</v>
      </c>
    </row>
    <row r="4" spans="1:7" ht="12.75" customHeight="1">
      <c r="A4" s="1">
        <v>0.48</v>
      </c>
    </row>
    <row r="5" spans="1:7" ht="12.75" customHeight="1">
      <c r="A5" s="2"/>
    </row>
    <row r="6" spans="1:7" ht="12.75" customHeight="1">
      <c r="A6" s="2"/>
    </row>
    <row r="7" spans="1:7" ht="12.75" customHeight="1">
      <c r="A7" s="2">
        <f>A2-E8</f>
        <v>4955</v>
      </c>
    </row>
    <row r="8" spans="1:7" ht="12.75" customHeight="1">
      <c r="A8" s="2">
        <f t="shared" ref="A8:A36" si="0">A7-E8+1</f>
        <v>4911</v>
      </c>
      <c r="E8" s="1">
        <v>45</v>
      </c>
      <c r="F8" s="2" t="b">
        <f>'Frais de transport janvier15'!G7=IF(F5&lt;I5,I6,I7)</f>
        <v>1</v>
      </c>
      <c r="G8" s="2">
        <f t="shared" ref="G8:G29" si="1">E8*F8</f>
        <v>45</v>
      </c>
    </row>
    <row r="9" spans="1:7" ht="12.75" customHeight="1">
      <c r="A9" s="2">
        <f t="shared" si="0"/>
        <v>4834</v>
      </c>
      <c r="E9" s="1">
        <v>78</v>
      </c>
      <c r="F9" s="2">
        <f t="shared" ref="F9:F40" si="2">IF(E9&lt;A7,A$3,A$4)</f>
        <v>0.56000000000000005</v>
      </c>
      <c r="G9" s="2">
        <f t="shared" si="1"/>
        <v>43.680000000000007</v>
      </c>
    </row>
    <row r="10" spans="1:7" ht="12.75" customHeight="1">
      <c r="A10" s="2">
        <f t="shared" si="0"/>
        <v>4812</v>
      </c>
      <c r="E10" s="1">
        <v>23</v>
      </c>
      <c r="F10" s="2">
        <f t="shared" si="2"/>
        <v>0.56000000000000005</v>
      </c>
      <c r="G10" s="2">
        <f t="shared" si="1"/>
        <v>12.88</v>
      </c>
    </row>
    <row r="11" spans="1:7" ht="12.75" customHeight="1">
      <c r="A11" s="2">
        <f t="shared" si="0"/>
        <v>4791</v>
      </c>
      <c r="E11" s="1">
        <v>22</v>
      </c>
      <c r="F11" s="2">
        <f t="shared" si="2"/>
        <v>0.56000000000000005</v>
      </c>
      <c r="G11" s="2">
        <f t="shared" si="1"/>
        <v>12.32</v>
      </c>
    </row>
    <row r="12" spans="1:7" ht="12.75" customHeight="1">
      <c r="A12" s="2">
        <f t="shared" si="0"/>
        <v>4660</v>
      </c>
      <c r="E12" s="1">
        <v>132</v>
      </c>
      <c r="F12" s="2">
        <f t="shared" si="2"/>
        <v>0.56000000000000005</v>
      </c>
      <c r="G12" s="2">
        <f t="shared" si="1"/>
        <v>73.92</v>
      </c>
    </row>
    <row r="13" spans="1:7" ht="12.75" customHeight="1">
      <c r="A13" s="2">
        <f t="shared" si="0"/>
        <v>4517</v>
      </c>
      <c r="E13" s="1">
        <v>144</v>
      </c>
      <c r="F13" s="2">
        <f t="shared" si="2"/>
        <v>0.56000000000000005</v>
      </c>
      <c r="G13" s="2">
        <f t="shared" si="1"/>
        <v>80.640000000000015</v>
      </c>
    </row>
    <row r="14" spans="1:7" ht="12.75" customHeight="1">
      <c r="A14" s="2">
        <f t="shared" si="0"/>
        <v>4074</v>
      </c>
      <c r="E14" s="1">
        <v>444</v>
      </c>
      <c r="F14" s="2">
        <f t="shared" si="2"/>
        <v>0.56000000000000005</v>
      </c>
      <c r="G14" s="2">
        <f t="shared" si="1"/>
        <v>248.64000000000001</v>
      </c>
    </row>
    <row r="15" spans="1:7" ht="12.75" customHeight="1">
      <c r="A15" s="2">
        <f t="shared" si="0"/>
        <v>3631</v>
      </c>
      <c r="E15" s="1">
        <v>444</v>
      </c>
      <c r="F15" s="2">
        <f t="shared" si="2"/>
        <v>0.56000000000000005</v>
      </c>
      <c r="G15" s="2">
        <f t="shared" si="1"/>
        <v>248.64000000000001</v>
      </c>
    </row>
    <row r="16" spans="1:7" ht="12.75" customHeight="1">
      <c r="A16" s="2">
        <f t="shared" si="0"/>
        <v>3188</v>
      </c>
      <c r="E16" s="1">
        <v>444</v>
      </c>
      <c r="F16" s="2">
        <f t="shared" si="2"/>
        <v>0.56000000000000005</v>
      </c>
      <c r="G16" s="2">
        <f t="shared" si="1"/>
        <v>248.64000000000001</v>
      </c>
    </row>
    <row r="17" spans="1:7" ht="12.75" customHeight="1">
      <c r="A17" s="2">
        <f t="shared" si="0"/>
        <v>2745</v>
      </c>
      <c r="E17" s="1">
        <v>444</v>
      </c>
      <c r="F17" s="2">
        <f t="shared" si="2"/>
        <v>0.56000000000000005</v>
      </c>
      <c r="G17" s="2">
        <f t="shared" si="1"/>
        <v>248.64000000000001</v>
      </c>
    </row>
    <row r="18" spans="1:7" ht="12.75" customHeight="1">
      <c r="A18" s="2">
        <f t="shared" si="0"/>
        <v>2181</v>
      </c>
      <c r="E18" s="1">
        <v>565</v>
      </c>
      <c r="F18" s="2">
        <f t="shared" si="2"/>
        <v>0.56000000000000005</v>
      </c>
      <c r="G18" s="2">
        <f t="shared" si="1"/>
        <v>316.40000000000003</v>
      </c>
    </row>
    <row r="19" spans="1:7" ht="12.75" customHeight="1">
      <c r="A19" s="2">
        <f t="shared" si="0"/>
        <v>2126</v>
      </c>
      <c r="E19" s="1">
        <v>56</v>
      </c>
      <c r="F19" s="2">
        <f t="shared" si="2"/>
        <v>0.56000000000000005</v>
      </c>
      <c r="G19" s="2">
        <f t="shared" si="1"/>
        <v>31.360000000000003</v>
      </c>
    </row>
    <row r="20" spans="1:7" ht="12.75" customHeight="1">
      <c r="A20" s="2">
        <f t="shared" si="0"/>
        <v>2072</v>
      </c>
      <c r="E20" s="1">
        <v>55</v>
      </c>
      <c r="F20" s="2">
        <f t="shared" si="2"/>
        <v>0.56000000000000005</v>
      </c>
      <c r="G20" s="2">
        <f t="shared" si="1"/>
        <v>30.800000000000004</v>
      </c>
    </row>
    <row r="21" spans="1:7" ht="12.75" customHeight="1">
      <c r="A21" s="2">
        <f t="shared" si="0"/>
        <v>2053</v>
      </c>
      <c r="E21" s="1">
        <v>20</v>
      </c>
      <c r="F21" s="2">
        <f t="shared" si="2"/>
        <v>0.56000000000000005</v>
      </c>
      <c r="G21" s="2">
        <f t="shared" si="1"/>
        <v>11.200000000000001</v>
      </c>
    </row>
    <row r="22" spans="1:7" ht="12.75" customHeight="1">
      <c r="A22" s="2">
        <f t="shared" si="0"/>
        <v>1854</v>
      </c>
      <c r="E22" s="1">
        <v>200</v>
      </c>
      <c r="F22" s="2">
        <f t="shared" si="2"/>
        <v>0.56000000000000005</v>
      </c>
      <c r="G22" s="2">
        <f t="shared" si="1"/>
        <v>112.00000000000001</v>
      </c>
    </row>
    <row r="23" spans="1:7" ht="12.75" customHeight="1">
      <c r="A23" s="2">
        <f t="shared" si="0"/>
        <v>1455</v>
      </c>
      <c r="E23" s="1">
        <v>400</v>
      </c>
      <c r="F23" s="2">
        <f t="shared" si="2"/>
        <v>0.56000000000000005</v>
      </c>
      <c r="G23" s="2">
        <f t="shared" si="1"/>
        <v>224.00000000000003</v>
      </c>
    </row>
    <row r="24" spans="1:7" ht="12.75" customHeight="1">
      <c r="A24" s="2">
        <f t="shared" si="0"/>
        <v>1206</v>
      </c>
      <c r="E24" s="1">
        <v>250</v>
      </c>
      <c r="F24" s="2">
        <f t="shared" si="2"/>
        <v>0.56000000000000005</v>
      </c>
      <c r="G24" s="2">
        <f t="shared" si="1"/>
        <v>140</v>
      </c>
    </row>
    <row r="25" spans="1:7" ht="12.75" customHeight="1">
      <c r="A25" s="2">
        <f t="shared" si="0"/>
        <v>874</v>
      </c>
      <c r="E25" s="1">
        <v>333</v>
      </c>
      <c r="F25" s="2">
        <f t="shared" si="2"/>
        <v>0.56000000000000005</v>
      </c>
      <c r="G25" s="2">
        <f t="shared" si="1"/>
        <v>186.48000000000002</v>
      </c>
    </row>
    <row r="26" spans="1:7" ht="12.75" customHeight="1">
      <c r="A26" s="2">
        <f t="shared" si="0"/>
        <v>869</v>
      </c>
      <c r="E26" s="1">
        <v>6</v>
      </c>
      <c r="F26" s="2">
        <f t="shared" si="2"/>
        <v>0.56000000000000005</v>
      </c>
      <c r="G26" s="2">
        <f t="shared" si="1"/>
        <v>3.3600000000000003</v>
      </c>
    </row>
    <row r="27" spans="1:7" ht="12.75" customHeight="1">
      <c r="A27" s="2">
        <f t="shared" si="0"/>
        <v>860</v>
      </c>
      <c r="E27" s="1">
        <v>10</v>
      </c>
      <c r="F27" s="2">
        <f t="shared" si="2"/>
        <v>0.56000000000000005</v>
      </c>
      <c r="G27" s="2">
        <f t="shared" si="1"/>
        <v>5.6000000000000005</v>
      </c>
    </row>
    <row r="28" spans="1:7" ht="12.75" customHeight="1">
      <c r="A28" s="2">
        <f t="shared" si="0"/>
        <v>851</v>
      </c>
      <c r="E28" s="1">
        <v>10</v>
      </c>
      <c r="F28" s="2">
        <f t="shared" si="2"/>
        <v>0.56000000000000005</v>
      </c>
      <c r="G28" s="2">
        <f t="shared" si="1"/>
        <v>5.6000000000000005</v>
      </c>
    </row>
    <row r="29" spans="1:7" ht="12.75" customHeight="1">
      <c r="A29" s="2">
        <f t="shared" si="0"/>
        <v>822</v>
      </c>
      <c r="E29" s="1">
        <v>30</v>
      </c>
      <c r="F29" s="2">
        <f t="shared" si="2"/>
        <v>0.56000000000000005</v>
      </c>
      <c r="G29" s="2">
        <f t="shared" si="1"/>
        <v>16.8</v>
      </c>
    </row>
    <row r="30" spans="1:7" ht="12.75" customHeight="1">
      <c r="A30" s="2">
        <f t="shared" si="0"/>
        <v>813</v>
      </c>
      <c r="E30" s="1">
        <v>10</v>
      </c>
      <c r="F30" s="2">
        <f t="shared" si="2"/>
        <v>0.56000000000000005</v>
      </c>
    </row>
    <row r="31" spans="1:7" ht="12.75" customHeight="1">
      <c r="A31" s="2">
        <f t="shared" si="0"/>
        <v>14</v>
      </c>
      <c r="E31" s="1">
        <v>800</v>
      </c>
      <c r="F31" s="2">
        <f t="shared" si="2"/>
        <v>0.56000000000000005</v>
      </c>
    </row>
    <row r="32" spans="1:7" ht="12.75" customHeight="1">
      <c r="A32" s="2">
        <f t="shared" si="0"/>
        <v>1</v>
      </c>
      <c r="E32" s="1">
        <v>14</v>
      </c>
      <c r="F32" s="2">
        <f t="shared" si="2"/>
        <v>0.56000000000000005</v>
      </c>
    </row>
    <row r="33" spans="1:6" ht="12.75" customHeight="1">
      <c r="A33" s="2">
        <f t="shared" si="0"/>
        <v>1</v>
      </c>
      <c r="E33" s="1">
        <v>1</v>
      </c>
      <c r="F33" s="2">
        <f t="shared" si="2"/>
        <v>0.56000000000000005</v>
      </c>
    </row>
    <row r="34" spans="1:6" ht="12.75" customHeight="1">
      <c r="A34" s="2">
        <f t="shared" si="0"/>
        <v>0</v>
      </c>
      <c r="E34" s="1">
        <v>2</v>
      </c>
      <c r="F34" s="2">
        <f t="shared" si="2"/>
        <v>0.48</v>
      </c>
    </row>
    <row r="35" spans="1:6" ht="12.75" customHeight="1">
      <c r="A35" s="2">
        <f t="shared" si="0"/>
        <v>1</v>
      </c>
      <c r="F35" s="2">
        <f t="shared" si="2"/>
        <v>0.56000000000000005</v>
      </c>
    </row>
    <row r="36" spans="1:6" ht="12.75" customHeight="1">
      <c r="A36" s="2">
        <f t="shared" si="0"/>
        <v>2</v>
      </c>
      <c r="F36" s="2">
        <f t="shared" si="2"/>
        <v>0.48</v>
      </c>
    </row>
    <row r="37" spans="1:6" ht="12.75" customHeight="1">
      <c r="A37" s="2"/>
      <c r="F37" s="2">
        <f t="shared" si="2"/>
        <v>0.56000000000000005</v>
      </c>
    </row>
    <row r="38" spans="1:6" ht="12.75" customHeight="1">
      <c r="A38" s="2"/>
      <c r="F38" s="2">
        <f t="shared" si="2"/>
        <v>0.56000000000000005</v>
      </c>
    </row>
    <row r="39" spans="1:6" ht="12.75" customHeight="1">
      <c r="A39" s="2"/>
      <c r="F39" s="2">
        <f t="shared" si="2"/>
        <v>0.48</v>
      </c>
    </row>
    <row r="40" spans="1:6" ht="12.75" customHeight="1">
      <c r="A40" s="2"/>
      <c r="F40" s="2">
        <f t="shared" si="2"/>
        <v>0.48</v>
      </c>
    </row>
    <row r="41" spans="1:6" ht="12.75" customHeight="1">
      <c r="A41" s="2"/>
      <c r="F41" s="2">
        <f t="shared" ref="F41:F72" si="3">IF(E41&lt;A39,A$3,A$4)</f>
        <v>0.48</v>
      </c>
    </row>
    <row r="42" spans="1:6" ht="12.75" customHeight="1">
      <c r="A42" s="2"/>
      <c r="F42" s="2">
        <f t="shared" si="3"/>
        <v>0.48</v>
      </c>
    </row>
    <row r="43" spans="1:6" ht="12.75" customHeight="1">
      <c r="A43" s="2"/>
      <c r="F43" s="2">
        <f t="shared" si="3"/>
        <v>0.48</v>
      </c>
    </row>
    <row r="44" spans="1:6" ht="12.75" customHeight="1">
      <c r="A44" s="2"/>
      <c r="F44" s="2">
        <f t="shared" si="3"/>
        <v>0.48</v>
      </c>
    </row>
    <row r="45" spans="1:6" ht="12.75" customHeight="1">
      <c r="A45" s="2"/>
      <c r="F45" s="2">
        <f t="shared" si="3"/>
        <v>0.48</v>
      </c>
    </row>
    <row r="46" spans="1:6" ht="12.75" customHeight="1">
      <c r="A46" s="2"/>
      <c r="F46" s="2">
        <f t="shared" si="3"/>
        <v>0.48</v>
      </c>
    </row>
    <row r="47" spans="1:6" ht="12.75" customHeight="1">
      <c r="A47" s="2"/>
      <c r="F47" s="2">
        <f t="shared" si="3"/>
        <v>0.48</v>
      </c>
    </row>
    <row r="48" spans="1:6" ht="12.75" customHeight="1">
      <c r="A48" s="2"/>
      <c r="F48" s="2">
        <f t="shared" si="3"/>
        <v>0.48</v>
      </c>
    </row>
    <row r="49" spans="1:6" ht="12.75" customHeight="1">
      <c r="A49" s="2"/>
      <c r="F49" s="2">
        <f t="shared" si="3"/>
        <v>0.48</v>
      </c>
    </row>
    <row r="50" spans="1:6" ht="12.75" customHeight="1">
      <c r="A50" s="2"/>
      <c r="F50" s="2">
        <f t="shared" si="3"/>
        <v>0.48</v>
      </c>
    </row>
    <row r="51" spans="1:6" ht="12.75" customHeight="1">
      <c r="A51" s="2"/>
      <c r="F51" s="2">
        <f t="shared" si="3"/>
        <v>0.48</v>
      </c>
    </row>
    <row r="52" spans="1:6" ht="12.75" customHeight="1">
      <c r="A52" s="2"/>
      <c r="F52" s="2">
        <f t="shared" si="3"/>
        <v>0.48</v>
      </c>
    </row>
    <row r="53" spans="1:6" ht="12.75" customHeight="1">
      <c r="A53" s="2"/>
      <c r="F53" s="2">
        <f t="shared" si="3"/>
        <v>0.48</v>
      </c>
    </row>
    <row r="54" spans="1:6" ht="12.75" customHeight="1">
      <c r="A54" s="2"/>
      <c r="F54" s="2">
        <f t="shared" si="3"/>
        <v>0.48</v>
      </c>
    </row>
    <row r="55" spans="1:6" ht="12.75" customHeight="1">
      <c r="A55" s="2"/>
      <c r="F55" s="2">
        <f t="shared" si="3"/>
        <v>0.48</v>
      </c>
    </row>
    <row r="56" spans="1:6" ht="12.75" customHeight="1">
      <c r="A56" s="2"/>
      <c r="F56" s="2">
        <f t="shared" si="3"/>
        <v>0.48</v>
      </c>
    </row>
    <row r="57" spans="1:6" ht="12.75" customHeight="1">
      <c r="A57" s="2"/>
      <c r="F57" s="2">
        <f t="shared" si="3"/>
        <v>0.48</v>
      </c>
    </row>
    <row r="58" spans="1:6" ht="12.75" customHeight="1">
      <c r="A58" s="2"/>
      <c r="F58" s="2">
        <f t="shared" si="3"/>
        <v>0.48</v>
      </c>
    </row>
    <row r="59" spans="1:6" ht="12.75" customHeight="1">
      <c r="A59" s="2"/>
      <c r="F59" s="2">
        <f t="shared" si="3"/>
        <v>0.48</v>
      </c>
    </row>
    <row r="60" spans="1:6" ht="12.75" customHeight="1">
      <c r="A60" s="2"/>
      <c r="F60" s="2">
        <f t="shared" si="3"/>
        <v>0.48</v>
      </c>
    </row>
    <row r="61" spans="1:6" ht="12.75" customHeight="1">
      <c r="A61" s="2"/>
      <c r="F61" s="2">
        <f t="shared" si="3"/>
        <v>0.48</v>
      </c>
    </row>
    <row r="62" spans="1:6" ht="12.75" customHeight="1">
      <c r="A62" s="2"/>
      <c r="F62" s="2">
        <f t="shared" si="3"/>
        <v>0.48</v>
      </c>
    </row>
    <row r="63" spans="1:6" ht="12.75" customHeight="1">
      <c r="A63" s="2"/>
      <c r="F63" s="2">
        <f t="shared" si="3"/>
        <v>0.48</v>
      </c>
    </row>
    <row r="64" spans="1:6" ht="12.75" customHeight="1">
      <c r="A64" s="2"/>
      <c r="F64" s="2">
        <f t="shared" si="3"/>
        <v>0.48</v>
      </c>
    </row>
    <row r="65" spans="1:6" ht="12.75" customHeight="1">
      <c r="A65" s="2"/>
      <c r="F65" s="2">
        <f t="shared" si="3"/>
        <v>0.48</v>
      </c>
    </row>
    <row r="66" spans="1:6" ht="12.75" customHeight="1">
      <c r="A66" s="2"/>
      <c r="F66" s="2">
        <f t="shared" si="3"/>
        <v>0.48</v>
      </c>
    </row>
    <row r="67" spans="1:6" ht="12.75" customHeight="1">
      <c r="A67" s="2"/>
      <c r="F67" s="2">
        <f t="shared" si="3"/>
        <v>0.48</v>
      </c>
    </row>
    <row r="68" spans="1:6" ht="12.75" customHeight="1">
      <c r="A68" s="2"/>
      <c r="F68" s="2">
        <f t="shared" si="3"/>
        <v>0.48</v>
      </c>
    </row>
    <row r="69" spans="1:6" ht="12.75" customHeight="1">
      <c r="A69" s="2"/>
      <c r="F69" s="2">
        <f t="shared" si="3"/>
        <v>0.48</v>
      </c>
    </row>
    <row r="70" spans="1:6" ht="12.75" customHeight="1">
      <c r="A70" s="2"/>
      <c r="F70" s="2">
        <f t="shared" si="3"/>
        <v>0.48</v>
      </c>
    </row>
    <row r="71" spans="1:6" ht="12.75" customHeight="1">
      <c r="A71" s="2"/>
      <c r="F71" s="2">
        <f t="shared" si="3"/>
        <v>0.48</v>
      </c>
    </row>
    <row r="72" spans="1:6" ht="12.75" customHeight="1">
      <c r="A72" s="2"/>
      <c r="F72" s="2">
        <f t="shared" si="3"/>
        <v>0.48</v>
      </c>
    </row>
    <row r="73" spans="1:6" ht="12.75" customHeight="1">
      <c r="A73" s="2"/>
      <c r="F73" s="2">
        <f t="shared" ref="F73:F104" si="4">IF(E73&lt;A71,A$3,A$4)</f>
        <v>0.48</v>
      </c>
    </row>
    <row r="74" spans="1:6" ht="12.75" customHeight="1">
      <c r="A74" s="2"/>
      <c r="F74" s="2">
        <f t="shared" si="4"/>
        <v>0.48</v>
      </c>
    </row>
    <row r="75" spans="1:6" ht="12.75" customHeight="1">
      <c r="A75" s="2"/>
      <c r="F75" s="2">
        <f t="shared" si="4"/>
        <v>0.48</v>
      </c>
    </row>
    <row r="76" spans="1:6" ht="12.75" customHeight="1">
      <c r="A76" s="2"/>
      <c r="F76" s="2">
        <f t="shared" si="4"/>
        <v>0.48</v>
      </c>
    </row>
    <row r="77" spans="1:6" ht="12.75" customHeight="1">
      <c r="A77" s="2"/>
      <c r="F77" s="2">
        <f t="shared" si="4"/>
        <v>0.48</v>
      </c>
    </row>
    <row r="78" spans="1:6" ht="12.75" customHeight="1">
      <c r="A78" s="2"/>
      <c r="F78" s="2">
        <f t="shared" si="4"/>
        <v>0.48</v>
      </c>
    </row>
    <row r="79" spans="1:6" ht="12.75" customHeight="1">
      <c r="A79" s="2"/>
      <c r="F79" s="2">
        <f t="shared" si="4"/>
        <v>0.48</v>
      </c>
    </row>
    <row r="80" spans="1:6" ht="12.75" customHeight="1">
      <c r="F80" s="2">
        <f t="shared" si="4"/>
        <v>0.48</v>
      </c>
    </row>
    <row r="81" spans="6:6" ht="12.75" customHeight="1">
      <c r="F81" s="2">
        <f t="shared" si="4"/>
        <v>0.48</v>
      </c>
    </row>
    <row r="82" spans="6:6" ht="12.75" customHeight="1">
      <c r="F82" s="2">
        <f t="shared" si="4"/>
        <v>0.48</v>
      </c>
    </row>
    <row r="83" spans="6:6" ht="12.75" customHeight="1">
      <c r="F83" s="2">
        <f t="shared" si="4"/>
        <v>0.48</v>
      </c>
    </row>
    <row r="84" spans="6:6" ht="12.75" customHeight="1">
      <c r="F84" s="2">
        <f t="shared" si="4"/>
        <v>0.48</v>
      </c>
    </row>
    <row r="85" spans="6:6" ht="12.75" customHeight="1">
      <c r="F85" s="2">
        <f t="shared" si="4"/>
        <v>0.48</v>
      </c>
    </row>
    <row r="86" spans="6:6" ht="12.75" customHeight="1">
      <c r="F86" s="2">
        <f t="shared" si="4"/>
        <v>0.48</v>
      </c>
    </row>
    <row r="87" spans="6:6" ht="12.75" customHeight="1">
      <c r="F87" s="2">
        <f t="shared" si="4"/>
        <v>0.48</v>
      </c>
    </row>
    <row r="88" spans="6:6" ht="12.75" customHeight="1">
      <c r="F88" s="2">
        <f t="shared" si="4"/>
        <v>0.48</v>
      </c>
    </row>
    <row r="89" spans="6:6" ht="12.75" customHeight="1">
      <c r="F89" s="2">
        <f t="shared" si="4"/>
        <v>0.48</v>
      </c>
    </row>
    <row r="90" spans="6:6" ht="12.75" customHeight="1">
      <c r="F90" s="2">
        <f t="shared" si="4"/>
        <v>0.48</v>
      </c>
    </row>
    <row r="91" spans="6:6" ht="12.75" customHeight="1">
      <c r="F91" s="2">
        <f t="shared" si="4"/>
        <v>0.48</v>
      </c>
    </row>
    <row r="92" spans="6:6" ht="12.75" customHeight="1">
      <c r="F92" s="2">
        <f t="shared" si="4"/>
        <v>0.48</v>
      </c>
    </row>
    <row r="93" spans="6:6" ht="12.75" customHeight="1">
      <c r="F93" s="2">
        <f t="shared" si="4"/>
        <v>0.48</v>
      </c>
    </row>
    <row r="94" spans="6:6" ht="12.75" customHeight="1">
      <c r="F94" s="2">
        <f t="shared" si="4"/>
        <v>0.48</v>
      </c>
    </row>
    <row r="95" spans="6:6" ht="12.75" customHeight="1">
      <c r="F95" s="2">
        <f t="shared" si="4"/>
        <v>0.48</v>
      </c>
    </row>
    <row r="96" spans="6:6" ht="12.75" customHeight="1">
      <c r="F96" s="2">
        <f t="shared" si="4"/>
        <v>0.48</v>
      </c>
    </row>
    <row r="97" spans="6:6" ht="12.75" customHeight="1">
      <c r="F97" s="2">
        <f t="shared" si="4"/>
        <v>0.48</v>
      </c>
    </row>
    <row r="98" spans="6:6" ht="12.75" customHeight="1">
      <c r="F98" s="2">
        <f t="shared" si="4"/>
        <v>0.48</v>
      </c>
    </row>
    <row r="99" spans="6:6" ht="12.75" customHeight="1">
      <c r="F99" s="2">
        <f t="shared" si="4"/>
        <v>0.48</v>
      </c>
    </row>
    <row r="100" spans="6:6" ht="12.75" customHeight="1">
      <c r="F100" s="2">
        <f t="shared" si="4"/>
        <v>0.48</v>
      </c>
    </row>
    <row r="101" spans="6:6" ht="12.75" customHeight="1">
      <c r="F101" s="2">
        <f t="shared" si="4"/>
        <v>0.48</v>
      </c>
    </row>
    <row r="102" spans="6:6" ht="12.75" customHeight="1">
      <c r="F102" s="2">
        <f t="shared" si="4"/>
        <v>0.48</v>
      </c>
    </row>
    <row r="103" spans="6:6" ht="12.75" customHeight="1">
      <c r="F103" s="2">
        <f t="shared" si="4"/>
        <v>0.48</v>
      </c>
    </row>
    <row r="104" spans="6:6" ht="12.75" customHeight="1">
      <c r="F104" s="2">
        <f t="shared" si="4"/>
        <v>0.48</v>
      </c>
    </row>
    <row r="105" spans="6:6" ht="12.75" customHeight="1">
      <c r="F105" s="2">
        <f t="shared" ref="F105:F136" si="5">IF(E105&lt;A103,A$3,A$4)</f>
        <v>0.48</v>
      </c>
    </row>
    <row r="106" spans="6:6" ht="12.75" customHeight="1">
      <c r="F106" s="2">
        <f t="shared" si="5"/>
        <v>0.48</v>
      </c>
    </row>
    <row r="107" spans="6:6" ht="12.75" customHeight="1">
      <c r="F107" s="2">
        <f t="shared" si="5"/>
        <v>0.48</v>
      </c>
    </row>
    <row r="108" spans="6:6" ht="12.75" customHeight="1">
      <c r="F108" s="2">
        <f t="shared" si="5"/>
        <v>0.48</v>
      </c>
    </row>
    <row r="109" spans="6:6" ht="12.75" customHeight="1">
      <c r="F109" s="2">
        <f t="shared" si="5"/>
        <v>0.48</v>
      </c>
    </row>
    <row r="110" spans="6:6" ht="12.75" customHeight="1">
      <c r="F110" s="2">
        <f t="shared" si="5"/>
        <v>0.48</v>
      </c>
    </row>
    <row r="111" spans="6:6" ht="12.75" customHeight="1">
      <c r="F111" s="2">
        <f t="shared" si="5"/>
        <v>0.48</v>
      </c>
    </row>
    <row r="112" spans="6:6" ht="12.75" customHeight="1">
      <c r="F112" s="2">
        <f t="shared" si="5"/>
        <v>0.48</v>
      </c>
    </row>
    <row r="113" spans="6:6" ht="12.75" customHeight="1">
      <c r="F113" s="2">
        <f t="shared" si="5"/>
        <v>0.48</v>
      </c>
    </row>
    <row r="114" spans="6:6" ht="12.75" customHeight="1">
      <c r="F114" s="2">
        <f t="shared" si="5"/>
        <v>0.48</v>
      </c>
    </row>
    <row r="115" spans="6:6" ht="12.75" customHeight="1">
      <c r="F115" s="2">
        <f t="shared" si="5"/>
        <v>0.48</v>
      </c>
    </row>
    <row r="116" spans="6:6" ht="12.75" customHeight="1">
      <c r="F116" s="2">
        <f t="shared" si="5"/>
        <v>0.48</v>
      </c>
    </row>
    <row r="117" spans="6:6" ht="12.75" customHeight="1">
      <c r="F117" s="2">
        <f t="shared" si="5"/>
        <v>0.48</v>
      </c>
    </row>
    <row r="118" spans="6:6" ht="12.75" customHeight="1">
      <c r="F118" s="2">
        <f t="shared" si="5"/>
        <v>0.48</v>
      </c>
    </row>
    <row r="119" spans="6:6" ht="12.75" customHeight="1">
      <c r="F119" s="2">
        <f t="shared" si="5"/>
        <v>0.48</v>
      </c>
    </row>
    <row r="120" spans="6:6" ht="12.75" customHeight="1">
      <c r="F120" s="2">
        <f t="shared" si="5"/>
        <v>0.48</v>
      </c>
    </row>
    <row r="121" spans="6:6" ht="12.75" customHeight="1">
      <c r="F121" s="2">
        <f t="shared" si="5"/>
        <v>0.48</v>
      </c>
    </row>
    <row r="122" spans="6:6" ht="12.75" customHeight="1">
      <c r="F122" s="2">
        <f t="shared" si="5"/>
        <v>0.48</v>
      </c>
    </row>
    <row r="123" spans="6:6" ht="12.75" customHeight="1">
      <c r="F123" s="2">
        <f t="shared" si="5"/>
        <v>0.48</v>
      </c>
    </row>
    <row r="124" spans="6:6" ht="12.75" customHeight="1">
      <c r="F124" s="2">
        <f t="shared" si="5"/>
        <v>0.48</v>
      </c>
    </row>
    <row r="125" spans="6:6" ht="12.75" customHeight="1">
      <c r="F125" s="2">
        <f t="shared" si="5"/>
        <v>0.48</v>
      </c>
    </row>
    <row r="126" spans="6:6" ht="12.75" customHeight="1">
      <c r="F126" s="2">
        <f t="shared" si="5"/>
        <v>0.48</v>
      </c>
    </row>
    <row r="127" spans="6:6" ht="12.75" customHeight="1">
      <c r="F127" s="2">
        <f t="shared" si="5"/>
        <v>0.48</v>
      </c>
    </row>
    <row r="128" spans="6:6" ht="12.75" customHeight="1">
      <c r="F128" s="2">
        <f t="shared" si="5"/>
        <v>0.48</v>
      </c>
    </row>
    <row r="129" spans="6:6" ht="12.75" customHeight="1">
      <c r="F129" s="2">
        <f t="shared" si="5"/>
        <v>0.48</v>
      </c>
    </row>
    <row r="130" spans="6:6" ht="12.75" customHeight="1">
      <c r="F130" s="2">
        <f t="shared" si="5"/>
        <v>0.48</v>
      </c>
    </row>
    <row r="131" spans="6:6" ht="12.75" customHeight="1">
      <c r="F131" s="2">
        <f t="shared" si="5"/>
        <v>0.48</v>
      </c>
    </row>
    <row r="132" spans="6:6" ht="12.75" customHeight="1">
      <c r="F132" s="2">
        <f t="shared" si="5"/>
        <v>0.48</v>
      </c>
    </row>
    <row r="133" spans="6:6" ht="12.75" customHeight="1">
      <c r="F133" s="2">
        <f t="shared" si="5"/>
        <v>0.48</v>
      </c>
    </row>
    <row r="134" spans="6:6" ht="12.75" customHeight="1">
      <c r="F134" s="2">
        <f t="shared" si="5"/>
        <v>0.48</v>
      </c>
    </row>
    <row r="135" spans="6:6" ht="12.75" customHeight="1">
      <c r="F135" s="2">
        <f t="shared" si="5"/>
        <v>0.48</v>
      </c>
    </row>
    <row r="136" spans="6:6" ht="12.75" customHeight="1">
      <c r="F136" s="2">
        <f t="shared" si="5"/>
        <v>0.48</v>
      </c>
    </row>
    <row r="137" spans="6:6" ht="12.75" customHeight="1">
      <c r="F137" s="2">
        <f t="shared" ref="F137:F168" si="6">IF(E137&lt;A135,A$3,A$4)</f>
        <v>0.48</v>
      </c>
    </row>
    <row r="138" spans="6:6" ht="12.75" customHeight="1">
      <c r="F138" s="2">
        <f t="shared" si="6"/>
        <v>0.48</v>
      </c>
    </row>
    <row r="139" spans="6:6" ht="12.75" customHeight="1">
      <c r="F139" s="2">
        <f t="shared" si="6"/>
        <v>0.48</v>
      </c>
    </row>
    <row r="140" spans="6:6" ht="12.75" customHeight="1">
      <c r="F140" s="2">
        <f t="shared" si="6"/>
        <v>0.48</v>
      </c>
    </row>
    <row r="141" spans="6:6" ht="12.75" customHeight="1">
      <c r="F141" s="2">
        <f t="shared" si="6"/>
        <v>0.48</v>
      </c>
    </row>
    <row r="142" spans="6:6" ht="12.75" customHeight="1">
      <c r="F142" s="2">
        <f t="shared" si="6"/>
        <v>0.48</v>
      </c>
    </row>
    <row r="143" spans="6:6" ht="12.75" customHeight="1">
      <c r="F143" s="2">
        <f t="shared" si="6"/>
        <v>0.48</v>
      </c>
    </row>
    <row r="144" spans="6:6" ht="12.75" customHeight="1">
      <c r="F144" s="2">
        <f t="shared" si="6"/>
        <v>0.48</v>
      </c>
    </row>
    <row r="145" spans="6:6" ht="12.75" customHeight="1">
      <c r="F145" s="2">
        <f t="shared" si="6"/>
        <v>0.48</v>
      </c>
    </row>
    <row r="146" spans="6:6" ht="12.75" customHeight="1">
      <c r="F146" s="2">
        <f t="shared" si="6"/>
        <v>0.48</v>
      </c>
    </row>
    <row r="147" spans="6:6" ht="12.75" customHeight="1">
      <c r="F147" s="2">
        <f t="shared" si="6"/>
        <v>0.48</v>
      </c>
    </row>
    <row r="148" spans="6:6" ht="12.75" customHeight="1">
      <c r="F148" s="2">
        <f t="shared" si="6"/>
        <v>0.48</v>
      </c>
    </row>
    <row r="149" spans="6:6" ht="12.75" customHeight="1">
      <c r="F149" s="2">
        <f t="shared" si="6"/>
        <v>0.48</v>
      </c>
    </row>
    <row r="150" spans="6:6" ht="12.75" customHeight="1">
      <c r="F150" s="2">
        <f t="shared" si="6"/>
        <v>0.48</v>
      </c>
    </row>
    <row r="151" spans="6:6" ht="12.75" customHeight="1">
      <c r="F151" s="2">
        <f t="shared" si="6"/>
        <v>0.48</v>
      </c>
    </row>
    <row r="152" spans="6:6" ht="12.75" customHeight="1">
      <c r="F152" s="2">
        <f t="shared" si="6"/>
        <v>0.48</v>
      </c>
    </row>
    <row r="153" spans="6:6" ht="12.75" customHeight="1">
      <c r="F153" s="2">
        <f t="shared" si="6"/>
        <v>0.48</v>
      </c>
    </row>
    <row r="154" spans="6:6" ht="12.75" customHeight="1">
      <c r="F154" s="2">
        <f t="shared" si="6"/>
        <v>0.48</v>
      </c>
    </row>
    <row r="155" spans="6:6" ht="12.75" customHeight="1">
      <c r="F155" s="2">
        <f t="shared" si="6"/>
        <v>0.48</v>
      </c>
    </row>
    <row r="156" spans="6:6" ht="12.75" customHeight="1">
      <c r="F156" s="2">
        <f t="shared" si="6"/>
        <v>0.48</v>
      </c>
    </row>
    <row r="157" spans="6:6" ht="12.75" customHeight="1">
      <c r="F157" s="2">
        <f t="shared" si="6"/>
        <v>0.48</v>
      </c>
    </row>
    <row r="158" spans="6:6" ht="12.75" customHeight="1">
      <c r="F158" s="2">
        <f t="shared" si="6"/>
        <v>0.48</v>
      </c>
    </row>
    <row r="159" spans="6:6" ht="12.75" customHeight="1">
      <c r="F159" s="2">
        <f t="shared" si="6"/>
        <v>0.48</v>
      </c>
    </row>
    <row r="160" spans="6:6" ht="12.75" customHeight="1">
      <c r="F160" s="2">
        <f t="shared" si="6"/>
        <v>0.48</v>
      </c>
    </row>
    <row r="161" spans="6:6" ht="12.75" customHeight="1">
      <c r="F161" s="2">
        <f t="shared" si="6"/>
        <v>0.48</v>
      </c>
    </row>
    <row r="162" spans="6:6" ht="12.75" customHeight="1">
      <c r="F162" s="2">
        <f t="shared" si="6"/>
        <v>0.48</v>
      </c>
    </row>
    <row r="163" spans="6:6" ht="12.75" customHeight="1">
      <c r="F163" s="2">
        <f t="shared" si="6"/>
        <v>0.48</v>
      </c>
    </row>
    <row r="164" spans="6:6" ht="12.75" customHeight="1">
      <c r="F164" s="2">
        <f t="shared" si="6"/>
        <v>0.48</v>
      </c>
    </row>
    <row r="165" spans="6:6" ht="12.75" customHeight="1">
      <c r="F165" s="2">
        <f t="shared" si="6"/>
        <v>0.48</v>
      </c>
    </row>
    <row r="166" spans="6:6" ht="12.75" customHeight="1">
      <c r="F166" s="2">
        <f t="shared" si="6"/>
        <v>0.48</v>
      </c>
    </row>
    <row r="167" spans="6:6" ht="12.75" customHeight="1">
      <c r="F167" s="2">
        <f t="shared" si="6"/>
        <v>0.48</v>
      </c>
    </row>
    <row r="168" spans="6:6" ht="12.75" customHeight="1">
      <c r="F168" s="2">
        <f t="shared" si="6"/>
        <v>0.48</v>
      </c>
    </row>
    <row r="169" spans="6:6" ht="12.75" customHeight="1">
      <c r="F169" s="2">
        <f t="shared" ref="F169:F186" si="7">IF(E169&lt;A167,A$3,A$4)</f>
        <v>0.48</v>
      </c>
    </row>
    <row r="170" spans="6:6" ht="12.75" customHeight="1">
      <c r="F170" s="2">
        <f t="shared" si="7"/>
        <v>0.48</v>
      </c>
    </row>
    <row r="171" spans="6:6" ht="12.75" customHeight="1">
      <c r="F171" s="2">
        <f t="shared" si="7"/>
        <v>0.48</v>
      </c>
    </row>
    <row r="172" spans="6:6" ht="12.75" customHeight="1">
      <c r="F172" s="2">
        <f t="shared" si="7"/>
        <v>0.48</v>
      </c>
    </row>
    <row r="173" spans="6:6" ht="12.75" customHeight="1">
      <c r="F173" s="2">
        <f t="shared" si="7"/>
        <v>0.48</v>
      </c>
    </row>
    <row r="174" spans="6:6" ht="12.75" customHeight="1">
      <c r="F174" s="2">
        <f t="shared" si="7"/>
        <v>0.48</v>
      </c>
    </row>
    <row r="175" spans="6:6" ht="12.75" customHeight="1">
      <c r="F175" s="2">
        <f t="shared" si="7"/>
        <v>0.48</v>
      </c>
    </row>
    <row r="176" spans="6:6" ht="12.75" customHeight="1">
      <c r="F176" s="2">
        <f t="shared" si="7"/>
        <v>0.48</v>
      </c>
    </row>
    <row r="177" spans="6:6" ht="12.75" customHeight="1">
      <c r="F177" s="2">
        <f t="shared" si="7"/>
        <v>0.48</v>
      </c>
    </row>
    <row r="178" spans="6:6" ht="12.75" customHeight="1">
      <c r="F178" s="2">
        <f t="shared" si="7"/>
        <v>0.48</v>
      </c>
    </row>
    <row r="179" spans="6:6" ht="12.75" customHeight="1">
      <c r="F179" s="2">
        <f t="shared" si="7"/>
        <v>0.48</v>
      </c>
    </row>
    <row r="180" spans="6:6" ht="12.75" customHeight="1">
      <c r="F180" s="2">
        <f t="shared" si="7"/>
        <v>0.48</v>
      </c>
    </row>
    <row r="181" spans="6:6" ht="12.75" customHeight="1">
      <c r="F181" s="2">
        <f t="shared" si="7"/>
        <v>0.48</v>
      </c>
    </row>
    <row r="182" spans="6:6" ht="12.75" customHeight="1">
      <c r="F182" s="2">
        <f t="shared" si="7"/>
        <v>0.48</v>
      </c>
    </row>
    <row r="183" spans="6:6" ht="12.75" customHeight="1">
      <c r="F183" s="2">
        <f t="shared" si="7"/>
        <v>0.48</v>
      </c>
    </row>
    <row r="184" spans="6:6" ht="12.75" customHeight="1">
      <c r="F184" s="2">
        <f t="shared" si="7"/>
        <v>0.48</v>
      </c>
    </row>
    <row r="185" spans="6:6" ht="12.75" customHeight="1">
      <c r="F185" s="2">
        <f t="shared" si="7"/>
        <v>0.48</v>
      </c>
    </row>
    <row r="186" spans="6:6" ht="12.75" customHeight="1">
      <c r="F186" s="2">
        <f t="shared" si="7"/>
        <v>0.48</v>
      </c>
    </row>
    <row r="187" spans="6:6" ht="12.75" customHeight="1">
      <c r="F187" s="1">
        <f>IF(E187&lt;$A183,A181,A182)</f>
        <v>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MK983"/>
  <sheetViews>
    <sheetView zoomScaleNormal="100" workbookViewId="0">
      <selection sqref="A1:H2"/>
    </sheetView>
  </sheetViews>
  <sheetFormatPr baseColWidth="10" defaultColWidth="9.109375" defaultRowHeight="13.2"/>
  <cols>
    <col min="1" max="1" width="13.5546875" style="3"/>
    <col min="2" max="2" width="21.109375" style="3"/>
    <col min="3" max="3" width="25.88671875" style="3"/>
    <col min="4" max="9" width="0" style="3" hidden="1"/>
    <col min="10" max="26" width="9" style="3"/>
    <col min="27" max="1025" width="17" style="3"/>
  </cols>
  <sheetData>
    <row r="1" spans="1:26" ht="12.75" customHeight="1">
      <c r="A1" s="203"/>
      <c r="B1" s="203"/>
      <c r="C1" s="203"/>
      <c r="D1" s="203"/>
      <c r="E1" s="203"/>
      <c r="F1" s="203"/>
      <c r="G1" s="203"/>
      <c r="H1" s="20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>
      <c r="A2" s="203"/>
      <c r="B2" s="203"/>
      <c r="C2" s="203"/>
      <c r="D2" s="203"/>
      <c r="E2" s="203"/>
      <c r="F2" s="203"/>
      <c r="G2" s="203"/>
      <c r="H2" s="20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2.5" customHeight="1">
      <c r="A4" s="204" t="s">
        <v>1</v>
      </c>
      <c r="B4" s="204"/>
      <c r="C4" s="204"/>
      <c r="D4" s="204"/>
      <c r="E4" s="204"/>
      <c r="F4" s="5"/>
      <c r="G4" s="6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7.5" customHeight="1">
      <c r="A5" s="7"/>
      <c r="B5" s="7"/>
      <c r="C5" s="4"/>
      <c r="D5" s="4"/>
      <c r="E5" s="4"/>
      <c r="F5" s="4"/>
      <c r="G5" s="4"/>
      <c r="H5" s="8"/>
      <c r="I5" s="8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1.5" customHeight="1">
      <c r="A6" s="9" t="s">
        <v>2</v>
      </c>
      <c r="B6" s="10" t="s">
        <v>3</v>
      </c>
      <c r="C6" s="10" t="s">
        <v>4</v>
      </c>
      <c r="D6" s="11"/>
      <c r="E6" s="11"/>
      <c r="F6" s="11"/>
      <c r="G6" s="11"/>
      <c r="H6" s="1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9.5" customHeight="1">
      <c r="A7" s="13" t="s">
        <v>5</v>
      </c>
      <c r="B7" s="14">
        <f>'Frais de transport janvier15'!F51</f>
        <v>0</v>
      </c>
      <c r="C7" s="15">
        <f>'Frais de transport janvier15'!H51</f>
        <v>0</v>
      </c>
      <c r="D7" s="16"/>
      <c r="E7" s="17"/>
      <c r="F7" s="16"/>
      <c r="G7" s="17"/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9.5" customHeight="1">
      <c r="A8" s="19" t="s">
        <v>6</v>
      </c>
      <c r="B8" s="20" t="e">
        <f>'Frais transport février 15'!#REF!</f>
        <v>#REF!</v>
      </c>
      <c r="C8" s="21" t="e">
        <f>'Frais transport février 15'!#REF!</f>
        <v>#REF!</v>
      </c>
      <c r="D8" s="22"/>
      <c r="E8" s="23"/>
      <c r="F8" s="22"/>
      <c r="G8" s="23"/>
      <c r="H8" s="2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9.5" customHeight="1">
      <c r="A9" s="13" t="s">
        <v>7</v>
      </c>
      <c r="B9" s="25">
        <f>'Frais transport mars 15'!F36</f>
        <v>0</v>
      </c>
      <c r="C9" s="26">
        <f>'Frais transport mars 15'!H36</f>
        <v>0</v>
      </c>
      <c r="D9" s="27"/>
      <c r="E9" s="28"/>
      <c r="F9" s="27"/>
      <c r="G9" s="28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9.5" customHeight="1">
      <c r="A10" s="19" t="s">
        <v>8</v>
      </c>
      <c r="B10" s="20">
        <f>'Frais transport avril 15'!F36</f>
        <v>0</v>
      </c>
      <c r="C10" s="21">
        <f>'Frais transport avril 15'!H36</f>
        <v>0</v>
      </c>
      <c r="D10" s="22"/>
      <c r="E10" s="23"/>
      <c r="F10" s="22"/>
      <c r="G10" s="23"/>
      <c r="H10" s="2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9.5" customHeight="1">
      <c r="A11" s="13" t="s">
        <v>9</v>
      </c>
      <c r="B11" s="25">
        <f>'Frais transport mai 15'!F36</f>
        <v>0</v>
      </c>
      <c r="C11" s="26">
        <f>'Frais transport mai 15'!H36</f>
        <v>0</v>
      </c>
      <c r="D11" s="27"/>
      <c r="E11" s="28"/>
      <c r="F11" s="27"/>
      <c r="G11" s="28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9.5" customHeight="1">
      <c r="A12" s="19" t="s">
        <v>10</v>
      </c>
      <c r="B12" s="20">
        <f>'Frais transport juin15'!F46</f>
        <v>0</v>
      </c>
      <c r="C12" s="21">
        <f>'Frais transport juin15'!H46</f>
        <v>0</v>
      </c>
      <c r="D12" s="22"/>
      <c r="E12" s="23"/>
      <c r="F12" s="22"/>
      <c r="G12" s="23"/>
      <c r="H12" s="2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9.5" customHeight="1">
      <c r="A13" s="13" t="s">
        <v>11</v>
      </c>
      <c r="B13" s="25">
        <f>'Frais de transports juillet 15'!F35</f>
        <v>0</v>
      </c>
      <c r="C13" s="26">
        <f>'Frais de transports juillet 15'!H35</f>
        <v>0</v>
      </c>
      <c r="D13" s="27"/>
      <c r="E13" s="28"/>
      <c r="F13" s="27"/>
      <c r="G13" s="28"/>
      <c r="H13" s="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9.5" customHeight="1">
      <c r="A14" s="19" t="s">
        <v>12</v>
      </c>
      <c r="B14" s="20" t="e">
        <f>'Frais de transports août 15'!#REF!</f>
        <v>#REF!</v>
      </c>
      <c r="C14" s="21" t="e">
        <f>'Frais de transports août 15'!#REF!</f>
        <v>#REF!</v>
      </c>
      <c r="D14" s="22"/>
      <c r="E14" s="23"/>
      <c r="F14" s="22"/>
      <c r="G14" s="23"/>
      <c r="H14" s="2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9.5" customHeight="1">
      <c r="A15" s="13" t="s">
        <v>13</v>
      </c>
      <c r="B15" s="25">
        <f>'Frais de transport Septembre 15'!F36</f>
        <v>0</v>
      </c>
      <c r="C15" s="26">
        <f>'Frais de transport Septembre 15'!H36</f>
        <v>0</v>
      </c>
      <c r="D15" s="27"/>
      <c r="E15" s="28"/>
      <c r="F15" s="27"/>
      <c r="G15" s="28"/>
      <c r="H15" s="1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9.5" customHeight="1">
      <c r="A16" s="19" t="s">
        <v>14</v>
      </c>
      <c r="B16" s="20">
        <f>'Frais transport Octobre 15'!F36</f>
        <v>0</v>
      </c>
      <c r="C16" s="21">
        <f>'Frais transport Octobre 15'!H36</f>
        <v>0</v>
      </c>
      <c r="D16" s="22"/>
      <c r="E16" s="23"/>
      <c r="F16" s="22"/>
      <c r="G16" s="23"/>
      <c r="H16" s="2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9.5" customHeight="1">
      <c r="A17" s="13" t="s">
        <v>15</v>
      </c>
      <c r="B17" s="29">
        <f>'Frais transport Novembre 15'!F35</f>
        <v>0</v>
      </c>
      <c r="C17" s="26">
        <f>'Frais transport Novembre 15'!H35</f>
        <v>0</v>
      </c>
      <c r="D17" s="27"/>
      <c r="E17" s="28"/>
      <c r="F17" s="27"/>
      <c r="G17" s="28"/>
      <c r="H17" s="1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9.5" customHeight="1">
      <c r="A18" s="19" t="s">
        <v>16</v>
      </c>
      <c r="B18" s="30">
        <f>'Frais transport décembre 15'!F35</f>
        <v>0</v>
      </c>
      <c r="C18" s="21">
        <f>'Frais transport décembre 15'!H35</f>
        <v>0</v>
      </c>
      <c r="D18" s="22"/>
      <c r="E18" s="23"/>
      <c r="F18" s="22"/>
      <c r="G18" s="23"/>
      <c r="H18" s="2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9.5" hidden="1" customHeight="1">
      <c r="A19" s="31"/>
      <c r="B19" s="32"/>
      <c r="C19" s="33"/>
      <c r="D19" s="34"/>
      <c r="E19" s="34"/>
      <c r="F19" s="34"/>
      <c r="G19" s="28"/>
      <c r="H19" s="3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9.5" hidden="1" customHeight="1">
      <c r="A20" s="36"/>
      <c r="B20" s="37"/>
      <c r="C20" s="38"/>
      <c r="D20" s="28"/>
      <c r="E20" s="28"/>
      <c r="F20" s="28"/>
      <c r="G20" s="28"/>
      <c r="H20" s="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hidden="1" customHeight="1">
      <c r="A21" s="39"/>
      <c r="B21" s="40"/>
      <c r="C21" s="33"/>
      <c r="D21" s="34"/>
      <c r="E21" s="34"/>
      <c r="F21" s="34"/>
      <c r="G21" s="28"/>
      <c r="H21" s="3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9.5" hidden="1" customHeight="1">
      <c r="A22" s="41"/>
      <c r="B22" s="37"/>
      <c r="C22" s="38"/>
      <c r="D22" s="28"/>
      <c r="E22" s="28"/>
      <c r="F22" s="28"/>
      <c r="G22" s="28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9.5" hidden="1" customHeight="1">
      <c r="A23" s="39"/>
      <c r="B23" s="40"/>
      <c r="C23" s="33"/>
      <c r="D23" s="34"/>
      <c r="E23" s="34"/>
      <c r="F23" s="42"/>
      <c r="G23" s="28"/>
      <c r="H23" s="3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9.5" hidden="1" customHeight="1">
      <c r="A24" s="41"/>
      <c r="B24" s="37"/>
      <c r="C24" s="38"/>
      <c r="D24" s="28"/>
      <c r="E24" s="28"/>
      <c r="F24" s="28"/>
      <c r="G24" s="28"/>
      <c r="H24" s="1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9.5" hidden="1" customHeight="1">
      <c r="A25" s="39"/>
      <c r="B25" s="40"/>
      <c r="C25" s="33"/>
      <c r="D25" s="34"/>
      <c r="E25" s="34"/>
      <c r="F25" s="34"/>
      <c r="G25" s="28"/>
      <c r="H25" s="3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hidden="1" customHeight="1">
      <c r="A26" s="41"/>
      <c r="B26" s="37"/>
      <c r="C26" s="38"/>
      <c r="D26" s="28"/>
      <c r="E26" s="28"/>
      <c r="F26" s="28"/>
      <c r="G26" s="28"/>
      <c r="H26" s="1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9.5" hidden="1" customHeight="1">
      <c r="A27" s="39"/>
      <c r="B27" s="40"/>
      <c r="C27" s="33"/>
      <c r="D27" s="34"/>
      <c r="E27" s="34"/>
      <c r="F27" s="34"/>
      <c r="G27" s="28"/>
      <c r="H27" s="3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hidden="1" customHeight="1">
      <c r="A28" s="43"/>
      <c r="B28" s="37"/>
      <c r="C28" s="38"/>
      <c r="D28" s="28"/>
      <c r="E28" s="28"/>
      <c r="F28" s="28"/>
      <c r="G28" s="28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hidden="1" customHeight="1">
      <c r="A29" s="39"/>
      <c r="B29" s="40"/>
      <c r="C29" s="33"/>
      <c r="D29" s="34"/>
      <c r="E29" s="34"/>
      <c r="F29" s="34"/>
      <c r="G29" s="28"/>
      <c r="H29" s="3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hidden="1" customHeight="1">
      <c r="A30" s="43"/>
      <c r="B30" s="37"/>
      <c r="C30" s="38"/>
      <c r="D30" s="28"/>
      <c r="E30" s="28"/>
      <c r="F30" s="28"/>
      <c r="G30" s="28"/>
      <c r="H30" s="1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9.5" hidden="1" customHeight="1">
      <c r="A31" s="44"/>
      <c r="B31" s="45"/>
      <c r="C31" s="46"/>
      <c r="D31" s="47"/>
      <c r="E31" s="47"/>
      <c r="F31" s="42"/>
      <c r="G31" s="28"/>
      <c r="H31" s="4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9.5" customHeight="1">
      <c r="A32" s="49" t="s">
        <v>17</v>
      </c>
      <c r="B32" s="50" t="e">
        <f>SUM(B7:B18)</f>
        <v>#REF!</v>
      </c>
      <c r="C32" s="51" t="e">
        <f>SUM(C7:C18)</f>
        <v>#REF!</v>
      </c>
      <c r="D32" s="52"/>
      <c r="E32" s="53"/>
      <c r="F32" s="54"/>
      <c r="G32" s="54"/>
      <c r="H32" s="54"/>
      <c r="I32" s="4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</sheetData>
  <mergeCells count="2">
    <mergeCell ref="A1:H2"/>
    <mergeCell ref="A4:E4"/>
  </mergeCells>
  <pageMargins left="0.23611111111111099" right="0.23611111111111099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F7F7F"/>
  </sheetPr>
  <dimension ref="A1:Z75"/>
  <sheetViews>
    <sheetView zoomScaleNormal="100" workbookViewId="0">
      <selection sqref="A1:H2"/>
    </sheetView>
  </sheetViews>
  <sheetFormatPr baseColWidth="10" defaultColWidth="9.109375" defaultRowHeight="13.2"/>
  <cols>
    <col min="1" max="1" width="13.5546875"/>
    <col min="2" max="2" width="13.109375" customWidth="1"/>
    <col min="3" max="3" width="12.109375" customWidth="1"/>
    <col min="4" max="4" width="16.88671875" customWidth="1"/>
    <col min="5" max="5" width="20.44140625" bestFit="1" customWidth="1"/>
    <col min="6" max="6" width="13.109375" customWidth="1"/>
    <col min="7" max="7" width="22.109375" bestFit="1" customWidth="1"/>
    <col min="8" max="8" width="22.5546875"/>
    <col min="9" max="10" width="9.109375" customWidth="1"/>
    <col min="11" max="26" width="9"/>
  </cols>
  <sheetData>
    <row r="1" spans="1:26" ht="12.75" customHeight="1">
      <c r="A1" s="205" t="s">
        <v>18</v>
      </c>
      <c r="B1" s="205"/>
      <c r="C1" s="205"/>
      <c r="D1" s="205"/>
      <c r="E1" s="205"/>
      <c r="F1" s="205"/>
      <c r="G1" s="205"/>
      <c r="H1" s="20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56" customFormat="1" ht="12.75" customHeight="1">
      <c r="A2" s="205"/>
      <c r="B2" s="205"/>
      <c r="C2" s="205"/>
      <c r="D2" s="205"/>
      <c r="E2" s="205"/>
      <c r="F2" s="205"/>
      <c r="G2" s="205"/>
      <c r="H2" s="20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0.25" customHeight="1" thickBot="1">
      <c r="A3" s="208"/>
      <c r="B3" s="208"/>
      <c r="C3" s="208"/>
      <c r="D3" s="13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2.5" customHeight="1" thickBot="1">
      <c r="A4" s="206" t="s">
        <v>19</v>
      </c>
      <c r="B4" s="206"/>
      <c r="C4" s="206"/>
      <c r="D4" s="57" t="s">
        <v>20</v>
      </c>
      <c r="E4" s="145">
        <v>43101</v>
      </c>
      <c r="F4" s="57" t="s">
        <v>21</v>
      </c>
      <c r="G4" s="59">
        <f>E4+30</f>
        <v>43131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60"/>
      <c r="B5" s="60"/>
      <c r="C5" s="1"/>
      <c r="D5" s="1"/>
      <c r="E5" s="1"/>
      <c r="F5" s="1"/>
      <c r="G5" s="1"/>
      <c r="H5" s="61"/>
      <c r="I5" s="6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>
      <c r="A7" s="209" t="s">
        <v>33</v>
      </c>
      <c r="B7" s="210"/>
      <c r="C7" s="211"/>
      <c r="D7" s="138"/>
      <c r="E7" s="118"/>
      <c r="F7" s="133"/>
      <c r="G7" s="146"/>
      <c r="H7" s="147"/>
      <c r="I7" s="1">
        <v>5000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>
      <c r="A8" s="111"/>
      <c r="B8" s="137"/>
      <c r="C8" s="125"/>
      <c r="D8" s="121"/>
      <c r="E8" s="121"/>
      <c r="F8" s="134">
        <f t="shared" ref="F8:F37" si="0">C8-B8+E8-D8</f>
        <v>0</v>
      </c>
      <c r="G8" s="148"/>
      <c r="H8" s="149">
        <f t="shared" ref="H8:H49" si="1">F8*G8</f>
        <v>0</v>
      </c>
      <c r="I8" s="1">
        <v>0.55000000000000004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81"/>
      <c r="B9" s="132"/>
      <c r="C9" s="100"/>
      <c r="D9" s="100"/>
      <c r="E9" s="100"/>
      <c r="F9" s="135">
        <f t="shared" si="0"/>
        <v>0</v>
      </c>
      <c r="G9" s="148">
        <f t="shared" ref="G9:G11" si="2">IF(I$7&lt;F$53&gt;I$10,I$8,I$9)</f>
        <v>0.55000000000000004</v>
      </c>
      <c r="H9" s="147">
        <f t="shared" si="1"/>
        <v>0</v>
      </c>
      <c r="I9" s="1">
        <v>0.48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111"/>
      <c r="B10" s="131"/>
      <c r="C10" s="121"/>
      <c r="D10" s="121"/>
      <c r="E10" s="121"/>
      <c r="F10" s="134">
        <f>C10-B10+E10-D10</f>
        <v>0</v>
      </c>
      <c r="G10" s="148">
        <f t="shared" si="2"/>
        <v>0.55000000000000004</v>
      </c>
      <c r="H10" s="149">
        <f t="shared" si="1"/>
        <v>0</v>
      </c>
      <c r="I10" s="1">
        <f>I7-F7</f>
        <v>5000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81"/>
      <c r="B11" s="132"/>
      <c r="C11" s="100"/>
      <c r="D11" s="100"/>
      <c r="E11" s="100"/>
      <c r="F11" s="135">
        <f t="shared" si="0"/>
        <v>0</v>
      </c>
      <c r="G11" s="148">
        <f t="shared" si="2"/>
        <v>0.55000000000000004</v>
      </c>
      <c r="H11" s="147">
        <f t="shared" si="1"/>
        <v>0</v>
      </c>
      <c r="I11" s="1">
        <v>4999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>
      <c r="A12" s="111"/>
      <c r="B12" s="131"/>
      <c r="C12" s="121"/>
      <c r="D12" s="121"/>
      <c r="E12" s="121"/>
      <c r="F12" s="134">
        <f t="shared" si="0"/>
        <v>0</v>
      </c>
      <c r="G12" s="148">
        <f t="shared" ref="G12:G17" si="3">IF(I$7&lt;F$53&lt;&gt;I$10,I$8,I$9)</f>
        <v>0.55000000000000004</v>
      </c>
      <c r="H12" s="149">
        <f t="shared" si="1"/>
        <v>0</v>
      </c>
      <c r="I12" s="1">
        <v>4998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>
      <c r="A13" s="81"/>
      <c r="B13" s="132"/>
      <c r="C13" s="100"/>
      <c r="D13" s="100"/>
      <c r="E13" s="100"/>
      <c r="F13" s="135">
        <f t="shared" si="0"/>
        <v>0</v>
      </c>
      <c r="G13" s="148">
        <f t="shared" si="3"/>
        <v>0.55000000000000004</v>
      </c>
      <c r="H13" s="147">
        <f t="shared" si="1"/>
        <v>0</v>
      </c>
      <c r="I13" s="1">
        <v>4997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>
      <c r="A14" s="111"/>
      <c r="B14" s="131"/>
      <c r="C14" s="121"/>
      <c r="D14" s="121"/>
      <c r="E14" s="121"/>
      <c r="F14" s="134">
        <f t="shared" si="0"/>
        <v>0</v>
      </c>
      <c r="G14" s="148">
        <f t="shared" si="3"/>
        <v>0.55000000000000004</v>
      </c>
      <c r="H14" s="149">
        <f t="shared" si="1"/>
        <v>0</v>
      </c>
      <c r="I14" s="1">
        <v>4996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>
      <c r="A15" s="81"/>
      <c r="B15" s="132"/>
      <c r="C15" s="100"/>
      <c r="D15" s="100"/>
      <c r="E15" s="100"/>
      <c r="F15" s="135">
        <f t="shared" si="0"/>
        <v>0</v>
      </c>
      <c r="G15" s="148">
        <f t="shared" si="3"/>
        <v>0.55000000000000004</v>
      </c>
      <c r="H15" s="147">
        <f t="shared" si="1"/>
        <v>0</v>
      </c>
      <c r="I15" s="1">
        <v>4995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>
      <c r="A16" s="111"/>
      <c r="B16" s="131"/>
      <c r="C16" s="121"/>
      <c r="D16" s="121"/>
      <c r="E16" s="121"/>
      <c r="F16" s="134">
        <f t="shared" si="0"/>
        <v>0</v>
      </c>
      <c r="G16" s="148">
        <f t="shared" si="3"/>
        <v>0.55000000000000004</v>
      </c>
      <c r="H16" s="149">
        <f t="shared" si="1"/>
        <v>0</v>
      </c>
      <c r="I16" s="1">
        <v>4994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>
      <c r="A17" s="81"/>
      <c r="B17" s="132"/>
      <c r="C17" s="100"/>
      <c r="D17" s="100"/>
      <c r="E17" s="100"/>
      <c r="F17" s="135">
        <f t="shared" si="0"/>
        <v>0</v>
      </c>
      <c r="G17" s="148">
        <f t="shared" si="3"/>
        <v>0.55000000000000004</v>
      </c>
      <c r="H17" s="147">
        <f t="shared" si="1"/>
        <v>0</v>
      </c>
      <c r="I17" s="1">
        <v>4993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>
      <c r="A18" s="111"/>
      <c r="B18" s="131"/>
      <c r="C18" s="121"/>
      <c r="D18" s="121"/>
      <c r="E18" s="121"/>
      <c r="F18" s="134">
        <f t="shared" si="0"/>
        <v>0</v>
      </c>
      <c r="G18" s="148">
        <f t="shared" ref="G18:G37" si="4">IF(I$7-F$53&lt;I$10,I$8,I$9)</f>
        <v>0.48</v>
      </c>
      <c r="H18" s="149">
        <f t="shared" si="1"/>
        <v>0</v>
      </c>
      <c r="I18" s="1">
        <v>4992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>
      <c r="A19" s="81"/>
      <c r="B19" s="132"/>
      <c r="C19" s="100"/>
      <c r="D19" s="100"/>
      <c r="E19" s="100"/>
      <c r="F19" s="135">
        <f t="shared" si="0"/>
        <v>0</v>
      </c>
      <c r="G19" s="148">
        <f t="shared" si="4"/>
        <v>0.48</v>
      </c>
      <c r="H19" s="147">
        <f t="shared" si="1"/>
        <v>0</v>
      </c>
      <c r="I19" s="1">
        <v>4991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>
      <c r="A20" s="111"/>
      <c r="B20" s="131"/>
      <c r="C20" s="121"/>
      <c r="D20" s="121"/>
      <c r="E20" s="121"/>
      <c r="F20" s="134">
        <f t="shared" si="0"/>
        <v>0</v>
      </c>
      <c r="G20" s="148">
        <f t="shared" si="4"/>
        <v>0.48</v>
      </c>
      <c r="H20" s="149">
        <f t="shared" si="1"/>
        <v>0</v>
      </c>
      <c r="I20" s="1">
        <v>4990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>
      <c r="A21" s="81"/>
      <c r="B21" s="132"/>
      <c r="C21" s="100"/>
      <c r="D21" s="100"/>
      <c r="E21" s="100"/>
      <c r="F21" s="135">
        <f t="shared" si="0"/>
        <v>0</v>
      </c>
      <c r="G21" s="148">
        <f t="shared" si="4"/>
        <v>0.48</v>
      </c>
      <c r="H21" s="147">
        <f t="shared" si="1"/>
        <v>0</v>
      </c>
      <c r="I21" s="1">
        <v>4989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>
      <c r="A22" s="111"/>
      <c r="B22" s="131"/>
      <c r="C22" s="121"/>
      <c r="D22" s="121"/>
      <c r="E22" s="121"/>
      <c r="F22" s="134">
        <f t="shared" si="0"/>
        <v>0</v>
      </c>
      <c r="G22" s="148">
        <f t="shared" si="4"/>
        <v>0.48</v>
      </c>
      <c r="H22" s="149">
        <f t="shared" si="1"/>
        <v>0</v>
      </c>
      <c r="I22" s="1">
        <v>4988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>
      <c r="A23" s="81"/>
      <c r="B23" s="132"/>
      <c r="C23" s="100"/>
      <c r="D23" s="100"/>
      <c r="E23" s="100"/>
      <c r="F23" s="135">
        <f t="shared" si="0"/>
        <v>0</v>
      </c>
      <c r="G23" s="148">
        <f t="shared" si="4"/>
        <v>0.48</v>
      </c>
      <c r="H23" s="147">
        <f t="shared" si="1"/>
        <v>0</v>
      </c>
      <c r="I23" s="1">
        <v>4987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111"/>
      <c r="B24" s="131"/>
      <c r="C24" s="121"/>
      <c r="D24" s="121"/>
      <c r="E24" s="121"/>
      <c r="F24" s="134">
        <f t="shared" si="0"/>
        <v>0</v>
      </c>
      <c r="G24" s="148">
        <f t="shared" si="4"/>
        <v>0.48</v>
      </c>
      <c r="H24" s="149">
        <f t="shared" si="1"/>
        <v>0</v>
      </c>
      <c r="I24" s="1">
        <v>4986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>
      <c r="A25" s="81"/>
      <c r="B25" s="132"/>
      <c r="C25" s="100"/>
      <c r="D25" s="100"/>
      <c r="E25" s="100"/>
      <c r="F25" s="135">
        <f t="shared" si="0"/>
        <v>0</v>
      </c>
      <c r="G25" s="148">
        <f t="shared" si="4"/>
        <v>0.48</v>
      </c>
      <c r="H25" s="147">
        <f t="shared" si="1"/>
        <v>0</v>
      </c>
      <c r="I25" s="1">
        <v>4985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>
      <c r="A26" s="111"/>
      <c r="B26" s="131"/>
      <c r="C26" s="121"/>
      <c r="D26" s="121"/>
      <c r="E26" s="121"/>
      <c r="F26" s="134">
        <f t="shared" si="0"/>
        <v>0</v>
      </c>
      <c r="G26" s="148">
        <f t="shared" si="4"/>
        <v>0.48</v>
      </c>
      <c r="H26" s="149">
        <f t="shared" si="1"/>
        <v>0</v>
      </c>
      <c r="I26" s="1">
        <v>4984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>
      <c r="A27" s="81"/>
      <c r="B27" s="132"/>
      <c r="C27" s="100"/>
      <c r="D27" s="100"/>
      <c r="E27" s="100"/>
      <c r="F27" s="135">
        <f t="shared" si="0"/>
        <v>0</v>
      </c>
      <c r="G27" s="148">
        <f t="shared" si="4"/>
        <v>0.48</v>
      </c>
      <c r="H27" s="147">
        <f t="shared" si="1"/>
        <v>0</v>
      </c>
      <c r="I27" s="1">
        <v>4983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>
      <c r="A28" s="111"/>
      <c r="B28" s="131"/>
      <c r="C28" s="121"/>
      <c r="D28" s="121"/>
      <c r="E28" s="121"/>
      <c r="F28" s="134">
        <f t="shared" si="0"/>
        <v>0</v>
      </c>
      <c r="G28" s="148">
        <f t="shared" si="4"/>
        <v>0.48</v>
      </c>
      <c r="H28" s="149">
        <f t="shared" si="1"/>
        <v>0</v>
      </c>
      <c r="I28" s="1">
        <v>4982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>
      <c r="A29" s="81"/>
      <c r="B29" s="132"/>
      <c r="C29" s="100"/>
      <c r="D29" s="100"/>
      <c r="E29" s="100"/>
      <c r="F29" s="135">
        <f t="shared" si="0"/>
        <v>0</v>
      </c>
      <c r="G29" s="148">
        <f t="shared" si="4"/>
        <v>0.48</v>
      </c>
      <c r="H29" s="147">
        <f t="shared" si="1"/>
        <v>0</v>
      </c>
      <c r="I29" s="1">
        <v>4981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>
      <c r="A30" s="111"/>
      <c r="B30" s="131"/>
      <c r="C30" s="121"/>
      <c r="D30" s="121"/>
      <c r="E30" s="121"/>
      <c r="F30" s="134">
        <f t="shared" si="0"/>
        <v>0</v>
      </c>
      <c r="G30" s="148">
        <f t="shared" si="4"/>
        <v>0.48</v>
      </c>
      <c r="H30" s="149">
        <f t="shared" si="1"/>
        <v>0</v>
      </c>
      <c r="I30" s="1">
        <v>4980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>
      <c r="A31" s="81"/>
      <c r="B31" s="132"/>
      <c r="C31" s="100"/>
      <c r="D31" s="100"/>
      <c r="E31" s="100"/>
      <c r="F31" s="135">
        <f t="shared" si="0"/>
        <v>0</v>
      </c>
      <c r="G31" s="148">
        <f t="shared" si="4"/>
        <v>0.48</v>
      </c>
      <c r="H31" s="147">
        <f t="shared" si="1"/>
        <v>0</v>
      </c>
      <c r="I31" s="1">
        <v>4979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>
      <c r="A32" s="111"/>
      <c r="B32" s="131"/>
      <c r="C32" s="121"/>
      <c r="D32" s="121"/>
      <c r="E32" s="121"/>
      <c r="F32" s="134">
        <f t="shared" si="0"/>
        <v>0</v>
      </c>
      <c r="G32" s="148">
        <f t="shared" si="4"/>
        <v>0.48</v>
      </c>
      <c r="H32" s="149">
        <f t="shared" si="1"/>
        <v>0</v>
      </c>
      <c r="I32" s="1">
        <v>4978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>
      <c r="A33" s="81"/>
      <c r="B33" s="132"/>
      <c r="C33" s="100"/>
      <c r="D33" s="100"/>
      <c r="E33" s="100"/>
      <c r="F33" s="135">
        <f t="shared" si="0"/>
        <v>0</v>
      </c>
      <c r="G33" s="148">
        <f t="shared" si="4"/>
        <v>0.48</v>
      </c>
      <c r="H33" s="147">
        <f t="shared" si="1"/>
        <v>0</v>
      </c>
      <c r="I33" s="1">
        <v>4977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>
      <c r="A34" s="111"/>
      <c r="B34" s="131"/>
      <c r="C34" s="121"/>
      <c r="D34" s="121"/>
      <c r="E34" s="121"/>
      <c r="F34" s="134">
        <f t="shared" si="0"/>
        <v>0</v>
      </c>
      <c r="G34" s="148">
        <f t="shared" si="4"/>
        <v>0.48</v>
      </c>
      <c r="H34" s="149">
        <f t="shared" si="1"/>
        <v>0</v>
      </c>
      <c r="I34" s="1">
        <v>4976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hidden="1" customHeight="1">
      <c r="A35" s="81"/>
      <c r="B35" s="132"/>
      <c r="C35" s="100"/>
      <c r="D35" s="100"/>
      <c r="E35" s="100"/>
      <c r="F35" s="135">
        <f t="shared" si="0"/>
        <v>0</v>
      </c>
      <c r="G35" s="148">
        <f t="shared" si="4"/>
        <v>0.48</v>
      </c>
      <c r="H35" s="147">
        <f t="shared" si="1"/>
        <v>0</v>
      </c>
      <c r="I35" s="1">
        <v>4975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>
      <c r="A36" s="111"/>
      <c r="B36" s="131"/>
      <c r="C36" s="121"/>
      <c r="D36" s="121"/>
      <c r="E36" s="121"/>
      <c r="F36" s="134">
        <f t="shared" si="0"/>
        <v>0</v>
      </c>
      <c r="G36" s="148">
        <f t="shared" si="4"/>
        <v>0.48</v>
      </c>
      <c r="H36" s="149">
        <f t="shared" si="1"/>
        <v>0</v>
      </c>
      <c r="I36" s="1">
        <v>4974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>
      <c r="A37" s="81"/>
      <c r="B37" s="132"/>
      <c r="C37" s="100"/>
      <c r="D37" s="100"/>
      <c r="E37" s="100"/>
      <c r="F37" s="135">
        <f t="shared" si="0"/>
        <v>0</v>
      </c>
      <c r="G37" s="148">
        <f t="shared" si="4"/>
        <v>0.48</v>
      </c>
      <c r="H37" s="147">
        <f t="shared" si="1"/>
        <v>0</v>
      </c>
      <c r="I37" s="1">
        <v>4973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hidden="1" customHeight="1">
      <c r="A38" s="65"/>
      <c r="B38" s="128" t="s">
        <v>28</v>
      </c>
      <c r="C38" s="129" t="s">
        <v>29</v>
      </c>
      <c r="D38" s="129" t="s">
        <v>29</v>
      </c>
      <c r="E38" s="129" t="s">
        <v>28</v>
      </c>
      <c r="F38" s="129"/>
      <c r="G38" s="148">
        <f t="shared" ref="G38:G50" si="5">IF(F83&lt;I$7,I$8,I$9)</f>
        <v>0.55000000000000004</v>
      </c>
      <c r="H38" s="67">
        <f t="shared" si="1"/>
        <v>0</v>
      </c>
      <c r="I38" s="1">
        <v>4972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hidden="1" customHeight="1">
      <c r="A39" s="68"/>
      <c r="B39" s="69" t="s">
        <v>28</v>
      </c>
      <c r="C39" s="64" t="s">
        <v>29</v>
      </c>
      <c r="D39" s="64" t="s">
        <v>29</v>
      </c>
      <c r="E39" s="64" t="s">
        <v>28</v>
      </c>
      <c r="F39" s="64"/>
      <c r="G39" s="148">
        <f t="shared" si="5"/>
        <v>0.55000000000000004</v>
      </c>
      <c r="H39" s="63">
        <f t="shared" si="1"/>
        <v>0</v>
      </c>
      <c r="I39" s="1">
        <v>4971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hidden="1" customHeight="1">
      <c r="A40" s="70"/>
      <c r="B40" s="71" t="s">
        <v>28</v>
      </c>
      <c r="C40" s="66" t="s">
        <v>29</v>
      </c>
      <c r="D40" s="66" t="s">
        <v>29</v>
      </c>
      <c r="E40" s="66" t="s">
        <v>28</v>
      </c>
      <c r="F40" s="66"/>
      <c r="G40" s="148">
        <f t="shared" si="5"/>
        <v>0.55000000000000004</v>
      </c>
      <c r="H40" s="67">
        <f t="shared" si="1"/>
        <v>0</v>
      </c>
      <c r="I40" s="1">
        <v>4970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hidden="1" customHeight="1">
      <c r="A41" s="72"/>
      <c r="B41" s="69" t="s">
        <v>28</v>
      </c>
      <c r="C41" s="64" t="s">
        <v>29</v>
      </c>
      <c r="D41" s="64" t="s">
        <v>29</v>
      </c>
      <c r="E41" s="64" t="s">
        <v>28</v>
      </c>
      <c r="F41" s="64"/>
      <c r="G41" s="148">
        <f t="shared" si="5"/>
        <v>0.55000000000000004</v>
      </c>
      <c r="H41" s="63">
        <f t="shared" si="1"/>
        <v>0</v>
      </c>
      <c r="I41" s="1">
        <v>4969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hidden="1" customHeight="1">
      <c r="A42" s="70"/>
      <c r="B42" s="71" t="s">
        <v>28</v>
      </c>
      <c r="C42" s="66" t="s">
        <v>29</v>
      </c>
      <c r="D42" s="66" t="s">
        <v>29</v>
      </c>
      <c r="E42" s="66" t="s">
        <v>28</v>
      </c>
      <c r="F42" s="73"/>
      <c r="G42" s="148">
        <f t="shared" si="5"/>
        <v>0.55000000000000004</v>
      </c>
      <c r="H42" s="67">
        <f t="shared" si="1"/>
        <v>0</v>
      </c>
      <c r="I42" s="1">
        <v>4968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hidden="1" customHeight="1">
      <c r="A43" s="72"/>
      <c r="B43" s="69" t="s">
        <v>28</v>
      </c>
      <c r="C43" s="64" t="s">
        <v>29</v>
      </c>
      <c r="D43" s="64" t="s">
        <v>29</v>
      </c>
      <c r="E43" s="64" t="s">
        <v>28</v>
      </c>
      <c r="F43" s="64"/>
      <c r="G43" s="148">
        <f t="shared" si="5"/>
        <v>0.55000000000000004</v>
      </c>
      <c r="H43" s="63">
        <f t="shared" si="1"/>
        <v>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hidden="1" customHeight="1">
      <c r="A44" s="70"/>
      <c r="B44" s="71" t="s">
        <v>28</v>
      </c>
      <c r="C44" s="66" t="s">
        <v>29</v>
      </c>
      <c r="D44" s="66" t="s">
        <v>29</v>
      </c>
      <c r="E44" s="66" t="s">
        <v>28</v>
      </c>
      <c r="F44" s="66"/>
      <c r="G44" s="148">
        <f t="shared" si="5"/>
        <v>0.55000000000000004</v>
      </c>
      <c r="H44" s="67">
        <f t="shared" si="1"/>
        <v>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hidden="1" customHeight="1">
      <c r="A45" s="72"/>
      <c r="B45" s="69" t="s">
        <v>28</v>
      </c>
      <c r="C45" s="64" t="s">
        <v>29</v>
      </c>
      <c r="D45" s="64" t="s">
        <v>29</v>
      </c>
      <c r="E45" s="64" t="s">
        <v>28</v>
      </c>
      <c r="F45" s="64"/>
      <c r="G45" s="148">
        <f t="shared" si="5"/>
        <v>0.55000000000000004</v>
      </c>
      <c r="H45" s="63">
        <f t="shared" si="1"/>
        <v>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hidden="1" customHeight="1">
      <c r="A46" s="70"/>
      <c r="B46" s="71" t="s">
        <v>28</v>
      </c>
      <c r="C46" s="66" t="s">
        <v>29</v>
      </c>
      <c r="D46" s="66" t="s">
        <v>29</v>
      </c>
      <c r="E46" s="66" t="s">
        <v>28</v>
      </c>
      <c r="F46" s="66"/>
      <c r="G46" s="148">
        <f t="shared" si="5"/>
        <v>0.55000000000000004</v>
      </c>
      <c r="H46" s="67">
        <f t="shared" si="1"/>
        <v>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hidden="1" customHeight="1">
      <c r="A47" s="74"/>
      <c r="B47" s="69" t="s">
        <v>28</v>
      </c>
      <c r="C47" s="64" t="s">
        <v>29</v>
      </c>
      <c r="D47" s="64" t="s">
        <v>29</v>
      </c>
      <c r="E47" s="64" t="s">
        <v>28</v>
      </c>
      <c r="F47" s="64"/>
      <c r="G47" s="148">
        <f t="shared" si="5"/>
        <v>0.55000000000000004</v>
      </c>
      <c r="H47" s="63">
        <f t="shared" si="1"/>
        <v>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hidden="1" customHeight="1">
      <c r="A48" s="70"/>
      <c r="B48" s="71" t="s">
        <v>28</v>
      </c>
      <c r="C48" s="66" t="s">
        <v>29</v>
      </c>
      <c r="D48" s="66" t="s">
        <v>29</v>
      </c>
      <c r="E48" s="66" t="s">
        <v>28</v>
      </c>
      <c r="F48" s="66"/>
      <c r="G48" s="148">
        <f t="shared" si="5"/>
        <v>0.55000000000000004</v>
      </c>
      <c r="H48" s="67">
        <f t="shared" si="1"/>
        <v>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hidden="1" customHeight="1">
      <c r="A49" s="74"/>
      <c r="B49" s="69" t="s">
        <v>28</v>
      </c>
      <c r="C49" s="64" t="s">
        <v>29</v>
      </c>
      <c r="D49" s="64" t="s">
        <v>29</v>
      </c>
      <c r="E49" s="64" t="s">
        <v>28</v>
      </c>
      <c r="F49" s="64"/>
      <c r="G49" s="148">
        <f t="shared" si="5"/>
        <v>0.55000000000000004</v>
      </c>
      <c r="H49" s="63">
        <f t="shared" si="1"/>
        <v>0</v>
      </c>
      <c r="I49" s="1">
        <f t="shared" ref="I49" si="6">I48-1</f>
        <v>-1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hidden="1" customHeight="1">
      <c r="A50" s="75">
        <v>27</v>
      </c>
      <c r="B50" s="76" t="s">
        <v>28</v>
      </c>
      <c r="C50" s="77"/>
      <c r="D50" s="77"/>
      <c r="E50" s="77" t="s">
        <v>28</v>
      </c>
      <c r="F50" s="73"/>
      <c r="G50" s="148">
        <f t="shared" si="5"/>
        <v>0.55000000000000004</v>
      </c>
      <c r="H50" s="7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>
      <c r="A51" s="207" t="s">
        <v>30</v>
      </c>
      <c r="B51" s="207"/>
      <c r="C51" s="207"/>
      <c r="D51" s="207"/>
      <c r="E51" s="207"/>
      <c r="F51" s="108">
        <f>SUM(F7:F49)</f>
        <v>0</v>
      </c>
      <c r="G51" s="108"/>
      <c r="H51" s="108">
        <f>SUM(H7:H37)</f>
        <v>0</v>
      </c>
      <c r="I51" s="1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 t="s">
        <v>34</v>
      </c>
      <c r="F53" s="1">
        <f>SUM(F8:F37)</f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</sheetData>
  <sheetProtection formatColumns="0" formatRows="0" insertColumns="0" insertRows="0" deleteColumns="0" deleteRows="0" selectLockedCells="1"/>
  <mergeCells count="5">
    <mergeCell ref="A1:H2"/>
    <mergeCell ref="A4:C4"/>
    <mergeCell ref="A51:E51"/>
    <mergeCell ref="A3:C3"/>
    <mergeCell ref="A7:C7"/>
  </mergeCells>
  <pageMargins left="0.23611111111111099" right="0.23611111111111099" top="0.74791666666666701" bottom="0.74791666666666701" header="0.51180555555555496" footer="0.51180555555555496"/>
  <pageSetup paperSize="9" firstPageNumber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4BD97"/>
  </sheetPr>
  <dimension ref="A1:Z1001"/>
  <sheetViews>
    <sheetView tabSelected="1" zoomScaleNormal="100" workbookViewId="0">
      <selection activeCell="M4" sqref="M4"/>
    </sheetView>
  </sheetViews>
  <sheetFormatPr baseColWidth="10" defaultColWidth="9" defaultRowHeight="13.2"/>
  <cols>
    <col min="1" max="1" width="9" style="80"/>
    <col min="2" max="2" width="14.109375" customWidth="1"/>
    <col min="3" max="3" width="18.44140625" customWidth="1"/>
    <col min="4" max="4" width="15.5546875" customWidth="1"/>
    <col min="5" max="5" width="20" bestFit="1" customWidth="1"/>
    <col min="6" max="6" width="13" customWidth="1"/>
    <col min="7" max="7" width="21.5546875" customWidth="1"/>
    <col min="8" max="8" width="15.6640625" customWidth="1"/>
    <col min="9" max="10" width="9.109375" customWidth="1"/>
    <col min="12" max="12" width="10.77734375" customWidth="1"/>
  </cols>
  <sheetData>
    <row r="1" spans="1:26" ht="12.75" customHeight="1">
      <c r="A1" s="205"/>
      <c r="B1" s="205"/>
      <c r="C1" s="205"/>
      <c r="D1" s="205"/>
      <c r="E1" s="205"/>
      <c r="F1" s="205"/>
      <c r="G1" s="205"/>
      <c r="H1" s="205"/>
      <c r="I1" s="1"/>
      <c r="J1" s="1"/>
    </row>
    <row r="2" spans="1:26" ht="22.5" customHeight="1">
      <c r="A2" s="205"/>
      <c r="B2" s="205"/>
      <c r="C2" s="205"/>
      <c r="D2" s="205"/>
      <c r="E2" s="205"/>
      <c r="F2" s="205"/>
      <c r="G2" s="205"/>
      <c r="H2" s="205"/>
      <c r="I2" s="1"/>
      <c r="J2" s="1"/>
    </row>
    <row r="3" spans="1:26" ht="12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26" ht="22.8" thickBot="1">
      <c r="A4" s="206" t="s">
        <v>19</v>
      </c>
      <c r="B4" s="206"/>
      <c r="C4" s="206"/>
      <c r="D4" s="57" t="s">
        <v>20</v>
      </c>
      <c r="E4" s="58">
        <f>'Frais de transport janvier15'!G4+1</f>
        <v>43132</v>
      </c>
      <c r="F4" s="57" t="s">
        <v>21</v>
      </c>
      <c r="G4" s="59">
        <f>E4+27</f>
        <v>43159</v>
      </c>
      <c r="H4" s="1"/>
      <c r="I4" s="1"/>
      <c r="J4" s="1"/>
    </row>
    <row r="5" spans="1:26" ht="19.5" customHeight="1" thickBot="1">
      <c r="A5" s="60"/>
      <c r="B5" s="60"/>
      <c r="C5" s="1"/>
      <c r="D5" s="1"/>
      <c r="E5" s="1"/>
      <c r="F5" s="1"/>
      <c r="G5" s="1"/>
      <c r="H5" s="61"/>
      <c r="I5" s="6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/>
      <c r="L6" s="218" t="s">
        <v>35</v>
      </c>
      <c r="M6" s="219" t="s">
        <v>36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Bot="1">
      <c r="A7" s="118"/>
      <c r="B7" s="118"/>
      <c r="C7" s="118"/>
      <c r="D7" s="118">
        <v>200</v>
      </c>
      <c r="E7" s="118">
        <v>3000</v>
      </c>
      <c r="F7" s="134">
        <f t="shared" ref="F7:F47" si="0">C7-B7+E7-D7</f>
        <v>2800</v>
      </c>
      <c r="G7" s="119">
        <f>IF(F7&lt;I$7,I$8,I$9)</f>
        <v>0.55000000000000004</v>
      </c>
      <c r="H7" s="221">
        <f>F7*M7</f>
        <v>1540.0000000000002</v>
      </c>
      <c r="I7" s="1">
        <v>5000</v>
      </c>
      <c r="J7" s="1"/>
      <c r="K7" s="1"/>
      <c r="L7" s="217">
        <f>F7</f>
        <v>2800</v>
      </c>
      <c r="M7" s="220">
        <f>0.55-0.07*(L7&gt;=5000)</f>
        <v>0.55000000000000004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thickBot="1">
      <c r="A8" s="109"/>
      <c r="B8" s="121"/>
      <c r="C8" s="121"/>
      <c r="D8" s="109">
        <v>200</v>
      </c>
      <c r="E8" s="121">
        <v>3000</v>
      </c>
      <c r="F8" s="134">
        <f t="shared" si="0"/>
        <v>2800</v>
      </c>
      <c r="G8" s="119">
        <f>IF(F8&lt;I$7,I$8,I$9)</f>
        <v>0.55000000000000004</v>
      </c>
      <c r="H8" s="222">
        <f t="shared" ref="H8:H47" si="1">F8*M8</f>
        <v>1344</v>
      </c>
      <c r="I8" s="1">
        <v>0.55000000000000004</v>
      </c>
      <c r="J8" s="1"/>
      <c r="K8" s="1"/>
      <c r="L8" s="217">
        <f>L7+F8</f>
        <v>5600</v>
      </c>
      <c r="M8" s="220">
        <f t="shared" ref="M8:M47" si="2">0.55-0.07*(L8&gt;=5000)</f>
        <v>0.48000000000000004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thickBot="1">
      <c r="A9" s="100"/>
      <c r="B9" s="100"/>
      <c r="C9" s="100"/>
      <c r="D9" s="100">
        <v>200</v>
      </c>
      <c r="E9" s="100">
        <v>3000</v>
      </c>
      <c r="F9" s="135">
        <f t="shared" si="0"/>
        <v>2800</v>
      </c>
      <c r="G9" s="119">
        <f>IF('Frais de transport janvier15'!F$53&lt;'Frais de transport janvier15'!I$7,'Frais de transport janvier15'!I$8,'Frais de transport janvier15'!I$9)</f>
        <v>0.55000000000000004</v>
      </c>
      <c r="H9" s="223">
        <f t="shared" si="1"/>
        <v>1344</v>
      </c>
      <c r="I9" s="1">
        <v>0.48</v>
      </c>
      <c r="J9" s="1"/>
      <c r="K9" s="1"/>
      <c r="L9" s="217">
        <f t="shared" ref="L9:L47" si="3">L8+F9</f>
        <v>8400</v>
      </c>
      <c r="M9" s="220">
        <f t="shared" si="2"/>
        <v>0.48000000000000004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thickBot="1">
      <c r="A10" s="109"/>
      <c r="B10" s="121"/>
      <c r="C10" s="121"/>
      <c r="D10" s="109">
        <v>1552</v>
      </c>
      <c r="E10" s="121">
        <v>3888</v>
      </c>
      <c r="F10" s="134">
        <f t="shared" si="0"/>
        <v>2336</v>
      </c>
      <c r="G10" s="119">
        <f>IF('Frais de transport janvier15'!F$53&lt;'Frais de transport janvier15'!I$7,'Frais de transport janvier15'!I$8,'Frais de transport janvier15'!I$9)</f>
        <v>0.55000000000000004</v>
      </c>
      <c r="H10" s="224">
        <f t="shared" si="1"/>
        <v>1121.2800000000002</v>
      </c>
      <c r="I10" s="1">
        <v>4973</v>
      </c>
      <c r="J10" s="1">
        <v>10</v>
      </c>
      <c r="K10" s="1"/>
      <c r="L10" s="217">
        <f t="shared" si="3"/>
        <v>10736</v>
      </c>
      <c r="M10" s="220">
        <f t="shared" si="2"/>
        <v>0.48000000000000004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thickBot="1">
      <c r="A11" s="100"/>
      <c r="B11" s="100"/>
      <c r="C11" s="100"/>
      <c r="D11" s="100"/>
      <c r="E11" s="100"/>
      <c r="F11" s="135">
        <f t="shared" si="0"/>
        <v>0</v>
      </c>
      <c r="G11" s="119">
        <f>IF('Frais de transport janvier15'!F$53&lt;'Frais de transport janvier15'!I$7,'Frais de transport janvier15'!I$8,'Frais de transport janvier15'!I$9)</f>
        <v>0.55000000000000004</v>
      </c>
      <c r="H11" s="223">
        <f t="shared" si="1"/>
        <v>0</v>
      </c>
      <c r="I11" s="1">
        <f>I10-1</f>
        <v>4972</v>
      </c>
      <c r="J11" s="1">
        <v>11</v>
      </c>
      <c r="K11" s="1"/>
      <c r="L11" s="217">
        <f t="shared" si="3"/>
        <v>10736</v>
      </c>
      <c r="M11" s="220">
        <f t="shared" si="2"/>
        <v>0.48000000000000004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thickBot="1">
      <c r="A12" s="109"/>
      <c r="B12" s="121"/>
      <c r="C12" s="121"/>
      <c r="D12" s="109"/>
      <c r="E12" s="121"/>
      <c r="F12" s="134">
        <f t="shared" si="0"/>
        <v>0</v>
      </c>
      <c r="G12" s="119">
        <f>IF('Frais de transport janvier15'!F$53&lt;'Frais de transport janvier15'!I$7,'Frais de transport janvier15'!I$8,'Frais de transport janvier15'!I$9)</f>
        <v>0.55000000000000004</v>
      </c>
      <c r="H12" s="224">
        <f t="shared" si="1"/>
        <v>0</v>
      </c>
      <c r="I12" s="1">
        <f t="shared" ref="I12:I47" si="4">I11-1</f>
        <v>4971</v>
      </c>
      <c r="J12" s="1">
        <v>12</v>
      </c>
      <c r="K12" s="1"/>
      <c r="L12" s="217">
        <f t="shared" si="3"/>
        <v>10736</v>
      </c>
      <c r="M12" s="220">
        <f t="shared" si="2"/>
        <v>0.48000000000000004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thickBot="1">
      <c r="A13" s="100"/>
      <c r="B13" s="100"/>
      <c r="C13" s="100"/>
      <c r="D13" s="100"/>
      <c r="E13" s="100"/>
      <c r="F13" s="135">
        <f t="shared" si="0"/>
        <v>0</v>
      </c>
      <c r="G13" s="119">
        <f>IF('Frais de transport janvier15'!F$53&lt;'Frais de transport janvier15'!I$7,'Frais de transport janvier15'!I$8,'Frais de transport janvier15'!I$9)</f>
        <v>0.55000000000000004</v>
      </c>
      <c r="H13" s="223">
        <f t="shared" si="1"/>
        <v>0</v>
      </c>
      <c r="I13" s="1">
        <f t="shared" si="4"/>
        <v>4970</v>
      </c>
      <c r="J13" s="1">
        <v>13</v>
      </c>
      <c r="K13" s="1"/>
      <c r="L13" s="217">
        <f t="shared" si="3"/>
        <v>10736</v>
      </c>
      <c r="M13" s="220">
        <f t="shared" si="2"/>
        <v>0.48000000000000004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thickBot="1">
      <c r="A14" s="109"/>
      <c r="B14" s="121"/>
      <c r="C14" s="121"/>
      <c r="D14" s="109"/>
      <c r="E14" s="121"/>
      <c r="F14" s="134">
        <f t="shared" si="0"/>
        <v>0</v>
      </c>
      <c r="G14" s="119">
        <f>IF('Frais de transport janvier15'!F$53&lt;'Frais de transport janvier15'!I$7,'Frais de transport janvier15'!I$8,'Frais de transport janvier15'!I$9)</f>
        <v>0.55000000000000004</v>
      </c>
      <c r="H14" s="224">
        <f t="shared" si="1"/>
        <v>0</v>
      </c>
      <c r="I14" s="1">
        <f t="shared" si="4"/>
        <v>4969</v>
      </c>
      <c r="J14" s="1">
        <v>14</v>
      </c>
      <c r="K14" s="1"/>
      <c r="L14" s="217">
        <f t="shared" si="3"/>
        <v>10736</v>
      </c>
      <c r="M14" s="220">
        <f t="shared" si="2"/>
        <v>0.48000000000000004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thickBot="1">
      <c r="A15" s="100"/>
      <c r="B15" s="100"/>
      <c r="C15" s="100"/>
      <c r="D15" s="100"/>
      <c r="E15" s="100"/>
      <c r="F15" s="135">
        <f t="shared" si="0"/>
        <v>0</v>
      </c>
      <c r="G15" s="119">
        <f>IF('Frais de transport janvier15'!F$53&lt;'Frais de transport janvier15'!I$7,'Frais de transport janvier15'!I$8,'Frais de transport janvier15'!I$9)</f>
        <v>0.55000000000000004</v>
      </c>
      <c r="H15" s="223">
        <f t="shared" si="1"/>
        <v>0</v>
      </c>
      <c r="I15" s="1">
        <f t="shared" si="4"/>
        <v>4968</v>
      </c>
      <c r="J15" s="1">
        <v>15</v>
      </c>
      <c r="K15" s="1"/>
      <c r="L15" s="217">
        <f t="shared" si="3"/>
        <v>10736</v>
      </c>
      <c r="M15" s="220">
        <f t="shared" si="2"/>
        <v>0.48000000000000004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thickBot="1">
      <c r="A16" s="109"/>
      <c r="B16" s="121"/>
      <c r="C16" s="121"/>
      <c r="D16" s="109"/>
      <c r="E16" s="121"/>
      <c r="F16" s="134">
        <f t="shared" si="0"/>
        <v>0</v>
      </c>
      <c r="G16" s="119">
        <f>IF('Frais de transport janvier15'!F$53&lt;'Frais de transport janvier15'!I$7,'Frais de transport janvier15'!I$8,'Frais de transport janvier15'!I$9)</f>
        <v>0.55000000000000004</v>
      </c>
      <c r="H16" s="224">
        <f t="shared" si="1"/>
        <v>0</v>
      </c>
      <c r="I16" s="1">
        <f t="shared" si="4"/>
        <v>4967</v>
      </c>
      <c r="J16" s="1">
        <v>16</v>
      </c>
      <c r="K16" s="1"/>
      <c r="L16" s="217">
        <f t="shared" si="3"/>
        <v>10736</v>
      </c>
      <c r="M16" s="220">
        <f t="shared" si="2"/>
        <v>0.48000000000000004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thickBot="1">
      <c r="A17" s="100"/>
      <c r="B17" s="100"/>
      <c r="C17" s="100"/>
      <c r="D17" s="100"/>
      <c r="E17" s="100"/>
      <c r="F17" s="135">
        <f t="shared" si="0"/>
        <v>0</v>
      </c>
      <c r="G17" s="119">
        <f>IF('Frais de transport janvier15'!F$53&lt;'Frais de transport janvier15'!I$7,'Frais de transport janvier15'!I$8,'Frais de transport janvier15'!I$9)</f>
        <v>0.55000000000000004</v>
      </c>
      <c r="H17" s="223">
        <f t="shared" si="1"/>
        <v>0</v>
      </c>
      <c r="I17" s="1">
        <f t="shared" si="4"/>
        <v>4966</v>
      </c>
      <c r="J17" s="1">
        <v>17</v>
      </c>
      <c r="K17" s="1"/>
      <c r="L17" s="217">
        <f t="shared" si="3"/>
        <v>10736</v>
      </c>
      <c r="M17" s="220">
        <f t="shared" si="2"/>
        <v>0.48000000000000004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thickBot="1">
      <c r="A18" s="109"/>
      <c r="B18" s="121"/>
      <c r="C18" s="121"/>
      <c r="D18" s="109"/>
      <c r="E18" s="121"/>
      <c r="F18" s="134">
        <f t="shared" si="0"/>
        <v>0</v>
      </c>
      <c r="G18" s="119">
        <f>IF('Frais de transport janvier15'!F$53&lt;'Frais de transport janvier15'!I$7,'Frais de transport janvier15'!I$8,'Frais de transport janvier15'!I$9)</f>
        <v>0.55000000000000004</v>
      </c>
      <c r="H18" s="224">
        <f t="shared" si="1"/>
        <v>0</v>
      </c>
      <c r="I18" s="1">
        <f t="shared" si="4"/>
        <v>4965</v>
      </c>
      <c r="J18" s="1">
        <v>18</v>
      </c>
      <c r="K18" s="1"/>
      <c r="L18" s="217">
        <f t="shared" si="3"/>
        <v>10736</v>
      </c>
      <c r="M18" s="220">
        <f t="shared" si="2"/>
        <v>0.48000000000000004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thickBot="1">
      <c r="A19" s="100"/>
      <c r="B19" s="100"/>
      <c r="C19" s="100"/>
      <c r="D19" s="100"/>
      <c r="E19" s="100"/>
      <c r="F19" s="135">
        <f t="shared" si="0"/>
        <v>0</v>
      </c>
      <c r="G19" s="119">
        <f>IF('Frais de transport janvier15'!F$53&lt;'Frais de transport janvier15'!I$7,'Frais de transport janvier15'!I$8,'Frais de transport janvier15'!I$9)</f>
        <v>0.55000000000000004</v>
      </c>
      <c r="H19" s="223">
        <f t="shared" si="1"/>
        <v>0</v>
      </c>
      <c r="I19" s="1">
        <f t="shared" si="4"/>
        <v>4964</v>
      </c>
      <c r="J19" s="1">
        <v>19</v>
      </c>
      <c r="K19" s="1"/>
      <c r="L19" s="217">
        <f t="shared" si="3"/>
        <v>10736</v>
      </c>
      <c r="M19" s="220">
        <f t="shared" si="2"/>
        <v>0.48000000000000004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thickBot="1">
      <c r="A20" s="109"/>
      <c r="B20" s="121"/>
      <c r="C20" s="121"/>
      <c r="D20" s="109"/>
      <c r="E20" s="121"/>
      <c r="F20" s="134">
        <f t="shared" si="0"/>
        <v>0</v>
      </c>
      <c r="G20" s="119">
        <f>IF('Frais de transport janvier15'!F$53&lt;'Frais de transport janvier15'!I$7,'Frais de transport janvier15'!I$8,'Frais de transport janvier15'!I$9)</f>
        <v>0.55000000000000004</v>
      </c>
      <c r="H20" s="224">
        <f t="shared" si="1"/>
        <v>0</v>
      </c>
      <c r="I20" s="1">
        <f t="shared" si="4"/>
        <v>4963</v>
      </c>
      <c r="J20" s="1">
        <v>20</v>
      </c>
      <c r="K20" s="1"/>
      <c r="L20" s="217">
        <f t="shared" si="3"/>
        <v>10736</v>
      </c>
      <c r="M20" s="220">
        <f t="shared" si="2"/>
        <v>0.48000000000000004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thickBot="1">
      <c r="A21" s="100"/>
      <c r="B21" s="100"/>
      <c r="C21" s="100"/>
      <c r="D21" s="100"/>
      <c r="E21" s="100"/>
      <c r="F21" s="135">
        <f t="shared" si="0"/>
        <v>0</v>
      </c>
      <c r="G21" s="119">
        <f>IF('Frais de transport janvier15'!F$53&lt;'Frais de transport janvier15'!I$7,'Frais de transport janvier15'!I$8,'Frais de transport janvier15'!I$9)</f>
        <v>0.55000000000000004</v>
      </c>
      <c r="H21" s="223">
        <f t="shared" si="1"/>
        <v>0</v>
      </c>
      <c r="I21" s="1">
        <f t="shared" si="4"/>
        <v>4962</v>
      </c>
      <c r="J21" s="1">
        <v>21</v>
      </c>
      <c r="K21" s="1"/>
      <c r="L21" s="217">
        <f t="shared" si="3"/>
        <v>10736</v>
      </c>
      <c r="M21" s="220">
        <f t="shared" si="2"/>
        <v>0.48000000000000004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thickBot="1">
      <c r="A22" s="109"/>
      <c r="B22" s="121"/>
      <c r="C22" s="121"/>
      <c r="D22" s="109"/>
      <c r="E22" s="121"/>
      <c r="F22" s="134">
        <f t="shared" si="0"/>
        <v>0</v>
      </c>
      <c r="G22" s="119">
        <f>IF('Frais de transport janvier15'!F$53&lt;'Frais de transport janvier15'!I$7,'Frais de transport janvier15'!I$8,'Frais de transport janvier15'!I$9)</f>
        <v>0.55000000000000004</v>
      </c>
      <c r="H22" s="224">
        <f t="shared" si="1"/>
        <v>0</v>
      </c>
      <c r="I22" s="1">
        <f t="shared" si="4"/>
        <v>4961</v>
      </c>
      <c r="J22" s="1">
        <v>22</v>
      </c>
      <c r="K22" s="1"/>
      <c r="L22" s="217">
        <f t="shared" si="3"/>
        <v>10736</v>
      </c>
      <c r="M22" s="220">
        <f t="shared" si="2"/>
        <v>0.48000000000000004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thickBot="1">
      <c r="A23" s="100"/>
      <c r="B23" s="100"/>
      <c r="C23" s="100"/>
      <c r="D23" s="100"/>
      <c r="E23" s="100"/>
      <c r="F23" s="135">
        <f t="shared" si="0"/>
        <v>0</v>
      </c>
      <c r="G23" s="119">
        <f>IF('Frais de transport janvier15'!F$53&lt;'Frais de transport janvier15'!I$7,'Frais de transport janvier15'!I$8,'Frais de transport janvier15'!I$9)</f>
        <v>0.55000000000000004</v>
      </c>
      <c r="H23" s="223">
        <f t="shared" si="1"/>
        <v>0</v>
      </c>
      <c r="I23" s="1">
        <f t="shared" si="4"/>
        <v>4960</v>
      </c>
      <c r="J23" s="1">
        <v>23</v>
      </c>
      <c r="K23" s="1"/>
      <c r="L23" s="217">
        <f t="shared" si="3"/>
        <v>10736</v>
      </c>
      <c r="M23" s="220">
        <f t="shared" si="2"/>
        <v>0.48000000000000004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thickBot="1">
      <c r="A24" s="109"/>
      <c r="B24" s="121"/>
      <c r="C24" s="121"/>
      <c r="D24" s="109"/>
      <c r="E24" s="121"/>
      <c r="F24" s="134">
        <f t="shared" si="0"/>
        <v>0</v>
      </c>
      <c r="G24" s="119">
        <f>IF('Frais de transport janvier15'!F$53&lt;'Frais de transport janvier15'!I$7,'Frais de transport janvier15'!I$8,'Frais de transport janvier15'!I$9)</f>
        <v>0.55000000000000004</v>
      </c>
      <c r="H24" s="224">
        <f t="shared" si="1"/>
        <v>0</v>
      </c>
      <c r="I24" s="1">
        <f t="shared" si="4"/>
        <v>4959</v>
      </c>
      <c r="J24" s="1">
        <v>24</v>
      </c>
      <c r="K24" s="1"/>
      <c r="L24" s="217">
        <f t="shared" si="3"/>
        <v>10736</v>
      </c>
      <c r="M24" s="220">
        <f t="shared" si="2"/>
        <v>0.48000000000000004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thickBot="1">
      <c r="A25" s="100"/>
      <c r="B25" s="100"/>
      <c r="C25" s="100"/>
      <c r="D25" s="100"/>
      <c r="E25" s="100"/>
      <c r="F25" s="135">
        <f t="shared" si="0"/>
        <v>0</v>
      </c>
      <c r="G25" s="119">
        <f>IF('Frais de transport janvier15'!F$53&lt;'Frais de transport janvier15'!I$7,'Frais de transport janvier15'!I$8,'Frais de transport janvier15'!I$9)</f>
        <v>0.55000000000000004</v>
      </c>
      <c r="H25" s="223">
        <f t="shared" si="1"/>
        <v>0</v>
      </c>
      <c r="I25" s="1">
        <f t="shared" si="4"/>
        <v>4958</v>
      </c>
      <c r="J25" s="1">
        <v>25</v>
      </c>
      <c r="K25" s="1"/>
      <c r="L25" s="217">
        <f t="shared" si="3"/>
        <v>10736</v>
      </c>
      <c r="M25" s="220">
        <f t="shared" si="2"/>
        <v>0.48000000000000004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thickBot="1">
      <c r="A26" s="109"/>
      <c r="B26" s="121"/>
      <c r="C26" s="121"/>
      <c r="D26" s="109"/>
      <c r="E26" s="121"/>
      <c r="F26" s="134">
        <f t="shared" si="0"/>
        <v>0</v>
      </c>
      <c r="G26" s="119">
        <f>IF('Frais de transport janvier15'!F$53&lt;'Frais de transport janvier15'!I$7,'Frais de transport janvier15'!I$8,'Frais de transport janvier15'!I$9)</f>
        <v>0.55000000000000004</v>
      </c>
      <c r="H26" s="224">
        <f t="shared" si="1"/>
        <v>0</v>
      </c>
      <c r="I26" s="1">
        <f t="shared" si="4"/>
        <v>4957</v>
      </c>
      <c r="J26" s="1">
        <v>26</v>
      </c>
      <c r="K26" s="1"/>
      <c r="L26" s="217">
        <f t="shared" si="3"/>
        <v>10736</v>
      </c>
      <c r="M26" s="220">
        <f t="shared" si="2"/>
        <v>0.48000000000000004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thickBot="1">
      <c r="A27" s="100"/>
      <c r="B27" s="100"/>
      <c r="C27" s="100"/>
      <c r="D27" s="100"/>
      <c r="E27" s="100"/>
      <c r="F27" s="135">
        <f t="shared" si="0"/>
        <v>0</v>
      </c>
      <c r="G27" s="119">
        <f>IF('Frais de transport janvier15'!F$53&lt;'Frais de transport janvier15'!I$7,'Frais de transport janvier15'!I$8,'Frais de transport janvier15'!I$9)</f>
        <v>0.55000000000000004</v>
      </c>
      <c r="H27" s="223">
        <f t="shared" si="1"/>
        <v>0</v>
      </c>
      <c r="I27" s="1">
        <f t="shared" si="4"/>
        <v>4956</v>
      </c>
      <c r="J27" s="1">
        <v>27</v>
      </c>
      <c r="K27" s="1"/>
      <c r="L27" s="217">
        <f t="shared" si="3"/>
        <v>10736</v>
      </c>
      <c r="M27" s="220">
        <f t="shared" si="2"/>
        <v>0.48000000000000004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thickBot="1">
      <c r="A28" s="109"/>
      <c r="B28" s="121"/>
      <c r="C28" s="121"/>
      <c r="D28" s="109"/>
      <c r="E28" s="121"/>
      <c r="F28" s="134">
        <f t="shared" si="0"/>
        <v>0</v>
      </c>
      <c r="G28" s="119">
        <f>IF('Frais de transport janvier15'!F$53&lt;'Frais de transport janvier15'!I$7,'Frais de transport janvier15'!I$8,'Frais de transport janvier15'!I$9)</f>
        <v>0.55000000000000004</v>
      </c>
      <c r="H28" s="224">
        <f t="shared" si="1"/>
        <v>0</v>
      </c>
      <c r="I28" s="1">
        <f t="shared" si="4"/>
        <v>4955</v>
      </c>
      <c r="J28" s="1">
        <v>28</v>
      </c>
      <c r="K28" s="1"/>
      <c r="L28" s="217">
        <f t="shared" si="3"/>
        <v>10736</v>
      </c>
      <c r="M28" s="220">
        <f t="shared" si="2"/>
        <v>0.48000000000000004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thickBot="1">
      <c r="A29" s="100"/>
      <c r="B29" s="100"/>
      <c r="C29" s="100"/>
      <c r="D29" s="100"/>
      <c r="E29" s="100"/>
      <c r="F29" s="135">
        <f t="shared" si="0"/>
        <v>0</v>
      </c>
      <c r="G29" s="119">
        <f>IF('Frais de transport janvier15'!F$53&lt;'Frais de transport janvier15'!I$7,'Frais de transport janvier15'!I$8,'Frais de transport janvier15'!I$9)</f>
        <v>0.55000000000000004</v>
      </c>
      <c r="H29" s="223">
        <f t="shared" si="1"/>
        <v>0</v>
      </c>
      <c r="I29" s="1">
        <f t="shared" si="4"/>
        <v>4954</v>
      </c>
      <c r="J29" s="1">
        <v>29</v>
      </c>
      <c r="K29" s="1"/>
      <c r="L29" s="217">
        <f t="shared" si="3"/>
        <v>10736</v>
      </c>
      <c r="M29" s="220">
        <f t="shared" si="2"/>
        <v>0.48000000000000004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thickBot="1">
      <c r="A30" s="109"/>
      <c r="B30" s="121"/>
      <c r="C30" s="121"/>
      <c r="D30" s="109"/>
      <c r="E30" s="121"/>
      <c r="F30" s="134">
        <f t="shared" si="0"/>
        <v>0</v>
      </c>
      <c r="G30" s="119">
        <f>IF('Frais de transport janvier15'!F$53&lt;'Frais de transport janvier15'!I$7,'Frais de transport janvier15'!I$8,'Frais de transport janvier15'!I$9)</f>
        <v>0.55000000000000004</v>
      </c>
      <c r="H30" s="224">
        <f t="shared" si="1"/>
        <v>0</v>
      </c>
      <c r="I30" s="1">
        <f t="shared" si="4"/>
        <v>4953</v>
      </c>
      <c r="J30" s="1">
        <v>30</v>
      </c>
      <c r="K30" s="1"/>
      <c r="L30" s="217">
        <f t="shared" si="3"/>
        <v>10736</v>
      </c>
      <c r="M30" s="220">
        <f t="shared" si="2"/>
        <v>0.48000000000000004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thickBot="1">
      <c r="A31" s="100"/>
      <c r="B31" s="100"/>
      <c r="C31" s="100"/>
      <c r="D31" s="100"/>
      <c r="E31" s="100"/>
      <c r="F31" s="135">
        <f t="shared" si="0"/>
        <v>0</v>
      </c>
      <c r="G31" s="119">
        <f>IF('Frais de transport janvier15'!F$53&lt;'Frais de transport janvier15'!I$7,'Frais de transport janvier15'!I$8,'Frais de transport janvier15'!I$9)</f>
        <v>0.55000000000000004</v>
      </c>
      <c r="H31" s="225">
        <f t="shared" si="1"/>
        <v>0</v>
      </c>
      <c r="I31" s="1">
        <f t="shared" si="4"/>
        <v>4952</v>
      </c>
      <c r="J31" s="1">
        <v>31</v>
      </c>
      <c r="K31" s="1"/>
      <c r="L31" s="217">
        <f t="shared" si="3"/>
        <v>10736</v>
      </c>
      <c r="M31" s="220">
        <f t="shared" si="2"/>
        <v>0.48000000000000004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56" customFormat="1" ht="19.5" customHeight="1" thickBot="1">
      <c r="A32" s="109"/>
      <c r="B32" s="121"/>
      <c r="C32" s="121"/>
      <c r="D32" s="109"/>
      <c r="E32" s="121"/>
      <c r="F32" s="134">
        <f t="shared" si="0"/>
        <v>0</v>
      </c>
      <c r="G32" s="119">
        <f>IF('Frais de transport janvier15'!F$53&lt;'Frais de transport janvier15'!I$7,'Frais de transport janvier15'!I$8,'Frais de transport janvier15'!I$9)</f>
        <v>0.55000000000000004</v>
      </c>
      <c r="H32" s="226">
        <f t="shared" si="1"/>
        <v>0</v>
      </c>
      <c r="I32" s="1">
        <f t="shared" si="4"/>
        <v>4951</v>
      </c>
      <c r="J32" s="1">
        <v>32</v>
      </c>
      <c r="K32" s="1"/>
      <c r="L32" s="217">
        <f t="shared" si="3"/>
        <v>10736</v>
      </c>
      <c r="M32" s="220">
        <f t="shared" si="2"/>
        <v>0.48000000000000004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thickBot="1">
      <c r="A33" s="100"/>
      <c r="B33" s="100"/>
      <c r="C33" s="100"/>
      <c r="D33" s="100"/>
      <c r="E33" s="100"/>
      <c r="F33" s="135">
        <f t="shared" si="0"/>
        <v>0</v>
      </c>
      <c r="G33" s="119">
        <f>IF('Frais de transport janvier15'!F$53&lt;'Frais de transport janvier15'!I$7,'Frais de transport janvier15'!I$8,'Frais de transport janvier15'!I$9)</f>
        <v>0.55000000000000004</v>
      </c>
      <c r="H33" s="226">
        <f t="shared" si="1"/>
        <v>0</v>
      </c>
      <c r="I33" s="1">
        <f t="shared" si="4"/>
        <v>4950</v>
      </c>
      <c r="J33" s="1">
        <v>33</v>
      </c>
      <c r="K33" s="1"/>
      <c r="L33" s="217">
        <f t="shared" si="3"/>
        <v>10736</v>
      </c>
      <c r="M33" s="220">
        <f t="shared" si="2"/>
        <v>0.48000000000000004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thickBot="1">
      <c r="A34" s="109"/>
      <c r="B34" s="121"/>
      <c r="C34" s="121"/>
      <c r="D34" s="109"/>
      <c r="E34" s="121"/>
      <c r="F34" s="134">
        <f t="shared" si="0"/>
        <v>0</v>
      </c>
      <c r="G34" s="119">
        <f>IF('Frais de transport janvier15'!F$53&lt;'Frais de transport janvier15'!I$7,'Frais de transport janvier15'!I$8,'Frais de transport janvier15'!I$9)</f>
        <v>0.55000000000000004</v>
      </c>
      <c r="H34" s="226">
        <f t="shared" si="1"/>
        <v>0</v>
      </c>
      <c r="I34" s="1">
        <f t="shared" si="4"/>
        <v>4949</v>
      </c>
      <c r="J34" s="1">
        <v>34</v>
      </c>
      <c r="K34" s="1"/>
      <c r="L34" s="217">
        <f t="shared" si="3"/>
        <v>10736</v>
      </c>
      <c r="M34" s="220">
        <f t="shared" si="2"/>
        <v>0.48000000000000004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thickBot="1">
      <c r="A35" s="100"/>
      <c r="B35" s="100"/>
      <c r="C35" s="100"/>
      <c r="D35" s="100"/>
      <c r="E35" s="100"/>
      <c r="F35" s="135">
        <f t="shared" si="0"/>
        <v>0</v>
      </c>
      <c r="G35" s="119">
        <f>IF('Frais de transport janvier15'!F$53&lt;'Frais de transport janvier15'!I$7,'Frais de transport janvier15'!I$8,'Frais de transport janvier15'!I$9)</f>
        <v>0.55000000000000004</v>
      </c>
      <c r="H35" s="226">
        <f t="shared" si="1"/>
        <v>0</v>
      </c>
      <c r="I35" s="1">
        <f t="shared" si="4"/>
        <v>4948</v>
      </c>
      <c r="J35" s="1">
        <v>35</v>
      </c>
      <c r="K35" s="1"/>
      <c r="L35" s="217">
        <f t="shared" si="3"/>
        <v>10736</v>
      </c>
      <c r="M35" s="220">
        <f t="shared" si="2"/>
        <v>0.48000000000000004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thickBot="1">
      <c r="A36" s="109"/>
      <c r="B36" s="121"/>
      <c r="C36" s="121"/>
      <c r="D36" s="109"/>
      <c r="E36" s="121"/>
      <c r="F36" s="134">
        <f t="shared" si="0"/>
        <v>0</v>
      </c>
      <c r="G36" s="119">
        <f>IF('Frais de transport janvier15'!F$53&lt;'Frais de transport janvier15'!I$7,'Frais de transport janvier15'!I$8,'Frais de transport janvier15'!I$9)</f>
        <v>0.55000000000000004</v>
      </c>
      <c r="H36" s="226">
        <f t="shared" si="1"/>
        <v>0</v>
      </c>
      <c r="I36" s="1">
        <f t="shared" si="4"/>
        <v>4947</v>
      </c>
      <c r="J36" s="1">
        <v>36</v>
      </c>
      <c r="K36" s="1"/>
      <c r="L36" s="217">
        <f t="shared" si="3"/>
        <v>10736</v>
      </c>
      <c r="M36" s="220">
        <f t="shared" si="2"/>
        <v>0.48000000000000004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thickBot="1">
      <c r="A37" s="100"/>
      <c r="B37" s="100"/>
      <c r="C37" s="100"/>
      <c r="D37" s="100"/>
      <c r="E37" s="100"/>
      <c r="F37" s="135">
        <f t="shared" si="0"/>
        <v>0</v>
      </c>
      <c r="G37" s="119">
        <f>IF('Frais de transport janvier15'!F$53&lt;'Frais de transport janvier15'!I$7,'Frais de transport janvier15'!I$8,'Frais de transport janvier15'!I$9)</f>
        <v>0.55000000000000004</v>
      </c>
      <c r="H37" s="226">
        <f t="shared" si="1"/>
        <v>0</v>
      </c>
      <c r="I37" s="1">
        <f t="shared" si="4"/>
        <v>4946</v>
      </c>
      <c r="J37" s="1">
        <v>37</v>
      </c>
      <c r="K37" s="1"/>
      <c r="L37" s="217">
        <f t="shared" si="3"/>
        <v>10736</v>
      </c>
      <c r="M37" s="220">
        <f t="shared" si="2"/>
        <v>0.48000000000000004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thickBot="1">
      <c r="A38" s="109"/>
      <c r="B38" s="121"/>
      <c r="C38" s="121"/>
      <c r="D38" s="109"/>
      <c r="E38" s="121"/>
      <c r="F38" s="135">
        <f t="shared" si="0"/>
        <v>0</v>
      </c>
      <c r="G38" s="119">
        <f>IF('Frais de transport janvier15'!F$53&lt;'Frais de transport janvier15'!I$7,'Frais de transport janvier15'!I$8,'Frais de transport janvier15'!I$9)</f>
        <v>0.55000000000000004</v>
      </c>
      <c r="H38" s="227">
        <f t="shared" si="1"/>
        <v>0</v>
      </c>
      <c r="I38" s="1">
        <f t="shared" si="4"/>
        <v>4945</v>
      </c>
      <c r="J38" s="1">
        <v>38</v>
      </c>
      <c r="K38" s="1"/>
      <c r="L38" s="217">
        <f t="shared" si="3"/>
        <v>10736</v>
      </c>
      <c r="M38" s="220">
        <f t="shared" si="2"/>
        <v>0.48000000000000004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thickBot="1">
      <c r="A39" s="100"/>
      <c r="B39" s="100"/>
      <c r="C39" s="100"/>
      <c r="D39" s="100"/>
      <c r="E39" s="100"/>
      <c r="F39" s="135">
        <f t="shared" si="0"/>
        <v>0</v>
      </c>
      <c r="G39" s="119">
        <f>IF('Frais de transport janvier15'!F$53&lt;'Frais de transport janvier15'!I$7,'Frais de transport janvier15'!I$8,'Frais de transport janvier15'!I$9)</f>
        <v>0.55000000000000004</v>
      </c>
      <c r="H39" s="228">
        <f t="shared" si="1"/>
        <v>0</v>
      </c>
      <c r="I39" s="1">
        <f t="shared" si="4"/>
        <v>4944</v>
      </c>
      <c r="J39" s="1">
        <v>39</v>
      </c>
      <c r="K39" s="1"/>
      <c r="L39" s="217">
        <f t="shared" si="3"/>
        <v>10736</v>
      </c>
      <c r="M39" s="220">
        <f t="shared" si="2"/>
        <v>0.48000000000000004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thickBot="1">
      <c r="A40" s="109"/>
      <c r="B40" s="121"/>
      <c r="C40" s="121"/>
      <c r="D40" s="109"/>
      <c r="E40" s="121"/>
      <c r="F40" s="135">
        <f t="shared" si="0"/>
        <v>0</v>
      </c>
      <c r="G40" s="119">
        <f>IF('Frais de transport janvier15'!F$53&lt;'Frais de transport janvier15'!I$7,'Frais de transport janvier15'!I$8,'Frais de transport janvier15'!I$9)</f>
        <v>0.55000000000000004</v>
      </c>
      <c r="H40" s="227">
        <f t="shared" si="1"/>
        <v>0</v>
      </c>
      <c r="I40" s="1">
        <f t="shared" si="4"/>
        <v>4943</v>
      </c>
      <c r="J40" s="1">
        <v>40</v>
      </c>
      <c r="K40" s="1"/>
      <c r="L40" s="217">
        <f t="shared" si="3"/>
        <v>10736</v>
      </c>
      <c r="M40" s="220">
        <f t="shared" si="2"/>
        <v>0.48000000000000004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thickBot="1">
      <c r="A41" s="100"/>
      <c r="B41" s="100"/>
      <c r="C41" s="100"/>
      <c r="D41" s="100"/>
      <c r="E41" s="100"/>
      <c r="F41" s="135">
        <f t="shared" si="0"/>
        <v>0</v>
      </c>
      <c r="G41" s="119">
        <f>IF('Frais de transport janvier15'!F$53&lt;'Frais de transport janvier15'!I$7,'Frais de transport janvier15'!I$8,'Frais de transport janvier15'!I$9)</f>
        <v>0.55000000000000004</v>
      </c>
      <c r="H41" s="228">
        <f t="shared" si="1"/>
        <v>0</v>
      </c>
      <c r="I41" s="1">
        <f t="shared" si="4"/>
        <v>4942</v>
      </c>
      <c r="J41" s="1">
        <v>41</v>
      </c>
      <c r="K41" s="1"/>
      <c r="L41" s="217">
        <f t="shared" si="3"/>
        <v>10736</v>
      </c>
      <c r="M41" s="220">
        <f t="shared" si="2"/>
        <v>0.48000000000000004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thickBot="1">
      <c r="A42" s="109"/>
      <c r="B42" s="121"/>
      <c r="C42" s="121"/>
      <c r="D42" s="109"/>
      <c r="E42" s="121"/>
      <c r="F42" s="135">
        <f t="shared" si="0"/>
        <v>0</v>
      </c>
      <c r="G42" s="119">
        <f>IF('Frais de transport janvier15'!F$53&lt;'Frais de transport janvier15'!I$7,'Frais de transport janvier15'!I$8,'Frais de transport janvier15'!I$9)</f>
        <v>0.55000000000000004</v>
      </c>
      <c r="H42" s="227">
        <f t="shared" si="1"/>
        <v>0</v>
      </c>
      <c r="I42" s="1">
        <f t="shared" si="4"/>
        <v>4941</v>
      </c>
      <c r="J42" s="1">
        <v>42</v>
      </c>
      <c r="K42" s="1"/>
      <c r="L42" s="217">
        <f t="shared" si="3"/>
        <v>10736</v>
      </c>
      <c r="M42" s="220">
        <f t="shared" si="2"/>
        <v>0.48000000000000004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thickBot="1">
      <c r="A43" s="100"/>
      <c r="B43" s="100"/>
      <c r="C43" s="100"/>
      <c r="D43" s="100"/>
      <c r="E43" s="100"/>
      <c r="F43" s="135">
        <f t="shared" si="0"/>
        <v>0</v>
      </c>
      <c r="G43" s="119">
        <f>IF('Frais de transport janvier15'!F$53&lt;'Frais de transport janvier15'!I$7,'Frais de transport janvier15'!I$8,'Frais de transport janvier15'!I$9)</f>
        <v>0.55000000000000004</v>
      </c>
      <c r="H43" s="228">
        <f t="shared" si="1"/>
        <v>0</v>
      </c>
      <c r="I43" s="1">
        <f t="shared" si="4"/>
        <v>4940</v>
      </c>
      <c r="J43" s="1">
        <v>43</v>
      </c>
      <c r="K43" s="1"/>
      <c r="L43" s="217">
        <f t="shared" si="3"/>
        <v>10736</v>
      </c>
      <c r="M43" s="220">
        <f t="shared" si="2"/>
        <v>0.48000000000000004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thickBot="1">
      <c r="A44" s="109"/>
      <c r="B44" s="121"/>
      <c r="C44" s="121"/>
      <c r="D44" s="109"/>
      <c r="E44" s="121"/>
      <c r="F44" s="135">
        <f t="shared" si="0"/>
        <v>0</v>
      </c>
      <c r="G44" s="119">
        <f>IF('Frais de transport janvier15'!F$53&lt;'Frais de transport janvier15'!I$7,'Frais de transport janvier15'!I$8,'Frais de transport janvier15'!I$9)</f>
        <v>0.55000000000000004</v>
      </c>
      <c r="H44" s="227">
        <f t="shared" si="1"/>
        <v>0</v>
      </c>
      <c r="I44" s="1">
        <f t="shared" si="4"/>
        <v>4939</v>
      </c>
      <c r="J44" s="1">
        <v>44</v>
      </c>
      <c r="K44" s="1"/>
      <c r="L44" s="217">
        <f t="shared" si="3"/>
        <v>10736</v>
      </c>
      <c r="M44" s="220">
        <f t="shared" si="2"/>
        <v>0.48000000000000004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thickBot="1">
      <c r="A45" s="100"/>
      <c r="B45" s="100"/>
      <c r="C45" s="100"/>
      <c r="D45" s="100"/>
      <c r="E45" s="100"/>
      <c r="F45" s="135">
        <f t="shared" si="0"/>
        <v>0</v>
      </c>
      <c r="G45" s="119">
        <f>IF('Frais de transport janvier15'!F$53&lt;'Frais de transport janvier15'!I$7,'Frais de transport janvier15'!I$8,'Frais de transport janvier15'!I$9)</f>
        <v>0.55000000000000004</v>
      </c>
      <c r="H45" s="228">
        <f t="shared" si="1"/>
        <v>0</v>
      </c>
      <c r="I45" s="1">
        <f t="shared" si="4"/>
        <v>4938</v>
      </c>
      <c r="J45" s="1">
        <v>45</v>
      </c>
      <c r="K45" s="1"/>
      <c r="L45" s="217">
        <f t="shared" si="3"/>
        <v>10736</v>
      </c>
      <c r="M45" s="220">
        <f t="shared" si="2"/>
        <v>0.48000000000000004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thickBot="1">
      <c r="A46" s="109"/>
      <c r="B46" s="121"/>
      <c r="C46" s="121"/>
      <c r="D46" s="109"/>
      <c r="E46" s="121"/>
      <c r="F46" s="135">
        <f t="shared" si="0"/>
        <v>0</v>
      </c>
      <c r="G46" s="119">
        <f>IF('Frais de transport janvier15'!F$53&lt;'Frais de transport janvier15'!I$7,'Frais de transport janvier15'!I$8,'Frais de transport janvier15'!I$9)</f>
        <v>0.55000000000000004</v>
      </c>
      <c r="H46" s="227">
        <f t="shared" si="1"/>
        <v>0</v>
      </c>
      <c r="I46" s="1">
        <f t="shared" si="4"/>
        <v>4937</v>
      </c>
      <c r="J46" s="1">
        <v>46</v>
      </c>
      <c r="K46" s="1"/>
      <c r="L46" s="217">
        <f t="shared" si="3"/>
        <v>10736</v>
      </c>
      <c r="M46" s="220">
        <f t="shared" si="2"/>
        <v>0.48000000000000004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>
      <c r="A47" s="100"/>
      <c r="B47" s="100"/>
      <c r="C47" s="100"/>
      <c r="D47" s="100"/>
      <c r="E47" s="100"/>
      <c r="F47" s="135">
        <f t="shared" si="0"/>
        <v>0</v>
      </c>
      <c r="G47" s="119">
        <f>IF('Frais de transport janvier15'!F$53&lt;'Frais de transport janvier15'!I$7,'Frais de transport janvier15'!I$8,'Frais de transport janvier15'!I$9)</f>
        <v>0.55000000000000004</v>
      </c>
      <c r="H47" s="228">
        <f t="shared" si="1"/>
        <v>0</v>
      </c>
      <c r="I47" s="1">
        <f t="shared" si="4"/>
        <v>4936</v>
      </c>
      <c r="J47" s="1">
        <v>47</v>
      </c>
      <c r="K47" s="1"/>
      <c r="L47" s="217">
        <f t="shared" si="3"/>
        <v>10736</v>
      </c>
      <c r="M47" s="220">
        <f t="shared" si="2"/>
        <v>0.48000000000000004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399999999999999">
      <c r="A48" s="212" t="s">
        <v>30</v>
      </c>
      <c r="B48" s="212"/>
      <c r="C48" s="212"/>
      <c r="D48" s="212"/>
      <c r="E48" s="212"/>
      <c r="F48" s="114">
        <f>SUM(F7:F47)</f>
        <v>10736</v>
      </c>
      <c r="G48" s="108"/>
      <c r="H48" s="229">
        <f>SUM(H7:H31)</f>
        <v>5349.2800000000007</v>
      </c>
      <c r="I48" s="1"/>
      <c r="J48" s="1">
        <v>48</v>
      </c>
    </row>
    <row r="49" spans="9:10">
      <c r="I49" s="1"/>
      <c r="J49">
        <v>49</v>
      </c>
    </row>
    <row r="50" spans="9:10">
      <c r="I50" s="1"/>
      <c r="J50">
        <v>50</v>
      </c>
    </row>
    <row r="51" spans="9:10" ht="12.75" customHeight="1"/>
    <row r="52" spans="9:10" ht="12.75" customHeight="1"/>
    <row r="53" spans="9:10" ht="12.75" customHeight="1"/>
    <row r="54" spans="9:10" ht="12.75" customHeight="1"/>
    <row r="55" spans="9:10" ht="12.75" customHeight="1"/>
    <row r="56" spans="9:10" ht="12.75" customHeight="1"/>
    <row r="57" spans="9:10" ht="12.75" customHeight="1"/>
    <row r="58" spans="9:10" ht="12.75" customHeight="1"/>
    <row r="59" spans="9:10" ht="12.75" customHeight="1"/>
    <row r="60" spans="9:10" ht="12.75" customHeight="1"/>
    <row r="61" spans="9:10" ht="12.75" customHeight="1"/>
    <row r="62" spans="9:10" ht="12.75" customHeight="1"/>
    <row r="63" spans="9:10" ht="12.75" customHeight="1"/>
    <row r="64" spans="9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sheetProtection formatColumns="0" formatRows="0" insertColumns="0" insertRows="0" selectLockedCells="1"/>
  <mergeCells count="3">
    <mergeCell ref="A1:H2"/>
    <mergeCell ref="A4:C4"/>
    <mergeCell ref="A48:E48"/>
  </mergeCells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8EB4E3"/>
  </sheetPr>
  <dimension ref="A1:J1017"/>
  <sheetViews>
    <sheetView zoomScaleNormal="100" workbookViewId="0">
      <selection sqref="A1:H2"/>
    </sheetView>
  </sheetViews>
  <sheetFormatPr baseColWidth="10" defaultColWidth="9.109375" defaultRowHeight="13.2"/>
  <cols>
    <col min="1" max="1" width="12.5546875" style="80"/>
    <col min="2" max="2" width="14.44140625" customWidth="1"/>
    <col min="3" max="3" width="18" customWidth="1"/>
    <col min="4" max="4" width="18.33203125" customWidth="1"/>
    <col min="5" max="5" width="18.109375" bestFit="1" customWidth="1"/>
    <col min="6" max="6" width="16.109375"/>
    <col min="7" max="7" width="19.6640625" bestFit="1" customWidth="1"/>
    <col min="8" max="8" width="15.88671875" customWidth="1"/>
    <col min="9" max="10" width="9.109375" customWidth="1"/>
    <col min="12" max="26" width="9"/>
  </cols>
  <sheetData>
    <row r="1" spans="1:10" ht="12.75" customHeight="1">
      <c r="A1" s="205"/>
      <c r="B1" s="205"/>
      <c r="C1" s="205"/>
      <c r="D1" s="205"/>
      <c r="E1" s="205"/>
      <c r="F1" s="205"/>
      <c r="G1" s="205"/>
      <c r="H1" s="205"/>
      <c r="I1" s="1"/>
      <c r="J1" s="1"/>
    </row>
    <row r="2" spans="1:10" ht="22.5" customHeight="1">
      <c r="A2" s="205"/>
      <c r="B2" s="205"/>
      <c r="C2" s="205"/>
      <c r="D2" s="205"/>
      <c r="E2" s="205"/>
      <c r="F2" s="205"/>
      <c r="G2" s="205"/>
      <c r="H2" s="205"/>
      <c r="I2" s="1"/>
      <c r="J2" s="1"/>
    </row>
    <row r="3" spans="1:10" ht="12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2.8" thickBot="1">
      <c r="A4" s="206" t="s">
        <v>19</v>
      </c>
      <c r="B4" s="206"/>
      <c r="C4" s="206"/>
      <c r="D4" s="57" t="s">
        <v>20</v>
      </c>
      <c r="E4" s="145">
        <f>'Frais transport février 15'!G4+1</f>
        <v>43160</v>
      </c>
      <c r="F4" s="57" t="s">
        <v>21</v>
      </c>
      <c r="G4" s="59">
        <f>E4+29</f>
        <v>43189</v>
      </c>
      <c r="H4" s="1"/>
      <c r="I4" s="1"/>
      <c r="J4" s="1"/>
    </row>
    <row r="5" spans="1:10" ht="19.5" customHeight="1" thickBot="1">
      <c r="A5" s="60"/>
      <c r="B5" s="60"/>
      <c r="C5" s="1"/>
      <c r="D5" s="1"/>
      <c r="E5" s="1"/>
      <c r="F5" s="1"/>
      <c r="G5" s="1"/>
      <c r="H5" s="61"/>
      <c r="I5" s="61"/>
      <c r="J5" s="1"/>
    </row>
    <row r="6" spans="1:10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</row>
    <row r="7" spans="1:10" ht="18.75" customHeight="1" thickBot="1">
      <c r="A7" s="126"/>
      <c r="B7" s="130"/>
      <c r="C7" s="118"/>
      <c r="D7" s="118"/>
      <c r="E7" s="118"/>
      <c r="F7" s="140">
        <f>C7-B7+E7-D7</f>
        <v>0</v>
      </c>
      <c r="G7" s="119">
        <f>IF('Frais de transport janvier15'!F$53&lt;'Frais transport mars 15'!I$7,I8,I9)</f>
        <v>0.55000000000000004</v>
      </c>
      <c r="H7" s="127">
        <f>F7*G7</f>
        <v>0</v>
      </c>
      <c r="I7" s="1">
        <v>5000</v>
      </c>
      <c r="J7" s="1"/>
    </row>
    <row r="8" spans="1:10" ht="18.75" customHeight="1" thickBot="1">
      <c r="A8" s="93"/>
      <c r="B8" s="137"/>
      <c r="C8" s="125"/>
      <c r="D8" s="125"/>
      <c r="E8" s="125"/>
      <c r="F8" s="143">
        <f t="shared" ref="F8:F37" si="0">C8-B8+E8-D8</f>
        <v>0</v>
      </c>
      <c r="G8" s="119">
        <f>IF('Frais de transport janvier15'!F$53&lt;'Frais transport mars 15'!I$7,'Frais transport mars 15'!I$8,'Frais transport mars 15'!I$9)</f>
        <v>0.55000000000000004</v>
      </c>
      <c r="H8" s="97">
        <f t="shared" ref="H8:H37" si="1">F8*G8</f>
        <v>0</v>
      </c>
      <c r="I8" s="1">
        <v>0.55000000000000004</v>
      </c>
      <c r="J8" s="1"/>
    </row>
    <row r="9" spans="1:10" ht="18.75" customHeight="1" thickBot="1">
      <c r="A9" s="98"/>
      <c r="B9" s="132"/>
      <c r="C9" s="100"/>
      <c r="D9" s="100"/>
      <c r="E9" s="100"/>
      <c r="F9" s="135">
        <f t="shared" si="0"/>
        <v>0</v>
      </c>
      <c r="G9" s="119">
        <f>IF('Frais de transport janvier15'!F$53&lt;'Frais transport mars 15'!I$7,'Frais transport mars 15'!I$8,'Frais transport mars 15'!I$9)</f>
        <v>0.55000000000000004</v>
      </c>
      <c r="H9" s="102">
        <f t="shared" si="1"/>
        <v>0</v>
      </c>
      <c r="I9" s="1">
        <v>0.48</v>
      </c>
      <c r="J9" s="1"/>
    </row>
    <row r="10" spans="1:10" ht="18.75" customHeight="1" thickBot="1">
      <c r="A10" s="120"/>
      <c r="B10" s="131"/>
      <c r="C10" s="121"/>
      <c r="D10" s="121"/>
      <c r="E10" s="121"/>
      <c r="F10" s="134">
        <f t="shared" si="0"/>
        <v>0</v>
      </c>
      <c r="G10" s="119">
        <f>IF('Frais de transport janvier15'!F$53&lt;'Frais transport mars 15'!I$7,'Frais transport mars 15'!I$8,'Frais transport mars 15'!I$9)</f>
        <v>0.55000000000000004</v>
      </c>
      <c r="H10" s="122">
        <f t="shared" si="1"/>
        <v>0</v>
      </c>
      <c r="I10" s="1">
        <v>4936</v>
      </c>
      <c r="J10" s="1"/>
    </row>
    <row r="11" spans="1:10" ht="18.75" customHeight="1" thickBot="1">
      <c r="A11" s="123"/>
      <c r="B11" s="142"/>
      <c r="C11" s="110"/>
      <c r="D11" s="110"/>
      <c r="E11" s="110"/>
      <c r="F11" s="144">
        <f t="shared" si="0"/>
        <v>0</v>
      </c>
      <c r="G11" s="119">
        <f>IF('Frais de transport janvier15'!F$53&lt;'Frais transport mars 15'!I$7,'Frais transport mars 15'!I$8,'Frais transport mars 15'!I$9)</f>
        <v>0.55000000000000004</v>
      </c>
      <c r="H11" s="124">
        <f t="shared" si="1"/>
        <v>0</v>
      </c>
      <c r="I11" s="1">
        <v>4935</v>
      </c>
      <c r="J11" s="1"/>
    </row>
    <row r="12" spans="1:10" ht="18.75" customHeight="1" thickBot="1">
      <c r="A12" s="98"/>
      <c r="B12" s="132"/>
      <c r="C12" s="100"/>
      <c r="D12" s="100"/>
      <c r="E12" s="100"/>
      <c r="F12" s="135">
        <f t="shared" si="0"/>
        <v>0</v>
      </c>
      <c r="G12" s="119">
        <f>IF('Frais de transport janvier15'!F$53&lt;'Frais transport mars 15'!I$7,'Frais transport mars 15'!I$8,'Frais transport mars 15'!I$9)</f>
        <v>0.55000000000000004</v>
      </c>
      <c r="H12" s="102">
        <f t="shared" si="1"/>
        <v>0</v>
      </c>
      <c r="I12" s="1">
        <v>4934</v>
      </c>
      <c r="J12" s="1"/>
    </row>
    <row r="13" spans="1:10" ht="18.75" customHeight="1" thickBot="1">
      <c r="A13" s="120"/>
      <c r="B13" s="131"/>
      <c r="C13" s="121"/>
      <c r="D13" s="121"/>
      <c r="E13" s="121"/>
      <c r="F13" s="134">
        <f t="shared" si="0"/>
        <v>0</v>
      </c>
      <c r="G13" s="119">
        <f>IF('Frais de transport janvier15'!F$53&lt;'Frais transport mars 15'!I$7,'Frais transport mars 15'!I$8,'Frais transport mars 15'!I$9)</f>
        <v>0.55000000000000004</v>
      </c>
      <c r="H13" s="122">
        <f t="shared" si="1"/>
        <v>0</v>
      </c>
      <c r="I13" s="1">
        <v>4933</v>
      </c>
      <c r="J13" s="1"/>
    </row>
    <row r="14" spans="1:10" ht="18.75" customHeight="1" thickBot="1">
      <c r="A14" s="98"/>
      <c r="B14" s="132"/>
      <c r="C14" s="100"/>
      <c r="D14" s="100"/>
      <c r="E14" s="100"/>
      <c r="F14" s="135">
        <f t="shared" si="0"/>
        <v>0</v>
      </c>
      <c r="G14" s="119">
        <f>IF('Frais de transport janvier15'!F$53&lt;'Frais transport mars 15'!I$7,'Frais transport mars 15'!I$8,'Frais transport mars 15'!I$9)</f>
        <v>0.55000000000000004</v>
      </c>
      <c r="H14" s="102">
        <f t="shared" si="1"/>
        <v>0</v>
      </c>
      <c r="I14" s="1">
        <v>4932</v>
      </c>
      <c r="J14" s="1"/>
    </row>
    <row r="15" spans="1:10" ht="18.75" customHeight="1" thickBot="1">
      <c r="A15" s="120"/>
      <c r="B15" s="131"/>
      <c r="C15" s="121"/>
      <c r="D15" s="121"/>
      <c r="E15" s="121"/>
      <c r="F15" s="134">
        <f t="shared" si="0"/>
        <v>0</v>
      </c>
      <c r="G15" s="119">
        <f>IF('Frais de transport janvier15'!F$53&lt;'Frais transport mars 15'!I$7,'Frais transport mars 15'!I$8,'Frais transport mars 15'!I$9)</f>
        <v>0.55000000000000004</v>
      </c>
      <c r="H15" s="122">
        <f t="shared" si="1"/>
        <v>0</v>
      </c>
      <c r="I15" s="1">
        <v>4931</v>
      </c>
      <c r="J15" s="1"/>
    </row>
    <row r="16" spans="1:10" ht="18.75" customHeight="1" thickBot="1">
      <c r="A16" s="98"/>
      <c r="B16" s="132"/>
      <c r="C16" s="100"/>
      <c r="D16" s="100"/>
      <c r="E16" s="100"/>
      <c r="F16" s="135">
        <f t="shared" si="0"/>
        <v>0</v>
      </c>
      <c r="G16" s="119">
        <f>IF('Frais de transport janvier15'!F$53&lt;'Frais transport mars 15'!I$7,'Frais transport mars 15'!I$8,'Frais transport mars 15'!I$9)</f>
        <v>0.55000000000000004</v>
      </c>
      <c r="H16" s="102">
        <f t="shared" si="1"/>
        <v>0</v>
      </c>
      <c r="I16" s="1">
        <v>4930</v>
      </c>
      <c r="J16" s="1"/>
    </row>
    <row r="17" spans="1:10" ht="18.75" customHeight="1" thickBot="1">
      <c r="A17" s="120"/>
      <c r="B17" s="131"/>
      <c r="C17" s="121"/>
      <c r="D17" s="121"/>
      <c r="E17" s="121"/>
      <c r="F17" s="134">
        <f t="shared" si="0"/>
        <v>0</v>
      </c>
      <c r="G17" s="119">
        <f>IF('Frais de transport janvier15'!F$53&lt;'Frais transport mars 15'!I$7,'Frais transport mars 15'!I$8,'Frais transport mars 15'!I$9)</f>
        <v>0.55000000000000004</v>
      </c>
      <c r="H17" s="122">
        <f t="shared" si="1"/>
        <v>0</v>
      </c>
      <c r="I17" s="1">
        <v>4929</v>
      </c>
      <c r="J17" s="1"/>
    </row>
    <row r="18" spans="1:10" ht="18.75" customHeight="1" thickBot="1">
      <c r="A18" s="98"/>
      <c r="B18" s="132"/>
      <c r="C18" s="100"/>
      <c r="D18" s="100"/>
      <c r="E18" s="100"/>
      <c r="F18" s="135">
        <f t="shared" si="0"/>
        <v>0</v>
      </c>
      <c r="G18" s="119">
        <f>IF('Frais de transport janvier15'!F$53&lt;'Frais transport mars 15'!I$7,'Frais transport mars 15'!I$8,'Frais transport mars 15'!I$9)</f>
        <v>0.55000000000000004</v>
      </c>
      <c r="H18" s="102">
        <f t="shared" si="1"/>
        <v>0</v>
      </c>
      <c r="I18" s="1">
        <v>4928</v>
      </c>
      <c r="J18" s="1"/>
    </row>
    <row r="19" spans="1:10" ht="18.75" customHeight="1" thickBot="1">
      <c r="A19" s="120"/>
      <c r="B19" s="131"/>
      <c r="C19" s="121"/>
      <c r="D19" s="121"/>
      <c r="E19" s="121"/>
      <c r="F19" s="134">
        <f t="shared" si="0"/>
        <v>0</v>
      </c>
      <c r="G19" s="119">
        <f>IF('Frais de transport janvier15'!F$53&lt;'Frais transport mars 15'!I$7,'Frais transport mars 15'!I$8,'Frais transport mars 15'!I$9)</f>
        <v>0.55000000000000004</v>
      </c>
      <c r="H19" s="122">
        <f t="shared" si="1"/>
        <v>0</v>
      </c>
      <c r="I19" s="1">
        <v>4927</v>
      </c>
      <c r="J19" s="1"/>
    </row>
    <row r="20" spans="1:10" ht="18.75" customHeight="1" thickBot="1">
      <c r="A20" s="98"/>
      <c r="B20" s="132"/>
      <c r="C20" s="100"/>
      <c r="D20" s="100"/>
      <c r="E20" s="100"/>
      <c r="F20" s="135">
        <f t="shared" si="0"/>
        <v>0</v>
      </c>
      <c r="G20" s="119">
        <f>IF('Frais de transport janvier15'!F$53&lt;'Frais transport mars 15'!I$7,'Frais transport mars 15'!I$8,'Frais transport mars 15'!I$9)</f>
        <v>0.55000000000000004</v>
      </c>
      <c r="H20" s="102">
        <f t="shared" si="1"/>
        <v>0</v>
      </c>
      <c r="I20" s="1">
        <v>4926</v>
      </c>
      <c r="J20" s="1"/>
    </row>
    <row r="21" spans="1:10" ht="18.75" customHeight="1" thickBot="1">
      <c r="A21" s="120"/>
      <c r="B21" s="131"/>
      <c r="C21" s="121"/>
      <c r="D21" s="121"/>
      <c r="E21" s="121"/>
      <c r="F21" s="134">
        <f t="shared" si="0"/>
        <v>0</v>
      </c>
      <c r="G21" s="119">
        <f>IF('Frais de transport janvier15'!F$53&lt;'Frais transport mars 15'!I$7,'Frais transport mars 15'!I$8,'Frais transport mars 15'!I$9)</f>
        <v>0.55000000000000004</v>
      </c>
      <c r="H21" s="122">
        <f t="shared" si="1"/>
        <v>0</v>
      </c>
      <c r="I21" s="1">
        <v>4925</v>
      </c>
      <c r="J21" s="1"/>
    </row>
    <row r="22" spans="1:10" ht="18.75" customHeight="1" thickBot="1">
      <c r="A22" s="98"/>
      <c r="B22" s="132"/>
      <c r="C22" s="100"/>
      <c r="D22" s="100"/>
      <c r="E22" s="100"/>
      <c r="F22" s="135">
        <f t="shared" si="0"/>
        <v>0</v>
      </c>
      <c r="G22" s="119">
        <f>IF('Frais de transport janvier15'!F$53&lt;'Frais transport mars 15'!I$7,'Frais transport mars 15'!I$8,'Frais transport mars 15'!I$9)</f>
        <v>0.55000000000000004</v>
      </c>
      <c r="H22" s="102">
        <f t="shared" si="1"/>
        <v>0</v>
      </c>
      <c r="I22" s="1">
        <v>4924</v>
      </c>
      <c r="J22" s="1"/>
    </row>
    <row r="23" spans="1:10" ht="18.75" customHeight="1" thickBot="1">
      <c r="A23" s="120"/>
      <c r="B23" s="131"/>
      <c r="C23" s="121"/>
      <c r="D23" s="121"/>
      <c r="E23" s="121"/>
      <c r="F23" s="134">
        <f t="shared" si="0"/>
        <v>0</v>
      </c>
      <c r="G23" s="119">
        <f>IF('Frais de transport janvier15'!F$53&lt;'Frais transport mars 15'!I$7,'Frais transport mars 15'!I$8,'Frais transport mars 15'!I$9)</f>
        <v>0.55000000000000004</v>
      </c>
      <c r="H23" s="122">
        <f t="shared" si="1"/>
        <v>0</v>
      </c>
      <c r="I23" s="1">
        <v>4923</v>
      </c>
      <c r="J23" s="1"/>
    </row>
    <row r="24" spans="1:10" ht="18.75" customHeight="1" thickBot="1">
      <c r="A24" s="98"/>
      <c r="B24" s="132"/>
      <c r="C24" s="100"/>
      <c r="D24" s="100"/>
      <c r="E24" s="100"/>
      <c r="F24" s="135">
        <f t="shared" si="0"/>
        <v>0</v>
      </c>
      <c r="G24" s="119">
        <f>IF('Frais de transport janvier15'!F$53&lt;'Frais transport mars 15'!I$7,'Frais transport mars 15'!I$8,'Frais transport mars 15'!I$9)</f>
        <v>0.55000000000000004</v>
      </c>
      <c r="H24" s="102">
        <f t="shared" si="1"/>
        <v>0</v>
      </c>
      <c r="I24" s="1">
        <v>4922</v>
      </c>
      <c r="J24" s="1"/>
    </row>
    <row r="25" spans="1:10" ht="18.75" customHeight="1" thickBot="1">
      <c r="A25" s="120"/>
      <c r="B25" s="131"/>
      <c r="C25" s="121"/>
      <c r="D25" s="121"/>
      <c r="E25" s="121"/>
      <c r="F25" s="134">
        <f t="shared" si="0"/>
        <v>0</v>
      </c>
      <c r="G25" s="119">
        <f>IF('Frais de transport janvier15'!F$53&lt;'Frais transport mars 15'!I$7,'Frais transport mars 15'!I$8,'Frais transport mars 15'!I$9)</f>
        <v>0.55000000000000004</v>
      </c>
      <c r="H25" s="122">
        <f t="shared" si="1"/>
        <v>0</v>
      </c>
      <c r="I25" s="1">
        <v>4921</v>
      </c>
      <c r="J25" s="1"/>
    </row>
    <row r="26" spans="1:10" ht="18.75" customHeight="1" thickBot="1">
      <c r="A26" s="98"/>
      <c r="B26" s="132"/>
      <c r="C26" s="100"/>
      <c r="D26" s="100"/>
      <c r="E26" s="100"/>
      <c r="F26" s="135">
        <f t="shared" si="0"/>
        <v>0</v>
      </c>
      <c r="G26" s="119">
        <f>IF('Frais de transport janvier15'!F$53&lt;'Frais transport mars 15'!I$7,'Frais transport mars 15'!I$8,'Frais transport mars 15'!I$9)</f>
        <v>0.55000000000000004</v>
      </c>
      <c r="H26" s="102">
        <f t="shared" si="1"/>
        <v>0</v>
      </c>
      <c r="I26" s="1">
        <v>4920</v>
      </c>
      <c r="J26" s="1"/>
    </row>
    <row r="27" spans="1:10" ht="18.75" customHeight="1" thickBot="1">
      <c r="A27" s="120"/>
      <c r="B27" s="131"/>
      <c r="C27" s="121"/>
      <c r="D27" s="121"/>
      <c r="E27" s="121"/>
      <c r="F27" s="134">
        <f t="shared" si="0"/>
        <v>0</v>
      </c>
      <c r="G27" s="119">
        <f>IF('Frais de transport janvier15'!F$53&lt;'Frais transport mars 15'!I$7,'Frais transport mars 15'!I$8,'Frais transport mars 15'!I$9)</f>
        <v>0.55000000000000004</v>
      </c>
      <c r="H27" s="122">
        <f t="shared" si="1"/>
        <v>0</v>
      </c>
      <c r="I27" s="1">
        <v>4919</v>
      </c>
      <c r="J27" s="1"/>
    </row>
    <row r="28" spans="1:10" ht="18.75" customHeight="1" thickBot="1">
      <c r="A28" s="98"/>
      <c r="B28" s="132"/>
      <c r="C28" s="100"/>
      <c r="D28" s="100"/>
      <c r="E28" s="100"/>
      <c r="F28" s="135">
        <f t="shared" si="0"/>
        <v>0</v>
      </c>
      <c r="G28" s="119">
        <f>IF('Frais de transport janvier15'!F$53&lt;'Frais transport mars 15'!I$7,'Frais transport mars 15'!I$8,'Frais transport mars 15'!I$9)</f>
        <v>0.55000000000000004</v>
      </c>
      <c r="H28" s="102">
        <f t="shared" si="1"/>
        <v>0</v>
      </c>
      <c r="I28" s="1">
        <v>4918</v>
      </c>
      <c r="J28" s="1"/>
    </row>
    <row r="29" spans="1:10" ht="18.75" customHeight="1" thickBot="1">
      <c r="A29" s="120"/>
      <c r="B29" s="131"/>
      <c r="C29" s="121"/>
      <c r="D29" s="121"/>
      <c r="E29" s="121"/>
      <c r="F29" s="134">
        <f t="shared" si="0"/>
        <v>0</v>
      </c>
      <c r="G29" s="119">
        <f>IF('Frais de transport janvier15'!F$53&lt;'Frais transport mars 15'!I$7,'Frais transport mars 15'!I$8,'Frais transport mars 15'!I$9)</f>
        <v>0.55000000000000004</v>
      </c>
      <c r="H29" s="122">
        <f t="shared" si="1"/>
        <v>0</v>
      </c>
      <c r="I29" s="1">
        <v>4917</v>
      </c>
      <c r="J29" s="1"/>
    </row>
    <row r="30" spans="1:10" ht="18.75" customHeight="1" thickBot="1">
      <c r="A30" s="98"/>
      <c r="B30" s="132"/>
      <c r="C30" s="100"/>
      <c r="D30" s="100"/>
      <c r="E30" s="100"/>
      <c r="F30" s="135">
        <f t="shared" si="0"/>
        <v>0</v>
      </c>
      <c r="G30" s="119">
        <f>IF('Frais de transport janvier15'!F$53&lt;'Frais transport mars 15'!I$7,'Frais transport mars 15'!I$8,'Frais transport mars 15'!I$9)</f>
        <v>0.55000000000000004</v>
      </c>
      <c r="H30" s="102">
        <f t="shared" si="1"/>
        <v>0</v>
      </c>
      <c r="I30" s="1">
        <v>4916</v>
      </c>
      <c r="J30" s="1"/>
    </row>
    <row r="31" spans="1:10" ht="18.75" customHeight="1" thickBot="1">
      <c r="A31" s="120"/>
      <c r="B31" s="131"/>
      <c r="C31" s="121"/>
      <c r="D31" s="121"/>
      <c r="E31" s="121"/>
      <c r="F31" s="134">
        <f t="shared" si="0"/>
        <v>0</v>
      </c>
      <c r="G31" s="119">
        <f>IF('Frais de transport janvier15'!F$53&lt;'Frais transport mars 15'!I$7,'Frais transport mars 15'!I$8,'Frais transport mars 15'!I$9)</f>
        <v>0.55000000000000004</v>
      </c>
      <c r="H31" s="122">
        <f t="shared" si="1"/>
        <v>0</v>
      </c>
      <c r="I31" s="1">
        <v>4915</v>
      </c>
      <c r="J31" s="1"/>
    </row>
    <row r="32" spans="1:10" ht="18.75" customHeight="1" thickBot="1">
      <c r="A32" s="98"/>
      <c r="B32" s="132"/>
      <c r="C32" s="100"/>
      <c r="D32" s="100"/>
      <c r="E32" s="100"/>
      <c r="F32" s="135">
        <f t="shared" si="0"/>
        <v>0</v>
      </c>
      <c r="G32" s="119">
        <f>IF('Frais de transport janvier15'!F$53&lt;'Frais transport mars 15'!I$7,'Frais transport mars 15'!I$8,'Frais transport mars 15'!I$9)</f>
        <v>0.55000000000000004</v>
      </c>
      <c r="H32" s="102">
        <f t="shared" si="1"/>
        <v>0</v>
      </c>
      <c r="I32" s="1">
        <v>4914</v>
      </c>
      <c r="J32" s="1"/>
    </row>
    <row r="33" spans="1:10" ht="18.75" customHeight="1" thickBot="1">
      <c r="A33" s="120"/>
      <c r="B33" s="131"/>
      <c r="C33" s="121"/>
      <c r="D33" s="121"/>
      <c r="E33" s="121"/>
      <c r="F33" s="134">
        <f t="shared" si="0"/>
        <v>0</v>
      </c>
      <c r="G33" s="119">
        <f>IF('Frais de transport janvier15'!F$53&lt;'Frais transport mars 15'!I$7,'Frais transport mars 15'!I$8,'Frais transport mars 15'!I$9)</f>
        <v>0.55000000000000004</v>
      </c>
      <c r="H33" s="122">
        <f t="shared" si="1"/>
        <v>0</v>
      </c>
      <c r="I33" s="1">
        <v>4913</v>
      </c>
      <c r="J33" s="1"/>
    </row>
    <row r="34" spans="1:10" ht="18.75" customHeight="1" thickBot="1">
      <c r="A34" s="98"/>
      <c r="B34" s="132"/>
      <c r="C34" s="100"/>
      <c r="D34" s="100"/>
      <c r="E34" s="100"/>
      <c r="F34" s="135">
        <f t="shared" si="0"/>
        <v>0</v>
      </c>
      <c r="G34" s="119">
        <f>IF('Frais de transport janvier15'!F$53&lt;'Frais transport mars 15'!I$7,'Frais transport mars 15'!I$8,'Frais transport mars 15'!I$9)</f>
        <v>0.55000000000000004</v>
      </c>
      <c r="H34" s="102">
        <f t="shared" si="1"/>
        <v>0</v>
      </c>
      <c r="I34" s="1">
        <v>4912</v>
      </c>
      <c r="J34" s="1"/>
    </row>
    <row r="35" spans="1:10" ht="18.75" customHeight="1" thickBot="1">
      <c r="A35" s="120"/>
      <c r="B35" s="131"/>
      <c r="C35" s="121"/>
      <c r="D35" s="121"/>
      <c r="E35" s="121"/>
      <c r="F35" s="134">
        <f t="shared" si="0"/>
        <v>0</v>
      </c>
      <c r="G35" s="119">
        <f>IF('Frais de transport janvier15'!F$53&lt;'Frais transport mars 15'!I$7,'Frais transport mars 15'!I$8,'Frais transport mars 15'!I$9)</f>
        <v>0.55000000000000004</v>
      </c>
      <c r="H35" s="122">
        <f t="shared" si="1"/>
        <v>0</v>
      </c>
      <c r="I35" s="1">
        <v>4911</v>
      </c>
      <c r="J35" s="1"/>
    </row>
    <row r="36" spans="1:10" ht="18.75" customHeight="1" thickBot="1">
      <c r="A36" s="98"/>
      <c r="B36" s="132"/>
      <c r="C36" s="100"/>
      <c r="D36" s="100"/>
      <c r="E36" s="100"/>
      <c r="F36" s="135">
        <f t="shared" si="0"/>
        <v>0</v>
      </c>
      <c r="G36" s="119">
        <f>IF('Frais de transport janvier15'!F$53&lt;'Frais transport mars 15'!I$7,'Frais transport mars 15'!I$8,'Frais transport mars 15'!I$9)</f>
        <v>0.55000000000000004</v>
      </c>
      <c r="H36" s="102">
        <f t="shared" si="1"/>
        <v>0</v>
      </c>
      <c r="I36" s="1">
        <v>4910</v>
      </c>
      <c r="J36" s="1"/>
    </row>
    <row r="37" spans="1:10" ht="18.75" customHeight="1" thickBot="1">
      <c r="A37" s="120"/>
      <c r="B37" s="131"/>
      <c r="C37" s="121"/>
      <c r="D37" s="121"/>
      <c r="E37" s="121"/>
      <c r="F37" s="134">
        <f t="shared" si="0"/>
        <v>0</v>
      </c>
      <c r="G37" s="119">
        <f>IF('Frais de transport janvier15'!F$53&lt;'Frais transport mars 15'!I$7,'Frais transport mars 15'!I$8,'Frais transport mars 15'!I$9)</f>
        <v>0.55000000000000004</v>
      </c>
      <c r="H37" s="122">
        <f t="shared" si="1"/>
        <v>0</v>
      </c>
      <c r="I37" s="1">
        <v>4909</v>
      </c>
      <c r="J37" s="1"/>
    </row>
    <row r="38" spans="1:10" ht="18.75" customHeight="1" thickBot="1">
      <c r="A38" s="98"/>
      <c r="B38" s="132"/>
      <c r="C38" s="100"/>
      <c r="D38" s="100"/>
      <c r="E38" s="100"/>
      <c r="F38" s="135">
        <f t="shared" ref="F38:F67" si="2">C38-B38+E38-D38</f>
        <v>0</v>
      </c>
      <c r="G38" s="119">
        <f>IF('Frais de transport janvier15'!F$53&lt;'Frais transport mars 15'!I$7,'Frais transport mars 15'!I$8,'Frais transport mars 15'!I$9)</f>
        <v>0.55000000000000004</v>
      </c>
      <c r="H38" s="102">
        <f t="shared" ref="H38:H67" si="3">F38*G38</f>
        <v>0</v>
      </c>
      <c r="I38" s="1">
        <v>4908</v>
      </c>
      <c r="J38" s="1"/>
    </row>
    <row r="39" spans="1:10" ht="18.75" customHeight="1" thickBot="1">
      <c r="A39" s="120"/>
      <c r="B39" s="131"/>
      <c r="C39" s="121"/>
      <c r="D39" s="121"/>
      <c r="E39" s="121"/>
      <c r="F39" s="134">
        <f t="shared" si="2"/>
        <v>0</v>
      </c>
      <c r="G39" s="119">
        <f>IF('Frais de transport janvier15'!F$53&lt;'Frais transport mars 15'!I$7,'Frais transport mars 15'!I$8,'Frais transport mars 15'!I$9)</f>
        <v>0.55000000000000004</v>
      </c>
      <c r="H39" s="122">
        <f t="shared" si="3"/>
        <v>0</v>
      </c>
      <c r="I39" s="1">
        <v>4907</v>
      </c>
      <c r="J39" s="1"/>
    </row>
    <row r="40" spans="1:10" ht="18.75" customHeight="1" thickBot="1">
      <c r="A40" s="98"/>
      <c r="B40" s="132"/>
      <c r="C40" s="100"/>
      <c r="D40" s="100"/>
      <c r="E40" s="100"/>
      <c r="F40" s="135">
        <f t="shared" si="2"/>
        <v>0</v>
      </c>
      <c r="G40" s="119">
        <f>IF('Frais de transport janvier15'!F$53&lt;'Frais transport mars 15'!I$7,'Frais transport mars 15'!I$8,'Frais transport mars 15'!I$9)</f>
        <v>0.55000000000000004</v>
      </c>
      <c r="H40" s="102">
        <f t="shared" si="3"/>
        <v>0</v>
      </c>
      <c r="I40" s="1">
        <v>4906</v>
      </c>
      <c r="J40" s="1"/>
    </row>
    <row r="41" spans="1:10" ht="18.75" customHeight="1" thickBot="1">
      <c r="A41" s="120"/>
      <c r="B41" s="131"/>
      <c r="C41" s="121"/>
      <c r="D41" s="121"/>
      <c r="E41" s="121"/>
      <c r="F41" s="134">
        <f t="shared" ref="F41:F49" si="4">C41-B41+E41-D41</f>
        <v>0</v>
      </c>
      <c r="G41" s="119">
        <f>IF('Frais de transport janvier15'!F$53&lt;'Frais transport mars 15'!I$7,'Frais transport mars 15'!I$8,'Frais transport mars 15'!I$9)</f>
        <v>0.55000000000000004</v>
      </c>
      <c r="H41" s="122">
        <f t="shared" ref="H41:H49" si="5">F41*G41</f>
        <v>0</v>
      </c>
      <c r="I41" s="1">
        <v>4905</v>
      </c>
      <c r="J41" s="1"/>
    </row>
    <row r="42" spans="1:10" ht="18.75" customHeight="1" thickBot="1">
      <c r="A42" s="98"/>
      <c r="B42" s="132"/>
      <c r="C42" s="100"/>
      <c r="D42" s="100"/>
      <c r="E42" s="100"/>
      <c r="F42" s="135">
        <f t="shared" si="4"/>
        <v>0</v>
      </c>
      <c r="G42" s="119">
        <f>IF('Frais de transport janvier15'!F$53&lt;'Frais transport mars 15'!I$7,'Frais transport mars 15'!I$8,'Frais transport mars 15'!I$9)</f>
        <v>0.55000000000000004</v>
      </c>
      <c r="H42" s="102">
        <f t="shared" si="5"/>
        <v>0</v>
      </c>
      <c r="I42" s="1">
        <v>4904</v>
      </c>
      <c r="J42" s="1"/>
    </row>
    <row r="43" spans="1:10" ht="18.75" customHeight="1" thickBot="1">
      <c r="A43" s="120"/>
      <c r="B43" s="131"/>
      <c r="C43" s="121"/>
      <c r="D43" s="121"/>
      <c r="E43" s="121"/>
      <c r="F43" s="134">
        <f t="shared" si="4"/>
        <v>0</v>
      </c>
      <c r="G43" s="119">
        <f>IF('Frais de transport janvier15'!F$53&lt;'Frais transport mars 15'!I$7,'Frais transport mars 15'!I$8,'Frais transport mars 15'!I$9)</f>
        <v>0.55000000000000004</v>
      </c>
      <c r="H43" s="122">
        <f t="shared" si="5"/>
        <v>0</v>
      </c>
      <c r="I43" s="1">
        <v>4903</v>
      </c>
      <c r="J43" s="1"/>
    </row>
    <row r="44" spans="1:10" ht="18.75" customHeight="1" thickBot="1">
      <c r="A44" s="98"/>
      <c r="B44" s="132"/>
      <c r="C44" s="100"/>
      <c r="D44" s="100"/>
      <c r="E44" s="100"/>
      <c r="F44" s="135">
        <f t="shared" si="4"/>
        <v>0</v>
      </c>
      <c r="G44" s="119">
        <f>IF('Frais de transport janvier15'!F$53&lt;'Frais transport mars 15'!I$7,'Frais transport mars 15'!I$8,'Frais transport mars 15'!I$9)</f>
        <v>0.55000000000000004</v>
      </c>
      <c r="H44" s="102">
        <f t="shared" si="5"/>
        <v>0</v>
      </c>
      <c r="I44" s="1">
        <v>4902</v>
      </c>
      <c r="J44" s="1"/>
    </row>
    <row r="45" spans="1:10" ht="18.75" customHeight="1" thickBot="1">
      <c r="A45" s="120"/>
      <c r="B45" s="131"/>
      <c r="C45" s="121"/>
      <c r="D45" s="121"/>
      <c r="E45" s="121"/>
      <c r="F45" s="134">
        <f t="shared" si="4"/>
        <v>0</v>
      </c>
      <c r="G45" s="119">
        <f>IF('Frais de transport janvier15'!F$53&lt;'Frais transport mars 15'!I$7,'Frais transport mars 15'!I$8,'Frais transport mars 15'!I$9)</f>
        <v>0.55000000000000004</v>
      </c>
      <c r="H45" s="122">
        <f t="shared" si="5"/>
        <v>0</v>
      </c>
      <c r="I45" s="1">
        <v>4901</v>
      </c>
      <c r="J45" s="1"/>
    </row>
    <row r="46" spans="1:10" ht="18.75" customHeight="1" thickBot="1">
      <c r="A46" s="98"/>
      <c r="B46" s="132"/>
      <c r="C46" s="100"/>
      <c r="D46" s="100"/>
      <c r="E46" s="100"/>
      <c r="F46" s="135">
        <f t="shared" si="4"/>
        <v>0</v>
      </c>
      <c r="G46" s="119">
        <f>IF('Frais de transport janvier15'!F$53&lt;'Frais transport mars 15'!I$7,'Frais transport mars 15'!I$8,'Frais transport mars 15'!I$9)</f>
        <v>0.55000000000000004</v>
      </c>
      <c r="H46" s="102">
        <f t="shared" si="5"/>
        <v>0</v>
      </c>
      <c r="I46" s="1">
        <v>4900</v>
      </c>
      <c r="J46" s="1"/>
    </row>
    <row r="47" spans="1:10" ht="18.75" customHeight="1" thickBot="1">
      <c r="A47" s="120"/>
      <c r="B47" s="131"/>
      <c r="C47" s="121"/>
      <c r="D47" s="121"/>
      <c r="E47" s="121"/>
      <c r="F47" s="134">
        <f t="shared" si="4"/>
        <v>0</v>
      </c>
      <c r="G47" s="119">
        <f>IF('Frais de transport janvier15'!F$53&lt;'Frais transport mars 15'!I$7,'Frais transport mars 15'!I$8,'Frais transport mars 15'!I$9)</f>
        <v>0.55000000000000004</v>
      </c>
      <c r="H47" s="122">
        <f t="shared" si="5"/>
        <v>0</v>
      </c>
      <c r="I47" s="1">
        <v>4899</v>
      </c>
      <c r="J47" s="1"/>
    </row>
    <row r="48" spans="1:10" ht="18.75" customHeight="1" thickBot="1">
      <c r="A48" s="98"/>
      <c r="B48" s="132"/>
      <c r="C48" s="100"/>
      <c r="D48" s="100"/>
      <c r="E48" s="100"/>
      <c r="F48" s="135">
        <f t="shared" si="4"/>
        <v>0</v>
      </c>
      <c r="G48" s="119">
        <f>IF('Frais de transport janvier15'!F$53&lt;'Frais transport mars 15'!I$7,'Frais transport mars 15'!I$8,'Frais transport mars 15'!I$9)</f>
        <v>0.55000000000000004</v>
      </c>
      <c r="H48" s="102">
        <f t="shared" si="5"/>
        <v>0</v>
      </c>
      <c r="I48" s="1">
        <v>4898</v>
      </c>
      <c r="J48" s="1"/>
    </row>
    <row r="49" spans="1:10" ht="18.75" customHeight="1" thickBot="1">
      <c r="A49" s="120"/>
      <c r="B49" s="131"/>
      <c r="C49" s="121"/>
      <c r="D49" s="121"/>
      <c r="E49" s="121"/>
      <c r="F49" s="134">
        <f t="shared" si="4"/>
        <v>0</v>
      </c>
      <c r="G49" s="119">
        <f>IF('Frais de transport janvier15'!F$53&lt;'Frais transport mars 15'!I$7,'Frais transport mars 15'!I$8,'Frais transport mars 15'!I$9)</f>
        <v>0.55000000000000004</v>
      </c>
      <c r="H49" s="122">
        <f t="shared" si="5"/>
        <v>0</v>
      </c>
      <c r="I49" s="1">
        <v>4897</v>
      </c>
      <c r="J49" s="1"/>
    </row>
    <row r="50" spans="1:10" ht="18.75" customHeight="1" thickBot="1">
      <c r="A50" s="98"/>
      <c r="B50" s="132"/>
      <c r="C50" s="100"/>
      <c r="D50" s="100"/>
      <c r="E50" s="100"/>
      <c r="F50" s="135">
        <f t="shared" si="2"/>
        <v>0</v>
      </c>
      <c r="G50" s="119">
        <f>IF('Frais de transport janvier15'!F$53&lt;'Frais transport mars 15'!I$7,'Frais transport mars 15'!I$8,'Frais transport mars 15'!I$9)</f>
        <v>0.55000000000000004</v>
      </c>
      <c r="H50" s="102">
        <f t="shared" si="3"/>
        <v>0</v>
      </c>
      <c r="I50" s="1">
        <v>4896</v>
      </c>
      <c r="J50" s="1"/>
    </row>
    <row r="51" spans="1:10" ht="18.75" customHeight="1" thickBot="1">
      <c r="A51" s="120"/>
      <c r="B51" s="131"/>
      <c r="C51" s="121"/>
      <c r="D51" s="121"/>
      <c r="E51" s="121"/>
      <c r="F51" s="134">
        <f t="shared" si="2"/>
        <v>0</v>
      </c>
      <c r="G51" s="119">
        <f>IF('Frais de transport janvier15'!F$53&lt;'Frais transport mars 15'!I$7,'Frais transport mars 15'!I$8,'Frais transport mars 15'!I$9)</f>
        <v>0.55000000000000004</v>
      </c>
      <c r="H51" s="122">
        <f t="shared" si="3"/>
        <v>0</v>
      </c>
      <c r="I51" s="1">
        <v>4895</v>
      </c>
      <c r="J51" s="1"/>
    </row>
    <row r="52" spans="1:10" ht="18.75" customHeight="1" thickBot="1">
      <c r="A52" s="98"/>
      <c r="B52" s="132"/>
      <c r="C52" s="100"/>
      <c r="D52" s="100"/>
      <c r="E52" s="100"/>
      <c r="F52" s="135">
        <f t="shared" ref="F52:F59" si="6">C52-B52+E52-D52</f>
        <v>0</v>
      </c>
      <c r="G52" s="119">
        <f>IF('Frais de transport janvier15'!F$53&lt;'Frais transport mars 15'!I$7,'Frais transport mars 15'!I$8,'Frais transport mars 15'!I$9)</f>
        <v>0.55000000000000004</v>
      </c>
      <c r="H52" s="102">
        <f t="shared" ref="H52:H59" si="7">F52*G52</f>
        <v>0</v>
      </c>
      <c r="I52" s="1">
        <v>4894</v>
      </c>
      <c r="J52" s="1"/>
    </row>
    <row r="53" spans="1:10" ht="18.75" customHeight="1" thickBot="1">
      <c r="A53" s="120"/>
      <c r="B53" s="131"/>
      <c r="C53" s="121"/>
      <c r="D53" s="121"/>
      <c r="E53" s="121"/>
      <c r="F53" s="134">
        <f t="shared" si="6"/>
        <v>0</v>
      </c>
      <c r="G53" s="119">
        <f>IF('Frais de transport janvier15'!F$53&lt;'Frais transport mars 15'!I$7,'Frais transport mars 15'!I$8,'Frais transport mars 15'!I$9)</f>
        <v>0.55000000000000004</v>
      </c>
      <c r="H53" s="122">
        <f t="shared" si="7"/>
        <v>0</v>
      </c>
      <c r="I53" s="1">
        <v>4893</v>
      </c>
      <c r="J53" s="1"/>
    </row>
    <row r="54" spans="1:10" ht="18.75" customHeight="1" thickBot="1">
      <c r="A54" s="98"/>
      <c r="B54" s="132"/>
      <c r="C54" s="100"/>
      <c r="D54" s="100"/>
      <c r="E54" s="100"/>
      <c r="F54" s="135">
        <f t="shared" si="6"/>
        <v>0</v>
      </c>
      <c r="G54" s="119">
        <f>IF('Frais de transport janvier15'!F$53&lt;'Frais transport mars 15'!I$7,'Frais transport mars 15'!I$8,'Frais transport mars 15'!I$9)</f>
        <v>0.55000000000000004</v>
      </c>
      <c r="H54" s="102">
        <f t="shared" si="7"/>
        <v>0</v>
      </c>
      <c r="I54" s="1">
        <v>4892</v>
      </c>
      <c r="J54" s="1"/>
    </row>
    <row r="55" spans="1:10" ht="18.75" customHeight="1" thickBot="1">
      <c r="A55" s="120"/>
      <c r="B55" s="131"/>
      <c r="C55" s="121"/>
      <c r="D55" s="121"/>
      <c r="E55" s="121"/>
      <c r="F55" s="134">
        <f t="shared" si="6"/>
        <v>0</v>
      </c>
      <c r="G55" s="119">
        <f>IF('Frais de transport janvier15'!F$53&lt;'Frais transport mars 15'!I$7,'Frais transport mars 15'!I$8,'Frais transport mars 15'!I$9)</f>
        <v>0.55000000000000004</v>
      </c>
      <c r="H55" s="122">
        <f t="shared" si="7"/>
        <v>0</v>
      </c>
      <c r="I55" s="1">
        <v>4891</v>
      </c>
      <c r="J55" s="1"/>
    </row>
    <row r="56" spans="1:10" ht="18.75" customHeight="1" thickBot="1">
      <c r="A56" s="98"/>
      <c r="B56" s="132"/>
      <c r="C56" s="100"/>
      <c r="D56" s="100"/>
      <c r="E56" s="100"/>
      <c r="F56" s="135">
        <f t="shared" si="6"/>
        <v>0</v>
      </c>
      <c r="G56" s="119">
        <f>IF('Frais de transport janvier15'!F$53&lt;'Frais transport mars 15'!I$7,'Frais transport mars 15'!I$8,'Frais transport mars 15'!I$9)</f>
        <v>0.55000000000000004</v>
      </c>
      <c r="H56" s="102">
        <f t="shared" si="7"/>
        <v>0</v>
      </c>
      <c r="I56" s="1">
        <v>4890</v>
      </c>
      <c r="J56" s="1"/>
    </row>
    <row r="57" spans="1:10" ht="18.75" customHeight="1" thickBot="1">
      <c r="A57" s="120"/>
      <c r="B57" s="131"/>
      <c r="C57" s="121"/>
      <c r="D57" s="121"/>
      <c r="E57" s="121"/>
      <c r="F57" s="134">
        <f t="shared" si="6"/>
        <v>0</v>
      </c>
      <c r="G57" s="119">
        <f>IF('Frais de transport janvier15'!F$53&lt;'Frais transport mars 15'!I$7,'Frais transport mars 15'!I$8,'Frais transport mars 15'!I$9)</f>
        <v>0.55000000000000004</v>
      </c>
      <c r="H57" s="122">
        <f t="shared" si="7"/>
        <v>0</v>
      </c>
      <c r="I57" s="1">
        <v>4889</v>
      </c>
      <c r="J57" s="1"/>
    </row>
    <row r="58" spans="1:10" ht="18.75" customHeight="1" thickBot="1">
      <c r="A58" s="98"/>
      <c r="B58" s="132"/>
      <c r="C58" s="100"/>
      <c r="D58" s="100"/>
      <c r="E58" s="100"/>
      <c r="F58" s="135">
        <f t="shared" si="6"/>
        <v>0</v>
      </c>
      <c r="G58" s="119">
        <f>IF('Frais de transport janvier15'!F$53&lt;'Frais transport mars 15'!I$7,'Frais transport mars 15'!I$8,'Frais transport mars 15'!I$9)</f>
        <v>0.55000000000000004</v>
      </c>
      <c r="H58" s="102">
        <f t="shared" si="7"/>
        <v>0</v>
      </c>
      <c r="I58" s="1">
        <v>4888</v>
      </c>
      <c r="J58" s="1"/>
    </row>
    <row r="59" spans="1:10" ht="18.75" customHeight="1" thickBot="1">
      <c r="A59" s="120"/>
      <c r="B59" s="131"/>
      <c r="C59" s="121"/>
      <c r="D59" s="121"/>
      <c r="E59" s="121"/>
      <c r="F59" s="134">
        <f t="shared" si="6"/>
        <v>0</v>
      </c>
      <c r="G59" s="119">
        <f>IF('Frais de transport janvier15'!F$53&lt;'Frais transport mars 15'!I$7,'Frais transport mars 15'!I$8,'Frais transport mars 15'!I$9)</f>
        <v>0.55000000000000004</v>
      </c>
      <c r="H59" s="122">
        <f t="shared" si="7"/>
        <v>0</v>
      </c>
      <c r="I59" s="1">
        <v>4887</v>
      </c>
      <c r="J59" s="1"/>
    </row>
    <row r="60" spans="1:10" ht="18.75" customHeight="1" thickBot="1">
      <c r="A60" s="98"/>
      <c r="B60" s="132"/>
      <c r="C60" s="100"/>
      <c r="D60" s="100"/>
      <c r="E60" s="100"/>
      <c r="F60" s="135">
        <f t="shared" si="2"/>
        <v>0</v>
      </c>
      <c r="G60" s="119">
        <f>IF('Frais de transport janvier15'!F$53&lt;'Frais transport mars 15'!I$7,'Frais transport mars 15'!I$8,'Frais transport mars 15'!I$9)</f>
        <v>0.55000000000000004</v>
      </c>
      <c r="H60" s="102">
        <f t="shared" si="3"/>
        <v>0</v>
      </c>
      <c r="I60" s="1">
        <v>4886</v>
      </c>
      <c r="J60" s="1"/>
    </row>
    <row r="61" spans="1:10" ht="18.75" customHeight="1" thickBot="1">
      <c r="A61" s="120"/>
      <c r="B61" s="131"/>
      <c r="C61" s="121"/>
      <c r="D61" s="121"/>
      <c r="E61" s="121"/>
      <c r="F61" s="134">
        <f t="shared" si="2"/>
        <v>0</v>
      </c>
      <c r="G61" s="119">
        <f>IF('Frais de transport janvier15'!F$53&lt;'Frais transport mars 15'!I$7,'Frais transport mars 15'!I$8,'Frais transport mars 15'!I$9)</f>
        <v>0.55000000000000004</v>
      </c>
      <c r="H61" s="122">
        <f t="shared" si="3"/>
        <v>0</v>
      </c>
      <c r="I61" s="1">
        <v>4885</v>
      </c>
      <c r="J61" s="1"/>
    </row>
    <row r="62" spans="1:10" ht="18.75" customHeight="1" thickBot="1">
      <c r="A62" s="98"/>
      <c r="B62" s="132"/>
      <c r="C62" s="100"/>
      <c r="D62" s="100"/>
      <c r="E62" s="100"/>
      <c r="F62" s="135">
        <f t="shared" si="2"/>
        <v>0</v>
      </c>
      <c r="G62" s="119">
        <f>IF('Frais de transport janvier15'!F$53&lt;'Frais transport mars 15'!I$7,'Frais transport mars 15'!I$8,'Frais transport mars 15'!I$9)</f>
        <v>0.55000000000000004</v>
      </c>
      <c r="H62" s="102">
        <f t="shared" si="3"/>
        <v>0</v>
      </c>
      <c r="I62" s="1">
        <v>4884</v>
      </c>
      <c r="J62" s="1"/>
    </row>
    <row r="63" spans="1:10" ht="18.75" customHeight="1" thickBot="1">
      <c r="A63" s="120"/>
      <c r="B63" s="131"/>
      <c r="C63" s="121"/>
      <c r="D63" s="121"/>
      <c r="E63" s="121"/>
      <c r="F63" s="134">
        <f t="shared" si="2"/>
        <v>0</v>
      </c>
      <c r="G63" s="119">
        <f>IF('Frais de transport janvier15'!F$53&lt;'Frais transport mars 15'!I$7,'Frais transport mars 15'!I$8,'Frais transport mars 15'!I$9)</f>
        <v>0.55000000000000004</v>
      </c>
      <c r="H63" s="122">
        <f t="shared" si="3"/>
        <v>0</v>
      </c>
      <c r="I63" s="1">
        <v>4883</v>
      </c>
      <c r="J63" s="1"/>
    </row>
    <row r="64" spans="1:10" ht="18.75" hidden="1" customHeight="1">
      <c r="A64" s="98"/>
      <c r="B64" s="132"/>
      <c r="C64" s="100"/>
      <c r="D64" s="100"/>
      <c r="E64" s="100"/>
      <c r="F64" s="134">
        <f t="shared" si="2"/>
        <v>0</v>
      </c>
      <c r="G64" s="119">
        <f>IF('Frais de transport janvier15'!F$53&lt;'Frais transport mars 15'!I$7,'Frais transport mars 15'!I$8,'Frais transport mars 15'!I$9)</f>
        <v>0.55000000000000004</v>
      </c>
      <c r="H64" s="122">
        <f t="shared" si="3"/>
        <v>0</v>
      </c>
      <c r="I64" s="1">
        <v>4882</v>
      </c>
      <c r="J64" s="1"/>
    </row>
    <row r="65" spans="1:10" ht="18.75" hidden="1" customHeight="1">
      <c r="A65" s="120"/>
      <c r="B65" s="131"/>
      <c r="C65" s="121"/>
      <c r="D65" s="121"/>
      <c r="E65" s="121"/>
      <c r="F65" s="134">
        <f t="shared" si="2"/>
        <v>0</v>
      </c>
      <c r="G65" s="119">
        <f>IF('Frais de transport janvier15'!F$53&lt;'Frais transport mars 15'!I$7,'Frais transport mars 15'!I$8,'Frais transport mars 15'!I$9)</f>
        <v>0.55000000000000004</v>
      </c>
      <c r="H65" s="122">
        <f t="shared" si="3"/>
        <v>0</v>
      </c>
      <c r="I65" s="1">
        <v>4881</v>
      </c>
      <c r="J65" s="1"/>
    </row>
    <row r="66" spans="1:10" ht="18.75" hidden="1" customHeight="1">
      <c r="A66" s="98"/>
      <c r="B66" s="132"/>
      <c r="C66" s="100"/>
      <c r="D66" s="100"/>
      <c r="E66" s="100"/>
      <c r="F66" s="134">
        <f t="shared" si="2"/>
        <v>0</v>
      </c>
      <c r="G66" s="119">
        <f>IF('Frais de transport janvier15'!F$53&lt;'Frais transport mars 15'!I$7,'Frais transport mars 15'!I$8,'Frais transport mars 15'!I$9)</f>
        <v>0.55000000000000004</v>
      </c>
      <c r="H66" s="122">
        <f t="shared" si="3"/>
        <v>0</v>
      </c>
      <c r="I66" s="1">
        <v>4880</v>
      </c>
      <c r="J66" s="1"/>
    </row>
    <row r="67" spans="1:10" ht="18.75" customHeight="1">
      <c r="A67" s="120"/>
      <c r="B67" s="131"/>
      <c r="C67" s="121"/>
      <c r="D67" s="121"/>
      <c r="E67" s="121"/>
      <c r="F67" s="134">
        <f t="shared" si="2"/>
        <v>0</v>
      </c>
      <c r="G67" s="119">
        <f>IF('Frais de transport janvier15'!F$53&lt;'Frais transport mars 15'!I$7,'Frais transport mars 15'!I$8,'Frais transport mars 15'!I$9)</f>
        <v>0.55000000000000004</v>
      </c>
      <c r="H67" s="122">
        <f t="shared" si="3"/>
        <v>0</v>
      </c>
      <c r="I67" s="1">
        <v>4879</v>
      </c>
      <c r="J67" s="1"/>
    </row>
    <row r="68" spans="1:10" ht="17.399999999999999">
      <c r="A68" s="212" t="s">
        <v>30</v>
      </c>
      <c r="B68" s="212"/>
      <c r="C68" s="212"/>
      <c r="D68" s="212"/>
      <c r="E68" s="212"/>
      <c r="F68" s="114">
        <f>SUM(F7:F67)</f>
        <v>0</v>
      </c>
      <c r="G68" s="114"/>
      <c r="H68" s="114"/>
      <c r="I68" s="1"/>
      <c r="J68" s="79"/>
    </row>
    <row r="69" spans="1:10" ht="12.75" customHeight="1">
      <c r="I69" s="1"/>
    </row>
    <row r="70" spans="1:10" ht="12.75" customHeight="1">
      <c r="I70" s="1"/>
    </row>
    <row r="71" spans="1:10" ht="12.75" customHeight="1">
      <c r="I71" s="1"/>
    </row>
    <row r="72" spans="1:10" ht="12.75" customHeight="1">
      <c r="I72" s="1"/>
    </row>
    <row r="73" spans="1:10" ht="12.75" customHeight="1">
      <c r="I73" s="1"/>
    </row>
    <row r="74" spans="1:10" ht="12.75" customHeight="1">
      <c r="I74" s="1"/>
    </row>
    <row r="75" spans="1:10" ht="12.75" customHeight="1">
      <c r="I75" s="1"/>
    </row>
    <row r="76" spans="1:10" ht="12.75" customHeight="1">
      <c r="I76" s="1"/>
    </row>
    <row r="77" spans="1:10" ht="12.75" customHeight="1">
      <c r="I77" s="1"/>
    </row>
    <row r="78" spans="1:10" ht="12.75" customHeight="1">
      <c r="I78" s="1"/>
    </row>
    <row r="79" spans="1:10" ht="12.75" customHeight="1">
      <c r="I79" s="1"/>
    </row>
    <row r="80" spans="1:10" ht="12.75" customHeight="1">
      <c r="I80" s="1"/>
    </row>
    <row r="81" spans="9:9" ht="12.75" customHeight="1">
      <c r="I81" s="1"/>
    </row>
    <row r="82" spans="9:9" ht="12.75" customHeight="1">
      <c r="I82" s="1"/>
    </row>
    <row r="83" spans="9:9" ht="12.75" customHeight="1">
      <c r="I83" s="1"/>
    </row>
    <row r="84" spans="9:9" ht="12.75" customHeight="1">
      <c r="I84" s="1"/>
    </row>
    <row r="85" spans="9:9" ht="12.75" customHeight="1">
      <c r="I85" s="1"/>
    </row>
    <row r="86" spans="9:9" ht="12.75" customHeight="1">
      <c r="I86" s="1"/>
    </row>
    <row r="87" spans="9:9" ht="12.75" customHeight="1">
      <c r="I87" s="1"/>
    </row>
    <row r="88" spans="9:9" ht="12.75" customHeight="1"/>
    <row r="89" spans="9:9" ht="12.75" customHeight="1"/>
    <row r="90" spans="9:9" ht="12.75" customHeight="1"/>
    <row r="91" spans="9:9" ht="12.75" customHeight="1"/>
    <row r="92" spans="9:9" ht="12.75" customHeight="1"/>
    <row r="93" spans="9:9" ht="12.75" customHeight="1"/>
    <row r="94" spans="9:9" ht="12.75" customHeight="1"/>
    <row r="95" spans="9:9" ht="12.75" customHeight="1"/>
    <row r="96" spans="9:9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</sheetData>
  <sheetProtection formatColumns="0" formatRows="0" insertColumns="0" insertRows="0" deleteColumns="0" deleteRows="0" selectLockedCells="1"/>
  <mergeCells count="3">
    <mergeCell ref="A1:H2"/>
    <mergeCell ref="A4:C4"/>
    <mergeCell ref="A68:E6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D99694"/>
  </sheetPr>
  <dimension ref="A1:L999"/>
  <sheetViews>
    <sheetView zoomScaleNormal="100" workbookViewId="0">
      <selection sqref="A1:H2"/>
    </sheetView>
  </sheetViews>
  <sheetFormatPr baseColWidth="10" defaultColWidth="9.109375" defaultRowHeight="13.2"/>
  <cols>
    <col min="1" max="1" width="12.5546875" style="80"/>
    <col min="2" max="2" width="21.109375"/>
    <col min="3" max="3" width="25.88671875"/>
    <col min="4" max="4" width="27.44140625"/>
    <col min="5" max="5" width="26.33203125"/>
    <col min="6" max="6" width="16.109375"/>
    <col min="7" max="7" width="24.88671875"/>
    <col min="8" max="8" width="22.5546875"/>
    <col min="9" max="9" width="21.44140625"/>
    <col min="10" max="13" width="0" hidden="1"/>
    <col min="14" max="26" width="9"/>
  </cols>
  <sheetData>
    <row r="1" spans="1:12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2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2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2" ht="22.8" thickBot="1">
      <c r="A4" s="214" t="s">
        <v>19</v>
      </c>
      <c r="B4" s="214"/>
      <c r="C4" s="214"/>
      <c r="D4" s="152" t="s">
        <v>20</v>
      </c>
      <c r="E4" s="145">
        <f>'Frais transport mars 15'!E4+31</f>
        <v>43191</v>
      </c>
      <c r="F4" s="152" t="s">
        <v>21</v>
      </c>
      <c r="G4" s="153">
        <f>E4+29</f>
        <v>43220</v>
      </c>
      <c r="H4" s="151"/>
      <c r="I4" s="1"/>
      <c r="J4" s="1"/>
    </row>
    <row r="5" spans="1:12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</row>
    <row r="6" spans="1:12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L6" s="1">
        <v>0.55000000000000004</v>
      </c>
    </row>
    <row r="7" spans="1:12" ht="18.75" customHeight="1">
      <c r="A7" s="117"/>
      <c r="B7" s="130"/>
      <c r="C7" s="118"/>
      <c r="D7" s="118"/>
      <c r="E7" s="118"/>
      <c r="F7" s="140">
        <f>C7-B7+E7-D7</f>
        <v>0</v>
      </c>
      <c r="G7" s="140">
        <f>IF(F7&lt;I12,I$8,I$9)</f>
        <v>0.55000000000000004</v>
      </c>
      <c r="H7" s="156">
        <f>F7*G7</f>
        <v>0</v>
      </c>
      <c r="I7" s="1">
        <v>5000</v>
      </c>
      <c r="J7" s="1"/>
      <c r="L7" s="1">
        <v>0.48</v>
      </c>
    </row>
    <row r="8" spans="1:12" ht="18.75" customHeight="1">
      <c r="A8" s="120"/>
      <c r="B8" s="131"/>
      <c r="C8" s="121"/>
      <c r="D8" s="121"/>
      <c r="E8" s="121"/>
      <c r="F8" s="134">
        <f t="shared" ref="F8:F49" si="0">C8-B8+E8-D8</f>
        <v>0</v>
      </c>
      <c r="G8" s="150">
        <f t="shared" ref="G8:G28" si="1">IF(F8&lt;I13,I$8,I$9)</f>
        <v>0.55000000000000004</v>
      </c>
      <c r="H8" s="157">
        <f t="shared" ref="H8:H33" si="2">F8*G8</f>
        <v>0</v>
      </c>
      <c r="I8" s="1">
        <v>0.55000000000000004</v>
      </c>
      <c r="J8" s="1"/>
    </row>
    <row r="9" spans="1:12" ht="18.75" customHeight="1">
      <c r="A9" s="98"/>
      <c r="B9" s="132"/>
      <c r="C9" s="100"/>
      <c r="D9" s="100"/>
      <c r="E9" s="100"/>
      <c r="F9" s="135">
        <f t="shared" si="0"/>
        <v>0</v>
      </c>
      <c r="G9" s="135">
        <f t="shared" si="1"/>
        <v>0.55000000000000004</v>
      </c>
      <c r="H9" s="158">
        <f t="shared" si="2"/>
        <v>0</v>
      </c>
      <c r="I9" s="1">
        <v>0.48</v>
      </c>
      <c r="J9" s="1"/>
    </row>
    <row r="10" spans="1:12" ht="18.75" customHeight="1">
      <c r="A10" s="120"/>
      <c r="B10" s="131"/>
      <c r="C10" s="121"/>
      <c r="D10" s="121"/>
      <c r="E10" s="121"/>
      <c r="F10" s="134">
        <f t="shared" si="0"/>
        <v>0</v>
      </c>
      <c r="G10" s="150">
        <f t="shared" si="1"/>
        <v>0.55000000000000004</v>
      </c>
      <c r="H10" s="157">
        <f t="shared" si="2"/>
        <v>0</v>
      </c>
      <c r="I10" s="1"/>
      <c r="J10" s="1"/>
    </row>
    <row r="11" spans="1:12" ht="18.75" customHeight="1">
      <c r="A11" s="123"/>
      <c r="B11" s="142"/>
      <c r="C11" s="110"/>
      <c r="D11" s="110"/>
      <c r="E11" s="110"/>
      <c r="F11" s="144">
        <f t="shared" si="0"/>
        <v>0</v>
      </c>
      <c r="G11" s="144">
        <f t="shared" si="1"/>
        <v>0.55000000000000004</v>
      </c>
      <c r="H11" s="159">
        <f t="shared" si="2"/>
        <v>0</v>
      </c>
      <c r="I11" s="1">
        <v>4898</v>
      </c>
      <c r="J11" s="1"/>
    </row>
    <row r="12" spans="1:12" ht="18.75" customHeight="1">
      <c r="A12" s="98"/>
      <c r="B12" s="132"/>
      <c r="C12" s="100"/>
      <c r="D12" s="100"/>
      <c r="E12" s="100"/>
      <c r="F12" s="135">
        <f t="shared" si="0"/>
        <v>0</v>
      </c>
      <c r="G12" s="135">
        <f t="shared" si="1"/>
        <v>0.55000000000000004</v>
      </c>
      <c r="H12" s="158">
        <f t="shared" si="2"/>
        <v>0</v>
      </c>
      <c r="I12" s="1">
        <f>I11-1</f>
        <v>4897</v>
      </c>
      <c r="J12" s="1"/>
    </row>
    <row r="13" spans="1:12" ht="18.75" customHeight="1">
      <c r="A13" s="120"/>
      <c r="B13" s="131"/>
      <c r="C13" s="121"/>
      <c r="D13" s="121"/>
      <c r="E13" s="121"/>
      <c r="F13" s="134">
        <f t="shared" si="0"/>
        <v>0</v>
      </c>
      <c r="G13" s="150">
        <f t="shared" si="1"/>
        <v>0.55000000000000004</v>
      </c>
      <c r="H13" s="157">
        <f t="shared" si="2"/>
        <v>0</v>
      </c>
      <c r="I13" s="1">
        <f t="shared" ref="I13:I50" si="3">I12-1</f>
        <v>4896</v>
      </c>
      <c r="J13" s="1"/>
    </row>
    <row r="14" spans="1:12" ht="18.75" customHeight="1">
      <c r="A14" s="98"/>
      <c r="B14" s="132"/>
      <c r="C14" s="100"/>
      <c r="D14" s="100"/>
      <c r="E14" s="100"/>
      <c r="F14" s="135">
        <f t="shared" si="0"/>
        <v>0</v>
      </c>
      <c r="G14" s="135">
        <f t="shared" si="1"/>
        <v>0.55000000000000004</v>
      </c>
      <c r="H14" s="158">
        <f t="shared" si="2"/>
        <v>0</v>
      </c>
      <c r="I14" s="1">
        <f t="shared" si="3"/>
        <v>4895</v>
      </c>
      <c r="J14" s="1"/>
    </row>
    <row r="15" spans="1:12" ht="18.75" customHeight="1">
      <c r="A15" s="120"/>
      <c r="B15" s="131"/>
      <c r="C15" s="121"/>
      <c r="D15" s="121"/>
      <c r="E15" s="121"/>
      <c r="F15" s="134">
        <f t="shared" si="0"/>
        <v>0</v>
      </c>
      <c r="G15" s="150">
        <f t="shared" si="1"/>
        <v>0.55000000000000004</v>
      </c>
      <c r="H15" s="157">
        <f t="shared" si="2"/>
        <v>0</v>
      </c>
      <c r="I15" s="1">
        <f t="shared" si="3"/>
        <v>4894</v>
      </c>
      <c r="J15" s="1"/>
    </row>
    <row r="16" spans="1:12" ht="18.75" customHeight="1">
      <c r="A16" s="98"/>
      <c r="B16" s="132"/>
      <c r="C16" s="100"/>
      <c r="D16" s="100"/>
      <c r="E16" s="100"/>
      <c r="F16" s="135">
        <f t="shared" si="0"/>
        <v>0</v>
      </c>
      <c r="G16" s="135">
        <f t="shared" si="1"/>
        <v>0.55000000000000004</v>
      </c>
      <c r="H16" s="158">
        <f t="shared" si="2"/>
        <v>0</v>
      </c>
      <c r="I16" s="1">
        <f t="shared" si="3"/>
        <v>4893</v>
      </c>
      <c r="J16" s="1"/>
    </row>
    <row r="17" spans="1:10" ht="18.75" customHeight="1">
      <c r="A17" s="120"/>
      <c r="B17" s="131"/>
      <c r="C17" s="121"/>
      <c r="D17" s="121"/>
      <c r="E17" s="121"/>
      <c r="F17" s="134">
        <f t="shared" si="0"/>
        <v>0</v>
      </c>
      <c r="G17" s="150">
        <f t="shared" si="1"/>
        <v>0.55000000000000004</v>
      </c>
      <c r="H17" s="157">
        <f t="shared" si="2"/>
        <v>0</v>
      </c>
      <c r="I17" s="1">
        <f t="shared" si="3"/>
        <v>4892</v>
      </c>
      <c r="J17" s="1"/>
    </row>
    <row r="18" spans="1:10" ht="18.75" customHeight="1">
      <c r="A18" s="98"/>
      <c r="B18" s="132"/>
      <c r="C18" s="100"/>
      <c r="D18" s="100"/>
      <c r="E18" s="100"/>
      <c r="F18" s="135">
        <f t="shared" si="0"/>
        <v>0</v>
      </c>
      <c r="G18" s="135">
        <f t="shared" si="1"/>
        <v>0.55000000000000004</v>
      </c>
      <c r="H18" s="158">
        <f t="shared" si="2"/>
        <v>0</v>
      </c>
      <c r="I18" s="1">
        <f t="shared" si="3"/>
        <v>4891</v>
      </c>
      <c r="J18" s="1"/>
    </row>
    <row r="19" spans="1:10" ht="18.75" customHeight="1">
      <c r="A19" s="120"/>
      <c r="B19" s="131"/>
      <c r="C19" s="121"/>
      <c r="D19" s="121"/>
      <c r="E19" s="121"/>
      <c r="F19" s="134">
        <f t="shared" si="0"/>
        <v>0</v>
      </c>
      <c r="G19" s="150">
        <f t="shared" si="1"/>
        <v>0.55000000000000004</v>
      </c>
      <c r="H19" s="157">
        <f t="shared" si="2"/>
        <v>0</v>
      </c>
      <c r="I19" s="1">
        <f t="shared" si="3"/>
        <v>4890</v>
      </c>
      <c r="J19" s="1"/>
    </row>
    <row r="20" spans="1:10" ht="18.75" customHeight="1">
      <c r="A20" s="98"/>
      <c r="B20" s="132"/>
      <c r="C20" s="100"/>
      <c r="D20" s="100"/>
      <c r="E20" s="100"/>
      <c r="F20" s="135">
        <f t="shared" si="0"/>
        <v>0</v>
      </c>
      <c r="G20" s="135">
        <f t="shared" si="1"/>
        <v>0.55000000000000004</v>
      </c>
      <c r="H20" s="158">
        <f t="shared" si="2"/>
        <v>0</v>
      </c>
      <c r="I20" s="1">
        <f t="shared" si="3"/>
        <v>4889</v>
      </c>
      <c r="J20" s="1"/>
    </row>
    <row r="21" spans="1:10" ht="18.75" customHeight="1">
      <c r="A21" s="120"/>
      <c r="B21" s="131"/>
      <c r="C21" s="121"/>
      <c r="D21" s="121"/>
      <c r="E21" s="121"/>
      <c r="F21" s="134">
        <f t="shared" si="0"/>
        <v>0</v>
      </c>
      <c r="G21" s="150">
        <f t="shared" si="1"/>
        <v>0.55000000000000004</v>
      </c>
      <c r="H21" s="157">
        <f t="shared" si="2"/>
        <v>0</v>
      </c>
      <c r="I21" s="1">
        <f t="shared" si="3"/>
        <v>4888</v>
      </c>
      <c r="J21" s="1"/>
    </row>
    <row r="22" spans="1:10" ht="18.75" customHeight="1">
      <c r="A22" s="98"/>
      <c r="B22" s="132"/>
      <c r="C22" s="100"/>
      <c r="D22" s="100"/>
      <c r="E22" s="100"/>
      <c r="F22" s="135">
        <f t="shared" si="0"/>
        <v>0</v>
      </c>
      <c r="G22" s="135">
        <f t="shared" si="1"/>
        <v>0.55000000000000004</v>
      </c>
      <c r="H22" s="158">
        <f t="shared" si="2"/>
        <v>0</v>
      </c>
      <c r="I22" s="1">
        <f t="shared" si="3"/>
        <v>4887</v>
      </c>
      <c r="J22" s="1"/>
    </row>
    <row r="23" spans="1:10" ht="18.75" customHeight="1">
      <c r="A23" s="120"/>
      <c r="B23" s="131"/>
      <c r="C23" s="121"/>
      <c r="D23" s="121"/>
      <c r="E23" s="121"/>
      <c r="F23" s="134">
        <f t="shared" si="0"/>
        <v>0</v>
      </c>
      <c r="G23" s="150">
        <f t="shared" si="1"/>
        <v>0.55000000000000004</v>
      </c>
      <c r="H23" s="157">
        <f t="shared" si="2"/>
        <v>0</v>
      </c>
      <c r="I23" s="1">
        <f t="shared" si="3"/>
        <v>4886</v>
      </c>
      <c r="J23" s="1"/>
    </row>
    <row r="24" spans="1:10" ht="18.75" customHeight="1">
      <c r="A24" s="98"/>
      <c r="B24" s="132"/>
      <c r="C24" s="100"/>
      <c r="D24" s="100"/>
      <c r="E24" s="100"/>
      <c r="F24" s="135">
        <f t="shared" si="0"/>
        <v>0</v>
      </c>
      <c r="G24" s="135">
        <f t="shared" si="1"/>
        <v>0.55000000000000004</v>
      </c>
      <c r="H24" s="158">
        <f t="shared" si="2"/>
        <v>0</v>
      </c>
      <c r="I24" s="1">
        <f t="shared" si="3"/>
        <v>4885</v>
      </c>
      <c r="J24" s="1"/>
    </row>
    <row r="25" spans="1:10" ht="18.75" customHeight="1">
      <c r="A25" s="120"/>
      <c r="B25" s="131"/>
      <c r="C25" s="121"/>
      <c r="D25" s="121"/>
      <c r="E25" s="121"/>
      <c r="F25" s="134">
        <f t="shared" si="0"/>
        <v>0</v>
      </c>
      <c r="G25" s="150">
        <f t="shared" si="1"/>
        <v>0.55000000000000004</v>
      </c>
      <c r="H25" s="157">
        <f t="shared" si="2"/>
        <v>0</v>
      </c>
      <c r="I25" s="1">
        <f t="shared" si="3"/>
        <v>4884</v>
      </c>
      <c r="J25" s="1"/>
    </row>
    <row r="26" spans="1:10" ht="18.75" customHeight="1">
      <c r="A26" s="98"/>
      <c r="B26" s="132"/>
      <c r="C26" s="100"/>
      <c r="D26" s="100"/>
      <c r="E26" s="100"/>
      <c r="F26" s="135">
        <f t="shared" si="0"/>
        <v>0</v>
      </c>
      <c r="G26" s="199">
        <f t="shared" si="1"/>
        <v>0.55000000000000004</v>
      </c>
      <c r="H26" s="158">
        <f t="shared" si="2"/>
        <v>0</v>
      </c>
      <c r="I26" s="1">
        <f t="shared" si="3"/>
        <v>4883</v>
      </c>
      <c r="J26" s="1"/>
    </row>
    <row r="27" spans="1:10" ht="18.75" customHeight="1">
      <c r="A27" s="120"/>
      <c r="B27" s="131"/>
      <c r="C27" s="121"/>
      <c r="D27" s="121"/>
      <c r="E27" s="121"/>
      <c r="F27" s="134">
        <f t="shared" si="0"/>
        <v>0</v>
      </c>
      <c r="G27" s="200">
        <f t="shared" si="1"/>
        <v>0.55000000000000004</v>
      </c>
      <c r="H27" s="157">
        <f t="shared" si="2"/>
        <v>0</v>
      </c>
      <c r="I27" s="1">
        <f t="shared" si="3"/>
        <v>4882</v>
      </c>
      <c r="J27" s="1"/>
    </row>
    <row r="28" spans="1:10" ht="18.75" customHeight="1">
      <c r="A28" s="98"/>
      <c r="B28" s="132"/>
      <c r="C28" s="100"/>
      <c r="D28" s="100"/>
      <c r="E28" s="100"/>
      <c r="F28" s="135">
        <f t="shared" si="0"/>
        <v>0</v>
      </c>
      <c r="G28" s="199">
        <f t="shared" si="1"/>
        <v>0.55000000000000004</v>
      </c>
      <c r="H28" s="158">
        <f t="shared" si="2"/>
        <v>0</v>
      </c>
      <c r="I28" s="1">
        <f t="shared" si="3"/>
        <v>4881</v>
      </c>
      <c r="J28" s="1"/>
    </row>
    <row r="29" spans="1:10" ht="18.75" customHeight="1">
      <c r="A29" s="120"/>
      <c r="B29" s="131"/>
      <c r="C29" s="121"/>
      <c r="D29" s="121"/>
      <c r="E29" s="121"/>
      <c r="F29" s="134">
        <f t="shared" si="0"/>
        <v>0</v>
      </c>
      <c r="G29" s="200">
        <f>IF(F29&lt;I34,I$8,I$9)</f>
        <v>0.55000000000000004</v>
      </c>
      <c r="H29" s="157">
        <f t="shared" si="2"/>
        <v>0</v>
      </c>
      <c r="I29" s="1">
        <f t="shared" si="3"/>
        <v>4880</v>
      </c>
      <c r="J29" s="1"/>
    </row>
    <row r="30" spans="1:10" ht="18.75" customHeight="1">
      <c r="A30" s="98"/>
      <c r="B30" s="132"/>
      <c r="C30" s="100"/>
      <c r="D30" s="100"/>
      <c r="E30" s="100"/>
      <c r="F30" s="135">
        <f t="shared" si="0"/>
        <v>0</v>
      </c>
      <c r="G30" s="199">
        <f>IF(F30&lt;I35,I$8,I$9)</f>
        <v>0.55000000000000004</v>
      </c>
      <c r="H30" s="158">
        <f t="shared" si="2"/>
        <v>0</v>
      </c>
      <c r="I30" s="1">
        <f t="shared" si="3"/>
        <v>4879</v>
      </c>
      <c r="J30" s="1"/>
    </row>
    <row r="31" spans="1:10" ht="18.75" customHeight="1">
      <c r="A31" s="120"/>
      <c r="B31" s="131"/>
      <c r="C31" s="121"/>
      <c r="D31" s="121"/>
      <c r="E31" s="121"/>
      <c r="F31" s="134">
        <f t="shared" si="0"/>
        <v>0</v>
      </c>
      <c r="G31" s="200">
        <f>IF(F31&lt;I36,I$8,I$9)</f>
        <v>0.55000000000000004</v>
      </c>
      <c r="H31" s="157">
        <f t="shared" si="2"/>
        <v>0</v>
      </c>
      <c r="I31" s="1">
        <f t="shared" si="3"/>
        <v>4878</v>
      </c>
      <c r="J31" s="1"/>
    </row>
    <row r="32" spans="1:10" ht="18.75" customHeight="1">
      <c r="A32" s="98"/>
      <c r="B32" s="132"/>
      <c r="C32" s="100"/>
      <c r="D32" s="100"/>
      <c r="E32" s="100"/>
      <c r="F32" s="135">
        <f t="shared" si="0"/>
        <v>0</v>
      </c>
      <c r="G32" s="201">
        <f>IF(F32&lt;I37,I$8,I$9)</f>
        <v>0.55000000000000004</v>
      </c>
      <c r="H32" s="160">
        <f t="shared" si="2"/>
        <v>0</v>
      </c>
      <c r="I32" s="1">
        <f t="shared" si="3"/>
        <v>4877</v>
      </c>
      <c r="J32" s="1"/>
    </row>
    <row r="33" spans="1:10" ht="18.75" customHeight="1">
      <c r="A33" s="120"/>
      <c r="B33" s="131"/>
      <c r="C33" s="121"/>
      <c r="D33" s="121"/>
      <c r="E33" s="121"/>
      <c r="F33" s="134">
        <f t="shared" si="0"/>
        <v>0</v>
      </c>
      <c r="G33" s="202">
        <f>IF(F33&lt;I38,I$8,I$9)</f>
        <v>0.55000000000000004</v>
      </c>
      <c r="H33" s="161">
        <f t="shared" si="2"/>
        <v>0</v>
      </c>
      <c r="I33" s="1">
        <f t="shared" si="3"/>
        <v>4876</v>
      </c>
      <c r="J33" s="1"/>
    </row>
    <row r="34" spans="1:10" ht="18.75" customHeight="1">
      <c r="A34" s="98"/>
      <c r="B34" s="132"/>
      <c r="C34" s="100"/>
      <c r="D34" s="100"/>
      <c r="E34" s="100"/>
      <c r="F34" s="135">
        <f t="shared" si="0"/>
        <v>0</v>
      </c>
      <c r="G34" s="201">
        <f t="shared" ref="G34:G44" si="4">IF(F34&lt;I39,I$8,I$9)</f>
        <v>0.55000000000000004</v>
      </c>
      <c r="H34" s="160">
        <f t="shared" ref="H34:H49" si="5">F34*G34</f>
        <v>0</v>
      </c>
      <c r="I34" s="1">
        <f t="shared" si="3"/>
        <v>4875</v>
      </c>
      <c r="J34" s="1"/>
    </row>
    <row r="35" spans="1:10" ht="18.75" customHeight="1">
      <c r="A35" s="120"/>
      <c r="B35" s="131"/>
      <c r="C35" s="121"/>
      <c r="D35" s="121"/>
      <c r="E35" s="121"/>
      <c r="F35" s="134">
        <f t="shared" si="0"/>
        <v>0</v>
      </c>
      <c r="G35" s="202">
        <f t="shared" si="4"/>
        <v>0.55000000000000004</v>
      </c>
      <c r="H35" s="161">
        <f t="shared" si="5"/>
        <v>0</v>
      </c>
      <c r="I35" s="1">
        <f t="shared" si="3"/>
        <v>4874</v>
      </c>
      <c r="J35" s="1"/>
    </row>
    <row r="36" spans="1:10" ht="18.75" customHeight="1">
      <c r="A36" s="98"/>
      <c r="B36" s="132"/>
      <c r="C36" s="100"/>
      <c r="D36" s="100"/>
      <c r="E36" s="100"/>
      <c r="F36" s="135">
        <f t="shared" si="0"/>
        <v>0</v>
      </c>
      <c r="G36" s="201">
        <f t="shared" si="4"/>
        <v>0.55000000000000004</v>
      </c>
      <c r="H36" s="160">
        <f t="shared" si="5"/>
        <v>0</v>
      </c>
      <c r="I36" s="1">
        <f t="shared" si="3"/>
        <v>4873</v>
      </c>
      <c r="J36" s="1"/>
    </row>
    <row r="37" spans="1:10" ht="18.75" customHeight="1">
      <c r="A37" s="120"/>
      <c r="B37" s="131"/>
      <c r="C37" s="121"/>
      <c r="D37" s="121"/>
      <c r="E37" s="109"/>
      <c r="F37" s="134">
        <f t="shared" si="0"/>
        <v>0</v>
      </c>
      <c r="G37" s="202">
        <f t="shared" si="4"/>
        <v>0.55000000000000004</v>
      </c>
      <c r="H37" s="161">
        <f t="shared" si="5"/>
        <v>0</v>
      </c>
      <c r="I37" s="1">
        <f t="shared" si="3"/>
        <v>4872</v>
      </c>
      <c r="J37" s="1"/>
    </row>
    <row r="38" spans="1:10" ht="18.75" customHeight="1">
      <c r="A38" s="98"/>
      <c r="B38" s="132"/>
      <c r="C38" s="100"/>
      <c r="D38" s="100"/>
      <c r="E38" s="100"/>
      <c r="F38" s="135">
        <f t="shared" si="0"/>
        <v>0</v>
      </c>
      <c r="G38" s="201">
        <f t="shared" si="4"/>
        <v>0.55000000000000004</v>
      </c>
      <c r="H38" s="160">
        <f t="shared" si="5"/>
        <v>0</v>
      </c>
      <c r="I38" s="1">
        <f t="shared" si="3"/>
        <v>4871</v>
      </c>
      <c r="J38" s="1"/>
    </row>
    <row r="39" spans="1:10" ht="18.75" customHeight="1">
      <c r="A39" s="120"/>
      <c r="B39" s="131"/>
      <c r="C39" s="121"/>
      <c r="D39" s="121"/>
      <c r="E39" s="109"/>
      <c r="F39" s="134">
        <f t="shared" si="0"/>
        <v>0</v>
      </c>
      <c r="G39" s="202">
        <f t="shared" si="4"/>
        <v>0.55000000000000004</v>
      </c>
      <c r="H39" s="161">
        <f t="shared" si="5"/>
        <v>0</v>
      </c>
      <c r="I39" s="1">
        <f t="shared" si="3"/>
        <v>4870</v>
      </c>
      <c r="J39" s="1"/>
    </row>
    <row r="40" spans="1:10" ht="18.75" customHeight="1">
      <c r="A40" s="98"/>
      <c r="B40" s="132"/>
      <c r="C40" s="100"/>
      <c r="D40" s="100"/>
      <c r="E40" s="100"/>
      <c r="F40" s="135">
        <f t="shared" si="0"/>
        <v>0</v>
      </c>
      <c r="G40" s="201">
        <f t="shared" si="4"/>
        <v>0.55000000000000004</v>
      </c>
      <c r="H40" s="160">
        <f t="shared" si="5"/>
        <v>0</v>
      </c>
      <c r="I40" s="1">
        <f t="shared" si="3"/>
        <v>4869</v>
      </c>
      <c r="J40" s="1"/>
    </row>
    <row r="41" spans="1:10" ht="18.75" customHeight="1">
      <c r="A41" s="120"/>
      <c r="B41" s="131"/>
      <c r="C41" s="121"/>
      <c r="D41" s="121"/>
      <c r="E41" s="109"/>
      <c r="F41" s="134">
        <f t="shared" si="0"/>
        <v>0</v>
      </c>
      <c r="G41" s="202">
        <f t="shared" si="4"/>
        <v>0.55000000000000004</v>
      </c>
      <c r="H41" s="161">
        <f t="shared" si="5"/>
        <v>0</v>
      </c>
      <c r="I41" s="1">
        <f t="shared" si="3"/>
        <v>4868</v>
      </c>
      <c r="J41" s="1"/>
    </row>
    <row r="42" spans="1:10" ht="18.75" customHeight="1">
      <c r="A42" s="98"/>
      <c r="B42" s="132"/>
      <c r="C42" s="100"/>
      <c r="D42" s="100"/>
      <c r="E42" s="100"/>
      <c r="F42" s="135">
        <f t="shared" si="0"/>
        <v>0</v>
      </c>
      <c r="G42" s="201">
        <f t="shared" si="4"/>
        <v>0.55000000000000004</v>
      </c>
      <c r="H42" s="160">
        <f t="shared" si="5"/>
        <v>0</v>
      </c>
      <c r="I42" s="1">
        <f t="shared" si="3"/>
        <v>4867</v>
      </c>
      <c r="J42" s="1"/>
    </row>
    <row r="43" spans="1:10" ht="18.75" customHeight="1">
      <c r="A43" s="120"/>
      <c r="B43" s="131"/>
      <c r="C43" s="121"/>
      <c r="D43" s="121"/>
      <c r="E43" s="109"/>
      <c r="F43" s="134">
        <f t="shared" si="0"/>
        <v>0</v>
      </c>
      <c r="G43" s="202">
        <f t="shared" si="4"/>
        <v>0.55000000000000004</v>
      </c>
      <c r="H43" s="161">
        <f t="shared" si="5"/>
        <v>0</v>
      </c>
      <c r="I43" s="1">
        <f t="shared" si="3"/>
        <v>4866</v>
      </c>
      <c r="J43" s="1"/>
    </row>
    <row r="44" spans="1:10" ht="18.75" customHeight="1">
      <c r="A44" s="98"/>
      <c r="B44" s="132"/>
      <c r="C44" s="100"/>
      <c r="D44" s="100"/>
      <c r="E44" s="100"/>
      <c r="F44" s="135">
        <f t="shared" si="0"/>
        <v>0</v>
      </c>
      <c r="G44" s="201">
        <f t="shared" si="4"/>
        <v>0.55000000000000004</v>
      </c>
      <c r="H44" s="160">
        <f t="shared" si="5"/>
        <v>0</v>
      </c>
      <c r="I44" s="1">
        <f t="shared" si="3"/>
        <v>4865</v>
      </c>
      <c r="J44" s="1"/>
    </row>
    <row r="45" spans="1:10" ht="18.75" customHeight="1">
      <c r="A45" s="120"/>
      <c r="B45" s="131"/>
      <c r="C45" s="121"/>
      <c r="D45" s="121"/>
      <c r="E45" s="109"/>
      <c r="F45" s="134">
        <f t="shared" si="0"/>
        <v>0</v>
      </c>
      <c r="G45" s="202">
        <f>IF(F45&lt;I46,I$8,I$9)</f>
        <v>0.55000000000000004</v>
      </c>
      <c r="H45" s="161">
        <f t="shared" si="5"/>
        <v>0</v>
      </c>
      <c r="I45" s="1">
        <f t="shared" si="3"/>
        <v>4864</v>
      </c>
      <c r="J45" s="1"/>
    </row>
    <row r="46" spans="1:10" ht="18.75" customHeight="1">
      <c r="A46" s="98"/>
      <c r="B46" s="132"/>
      <c r="C46" s="100"/>
      <c r="D46" s="100"/>
      <c r="E46" s="100"/>
      <c r="F46" s="135">
        <f t="shared" si="0"/>
        <v>0</v>
      </c>
      <c r="G46" s="201">
        <f>IF(F46&lt;I47,I$8,I$9)</f>
        <v>0.55000000000000004</v>
      </c>
      <c r="H46" s="160">
        <f t="shared" si="5"/>
        <v>0</v>
      </c>
      <c r="I46" s="1">
        <f t="shared" si="3"/>
        <v>4863</v>
      </c>
      <c r="J46" s="1"/>
    </row>
    <row r="47" spans="1:10" ht="18.75" customHeight="1">
      <c r="A47" s="120"/>
      <c r="B47" s="131"/>
      <c r="C47" s="121"/>
      <c r="D47" s="121"/>
      <c r="E47" s="109"/>
      <c r="F47" s="134">
        <f t="shared" si="0"/>
        <v>0</v>
      </c>
      <c r="G47" s="201">
        <f t="shared" ref="G47:G49" si="6">IF(F47&lt;I48,I$8,I$9)</f>
        <v>0.55000000000000004</v>
      </c>
      <c r="H47" s="161">
        <f t="shared" si="5"/>
        <v>0</v>
      </c>
      <c r="I47" s="1">
        <f t="shared" si="3"/>
        <v>4862</v>
      </c>
      <c r="J47" s="1"/>
    </row>
    <row r="48" spans="1:10" ht="18.75" customHeight="1">
      <c r="A48" s="98"/>
      <c r="B48" s="132"/>
      <c r="C48" s="100"/>
      <c r="D48" s="100"/>
      <c r="E48" s="100"/>
      <c r="F48" s="135">
        <f t="shared" si="0"/>
        <v>0</v>
      </c>
      <c r="G48" s="201">
        <f t="shared" si="6"/>
        <v>0.55000000000000004</v>
      </c>
      <c r="H48" s="160">
        <f t="shared" si="5"/>
        <v>0</v>
      </c>
      <c r="I48" s="1">
        <f t="shared" si="3"/>
        <v>4861</v>
      </c>
      <c r="J48" s="1"/>
    </row>
    <row r="49" spans="1:10" ht="18.75" customHeight="1">
      <c r="A49" s="120"/>
      <c r="B49" s="131"/>
      <c r="C49" s="121"/>
      <c r="D49" s="121"/>
      <c r="E49" s="109"/>
      <c r="F49" s="134">
        <f t="shared" si="0"/>
        <v>0</v>
      </c>
      <c r="G49" s="201">
        <f t="shared" si="6"/>
        <v>0.55000000000000004</v>
      </c>
      <c r="H49" s="161">
        <f t="shared" si="5"/>
        <v>0</v>
      </c>
      <c r="I49" s="1">
        <f t="shared" si="3"/>
        <v>4860</v>
      </c>
      <c r="J49" s="1"/>
    </row>
    <row r="50" spans="1:10" ht="17.399999999999999">
      <c r="A50" s="207" t="s">
        <v>30</v>
      </c>
      <c r="B50" s="207"/>
      <c r="C50" s="207"/>
      <c r="D50" s="207"/>
      <c r="E50" s="207"/>
      <c r="F50" s="108">
        <f>SUM(F7:F49)</f>
        <v>0</v>
      </c>
      <c r="G50" s="108"/>
      <c r="H50" s="108"/>
      <c r="I50" s="1">
        <f t="shared" si="3"/>
        <v>4859</v>
      </c>
      <c r="J50" s="79"/>
    </row>
    <row r="51" spans="1:10" ht="12.75" customHeight="1"/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</sheetData>
  <sheetProtection formatColumns="0" formatRows="0" insertColumns="0" insertRows="0" deleteColumns="0" deleteRows="0" selectLockedCells="1"/>
  <mergeCells count="3">
    <mergeCell ref="A1:H2"/>
    <mergeCell ref="A4:C4"/>
    <mergeCell ref="A50:E5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B3A2C7"/>
  </sheetPr>
  <dimension ref="A1:K1000"/>
  <sheetViews>
    <sheetView zoomScaleNormal="100" workbookViewId="0">
      <selection sqref="A1:H2"/>
    </sheetView>
  </sheetViews>
  <sheetFormatPr baseColWidth="10" defaultColWidth="9.109375" defaultRowHeight="13.2"/>
  <cols>
    <col min="1" max="1" width="12.5546875" style="80"/>
    <col min="2" max="2" width="21.109375"/>
    <col min="3" max="3" width="25.88671875"/>
    <col min="4" max="4" width="27.44140625"/>
    <col min="5" max="5" width="26.33203125"/>
    <col min="6" max="6" width="16.109375"/>
    <col min="7" max="7" width="24.88671875"/>
    <col min="8" max="8" width="22.5546875"/>
    <col min="9" max="9" width="21"/>
    <col min="10" max="11" width="0" hidden="1"/>
    <col min="12" max="26" width="9"/>
  </cols>
  <sheetData>
    <row r="1" spans="1:11" ht="12.75" customHeight="1">
      <c r="A1" s="205"/>
      <c r="B1" s="205"/>
      <c r="C1" s="205"/>
      <c r="D1" s="205"/>
      <c r="E1" s="205"/>
      <c r="F1" s="205"/>
      <c r="G1" s="205"/>
      <c r="H1" s="205"/>
      <c r="I1" s="1"/>
      <c r="J1" s="1"/>
    </row>
    <row r="2" spans="1:11" ht="22.5" customHeight="1">
      <c r="A2" s="205"/>
      <c r="B2" s="205"/>
      <c r="C2" s="205"/>
      <c r="D2" s="205"/>
      <c r="E2" s="205"/>
      <c r="F2" s="205"/>
      <c r="G2" s="205"/>
      <c r="H2" s="205"/>
      <c r="I2" s="1"/>
      <c r="J2" s="1"/>
    </row>
    <row r="3" spans="1:11" ht="12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22.8" thickBot="1">
      <c r="A4" s="206" t="s">
        <v>19</v>
      </c>
      <c r="B4" s="206"/>
      <c r="C4" s="206"/>
      <c r="D4" s="57" t="s">
        <v>20</v>
      </c>
      <c r="E4" s="145">
        <f>'Frais transport avril 15'!E4+30</f>
        <v>43221</v>
      </c>
      <c r="F4" s="57" t="s">
        <v>21</v>
      </c>
      <c r="G4" s="59">
        <f>E4+30</f>
        <v>43251</v>
      </c>
      <c r="H4" s="1"/>
      <c r="I4" s="1"/>
      <c r="J4" s="1"/>
    </row>
    <row r="5" spans="1:11" ht="19.5" customHeight="1" thickBot="1">
      <c r="A5" s="60"/>
      <c r="B5" s="60"/>
      <c r="C5" s="1"/>
      <c r="D5" s="1"/>
      <c r="E5" s="1"/>
      <c r="F5" s="1"/>
      <c r="G5" s="1"/>
      <c r="H5" s="61"/>
      <c r="I5" s="61"/>
      <c r="J5" s="1"/>
      <c r="K5" s="1">
        <v>0.55000000000000004</v>
      </c>
    </row>
    <row r="6" spans="1:11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0.48</v>
      </c>
    </row>
    <row r="7" spans="1:11" ht="18.75" customHeight="1" thickBot="1">
      <c r="A7" s="81"/>
      <c r="B7" s="162"/>
      <c r="C7" s="62"/>
      <c r="D7" s="62"/>
      <c r="E7" s="163"/>
      <c r="F7" s="115">
        <f>C7-B7+E7-D7</f>
        <v>0</v>
      </c>
      <c r="G7" s="146">
        <f>IF(F7&lt;I11,I$8,I$9)</f>
        <v>0.55000000000000004</v>
      </c>
      <c r="H7" s="147">
        <f>F7*G7</f>
        <v>0</v>
      </c>
      <c r="I7" s="1">
        <v>5000</v>
      </c>
      <c r="J7" s="1"/>
    </row>
    <row r="8" spans="1:11" ht="18.75" customHeight="1" thickBot="1">
      <c r="A8" s="111"/>
      <c r="B8" s="131"/>
      <c r="C8" s="95"/>
      <c r="D8" s="95"/>
      <c r="E8" s="164"/>
      <c r="F8" s="109">
        <f t="shared" ref="F8:F50" si="0">C8-B8+E8-D8</f>
        <v>0</v>
      </c>
      <c r="G8" s="146">
        <f t="shared" ref="G8:G43" si="1">IF(F8&lt;I12,I$8,I$9)</f>
        <v>0.55000000000000004</v>
      </c>
      <c r="H8" s="149">
        <f t="shared" ref="H8:H49" si="2">F8*G8</f>
        <v>0</v>
      </c>
      <c r="I8" s="1">
        <v>0.55000000000000004</v>
      </c>
      <c r="J8" s="1"/>
    </row>
    <row r="9" spans="1:11" ht="18.75" customHeight="1" thickBot="1">
      <c r="A9" s="112"/>
      <c r="B9" s="132"/>
      <c r="C9" s="100"/>
      <c r="D9" s="100"/>
      <c r="E9" s="165"/>
      <c r="F9" s="100">
        <f t="shared" si="0"/>
        <v>0</v>
      </c>
      <c r="G9" s="146">
        <f t="shared" si="1"/>
        <v>0.55000000000000004</v>
      </c>
      <c r="H9" s="158">
        <f t="shared" si="2"/>
        <v>0</v>
      </c>
      <c r="I9" s="1">
        <v>0.48</v>
      </c>
      <c r="J9" s="1"/>
    </row>
    <row r="10" spans="1:11" ht="18.75" customHeight="1" thickBot="1">
      <c r="A10" s="86"/>
      <c r="B10" s="166"/>
      <c r="C10" s="91"/>
      <c r="D10" s="91"/>
      <c r="E10" s="167"/>
      <c r="F10" s="116">
        <f t="shared" si="0"/>
        <v>0</v>
      </c>
      <c r="G10" s="146">
        <f t="shared" si="1"/>
        <v>0.55000000000000004</v>
      </c>
      <c r="H10" s="172">
        <f t="shared" si="2"/>
        <v>0</v>
      </c>
      <c r="I10" s="1"/>
      <c r="J10" s="1"/>
    </row>
    <row r="11" spans="1:11" ht="18.75" customHeight="1" thickBot="1">
      <c r="A11" s="103"/>
      <c r="B11" s="168"/>
      <c r="C11" s="105"/>
      <c r="D11" s="105"/>
      <c r="E11" s="169"/>
      <c r="F11" s="110">
        <f t="shared" si="0"/>
        <v>0</v>
      </c>
      <c r="G11" s="146">
        <f t="shared" si="1"/>
        <v>0.55000000000000004</v>
      </c>
      <c r="H11" s="174">
        <f t="shared" si="2"/>
        <v>0</v>
      </c>
      <c r="I11" s="1">
        <v>4859</v>
      </c>
      <c r="J11" s="1"/>
    </row>
    <row r="12" spans="1:11" ht="18.75" customHeight="1" thickBot="1">
      <c r="A12" s="98"/>
      <c r="B12" s="132"/>
      <c r="C12" s="100"/>
      <c r="D12" s="100"/>
      <c r="E12" s="165"/>
      <c r="F12" s="100">
        <f t="shared" si="0"/>
        <v>0</v>
      </c>
      <c r="G12" s="146">
        <f t="shared" si="1"/>
        <v>0.55000000000000004</v>
      </c>
      <c r="H12" s="158">
        <f t="shared" si="2"/>
        <v>0</v>
      </c>
      <c r="I12" s="1">
        <f>I11-1</f>
        <v>4858</v>
      </c>
      <c r="J12" s="1"/>
    </row>
    <row r="13" spans="1:11" ht="18.75" customHeight="1" thickBot="1">
      <c r="A13" s="93"/>
      <c r="B13" s="170"/>
      <c r="C13" s="95"/>
      <c r="D13" s="95"/>
      <c r="E13" s="164"/>
      <c r="F13" s="109">
        <f t="shared" si="0"/>
        <v>0</v>
      </c>
      <c r="G13" s="146">
        <f t="shared" si="1"/>
        <v>0.55000000000000004</v>
      </c>
      <c r="H13" s="149">
        <f t="shared" si="2"/>
        <v>0</v>
      </c>
      <c r="I13" s="1">
        <f t="shared" ref="I13:I51" si="3">I12-1</f>
        <v>4857</v>
      </c>
      <c r="J13" s="1"/>
    </row>
    <row r="14" spans="1:11" ht="18.75" customHeight="1" thickBot="1">
      <c r="A14" s="98"/>
      <c r="B14" s="132"/>
      <c r="C14" s="100"/>
      <c r="D14" s="100"/>
      <c r="E14" s="165"/>
      <c r="F14" s="100">
        <f t="shared" si="0"/>
        <v>0</v>
      </c>
      <c r="G14" s="146">
        <f t="shared" si="1"/>
        <v>0.55000000000000004</v>
      </c>
      <c r="H14" s="158">
        <f t="shared" si="2"/>
        <v>0</v>
      </c>
      <c r="I14" s="1">
        <f t="shared" si="3"/>
        <v>4856</v>
      </c>
      <c r="J14" s="1"/>
    </row>
    <row r="15" spans="1:11" ht="18.75" customHeight="1" thickBot="1">
      <c r="A15" s="93"/>
      <c r="B15" s="170"/>
      <c r="C15" s="95"/>
      <c r="D15" s="95"/>
      <c r="E15" s="164"/>
      <c r="F15" s="109">
        <f t="shared" si="0"/>
        <v>0</v>
      </c>
      <c r="G15" s="146">
        <f t="shared" si="1"/>
        <v>0.55000000000000004</v>
      </c>
      <c r="H15" s="149">
        <f t="shared" si="2"/>
        <v>0</v>
      </c>
      <c r="I15" s="1">
        <f t="shared" si="3"/>
        <v>4855</v>
      </c>
      <c r="J15" s="1"/>
    </row>
    <row r="16" spans="1:11" ht="18.75" customHeight="1" thickBot="1">
      <c r="A16" s="98"/>
      <c r="B16" s="132"/>
      <c r="C16" s="100"/>
      <c r="D16" s="100"/>
      <c r="E16" s="165"/>
      <c r="F16" s="100">
        <f t="shared" si="0"/>
        <v>0</v>
      </c>
      <c r="G16" s="146">
        <f t="shared" si="1"/>
        <v>0.55000000000000004</v>
      </c>
      <c r="H16" s="158">
        <f t="shared" si="2"/>
        <v>0</v>
      </c>
      <c r="I16" s="1">
        <f t="shared" si="3"/>
        <v>4854</v>
      </c>
      <c r="J16" s="1"/>
    </row>
    <row r="17" spans="1:10" ht="18.75" customHeight="1" thickBot="1">
      <c r="A17" s="93"/>
      <c r="B17" s="170"/>
      <c r="C17" s="95"/>
      <c r="D17" s="95"/>
      <c r="E17" s="164"/>
      <c r="F17" s="109">
        <f t="shared" si="0"/>
        <v>0</v>
      </c>
      <c r="G17" s="146">
        <f t="shared" si="1"/>
        <v>0.55000000000000004</v>
      </c>
      <c r="H17" s="149">
        <f t="shared" si="2"/>
        <v>0</v>
      </c>
      <c r="I17" s="1">
        <f t="shared" si="3"/>
        <v>4853</v>
      </c>
      <c r="J17" s="1"/>
    </row>
    <row r="18" spans="1:10" ht="18.75" customHeight="1" thickBot="1">
      <c r="A18" s="98"/>
      <c r="B18" s="132"/>
      <c r="C18" s="100"/>
      <c r="D18" s="100"/>
      <c r="E18" s="165"/>
      <c r="F18" s="100">
        <f t="shared" si="0"/>
        <v>0</v>
      </c>
      <c r="G18" s="146">
        <f t="shared" si="1"/>
        <v>0.55000000000000004</v>
      </c>
      <c r="H18" s="158">
        <f t="shared" si="2"/>
        <v>0</v>
      </c>
      <c r="I18" s="1">
        <f t="shared" si="3"/>
        <v>4852</v>
      </c>
      <c r="J18" s="1"/>
    </row>
    <row r="19" spans="1:10" ht="18.75" customHeight="1" thickBot="1">
      <c r="A19" s="93"/>
      <c r="B19" s="170"/>
      <c r="C19" s="95"/>
      <c r="D19" s="95"/>
      <c r="E19" s="164"/>
      <c r="F19" s="109">
        <f t="shared" si="0"/>
        <v>0</v>
      </c>
      <c r="G19" s="146">
        <f t="shared" si="1"/>
        <v>0.55000000000000004</v>
      </c>
      <c r="H19" s="149">
        <f t="shared" si="2"/>
        <v>0</v>
      </c>
      <c r="I19" s="1">
        <f t="shared" si="3"/>
        <v>4851</v>
      </c>
      <c r="J19" s="1"/>
    </row>
    <row r="20" spans="1:10" ht="18.75" customHeight="1" thickBot="1">
      <c r="A20" s="98"/>
      <c r="B20" s="132"/>
      <c r="C20" s="100"/>
      <c r="D20" s="100"/>
      <c r="E20" s="165"/>
      <c r="F20" s="100">
        <f t="shared" si="0"/>
        <v>0</v>
      </c>
      <c r="G20" s="146">
        <f t="shared" si="1"/>
        <v>0.55000000000000004</v>
      </c>
      <c r="H20" s="158">
        <f t="shared" si="2"/>
        <v>0</v>
      </c>
      <c r="I20" s="1">
        <f t="shared" si="3"/>
        <v>4850</v>
      </c>
      <c r="J20" s="1"/>
    </row>
    <row r="21" spans="1:10" ht="18.75" customHeight="1" thickBot="1">
      <c r="A21" s="93"/>
      <c r="B21" s="170"/>
      <c r="C21" s="95"/>
      <c r="D21" s="95"/>
      <c r="E21" s="164"/>
      <c r="F21" s="109">
        <f t="shared" si="0"/>
        <v>0</v>
      </c>
      <c r="G21" s="146">
        <f t="shared" si="1"/>
        <v>0.55000000000000004</v>
      </c>
      <c r="H21" s="149">
        <f t="shared" si="2"/>
        <v>0</v>
      </c>
      <c r="I21" s="1">
        <f t="shared" si="3"/>
        <v>4849</v>
      </c>
      <c r="J21" s="1"/>
    </row>
    <row r="22" spans="1:10" ht="18.75" customHeight="1" thickBot="1">
      <c r="A22" s="98"/>
      <c r="B22" s="132"/>
      <c r="C22" s="100"/>
      <c r="D22" s="100"/>
      <c r="E22" s="165"/>
      <c r="F22" s="100">
        <f t="shared" si="0"/>
        <v>0</v>
      </c>
      <c r="G22" s="146">
        <f t="shared" si="1"/>
        <v>0.55000000000000004</v>
      </c>
      <c r="H22" s="158">
        <f t="shared" si="2"/>
        <v>0</v>
      </c>
      <c r="I22" s="1">
        <f t="shared" si="3"/>
        <v>4848</v>
      </c>
      <c r="J22" s="1"/>
    </row>
    <row r="23" spans="1:10" ht="18.75" customHeight="1" thickBot="1">
      <c r="A23" s="93"/>
      <c r="B23" s="170"/>
      <c r="C23" s="95"/>
      <c r="D23" s="95"/>
      <c r="E23" s="164"/>
      <c r="F23" s="109">
        <f t="shared" si="0"/>
        <v>0</v>
      </c>
      <c r="G23" s="146">
        <f t="shared" si="1"/>
        <v>0.55000000000000004</v>
      </c>
      <c r="H23" s="149">
        <f t="shared" si="2"/>
        <v>0</v>
      </c>
      <c r="I23" s="1">
        <f t="shared" si="3"/>
        <v>4847</v>
      </c>
      <c r="J23" s="1"/>
    </row>
    <row r="24" spans="1:10" ht="18.75" customHeight="1" thickBot="1">
      <c r="A24" s="98"/>
      <c r="B24" s="132"/>
      <c r="C24" s="100"/>
      <c r="D24" s="100"/>
      <c r="E24" s="165"/>
      <c r="F24" s="100">
        <f t="shared" si="0"/>
        <v>0</v>
      </c>
      <c r="G24" s="146">
        <f t="shared" si="1"/>
        <v>0.55000000000000004</v>
      </c>
      <c r="H24" s="158">
        <f t="shared" si="2"/>
        <v>0</v>
      </c>
      <c r="I24" s="1">
        <f t="shared" si="3"/>
        <v>4846</v>
      </c>
      <c r="J24" s="1"/>
    </row>
    <row r="25" spans="1:10" ht="18.75" customHeight="1" thickBot="1">
      <c r="A25" s="93"/>
      <c r="B25" s="170"/>
      <c r="C25" s="95"/>
      <c r="D25" s="95"/>
      <c r="E25" s="164"/>
      <c r="F25" s="109">
        <f t="shared" si="0"/>
        <v>0</v>
      </c>
      <c r="G25" s="146">
        <f t="shared" si="1"/>
        <v>0.55000000000000004</v>
      </c>
      <c r="H25" s="149">
        <f t="shared" si="2"/>
        <v>0</v>
      </c>
      <c r="I25" s="1">
        <f t="shared" si="3"/>
        <v>4845</v>
      </c>
      <c r="J25" s="1"/>
    </row>
    <row r="26" spans="1:10" ht="18.75" customHeight="1" thickBot="1">
      <c r="A26" s="98"/>
      <c r="B26" s="132"/>
      <c r="C26" s="100"/>
      <c r="D26" s="100"/>
      <c r="E26" s="165"/>
      <c r="F26" s="100">
        <f t="shared" si="0"/>
        <v>0</v>
      </c>
      <c r="G26" s="146">
        <f t="shared" si="1"/>
        <v>0.55000000000000004</v>
      </c>
      <c r="H26" s="158">
        <f t="shared" si="2"/>
        <v>0</v>
      </c>
      <c r="I26" s="1">
        <f t="shared" si="3"/>
        <v>4844</v>
      </c>
      <c r="J26" s="1"/>
    </row>
    <row r="27" spans="1:10" ht="18.75" customHeight="1" thickBot="1">
      <c r="A27" s="93"/>
      <c r="B27" s="170"/>
      <c r="C27" s="95"/>
      <c r="D27" s="95"/>
      <c r="E27" s="164"/>
      <c r="F27" s="109">
        <f t="shared" si="0"/>
        <v>0</v>
      </c>
      <c r="G27" s="146">
        <f t="shared" si="1"/>
        <v>0.55000000000000004</v>
      </c>
      <c r="H27" s="149">
        <f t="shared" si="2"/>
        <v>0</v>
      </c>
      <c r="I27" s="1">
        <f t="shared" si="3"/>
        <v>4843</v>
      </c>
      <c r="J27" s="1"/>
    </row>
    <row r="28" spans="1:10" ht="18.75" customHeight="1" thickBot="1">
      <c r="A28" s="98"/>
      <c r="B28" s="132"/>
      <c r="C28" s="100"/>
      <c r="D28" s="100"/>
      <c r="E28" s="165"/>
      <c r="F28" s="100">
        <f t="shared" si="0"/>
        <v>0</v>
      </c>
      <c r="G28" s="146">
        <f t="shared" si="1"/>
        <v>0.55000000000000004</v>
      </c>
      <c r="H28" s="158">
        <f t="shared" si="2"/>
        <v>0</v>
      </c>
      <c r="I28" s="1">
        <f t="shared" si="3"/>
        <v>4842</v>
      </c>
      <c r="J28" s="1"/>
    </row>
    <row r="29" spans="1:10" ht="18.75" customHeight="1" thickBot="1">
      <c r="A29" s="93"/>
      <c r="B29" s="170"/>
      <c r="C29" s="95"/>
      <c r="D29" s="95"/>
      <c r="E29" s="164"/>
      <c r="F29" s="109">
        <f t="shared" si="0"/>
        <v>0</v>
      </c>
      <c r="G29" s="146">
        <f t="shared" si="1"/>
        <v>0.55000000000000004</v>
      </c>
      <c r="H29" s="149">
        <f t="shared" si="2"/>
        <v>0</v>
      </c>
      <c r="I29" s="1">
        <f t="shared" si="3"/>
        <v>4841</v>
      </c>
      <c r="J29" s="1"/>
    </row>
    <row r="30" spans="1:10" ht="18.75" customHeight="1" thickBot="1">
      <c r="A30" s="98"/>
      <c r="B30" s="132"/>
      <c r="C30" s="100"/>
      <c r="D30" s="100"/>
      <c r="E30" s="165"/>
      <c r="F30" s="100">
        <f t="shared" si="0"/>
        <v>0</v>
      </c>
      <c r="G30" s="146">
        <f t="shared" si="1"/>
        <v>0.55000000000000004</v>
      </c>
      <c r="H30" s="158">
        <f t="shared" si="2"/>
        <v>0</v>
      </c>
      <c r="I30" s="1">
        <f t="shared" si="3"/>
        <v>4840</v>
      </c>
      <c r="J30" s="1"/>
    </row>
    <row r="31" spans="1:10" ht="18.75" customHeight="1" thickBot="1">
      <c r="A31" s="93"/>
      <c r="B31" s="170"/>
      <c r="C31" s="95"/>
      <c r="D31" s="95"/>
      <c r="E31" s="164"/>
      <c r="F31" s="109">
        <f t="shared" si="0"/>
        <v>0</v>
      </c>
      <c r="G31" s="146">
        <f t="shared" si="1"/>
        <v>0.55000000000000004</v>
      </c>
      <c r="H31" s="149">
        <f t="shared" si="2"/>
        <v>0</v>
      </c>
      <c r="I31" s="1">
        <f t="shared" si="3"/>
        <v>4839</v>
      </c>
      <c r="J31" s="1"/>
    </row>
    <row r="32" spans="1:10" ht="18.75" customHeight="1" thickBot="1">
      <c r="A32" s="98"/>
      <c r="B32" s="132"/>
      <c r="C32" s="100"/>
      <c r="D32" s="100"/>
      <c r="E32" s="165"/>
      <c r="F32" s="100">
        <f t="shared" si="0"/>
        <v>0</v>
      </c>
      <c r="G32" s="146">
        <f t="shared" si="1"/>
        <v>0.55000000000000004</v>
      </c>
      <c r="H32" s="158">
        <f t="shared" si="2"/>
        <v>0</v>
      </c>
      <c r="I32" s="1">
        <f t="shared" si="3"/>
        <v>4838</v>
      </c>
      <c r="J32" s="1"/>
    </row>
    <row r="33" spans="1:10" ht="18.75" customHeight="1" thickBot="1">
      <c r="A33" s="93"/>
      <c r="B33" s="170"/>
      <c r="C33" s="95"/>
      <c r="D33" s="95"/>
      <c r="E33" s="164"/>
      <c r="F33" s="109">
        <f t="shared" si="0"/>
        <v>0</v>
      </c>
      <c r="G33" s="146">
        <f t="shared" si="1"/>
        <v>0.55000000000000004</v>
      </c>
      <c r="H33" s="149">
        <f t="shared" si="2"/>
        <v>0</v>
      </c>
      <c r="I33" s="1">
        <f t="shared" si="3"/>
        <v>4837</v>
      </c>
      <c r="J33" s="1"/>
    </row>
    <row r="34" spans="1:10" ht="18.75" customHeight="1" thickBot="1">
      <c r="A34" s="98"/>
      <c r="B34" s="132"/>
      <c r="C34" s="100"/>
      <c r="D34" s="100"/>
      <c r="E34" s="165"/>
      <c r="F34" s="100">
        <f t="shared" si="0"/>
        <v>0</v>
      </c>
      <c r="G34" s="146">
        <f t="shared" si="1"/>
        <v>0.55000000000000004</v>
      </c>
      <c r="H34" s="158">
        <f t="shared" si="2"/>
        <v>0</v>
      </c>
      <c r="I34" s="1">
        <f t="shared" si="3"/>
        <v>4836</v>
      </c>
      <c r="J34" s="1"/>
    </row>
    <row r="35" spans="1:10" ht="18.75" customHeight="1" thickBot="1">
      <c r="A35" s="93"/>
      <c r="B35" s="170"/>
      <c r="C35" s="95"/>
      <c r="D35" s="95"/>
      <c r="E35" s="164"/>
      <c r="F35" s="109">
        <f t="shared" si="0"/>
        <v>0</v>
      </c>
      <c r="G35" s="146">
        <f t="shared" si="1"/>
        <v>0.55000000000000004</v>
      </c>
      <c r="H35" s="149">
        <f t="shared" si="2"/>
        <v>0</v>
      </c>
      <c r="I35" s="1">
        <f t="shared" si="3"/>
        <v>4835</v>
      </c>
      <c r="J35" s="1"/>
    </row>
    <row r="36" spans="1:10" ht="18.75" customHeight="1" thickBot="1">
      <c r="A36" s="98"/>
      <c r="B36" s="132"/>
      <c r="C36" s="100"/>
      <c r="D36" s="100"/>
      <c r="E36" s="165"/>
      <c r="F36" s="100">
        <f t="shared" si="0"/>
        <v>0</v>
      </c>
      <c r="G36" s="146">
        <f t="shared" si="1"/>
        <v>0.55000000000000004</v>
      </c>
      <c r="H36" s="158">
        <f t="shared" si="2"/>
        <v>0</v>
      </c>
      <c r="I36" s="1">
        <f t="shared" si="3"/>
        <v>4834</v>
      </c>
      <c r="J36" s="1"/>
    </row>
    <row r="37" spans="1:10" ht="18.75" customHeight="1" thickBot="1">
      <c r="A37" s="93"/>
      <c r="B37" s="170"/>
      <c r="C37" s="95"/>
      <c r="D37" s="95"/>
      <c r="E37" s="164"/>
      <c r="F37" s="109">
        <f t="shared" si="0"/>
        <v>0</v>
      </c>
      <c r="G37" s="146">
        <f t="shared" si="1"/>
        <v>0.55000000000000004</v>
      </c>
      <c r="H37" s="149">
        <f t="shared" si="2"/>
        <v>0</v>
      </c>
      <c r="I37" s="1">
        <f t="shared" si="3"/>
        <v>4833</v>
      </c>
      <c r="J37" s="1"/>
    </row>
    <row r="38" spans="1:10" ht="18.75" customHeight="1" thickBot="1">
      <c r="A38" s="98"/>
      <c r="B38" s="132"/>
      <c r="C38" s="100"/>
      <c r="D38" s="100"/>
      <c r="E38" s="165"/>
      <c r="F38" s="100">
        <f t="shared" si="0"/>
        <v>0</v>
      </c>
      <c r="G38" s="146">
        <f t="shared" si="1"/>
        <v>0.55000000000000004</v>
      </c>
      <c r="H38" s="158">
        <f t="shared" si="2"/>
        <v>0</v>
      </c>
      <c r="I38" s="1">
        <f t="shared" si="3"/>
        <v>4832</v>
      </c>
      <c r="J38" s="1"/>
    </row>
    <row r="39" spans="1:10" ht="18.75" customHeight="1" thickBot="1">
      <c r="A39" s="93"/>
      <c r="B39" s="170"/>
      <c r="C39" s="95"/>
      <c r="D39" s="95"/>
      <c r="E39" s="164"/>
      <c r="F39" s="109">
        <f t="shared" si="0"/>
        <v>0</v>
      </c>
      <c r="G39" s="146">
        <f t="shared" si="1"/>
        <v>0.55000000000000004</v>
      </c>
      <c r="H39" s="149">
        <f t="shared" si="2"/>
        <v>0</v>
      </c>
      <c r="I39" s="1">
        <f t="shared" si="3"/>
        <v>4831</v>
      </c>
      <c r="J39" s="1"/>
    </row>
    <row r="40" spans="1:10" ht="18.75" customHeight="1" thickBot="1">
      <c r="A40" s="98"/>
      <c r="B40" s="132"/>
      <c r="C40" s="100"/>
      <c r="D40" s="100"/>
      <c r="E40" s="165"/>
      <c r="F40" s="100">
        <f t="shared" si="0"/>
        <v>0</v>
      </c>
      <c r="G40" s="146">
        <f t="shared" si="1"/>
        <v>0.55000000000000004</v>
      </c>
      <c r="H40" s="158">
        <f t="shared" si="2"/>
        <v>0</v>
      </c>
      <c r="I40" s="1">
        <f t="shared" si="3"/>
        <v>4830</v>
      </c>
      <c r="J40" s="1"/>
    </row>
    <row r="41" spans="1:10" ht="18.75" customHeight="1" thickBot="1">
      <c r="A41" s="93"/>
      <c r="B41" s="170"/>
      <c r="C41" s="95"/>
      <c r="D41" s="95"/>
      <c r="E41" s="164"/>
      <c r="F41" s="109">
        <f t="shared" si="0"/>
        <v>0</v>
      </c>
      <c r="G41" s="146">
        <f t="shared" si="1"/>
        <v>0.55000000000000004</v>
      </c>
      <c r="H41" s="149">
        <f t="shared" si="2"/>
        <v>0</v>
      </c>
      <c r="I41" s="1">
        <f t="shared" si="3"/>
        <v>4829</v>
      </c>
      <c r="J41" s="1"/>
    </row>
    <row r="42" spans="1:10" ht="18.75" customHeight="1" thickBot="1">
      <c r="A42" s="98"/>
      <c r="B42" s="132"/>
      <c r="C42" s="100"/>
      <c r="D42" s="100"/>
      <c r="E42" s="165"/>
      <c r="F42" s="100">
        <f t="shared" si="0"/>
        <v>0</v>
      </c>
      <c r="G42" s="146">
        <f t="shared" si="1"/>
        <v>0.55000000000000004</v>
      </c>
      <c r="H42" s="158">
        <f t="shared" si="2"/>
        <v>0</v>
      </c>
      <c r="I42" s="1">
        <f t="shared" si="3"/>
        <v>4828</v>
      </c>
      <c r="J42" s="1"/>
    </row>
    <row r="43" spans="1:10" ht="18.75" customHeight="1" thickBot="1">
      <c r="A43" s="93"/>
      <c r="B43" s="170"/>
      <c r="C43" s="95"/>
      <c r="D43" s="95"/>
      <c r="E43" s="164"/>
      <c r="F43" s="109">
        <f t="shared" si="0"/>
        <v>0</v>
      </c>
      <c r="G43" s="146">
        <f t="shared" si="1"/>
        <v>0.55000000000000004</v>
      </c>
      <c r="H43" s="149">
        <f t="shared" si="2"/>
        <v>0</v>
      </c>
      <c r="I43" s="1">
        <f t="shared" si="3"/>
        <v>4827</v>
      </c>
      <c r="J43" s="1"/>
    </row>
    <row r="44" spans="1:10" ht="18.75" customHeight="1" thickBot="1">
      <c r="A44" s="98"/>
      <c r="B44" s="132"/>
      <c r="C44" s="100"/>
      <c r="D44" s="100"/>
      <c r="E44" s="165"/>
      <c r="F44" s="100">
        <f t="shared" si="0"/>
        <v>0</v>
      </c>
      <c r="G44" s="146">
        <f>IF(F44&lt;I48,I$8,I$9)</f>
        <v>0.55000000000000004</v>
      </c>
      <c r="H44" s="158">
        <f t="shared" si="2"/>
        <v>0</v>
      </c>
      <c r="I44" s="1">
        <f t="shared" si="3"/>
        <v>4826</v>
      </c>
      <c r="J44" s="1"/>
    </row>
    <row r="45" spans="1:10" ht="18.75" customHeight="1" thickBot="1">
      <c r="A45" s="93"/>
      <c r="B45" s="170"/>
      <c r="C45" s="95"/>
      <c r="D45" s="95"/>
      <c r="E45" s="164"/>
      <c r="F45" s="109">
        <f t="shared" si="0"/>
        <v>0</v>
      </c>
      <c r="G45" s="146">
        <f>IF(F45&lt;I49,I$8,I$9)</f>
        <v>0.55000000000000004</v>
      </c>
      <c r="H45" s="149">
        <f t="shared" si="2"/>
        <v>0</v>
      </c>
      <c r="I45" s="1">
        <f t="shared" si="3"/>
        <v>4825</v>
      </c>
      <c r="J45" s="1"/>
    </row>
    <row r="46" spans="1:10" ht="18.75" customHeight="1" thickBot="1">
      <c r="A46" s="98"/>
      <c r="B46" s="132"/>
      <c r="C46" s="100"/>
      <c r="D46" s="100"/>
      <c r="E46" s="165"/>
      <c r="F46" s="100">
        <f t="shared" si="0"/>
        <v>0</v>
      </c>
      <c r="G46" s="146">
        <f>IF(F46&lt;I47,I$8,I$9)</f>
        <v>0.55000000000000004</v>
      </c>
      <c r="H46" s="158">
        <f t="shared" si="2"/>
        <v>0</v>
      </c>
      <c r="I46" s="1">
        <f t="shared" si="3"/>
        <v>4824</v>
      </c>
      <c r="J46" s="1"/>
    </row>
    <row r="47" spans="1:10" ht="18.75" customHeight="1" thickBot="1">
      <c r="A47" s="93"/>
      <c r="B47" s="170"/>
      <c r="C47" s="95"/>
      <c r="D47" s="95"/>
      <c r="E47" s="164"/>
      <c r="F47" s="109">
        <f t="shared" si="0"/>
        <v>0</v>
      </c>
      <c r="G47" s="146">
        <f>IF(F47&lt;I48,I$8,I$9)</f>
        <v>0.55000000000000004</v>
      </c>
      <c r="H47" s="149">
        <f t="shared" si="2"/>
        <v>0</v>
      </c>
      <c r="I47" s="1">
        <f t="shared" si="3"/>
        <v>4823</v>
      </c>
      <c r="J47" s="1"/>
    </row>
    <row r="48" spans="1:10" ht="18.75" customHeight="1" thickBot="1">
      <c r="A48" s="98"/>
      <c r="B48" s="132"/>
      <c r="C48" s="100"/>
      <c r="D48" s="100"/>
      <c r="E48" s="165"/>
      <c r="F48" s="100">
        <f t="shared" si="0"/>
        <v>0</v>
      </c>
      <c r="G48" s="146">
        <f t="shared" ref="G48:G50" si="4">IF(F48&lt;I49,I$8,I$9)</f>
        <v>0.55000000000000004</v>
      </c>
      <c r="H48" s="158">
        <f t="shared" si="2"/>
        <v>0</v>
      </c>
      <c r="I48" s="1">
        <f t="shared" si="3"/>
        <v>4822</v>
      </c>
      <c r="J48" s="1"/>
    </row>
    <row r="49" spans="1:10" ht="18.75" customHeight="1" thickBot="1">
      <c r="A49" s="93"/>
      <c r="B49" s="170"/>
      <c r="C49" s="95"/>
      <c r="D49" s="95"/>
      <c r="E49" s="164"/>
      <c r="F49" s="109">
        <f t="shared" si="0"/>
        <v>0</v>
      </c>
      <c r="G49" s="146">
        <f t="shared" si="4"/>
        <v>0.55000000000000004</v>
      </c>
      <c r="H49" s="149">
        <f t="shared" si="2"/>
        <v>0</v>
      </c>
      <c r="I49" s="1">
        <f t="shared" si="3"/>
        <v>4821</v>
      </c>
      <c r="J49" s="1"/>
    </row>
    <row r="50" spans="1:10" ht="18.75" customHeight="1">
      <c r="A50" s="98"/>
      <c r="B50" s="132"/>
      <c r="C50" s="100"/>
      <c r="D50" s="100"/>
      <c r="E50" s="165"/>
      <c r="F50" s="100">
        <f t="shared" si="0"/>
        <v>0</v>
      </c>
      <c r="G50" s="146">
        <f t="shared" si="4"/>
        <v>0.55000000000000004</v>
      </c>
      <c r="H50" s="158"/>
      <c r="I50" s="1">
        <f t="shared" si="3"/>
        <v>4820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14">
        <f>SUM(F7:F49)</f>
        <v>0</v>
      </c>
      <c r="G51" s="108"/>
      <c r="H51" s="108"/>
      <c r="I51" s="1">
        <f t="shared" si="3"/>
        <v>4819</v>
      </c>
      <c r="J51" s="79"/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84807"/>
  </sheetPr>
  <dimension ref="A1:K1000"/>
  <sheetViews>
    <sheetView zoomScaleNormal="100" workbookViewId="0">
      <selection sqref="A1:H2"/>
    </sheetView>
  </sheetViews>
  <sheetFormatPr baseColWidth="10" defaultColWidth="9.109375" defaultRowHeight="13.2"/>
  <cols>
    <col min="1" max="1" width="12.5546875" style="80"/>
    <col min="2" max="2" width="21.109375"/>
    <col min="3" max="3" width="25.88671875"/>
    <col min="4" max="4" width="27.44140625"/>
    <col min="5" max="5" width="26.33203125"/>
    <col min="6" max="6" width="16.109375"/>
    <col min="7" max="7" width="24.88671875"/>
    <col min="8" max="8" width="22.5546875"/>
    <col min="12" max="26" width="9"/>
  </cols>
  <sheetData>
    <row r="1" spans="1:11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1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1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1" ht="22.8" thickBot="1">
      <c r="A4" s="214" t="s">
        <v>19</v>
      </c>
      <c r="B4" s="214"/>
      <c r="C4" s="214"/>
      <c r="D4" s="152" t="s">
        <v>20</v>
      </c>
      <c r="E4" s="145">
        <f>'Frais transport mai 15'!E4+31</f>
        <v>43252</v>
      </c>
      <c r="F4" s="152" t="s">
        <v>21</v>
      </c>
      <c r="G4" s="153">
        <f>E4+29</f>
        <v>43281</v>
      </c>
      <c r="H4" s="151"/>
      <c r="I4" s="1"/>
      <c r="J4" s="1"/>
    </row>
    <row r="5" spans="1:11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</row>
    <row r="6" spans="1:11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0.55000000000000004</v>
      </c>
    </row>
    <row r="7" spans="1:11" ht="18.75" customHeight="1" thickBot="1">
      <c r="A7" s="81"/>
      <c r="B7" s="130"/>
      <c r="C7" s="118"/>
      <c r="D7" s="118"/>
      <c r="E7" s="118"/>
      <c r="F7" s="140">
        <f>C7-B7+E7-D7</f>
        <v>0</v>
      </c>
      <c r="G7" s="133">
        <f>IF(F7&lt;I11,I$8,I$9)</f>
        <v>0.55000000000000004</v>
      </c>
      <c r="H7" s="147">
        <f>F7*G7</f>
        <v>0</v>
      </c>
      <c r="I7" s="1">
        <v>5000</v>
      </c>
      <c r="J7" s="1"/>
      <c r="K7" s="1">
        <v>0.48</v>
      </c>
    </row>
    <row r="8" spans="1:11" ht="18.75" customHeight="1" thickBot="1">
      <c r="A8" s="111"/>
      <c r="B8" s="131"/>
      <c r="C8" s="121"/>
      <c r="D8" s="121"/>
      <c r="E8" s="121"/>
      <c r="F8" s="134">
        <f t="shared" ref="F8:F47" si="0">C8-B8+E8-D8</f>
        <v>0</v>
      </c>
      <c r="G8" s="133">
        <f>IF(F8&lt;I12,I$8,I$9)</f>
        <v>0.55000000000000004</v>
      </c>
      <c r="H8" s="149">
        <f t="shared" ref="H8:H49" si="1">F8*G8</f>
        <v>0</v>
      </c>
      <c r="I8" s="1">
        <v>0.55000000000000004</v>
      </c>
      <c r="J8" s="1"/>
    </row>
    <row r="9" spans="1:11" ht="18.75" customHeight="1" thickBot="1">
      <c r="A9" s="112"/>
      <c r="B9" s="132"/>
      <c r="C9" s="100"/>
      <c r="D9" s="100"/>
      <c r="E9" s="100"/>
      <c r="F9" s="135">
        <f t="shared" si="0"/>
        <v>0</v>
      </c>
      <c r="G9" s="133">
        <f t="shared" ref="G9:G47" si="2">IF(F9&lt;I13,I$8,I$9)</f>
        <v>0.55000000000000004</v>
      </c>
      <c r="H9" s="158">
        <f t="shared" si="1"/>
        <v>0</v>
      </c>
      <c r="I9" s="1">
        <v>0.48</v>
      </c>
      <c r="J9" s="1"/>
    </row>
    <row r="10" spans="1:11" ht="18.75" customHeight="1" thickBot="1">
      <c r="A10" s="86"/>
      <c r="B10" s="131"/>
      <c r="C10" s="121"/>
      <c r="D10" s="121"/>
      <c r="E10" s="121"/>
      <c r="F10" s="134">
        <f t="shared" si="0"/>
        <v>0</v>
      </c>
      <c r="G10" s="133">
        <f t="shared" si="2"/>
        <v>0.55000000000000004</v>
      </c>
      <c r="H10" s="172">
        <f t="shared" si="1"/>
        <v>0</v>
      </c>
      <c r="I10" s="1"/>
      <c r="J10" s="1"/>
    </row>
    <row r="11" spans="1:11" ht="18.75" customHeight="1" thickBot="1">
      <c r="A11" s="113"/>
      <c r="B11" s="142"/>
      <c r="C11" s="110"/>
      <c r="D11" s="110"/>
      <c r="E11" s="110"/>
      <c r="F11" s="144">
        <f t="shared" si="0"/>
        <v>0</v>
      </c>
      <c r="G11" s="133">
        <f t="shared" si="2"/>
        <v>0.55000000000000004</v>
      </c>
      <c r="H11" s="174">
        <f t="shared" si="1"/>
        <v>0</v>
      </c>
      <c r="I11" s="1">
        <v>4819</v>
      </c>
      <c r="J11" s="1">
        <v>11</v>
      </c>
    </row>
    <row r="12" spans="1:11" ht="18.75" customHeight="1" thickBot="1">
      <c r="A12" s="112"/>
      <c r="B12" s="132"/>
      <c r="C12" s="100"/>
      <c r="D12" s="100"/>
      <c r="E12" s="100"/>
      <c r="F12" s="135">
        <f t="shared" si="0"/>
        <v>0</v>
      </c>
      <c r="G12" s="133">
        <f t="shared" si="2"/>
        <v>0.55000000000000004</v>
      </c>
      <c r="H12" s="158">
        <f t="shared" si="1"/>
        <v>0</v>
      </c>
      <c r="I12" s="1">
        <f>I11-1</f>
        <v>4818</v>
      </c>
      <c r="J12" s="1">
        <v>12</v>
      </c>
    </row>
    <row r="13" spans="1:11" ht="18.75" customHeight="1" thickBot="1">
      <c r="A13" s="111"/>
      <c r="B13" s="131"/>
      <c r="C13" s="121"/>
      <c r="D13" s="121"/>
      <c r="E13" s="121"/>
      <c r="F13" s="134">
        <f t="shared" si="0"/>
        <v>0</v>
      </c>
      <c r="G13" s="133">
        <f t="shared" si="2"/>
        <v>0.55000000000000004</v>
      </c>
      <c r="H13" s="149">
        <f t="shared" si="1"/>
        <v>0</v>
      </c>
      <c r="I13" s="1">
        <f t="shared" ref="I13:I51" si="3">I12-1</f>
        <v>4817</v>
      </c>
      <c r="J13" s="1">
        <v>13</v>
      </c>
    </row>
    <row r="14" spans="1:11" ht="18.75" customHeight="1" thickBot="1">
      <c r="A14" s="112"/>
      <c r="B14" s="132"/>
      <c r="C14" s="100"/>
      <c r="D14" s="100"/>
      <c r="E14" s="100"/>
      <c r="F14" s="135">
        <f t="shared" si="0"/>
        <v>0</v>
      </c>
      <c r="G14" s="133">
        <f t="shared" si="2"/>
        <v>0.55000000000000004</v>
      </c>
      <c r="H14" s="158">
        <f t="shared" si="1"/>
        <v>0</v>
      </c>
      <c r="I14" s="1">
        <f t="shared" si="3"/>
        <v>4816</v>
      </c>
      <c r="J14" s="1">
        <v>14</v>
      </c>
    </row>
    <row r="15" spans="1:11" ht="18.75" customHeight="1" thickBot="1">
      <c r="A15" s="111"/>
      <c r="B15" s="131"/>
      <c r="C15" s="121"/>
      <c r="D15" s="121"/>
      <c r="E15" s="121"/>
      <c r="F15" s="134">
        <f t="shared" si="0"/>
        <v>0</v>
      </c>
      <c r="G15" s="133">
        <f t="shared" si="2"/>
        <v>0.55000000000000004</v>
      </c>
      <c r="H15" s="149">
        <f t="shared" si="1"/>
        <v>0</v>
      </c>
      <c r="I15" s="1">
        <f t="shared" si="3"/>
        <v>4815</v>
      </c>
      <c r="J15" s="1">
        <v>15</v>
      </c>
    </row>
    <row r="16" spans="1:11" ht="18.75" customHeight="1" thickBot="1">
      <c r="A16" s="112"/>
      <c r="B16" s="132"/>
      <c r="C16" s="100"/>
      <c r="D16" s="100"/>
      <c r="E16" s="100"/>
      <c r="F16" s="135">
        <f t="shared" si="0"/>
        <v>0</v>
      </c>
      <c r="G16" s="133">
        <f t="shared" si="2"/>
        <v>0.55000000000000004</v>
      </c>
      <c r="H16" s="158">
        <f t="shared" si="1"/>
        <v>0</v>
      </c>
      <c r="I16" s="1">
        <f t="shared" si="3"/>
        <v>4814</v>
      </c>
      <c r="J16" s="1">
        <v>16</v>
      </c>
    </row>
    <row r="17" spans="1:10" ht="18.75" customHeight="1" thickBot="1">
      <c r="A17" s="111"/>
      <c r="B17" s="131"/>
      <c r="C17" s="121"/>
      <c r="D17" s="121"/>
      <c r="E17" s="121"/>
      <c r="F17" s="134">
        <f t="shared" si="0"/>
        <v>0</v>
      </c>
      <c r="G17" s="133">
        <f t="shared" si="2"/>
        <v>0.55000000000000004</v>
      </c>
      <c r="H17" s="149">
        <f t="shared" si="1"/>
        <v>0</v>
      </c>
      <c r="I17" s="1">
        <f t="shared" si="3"/>
        <v>4813</v>
      </c>
      <c r="J17" s="1">
        <v>17</v>
      </c>
    </row>
    <row r="18" spans="1:10" ht="18.75" customHeight="1" thickBot="1">
      <c r="A18" s="112"/>
      <c r="B18" s="132"/>
      <c r="C18" s="100"/>
      <c r="D18" s="100"/>
      <c r="E18" s="100"/>
      <c r="F18" s="135">
        <f t="shared" si="0"/>
        <v>0</v>
      </c>
      <c r="G18" s="133">
        <f t="shared" si="2"/>
        <v>0.55000000000000004</v>
      </c>
      <c r="H18" s="158">
        <f t="shared" si="1"/>
        <v>0</v>
      </c>
      <c r="I18" s="1">
        <f t="shared" si="3"/>
        <v>4812</v>
      </c>
      <c r="J18" s="1">
        <v>18</v>
      </c>
    </row>
    <row r="19" spans="1:10" ht="18.75" customHeight="1" thickBot="1">
      <c r="A19" s="111"/>
      <c r="B19" s="131"/>
      <c r="C19" s="121"/>
      <c r="D19" s="121"/>
      <c r="E19" s="121"/>
      <c r="F19" s="134">
        <f t="shared" si="0"/>
        <v>0</v>
      </c>
      <c r="G19" s="133">
        <f t="shared" si="2"/>
        <v>0.55000000000000004</v>
      </c>
      <c r="H19" s="149">
        <f t="shared" si="1"/>
        <v>0</v>
      </c>
      <c r="I19" s="1">
        <f t="shared" si="3"/>
        <v>4811</v>
      </c>
      <c r="J19" s="1">
        <v>19</v>
      </c>
    </row>
    <row r="20" spans="1:10" ht="18.75" customHeight="1" thickBot="1">
      <c r="A20" s="112"/>
      <c r="B20" s="132"/>
      <c r="C20" s="100"/>
      <c r="D20" s="100"/>
      <c r="E20" s="100"/>
      <c r="F20" s="135">
        <f t="shared" si="0"/>
        <v>0</v>
      </c>
      <c r="G20" s="133">
        <f t="shared" si="2"/>
        <v>0.55000000000000004</v>
      </c>
      <c r="H20" s="158">
        <f t="shared" si="1"/>
        <v>0</v>
      </c>
      <c r="I20" s="1">
        <f t="shared" si="3"/>
        <v>4810</v>
      </c>
      <c r="J20" s="1">
        <v>20</v>
      </c>
    </row>
    <row r="21" spans="1:10" ht="18.75" customHeight="1" thickBot="1">
      <c r="A21" s="111"/>
      <c r="B21" s="131"/>
      <c r="C21" s="121"/>
      <c r="D21" s="121"/>
      <c r="E21" s="121"/>
      <c r="F21" s="134">
        <f t="shared" si="0"/>
        <v>0</v>
      </c>
      <c r="G21" s="133">
        <f t="shared" si="2"/>
        <v>0.55000000000000004</v>
      </c>
      <c r="H21" s="149">
        <f t="shared" si="1"/>
        <v>0</v>
      </c>
      <c r="I21" s="1">
        <f t="shared" si="3"/>
        <v>4809</v>
      </c>
      <c r="J21" s="1">
        <v>21</v>
      </c>
    </row>
    <row r="22" spans="1:10" ht="18.75" customHeight="1" thickBot="1">
      <c r="A22" s="112"/>
      <c r="B22" s="132"/>
      <c r="C22" s="100"/>
      <c r="D22" s="100"/>
      <c r="E22" s="100"/>
      <c r="F22" s="135">
        <f t="shared" si="0"/>
        <v>0</v>
      </c>
      <c r="G22" s="133">
        <f t="shared" si="2"/>
        <v>0.55000000000000004</v>
      </c>
      <c r="H22" s="158">
        <f t="shared" si="1"/>
        <v>0</v>
      </c>
      <c r="I22" s="1">
        <f t="shared" si="3"/>
        <v>4808</v>
      </c>
      <c r="J22" s="1">
        <v>22</v>
      </c>
    </row>
    <row r="23" spans="1:10" ht="18.75" customHeight="1" thickBot="1">
      <c r="A23" s="111"/>
      <c r="B23" s="131"/>
      <c r="C23" s="121"/>
      <c r="D23" s="121"/>
      <c r="E23" s="121"/>
      <c r="F23" s="134">
        <f t="shared" si="0"/>
        <v>0</v>
      </c>
      <c r="G23" s="133">
        <f t="shared" si="2"/>
        <v>0.55000000000000004</v>
      </c>
      <c r="H23" s="149">
        <f t="shared" si="1"/>
        <v>0</v>
      </c>
      <c r="I23" s="1">
        <f t="shared" si="3"/>
        <v>4807</v>
      </c>
      <c r="J23" s="1">
        <v>23</v>
      </c>
    </row>
    <row r="24" spans="1:10" ht="18.75" customHeight="1" thickBot="1">
      <c r="A24" s="112"/>
      <c r="B24" s="132"/>
      <c r="C24" s="100"/>
      <c r="D24" s="100"/>
      <c r="E24" s="100"/>
      <c r="F24" s="135">
        <f t="shared" si="0"/>
        <v>0</v>
      </c>
      <c r="G24" s="133">
        <f t="shared" si="2"/>
        <v>0.55000000000000004</v>
      </c>
      <c r="H24" s="158">
        <f t="shared" si="1"/>
        <v>0</v>
      </c>
      <c r="I24" s="1">
        <f t="shared" si="3"/>
        <v>4806</v>
      </c>
      <c r="J24" s="1">
        <v>24</v>
      </c>
    </row>
    <row r="25" spans="1:10" ht="18.75" customHeight="1" thickBot="1">
      <c r="A25" s="111"/>
      <c r="B25" s="131"/>
      <c r="C25" s="121"/>
      <c r="D25" s="121"/>
      <c r="E25" s="121"/>
      <c r="F25" s="134">
        <f t="shared" si="0"/>
        <v>0</v>
      </c>
      <c r="G25" s="133">
        <f t="shared" si="2"/>
        <v>0.55000000000000004</v>
      </c>
      <c r="H25" s="149">
        <f t="shared" si="1"/>
        <v>0</v>
      </c>
      <c r="I25" s="1">
        <f t="shared" si="3"/>
        <v>4805</v>
      </c>
      <c r="J25" s="1">
        <v>25</v>
      </c>
    </row>
    <row r="26" spans="1:10" ht="18.75" customHeight="1" thickBot="1">
      <c r="A26" s="112"/>
      <c r="B26" s="132"/>
      <c r="C26" s="100"/>
      <c r="D26" s="100"/>
      <c r="E26" s="100"/>
      <c r="F26" s="135">
        <f t="shared" si="0"/>
        <v>0</v>
      </c>
      <c r="G26" s="133">
        <f t="shared" si="2"/>
        <v>0.55000000000000004</v>
      </c>
      <c r="H26" s="158">
        <f t="shared" si="1"/>
        <v>0</v>
      </c>
      <c r="I26" s="1">
        <f t="shared" si="3"/>
        <v>4804</v>
      </c>
      <c r="J26" s="1">
        <v>26</v>
      </c>
    </row>
    <row r="27" spans="1:10" ht="18.75" customHeight="1" thickBot="1">
      <c r="A27" s="111"/>
      <c r="B27" s="131"/>
      <c r="C27" s="121"/>
      <c r="D27" s="121"/>
      <c r="E27" s="121"/>
      <c r="F27" s="134">
        <f t="shared" si="0"/>
        <v>0</v>
      </c>
      <c r="G27" s="133">
        <f t="shared" si="2"/>
        <v>0.55000000000000004</v>
      </c>
      <c r="H27" s="149">
        <f t="shared" si="1"/>
        <v>0</v>
      </c>
      <c r="I27" s="1">
        <f t="shared" si="3"/>
        <v>4803</v>
      </c>
      <c r="J27" s="1">
        <v>27</v>
      </c>
    </row>
    <row r="28" spans="1:10" ht="18.75" customHeight="1" thickBot="1">
      <c r="A28" s="112"/>
      <c r="B28" s="132"/>
      <c r="C28" s="100"/>
      <c r="D28" s="100"/>
      <c r="E28" s="100"/>
      <c r="F28" s="135">
        <f t="shared" si="0"/>
        <v>0</v>
      </c>
      <c r="G28" s="133">
        <f t="shared" si="2"/>
        <v>0.55000000000000004</v>
      </c>
      <c r="H28" s="158">
        <f t="shared" si="1"/>
        <v>0</v>
      </c>
      <c r="I28" s="1">
        <f t="shared" si="3"/>
        <v>4802</v>
      </c>
      <c r="J28" s="1">
        <v>28</v>
      </c>
    </row>
    <row r="29" spans="1:10" ht="18.75" customHeight="1" thickBot="1">
      <c r="A29" s="111"/>
      <c r="B29" s="131"/>
      <c r="C29" s="121"/>
      <c r="D29" s="121"/>
      <c r="E29" s="121"/>
      <c r="F29" s="134">
        <f t="shared" si="0"/>
        <v>0</v>
      </c>
      <c r="G29" s="133">
        <f t="shared" si="2"/>
        <v>0.55000000000000004</v>
      </c>
      <c r="H29" s="149">
        <f t="shared" si="1"/>
        <v>0</v>
      </c>
      <c r="I29" s="1">
        <f t="shared" si="3"/>
        <v>4801</v>
      </c>
      <c r="J29" s="1">
        <v>29</v>
      </c>
    </row>
    <row r="30" spans="1:10" ht="18.75" customHeight="1" thickBot="1">
      <c r="A30" s="112"/>
      <c r="B30" s="132"/>
      <c r="C30" s="100"/>
      <c r="D30" s="100"/>
      <c r="E30" s="100"/>
      <c r="F30" s="135">
        <f t="shared" si="0"/>
        <v>0</v>
      </c>
      <c r="G30" s="133">
        <f t="shared" si="2"/>
        <v>0.55000000000000004</v>
      </c>
      <c r="H30" s="158">
        <f t="shared" si="1"/>
        <v>0</v>
      </c>
      <c r="I30" s="1">
        <f t="shared" si="3"/>
        <v>4800</v>
      </c>
      <c r="J30" s="1">
        <v>30</v>
      </c>
    </row>
    <row r="31" spans="1:10" ht="18.75" customHeight="1" thickBot="1">
      <c r="A31" s="111"/>
      <c r="B31" s="131"/>
      <c r="C31" s="121"/>
      <c r="D31" s="121"/>
      <c r="E31" s="121"/>
      <c r="F31" s="134">
        <f t="shared" si="0"/>
        <v>0</v>
      </c>
      <c r="G31" s="133">
        <f t="shared" si="2"/>
        <v>0.55000000000000004</v>
      </c>
      <c r="H31" s="149">
        <f t="shared" si="1"/>
        <v>0</v>
      </c>
      <c r="I31" s="1">
        <f t="shared" si="3"/>
        <v>4799</v>
      </c>
      <c r="J31" s="1">
        <v>31</v>
      </c>
    </row>
    <row r="32" spans="1:10" ht="18.75" customHeight="1" thickBot="1">
      <c r="A32" s="112"/>
      <c r="B32" s="132"/>
      <c r="C32" s="100"/>
      <c r="D32" s="100"/>
      <c r="E32" s="100"/>
      <c r="F32" s="135">
        <f t="shared" si="0"/>
        <v>0</v>
      </c>
      <c r="G32" s="133">
        <f t="shared" si="2"/>
        <v>0.55000000000000004</v>
      </c>
      <c r="H32" s="158">
        <f t="shared" si="1"/>
        <v>0</v>
      </c>
      <c r="I32" s="1">
        <f t="shared" si="3"/>
        <v>4798</v>
      </c>
      <c r="J32" s="1">
        <v>32</v>
      </c>
    </row>
    <row r="33" spans="1:10" ht="18.75" customHeight="1" thickBot="1">
      <c r="A33" s="111"/>
      <c r="B33" s="131"/>
      <c r="C33" s="121"/>
      <c r="D33" s="121"/>
      <c r="E33" s="121"/>
      <c r="F33" s="134">
        <f t="shared" si="0"/>
        <v>0</v>
      </c>
      <c r="G33" s="133">
        <f t="shared" si="2"/>
        <v>0.55000000000000004</v>
      </c>
      <c r="H33" s="149">
        <f t="shared" si="1"/>
        <v>0</v>
      </c>
      <c r="I33" s="1">
        <f t="shared" si="3"/>
        <v>4797</v>
      </c>
      <c r="J33" s="1">
        <v>33</v>
      </c>
    </row>
    <row r="34" spans="1:10" ht="18.75" customHeight="1" thickBot="1">
      <c r="A34" s="112"/>
      <c r="B34" s="132"/>
      <c r="C34" s="100"/>
      <c r="D34" s="100"/>
      <c r="E34" s="100"/>
      <c r="F34" s="135">
        <f t="shared" si="0"/>
        <v>0</v>
      </c>
      <c r="G34" s="133">
        <f t="shared" si="2"/>
        <v>0.55000000000000004</v>
      </c>
      <c r="H34" s="158">
        <f t="shared" si="1"/>
        <v>0</v>
      </c>
      <c r="I34" s="1">
        <f t="shared" si="3"/>
        <v>4796</v>
      </c>
      <c r="J34" s="1">
        <v>34</v>
      </c>
    </row>
    <row r="35" spans="1:10" ht="18.75" customHeight="1" thickBot="1">
      <c r="A35" s="111"/>
      <c r="B35" s="131"/>
      <c r="C35" s="121"/>
      <c r="D35" s="121"/>
      <c r="E35" s="121"/>
      <c r="F35" s="134">
        <f t="shared" si="0"/>
        <v>0</v>
      </c>
      <c r="G35" s="133">
        <f t="shared" si="2"/>
        <v>0.55000000000000004</v>
      </c>
      <c r="H35" s="149">
        <f t="shared" si="1"/>
        <v>0</v>
      </c>
      <c r="I35" s="1">
        <f t="shared" si="3"/>
        <v>4795</v>
      </c>
      <c r="J35" s="1">
        <v>35</v>
      </c>
    </row>
    <row r="36" spans="1:10" ht="18.75" customHeight="1" thickBot="1">
      <c r="A36" s="112"/>
      <c r="B36" s="132"/>
      <c r="C36" s="100"/>
      <c r="D36" s="100"/>
      <c r="E36" s="100"/>
      <c r="F36" s="135">
        <f t="shared" si="0"/>
        <v>0</v>
      </c>
      <c r="G36" s="133">
        <f t="shared" si="2"/>
        <v>0.55000000000000004</v>
      </c>
      <c r="H36" s="158">
        <f t="shared" si="1"/>
        <v>0</v>
      </c>
      <c r="I36" s="1">
        <f t="shared" si="3"/>
        <v>4794</v>
      </c>
      <c r="J36" s="1">
        <v>36</v>
      </c>
    </row>
    <row r="37" spans="1:10" ht="18.75" customHeight="1" thickBot="1">
      <c r="A37" s="111"/>
      <c r="B37" s="131"/>
      <c r="C37" s="121"/>
      <c r="D37" s="121"/>
      <c r="E37" s="121"/>
      <c r="F37" s="134">
        <f t="shared" si="0"/>
        <v>0</v>
      </c>
      <c r="G37" s="133">
        <f t="shared" si="2"/>
        <v>0.55000000000000004</v>
      </c>
      <c r="H37" s="149">
        <f t="shared" si="1"/>
        <v>0</v>
      </c>
      <c r="I37" s="1">
        <f t="shared" si="3"/>
        <v>4793</v>
      </c>
      <c r="J37" s="1">
        <v>37</v>
      </c>
    </row>
    <row r="38" spans="1:10" ht="18.75" customHeight="1" thickBot="1">
      <c r="A38" s="112"/>
      <c r="B38" s="132"/>
      <c r="C38" s="100"/>
      <c r="D38" s="100"/>
      <c r="E38" s="100"/>
      <c r="F38" s="135">
        <f t="shared" si="0"/>
        <v>0</v>
      </c>
      <c r="G38" s="133">
        <f t="shared" si="2"/>
        <v>0.55000000000000004</v>
      </c>
      <c r="H38" s="158">
        <f t="shared" si="1"/>
        <v>0</v>
      </c>
      <c r="I38" s="1">
        <f t="shared" si="3"/>
        <v>4792</v>
      </c>
      <c r="J38" s="1">
        <v>38</v>
      </c>
    </row>
    <row r="39" spans="1:10" ht="18.75" customHeight="1" thickBot="1">
      <c r="A39" s="111"/>
      <c r="B39" s="131"/>
      <c r="C39" s="121"/>
      <c r="D39" s="121"/>
      <c r="E39" s="121"/>
      <c r="F39" s="134">
        <f t="shared" si="0"/>
        <v>0</v>
      </c>
      <c r="G39" s="133">
        <f t="shared" si="2"/>
        <v>0.55000000000000004</v>
      </c>
      <c r="H39" s="149">
        <f t="shared" si="1"/>
        <v>0</v>
      </c>
      <c r="I39" s="1">
        <f t="shared" si="3"/>
        <v>4791</v>
      </c>
      <c r="J39" s="1">
        <v>39</v>
      </c>
    </row>
    <row r="40" spans="1:10" ht="18.75" customHeight="1" thickBot="1">
      <c r="A40" s="112"/>
      <c r="B40" s="132"/>
      <c r="C40" s="100"/>
      <c r="D40" s="100"/>
      <c r="E40" s="100"/>
      <c r="F40" s="135">
        <f t="shared" si="0"/>
        <v>0</v>
      </c>
      <c r="G40" s="133">
        <f t="shared" si="2"/>
        <v>0.55000000000000004</v>
      </c>
      <c r="H40" s="158">
        <f t="shared" si="1"/>
        <v>0</v>
      </c>
      <c r="I40" s="1">
        <f t="shared" si="3"/>
        <v>4790</v>
      </c>
      <c r="J40" s="1">
        <v>40</v>
      </c>
    </row>
    <row r="41" spans="1:10" ht="18.75" customHeight="1" thickBot="1">
      <c r="A41" s="111"/>
      <c r="B41" s="131"/>
      <c r="C41" s="121"/>
      <c r="D41" s="121"/>
      <c r="E41" s="121"/>
      <c r="F41" s="134">
        <f t="shared" si="0"/>
        <v>0</v>
      </c>
      <c r="G41" s="133">
        <f t="shared" si="2"/>
        <v>0.55000000000000004</v>
      </c>
      <c r="H41" s="149">
        <f t="shared" si="1"/>
        <v>0</v>
      </c>
      <c r="I41" s="1">
        <f t="shared" si="3"/>
        <v>4789</v>
      </c>
      <c r="J41" s="1">
        <v>41</v>
      </c>
    </row>
    <row r="42" spans="1:10" ht="18.75" customHeight="1" thickBot="1">
      <c r="A42" s="112"/>
      <c r="B42" s="132"/>
      <c r="C42" s="100"/>
      <c r="D42" s="100"/>
      <c r="E42" s="100"/>
      <c r="F42" s="135">
        <f t="shared" si="0"/>
        <v>0</v>
      </c>
      <c r="G42" s="133">
        <f t="shared" si="2"/>
        <v>0.55000000000000004</v>
      </c>
      <c r="H42" s="158">
        <f t="shared" si="1"/>
        <v>0</v>
      </c>
      <c r="I42" s="1">
        <f t="shared" si="3"/>
        <v>4788</v>
      </c>
      <c r="J42" s="1">
        <v>42</v>
      </c>
    </row>
    <row r="43" spans="1:10" ht="18.75" customHeight="1" thickBot="1">
      <c r="A43" s="111"/>
      <c r="B43" s="131"/>
      <c r="C43" s="121"/>
      <c r="D43" s="121"/>
      <c r="E43" s="121"/>
      <c r="F43" s="134">
        <f t="shared" si="0"/>
        <v>0</v>
      </c>
      <c r="G43" s="133">
        <f t="shared" si="2"/>
        <v>0.55000000000000004</v>
      </c>
      <c r="H43" s="149">
        <f t="shared" si="1"/>
        <v>0</v>
      </c>
      <c r="I43" s="1">
        <f t="shared" si="3"/>
        <v>4787</v>
      </c>
      <c r="J43" s="1">
        <v>43</v>
      </c>
    </row>
    <row r="44" spans="1:10" ht="18.75" customHeight="1" thickBot="1">
      <c r="A44" s="112"/>
      <c r="B44" s="132"/>
      <c r="C44" s="100"/>
      <c r="D44" s="100"/>
      <c r="E44" s="100"/>
      <c r="F44" s="135">
        <f t="shared" si="0"/>
        <v>0</v>
      </c>
      <c r="G44" s="133">
        <f t="shared" si="2"/>
        <v>0.55000000000000004</v>
      </c>
      <c r="H44" s="158">
        <f t="shared" si="1"/>
        <v>0</v>
      </c>
      <c r="I44" s="1">
        <f t="shared" si="3"/>
        <v>4786</v>
      </c>
      <c r="J44" s="1">
        <v>44</v>
      </c>
    </row>
    <row r="45" spans="1:10" ht="18.75" customHeight="1" thickBot="1">
      <c r="A45" s="111"/>
      <c r="B45" s="131"/>
      <c r="C45" s="121"/>
      <c r="D45" s="121"/>
      <c r="E45" s="121"/>
      <c r="F45" s="134">
        <f t="shared" si="0"/>
        <v>0</v>
      </c>
      <c r="G45" s="133">
        <f t="shared" si="2"/>
        <v>0.55000000000000004</v>
      </c>
      <c r="H45" s="149">
        <f t="shared" si="1"/>
        <v>0</v>
      </c>
      <c r="I45" s="1">
        <f t="shared" si="3"/>
        <v>4785</v>
      </c>
      <c r="J45" s="1">
        <v>45</v>
      </c>
    </row>
    <row r="46" spans="1:10" ht="18.75" customHeight="1" thickBot="1">
      <c r="A46" s="112"/>
      <c r="B46" s="132"/>
      <c r="C46" s="100"/>
      <c r="D46" s="100"/>
      <c r="E46" s="100"/>
      <c r="F46" s="135">
        <f t="shared" si="0"/>
        <v>0</v>
      </c>
      <c r="G46" s="133">
        <f t="shared" si="2"/>
        <v>0.55000000000000004</v>
      </c>
      <c r="H46" s="158">
        <f t="shared" si="1"/>
        <v>0</v>
      </c>
      <c r="I46" s="1">
        <f t="shared" si="3"/>
        <v>4784</v>
      </c>
      <c r="J46" s="1">
        <v>46</v>
      </c>
    </row>
    <row r="47" spans="1:10" ht="18.75" customHeight="1">
      <c r="A47" s="111"/>
      <c r="B47" s="131"/>
      <c r="C47" s="121"/>
      <c r="D47" s="121"/>
      <c r="E47" s="121"/>
      <c r="F47" s="134">
        <f t="shared" si="0"/>
        <v>0</v>
      </c>
      <c r="G47" s="133">
        <f t="shared" si="2"/>
        <v>0.55000000000000004</v>
      </c>
      <c r="H47" s="149">
        <f t="shared" si="1"/>
        <v>0</v>
      </c>
      <c r="I47" s="1">
        <f t="shared" si="3"/>
        <v>4783</v>
      </c>
      <c r="J47" s="1">
        <v>47</v>
      </c>
    </row>
    <row r="48" spans="1:10" ht="18.75" hidden="1" customHeight="1" thickBot="1">
      <c r="A48" s="112"/>
      <c r="B48" s="132"/>
      <c r="C48" s="100"/>
      <c r="D48" s="100"/>
      <c r="E48" s="100"/>
      <c r="F48" s="135"/>
      <c r="G48" s="133"/>
      <c r="H48" s="158">
        <f t="shared" si="1"/>
        <v>0</v>
      </c>
      <c r="I48" s="1">
        <f t="shared" si="3"/>
        <v>4782</v>
      </c>
      <c r="J48" s="1">
        <v>48</v>
      </c>
    </row>
    <row r="49" spans="1:10" ht="18.75" hidden="1" customHeight="1" thickBot="1">
      <c r="A49" s="111"/>
      <c r="B49" s="131"/>
      <c r="C49" s="121"/>
      <c r="D49" s="121"/>
      <c r="E49" s="121"/>
      <c r="F49" s="134"/>
      <c r="G49" s="133"/>
      <c r="H49" s="149">
        <f t="shared" si="1"/>
        <v>0</v>
      </c>
      <c r="I49" s="1">
        <f t="shared" si="3"/>
        <v>4781</v>
      </c>
      <c r="J49" s="1">
        <v>49</v>
      </c>
    </row>
    <row r="50" spans="1:10" ht="18.75" hidden="1" customHeight="1">
      <c r="A50" s="112"/>
      <c r="B50" s="132"/>
      <c r="C50" s="100"/>
      <c r="D50" s="100"/>
      <c r="E50" s="100"/>
      <c r="F50" s="135"/>
      <c r="G50" s="133"/>
      <c r="H50" s="158"/>
      <c r="I50" s="1">
        <f t="shared" si="3"/>
        <v>4780</v>
      </c>
      <c r="J50" s="1">
        <v>50</v>
      </c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/>
      <c r="I51" s="1">
        <f t="shared" si="3"/>
        <v>4779</v>
      </c>
      <c r="J51" s="1">
        <v>51</v>
      </c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262626"/>
  </sheetPr>
  <dimension ref="A1:J989"/>
  <sheetViews>
    <sheetView showGridLines="0" zoomScaleNormal="100" workbookViewId="0">
      <selection sqref="A1:H2"/>
    </sheetView>
  </sheetViews>
  <sheetFormatPr baseColWidth="10" defaultColWidth="9.109375" defaultRowHeight="13.2"/>
  <cols>
    <col min="1" max="1" width="12.5546875"/>
    <col min="2" max="2" width="21.109375"/>
    <col min="3" max="3" width="25.88671875"/>
    <col min="4" max="4" width="27.44140625"/>
    <col min="5" max="5" width="26.33203125"/>
    <col min="6" max="6" width="16.109375"/>
    <col min="7" max="7" width="24.88671875"/>
    <col min="8" max="8" width="22.5546875"/>
    <col min="9" max="10" width="9.109375" customWidth="1"/>
    <col min="12" max="26" width="9"/>
  </cols>
  <sheetData>
    <row r="1" spans="1:10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0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0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0" ht="22.8" thickBot="1">
      <c r="A4" s="214" t="s">
        <v>19</v>
      </c>
      <c r="B4" s="214"/>
      <c r="C4" s="214"/>
      <c r="D4" s="152" t="s">
        <v>20</v>
      </c>
      <c r="E4" s="145">
        <f>'Frais transport juin15'!E4+30</f>
        <v>43282</v>
      </c>
      <c r="F4" s="152" t="s">
        <v>21</v>
      </c>
      <c r="G4" s="153">
        <f>E4+30</f>
        <v>43312</v>
      </c>
      <c r="H4" s="151"/>
      <c r="I4" s="1"/>
      <c r="J4" s="1"/>
    </row>
    <row r="5" spans="1:10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</row>
    <row r="6" spans="1:10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8" t="s">
        <v>24</v>
      </c>
      <c r="F6" s="89" t="s">
        <v>25</v>
      </c>
      <c r="G6" s="89" t="s">
        <v>26</v>
      </c>
      <c r="H6" s="90" t="s">
        <v>27</v>
      </c>
      <c r="I6" s="1"/>
      <c r="J6" s="1"/>
    </row>
    <row r="7" spans="1:10" ht="18.75" customHeight="1" thickBot="1">
      <c r="A7" s="141"/>
      <c r="B7" s="141"/>
      <c r="C7" s="141"/>
      <c r="D7" s="141"/>
      <c r="E7" s="141"/>
      <c r="F7" s="178">
        <f>C7-B7+E7-D7</f>
        <v>0</v>
      </c>
      <c r="G7" s="146">
        <f>IF(F7&lt;I11,I$8,I$9)</f>
        <v>0.55000000000000004</v>
      </c>
      <c r="H7" s="147">
        <f>F7*G7</f>
        <v>0</v>
      </c>
      <c r="I7" s="1">
        <v>5000</v>
      </c>
      <c r="J7" s="1"/>
    </row>
    <row r="8" spans="1:10" ht="18.75" customHeight="1" thickBot="1">
      <c r="A8" s="134"/>
      <c r="B8" s="150"/>
      <c r="C8" s="134"/>
      <c r="D8" s="150"/>
      <c r="E8" s="134"/>
      <c r="F8" s="179">
        <f t="shared" ref="F8:F47" si="0">C8-B8+E8-D8</f>
        <v>0</v>
      </c>
      <c r="G8" s="146">
        <f t="shared" ref="G8:G47" si="1">IF(F8&lt;I12,I$8,I$9)</f>
        <v>0.55000000000000004</v>
      </c>
      <c r="H8" s="149">
        <f t="shared" ref="H8:H50" si="2">F8*G8</f>
        <v>0</v>
      </c>
      <c r="I8" s="1">
        <v>0.55000000000000004</v>
      </c>
      <c r="J8" s="1"/>
    </row>
    <row r="9" spans="1:10" ht="18.75" customHeight="1" thickBot="1">
      <c r="A9" s="135"/>
      <c r="B9" s="135"/>
      <c r="C9" s="135"/>
      <c r="D9" s="135"/>
      <c r="E9" s="135"/>
      <c r="F9" s="180">
        <f t="shared" si="0"/>
        <v>0</v>
      </c>
      <c r="G9" s="146">
        <f t="shared" si="1"/>
        <v>0.55000000000000004</v>
      </c>
      <c r="H9" s="158">
        <f t="shared" si="2"/>
        <v>0</v>
      </c>
      <c r="I9" s="1">
        <v>0.48</v>
      </c>
      <c r="J9" s="1"/>
    </row>
    <row r="10" spans="1:10" ht="18.75" customHeight="1" thickBot="1">
      <c r="A10" s="134"/>
      <c r="B10" s="150"/>
      <c r="C10" s="134"/>
      <c r="D10" s="150"/>
      <c r="E10" s="134"/>
      <c r="F10" s="181">
        <f t="shared" si="0"/>
        <v>0</v>
      </c>
      <c r="G10" s="146">
        <f t="shared" si="1"/>
        <v>0.55000000000000004</v>
      </c>
      <c r="H10" s="172">
        <f t="shared" si="2"/>
        <v>0</v>
      </c>
      <c r="I10" s="1"/>
      <c r="J10" s="1"/>
    </row>
    <row r="11" spans="1:10" ht="18.75" customHeight="1" thickBot="1">
      <c r="A11" s="135"/>
      <c r="B11" s="135"/>
      <c r="C11" s="135"/>
      <c r="D11" s="135"/>
      <c r="E11" s="135"/>
      <c r="F11" s="182">
        <f t="shared" si="0"/>
        <v>0</v>
      </c>
      <c r="G11" s="146">
        <f t="shared" si="1"/>
        <v>0.55000000000000004</v>
      </c>
      <c r="H11" s="174">
        <f t="shared" si="2"/>
        <v>0</v>
      </c>
      <c r="I11" s="1">
        <v>4779</v>
      </c>
      <c r="J11" s="1"/>
    </row>
    <row r="12" spans="1:10" ht="18.75" customHeight="1" thickBot="1">
      <c r="A12" s="134"/>
      <c r="B12" s="150"/>
      <c r="C12" s="134"/>
      <c r="D12" s="150"/>
      <c r="E12" s="134"/>
      <c r="F12" s="180">
        <f t="shared" si="0"/>
        <v>0</v>
      </c>
      <c r="G12" s="146">
        <f t="shared" si="1"/>
        <v>0.55000000000000004</v>
      </c>
      <c r="H12" s="158">
        <f t="shared" si="2"/>
        <v>0</v>
      </c>
      <c r="I12" s="1">
        <f>I11-1</f>
        <v>4778</v>
      </c>
      <c r="J12" s="1"/>
    </row>
    <row r="13" spans="1:10" ht="18.75" customHeight="1" thickBot="1">
      <c r="A13" s="135"/>
      <c r="B13" s="135"/>
      <c r="C13" s="135"/>
      <c r="D13" s="135"/>
      <c r="E13" s="135"/>
      <c r="F13" s="179">
        <f t="shared" si="0"/>
        <v>0</v>
      </c>
      <c r="G13" s="146">
        <f t="shared" si="1"/>
        <v>0.55000000000000004</v>
      </c>
      <c r="H13" s="149">
        <f t="shared" si="2"/>
        <v>0</v>
      </c>
      <c r="I13" s="1">
        <f t="shared" ref="I13:I51" si="3">I12-1</f>
        <v>4777</v>
      </c>
      <c r="J13" s="1"/>
    </row>
    <row r="14" spans="1:10" ht="18.75" customHeight="1" thickBot="1">
      <c r="A14" s="134"/>
      <c r="B14" s="150"/>
      <c r="C14" s="134"/>
      <c r="D14" s="150"/>
      <c r="E14" s="134"/>
      <c r="F14" s="180">
        <f t="shared" si="0"/>
        <v>0</v>
      </c>
      <c r="G14" s="146">
        <f t="shared" si="1"/>
        <v>0.55000000000000004</v>
      </c>
      <c r="H14" s="158">
        <f t="shared" si="2"/>
        <v>0</v>
      </c>
      <c r="I14" s="1">
        <f t="shared" si="3"/>
        <v>4776</v>
      </c>
      <c r="J14" s="1"/>
    </row>
    <row r="15" spans="1:10" ht="18.75" customHeight="1" thickBot="1">
      <c r="A15" s="135"/>
      <c r="B15" s="135"/>
      <c r="C15" s="135"/>
      <c r="D15" s="135"/>
      <c r="E15" s="135"/>
      <c r="F15" s="179">
        <f t="shared" si="0"/>
        <v>0</v>
      </c>
      <c r="G15" s="146">
        <f t="shared" si="1"/>
        <v>0.55000000000000004</v>
      </c>
      <c r="H15" s="149">
        <f t="shared" si="2"/>
        <v>0</v>
      </c>
      <c r="I15" s="1">
        <f t="shared" si="3"/>
        <v>4775</v>
      </c>
      <c r="J15" s="1"/>
    </row>
    <row r="16" spans="1:10" ht="18.75" customHeight="1" thickBot="1">
      <c r="A16" s="134"/>
      <c r="B16" s="150"/>
      <c r="C16" s="134"/>
      <c r="D16" s="150"/>
      <c r="E16" s="134"/>
      <c r="F16" s="180">
        <f t="shared" si="0"/>
        <v>0</v>
      </c>
      <c r="G16" s="146">
        <f t="shared" si="1"/>
        <v>0.55000000000000004</v>
      </c>
      <c r="H16" s="158">
        <f t="shared" si="2"/>
        <v>0</v>
      </c>
      <c r="I16" s="1">
        <f t="shared" si="3"/>
        <v>4774</v>
      </c>
      <c r="J16" s="1"/>
    </row>
    <row r="17" spans="1:10" ht="18.75" customHeight="1" thickBot="1">
      <c r="A17" s="135"/>
      <c r="B17" s="135"/>
      <c r="C17" s="135"/>
      <c r="D17" s="135"/>
      <c r="E17" s="135"/>
      <c r="F17" s="179">
        <f t="shared" si="0"/>
        <v>0</v>
      </c>
      <c r="G17" s="146">
        <f t="shared" si="1"/>
        <v>0.55000000000000004</v>
      </c>
      <c r="H17" s="149">
        <f t="shared" si="2"/>
        <v>0</v>
      </c>
      <c r="I17" s="1">
        <f t="shared" si="3"/>
        <v>4773</v>
      </c>
      <c r="J17" s="1"/>
    </row>
    <row r="18" spans="1:10" ht="18.75" customHeight="1" thickBot="1">
      <c r="A18" s="134"/>
      <c r="B18" s="150"/>
      <c r="C18" s="134"/>
      <c r="D18" s="150"/>
      <c r="E18" s="134"/>
      <c r="F18" s="180">
        <f t="shared" si="0"/>
        <v>0</v>
      </c>
      <c r="G18" s="146">
        <f t="shared" si="1"/>
        <v>0.55000000000000004</v>
      </c>
      <c r="H18" s="158">
        <f t="shared" si="2"/>
        <v>0</v>
      </c>
      <c r="I18" s="1">
        <f t="shared" si="3"/>
        <v>4772</v>
      </c>
      <c r="J18" s="1"/>
    </row>
    <row r="19" spans="1:10" ht="18.75" customHeight="1" thickBot="1">
      <c r="A19" s="135"/>
      <c r="B19" s="135"/>
      <c r="C19" s="135"/>
      <c r="D19" s="135"/>
      <c r="E19" s="135"/>
      <c r="F19" s="179">
        <f t="shared" si="0"/>
        <v>0</v>
      </c>
      <c r="G19" s="146">
        <f t="shared" si="1"/>
        <v>0.55000000000000004</v>
      </c>
      <c r="H19" s="149">
        <f t="shared" si="2"/>
        <v>0</v>
      </c>
      <c r="I19" s="1">
        <f t="shared" si="3"/>
        <v>4771</v>
      </c>
      <c r="J19" s="1"/>
    </row>
    <row r="20" spans="1:10" ht="18.75" customHeight="1" thickBot="1">
      <c r="A20" s="134"/>
      <c r="B20" s="150"/>
      <c r="C20" s="134"/>
      <c r="D20" s="150"/>
      <c r="E20" s="134"/>
      <c r="F20" s="180">
        <f t="shared" si="0"/>
        <v>0</v>
      </c>
      <c r="G20" s="146">
        <f t="shared" si="1"/>
        <v>0.55000000000000004</v>
      </c>
      <c r="H20" s="158">
        <f t="shared" si="2"/>
        <v>0</v>
      </c>
      <c r="I20" s="1">
        <f t="shared" si="3"/>
        <v>4770</v>
      </c>
      <c r="J20" s="1"/>
    </row>
    <row r="21" spans="1:10" ht="18.75" customHeight="1" thickBot="1">
      <c r="A21" s="135"/>
      <c r="B21" s="135"/>
      <c r="C21" s="135"/>
      <c r="D21" s="135"/>
      <c r="E21" s="135"/>
      <c r="F21" s="179">
        <f t="shared" si="0"/>
        <v>0</v>
      </c>
      <c r="G21" s="146">
        <f t="shared" si="1"/>
        <v>0.55000000000000004</v>
      </c>
      <c r="H21" s="149">
        <f t="shared" si="2"/>
        <v>0</v>
      </c>
      <c r="I21" s="1">
        <f t="shared" si="3"/>
        <v>4769</v>
      </c>
      <c r="J21" s="1"/>
    </row>
    <row r="22" spans="1:10" ht="18.75" customHeight="1" thickBot="1">
      <c r="A22" s="134"/>
      <c r="B22" s="150"/>
      <c r="C22" s="134"/>
      <c r="D22" s="150"/>
      <c r="E22" s="134"/>
      <c r="F22" s="180">
        <f t="shared" si="0"/>
        <v>0</v>
      </c>
      <c r="G22" s="146">
        <f t="shared" si="1"/>
        <v>0.55000000000000004</v>
      </c>
      <c r="H22" s="158">
        <f t="shared" si="2"/>
        <v>0</v>
      </c>
      <c r="I22" s="1">
        <f t="shared" si="3"/>
        <v>4768</v>
      </c>
      <c r="J22" s="1"/>
    </row>
    <row r="23" spans="1:10" ht="18.75" customHeight="1" thickBot="1">
      <c r="A23" s="135"/>
      <c r="B23" s="135"/>
      <c r="C23" s="135"/>
      <c r="D23" s="135"/>
      <c r="E23" s="135"/>
      <c r="F23" s="179">
        <f t="shared" si="0"/>
        <v>0</v>
      </c>
      <c r="G23" s="146">
        <f t="shared" si="1"/>
        <v>0.55000000000000004</v>
      </c>
      <c r="H23" s="149">
        <f t="shared" si="2"/>
        <v>0</v>
      </c>
      <c r="I23" s="1">
        <f t="shared" si="3"/>
        <v>4767</v>
      </c>
      <c r="J23" s="1"/>
    </row>
    <row r="24" spans="1:10" ht="18.75" customHeight="1" thickBot="1">
      <c r="A24" s="134"/>
      <c r="B24" s="150"/>
      <c r="C24" s="134"/>
      <c r="D24" s="150"/>
      <c r="E24" s="134"/>
      <c r="F24" s="180">
        <f t="shared" si="0"/>
        <v>0</v>
      </c>
      <c r="G24" s="146">
        <f t="shared" si="1"/>
        <v>0.55000000000000004</v>
      </c>
      <c r="H24" s="158">
        <f t="shared" si="2"/>
        <v>0</v>
      </c>
      <c r="I24" s="1">
        <f t="shared" si="3"/>
        <v>4766</v>
      </c>
      <c r="J24" s="1"/>
    </row>
    <row r="25" spans="1:10" ht="18.75" customHeight="1" thickBot="1">
      <c r="A25" s="135"/>
      <c r="B25" s="135"/>
      <c r="C25" s="135"/>
      <c r="D25" s="135"/>
      <c r="E25" s="135"/>
      <c r="F25" s="179">
        <f t="shared" si="0"/>
        <v>0</v>
      </c>
      <c r="G25" s="146">
        <f t="shared" si="1"/>
        <v>0.55000000000000004</v>
      </c>
      <c r="H25" s="149">
        <f t="shared" si="2"/>
        <v>0</v>
      </c>
      <c r="I25" s="1">
        <f t="shared" si="3"/>
        <v>4765</v>
      </c>
      <c r="J25" s="1"/>
    </row>
    <row r="26" spans="1:10" ht="18.75" customHeight="1" thickBot="1">
      <c r="A26" s="134"/>
      <c r="B26" s="150"/>
      <c r="C26" s="134"/>
      <c r="D26" s="150"/>
      <c r="E26" s="134"/>
      <c r="F26" s="180">
        <f t="shared" si="0"/>
        <v>0</v>
      </c>
      <c r="G26" s="146">
        <f t="shared" si="1"/>
        <v>0.55000000000000004</v>
      </c>
      <c r="H26" s="158">
        <f t="shared" si="2"/>
        <v>0</v>
      </c>
      <c r="I26" s="1">
        <f t="shared" si="3"/>
        <v>4764</v>
      </c>
      <c r="J26" s="1"/>
    </row>
    <row r="27" spans="1:10" ht="18.75" customHeight="1" thickBot="1">
      <c r="A27" s="135"/>
      <c r="B27" s="135"/>
      <c r="C27" s="135"/>
      <c r="D27" s="135"/>
      <c r="E27" s="135"/>
      <c r="F27" s="179">
        <f t="shared" si="0"/>
        <v>0</v>
      </c>
      <c r="G27" s="146">
        <f t="shared" si="1"/>
        <v>0.55000000000000004</v>
      </c>
      <c r="H27" s="149">
        <f t="shared" si="2"/>
        <v>0</v>
      </c>
      <c r="I27" s="1">
        <f t="shared" si="3"/>
        <v>4763</v>
      </c>
      <c r="J27" s="1"/>
    </row>
    <row r="28" spans="1:10" ht="18.75" customHeight="1" thickBot="1">
      <c r="A28" s="134"/>
      <c r="B28" s="150"/>
      <c r="C28" s="134"/>
      <c r="D28" s="150"/>
      <c r="E28" s="134"/>
      <c r="F28" s="180">
        <f t="shared" si="0"/>
        <v>0</v>
      </c>
      <c r="G28" s="146">
        <f t="shared" si="1"/>
        <v>0.55000000000000004</v>
      </c>
      <c r="H28" s="158">
        <f t="shared" si="2"/>
        <v>0</v>
      </c>
      <c r="I28" s="1">
        <f t="shared" si="3"/>
        <v>4762</v>
      </c>
      <c r="J28" s="1"/>
    </row>
    <row r="29" spans="1:10" ht="18.75" customHeight="1" thickBot="1">
      <c r="A29" s="135"/>
      <c r="B29" s="135"/>
      <c r="C29" s="135"/>
      <c r="D29" s="135"/>
      <c r="E29" s="135"/>
      <c r="F29" s="179">
        <f t="shared" si="0"/>
        <v>0</v>
      </c>
      <c r="G29" s="146">
        <f t="shared" si="1"/>
        <v>0.55000000000000004</v>
      </c>
      <c r="H29" s="149">
        <f t="shared" si="2"/>
        <v>0</v>
      </c>
      <c r="I29" s="1">
        <f t="shared" si="3"/>
        <v>4761</v>
      </c>
      <c r="J29" s="1"/>
    </row>
    <row r="30" spans="1:10" ht="18.75" customHeight="1" thickBot="1">
      <c r="A30" s="134"/>
      <c r="B30" s="150"/>
      <c r="C30" s="134"/>
      <c r="D30" s="150"/>
      <c r="E30" s="134"/>
      <c r="F30" s="180">
        <f t="shared" si="0"/>
        <v>0</v>
      </c>
      <c r="G30" s="146">
        <f t="shared" si="1"/>
        <v>0.55000000000000004</v>
      </c>
      <c r="H30" s="158">
        <f t="shared" si="2"/>
        <v>0</v>
      </c>
      <c r="I30" s="1">
        <f t="shared" si="3"/>
        <v>4760</v>
      </c>
      <c r="J30" s="1"/>
    </row>
    <row r="31" spans="1:10" ht="18.75" customHeight="1" thickBot="1">
      <c r="A31" s="135"/>
      <c r="B31" s="135"/>
      <c r="C31" s="135"/>
      <c r="D31" s="135"/>
      <c r="E31" s="135"/>
      <c r="F31" s="179">
        <f t="shared" si="0"/>
        <v>0</v>
      </c>
      <c r="G31" s="146">
        <f t="shared" si="1"/>
        <v>0.55000000000000004</v>
      </c>
      <c r="H31" s="149">
        <f t="shared" si="2"/>
        <v>0</v>
      </c>
      <c r="I31" s="1">
        <f t="shared" si="3"/>
        <v>4759</v>
      </c>
      <c r="J31" s="1"/>
    </row>
    <row r="32" spans="1:10" ht="18.75" customHeight="1" thickBot="1">
      <c r="A32" s="134"/>
      <c r="B32" s="150"/>
      <c r="C32" s="134"/>
      <c r="D32" s="150"/>
      <c r="E32" s="134"/>
      <c r="F32" s="180">
        <f t="shared" si="0"/>
        <v>0</v>
      </c>
      <c r="G32" s="146">
        <f t="shared" si="1"/>
        <v>0.55000000000000004</v>
      </c>
      <c r="H32" s="158">
        <f t="shared" si="2"/>
        <v>0</v>
      </c>
      <c r="I32" s="1">
        <f t="shared" si="3"/>
        <v>4758</v>
      </c>
      <c r="J32" s="1"/>
    </row>
    <row r="33" spans="1:10" ht="18.75" customHeight="1" thickBot="1">
      <c r="A33" s="135"/>
      <c r="B33" s="135"/>
      <c r="C33" s="135"/>
      <c r="D33" s="135"/>
      <c r="E33" s="135"/>
      <c r="F33" s="179">
        <f t="shared" si="0"/>
        <v>0</v>
      </c>
      <c r="G33" s="146">
        <f t="shared" si="1"/>
        <v>0.55000000000000004</v>
      </c>
      <c r="H33" s="149">
        <f t="shared" si="2"/>
        <v>0</v>
      </c>
      <c r="I33" s="1">
        <f t="shared" si="3"/>
        <v>4757</v>
      </c>
      <c r="J33" s="1"/>
    </row>
    <row r="34" spans="1:10" ht="18.75" customHeight="1" thickBot="1">
      <c r="A34" s="134"/>
      <c r="B34" s="150"/>
      <c r="C34" s="134"/>
      <c r="D34" s="150"/>
      <c r="E34" s="134"/>
      <c r="F34" s="180">
        <f t="shared" si="0"/>
        <v>0</v>
      </c>
      <c r="G34" s="146">
        <f t="shared" si="1"/>
        <v>0.55000000000000004</v>
      </c>
      <c r="H34" s="158">
        <f t="shared" si="2"/>
        <v>0</v>
      </c>
      <c r="I34" s="1">
        <f t="shared" si="3"/>
        <v>4756</v>
      </c>
      <c r="J34" s="1"/>
    </row>
    <row r="35" spans="1:10" ht="18.75" customHeight="1" thickBot="1">
      <c r="A35" s="135"/>
      <c r="B35" s="135"/>
      <c r="C35" s="135"/>
      <c r="D35" s="135"/>
      <c r="E35" s="135"/>
      <c r="F35" s="179">
        <f t="shared" si="0"/>
        <v>0</v>
      </c>
      <c r="G35" s="146">
        <f t="shared" si="1"/>
        <v>0.55000000000000004</v>
      </c>
      <c r="H35" s="149">
        <f t="shared" si="2"/>
        <v>0</v>
      </c>
      <c r="I35" s="1">
        <f t="shared" si="3"/>
        <v>4755</v>
      </c>
      <c r="J35" s="1"/>
    </row>
    <row r="36" spans="1:10" ht="18.75" customHeight="1" thickBot="1">
      <c r="A36" s="134"/>
      <c r="B36" s="150"/>
      <c r="C36" s="134"/>
      <c r="D36" s="150"/>
      <c r="E36" s="134"/>
      <c r="F36" s="180">
        <f t="shared" si="0"/>
        <v>0</v>
      </c>
      <c r="G36" s="146">
        <f t="shared" si="1"/>
        <v>0.55000000000000004</v>
      </c>
      <c r="H36" s="158">
        <f t="shared" si="2"/>
        <v>0</v>
      </c>
      <c r="I36" s="1">
        <f t="shared" si="3"/>
        <v>4754</v>
      </c>
      <c r="J36" s="1"/>
    </row>
    <row r="37" spans="1:10" ht="18.75" customHeight="1" thickBot="1">
      <c r="A37" s="135"/>
      <c r="B37" s="135"/>
      <c r="C37" s="135"/>
      <c r="D37" s="135"/>
      <c r="E37" s="135"/>
      <c r="F37" s="179">
        <f t="shared" si="0"/>
        <v>0</v>
      </c>
      <c r="G37" s="146">
        <f t="shared" si="1"/>
        <v>0.55000000000000004</v>
      </c>
      <c r="H37" s="149">
        <f t="shared" si="2"/>
        <v>0</v>
      </c>
      <c r="I37" s="1">
        <f t="shared" si="3"/>
        <v>4753</v>
      </c>
      <c r="J37" s="1"/>
    </row>
    <row r="38" spans="1:10" ht="18.75" customHeight="1" thickBot="1">
      <c r="A38" s="134"/>
      <c r="B38" s="150"/>
      <c r="C38" s="134"/>
      <c r="D38" s="150"/>
      <c r="E38" s="134"/>
      <c r="F38" s="179">
        <f t="shared" si="0"/>
        <v>0</v>
      </c>
      <c r="G38" s="146">
        <f t="shared" si="1"/>
        <v>0.55000000000000004</v>
      </c>
      <c r="H38" s="158">
        <f t="shared" si="2"/>
        <v>0</v>
      </c>
      <c r="I38" s="1">
        <f t="shared" si="3"/>
        <v>4752</v>
      </c>
      <c r="J38" s="1"/>
    </row>
    <row r="39" spans="1:10" ht="18.75" customHeight="1" thickBot="1">
      <c r="A39" s="135"/>
      <c r="B39" s="135"/>
      <c r="C39" s="135"/>
      <c r="D39" s="135"/>
      <c r="E39" s="135"/>
      <c r="F39" s="179">
        <f t="shared" si="0"/>
        <v>0</v>
      </c>
      <c r="G39" s="146">
        <f t="shared" si="1"/>
        <v>0.55000000000000004</v>
      </c>
      <c r="H39" s="149">
        <f t="shared" si="2"/>
        <v>0</v>
      </c>
      <c r="I39" s="1">
        <f t="shared" si="3"/>
        <v>4751</v>
      </c>
      <c r="J39" s="1"/>
    </row>
    <row r="40" spans="1:10" ht="18.75" customHeight="1" thickBot="1">
      <c r="A40" s="134"/>
      <c r="B40" s="150"/>
      <c r="C40" s="134"/>
      <c r="D40" s="150"/>
      <c r="E40" s="134"/>
      <c r="F40" s="179">
        <f t="shared" si="0"/>
        <v>0</v>
      </c>
      <c r="G40" s="146">
        <f t="shared" si="1"/>
        <v>0.55000000000000004</v>
      </c>
      <c r="H40" s="158">
        <f t="shared" si="2"/>
        <v>0</v>
      </c>
      <c r="I40" s="1">
        <f t="shared" si="3"/>
        <v>4750</v>
      </c>
      <c r="J40" s="1"/>
    </row>
    <row r="41" spans="1:10" ht="18.75" customHeight="1" thickBot="1">
      <c r="A41" s="135"/>
      <c r="B41" s="135"/>
      <c r="C41" s="135"/>
      <c r="D41" s="135"/>
      <c r="E41" s="135"/>
      <c r="F41" s="179">
        <f t="shared" si="0"/>
        <v>0</v>
      </c>
      <c r="G41" s="146">
        <f t="shared" si="1"/>
        <v>0.55000000000000004</v>
      </c>
      <c r="H41" s="149">
        <f t="shared" si="2"/>
        <v>0</v>
      </c>
      <c r="I41" s="1">
        <f t="shared" si="3"/>
        <v>4749</v>
      </c>
      <c r="J41" s="1"/>
    </row>
    <row r="42" spans="1:10" ht="18.75" customHeight="1" thickBot="1">
      <c r="A42" s="134"/>
      <c r="B42" s="150"/>
      <c r="C42" s="134"/>
      <c r="D42" s="150"/>
      <c r="E42" s="134"/>
      <c r="F42" s="179">
        <f t="shared" si="0"/>
        <v>0</v>
      </c>
      <c r="G42" s="146">
        <f t="shared" si="1"/>
        <v>0.55000000000000004</v>
      </c>
      <c r="H42" s="158">
        <f t="shared" si="2"/>
        <v>0</v>
      </c>
      <c r="I42" s="1">
        <f t="shared" si="3"/>
        <v>4748</v>
      </c>
      <c r="J42" s="1"/>
    </row>
    <row r="43" spans="1:10" ht="18.75" customHeight="1" thickBot="1">
      <c r="A43" s="135"/>
      <c r="B43" s="135"/>
      <c r="C43" s="135"/>
      <c r="D43" s="135"/>
      <c r="E43" s="135"/>
      <c r="F43" s="179">
        <f t="shared" si="0"/>
        <v>0</v>
      </c>
      <c r="G43" s="146">
        <f t="shared" si="1"/>
        <v>0.55000000000000004</v>
      </c>
      <c r="H43" s="149">
        <f t="shared" si="2"/>
        <v>0</v>
      </c>
      <c r="I43" s="1">
        <f t="shared" si="3"/>
        <v>4747</v>
      </c>
      <c r="J43" s="1"/>
    </row>
    <row r="44" spans="1:10" ht="18.75" customHeight="1" thickBot="1">
      <c r="A44" s="134"/>
      <c r="B44" s="150"/>
      <c r="C44" s="134"/>
      <c r="D44" s="150"/>
      <c r="E44" s="134"/>
      <c r="F44" s="179">
        <f t="shared" si="0"/>
        <v>0</v>
      </c>
      <c r="G44" s="146">
        <f t="shared" si="1"/>
        <v>0.55000000000000004</v>
      </c>
      <c r="H44" s="158">
        <f t="shared" si="2"/>
        <v>0</v>
      </c>
      <c r="I44" s="1">
        <f t="shared" si="3"/>
        <v>4746</v>
      </c>
      <c r="J44" s="1"/>
    </row>
    <row r="45" spans="1:10" ht="18.75" customHeight="1" thickBot="1">
      <c r="A45" s="135"/>
      <c r="B45" s="135"/>
      <c r="C45" s="135"/>
      <c r="D45" s="135"/>
      <c r="E45" s="135"/>
      <c r="F45" s="179">
        <f t="shared" si="0"/>
        <v>0</v>
      </c>
      <c r="G45" s="146">
        <f t="shared" si="1"/>
        <v>0.55000000000000004</v>
      </c>
      <c r="H45" s="149">
        <f t="shared" si="2"/>
        <v>0</v>
      </c>
      <c r="I45" s="1">
        <f t="shared" si="3"/>
        <v>4745</v>
      </c>
      <c r="J45" s="1"/>
    </row>
    <row r="46" spans="1:10" ht="18.75" customHeight="1" thickBot="1">
      <c r="A46" s="134"/>
      <c r="B46" s="150"/>
      <c r="C46" s="134"/>
      <c r="D46" s="150"/>
      <c r="E46" s="134"/>
      <c r="F46" s="179">
        <f t="shared" si="0"/>
        <v>0</v>
      </c>
      <c r="G46" s="146">
        <f t="shared" si="1"/>
        <v>0.55000000000000004</v>
      </c>
      <c r="H46" s="158">
        <f t="shared" si="2"/>
        <v>0</v>
      </c>
      <c r="I46" s="1">
        <f t="shared" si="3"/>
        <v>4744</v>
      </c>
      <c r="J46" s="1"/>
    </row>
    <row r="47" spans="1:10" ht="18.75" customHeight="1">
      <c r="A47" s="135"/>
      <c r="B47" s="135"/>
      <c r="C47" s="135"/>
      <c r="D47" s="135"/>
      <c r="E47" s="135"/>
      <c r="F47" s="179">
        <f t="shared" si="0"/>
        <v>0</v>
      </c>
      <c r="G47" s="146">
        <f t="shared" si="1"/>
        <v>0.55000000000000004</v>
      </c>
      <c r="H47" s="149">
        <f t="shared" si="2"/>
        <v>0</v>
      </c>
      <c r="I47" s="1">
        <f t="shared" si="3"/>
        <v>4743</v>
      </c>
      <c r="J47" s="1"/>
    </row>
    <row r="48" spans="1:10" ht="18.75" hidden="1" customHeight="1" thickBot="1">
      <c r="A48" s="134"/>
      <c r="B48" s="150"/>
      <c r="C48" s="134"/>
      <c r="D48" s="150"/>
      <c r="E48" s="134"/>
      <c r="F48" s="179"/>
      <c r="G48" s="146"/>
      <c r="H48" s="158">
        <f t="shared" si="2"/>
        <v>0</v>
      </c>
      <c r="I48" s="1">
        <f t="shared" si="3"/>
        <v>4742</v>
      </c>
      <c r="J48" s="1"/>
    </row>
    <row r="49" spans="1:10" ht="18.75" hidden="1" customHeight="1" thickBot="1">
      <c r="A49" s="135"/>
      <c r="B49" s="135"/>
      <c r="C49" s="135"/>
      <c r="D49" s="135"/>
      <c r="E49" s="135"/>
      <c r="F49" s="179"/>
      <c r="G49" s="146"/>
      <c r="H49" s="149">
        <f t="shared" si="2"/>
        <v>0</v>
      </c>
      <c r="I49" s="1">
        <f t="shared" si="3"/>
        <v>4741</v>
      </c>
      <c r="J49" s="1"/>
    </row>
    <row r="50" spans="1:10" ht="18.75" hidden="1" customHeight="1">
      <c r="A50" s="143"/>
      <c r="B50" s="183"/>
      <c r="C50" s="143"/>
      <c r="D50" s="183"/>
      <c r="E50" s="143"/>
      <c r="F50" s="134"/>
      <c r="G50" s="146"/>
      <c r="H50" s="149">
        <f t="shared" si="2"/>
        <v>0</v>
      </c>
      <c r="I50" s="1">
        <f t="shared" si="3"/>
        <v>4740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/>
      <c r="I51" s="1">
        <f t="shared" si="3"/>
        <v>4739</v>
      </c>
      <c r="J51" s="79"/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04A7B"/>
  </sheetPr>
  <dimension ref="A1:L999"/>
  <sheetViews>
    <sheetView zoomScaleNormal="100" workbookViewId="0">
      <selection sqref="A1:H2"/>
    </sheetView>
  </sheetViews>
  <sheetFormatPr baseColWidth="10" defaultColWidth="9.109375" defaultRowHeight="13.2"/>
  <cols>
    <col min="1" max="1" width="12.5546875"/>
    <col min="2" max="2" width="21.109375"/>
    <col min="3" max="3" width="20.109375" customWidth="1"/>
    <col min="4" max="4" width="21.109375" customWidth="1"/>
    <col min="5" max="5" width="26.33203125"/>
    <col min="6" max="6" width="16.109375"/>
    <col min="7" max="7" width="24.88671875"/>
    <col min="8" max="8" width="22.5546875"/>
    <col min="12" max="26" width="9"/>
  </cols>
  <sheetData>
    <row r="1" spans="1:11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1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1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1" ht="22.8" thickBot="1">
      <c r="A4" s="214" t="s">
        <v>19</v>
      </c>
      <c r="B4" s="214"/>
      <c r="C4" s="214"/>
      <c r="D4" s="152" t="s">
        <v>20</v>
      </c>
      <c r="E4" s="145">
        <f>'Frais de transports juillet 15'!E4+31</f>
        <v>43313</v>
      </c>
      <c r="F4" s="152" t="s">
        <v>21</v>
      </c>
      <c r="G4" s="153">
        <f>E4+30</f>
        <v>43343</v>
      </c>
      <c r="H4" s="151"/>
      <c r="I4" s="1"/>
      <c r="J4" s="1"/>
    </row>
    <row r="5" spans="1:11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</row>
    <row r="6" spans="1:11" ht="17.2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0.55000000000000004</v>
      </c>
    </row>
    <row r="7" spans="1:11" ht="18.75" customHeight="1" thickBot="1">
      <c r="A7" s="117"/>
      <c r="B7" s="130"/>
      <c r="C7" s="118"/>
      <c r="D7" s="118"/>
      <c r="E7" s="118"/>
      <c r="F7" s="184">
        <f>C7-B7+E7-D7</f>
        <v>0</v>
      </c>
      <c r="G7" s="146">
        <f>IF(F7&lt;I11,I$8,I$9)</f>
        <v>0.55000000000000004</v>
      </c>
      <c r="H7" s="147">
        <f>F7*G7</f>
        <v>0</v>
      </c>
      <c r="I7" s="1">
        <v>5000</v>
      </c>
      <c r="J7" s="1"/>
      <c r="K7" s="1">
        <v>0.48</v>
      </c>
    </row>
    <row r="8" spans="1:11" ht="18.75" customHeight="1" thickBot="1">
      <c r="A8" s="120"/>
      <c r="B8" s="131"/>
      <c r="C8" s="121"/>
      <c r="D8" s="121"/>
      <c r="E8" s="121"/>
      <c r="F8" s="179">
        <f t="shared" ref="F8:F36" si="0">C8-B8+E8-D8</f>
        <v>0</v>
      </c>
      <c r="G8" s="146">
        <f t="shared" ref="G8:G28" si="1">IF(F8&lt;I12,I$8,I$9)</f>
        <v>0.55000000000000004</v>
      </c>
      <c r="H8" s="149">
        <f t="shared" ref="H8:H36" si="2">F8*G8</f>
        <v>0</v>
      </c>
      <c r="I8" s="1">
        <v>0.55000000000000004</v>
      </c>
      <c r="J8" s="1"/>
    </row>
    <row r="9" spans="1:11" ht="18.75" customHeight="1" thickBot="1">
      <c r="A9" s="98"/>
      <c r="B9" s="132"/>
      <c r="C9" s="100"/>
      <c r="D9" s="100"/>
      <c r="E9" s="100"/>
      <c r="F9" s="180">
        <f t="shared" si="0"/>
        <v>0</v>
      </c>
      <c r="G9" s="146">
        <f t="shared" si="1"/>
        <v>0.55000000000000004</v>
      </c>
      <c r="H9" s="158">
        <f t="shared" si="2"/>
        <v>0</v>
      </c>
      <c r="I9" s="1">
        <v>0.48</v>
      </c>
      <c r="J9" s="1"/>
    </row>
    <row r="10" spans="1:11" ht="18.75" customHeight="1" thickBot="1">
      <c r="A10" s="120"/>
      <c r="B10" s="131"/>
      <c r="C10" s="121"/>
      <c r="D10" s="121"/>
      <c r="E10" s="121"/>
      <c r="F10" s="181">
        <f t="shared" si="0"/>
        <v>0</v>
      </c>
      <c r="G10" s="146">
        <f t="shared" si="1"/>
        <v>0.55000000000000004</v>
      </c>
      <c r="H10" s="172">
        <f t="shared" si="2"/>
        <v>0</v>
      </c>
      <c r="I10" s="1"/>
      <c r="J10" s="1"/>
    </row>
    <row r="11" spans="1:11" ht="18.75" customHeight="1" thickBot="1">
      <c r="A11" s="123"/>
      <c r="B11" s="142"/>
      <c r="C11" s="110"/>
      <c r="D11" s="110"/>
      <c r="E11" s="110"/>
      <c r="F11" s="182">
        <f t="shared" si="0"/>
        <v>0</v>
      </c>
      <c r="G11" s="146">
        <f t="shared" si="1"/>
        <v>0.55000000000000004</v>
      </c>
      <c r="H11" s="174">
        <f t="shared" si="2"/>
        <v>0</v>
      </c>
      <c r="I11" s="1">
        <v>4739</v>
      </c>
      <c r="J11" s="1"/>
    </row>
    <row r="12" spans="1:11" ht="18.75" customHeight="1" thickBot="1">
      <c r="A12" s="98"/>
      <c r="B12" s="132"/>
      <c r="C12" s="100"/>
      <c r="D12" s="100"/>
      <c r="E12" s="100"/>
      <c r="F12" s="180">
        <f t="shared" si="0"/>
        <v>0</v>
      </c>
      <c r="G12" s="146">
        <f t="shared" si="1"/>
        <v>0.55000000000000004</v>
      </c>
      <c r="H12" s="158">
        <f t="shared" si="2"/>
        <v>0</v>
      </c>
      <c r="I12" s="1">
        <f>I11-1</f>
        <v>4738</v>
      </c>
      <c r="J12" s="1"/>
    </row>
    <row r="13" spans="1:11" ht="18.75" customHeight="1" thickBot="1">
      <c r="A13" s="120"/>
      <c r="B13" s="131"/>
      <c r="C13" s="121"/>
      <c r="D13" s="121"/>
      <c r="E13" s="121"/>
      <c r="F13" s="179">
        <f t="shared" si="0"/>
        <v>0</v>
      </c>
      <c r="G13" s="146">
        <f t="shared" si="1"/>
        <v>0.55000000000000004</v>
      </c>
      <c r="H13" s="149">
        <f t="shared" si="2"/>
        <v>0</v>
      </c>
      <c r="I13" s="1">
        <f t="shared" ref="I13:I50" si="3">I12-1</f>
        <v>4737</v>
      </c>
      <c r="J13" s="1"/>
    </row>
    <row r="14" spans="1:11" ht="18.75" customHeight="1" thickBot="1">
      <c r="A14" s="98"/>
      <c r="B14" s="132"/>
      <c r="C14" s="100"/>
      <c r="D14" s="100"/>
      <c r="E14" s="100"/>
      <c r="F14" s="180">
        <f t="shared" si="0"/>
        <v>0</v>
      </c>
      <c r="G14" s="146">
        <f t="shared" si="1"/>
        <v>0.55000000000000004</v>
      </c>
      <c r="H14" s="158">
        <f t="shared" si="2"/>
        <v>0</v>
      </c>
      <c r="I14" s="1">
        <f t="shared" si="3"/>
        <v>4736</v>
      </c>
      <c r="J14" s="1"/>
    </row>
    <row r="15" spans="1:11" ht="18.75" customHeight="1" thickBot="1">
      <c r="A15" s="120"/>
      <c r="B15" s="131"/>
      <c r="C15" s="121"/>
      <c r="D15" s="121"/>
      <c r="E15" s="121"/>
      <c r="F15" s="179">
        <f t="shared" si="0"/>
        <v>0</v>
      </c>
      <c r="G15" s="146">
        <f t="shared" si="1"/>
        <v>0.55000000000000004</v>
      </c>
      <c r="H15" s="149">
        <f t="shared" si="2"/>
        <v>0</v>
      </c>
      <c r="I15" s="1">
        <f t="shared" si="3"/>
        <v>4735</v>
      </c>
      <c r="J15" s="1"/>
    </row>
    <row r="16" spans="1:11" ht="18.75" customHeight="1" thickBot="1">
      <c r="A16" s="98"/>
      <c r="B16" s="132"/>
      <c r="C16" s="100"/>
      <c r="D16" s="100"/>
      <c r="E16" s="100"/>
      <c r="F16" s="180">
        <f t="shared" si="0"/>
        <v>0</v>
      </c>
      <c r="G16" s="146">
        <f t="shared" si="1"/>
        <v>0.55000000000000004</v>
      </c>
      <c r="H16" s="158">
        <f t="shared" si="2"/>
        <v>0</v>
      </c>
      <c r="I16" s="1">
        <f t="shared" si="3"/>
        <v>4734</v>
      </c>
      <c r="J16" s="1"/>
    </row>
    <row r="17" spans="1:12" ht="18.75" customHeight="1" thickBot="1">
      <c r="A17" s="120"/>
      <c r="B17" s="131"/>
      <c r="C17" s="121"/>
      <c r="D17" s="121"/>
      <c r="E17" s="121"/>
      <c r="F17" s="179">
        <f t="shared" si="0"/>
        <v>0</v>
      </c>
      <c r="G17" s="146">
        <f t="shared" si="1"/>
        <v>0.55000000000000004</v>
      </c>
      <c r="H17" s="149">
        <f t="shared" si="2"/>
        <v>0</v>
      </c>
      <c r="I17" s="1">
        <f t="shared" si="3"/>
        <v>4733</v>
      </c>
      <c r="J17" s="1"/>
    </row>
    <row r="18" spans="1:12" ht="18.75" customHeight="1" thickBot="1">
      <c r="A18" s="98"/>
      <c r="B18" s="132"/>
      <c r="C18" s="100"/>
      <c r="D18" s="100"/>
      <c r="E18" s="100"/>
      <c r="F18" s="180">
        <f t="shared" si="0"/>
        <v>0</v>
      </c>
      <c r="G18" s="146">
        <f t="shared" si="1"/>
        <v>0.55000000000000004</v>
      </c>
      <c r="H18" s="158">
        <f t="shared" si="2"/>
        <v>0</v>
      </c>
      <c r="I18" s="1">
        <f t="shared" si="3"/>
        <v>4732</v>
      </c>
      <c r="J18" s="1"/>
    </row>
    <row r="19" spans="1:12" ht="18.75" customHeight="1" thickBot="1">
      <c r="A19" s="120"/>
      <c r="B19" s="131"/>
      <c r="C19" s="121"/>
      <c r="D19" s="121"/>
      <c r="E19" s="121"/>
      <c r="F19" s="179">
        <f t="shared" si="0"/>
        <v>0</v>
      </c>
      <c r="G19" s="146">
        <f t="shared" si="1"/>
        <v>0.55000000000000004</v>
      </c>
      <c r="H19" s="149">
        <f t="shared" si="2"/>
        <v>0</v>
      </c>
      <c r="I19" s="1">
        <f t="shared" si="3"/>
        <v>4731</v>
      </c>
      <c r="J19" s="1"/>
    </row>
    <row r="20" spans="1:12" ht="18.75" customHeight="1" thickBot="1">
      <c r="A20" s="98"/>
      <c r="B20" s="132"/>
      <c r="C20" s="100"/>
      <c r="D20" s="100"/>
      <c r="E20" s="100"/>
      <c r="F20" s="180">
        <f t="shared" si="0"/>
        <v>0</v>
      </c>
      <c r="G20" s="146">
        <f t="shared" si="1"/>
        <v>0.55000000000000004</v>
      </c>
      <c r="H20" s="158">
        <f t="shared" si="2"/>
        <v>0</v>
      </c>
      <c r="I20" s="1">
        <f t="shared" si="3"/>
        <v>4730</v>
      </c>
      <c r="J20" s="1"/>
    </row>
    <row r="21" spans="1:12" ht="18.75" customHeight="1" thickBot="1">
      <c r="A21" s="120"/>
      <c r="B21" s="131"/>
      <c r="C21" s="121"/>
      <c r="D21" s="121"/>
      <c r="E21" s="121"/>
      <c r="F21" s="179">
        <f t="shared" si="0"/>
        <v>0</v>
      </c>
      <c r="G21" s="146">
        <f t="shared" si="1"/>
        <v>0.55000000000000004</v>
      </c>
      <c r="H21" s="149">
        <f t="shared" si="2"/>
        <v>0</v>
      </c>
      <c r="I21" s="1">
        <f t="shared" si="3"/>
        <v>4729</v>
      </c>
      <c r="J21" s="1"/>
    </row>
    <row r="22" spans="1:12" ht="18.75" customHeight="1" thickBot="1">
      <c r="A22" s="98"/>
      <c r="B22" s="132"/>
      <c r="C22" s="100"/>
      <c r="D22" s="100"/>
      <c r="E22" s="100"/>
      <c r="F22" s="180">
        <f t="shared" si="0"/>
        <v>0</v>
      </c>
      <c r="G22" s="146">
        <f t="shared" si="1"/>
        <v>0.55000000000000004</v>
      </c>
      <c r="H22" s="158">
        <f t="shared" si="2"/>
        <v>0</v>
      </c>
      <c r="I22" s="1">
        <f t="shared" si="3"/>
        <v>4728</v>
      </c>
      <c r="J22" s="1"/>
      <c r="L22" s="1" t="s">
        <v>31</v>
      </c>
    </row>
    <row r="23" spans="1:12" ht="18.75" customHeight="1" thickBot="1">
      <c r="A23" s="120"/>
      <c r="B23" s="131"/>
      <c r="C23" s="121"/>
      <c r="D23" s="121"/>
      <c r="E23" s="121"/>
      <c r="F23" s="179">
        <f t="shared" si="0"/>
        <v>0</v>
      </c>
      <c r="G23" s="146">
        <f t="shared" si="1"/>
        <v>0.55000000000000004</v>
      </c>
      <c r="H23" s="149">
        <f t="shared" si="2"/>
        <v>0</v>
      </c>
      <c r="I23" s="1">
        <f t="shared" si="3"/>
        <v>4727</v>
      </c>
      <c r="J23" s="1"/>
    </row>
    <row r="24" spans="1:12" ht="18.75" customHeight="1" thickBot="1">
      <c r="A24" s="98"/>
      <c r="B24" s="132"/>
      <c r="C24" s="100"/>
      <c r="D24" s="100"/>
      <c r="E24" s="100"/>
      <c r="F24" s="180">
        <f t="shared" si="0"/>
        <v>0</v>
      </c>
      <c r="G24" s="146">
        <f t="shared" si="1"/>
        <v>0.55000000000000004</v>
      </c>
      <c r="H24" s="158">
        <f t="shared" si="2"/>
        <v>0</v>
      </c>
      <c r="I24" s="1">
        <f t="shared" si="3"/>
        <v>4726</v>
      </c>
      <c r="J24" s="1"/>
    </row>
    <row r="25" spans="1:12" ht="18.75" customHeight="1" thickBot="1">
      <c r="A25" s="120"/>
      <c r="B25" s="131"/>
      <c r="C25" s="121"/>
      <c r="D25" s="121"/>
      <c r="E25" s="121"/>
      <c r="F25" s="179">
        <f t="shared" si="0"/>
        <v>0</v>
      </c>
      <c r="G25" s="146">
        <f t="shared" si="1"/>
        <v>0.55000000000000004</v>
      </c>
      <c r="H25" s="149">
        <f t="shared" si="2"/>
        <v>0</v>
      </c>
      <c r="I25" s="1">
        <f t="shared" si="3"/>
        <v>4725</v>
      </c>
      <c r="J25" s="1"/>
    </row>
    <row r="26" spans="1:12" ht="18.75" customHeight="1" thickBot="1">
      <c r="A26" s="98"/>
      <c r="B26" s="132"/>
      <c r="C26" s="100"/>
      <c r="D26" s="100"/>
      <c r="E26" s="100"/>
      <c r="F26" s="180">
        <f t="shared" si="0"/>
        <v>0</v>
      </c>
      <c r="G26" s="146">
        <f t="shared" si="1"/>
        <v>0.55000000000000004</v>
      </c>
      <c r="H26" s="158">
        <f t="shared" si="2"/>
        <v>0</v>
      </c>
      <c r="I26" s="1">
        <f t="shared" si="3"/>
        <v>4724</v>
      </c>
      <c r="J26" s="1"/>
      <c r="L26" s="84"/>
    </row>
    <row r="27" spans="1:12" ht="18.75" customHeight="1" thickBot="1">
      <c r="A27" s="120"/>
      <c r="B27" s="131"/>
      <c r="C27" s="121"/>
      <c r="D27" s="121"/>
      <c r="E27" s="121"/>
      <c r="F27" s="185">
        <f t="shared" si="0"/>
        <v>0</v>
      </c>
      <c r="G27" s="146">
        <f t="shared" si="1"/>
        <v>0.55000000000000004</v>
      </c>
      <c r="H27" s="149">
        <f t="shared" si="2"/>
        <v>0</v>
      </c>
      <c r="I27" s="1">
        <f t="shared" si="3"/>
        <v>4723</v>
      </c>
      <c r="J27" s="1"/>
    </row>
    <row r="28" spans="1:12" ht="18.75" customHeight="1" thickBot="1">
      <c r="A28" s="98"/>
      <c r="B28" s="132"/>
      <c r="C28" s="100"/>
      <c r="D28" s="100"/>
      <c r="E28" s="100"/>
      <c r="F28" s="180">
        <f t="shared" si="0"/>
        <v>0</v>
      </c>
      <c r="G28" s="146">
        <f t="shared" si="1"/>
        <v>0.55000000000000004</v>
      </c>
      <c r="H28" s="158">
        <f t="shared" si="2"/>
        <v>0</v>
      </c>
      <c r="I28" s="1">
        <f t="shared" si="3"/>
        <v>4722</v>
      </c>
      <c r="J28" s="1"/>
    </row>
    <row r="29" spans="1:12" ht="19.5" customHeight="1">
      <c r="A29" s="93"/>
      <c r="B29" s="94"/>
      <c r="C29" s="95"/>
      <c r="D29" s="95"/>
      <c r="E29" s="96"/>
      <c r="F29" s="186">
        <f t="shared" si="0"/>
        <v>0</v>
      </c>
      <c r="G29" s="148">
        <f t="shared" ref="G29:G36" si="4">IF(F29&lt;I34,I$8,I$9)</f>
        <v>0.55000000000000004</v>
      </c>
      <c r="H29" s="149">
        <f t="shared" si="2"/>
        <v>0</v>
      </c>
      <c r="I29" s="1">
        <f t="shared" si="3"/>
        <v>4721</v>
      </c>
      <c r="J29" s="1"/>
    </row>
    <row r="30" spans="1:12" ht="19.5" customHeight="1" thickBot="1">
      <c r="A30" s="98"/>
      <c r="B30" s="99"/>
      <c r="C30" s="100"/>
      <c r="D30" s="100"/>
      <c r="E30" s="101"/>
      <c r="F30" s="135">
        <f t="shared" si="0"/>
        <v>0</v>
      </c>
      <c r="G30" s="135">
        <f t="shared" si="4"/>
        <v>0.55000000000000004</v>
      </c>
      <c r="H30" s="158">
        <f t="shared" si="2"/>
        <v>0</v>
      </c>
      <c r="I30" s="1">
        <f t="shared" si="3"/>
        <v>4720</v>
      </c>
      <c r="J30" s="1"/>
    </row>
    <row r="31" spans="1:12" ht="19.5" customHeight="1">
      <c r="A31" s="93"/>
      <c r="B31" s="94"/>
      <c r="C31" s="95"/>
      <c r="D31" s="95"/>
      <c r="E31" s="96"/>
      <c r="F31" s="186">
        <f t="shared" si="0"/>
        <v>0</v>
      </c>
      <c r="G31" s="148">
        <f t="shared" si="4"/>
        <v>0.55000000000000004</v>
      </c>
      <c r="H31" s="149">
        <f t="shared" si="2"/>
        <v>0</v>
      </c>
      <c r="I31" s="1">
        <f t="shared" si="3"/>
        <v>4719</v>
      </c>
      <c r="J31" s="1"/>
    </row>
    <row r="32" spans="1:12" ht="19.5" customHeight="1" thickBot="1">
      <c r="A32" s="98"/>
      <c r="B32" s="99"/>
      <c r="C32" s="100"/>
      <c r="D32" s="100"/>
      <c r="E32" s="101"/>
      <c r="F32" s="135">
        <f t="shared" si="0"/>
        <v>0</v>
      </c>
      <c r="G32" s="135">
        <f t="shared" si="4"/>
        <v>0.55000000000000004</v>
      </c>
      <c r="H32" s="158">
        <f t="shared" si="2"/>
        <v>0</v>
      </c>
      <c r="I32" s="1">
        <f t="shared" si="3"/>
        <v>4718</v>
      </c>
      <c r="J32" s="1"/>
    </row>
    <row r="33" spans="1:10" ht="19.5" customHeight="1">
      <c r="A33" s="93"/>
      <c r="B33" s="94"/>
      <c r="C33" s="95"/>
      <c r="D33" s="95"/>
      <c r="E33" s="96"/>
      <c r="F33" s="186">
        <f t="shared" si="0"/>
        <v>0</v>
      </c>
      <c r="G33" s="148">
        <f t="shared" si="4"/>
        <v>0.55000000000000004</v>
      </c>
      <c r="H33" s="149">
        <f t="shared" si="2"/>
        <v>0</v>
      </c>
      <c r="I33" s="1">
        <f t="shared" si="3"/>
        <v>4717</v>
      </c>
      <c r="J33" s="1"/>
    </row>
    <row r="34" spans="1:10" ht="19.5" customHeight="1" thickBot="1">
      <c r="A34" s="98"/>
      <c r="B34" s="99"/>
      <c r="C34" s="100"/>
      <c r="D34" s="100"/>
      <c r="E34" s="101"/>
      <c r="F34" s="135">
        <f t="shared" si="0"/>
        <v>0</v>
      </c>
      <c r="G34" s="135">
        <f t="shared" si="4"/>
        <v>0.55000000000000004</v>
      </c>
      <c r="H34" s="158">
        <f t="shared" si="2"/>
        <v>0</v>
      </c>
      <c r="I34" s="1">
        <f t="shared" si="3"/>
        <v>4716</v>
      </c>
      <c r="J34" s="1"/>
    </row>
    <row r="35" spans="1:10" ht="19.5" customHeight="1">
      <c r="A35" s="93"/>
      <c r="B35" s="94"/>
      <c r="C35" s="95"/>
      <c r="D35" s="95"/>
      <c r="E35" s="96"/>
      <c r="F35" s="186">
        <f t="shared" si="0"/>
        <v>0</v>
      </c>
      <c r="G35" s="148">
        <f t="shared" si="4"/>
        <v>0.55000000000000004</v>
      </c>
      <c r="H35" s="149">
        <f t="shared" si="2"/>
        <v>0</v>
      </c>
      <c r="I35" s="1">
        <f t="shared" si="3"/>
        <v>4715</v>
      </c>
      <c r="J35" s="1"/>
    </row>
    <row r="36" spans="1:10" ht="19.5" customHeight="1">
      <c r="A36" s="98"/>
      <c r="B36" s="99"/>
      <c r="C36" s="98"/>
      <c r="D36" s="99"/>
      <c r="E36" s="98"/>
      <c r="F36" s="99">
        <f t="shared" si="0"/>
        <v>0</v>
      </c>
      <c r="G36" s="148">
        <f t="shared" si="4"/>
        <v>0.55000000000000004</v>
      </c>
      <c r="H36" s="158">
        <f t="shared" si="2"/>
        <v>0</v>
      </c>
      <c r="I36" s="1">
        <f t="shared" si="3"/>
        <v>4714</v>
      </c>
      <c r="J36" s="1"/>
    </row>
    <row r="37" spans="1:10" ht="19.5" customHeight="1">
      <c r="A37" s="93"/>
      <c r="B37" s="94"/>
      <c r="C37" s="93"/>
      <c r="D37" s="94"/>
      <c r="E37" s="93"/>
      <c r="F37" s="99">
        <f t="shared" ref="F37:F46" si="5">C37-B37+E37-D37</f>
        <v>0</v>
      </c>
      <c r="G37" s="135">
        <f t="shared" ref="G37:G46" si="6">IF(F37&lt;I42,I$8,I$9)</f>
        <v>0.55000000000000004</v>
      </c>
      <c r="H37" s="158">
        <f t="shared" ref="H37:H50" si="7">F37*G37</f>
        <v>0</v>
      </c>
      <c r="I37" s="1">
        <f t="shared" si="3"/>
        <v>4713</v>
      </c>
      <c r="J37" s="1"/>
    </row>
    <row r="38" spans="1:10" ht="19.5" customHeight="1">
      <c r="A38" s="98"/>
      <c r="B38" s="99"/>
      <c r="C38" s="98"/>
      <c r="D38" s="99"/>
      <c r="E38" s="98"/>
      <c r="F38" s="99">
        <f t="shared" si="5"/>
        <v>0</v>
      </c>
      <c r="G38" s="135">
        <f t="shared" si="6"/>
        <v>0.55000000000000004</v>
      </c>
      <c r="H38" s="158">
        <f t="shared" si="7"/>
        <v>0</v>
      </c>
      <c r="I38" s="1">
        <f t="shared" si="3"/>
        <v>4712</v>
      </c>
      <c r="J38" s="1"/>
    </row>
    <row r="39" spans="1:10" ht="19.5" customHeight="1">
      <c r="A39" s="93"/>
      <c r="B39" s="94"/>
      <c r="C39" s="93"/>
      <c r="D39" s="94"/>
      <c r="E39" s="93"/>
      <c r="F39" s="99">
        <f t="shared" si="5"/>
        <v>0</v>
      </c>
      <c r="G39" s="135">
        <f t="shared" si="6"/>
        <v>0.55000000000000004</v>
      </c>
      <c r="H39" s="158">
        <f t="shared" si="7"/>
        <v>0</v>
      </c>
      <c r="I39" s="1">
        <f t="shared" si="3"/>
        <v>4711</v>
      </c>
      <c r="J39" s="1"/>
    </row>
    <row r="40" spans="1:10" ht="19.5" customHeight="1">
      <c r="A40" s="98"/>
      <c r="B40" s="99"/>
      <c r="C40" s="98"/>
      <c r="D40" s="99"/>
      <c r="E40" s="98"/>
      <c r="F40" s="99">
        <f t="shared" si="5"/>
        <v>0</v>
      </c>
      <c r="G40" s="135">
        <f t="shared" si="6"/>
        <v>0.55000000000000004</v>
      </c>
      <c r="H40" s="158">
        <f t="shared" si="7"/>
        <v>0</v>
      </c>
      <c r="I40" s="1">
        <f t="shared" si="3"/>
        <v>4710</v>
      </c>
      <c r="J40" s="1"/>
    </row>
    <row r="41" spans="1:10" ht="19.5" customHeight="1">
      <c r="A41" s="93"/>
      <c r="B41" s="94"/>
      <c r="C41" s="93"/>
      <c r="D41" s="94"/>
      <c r="E41" s="93"/>
      <c r="F41" s="99">
        <f t="shared" si="5"/>
        <v>0</v>
      </c>
      <c r="G41" s="135">
        <f t="shared" si="6"/>
        <v>0.55000000000000004</v>
      </c>
      <c r="H41" s="158">
        <f t="shared" si="7"/>
        <v>0</v>
      </c>
      <c r="I41" s="1">
        <f t="shared" si="3"/>
        <v>4709</v>
      </c>
      <c r="J41" s="1"/>
    </row>
    <row r="42" spans="1:10" ht="19.5" customHeight="1">
      <c r="A42" s="98"/>
      <c r="B42" s="99"/>
      <c r="C42" s="98"/>
      <c r="D42" s="99"/>
      <c r="E42" s="98"/>
      <c r="F42" s="99">
        <f t="shared" si="5"/>
        <v>0</v>
      </c>
      <c r="G42" s="135">
        <f t="shared" si="6"/>
        <v>0.55000000000000004</v>
      </c>
      <c r="H42" s="158">
        <f t="shared" si="7"/>
        <v>0</v>
      </c>
      <c r="I42" s="1">
        <f t="shared" si="3"/>
        <v>4708</v>
      </c>
      <c r="J42" s="1"/>
    </row>
    <row r="43" spans="1:10" ht="19.5" customHeight="1">
      <c r="A43" s="93"/>
      <c r="B43" s="94"/>
      <c r="C43" s="93"/>
      <c r="D43" s="94"/>
      <c r="E43" s="93"/>
      <c r="F43" s="99">
        <f t="shared" si="5"/>
        <v>0</v>
      </c>
      <c r="G43" s="135">
        <f t="shared" si="6"/>
        <v>0.55000000000000004</v>
      </c>
      <c r="H43" s="158">
        <f t="shared" si="7"/>
        <v>0</v>
      </c>
      <c r="I43" s="1">
        <f t="shared" si="3"/>
        <v>4707</v>
      </c>
      <c r="J43" s="1"/>
    </row>
    <row r="44" spans="1:10" ht="19.5" customHeight="1">
      <c r="A44" s="98"/>
      <c r="B44" s="99"/>
      <c r="C44" s="98"/>
      <c r="D44" s="99"/>
      <c r="E44" s="98"/>
      <c r="F44" s="99">
        <f t="shared" si="5"/>
        <v>0</v>
      </c>
      <c r="G44" s="135">
        <f t="shared" si="6"/>
        <v>0.55000000000000004</v>
      </c>
      <c r="H44" s="158">
        <f t="shared" si="7"/>
        <v>0</v>
      </c>
      <c r="I44" s="1">
        <f t="shared" si="3"/>
        <v>4706</v>
      </c>
      <c r="J44" s="1"/>
    </row>
    <row r="45" spans="1:10" ht="19.5" customHeight="1">
      <c r="A45" s="93"/>
      <c r="B45" s="94"/>
      <c r="C45" s="93"/>
      <c r="D45" s="94"/>
      <c r="E45" s="93"/>
      <c r="F45" s="99">
        <f t="shared" si="5"/>
        <v>0</v>
      </c>
      <c r="G45" s="135">
        <f t="shared" si="6"/>
        <v>0.55000000000000004</v>
      </c>
      <c r="H45" s="158">
        <f t="shared" si="7"/>
        <v>0</v>
      </c>
      <c r="I45" s="1">
        <f t="shared" si="3"/>
        <v>4705</v>
      </c>
      <c r="J45" s="1"/>
    </row>
    <row r="46" spans="1:10" ht="19.5" customHeight="1">
      <c r="A46" s="98"/>
      <c r="B46" s="99"/>
      <c r="C46" s="98"/>
      <c r="D46" s="99"/>
      <c r="E46" s="98"/>
      <c r="F46" s="99">
        <f t="shared" si="5"/>
        <v>0</v>
      </c>
      <c r="G46" s="135">
        <f t="shared" si="6"/>
        <v>0.55000000000000004</v>
      </c>
      <c r="H46" s="158">
        <f t="shared" si="7"/>
        <v>0</v>
      </c>
      <c r="I46" s="1">
        <f t="shared" si="3"/>
        <v>4704</v>
      </c>
      <c r="J46" s="1"/>
    </row>
    <row r="47" spans="1:10" ht="19.5" hidden="1" customHeight="1">
      <c r="A47" s="93"/>
      <c r="B47" s="94"/>
      <c r="C47" s="93"/>
      <c r="D47" s="94"/>
      <c r="E47" s="93"/>
      <c r="F47" s="99"/>
      <c r="G47" s="135"/>
      <c r="H47" s="158">
        <f t="shared" si="7"/>
        <v>0</v>
      </c>
      <c r="I47" s="1">
        <f t="shared" si="3"/>
        <v>4703</v>
      </c>
      <c r="J47" s="1"/>
    </row>
    <row r="48" spans="1:10" ht="19.5" hidden="1" customHeight="1">
      <c r="A48" s="98"/>
      <c r="B48" s="99"/>
      <c r="C48" s="98"/>
      <c r="D48" s="99"/>
      <c r="E48" s="98"/>
      <c r="F48" s="99"/>
      <c r="G48" s="135"/>
      <c r="H48" s="158">
        <f t="shared" si="7"/>
        <v>0</v>
      </c>
      <c r="I48" s="1">
        <f t="shared" si="3"/>
        <v>4702</v>
      </c>
      <c r="J48" s="1"/>
    </row>
    <row r="49" spans="1:10" ht="19.5" hidden="1" customHeight="1">
      <c r="A49" s="93"/>
      <c r="B49" s="94"/>
      <c r="C49" s="93"/>
      <c r="D49" s="94"/>
      <c r="E49" s="93"/>
      <c r="F49" s="99"/>
      <c r="G49" s="135"/>
      <c r="H49" s="158">
        <f t="shared" si="7"/>
        <v>0</v>
      </c>
      <c r="I49" s="1">
        <f t="shared" si="3"/>
        <v>4701</v>
      </c>
      <c r="J49" s="1"/>
    </row>
    <row r="50" spans="1:10" ht="19.5" hidden="1" customHeight="1">
      <c r="A50" s="98"/>
      <c r="B50" s="99"/>
      <c r="C50" s="98"/>
      <c r="D50" s="99"/>
      <c r="E50" s="98"/>
      <c r="F50" s="99"/>
      <c r="G50" s="135"/>
      <c r="H50" s="158">
        <f t="shared" si="7"/>
        <v>0</v>
      </c>
      <c r="I50" s="1">
        <f t="shared" si="3"/>
        <v>4700</v>
      </c>
      <c r="J50" s="1"/>
    </row>
    <row r="51" spans="1:10" ht="19.5" customHeight="1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/>
      <c r="I51" s="1">
        <f t="shared" ref="I51" si="8">I50-F62+1</f>
        <v>4701</v>
      </c>
      <c r="J51" s="79"/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AC090"/>
  </sheetPr>
  <dimension ref="A1:K983"/>
  <sheetViews>
    <sheetView zoomScaleNormal="100" workbookViewId="0">
      <selection sqref="A1:H2"/>
    </sheetView>
  </sheetViews>
  <sheetFormatPr baseColWidth="10" defaultColWidth="9.109375" defaultRowHeight="13.2"/>
  <cols>
    <col min="1" max="1" width="9.33203125"/>
    <col min="2" max="2" width="21.109375"/>
    <col min="3" max="3" width="25.88671875"/>
    <col min="4" max="4" width="27.44140625"/>
    <col min="5" max="5" width="26.33203125"/>
    <col min="6" max="6" width="16.109375"/>
    <col min="7" max="7" width="27.44140625" bestFit="1" customWidth="1"/>
    <col min="8" max="8" width="11.44140625"/>
    <col min="12" max="26" width="9"/>
  </cols>
  <sheetData>
    <row r="1" spans="1:11" ht="12.75" customHeight="1">
      <c r="A1" s="205"/>
      <c r="B1" s="205"/>
      <c r="C1" s="205"/>
      <c r="D1" s="205"/>
      <c r="E1" s="205"/>
      <c r="F1" s="205"/>
      <c r="G1" s="205"/>
      <c r="H1" s="205"/>
      <c r="I1" s="1"/>
      <c r="J1" s="1"/>
    </row>
    <row r="2" spans="1:11" ht="22.5" customHeight="1">
      <c r="A2" s="205"/>
      <c r="B2" s="205"/>
      <c r="C2" s="205"/>
      <c r="D2" s="205"/>
      <c r="E2" s="205"/>
      <c r="F2" s="205"/>
      <c r="G2" s="205"/>
      <c r="H2" s="205"/>
      <c r="I2" s="1"/>
      <c r="J2" s="1"/>
    </row>
    <row r="3" spans="1:11" ht="15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22.8" thickBot="1">
      <c r="A4" s="206" t="s">
        <v>19</v>
      </c>
      <c r="B4" s="206"/>
      <c r="C4" s="206"/>
      <c r="D4" s="57" t="s">
        <v>20</v>
      </c>
      <c r="E4" s="58">
        <f>'Frais de transports août 15'!E4+31</f>
        <v>43344</v>
      </c>
      <c r="F4" s="57" t="s">
        <v>21</v>
      </c>
      <c r="G4" s="59">
        <f>E4+29</f>
        <v>43373</v>
      </c>
      <c r="H4" s="1"/>
      <c r="I4" s="1"/>
      <c r="J4" s="1"/>
    </row>
    <row r="5" spans="1:11" ht="19.5" customHeight="1" thickBot="1">
      <c r="A5" s="60"/>
      <c r="B5" s="60"/>
      <c r="C5" s="1"/>
      <c r="D5" s="1"/>
      <c r="E5" s="1"/>
      <c r="F5" s="1"/>
      <c r="G5" s="1"/>
      <c r="H5" s="61"/>
      <c r="I5" s="61"/>
      <c r="J5" s="1"/>
      <c r="K5" s="1">
        <v>0.55000000000000004</v>
      </c>
    </row>
    <row r="6" spans="1:11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 s="1">
        <v>0.48</v>
      </c>
    </row>
    <row r="7" spans="1:11" ht="18.75" customHeight="1" thickBot="1">
      <c r="A7" s="81"/>
      <c r="B7" s="187"/>
      <c r="C7" s="62"/>
      <c r="D7" s="62"/>
      <c r="E7" s="62"/>
      <c r="F7" s="189">
        <f>C7-B7+E7-D7</f>
        <v>0</v>
      </c>
      <c r="G7" s="83">
        <f>IF(F7&lt;I11,I$8,I$9)</f>
        <v>0.55000000000000004</v>
      </c>
      <c r="H7" s="82">
        <f>F7*G7</f>
        <v>0</v>
      </c>
      <c r="I7" s="1">
        <v>5000</v>
      </c>
      <c r="J7" s="1"/>
    </row>
    <row r="8" spans="1:11" ht="18.75" customHeight="1" thickBot="1">
      <c r="A8" s="111"/>
      <c r="B8" s="170"/>
      <c r="C8" s="95"/>
      <c r="D8" s="95"/>
      <c r="E8" s="95"/>
      <c r="F8" s="134">
        <f t="shared" ref="F8:F47" si="0">C8-B8+E8-D8</f>
        <v>0</v>
      </c>
      <c r="G8" s="83">
        <f t="shared" ref="G8:G47" si="1">IF(F8&lt;I12,I$8,I$9)</f>
        <v>0.55000000000000004</v>
      </c>
      <c r="H8" s="97">
        <f t="shared" ref="H8:H49" si="2">F8*G8</f>
        <v>0</v>
      </c>
      <c r="I8" s="1">
        <v>0.55000000000000004</v>
      </c>
      <c r="J8" s="1"/>
    </row>
    <row r="9" spans="1:11" ht="18.75" customHeight="1" thickBot="1">
      <c r="A9" s="112"/>
      <c r="B9" s="132"/>
      <c r="C9" s="100"/>
      <c r="D9" s="100"/>
      <c r="E9" s="100"/>
      <c r="F9" s="135">
        <f t="shared" si="0"/>
        <v>0</v>
      </c>
      <c r="G9" s="83">
        <f t="shared" si="1"/>
        <v>0.55000000000000004</v>
      </c>
      <c r="H9" s="102">
        <f t="shared" si="2"/>
        <v>0</v>
      </c>
      <c r="I9" s="1">
        <v>0.48</v>
      </c>
      <c r="J9" s="1"/>
    </row>
    <row r="10" spans="1:11" ht="18.75" customHeight="1" thickBot="1">
      <c r="A10" s="86"/>
      <c r="B10" s="188"/>
      <c r="C10" s="91"/>
      <c r="D10" s="91"/>
      <c r="E10" s="91"/>
      <c r="F10" s="177">
        <f t="shared" si="0"/>
        <v>0</v>
      </c>
      <c r="G10" s="83">
        <f t="shared" si="1"/>
        <v>0.55000000000000004</v>
      </c>
      <c r="H10" s="87">
        <f t="shared" si="2"/>
        <v>0</v>
      </c>
      <c r="I10" s="1"/>
      <c r="J10" s="1"/>
    </row>
    <row r="11" spans="1:11" ht="18.75" customHeight="1" thickBot="1">
      <c r="A11" s="113"/>
      <c r="B11" s="176"/>
      <c r="C11" s="105"/>
      <c r="D11" s="105"/>
      <c r="E11" s="105"/>
      <c r="F11" s="144">
        <f t="shared" si="0"/>
        <v>0</v>
      </c>
      <c r="G11" s="83">
        <f t="shared" si="1"/>
        <v>0.55000000000000004</v>
      </c>
      <c r="H11" s="107">
        <f t="shared" si="2"/>
        <v>0</v>
      </c>
      <c r="I11" s="1">
        <v>4701</v>
      </c>
      <c r="J11" s="1"/>
    </row>
    <row r="12" spans="1:11" ht="18.75" customHeight="1" thickBot="1">
      <c r="A12" s="112"/>
      <c r="B12" s="132"/>
      <c r="C12" s="100"/>
      <c r="D12" s="100"/>
      <c r="E12" s="100"/>
      <c r="F12" s="135">
        <f t="shared" si="0"/>
        <v>0</v>
      </c>
      <c r="G12" s="83">
        <f t="shared" si="1"/>
        <v>0.55000000000000004</v>
      </c>
      <c r="H12" s="102">
        <f t="shared" si="2"/>
        <v>0</v>
      </c>
      <c r="I12" s="1">
        <f>I11-1</f>
        <v>4700</v>
      </c>
      <c r="J12" s="1"/>
    </row>
    <row r="13" spans="1:11" ht="18.75" customHeight="1" thickBot="1">
      <c r="A13" s="111"/>
      <c r="B13" s="170"/>
      <c r="C13" s="95"/>
      <c r="D13" s="95"/>
      <c r="E13" s="95"/>
      <c r="F13" s="134">
        <f>C13-B13+E13-D13</f>
        <v>0</v>
      </c>
      <c r="G13" s="83">
        <f t="shared" si="1"/>
        <v>0.55000000000000004</v>
      </c>
      <c r="H13" s="97">
        <f t="shared" si="2"/>
        <v>0</v>
      </c>
      <c r="I13" s="1">
        <f t="shared" ref="I13:I51" si="3">I12-1</f>
        <v>4699</v>
      </c>
      <c r="J13" s="1"/>
    </row>
    <row r="14" spans="1:11" ht="18.75" customHeight="1" thickBot="1">
      <c r="A14" s="112"/>
      <c r="B14" s="132"/>
      <c r="C14" s="100"/>
      <c r="D14" s="100"/>
      <c r="E14" s="100"/>
      <c r="F14" s="135">
        <f>C14-B14+E14-D14</f>
        <v>0</v>
      </c>
      <c r="G14" s="83">
        <f t="shared" si="1"/>
        <v>0.55000000000000004</v>
      </c>
      <c r="H14" s="102">
        <f t="shared" si="2"/>
        <v>0</v>
      </c>
      <c r="I14" s="1">
        <f t="shared" si="3"/>
        <v>4698</v>
      </c>
      <c r="J14" s="1"/>
    </row>
    <row r="15" spans="1:11" ht="18.75" customHeight="1" thickBot="1">
      <c r="A15" s="111"/>
      <c r="B15" s="170"/>
      <c r="C15" s="95"/>
      <c r="D15" s="95"/>
      <c r="E15" s="95"/>
      <c r="F15" s="134">
        <f>C15-B15+E15-D15</f>
        <v>0</v>
      </c>
      <c r="G15" s="83">
        <f t="shared" si="1"/>
        <v>0.55000000000000004</v>
      </c>
      <c r="H15" s="97">
        <f t="shared" si="2"/>
        <v>0</v>
      </c>
      <c r="I15" s="1">
        <f t="shared" si="3"/>
        <v>4697</v>
      </c>
      <c r="J15" s="1"/>
    </row>
    <row r="16" spans="1:11" ht="18.75" customHeight="1" thickBot="1">
      <c r="A16" s="112"/>
      <c r="B16" s="132"/>
      <c r="C16" s="100"/>
      <c r="D16" s="100"/>
      <c r="E16" s="100"/>
      <c r="F16" s="135">
        <f t="shared" si="0"/>
        <v>0</v>
      </c>
      <c r="G16" s="83">
        <f t="shared" si="1"/>
        <v>0.55000000000000004</v>
      </c>
      <c r="H16" s="102">
        <f t="shared" si="2"/>
        <v>0</v>
      </c>
      <c r="I16" s="1">
        <f t="shared" si="3"/>
        <v>4696</v>
      </c>
      <c r="J16" s="1"/>
    </row>
    <row r="17" spans="1:10" ht="18.75" customHeight="1" thickBot="1">
      <c r="A17" s="111"/>
      <c r="B17" s="170"/>
      <c r="C17" s="95"/>
      <c r="D17" s="95"/>
      <c r="E17" s="95"/>
      <c r="F17" s="134">
        <f t="shared" si="0"/>
        <v>0</v>
      </c>
      <c r="G17" s="83">
        <f t="shared" si="1"/>
        <v>0.55000000000000004</v>
      </c>
      <c r="H17" s="97">
        <f t="shared" si="2"/>
        <v>0</v>
      </c>
      <c r="I17" s="1">
        <f t="shared" si="3"/>
        <v>4695</v>
      </c>
      <c r="J17" s="1"/>
    </row>
    <row r="18" spans="1:10" ht="18.75" customHeight="1" thickBot="1">
      <c r="A18" s="112"/>
      <c r="B18" s="132"/>
      <c r="C18" s="100"/>
      <c r="D18" s="100"/>
      <c r="E18" s="100"/>
      <c r="F18" s="135">
        <f t="shared" si="0"/>
        <v>0</v>
      </c>
      <c r="G18" s="83">
        <f t="shared" si="1"/>
        <v>0.55000000000000004</v>
      </c>
      <c r="H18" s="102">
        <f t="shared" si="2"/>
        <v>0</v>
      </c>
      <c r="I18" s="1">
        <f t="shared" si="3"/>
        <v>4694</v>
      </c>
      <c r="J18" s="1"/>
    </row>
    <row r="19" spans="1:10" ht="18.75" customHeight="1" thickBot="1">
      <c r="A19" s="111"/>
      <c r="B19" s="170"/>
      <c r="C19" s="95"/>
      <c r="D19" s="95"/>
      <c r="E19" s="95"/>
      <c r="F19" s="134">
        <f t="shared" si="0"/>
        <v>0</v>
      </c>
      <c r="G19" s="83">
        <f t="shared" si="1"/>
        <v>0.55000000000000004</v>
      </c>
      <c r="H19" s="97">
        <f t="shared" si="2"/>
        <v>0</v>
      </c>
      <c r="I19" s="1">
        <f t="shared" si="3"/>
        <v>4693</v>
      </c>
      <c r="J19" s="1"/>
    </row>
    <row r="20" spans="1:10" ht="18.75" customHeight="1" thickBot="1">
      <c r="A20" s="112"/>
      <c r="B20" s="132"/>
      <c r="C20" s="100"/>
      <c r="D20" s="100"/>
      <c r="E20" s="100"/>
      <c r="F20" s="135">
        <f t="shared" si="0"/>
        <v>0</v>
      </c>
      <c r="G20" s="83">
        <f t="shared" si="1"/>
        <v>0.55000000000000004</v>
      </c>
      <c r="H20" s="102">
        <f t="shared" si="2"/>
        <v>0</v>
      </c>
      <c r="I20" s="1">
        <f t="shared" si="3"/>
        <v>4692</v>
      </c>
      <c r="J20" s="1"/>
    </row>
    <row r="21" spans="1:10" ht="18.75" customHeight="1" thickBot="1">
      <c r="A21" s="111"/>
      <c r="B21" s="170"/>
      <c r="C21" s="95"/>
      <c r="D21" s="95"/>
      <c r="E21" s="95"/>
      <c r="F21" s="134">
        <f t="shared" si="0"/>
        <v>0</v>
      </c>
      <c r="G21" s="83">
        <f t="shared" si="1"/>
        <v>0.55000000000000004</v>
      </c>
      <c r="H21" s="97">
        <f t="shared" si="2"/>
        <v>0</v>
      </c>
      <c r="I21" s="1">
        <f t="shared" si="3"/>
        <v>4691</v>
      </c>
      <c r="J21" s="1"/>
    </row>
    <row r="22" spans="1:10" ht="18.75" customHeight="1" thickBot="1">
      <c r="A22" s="112"/>
      <c r="B22" s="132"/>
      <c r="C22" s="100"/>
      <c r="D22" s="100"/>
      <c r="E22" s="100"/>
      <c r="F22" s="135">
        <f t="shared" si="0"/>
        <v>0</v>
      </c>
      <c r="G22" s="83">
        <f t="shared" si="1"/>
        <v>0.55000000000000004</v>
      </c>
      <c r="H22" s="102">
        <f t="shared" si="2"/>
        <v>0</v>
      </c>
      <c r="I22" s="1">
        <f t="shared" si="3"/>
        <v>4690</v>
      </c>
      <c r="J22" s="1"/>
    </row>
    <row r="23" spans="1:10" ht="18.75" customHeight="1" thickBot="1">
      <c r="A23" s="111"/>
      <c r="B23" s="170"/>
      <c r="C23" s="95"/>
      <c r="D23" s="95"/>
      <c r="E23" s="95"/>
      <c r="F23" s="134">
        <f t="shared" si="0"/>
        <v>0</v>
      </c>
      <c r="G23" s="83">
        <f t="shared" si="1"/>
        <v>0.55000000000000004</v>
      </c>
      <c r="H23" s="97">
        <f t="shared" si="2"/>
        <v>0</v>
      </c>
      <c r="I23" s="1">
        <f t="shared" si="3"/>
        <v>4689</v>
      </c>
      <c r="J23" s="1"/>
    </row>
    <row r="24" spans="1:10" ht="18.75" customHeight="1" thickBot="1">
      <c r="A24" s="112"/>
      <c r="B24" s="132"/>
      <c r="C24" s="100"/>
      <c r="D24" s="100"/>
      <c r="E24" s="100"/>
      <c r="F24" s="135">
        <f t="shared" si="0"/>
        <v>0</v>
      </c>
      <c r="G24" s="83">
        <f t="shared" si="1"/>
        <v>0.55000000000000004</v>
      </c>
      <c r="H24" s="102">
        <f t="shared" si="2"/>
        <v>0</v>
      </c>
      <c r="I24" s="1">
        <f t="shared" si="3"/>
        <v>4688</v>
      </c>
      <c r="J24" s="1"/>
    </row>
    <row r="25" spans="1:10" ht="18.75" customHeight="1" thickBot="1">
      <c r="A25" s="111"/>
      <c r="B25" s="170"/>
      <c r="C25" s="95"/>
      <c r="D25" s="95"/>
      <c r="E25" s="95"/>
      <c r="F25" s="134">
        <f t="shared" si="0"/>
        <v>0</v>
      </c>
      <c r="G25" s="83">
        <f t="shared" si="1"/>
        <v>0.55000000000000004</v>
      </c>
      <c r="H25" s="97">
        <f t="shared" si="2"/>
        <v>0</v>
      </c>
      <c r="I25" s="1">
        <f t="shared" si="3"/>
        <v>4687</v>
      </c>
      <c r="J25" s="1"/>
    </row>
    <row r="26" spans="1:10" ht="18.75" customHeight="1" thickBot="1">
      <c r="A26" s="112"/>
      <c r="B26" s="132"/>
      <c r="C26" s="100"/>
      <c r="D26" s="100"/>
      <c r="E26" s="100"/>
      <c r="F26" s="135">
        <f t="shared" si="0"/>
        <v>0</v>
      </c>
      <c r="G26" s="83">
        <f t="shared" si="1"/>
        <v>0.55000000000000004</v>
      </c>
      <c r="H26" s="102">
        <f t="shared" si="2"/>
        <v>0</v>
      </c>
      <c r="I26" s="1">
        <f t="shared" si="3"/>
        <v>4686</v>
      </c>
      <c r="J26" s="1"/>
    </row>
    <row r="27" spans="1:10" ht="18.75" customHeight="1" thickBot="1">
      <c r="A27" s="111"/>
      <c r="B27" s="170"/>
      <c r="C27" s="95"/>
      <c r="D27" s="95"/>
      <c r="E27" s="95"/>
      <c r="F27" s="134">
        <f t="shared" si="0"/>
        <v>0</v>
      </c>
      <c r="G27" s="83">
        <f t="shared" si="1"/>
        <v>0.55000000000000004</v>
      </c>
      <c r="H27" s="97">
        <f t="shared" si="2"/>
        <v>0</v>
      </c>
      <c r="I27" s="1">
        <f t="shared" si="3"/>
        <v>4685</v>
      </c>
      <c r="J27" s="1"/>
    </row>
    <row r="28" spans="1:10" ht="18.75" customHeight="1" thickBot="1">
      <c r="A28" s="112"/>
      <c r="B28" s="132"/>
      <c r="C28" s="100"/>
      <c r="D28" s="100"/>
      <c r="E28" s="100"/>
      <c r="F28" s="135">
        <f t="shared" si="0"/>
        <v>0</v>
      </c>
      <c r="G28" s="83">
        <f t="shared" si="1"/>
        <v>0.55000000000000004</v>
      </c>
      <c r="H28" s="102">
        <f t="shared" si="2"/>
        <v>0</v>
      </c>
      <c r="I28" s="1">
        <f t="shared" si="3"/>
        <v>4684</v>
      </c>
      <c r="J28" s="1"/>
    </row>
    <row r="29" spans="1:10" ht="18.75" customHeight="1" thickBot="1">
      <c r="A29" s="111"/>
      <c r="B29" s="170"/>
      <c r="C29" s="95"/>
      <c r="D29" s="95"/>
      <c r="E29" s="95"/>
      <c r="F29" s="134">
        <f t="shared" si="0"/>
        <v>0</v>
      </c>
      <c r="G29" s="83">
        <f t="shared" si="1"/>
        <v>0.55000000000000004</v>
      </c>
      <c r="H29" s="97">
        <f t="shared" si="2"/>
        <v>0</v>
      </c>
      <c r="I29" s="1">
        <f t="shared" si="3"/>
        <v>4683</v>
      </c>
      <c r="J29" s="1"/>
    </row>
    <row r="30" spans="1:10" ht="18.75" customHeight="1" thickBot="1">
      <c r="A30" s="112"/>
      <c r="B30" s="132"/>
      <c r="C30" s="100"/>
      <c r="D30" s="100"/>
      <c r="E30" s="100"/>
      <c r="F30" s="135">
        <f t="shared" si="0"/>
        <v>0</v>
      </c>
      <c r="G30" s="83">
        <f t="shared" si="1"/>
        <v>0.55000000000000004</v>
      </c>
      <c r="H30" s="102">
        <f t="shared" si="2"/>
        <v>0</v>
      </c>
      <c r="I30" s="1">
        <f t="shared" si="3"/>
        <v>4682</v>
      </c>
      <c r="J30" s="1"/>
    </row>
    <row r="31" spans="1:10" ht="18.75" customHeight="1" thickBot="1">
      <c r="A31" s="111"/>
      <c r="B31" s="170"/>
      <c r="C31" s="95"/>
      <c r="D31" s="95"/>
      <c r="E31" s="95"/>
      <c r="F31" s="134">
        <f t="shared" si="0"/>
        <v>0</v>
      </c>
      <c r="G31" s="83">
        <f t="shared" si="1"/>
        <v>0.55000000000000004</v>
      </c>
      <c r="H31" s="97">
        <f t="shared" si="2"/>
        <v>0</v>
      </c>
      <c r="I31" s="1">
        <f t="shared" si="3"/>
        <v>4681</v>
      </c>
      <c r="J31" s="1"/>
    </row>
    <row r="32" spans="1:10" ht="18.75" customHeight="1" thickBot="1">
      <c r="A32" s="112"/>
      <c r="B32" s="132"/>
      <c r="C32" s="100"/>
      <c r="D32" s="100"/>
      <c r="E32" s="100"/>
      <c r="F32" s="135">
        <f t="shared" si="0"/>
        <v>0</v>
      </c>
      <c r="G32" s="83">
        <f t="shared" si="1"/>
        <v>0.55000000000000004</v>
      </c>
      <c r="H32" s="102">
        <f t="shared" si="2"/>
        <v>0</v>
      </c>
      <c r="I32" s="1">
        <f t="shared" si="3"/>
        <v>4680</v>
      </c>
      <c r="J32" s="1"/>
    </row>
    <row r="33" spans="1:10" ht="18.75" customHeight="1" thickBot="1">
      <c r="A33" s="111"/>
      <c r="B33" s="170"/>
      <c r="C33" s="95"/>
      <c r="D33" s="95"/>
      <c r="E33" s="95"/>
      <c r="F33" s="134">
        <f t="shared" si="0"/>
        <v>0</v>
      </c>
      <c r="G33" s="83">
        <f t="shared" si="1"/>
        <v>0.55000000000000004</v>
      </c>
      <c r="H33" s="97">
        <f t="shared" si="2"/>
        <v>0</v>
      </c>
      <c r="I33" s="1">
        <f t="shared" si="3"/>
        <v>4679</v>
      </c>
      <c r="J33" s="1"/>
    </row>
    <row r="34" spans="1:10" ht="18.75" customHeight="1" thickBot="1">
      <c r="A34" s="112"/>
      <c r="B34" s="132"/>
      <c r="C34" s="100"/>
      <c r="D34" s="100"/>
      <c r="E34" s="100"/>
      <c r="F34" s="135">
        <f t="shared" si="0"/>
        <v>0</v>
      </c>
      <c r="G34" s="83">
        <f t="shared" si="1"/>
        <v>0.55000000000000004</v>
      </c>
      <c r="H34" s="102">
        <f t="shared" si="2"/>
        <v>0</v>
      </c>
      <c r="I34" s="1">
        <f t="shared" si="3"/>
        <v>4678</v>
      </c>
      <c r="J34" s="1"/>
    </row>
    <row r="35" spans="1:10" ht="18.75" customHeight="1" thickBot="1">
      <c r="A35" s="111"/>
      <c r="B35" s="170"/>
      <c r="C35" s="95"/>
      <c r="D35" s="95"/>
      <c r="E35" s="95"/>
      <c r="F35" s="134">
        <f t="shared" si="0"/>
        <v>0</v>
      </c>
      <c r="G35" s="83">
        <f t="shared" si="1"/>
        <v>0.55000000000000004</v>
      </c>
      <c r="H35" s="97">
        <f t="shared" si="2"/>
        <v>0</v>
      </c>
      <c r="I35" s="1">
        <f t="shared" si="3"/>
        <v>4677</v>
      </c>
      <c r="J35" s="1"/>
    </row>
    <row r="36" spans="1:10" s="85" customFormat="1" ht="18.75" customHeight="1" thickBot="1">
      <c r="A36" s="112"/>
      <c r="B36" s="132"/>
      <c r="C36" s="100"/>
      <c r="D36" s="100"/>
      <c r="E36" s="100"/>
      <c r="F36" s="135">
        <f t="shared" si="0"/>
        <v>0</v>
      </c>
      <c r="G36" s="83">
        <f t="shared" si="1"/>
        <v>0.55000000000000004</v>
      </c>
      <c r="H36" s="102">
        <f t="shared" si="2"/>
        <v>0</v>
      </c>
      <c r="I36" s="1">
        <f t="shared" si="3"/>
        <v>4676</v>
      </c>
      <c r="J36" s="1"/>
    </row>
    <row r="37" spans="1:10" ht="18.75" customHeight="1" thickBot="1">
      <c r="A37" s="111"/>
      <c r="B37" s="170"/>
      <c r="C37" s="95"/>
      <c r="D37" s="95"/>
      <c r="E37" s="95"/>
      <c r="F37" s="134">
        <f t="shared" si="0"/>
        <v>0</v>
      </c>
      <c r="G37" s="83">
        <f t="shared" si="1"/>
        <v>0.55000000000000004</v>
      </c>
      <c r="H37" s="97">
        <f t="shared" si="2"/>
        <v>0</v>
      </c>
      <c r="I37" s="1">
        <f t="shared" si="3"/>
        <v>4675</v>
      </c>
      <c r="J37" s="1"/>
    </row>
    <row r="38" spans="1:10" ht="18.75" customHeight="1" thickBot="1">
      <c r="A38" s="112"/>
      <c r="B38" s="132"/>
      <c r="C38" s="100"/>
      <c r="D38" s="100"/>
      <c r="E38" s="100"/>
      <c r="F38" s="135">
        <f t="shared" si="0"/>
        <v>0</v>
      </c>
      <c r="G38" s="83">
        <f t="shared" si="1"/>
        <v>0.55000000000000004</v>
      </c>
      <c r="H38" s="102">
        <f t="shared" si="2"/>
        <v>0</v>
      </c>
      <c r="I38" s="1">
        <f t="shared" si="3"/>
        <v>4674</v>
      </c>
      <c r="J38" s="1"/>
    </row>
    <row r="39" spans="1:10" ht="18.75" customHeight="1" thickBot="1">
      <c r="A39" s="111"/>
      <c r="B39" s="170"/>
      <c r="C39" s="95"/>
      <c r="D39" s="95"/>
      <c r="E39" s="95"/>
      <c r="F39" s="134">
        <f t="shared" si="0"/>
        <v>0</v>
      </c>
      <c r="G39" s="83">
        <f t="shared" si="1"/>
        <v>0.55000000000000004</v>
      </c>
      <c r="H39" s="97">
        <f t="shared" si="2"/>
        <v>0</v>
      </c>
      <c r="I39" s="1">
        <f t="shared" si="3"/>
        <v>4673</v>
      </c>
      <c r="J39" s="1"/>
    </row>
    <row r="40" spans="1:10" ht="18.75" customHeight="1" thickBot="1">
      <c r="A40" s="112"/>
      <c r="B40" s="132"/>
      <c r="C40" s="100"/>
      <c r="D40" s="100"/>
      <c r="E40" s="100"/>
      <c r="F40" s="135">
        <f t="shared" si="0"/>
        <v>0</v>
      </c>
      <c r="G40" s="83">
        <f t="shared" si="1"/>
        <v>0.55000000000000004</v>
      </c>
      <c r="H40" s="102">
        <f t="shared" si="2"/>
        <v>0</v>
      </c>
      <c r="I40" s="1">
        <f t="shared" si="3"/>
        <v>4672</v>
      </c>
      <c r="J40" s="1"/>
    </row>
    <row r="41" spans="1:10" ht="18.75" customHeight="1" thickBot="1">
      <c r="A41" s="111"/>
      <c r="B41" s="170"/>
      <c r="C41" s="95"/>
      <c r="D41" s="95"/>
      <c r="E41" s="95"/>
      <c r="F41" s="134">
        <f t="shared" si="0"/>
        <v>0</v>
      </c>
      <c r="G41" s="83">
        <f t="shared" si="1"/>
        <v>0.55000000000000004</v>
      </c>
      <c r="H41" s="97">
        <f t="shared" si="2"/>
        <v>0</v>
      </c>
      <c r="I41" s="1">
        <f t="shared" si="3"/>
        <v>4671</v>
      </c>
      <c r="J41" s="1"/>
    </row>
    <row r="42" spans="1:10" ht="18.75" customHeight="1" thickBot="1">
      <c r="A42" s="112"/>
      <c r="B42" s="132"/>
      <c r="C42" s="100"/>
      <c r="D42" s="100"/>
      <c r="E42" s="100"/>
      <c r="F42" s="135">
        <f t="shared" si="0"/>
        <v>0</v>
      </c>
      <c r="G42" s="83">
        <f t="shared" si="1"/>
        <v>0.55000000000000004</v>
      </c>
      <c r="H42" s="102">
        <f t="shared" si="2"/>
        <v>0</v>
      </c>
      <c r="I42" s="1">
        <f t="shared" si="3"/>
        <v>4670</v>
      </c>
      <c r="J42" s="1"/>
    </row>
    <row r="43" spans="1:10" ht="18.75" customHeight="1" thickBot="1">
      <c r="A43" s="111"/>
      <c r="B43" s="170"/>
      <c r="C43" s="95"/>
      <c r="D43" s="95"/>
      <c r="E43" s="95"/>
      <c r="F43" s="134">
        <f t="shared" si="0"/>
        <v>0</v>
      </c>
      <c r="G43" s="83">
        <f t="shared" si="1"/>
        <v>0.55000000000000004</v>
      </c>
      <c r="H43" s="97">
        <f t="shared" si="2"/>
        <v>0</v>
      </c>
      <c r="I43" s="1">
        <f t="shared" si="3"/>
        <v>4669</v>
      </c>
      <c r="J43" s="1"/>
    </row>
    <row r="44" spans="1:10" ht="18.75" customHeight="1" thickBot="1">
      <c r="A44" s="112"/>
      <c r="B44" s="132"/>
      <c r="C44" s="100"/>
      <c r="D44" s="100"/>
      <c r="E44" s="100"/>
      <c r="F44" s="135">
        <f t="shared" si="0"/>
        <v>0</v>
      </c>
      <c r="G44" s="83">
        <f t="shared" si="1"/>
        <v>0.55000000000000004</v>
      </c>
      <c r="H44" s="102">
        <f t="shared" si="2"/>
        <v>0</v>
      </c>
      <c r="I44" s="1">
        <f t="shared" si="3"/>
        <v>4668</v>
      </c>
      <c r="J44" s="1"/>
    </row>
    <row r="45" spans="1:10" ht="18.75" customHeight="1" thickBot="1">
      <c r="A45" s="111"/>
      <c r="B45" s="170"/>
      <c r="C45" s="95"/>
      <c r="D45" s="95"/>
      <c r="E45" s="95"/>
      <c r="F45" s="134">
        <f t="shared" si="0"/>
        <v>0</v>
      </c>
      <c r="G45" s="83">
        <f t="shared" si="1"/>
        <v>0.55000000000000004</v>
      </c>
      <c r="H45" s="97">
        <f t="shared" si="2"/>
        <v>0</v>
      </c>
      <c r="I45" s="1">
        <f t="shared" si="3"/>
        <v>4667</v>
      </c>
      <c r="J45" s="1"/>
    </row>
    <row r="46" spans="1:10" ht="18.75" customHeight="1" thickBot="1">
      <c r="A46" s="112"/>
      <c r="B46" s="132"/>
      <c r="C46" s="100"/>
      <c r="D46" s="100"/>
      <c r="E46" s="100"/>
      <c r="F46" s="135">
        <f t="shared" si="0"/>
        <v>0</v>
      </c>
      <c r="G46" s="83">
        <f t="shared" si="1"/>
        <v>0.55000000000000004</v>
      </c>
      <c r="H46" s="102">
        <f t="shared" si="2"/>
        <v>0</v>
      </c>
      <c r="I46" s="1">
        <f t="shared" si="3"/>
        <v>4666</v>
      </c>
      <c r="J46" s="1"/>
    </row>
    <row r="47" spans="1:10" ht="18.75" customHeight="1">
      <c r="A47" s="111"/>
      <c r="B47" s="170"/>
      <c r="C47" s="95"/>
      <c r="D47" s="95"/>
      <c r="E47" s="95"/>
      <c r="F47" s="134">
        <f t="shared" si="0"/>
        <v>0</v>
      </c>
      <c r="G47" s="83">
        <f t="shared" si="1"/>
        <v>0.55000000000000004</v>
      </c>
      <c r="H47" s="97">
        <f t="shared" si="2"/>
        <v>0</v>
      </c>
      <c r="I47" s="1">
        <f t="shared" si="3"/>
        <v>4665</v>
      </c>
      <c r="J47" s="1"/>
    </row>
    <row r="48" spans="1:10" ht="18.75" hidden="1" customHeight="1" thickBot="1">
      <c r="A48" s="112"/>
      <c r="B48" s="132"/>
      <c r="C48" s="100"/>
      <c r="D48" s="100"/>
      <c r="E48" s="100"/>
      <c r="F48" s="135"/>
      <c r="G48" s="83"/>
      <c r="H48" s="102">
        <f t="shared" si="2"/>
        <v>0</v>
      </c>
      <c r="I48" s="1">
        <f t="shared" si="3"/>
        <v>4664</v>
      </c>
      <c r="J48" s="1"/>
    </row>
    <row r="49" spans="1:10" ht="18.75" hidden="1" customHeight="1" thickBot="1">
      <c r="A49" s="111"/>
      <c r="B49" s="170"/>
      <c r="C49" s="95"/>
      <c r="D49" s="95"/>
      <c r="E49" s="95"/>
      <c r="F49" s="134"/>
      <c r="G49" s="83"/>
      <c r="H49" s="97">
        <f t="shared" si="2"/>
        <v>0</v>
      </c>
      <c r="I49" s="1">
        <f t="shared" si="3"/>
        <v>4663</v>
      </c>
      <c r="J49" s="1"/>
    </row>
    <row r="50" spans="1:10" ht="18.75" hidden="1" customHeight="1">
      <c r="A50" s="98"/>
      <c r="B50" s="132"/>
      <c r="C50" s="100"/>
      <c r="D50" s="100"/>
      <c r="E50" s="100"/>
      <c r="F50" s="135"/>
      <c r="G50" s="83"/>
      <c r="H50" s="102"/>
      <c r="I50" s="1">
        <f t="shared" si="3"/>
        <v>4662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08"/>
      <c r="H51" s="108"/>
      <c r="I51" s="1">
        <f t="shared" si="3"/>
        <v>4661</v>
      </c>
      <c r="J51" s="79"/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E46C0A"/>
  </sheetPr>
  <dimension ref="A1:L990"/>
  <sheetViews>
    <sheetView zoomScaleNormal="100" workbookViewId="0">
      <selection sqref="A1:H2"/>
    </sheetView>
  </sheetViews>
  <sheetFormatPr baseColWidth="10" defaultColWidth="9.109375" defaultRowHeight="13.2"/>
  <cols>
    <col min="1" max="1" width="18.6640625"/>
    <col min="2" max="2" width="21.109375"/>
    <col min="3" max="3" width="25.88671875"/>
    <col min="4" max="4" width="27.44140625"/>
    <col min="5" max="5" width="26.33203125"/>
    <col min="6" max="6" width="16.109375"/>
    <col min="7" max="7" width="27.109375"/>
    <col min="8" max="8" width="22.5546875"/>
    <col min="9" max="9" width="9"/>
    <col min="10" max="12" width="0" hidden="1"/>
    <col min="13" max="26" width="9"/>
  </cols>
  <sheetData>
    <row r="1" spans="1:12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2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2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2" ht="22.8" thickBot="1">
      <c r="A4" s="214" t="s">
        <v>19</v>
      </c>
      <c r="B4" s="214"/>
      <c r="C4" s="214"/>
      <c r="D4" s="152" t="s">
        <v>20</v>
      </c>
      <c r="E4" s="145">
        <f>'Frais de transport Septembre 15'!E4+30</f>
        <v>43374</v>
      </c>
      <c r="F4" s="152" t="s">
        <v>21</v>
      </c>
      <c r="G4" s="153">
        <f>E4+30</f>
        <v>43404</v>
      </c>
      <c r="H4" s="151"/>
      <c r="I4" s="1"/>
      <c r="J4" s="1"/>
    </row>
    <row r="5" spans="1:12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  <c r="L5" s="56">
        <v>0.55000000000000004</v>
      </c>
    </row>
    <row r="6" spans="1:12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L6" s="56">
        <v>0.48</v>
      </c>
    </row>
    <row r="7" spans="1:12" ht="18.75" customHeight="1" thickBot="1">
      <c r="A7" s="81"/>
      <c r="B7" s="187"/>
      <c r="C7" s="62"/>
      <c r="D7" s="62"/>
      <c r="E7" s="62"/>
      <c r="F7" s="189">
        <f>C7-B7+E7-D7</f>
        <v>0</v>
      </c>
      <c r="G7" s="146">
        <f>IF(F7&lt;I11,I$8,I$9)</f>
        <v>0.55000000000000004</v>
      </c>
      <c r="H7" s="147">
        <f>F7*G7</f>
        <v>0</v>
      </c>
      <c r="I7" s="1">
        <v>5000</v>
      </c>
      <c r="J7" s="1"/>
    </row>
    <row r="8" spans="1:12" ht="18.75" customHeight="1" thickBot="1">
      <c r="A8" s="111"/>
      <c r="B8" s="170"/>
      <c r="C8" s="95"/>
      <c r="D8" s="95"/>
      <c r="E8" s="95"/>
      <c r="F8" s="134">
        <f t="shared" ref="F8:F46" si="0">C8-B8+E8-D8</f>
        <v>0</v>
      </c>
      <c r="G8" s="146">
        <f t="shared" ref="G8:G46" si="1">IF(F8&lt;I12,I$8,I$9)</f>
        <v>0.55000000000000004</v>
      </c>
      <c r="H8" s="149">
        <f t="shared" ref="H8:H46" si="2">F8*G8</f>
        <v>0</v>
      </c>
      <c r="I8" s="1">
        <v>0.55000000000000004</v>
      </c>
      <c r="J8" s="1"/>
    </row>
    <row r="9" spans="1:12" ht="18.75" customHeight="1" thickBot="1">
      <c r="A9" s="112"/>
      <c r="B9" s="132"/>
      <c r="C9" s="100"/>
      <c r="D9" s="100"/>
      <c r="E9" s="100"/>
      <c r="F9" s="135">
        <f t="shared" si="0"/>
        <v>0</v>
      </c>
      <c r="G9" s="146">
        <f t="shared" si="1"/>
        <v>0.55000000000000004</v>
      </c>
      <c r="H9" s="158">
        <f t="shared" si="2"/>
        <v>0</v>
      </c>
      <c r="I9" s="1">
        <v>0.48</v>
      </c>
      <c r="J9" s="1"/>
    </row>
    <row r="10" spans="1:12" ht="18.75" customHeight="1" thickBot="1">
      <c r="A10" s="86"/>
      <c r="B10" s="188"/>
      <c r="C10" s="91"/>
      <c r="D10" s="91"/>
      <c r="E10" s="91"/>
      <c r="F10" s="177">
        <f t="shared" si="0"/>
        <v>0</v>
      </c>
      <c r="G10" s="146">
        <f t="shared" si="1"/>
        <v>0.55000000000000004</v>
      </c>
      <c r="H10" s="172">
        <f t="shared" si="2"/>
        <v>0</v>
      </c>
      <c r="I10" s="1"/>
      <c r="J10" s="1"/>
    </row>
    <row r="11" spans="1:12" ht="18.75" customHeight="1" thickBot="1">
      <c r="A11" s="113"/>
      <c r="B11" s="176"/>
      <c r="C11" s="105"/>
      <c r="D11" s="105"/>
      <c r="E11" s="105"/>
      <c r="F11" s="144">
        <f t="shared" si="0"/>
        <v>0</v>
      </c>
      <c r="G11" s="146">
        <f t="shared" si="1"/>
        <v>0.55000000000000004</v>
      </c>
      <c r="H11" s="174">
        <f t="shared" si="2"/>
        <v>0</v>
      </c>
      <c r="I11" s="1">
        <v>4661</v>
      </c>
      <c r="J11" s="1"/>
    </row>
    <row r="12" spans="1:12" ht="18.75" customHeight="1" thickBot="1">
      <c r="A12" s="98"/>
      <c r="B12" s="132"/>
      <c r="C12" s="100"/>
      <c r="D12" s="100"/>
      <c r="E12" s="100"/>
      <c r="F12" s="135">
        <f t="shared" si="0"/>
        <v>0</v>
      </c>
      <c r="G12" s="146">
        <f t="shared" si="1"/>
        <v>0.55000000000000004</v>
      </c>
      <c r="H12" s="158">
        <f t="shared" si="2"/>
        <v>0</v>
      </c>
      <c r="I12" s="1">
        <f>I11-1</f>
        <v>4660</v>
      </c>
      <c r="J12" s="1"/>
    </row>
    <row r="13" spans="1:12" ht="18.75" customHeight="1" thickBot="1">
      <c r="A13" s="93"/>
      <c r="B13" s="170"/>
      <c r="C13" s="95"/>
      <c r="D13" s="95"/>
      <c r="E13" s="95"/>
      <c r="F13" s="134">
        <f t="shared" si="0"/>
        <v>0</v>
      </c>
      <c r="G13" s="146">
        <f t="shared" si="1"/>
        <v>0.55000000000000004</v>
      </c>
      <c r="H13" s="149">
        <f t="shared" si="2"/>
        <v>0</v>
      </c>
      <c r="I13" s="1">
        <f t="shared" ref="I13:I51" si="3">I12-1</f>
        <v>4659</v>
      </c>
      <c r="J13" s="1"/>
    </row>
    <row r="14" spans="1:12" ht="18.75" customHeight="1" thickBot="1">
      <c r="A14" s="98"/>
      <c r="B14" s="132"/>
      <c r="C14" s="100"/>
      <c r="D14" s="100"/>
      <c r="E14" s="100"/>
      <c r="F14" s="135">
        <f t="shared" si="0"/>
        <v>0</v>
      </c>
      <c r="G14" s="146">
        <f t="shared" si="1"/>
        <v>0.55000000000000004</v>
      </c>
      <c r="H14" s="158">
        <f t="shared" si="2"/>
        <v>0</v>
      </c>
      <c r="I14" s="1">
        <f t="shared" si="3"/>
        <v>4658</v>
      </c>
      <c r="J14" s="1"/>
    </row>
    <row r="15" spans="1:12" ht="18.75" customHeight="1" thickBot="1">
      <c r="A15" s="93"/>
      <c r="B15" s="170"/>
      <c r="C15" s="95"/>
      <c r="D15" s="95"/>
      <c r="E15" s="95"/>
      <c r="F15" s="134">
        <f t="shared" si="0"/>
        <v>0</v>
      </c>
      <c r="G15" s="146">
        <f t="shared" si="1"/>
        <v>0.55000000000000004</v>
      </c>
      <c r="H15" s="149">
        <f t="shared" si="2"/>
        <v>0</v>
      </c>
      <c r="I15" s="1">
        <f t="shared" si="3"/>
        <v>4657</v>
      </c>
      <c r="J15" s="1"/>
    </row>
    <row r="16" spans="1:12" ht="18.75" customHeight="1" thickBot="1">
      <c r="A16" s="98"/>
      <c r="B16" s="132"/>
      <c r="C16" s="100"/>
      <c r="D16" s="100"/>
      <c r="E16" s="100"/>
      <c r="F16" s="135">
        <f t="shared" si="0"/>
        <v>0</v>
      </c>
      <c r="G16" s="146">
        <f t="shared" si="1"/>
        <v>0.55000000000000004</v>
      </c>
      <c r="H16" s="158">
        <f t="shared" si="2"/>
        <v>0</v>
      </c>
      <c r="I16" s="1">
        <f t="shared" si="3"/>
        <v>4656</v>
      </c>
      <c r="J16" s="1"/>
    </row>
    <row r="17" spans="1:10" ht="18.75" customHeight="1" thickBot="1">
      <c r="A17" s="93"/>
      <c r="B17" s="170"/>
      <c r="C17" s="95"/>
      <c r="D17" s="95"/>
      <c r="E17" s="95"/>
      <c r="F17" s="134">
        <f t="shared" si="0"/>
        <v>0</v>
      </c>
      <c r="G17" s="146">
        <f t="shared" si="1"/>
        <v>0.55000000000000004</v>
      </c>
      <c r="H17" s="149">
        <f t="shared" si="2"/>
        <v>0</v>
      </c>
      <c r="I17" s="1">
        <f t="shared" si="3"/>
        <v>4655</v>
      </c>
      <c r="J17" s="1"/>
    </row>
    <row r="18" spans="1:10" ht="18.75" customHeight="1" thickBot="1">
      <c r="A18" s="98"/>
      <c r="B18" s="132"/>
      <c r="C18" s="100"/>
      <c r="D18" s="100"/>
      <c r="E18" s="100"/>
      <c r="F18" s="135">
        <f t="shared" si="0"/>
        <v>0</v>
      </c>
      <c r="G18" s="146">
        <f t="shared" si="1"/>
        <v>0.55000000000000004</v>
      </c>
      <c r="H18" s="158">
        <f t="shared" si="2"/>
        <v>0</v>
      </c>
      <c r="I18" s="1">
        <f t="shared" si="3"/>
        <v>4654</v>
      </c>
      <c r="J18" s="1"/>
    </row>
    <row r="19" spans="1:10" ht="18.75" customHeight="1" thickBot="1">
      <c r="A19" s="93"/>
      <c r="B19" s="170"/>
      <c r="C19" s="95"/>
      <c r="D19" s="95"/>
      <c r="E19" s="95"/>
      <c r="F19" s="134">
        <f t="shared" si="0"/>
        <v>0</v>
      </c>
      <c r="G19" s="146">
        <f t="shared" si="1"/>
        <v>0.55000000000000004</v>
      </c>
      <c r="H19" s="149">
        <f t="shared" si="2"/>
        <v>0</v>
      </c>
      <c r="I19" s="1">
        <f t="shared" si="3"/>
        <v>4653</v>
      </c>
      <c r="J19" s="1"/>
    </row>
    <row r="20" spans="1:10" ht="18.75" customHeight="1" thickBot="1">
      <c r="A20" s="98"/>
      <c r="B20" s="132"/>
      <c r="C20" s="100"/>
      <c r="D20" s="100"/>
      <c r="E20" s="100"/>
      <c r="F20" s="135">
        <f t="shared" si="0"/>
        <v>0</v>
      </c>
      <c r="G20" s="146">
        <f t="shared" si="1"/>
        <v>0.55000000000000004</v>
      </c>
      <c r="H20" s="158">
        <f t="shared" si="2"/>
        <v>0</v>
      </c>
      <c r="I20" s="1">
        <f t="shared" si="3"/>
        <v>4652</v>
      </c>
      <c r="J20" s="1"/>
    </row>
    <row r="21" spans="1:10" ht="18.75" customHeight="1" thickBot="1">
      <c r="A21" s="93"/>
      <c r="B21" s="170"/>
      <c r="C21" s="95"/>
      <c r="D21" s="95"/>
      <c r="E21" s="95"/>
      <c r="F21" s="134">
        <f t="shared" si="0"/>
        <v>0</v>
      </c>
      <c r="G21" s="146">
        <f t="shared" si="1"/>
        <v>0.55000000000000004</v>
      </c>
      <c r="H21" s="149">
        <f t="shared" si="2"/>
        <v>0</v>
      </c>
      <c r="I21" s="1">
        <f t="shared" si="3"/>
        <v>4651</v>
      </c>
      <c r="J21" s="1"/>
    </row>
    <row r="22" spans="1:10" ht="18.75" customHeight="1" thickBot="1">
      <c r="A22" s="98"/>
      <c r="B22" s="132"/>
      <c r="C22" s="100"/>
      <c r="D22" s="100"/>
      <c r="E22" s="100"/>
      <c r="F22" s="135">
        <f t="shared" si="0"/>
        <v>0</v>
      </c>
      <c r="G22" s="146">
        <f t="shared" si="1"/>
        <v>0.55000000000000004</v>
      </c>
      <c r="H22" s="158">
        <f t="shared" si="2"/>
        <v>0</v>
      </c>
      <c r="I22" s="1">
        <f t="shared" si="3"/>
        <v>4650</v>
      </c>
      <c r="J22" s="1"/>
    </row>
    <row r="23" spans="1:10" ht="18.75" customHeight="1" thickBot="1">
      <c r="A23" s="93"/>
      <c r="B23" s="170"/>
      <c r="C23" s="95"/>
      <c r="D23" s="95"/>
      <c r="E23" s="95"/>
      <c r="F23" s="134">
        <f t="shared" si="0"/>
        <v>0</v>
      </c>
      <c r="G23" s="146">
        <f t="shared" si="1"/>
        <v>0.55000000000000004</v>
      </c>
      <c r="H23" s="149">
        <f t="shared" si="2"/>
        <v>0</v>
      </c>
      <c r="I23" s="1">
        <f t="shared" si="3"/>
        <v>4649</v>
      </c>
      <c r="J23" s="1"/>
    </row>
    <row r="24" spans="1:10" ht="18.75" customHeight="1" thickBot="1">
      <c r="A24" s="98"/>
      <c r="B24" s="132"/>
      <c r="C24" s="100"/>
      <c r="D24" s="100"/>
      <c r="E24" s="100"/>
      <c r="F24" s="135">
        <f t="shared" si="0"/>
        <v>0</v>
      </c>
      <c r="G24" s="146">
        <f t="shared" si="1"/>
        <v>0.55000000000000004</v>
      </c>
      <c r="H24" s="158">
        <f t="shared" si="2"/>
        <v>0</v>
      </c>
      <c r="I24" s="1">
        <f t="shared" si="3"/>
        <v>4648</v>
      </c>
      <c r="J24" s="1"/>
    </row>
    <row r="25" spans="1:10" ht="18.75" customHeight="1" thickBot="1">
      <c r="A25" s="93"/>
      <c r="B25" s="170"/>
      <c r="C25" s="95"/>
      <c r="D25" s="95"/>
      <c r="E25" s="95"/>
      <c r="F25" s="134">
        <f t="shared" si="0"/>
        <v>0</v>
      </c>
      <c r="G25" s="146">
        <f t="shared" si="1"/>
        <v>0.55000000000000004</v>
      </c>
      <c r="H25" s="149">
        <f t="shared" si="2"/>
        <v>0</v>
      </c>
      <c r="I25" s="1">
        <f t="shared" si="3"/>
        <v>4647</v>
      </c>
      <c r="J25" s="1"/>
    </row>
    <row r="26" spans="1:10" ht="18.75" customHeight="1" thickBot="1">
      <c r="A26" s="98"/>
      <c r="B26" s="132"/>
      <c r="C26" s="100"/>
      <c r="D26" s="100"/>
      <c r="E26" s="100"/>
      <c r="F26" s="135">
        <f t="shared" si="0"/>
        <v>0</v>
      </c>
      <c r="G26" s="146">
        <f t="shared" si="1"/>
        <v>0.55000000000000004</v>
      </c>
      <c r="H26" s="158">
        <f t="shared" si="2"/>
        <v>0</v>
      </c>
      <c r="I26" s="1">
        <f t="shared" si="3"/>
        <v>4646</v>
      </c>
      <c r="J26" s="1"/>
    </row>
    <row r="27" spans="1:10" ht="18.75" customHeight="1" thickBot="1">
      <c r="A27" s="93"/>
      <c r="B27" s="170"/>
      <c r="C27" s="95"/>
      <c r="D27" s="95"/>
      <c r="E27" s="95"/>
      <c r="F27" s="134">
        <f t="shared" si="0"/>
        <v>0</v>
      </c>
      <c r="G27" s="146">
        <f t="shared" si="1"/>
        <v>0.55000000000000004</v>
      </c>
      <c r="H27" s="149">
        <f t="shared" si="2"/>
        <v>0</v>
      </c>
      <c r="I27" s="1">
        <f t="shared" si="3"/>
        <v>4645</v>
      </c>
      <c r="J27" s="1"/>
    </row>
    <row r="28" spans="1:10" ht="18.75" customHeight="1" thickBot="1">
      <c r="A28" s="98"/>
      <c r="B28" s="132"/>
      <c r="C28" s="100"/>
      <c r="D28" s="100"/>
      <c r="E28" s="100"/>
      <c r="F28" s="135">
        <f t="shared" si="0"/>
        <v>0</v>
      </c>
      <c r="G28" s="146">
        <f t="shared" si="1"/>
        <v>0.55000000000000004</v>
      </c>
      <c r="H28" s="158">
        <f t="shared" si="2"/>
        <v>0</v>
      </c>
      <c r="I28" s="1">
        <f t="shared" si="3"/>
        <v>4644</v>
      </c>
      <c r="J28" s="1"/>
    </row>
    <row r="29" spans="1:10" ht="18.75" customHeight="1" thickBot="1">
      <c r="A29" s="93"/>
      <c r="B29" s="170"/>
      <c r="C29" s="95"/>
      <c r="D29" s="95"/>
      <c r="E29" s="95"/>
      <c r="F29" s="134">
        <f t="shared" si="0"/>
        <v>0</v>
      </c>
      <c r="G29" s="146">
        <f t="shared" si="1"/>
        <v>0.55000000000000004</v>
      </c>
      <c r="H29" s="149">
        <f t="shared" si="2"/>
        <v>0</v>
      </c>
      <c r="I29" s="1">
        <f t="shared" si="3"/>
        <v>4643</v>
      </c>
      <c r="J29" s="1"/>
    </row>
    <row r="30" spans="1:10" ht="18.75" customHeight="1" thickBot="1">
      <c r="A30" s="98"/>
      <c r="B30" s="132"/>
      <c r="C30" s="100"/>
      <c r="D30" s="100"/>
      <c r="E30" s="100"/>
      <c r="F30" s="135">
        <f t="shared" si="0"/>
        <v>0</v>
      </c>
      <c r="G30" s="146">
        <f t="shared" si="1"/>
        <v>0.55000000000000004</v>
      </c>
      <c r="H30" s="158">
        <f t="shared" si="2"/>
        <v>0</v>
      </c>
      <c r="I30" s="1">
        <f t="shared" si="3"/>
        <v>4642</v>
      </c>
      <c r="J30" s="1"/>
    </row>
    <row r="31" spans="1:10" ht="18.75" customHeight="1" thickBot="1">
      <c r="A31" s="93"/>
      <c r="B31" s="170"/>
      <c r="C31" s="95"/>
      <c r="D31" s="95"/>
      <c r="E31" s="95"/>
      <c r="F31" s="134">
        <f t="shared" si="0"/>
        <v>0</v>
      </c>
      <c r="G31" s="146">
        <f t="shared" si="1"/>
        <v>0.55000000000000004</v>
      </c>
      <c r="H31" s="149">
        <f t="shared" si="2"/>
        <v>0</v>
      </c>
      <c r="I31" s="1">
        <f t="shared" si="3"/>
        <v>4641</v>
      </c>
      <c r="J31" s="1"/>
    </row>
    <row r="32" spans="1:10" ht="18.75" customHeight="1" thickBot="1">
      <c r="A32" s="98"/>
      <c r="B32" s="132"/>
      <c r="C32" s="100"/>
      <c r="D32" s="100"/>
      <c r="E32" s="100"/>
      <c r="F32" s="135">
        <f t="shared" si="0"/>
        <v>0</v>
      </c>
      <c r="G32" s="146">
        <f t="shared" si="1"/>
        <v>0.55000000000000004</v>
      </c>
      <c r="H32" s="158">
        <f t="shared" si="2"/>
        <v>0</v>
      </c>
      <c r="I32" s="1">
        <f t="shared" si="3"/>
        <v>4640</v>
      </c>
      <c r="J32" s="1"/>
    </row>
    <row r="33" spans="1:10" ht="18.75" customHeight="1" thickBot="1">
      <c r="A33" s="93"/>
      <c r="B33" s="170"/>
      <c r="C33" s="95"/>
      <c r="D33" s="95"/>
      <c r="E33" s="95"/>
      <c r="F33" s="134">
        <f t="shared" si="0"/>
        <v>0</v>
      </c>
      <c r="G33" s="146">
        <f t="shared" si="1"/>
        <v>0.55000000000000004</v>
      </c>
      <c r="H33" s="149">
        <f t="shared" si="2"/>
        <v>0</v>
      </c>
      <c r="I33" s="1">
        <f t="shared" si="3"/>
        <v>4639</v>
      </c>
      <c r="J33" s="1"/>
    </row>
    <row r="34" spans="1:10" ht="18.75" customHeight="1" thickBot="1">
      <c r="A34" s="98"/>
      <c r="B34" s="132"/>
      <c r="C34" s="100"/>
      <c r="D34" s="100"/>
      <c r="E34" s="100"/>
      <c r="F34" s="135">
        <f t="shared" si="0"/>
        <v>0</v>
      </c>
      <c r="G34" s="146">
        <f t="shared" si="1"/>
        <v>0.55000000000000004</v>
      </c>
      <c r="H34" s="158">
        <f t="shared" si="2"/>
        <v>0</v>
      </c>
      <c r="I34" s="1">
        <f t="shared" si="3"/>
        <v>4638</v>
      </c>
      <c r="J34" s="1"/>
    </row>
    <row r="35" spans="1:10" ht="18.75" customHeight="1" thickBot="1">
      <c r="A35" s="93"/>
      <c r="B35" s="170"/>
      <c r="C35" s="95"/>
      <c r="D35" s="95"/>
      <c r="E35" s="95"/>
      <c r="F35" s="134">
        <f t="shared" si="0"/>
        <v>0</v>
      </c>
      <c r="G35" s="146">
        <f t="shared" si="1"/>
        <v>0.55000000000000004</v>
      </c>
      <c r="H35" s="149">
        <f t="shared" si="2"/>
        <v>0</v>
      </c>
      <c r="I35" s="1">
        <f t="shared" si="3"/>
        <v>4637</v>
      </c>
      <c r="J35" s="1"/>
    </row>
    <row r="36" spans="1:10" ht="18.75" customHeight="1" thickBot="1">
      <c r="A36" s="98"/>
      <c r="B36" s="132"/>
      <c r="C36" s="100"/>
      <c r="D36" s="100"/>
      <c r="E36" s="100"/>
      <c r="F36" s="135">
        <f t="shared" si="0"/>
        <v>0</v>
      </c>
      <c r="G36" s="146">
        <f t="shared" si="1"/>
        <v>0.55000000000000004</v>
      </c>
      <c r="H36" s="158">
        <f t="shared" si="2"/>
        <v>0</v>
      </c>
      <c r="I36" s="1">
        <f t="shared" si="3"/>
        <v>4636</v>
      </c>
      <c r="J36" s="1"/>
    </row>
    <row r="37" spans="1:10" ht="18.75" customHeight="1" thickBot="1">
      <c r="A37" s="93"/>
      <c r="B37" s="170"/>
      <c r="C37" s="95"/>
      <c r="D37" s="95"/>
      <c r="E37" s="95"/>
      <c r="F37" s="134">
        <f t="shared" si="0"/>
        <v>0</v>
      </c>
      <c r="G37" s="146">
        <f t="shared" si="1"/>
        <v>0.55000000000000004</v>
      </c>
      <c r="H37" s="149">
        <f t="shared" si="2"/>
        <v>0</v>
      </c>
      <c r="I37" s="1">
        <f t="shared" si="3"/>
        <v>4635</v>
      </c>
      <c r="J37" s="1"/>
    </row>
    <row r="38" spans="1:10" ht="18.75" customHeight="1" thickBot="1">
      <c r="A38" s="98"/>
      <c r="B38" s="132"/>
      <c r="C38" s="100"/>
      <c r="D38" s="100"/>
      <c r="E38" s="100"/>
      <c r="F38" s="135">
        <f t="shared" si="0"/>
        <v>0</v>
      </c>
      <c r="G38" s="146">
        <f t="shared" si="1"/>
        <v>0.55000000000000004</v>
      </c>
      <c r="H38" s="158">
        <f t="shared" si="2"/>
        <v>0</v>
      </c>
      <c r="I38" s="1">
        <f t="shared" si="3"/>
        <v>4634</v>
      </c>
      <c r="J38" s="1"/>
    </row>
    <row r="39" spans="1:10" ht="18.75" customHeight="1" thickBot="1">
      <c r="A39" s="93"/>
      <c r="B39" s="170"/>
      <c r="C39" s="95"/>
      <c r="D39" s="95"/>
      <c r="E39" s="95"/>
      <c r="F39" s="134">
        <f t="shared" si="0"/>
        <v>0</v>
      </c>
      <c r="G39" s="146">
        <f t="shared" si="1"/>
        <v>0.55000000000000004</v>
      </c>
      <c r="H39" s="149">
        <f t="shared" si="2"/>
        <v>0</v>
      </c>
      <c r="I39" s="1">
        <f t="shared" si="3"/>
        <v>4633</v>
      </c>
      <c r="J39" s="1"/>
    </row>
    <row r="40" spans="1:10" ht="18.75" customHeight="1" thickBot="1">
      <c r="A40" s="98"/>
      <c r="B40" s="132"/>
      <c r="C40" s="100"/>
      <c r="D40" s="100"/>
      <c r="E40" s="100"/>
      <c r="F40" s="135">
        <f t="shared" si="0"/>
        <v>0</v>
      </c>
      <c r="G40" s="146">
        <f t="shared" si="1"/>
        <v>0.55000000000000004</v>
      </c>
      <c r="H40" s="158">
        <f t="shared" si="2"/>
        <v>0</v>
      </c>
      <c r="I40" s="1">
        <f t="shared" si="3"/>
        <v>4632</v>
      </c>
      <c r="J40" s="1"/>
    </row>
    <row r="41" spans="1:10" ht="18.75" customHeight="1" thickBot="1">
      <c r="A41" s="93"/>
      <c r="B41" s="170"/>
      <c r="C41" s="95"/>
      <c r="D41" s="95"/>
      <c r="E41" s="95"/>
      <c r="F41" s="134">
        <f t="shared" si="0"/>
        <v>0</v>
      </c>
      <c r="G41" s="146">
        <f t="shared" si="1"/>
        <v>0.55000000000000004</v>
      </c>
      <c r="H41" s="149">
        <f t="shared" si="2"/>
        <v>0</v>
      </c>
      <c r="I41" s="1">
        <f t="shared" si="3"/>
        <v>4631</v>
      </c>
      <c r="J41" s="1"/>
    </row>
    <row r="42" spans="1:10" ht="18.75" customHeight="1" thickBot="1">
      <c r="A42" s="98"/>
      <c r="B42" s="132"/>
      <c r="C42" s="100"/>
      <c r="D42" s="100"/>
      <c r="E42" s="100"/>
      <c r="F42" s="135">
        <f t="shared" si="0"/>
        <v>0</v>
      </c>
      <c r="G42" s="146">
        <f t="shared" si="1"/>
        <v>0.55000000000000004</v>
      </c>
      <c r="H42" s="158">
        <f t="shared" si="2"/>
        <v>0</v>
      </c>
      <c r="I42" s="1">
        <f t="shared" si="3"/>
        <v>4630</v>
      </c>
      <c r="J42" s="1"/>
    </row>
    <row r="43" spans="1:10" ht="18.75" customHeight="1" thickBot="1">
      <c r="A43" s="93"/>
      <c r="B43" s="170"/>
      <c r="C43" s="95"/>
      <c r="D43" s="95"/>
      <c r="E43" s="95"/>
      <c r="F43" s="134">
        <f t="shared" si="0"/>
        <v>0</v>
      </c>
      <c r="G43" s="146">
        <f t="shared" si="1"/>
        <v>0.55000000000000004</v>
      </c>
      <c r="H43" s="149">
        <f t="shared" si="2"/>
        <v>0</v>
      </c>
      <c r="I43" s="1">
        <f t="shared" si="3"/>
        <v>4629</v>
      </c>
      <c r="J43" s="1"/>
    </row>
    <row r="44" spans="1:10" ht="18.75" customHeight="1" thickBot="1">
      <c r="A44" s="98"/>
      <c r="B44" s="132"/>
      <c r="C44" s="100"/>
      <c r="D44" s="100"/>
      <c r="E44" s="100"/>
      <c r="F44" s="135">
        <f t="shared" si="0"/>
        <v>0</v>
      </c>
      <c r="G44" s="146">
        <f t="shared" si="1"/>
        <v>0.55000000000000004</v>
      </c>
      <c r="H44" s="158">
        <f t="shared" si="2"/>
        <v>0</v>
      </c>
      <c r="I44" s="1">
        <f t="shared" si="3"/>
        <v>4628</v>
      </c>
      <c r="J44" s="1"/>
    </row>
    <row r="45" spans="1:10" ht="18.75" customHeight="1" thickBot="1">
      <c r="A45" s="93"/>
      <c r="B45" s="170"/>
      <c r="C45" s="95"/>
      <c r="D45" s="95"/>
      <c r="E45" s="95"/>
      <c r="F45" s="134">
        <f t="shared" si="0"/>
        <v>0</v>
      </c>
      <c r="G45" s="146">
        <f t="shared" si="1"/>
        <v>0.55000000000000004</v>
      </c>
      <c r="H45" s="149">
        <f t="shared" si="2"/>
        <v>0</v>
      </c>
      <c r="I45" s="1">
        <f t="shared" si="3"/>
        <v>4627</v>
      </c>
      <c r="J45" s="1"/>
    </row>
    <row r="46" spans="1:10" ht="18.75" customHeight="1" thickBot="1">
      <c r="A46" s="98"/>
      <c r="B46" s="132"/>
      <c r="C46" s="100"/>
      <c r="D46" s="100"/>
      <c r="E46" s="100"/>
      <c r="F46" s="135">
        <f t="shared" si="0"/>
        <v>0</v>
      </c>
      <c r="G46" s="146">
        <f t="shared" si="1"/>
        <v>0.55000000000000004</v>
      </c>
      <c r="H46" s="158">
        <f t="shared" si="2"/>
        <v>0</v>
      </c>
      <c r="I46" s="1">
        <f t="shared" si="3"/>
        <v>4626</v>
      </c>
      <c r="J46" s="1"/>
    </row>
    <row r="47" spans="1:10" ht="18.75" customHeight="1" thickBot="1">
      <c r="A47" s="93"/>
      <c r="B47" s="170"/>
      <c r="C47" s="95"/>
      <c r="D47" s="95"/>
      <c r="E47" s="95"/>
      <c r="F47" s="135">
        <f t="shared" ref="F47:F49" si="4">C47-B47+E47-D47</f>
        <v>0</v>
      </c>
      <c r="G47" s="146">
        <f t="shared" ref="G47:G49" si="5">IF(F47&lt;I51,I$8,I$9)</f>
        <v>0.55000000000000004</v>
      </c>
      <c r="H47" s="158">
        <f t="shared" ref="H47:H49" si="6">F47*G47</f>
        <v>0</v>
      </c>
      <c r="I47" s="1">
        <f t="shared" si="3"/>
        <v>4625</v>
      </c>
      <c r="J47" s="1"/>
    </row>
    <row r="48" spans="1:10" ht="18.75" hidden="1" customHeight="1" thickBot="1">
      <c r="A48" s="98"/>
      <c r="B48" s="132"/>
      <c r="C48" s="100"/>
      <c r="D48" s="100"/>
      <c r="E48" s="100"/>
      <c r="F48" s="135">
        <f t="shared" si="4"/>
        <v>0</v>
      </c>
      <c r="G48" s="146">
        <f t="shared" si="5"/>
        <v>0.48</v>
      </c>
      <c r="H48" s="158">
        <f t="shared" si="6"/>
        <v>0</v>
      </c>
      <c r="I48" s="1">
        <f t="shared" si="3"/>
        <v>4624</v>
      </c>
      <c r="J48" s="1"/>
    </row>
    <row r="49" spans="1:10" ht="18.75" hidden="1" customHeight="1" thickBot="1">
      <c r="A49" s="93"/>
      <c r="B49" s="170"/>
      <c r="C49" s="95"/>
      <c r="D49" s="95"/>
      <c r="E49" s="95"/>
      <c r="F49" s="135">
        <f t="shared" si="4"/>
        <v>0</v>
      </c>
      <c r="G49" s="146">
        <f t="shared" si="5"/>
        <v>0.48</v>
      </c>
      <c r="H49" s="158">
        <f t="shared" si="6"/>
        <v>0</v>
      </c>
      <c r="I49" s="1">
        <f t="shared" si="3"/>
        <v>4623</v>
      </c>
      <c r="J49" s="1"/>
    </row>
    <row r="50" spans="1:10" ht="18.75" customHeight="1">
      <c r="A50" s="98"/>
      <c r="B50" s="132"/>
      <c r="C50" s="100"/>
      <c r="D50" s="100"/>
      <c r="E50" s="100"/>
      <c r="F50" s="135"/>
      <c r="G50" s="146"/>
      <c r="H50" s="158"/>
      <c r="I50" s="1">
        <f t="shared" si="3"/>
        <v>4622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/>
      <c r="I51" s="1">
        <f t="shared" si="3"/>
        <v>4621</v>
      </c>
      <c r="J51" s="79"/>
    </row>
    <row r="52" spans="1:10" ht="12.75" customHeight="1">
      <c r="F52" s="190"/>
      <c r="G52" s="190"/>
      <c r="H52" s="190"/>
    </row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17375E"/>
  </sheetPr>
  <dimension ref="A1:K989"/>
  <sheetViews>
    <sheetView zoomScaleNormal="100" workbookViewId="0">
      <selection sqref="A1:H2"/>
    </sheetView>
  </sheetViews>
  <sheetFormatPr baseColWidth="10" defaultColWidth="9.109375" defaultRowHeight="13.2"/>
  <cols>
    <col min="1" max="1" width="18.6640625"/>
    <col min="2" max="2" width="21.109375"/>
    <col min="3" max="3" width="25.88671875"/>
    <col min="4" max="4" width="27.44140625"/>
    <col min="5" max="5" width="26.33203125"/>
    <col min="6" max="6" width="16.109375"/>
    <col min="7" max="7" width="27.109375"/>
    <col min="8" max="8" width="22.5546875"/>
    <col min="9" max="9" width="9"/>
    <col min="10" max="11" width="0" hidden="1"/>
    <col min="12" max="26" width="9"/>
  </cols>
  <sheetData>
    <row r="1" spans="1:11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1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1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1" ht="22.8" thickBot="1">
      <c r="A4" s="214" t="s">
        <v>19</v>
      </c>
      <c r="B4" s="214"/>
      <c r="C4" s="214"/>
      <c r="D4" s="152" t="s">
        <v>20</v>
      </c>
      <c r="E4" s="145">
        <f>'Frais transport Octobre 15'!E4+31</f>
        <v>43405</v>
      </c>
      <c r="F4" s="152" t="s">
        <v>21</v>
      </c>
      <c r="G4" s="153">
        <f>E4+29</f>
        <v>43434</v>
      </c>
      <c r="H4" s="151"/>
      <c r="I4" s="1"/>
      <c r="J4" s="1"/>
    </row>
    <row r="5" spans="1:11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  <c r="K5">
        <v>0.55000000000000004</v>
      </c>
    </row>
    <row r="6" spans="1:11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>
        <v>0.48</v>
      </c>
    </row>
    <row r="7" spans="1:11" ht="18.75" customHeight="1" thickBot="1">
      <c r="A7" s="192"/>
      <c r="B7" s="194"/>
      <c r="C7" s="62"/>
      <c r="D7" s="62"/>
      <c r="E7" s="62"/>
      <c r="F7" s="189">
        <f>C7-B7+E7-D7</f>
        <v>0</v>
      </c>
      <c r="G7" s="146">
        <f>IF(F7&lt;I11,I$8,I$9)</f>
        <v>0.55000000000000004</v>
      </c>
      <c r="H7" s="147">
        <f>F7*G7</f>
        <v>0</v>
      </c>
      <c r="I7" s="1">
        <v>5000</v>
      </c>
      <c r="J7" s="1"/>
    </row>
    <row r="8" spans="1:11" ht="18.75" customHeight="1" thickBot="1">
      <c r="A8" s="93"/>
      <c r="B8" s="195"/>
      <c r="C8" s="95"/>
      <c r="D8" s="95"/>
      <c r="E8" s="95"/>
      <c r="F8" s="134">
        <f t="shared" ref="F8:F47" si="0">C8-B8+E8-D8</f>
        <v>0</v>
      </c>
      <c r="G8" s="146">
        <f t="shared" ref="G8:G47" si="1">IF(F8&lt;I12,I$8,I$9)</f>
        <v>0.55000000000000004</v>
      </c>
      <c r="H8" s="149">
        <f t="shared" ref="H8:H49" si="2">F8*G8</f>
        <v>0</v>
      </c>
      <c r="I8" s="1">
        <v>0.55000000000000004</v>
      </c>
      <c r="J8" s="1"/>
    </row>
    <row r="9" spans="1:11" ht="18.75" customHeight="1" thickBot="1">
      <c r="A9" s="98"/>
      <c r="B9" s="196"/>
      <c r="C9" s="100"/>
      <c r="D9" s="100"/>
      <c r="E9" s="100"/>
      <c r="F9" s="135">
        <f t="shared" si="0"/>
        <v>0</v>
      </c>
      <c r="G9" s="146">
        <f t="shared" si="1"/>
        <v>0.55000000000000004</v>
      </c>
      <c r="H9" s="158">
        <f t="shared" si="2"/>
        <v>0</v>
      </c>
      <c r="I9" s="1">
        <v>0.48</v>
      </c>
      <c r="J9" s="1"/>
    </row>
    <row r="10" spans="1:11" ht="18.75" customHeight="1" thickBot="1">
      <c r="A10" s="193"/>
      <c r="B10" s="197"/>
      <c r="C10" s="91"/>
      <c r="D10" s="91"/>
      <c r="E10" s="91"/>
      <c r="F10" s="177">
        <f t="shared" si="0"/>
        <v>0</v>
      </c>
      <c r="G10" s="146">
        <f t="shared" si="1"/>
        <v>0.55000000000000004</v>
      </c>
      <c r="H10" s="172">
        <f t="shared" si="2"/>
        <v>0</v>
      </c>
      <c r="I10" s="1"/>
      <c r="J10" s="1"/>
    </row>
    <row r="11" spans="1:11" ht="18.75" customHeight="1" thickBot="1">
      <c r="A11" s="103"/>
      <c r="B11" s="176"/>
      <c r="C11" s="105"/>
      <c r="D11" s="105"/>
      <c r="E11" s="105"/>
      <c r="F11" s="144">
        <f t="shared" si="0"/>
        <v>0</v>
      </c>
      <c r="G11" s="146">
        <f t="shared" si="1"/>
        <v>0.55000000000000004</v>
      </c>
      <c r="H11" s="174">
        <f t="shared" si="2"/>
        <v>0</v>
      </c>
      <c r="I11" s="1">
        <v>4882</v>
      </c>
      <c r="J11" s="1"/>
    </row>
    <row r="12" spans="1:11" ht="18.75" customHeight="1" thickBot="1">
      <c r="A12" s="98"/>
      <c r="B12" s="132"/>
      <c r="C12" s="100"/>
      <c r="D12" s="100"/>
      <c r="E12" s="100"/>
      <c r="F12" s="135">
        <f t="shared" si="0"/>
        <v>0</v>
      </c>
      <c r="G12" s="146">
        <f t="shared" si="1"/>
        <v>0.55000000000000004</v>
      </c>
      <c r="H12" s="158">
        <f t="shared" si="2"/>
        <v>0</v>
      </c>
      <c r="I12" s="1">
        <f t="shared" ref="I12:I17" si="3">I11-F8+1</f>
        <v>4883</v>
      </c>
      <c r="J12" s="1"/>
    </row>
    <row r="13" spans="1:11" ht="18.75" customHeight="1" thickBot="1">
      <c r="A13" s="93"/>
      <c r="B13" s="170"/>
      <c r="C13" s="95"/>
      <c r="D13" s="95"/>
      <c r="E13" s="95"/>
      <c r="F13" s="134">
        <f t="shared" si="0"/>
        <v>0</v>
      </c>
      <c r="G13" s="146">
        <f t="shared" si="1"/>
        <v>0.55000000000000004</v>
      </c>
      <c r="H13" s="149">
        <f t="shared" si="2"/>
        <v>0</v>
      </c>
      <c r="I13" s="1">
        <f t="shared" si="3"/>
        <v>4884</v>
      </c>
      <c r="J13" s="1"/>
    </row>
    <row r="14" spans="1:11" ht="18.75" customHeight="1" thickBot="1">
      <c r="A14" s="98"/>
      <c r="B14" s="132"/>
      <c r="C14" s="100"/>
      <c r="D14" s="100"/>
      <c r="E14" s="100"/>
      <c r="F14" s="135">
        <f t="shared" si="0"/>
        <v>0</v>
      </c>
      <c r="G14" s="146">
        <f t="shared" si="1"/>
        <v>0.55000000000000004</v>
      </c>
      <c r="H14" s="158">
        <f t="shared" si="2"/>
        <v>0</v>
      </c>
      <c r="I14" s="1">
        <f t="shared" si="3"/>
        <v>4885</v>
      </c>
      <c r="J14" s="1"/>
    </row>
    <row r="15" spans="1:11" ht="18.75" customHeight="1" thickBot="1">
      <c r="A15" s="93"/>
      <c r="B15" s="170"/>
      <c r="C15" s="95"/>
      <c r="D15" s="95"/>
      <c r="E15" s="95"/>
      <c r="F15" s="134">
        <f t="shared" si="0"/>
        <v>0</v>
      </c>
      <c r="G15" s="146">
        <f t="shared" si="1"/>
        <v>0.55000000000000004</v>
      </c>
      <c r="H15" s="149">
        <f t="shared" si="2"/>
        <v>0</v>
      </c>
      <c r="I15" s="1">
        <f t="shared" si="3"/>
        <v>4886</v>
      </c>
      <c r="J15" s="1"/>
    </row>
    <row r="16" spans="1:11" ht="18.75" customHeight="1" thickBot="1">
      <c r="A16" s="98"/>
      <c r="B16" s="132"/>
      <c r="C16" s="100"/>
      <c r="D16" s="100"/>
      <c r="E16" s="100"/>
      <c r="F16" s="135">
        <f t="shared" si="0"/>
        <v>0</v>
      </c>
      <c r="G16" s="146">
        <f t="shared" si="1"/>
        <v>0.55000000000000004</v>
      </c>
      <c r="H16" s="158">
        <f t="shared" si="2"/>
        <v>0</v>
      </c>
      <c r="I16" s="1">
        <f t="shared" si="3"/>
        <v>4887</v>
      </c>
      <c r="J16" s="1"/>
    </row>
    <row r="17" spans="1:10" ht="18.75" customHeight="1" thickBot="1">
      <c r="A17" s="93"/>
      <c r="B17" s="170"/>
      <c r="C17" s="95"/>
      <c r="D17" s="95"/>
      <c r="E17" s="95"/>
      <c r="F17" s="134">
        <f t="shared" si="0"/>
        <v>0</v>
      </c>
      <c r="G17" s="146">
        <f t="shared" si="1"/>
        <v>0.55000000000000004</v>
      </c>
      <c r="H17" s="149">
        <f t="shared" si="2"/>
        <v>0</v>
      </c>
      <c r="I17" s="1">
        <f t="shared" si="3"/>
        <v>4888</v>
      </c>
      <c r="J17" s="1"/>
    </row>
    <row r="18" spans="1:10" ht="18.75" customHeight="1" thickBot="1">
      <c r="A18" s="98"/>
      <c r="B18" s="132"/>
      <c r="C18" s="100"/>
      <c r="D18" s="100"/>
      <c r="E18" s="100"/>
      <c r="F18" s="135">
        <f t="shared" si="0"/>
        <v>0</v>
      </c>
      <c r="G18" s="146">
        <f t="shared" si="1"/>
        <v>0.55000000000000004</v>
      </c>
      <c r="H18" s="158">
        <f t="shared" si="2"/>
        <v>0</v>
      </c>
      <c r="I18" s="1">
        <f t="shared" ref="I18:I51" si="4">I17-F29+1</f>
        <v>4889</v>
      </c>
      <c r="J18" s="1"/>
    </row>
    <row r="19" spans="1:10" ht="18.75" customHeight="1" thickBot="1">
      <c r="A19" s="93"/>
      <c r="B19" s="170"/>
      <c r="C19" s="95"/>
      <c r="D19" s="95"/>
      <c r="E19" s="95"/>
      <c r="F19" s="134">
        <f t="shared" si="0"/>
        <v>0</v>
      </c>
      <c r="G19" s="146">
        <f t="shared" si="1"/>
        <v>0.55000000000000004</v>
      </c>
      <c r="H19" s="149">
        <f t="shared" si="2"/>
        <v>0</v>
      </c>
      <c r="I19" s="1">
        <f t="shared" si="4"/>
        <v>4890</v>
      </c>
      <c r="J19" s="1"/>
    </row>
    <row r="20" spans="1:10" ht="18.75" customHeight="1" thickBot="1">
      <c r="A20" s="98"/>
      <c r="B20" s="132"/>
      <c r="C20" s="100"/>
      <c r="D20" s="100"/>
      <c r="E20" s="100"/>
      <c r="F20" s="135">
        <f t="shared" si="0"/>
        <v>0</v>
      </c>
      <c r="G20" s="146">
        <f t="shared" si="1"/>
        <v>0.55000000000000004</v>
      </c>
      <c r="H20" s="158">
        <f t="shared" si="2"/>
        <v>0</v>
      </c>
      <c r="I20" s="1">
        <f t="shared" si="4"/>
        <v>4891</v>
      </c>
      <c r="J20" s="1"/>
    </row>
    <row r="21" spans="1:10" ht="18.75" customHeight="1" thickBot="1">
      <c r="A21" s="93"/>
      <c r="B21" s="170"/>
      <c r="C21" s="95"/>
      <c r="D21" s="95"/>
      <c r="E21" s="95"/>
      <c r="F21" s="134">
        <f t="shared" si="0"/>
        <v>0</v>
      </c>
      <c r="G21" s="146">
        <f t="shared" si="1"/>
        <v>0.55000000000000004</v>
      </c>
      <c r="H21" s="149">
        <f t="shared" si="2"/>
        <v>0</v>
      </c>
      <c r="I21" s="1">
        <f t="shared" si="4"/>
        <v>4892</v>
      </c>
      <c r="J21" s="1"/>
    </row>
    <row r="22" spans="1:10" ht="18.75" customHeight="1" thickBot="1">
      <c r="A22" s="98"/>
      <c r="B22" s="132"/>
      <c r="C22" s="100"/>
      <c r="D22" s="100"/>
      <c r="E22" s="100"/>
      <c r="F22" s="135">
        <f t="shared" si="0"/>
        <v>0</v>
      </c>
      <c r="G22" s="146">
        <f t="shared" si="1"/>
        <v>0.55000000000000004</v>
      </c>
      <c r="H22" s="158">
        <f t="shared" si="2"/>
        <v>0</v>
      </c>
      <c r="I22" s="1">
        <f t="shared" si="4"/>
        <v>4893</v>
      </c>
      <c r="J22" s="1"/>
    </row>
    <row r="23" spans="1:10" ht="18.75" customHeight="1" thickBot="1">
      <c r="A23" s="93"/>
      <c r="B23" s="170"/>
      <c r="C23" s="95"/>
      <c r="D23" s="95"/>
      <c r="E23" s="95"/>
      <c r="F23" s="134">
        <f t="shared" si="0"/>
        <v>0</v>
      </c>
      <c r="G23" s="146">
        <f t="shared" si="1"/>
        <v>0.55000000000000004</v>
      </c>
      <c r="H23" s="149">
        <f t="shared" si="2"/>
        <v>0</v>
      </c>
      <c r="I23" s="1">
        <f t="shared" si="4"/>
        <v>4894</v>
      </c>
      <c r="J23" s="1"/>
    </row>
    <row r="24" spans="1:10" ht="18.75" customHeight="1" thickBot="1">
      <c r="A24" s="98"/>
      <c r="B24" s="132"/>
      <c r="C24" s="100"/>
      <c r="D24" s="100"/>
      <c r="E24" s="100"/>
      <c r="F24" s="135">
        <f t="shared" si="0"/>
        <v>0</v>
      </c>
      <c r="G24" s="146">
        <f t="shared" si="1"/>
        <v>0.55000000000000004</v>
      </c>
      <c r="H24" s="158">
        <f t="shared" si="2"/>
        <v>0</v>
      </c>
      <c r="I24" s="1">
        <f t="shared" si="4"/>
        <v>4895</v>
      </c>
      <c r="J24" s="1"/>
    </row>
    <row r="25" spans="1:10" ht="18.75" customHeight="1" thickBot="1">
      <c r="A25" s="93"/>
      <c r="B25" s="170"/>
      <c r="C25" s="95"/>
      <c r="D25" s="95"/>
      <c r="E25" s="95"/>
      <c r="F25" s="134">
        <f t="shared" si="0"/>
        <v>0</v>
      </c>
      <c r="G25" s="146">
        <f t="shared" si="1"/>
        <v>0.55000000000000004</v>
      </c>
      <c r="H25" s="149">
        <f t="shared" si="2"/>
        <v>0</v>
      </c>
      <c r="I25" s="1">
        <f t="shared" si="4"/>
        <v>4896</v>
      </c>
      <c r="J25" s="1"/>
    </row>
    <row r="26" spans="1:10" ht="18.75" customHeight="1" thickBot="1">
      <c r="A26" s="98"/>
      <c r="B26" s="132"/>
      <c r="C26" s="100"/>
      <c r="D26" s="100"/>
      <c r="E26" s="100"/>
      <c r="F26" s="135">
        <f t="shared" si="0"/>
        <v>0</v>
      </c>
      <c r="G26" s="146">
        <f t="shared" si="1"/>
        <v>0.55000000000000004</v>
      </c>
      <c r="H26" s="158">
        <f t="shared" si="2"/>
        <v>0</v>
      </c>
      <c r="I26" s="1">
        <f t="shared" si="4"/>
        <v>4897</v>
      </c>
      <c r="J26" s="1"/>
    </row>
    <row r="27" spans="1:10" ht="18.75" customHeight="1" thickBot="1">
      <c r="A27" s="93"/>
      <c r="B27" s="170"/>
      <c r="C27" s="95"/>
      <c r="D27" s="95"/>
      <c r="E27" s="95"/>
      <c r="F27" s="134">
        <f t="shared" si="0"/>
        <v>0</v>
      </c>
      <c r="G27" s="146">
        <f t="shared" si="1"/>
        <v>0.55000000000000004</v>
      </c>
      <c r="H27" s="149">
        <f t="shared" si="2"/>
        <v>0</v>
      </c>
      <c r="I27" s="1">
        <f t="shared" si="4"/>
        <v>4898</v>
      </c>
      <c r="J27" s="1"/>
    </row>
    <row r="28" spans="1:10" ht="18.75" customHeight="1" thickBot="1">
      <c r="A28" s="98"/>
      <c r="B28" s="132"/>
      <c r="C28" s="100"/>
      <c r="D28" s="100"/>
      <c r="E28" s="100"/>
      <c r="F28" s="135">
        <f t="shared" si="0"/>
        <v>0</v>
      </c>
      <c r="G28" s="146">
        <f t="shared" si="1"/>
        <v>0.55000000000000004</v>
      </c>
      <c r="H28" s="158">
        <f t="shared" si="2"/>
        <v>0</v>
      </c>
      <c r="I28" s="1">
        <f t="shared" si="4"/>
        <v>4899</v>
      </c>
      <c r="J28" s="1"/>
    </row>
    <row r="29" spans="1:10" ht="18.75" customHeight="1" thickBot="1">
      <c r="A29" s="93"/>
      <c r="B29" s="170"/>
      <c r="C29" s="95"/>
      <c r="D29" s="95"/>
      <c r="E29" s="95"/>
      <c r="F29" s="134">
        <f t="shared" si="0"/>
        <v>0</v>
      </c>
      <c r="G29" s="146">
        <f t="shared" si="1"/>
        <v>0.55000000000000004</v>
      </c>
      <c r="H29" s="149">
        <f t="shared" si="2"/>
        <v>0</v>
      </c>
      <c r="I29" s="1">
        <f t="shared" si="4"/>
        <v>4900</v>
      </c>
      <c r="J29" s="1"/>
    </row>
    <row r="30" spans="1:10" ht="18.75" customHeight="1" thickBot="1">
      <c r="A30" s="98"/>
      <c r="B30" s="132"/>
      <c r="C30" s="100"/>
      <c r="D30" s="100"/>
      <c r="E30" s="100"/>
      <c r="F30" s="135">
        <f t="shared" si="0"/>
        <v>0</v>
      </c>
      <c r="G30" s="146">
        <f t="shared" si="1"/>
        <v>0.55000000000000004</v>
      </c>
      <c r="H30" s="158">
        <f t="shared" si="2"/>
        <v>0</v>
      </c>
      <c r="I30" s="1">
        <f t="shared" si="4"/>
        <v>4901</v>
      </c>
      <c r="J30" s="1"/>
    </row>
    <row r="31" spans="1:10" ht="18.75" customHeight="1" thickBot="1">
      <c r="A31" s="93"/>
      <c r="B31" s="170"/>
      <c r="C31" s="95"/>
      <c r="D31" s="95"/>
      <c r="E31" s="95"/>
      <c r="F31" s="134">
        <f t="shared" si="0"/>
        <v>0</v>
      </c>
      <c r="G31" s="146">
        <f t="shared" si="1"/>
        <v>0.55000000000000004</v>
      </c>
      <c r="H31" s="149">
        <f t="shared" si="2"/>
        <v>0</v>
      </c>
      <c r="I31" s="1">
        <f t="shared" si="4"/>
        <v>4902</v>
      </c>
      <c r="J31" s="1"/>
    </row>
    <row r="32" spans="1:10" ht="18.75" customHeight="1" thickBot="1">
      <c r="A32" s="98"/>
      <c r="B32" s="132"/>
      <c r="C32" s="100"/>
      <c r="D32" s="100"/>
      <c r="E32" s="100"/>
      <c r="F32" s="135">
        <f t="shared" si="0"/>
        <v>0</v>
      </c>
      <c r="G32" s="146">
        <f t="shared" si="1"/>
        <v>0.55000000000000004</v>
      </c>
      <c r="H32" s="158">
        <f t="shared" si="2"/>
        <v>0</v>
      </c>
      <c r="I32" s="1">
        <f t="shared" si="4"/>
        <v>4903</v>
      </c>
      <c r="J32" s="1"/>
    </row>
    <row r="33" spans="1:10" ht="18.75" customHeight="1" thickBot="1">
      <c r="A33" s="93"/>
      <c r="B33" s="170"/>
      <c r="C33" s="95"/>
      <c r="D33" s="95"/>
      <c r="E33" s="95"/>
      <c r="F33" s="134">
        <f t="shared" si="0"/>
        <v>0</v>
      </c>
      <c r="G33" s="146">
        <f t="shared" si="1"/>
        <v>0.55000000000000004</v>
      </c>
      <c r="H33" s="149">
        <f t="shared" si="2"/>
        <v>0</v>
      </c>
      <c r="I33" s="1">
        <f t="shared" si="4"/>
        <v>4904</v>
      </c>
      <c r="J33" s="1"/>
    </row>
    <row r="34" spans="1:10" ht="18.75" customHeight="1" thickBot="1">
      <c r="A34" s="98"/>
      <c r="B34" s="132"/>
      <c r="C34" s="100"/>
      <c r="D34" s="100"/>
      <c r="E34" s="100"/>
      <c r="F34" s="135">
        <f t="shared" si="0"/>
        <v>0</v>
      </c>
      <c r="G34" s="146">
        <f t="shared" si="1"/>
        <v>0.55000000000000004</v>
      </c>
      <c r="H34" s="158">
        <f t="shared" si="2"/>
        <v>0</v>
      </c>
      <c r="I34" s="1">
        <f t="shared" si="4"/>
        <v>4905</v>
      </c>
      <c r="J34" s="1"/>
    </row>
    <row r="35" spans="1:10" ht="18.75" customHeight="1" thickBot="1">
      <c r="A35" s="93"/>
      <c r="B35" s="170"/>
      <c r="C35" s="95"/>
      <c r="D35" s="95"/>
      <c r="E35" s="95"/>
      <c r="F35" s="134">
        <f t="shared" si="0"/>
        <v>0</v>
      </c>
      <c r="G35" s="146">
        <f t="shared" si="1"/>
        <v>0.55000000000000004</v>
      </c>
      <c r="H35" s="149">
        <f t="shared" si="2"/>
        <v>0</v>
      </c>
      <c r="I35" s="1">
        <f t="shared" si="4"/>
        <v>4906</v>
      </c>
      <c r="J35" s="1"/>
    </row>
    <row r="36" spans="1:10" ht="18.75" customHeight="1" thickBot="1">
      <c r="A36" s="98"/>
      <c r="B36" s="132"/>
      <c r="C36" s="100"/>
      <c r="D36" s="100"/>
      <c r="E36" s="100"/>
      <c r="F36" s="135">
        <f t="shared" si="0"/>
        <v>0</v>
      </c>
      <c r="G36" s="146">
        <f t="shared" si="1"/>
        <v>0.55000000000000004</v>
      </c>
      <c r="H36" s="158">
        <f t="shared" si="2"/>
        <v>0</v>
      </c>
      <c r="I36" s="1">
        <f t="shared" si="4"/>
        <v>4907</v>
      </c>
      <c r="J36" s="1"/>
    </row>
    <row r="37" spans="1:10" ht="18.75" customHeight="1" thickBot="1">
      <c r="A37" s="93"/>
      <c r="B37" s="170"/>
      <c r="C37" s="95"/>
      <c r="D37" s="95"/>
      <c r="E37" s="95"/>
      <c r="F37" s="134">
        <f t="shared" si="0"/>
        <v>0</v>
      </c>
      <c r="G37" s="146">
        <f t="shared" si="1"/>
        <v>0.55000000000000004</v>
      </c>
      <c r="H37" s="149">
        <f t="shared" si="2"/>
        <v>0</v>
      </c>
      <c r="I37" s="1">
        <f t="shared" si="4"/>
        <v>4908</v>
      </c>
      <c r="J37" s="1"/>
    </row>
    <row r="38" spans="1:10" ht="18.75" customHeight="1" thickBot="1">
      <c r="A38" s="98"/>
      <c r="B38" s="132"/>
      <c r="C38" s="100"/>
      <c r="D38" s="100"/>
      <c r="E38" s="100"/>
      <c r="F38" s="135">
        <f t="shared" si="0"/>
        <v>0</v>
      </c>
      <c r="G38" s="146">
        <f t="shared" si="1"/>
        <v>0.55000000000000004</v>
      </c>
      <c r="H38" s="158">
        <f t="shared" si="2"/>
        <v>0</v>
      </c>
      <c r="I38" s="1">
        <f t="shared" si="4"/>
        <v>4909</v>
      </c>
      <c r="J38" s="1"/>
    </row>
    <row r="39" spans="1:10" ht="18.75" customHeight="1" thickBot="1">
      <c r="A39" s="93"/>
      <c r="B39" s="170"/>
      <c r="C39" s="95"/>
      <c r="D39" s="95"/>
      <c r="E39" s="95"/>
      <c r="F39" s="134">
        <f t="shared" si="0"/>
        <v>0</v>
      </c>
      <c r="G39" s="146">
        <f t="shared" si="1"/>
        <v>0.55000000000000004</v>
      </c>
      <c r="H39" s="149">
        <f t="shared" si="2"/>
        <v>0</v>
      </c>
      <c r="I39" s="1">
        <f t="shared" si="4"/>
        <v>4910</v>
      </c>
      <c r="J39" s="1"/>
    </row>
    <row r="40" spans="1:10" ht="18.75" customHeight="1" thickBot="1">
      <c r="A40" s="98"/>
      <c r="B40" s="132"/>
      <c r="C40" s="100"/>
      <c r="D40" s="100"/>
      <c r="E40" s="100"/>
      <c r="F40" s="135">
        <f t="shared" si="0"/>
        <v>0</v>
      </c>
      <c r="G40" s="146">
        <f t="shared" si="1"/>
        <v>0.55000000000000004</v>
      </c>
      <c r="H40" s="158">
        <f t="shared" si="2"/>
        <v>0</v>
      </c>
      <c r="I40" s="1">
        <f t="shared" si="4"/>
        <v>4911</v>
      </c>
      <c r="J40" s="1"/>
    </row>
    <row r="41" spans="1:10" ht="18.75" customHeight="1" thickBot="1">
      <c r="A41" s="93"/>
      <c r="B41" s="170"/>
      <c r="C41" s="95"/>
      <c r="D41" s="95"/>
      <c r="E41" s="95"/>
      <c r="F41" s="134">
        <f t="shared" si="0"/>
        <v>0</v>
      </c>
      <c r="G41" s="146">
        <f t="shared" si="1"/>
        <v>0.55000000000000004</v>
      </c>
      <c r="H41" s="149">
        <f t="shared" si="2"/>
        <v>0</v>
      </c>
      <c r="I41" s="1">
        <f t="shared" si="4"/>
        <v>4912</v>
      </c>
      <c r="J41" s="1"/>
    </row>
    <row r="42" spans="1:10" ht="18.75" customHeight="1" thickBot="1">
      <c r="A42" s="98"/>
      <c r="B42" s="132"/>
      <c r="C42" s="100"/>
      <c r="D42" s="100"/>
      <c r="E42" s="100"/>
      <c r="F42" s="135">
        <f t="shared" si="0"/>
        <v>0</v>
      </c>
      <c r="G42" s="146">
        <f t="shared" si="1"/>
        <v>0.55000000000000004</v>
      </c>
      <c r="H42" s="158">
        <f t="shared" si="2"/>
        <v>0</v>
      </c>
      <c r="I42" s="1">
        <f t="shared" si="4"/>
        <v>4913</v>
      </c>
      <c r="J42" s="1"/>
    </row>
    <row r="43" spans="1:10" ht="18.75" customHeight="1" thickBot="1">
      <c r="A43" s="93"/>
      <c r="B43" s="170"/>
      <c r="C43" s="95"/>
      <c r="D43" s="95"/>
      <c r="E43" s="95"/>
      <c r="F43" s="134">
        <f t="shared" si="0"/>
        <v>0</v>
      </c>
      <c r="G43" s="146">
        <f t="shared" si="1"/>
        <v>0.55000000000000004</v>
      </c>
      <c r="H43" s="149">
        <f t="shared" si="2"/>
        <v>0</v>
      </c>
      <c r="I43" s="1">
        <f t="shared" si="4"/>
        <v>4914</v>
      </c>
      <c r="J43" s="1"/>
    </row>
    <row r="44" spans="1:10" ht="18.75" customHeight="1" thickBot="1">
      <c r="A44" s="98"/>
      <c r="B44" s="132"/>
      <c r="C44" s="100"/>
      <c r="D44" s="100"/>
      <c r="E44" s="100"/>
      <c r="F44" s="135">
        <f t="shared" si="0"/>
        <v>0</v>
      </c>
      <c r="G44" s="146">
        <f t="shared" si="1"/>
        <v>0.55000000000000004</v>
      </c>
      <c r="H44" s="158">
        <f t="shared" si="2"/>
        <v>0</v>
      </c>
      <c r="I44" s="1">
        <f t="shared" si="4"/>
        <v>4915</v>
      </c>
      <c r="J44" s="1"/>
    </row>
    <row r="45" spans="1:10" ht="18.75" customHeight="1" thickBot="1">
      <c r="A45" s="93"/>
      <c r="B45" s="170"/>
      <c r="C45" s="95"/>
      <c r="D45" s="95"/>
      <c r="E45" s="95"/>
      <c r="F45" s="134">
        <f t="shared" si="0"/>
        <v>0</v>
      </c>
      <c r="G45" s="146">
        <f t="shared" si="1"/>
        <v>0.55000000000000004</v>
      </c>
      <c r="H45" s="149">
        <f t="shared" si="2"/>
        <v>0</v>
      </c>
      <c r="I45" s="1">
        <f t="shared" si="4"/>
        <v>4916</v>
      </c>
      <c r="J45" s="1"/>
    </row>
    <row r="46" spans="1:10" ht="18.75" customHeight="1" thickBot="1">
      <c r="A46" s="98"/>
      <c r="B46" s="132"/>
      <c r="C46" s="100"/>
      <c r="D46" s="100"/>
      <c r="E46" s="100"/>
      <c r="F46" s="135">
        <f t="shared" si="0"/>
        <v>0</v>
      </c>
      <c r="G46" s="146">
        <f t="shared" si="1"/>
        <v>0.55000000000000004</v>
      </c>
      <c r="H46" s="158">
        <f t="shared" si="2"/>
        <v>0</v>
      </c>
      <c r="I46" s="1">
        <f t="shared" si="4"/>
        <v>4917</v>
      </c>
      <c r="J46" s="1"/>
    </row>
    <row r="47" spans="1:10" ht="18.75" customHeight="1">
      <c r="A47" s="93"/>
      <c r="B47" s="170"/>
      <c r="C47" s="95"/>
      <c r="D47" s="95"/>
      <c r="E47" s="95"/>
      <c r="F47" s="134">
        <f t="shared" si="0"/>
        <v>0</v>
      </c>
      <c r="G47" s="146">
        <f t="shared" si="1"/>
        <v>0.55000000000000004</v>
      </c>
      <c r="H47" s="149">
        <f t="shared" si="2"/>
        <v>0</v>
      </c>
      <c r="I47" s="1">
        <f t="shared" si="4"/>
        <v>4918</v>
      </c>
      <c r="J47" s="1"/>
    </row>
    <row r="48" spans="1:10" ht="18.75" hidden="1" customHeight="1" thickBot="1">
      <c r="A48" s="98"/>
      <c r="B48" s="132"/>
      <c r="C48" s="100"/>
      <c r="D48" s="100"/>
      <c r="E48" s="100"/>
      <c r="F48" s="135"/>
      <c r="G48" s="146"/>
      <c r="H48" s="158">
        <f t="shared" si="2"/>
        <v>0</v>
      </c>
      <c r="I48" s="1">
        <f t="shared" si="4"/>
        <v>4919</v>
      </c>
      <c r="J48" s="1"/>
    </row>
    <row r="49" spans="1:10" ht="18.75" hidden="1" customHeight="1" thickBot="1">
      <c r="A49" s="93"/>
      <c r="B49" s="170"/>
      <c r="C49" s="95"/>
      <c r="D49" s="95"/>
      <c r="E49" s="95"/>
      <c r="F49" s="134"/>
      <c r="G49" s="146"/>
      <c r="H49" s="149">
        <f t="shared" si="2"/>
        <v>0</v>
      </c>
      <c r="I49" s="1">
        <f t="shared" si="4"/>
        <v>4920</v>
      </c>
      <c r="J49" s="1"/>
    </row>
    <row r="50" spans="1:10" ht="18.75" hidden="1" customHeight="1">
      <c r="A50" s="98"/>
      <c r="B50" s="132"/>
      <c r="C50" s="100"/>
      <c r="D50" s="100"/>
      <c r="E50" s="100"/>
      <c r="F50" s="135"/>
      <c r="G50" s="146"/>
      <c r="H50" s="158"/>
      <c r="I50" s="1">
        <f t="shared" si="4"/>
        <v>4921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/>
      <c r="I51" s="1">
        <f t="shared" si="4"/>
        <v>4922</v>
      </c>
      <c r="J51" s="79"/>
    </row>
    <row r="52" spans="1:10" ht="12.75" customHeight="1"/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</sheetData>
  <sheetProtection formatColumns="0" formatRows="0" insertColumns="0" insertRows="0" selectLockedCells="1"/>
  <mergeCells count="3">
    <mergeCell ref="A1:H2"/>
    <mergeCell ref="A4:C4"/>
    <mergeCell ref="A51:E5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53735"/>
  </sheetPr>
  <dimension ref="A1:K989"/>
  <sheetViews>
    <sheetView zoomScaleNormal="100" workbookViewId="0">
      <selection sqref="A1:H2"/>
    </sheetView>
  </sheetViews>
  <sheetFormatPr baseColWidth="10" defaultColWidth="9.109375" defaultRowHeight="13.2"/>
  <cols>
    <col min="1" max="1" width="18.6640625"/>
    <col min="2" max="2" width="25.5546875" customWidth="1"/>
    <col min="3" max="3" width="25.88671875"/>
    <col min="4" max="4" width="27.44140625"/>
    <col min="5" max="5" width="26.33203125"/>
    <col min="6" max="6" width="16.109375"/>
    <col min="7" max="7" width="27.109375"/>
    <col min="8" max="8" width="22.5546875"/>
    <col min="9" max="9" width="9"/>
    <col min="10" max="11" width="0" hidden="1"/>
    <col min="12" max="26" width="9"/>
  </cols>
  <sheetData>
    <row r="1" spans="1:11" ht="12.75" customHeight="1">
      <c r="A1" s="213"/>
      <c r="B1" s="213"/>
      <c r="C1" s="213"/>
      <c r="D1" s="213"/>
      <c r="E1" s="213"/>
      <c r="F1" s="213"/>
      <c r="G1" s="213"/>
      <c r="H1" s="213"/>
      <c r="I1" s="1"/>
      <c r="J1" s="1"/>
    </row>
    <row r="2" spans="1:11" ht="22.5" customHeight="1">
      <c r="A2" s="213"/>
      <c r="B2" s="213"/>
      <c r="C2" s="213"/>
      <c r="D2" s="213"/>
      <c r="E2" s="213"/>
      <c r="F2" s="213"/>
      <c r="G2" s="213"/>
      <c r="H2" s="213"/>
      <c r="I2" s="1"/>
      <c r="J2" s="1"/>
    </row>
    <row r="3" spans="1:11" ht="12.75" customHeight="1" thickBot="1">
      <c r="A3" s="151"/>
      <c r="B3" s="151"/>
      <c r="C3" s="151"/>
      <c r="D3" s="151"/>
      <c r="E3" s="151"/>
      <c r="F3" s="151"/>
      <c r="G3" s="151"/>
      <c r="H3" s="151"/>
      <c r="I3" s="1"/>
      <c r="J3" s="1"/>
    </row>
    <row r="4" spans="1:11" ht="22.8" thickBot="1">
      <c r="A4" s="214" t="s">
        <v>19</v>
      </c>
      <c r="B4" s="214"/>
      <c r="C4" s="214"/>
      <c r="D4" s="152" t="s">
        <v>20</v>
      </c>
      <c r="E4" s="145">
        <f>'Frais transport Novembre 15'!E4+30</f>
        <v>43435</v>
      </c>
      <c r="F4" s="152" t="s">
        <v>21</v>
      </c>
      <c r="G4" s="153">
        <f>E4+30</f>
        <v>43465</v>
      </c>
      <c r="H4" s="151"/>
      <c r="I4" s="1"/>
      <c r="J4" s="1"/>
    </row>
    <row r="5" spans="1:11" ht="19.5" customHeight="1" thickBot="1">
      <c r="A5" s="154"/>
      <c r="B5" s="154"/>
      <c r="C5" s="151"/>
      <c r="D5" s="151"/>
      <c r="E5" s="151"/>
      <c r="F5" s="151"/>
      <c r="G5" s="151"/>
      <c r="H5" s="155"/>
      <c r="I5" s="61"/>
      <c r="J5" s="1"/>
      <c r="K5">
        <v>0.55000000000000004</v>
      </c>
    </row>
    <row r="6" spans="1:11" ht="19.5" customHeight="1" thickBot="1">
      <c r="A6" s="88" t="s">
        <v>22</v>
      </c>
      <c r="B6" s="89" t="s">
        <v>23</v>
      </c>
      <c r="C6" s="89" t="s">
        <v>24</v>
      </c>
      <c r="D6" s="89" t="s">
        <v>23</v>
      </c>
      <c r="E6" s="89" t="s">
        <v>24</v>
      </c>
      <c r="F6" s="89" t="s">
        <v>25</v>
      </c>
      <c r="G6" s="89" t="s">
        <v>26</v>
      </c>
      <c r="H6" s="90" t="s">
        <v>27</v>
      </c>
      <c r="I6" s="1"/>
      <c r="J6" s="1"/>
      <c r="K6">
        <v>0.48</v>
      </c>
    </row>
    <row r="7" spans="1:11" ht="18.75" customHeight="1">
      <c r="A7" s="215" t="s">
        <v>32</v>
      </c>
      <c r="B7" s="216"/>
      <c r="C7" s="139"/>
      <c r="D7" s="62"/>
      <c r="E7" s="83"/>
      <c r="F7" s="189">
        <f>C7-B7+E7-D7</f>
        <v>0</v>
      </c>
      <c r="G7" s="146">
        <f>IF(F7&lt;I12,I$8,I$9)</f>
        <v>0.55000000000000004</v>
      </c>
      <c r="H7" s="147">
        <f>F7*G7</f>
        <v>0</v>
      </c>
      <c r="I7" s="1">
        <v>5000</v>
      </c>
      <c r="J7" s="1"/>
    </row>
    <row r="8" spans="1:11" ht="18.75" customHeight="1">
      <c r="A8" s="93"/>
      <c r="B8" s="94"/>
      <c r="C8" s="95"/>
      <c r="D8" s="95"/>
      <c r="E8" s="96"/>
      <c r="F8" s="134">
        <f t="shared" ref="F8:F50" si="0">C8-B8+E8-D8</f>
        <v>0</v>
      </c>
      <c r="G8" s="148">
        <f t="shared" ref="G8:G50" si="1">IF(F8&lt;I13,I$8,I$9)</f>
        <v>0.55000000000000004</v>
      </c>
      <c r="H8" s="149">
        <f t="shared" ref="H8:H50" si="2">F8*G8</f>
        <v>0</v>
      </c>
      <c r="I8" s="1">
        <v>0.55000000000000004</v>
      </c>
      <c r="J8" s="1"/>
    </row>
    <row r="9" spans="1:11" ht="18.75" customHeight="1">
      <c r="A9" s="98"/>
      <c r="B9" s="99"/>
      <c r="C9" s="100"/>
      <c r="D9" s="100"/>
      <c r="E9" s="101"/>
      <c r="F9" s="135">
        <f t="shared" si="0"/>
        <v>0</v>
      </c>
      <c r="G9" s="135">
        <f t="shared" si="1"/>
        <v>0.55000000000000004</v>
      </c>
      <c r="H9" s="158">
        <f t="shared" si="2"/>
        <v>0</v>
      </c>
      <c r="I9" s="1">
        <v>0.48</v>
      </c>
      <c r="J9" s="1"/>
    </row>
    <row r="10" spans="1:11" ht="18.75" customHeight="1">
      <c r="A10" s="198"/>
      <c r="B10" s="191"/>
      <c r="C10" s="91"/>
      <c r="D10" s="91"/>
      <c r="E10" s="92"/>
      <c r="F10" s="177">
        <f t="shared" si="0"/>
        <v>0</v>
      </c>
      <c r="G10" s="171">
        <f t="shared" si="1"/>
        <v>0.55000000000000004</v>
      </c>
      <c r="H10" s="172">
        <f t="shared" si="2"/>
        <v>0</v>
      </c>
      <c r="I10" s="1"/>
      <c r="J10" s="1"/>
    </row>
    <row r="11" spans="1:11" ht="18.75" customHeight="1">
      <c r="A11" s="103"/>
      <c r="B11" s="104"/>
      <c r="C11" s="105"/>
      <c r="D11" s="105"/>
      <c r="E11" s="106"/>
      <c r="F11" s="144">
        <f t="shared" si="0"/>
        <v>0</v>
      </c>
      <c r="G11" s="173">
        <f t="shared" si="1"/>
        <v>0.55000000000000004</v>
      </c>
      <c r="H11" s="174">
        <f t="shared" si="2"/>
        <v>0</v>
      </c>
      <c r="I11" s="1">
        <v>4922</v>
      </c>
      <c r="J11" s="1"/>
    </row>
    <row r="12" spans="1:11" ht="18.75" customHeight="1">
      <c r="A12" s="98"/>
      <c r="B12" s="99"/>
      <c r="C12" s="100"/>
      <c r="D12" s="100"/>
      <c r="E12" s="101"/>
      <c r="F12" s="135">
        <f t="shared" si="0"/>
        <v>0</v>
      </c>
      <c r="G12" s="135">
        <f t="shared" si="1"/>
        <v>0.55000000000000004</v>
      </c>
      <c r="H12" s="158">
        <f t="shared" si="2"/>
        <v>0</v>
      </c>
      <c r="I12" s="1">
        <f t="shared" ref="I12:I17" si="3">I11-F8+1</f>
        <v>4923</v>
      </c>
      <c r="J12" s="1"/>
    </row>
    <row r="13" spans="1:11" ht="18.75" customHeight="1">
      <c r="A13" s="93"/>
      <c r="B13" s="94"/>
      <c r="C13" s="95"/>
      <c r="D13" s="95"/>
      <c r="E13" s="96"/>
      <c r="F13" s="134">
        <f t="shared" si="0"/>
        <v>0</v>
      </c>
      <c r="G13" s="148">
        <f t="shared" si="1"/>
        <v>0.55000000000000004</v>
      </c>
      <c r="H13" s="149">
        <f t="shared" si="2"/>
        <v>0</v>
      </c>
      <c r="I13" s="1">
        <f t="shared" si="3"/>
        <v>4924</v>
      </c>
      <c r="J13" s="1"/>
    </row>
    <row r="14" spans="1:11" ht="18.75" customHeight="1">
      <c r="A14" s="98"/>
      <c r="B14" s="99"/>
      <c r="C14" s="100"/>
      <c r="D14" s="100"/>
      <c r="E14" s="101"/>
      <c r="F14" s="135">
        <f t="shared" si="0"/>
        <v>0</v>
      </c>
      <c r="G14" s="135">
        <f t="shared" si="1"/>
        <v>0.55000000000000004</v>
      </c>
      <c r="H14" s="158">
        <f t="shared" si="2"/>
        <v>0</v>
      </c>
      <c r="I14" s="1">
        <f t="shared" si="3"/>
        <v>4925</v>
      </c>
      <c r="J14" s="1"/>
    </row>
    <row r="15" spans="1:11" ht="18.75" customHeight="1">
      <c r="A15" s="93"/>
      <c r="B15" s="94"/>
      <c r="C15" s="95"/>
      <c r="D15" s="95"/>
      <c r="E15" s="96"/>
      <c r="F15" s="134">
        <f t="shared" si="0"/>
        <v>0</v>
      </c>
      <c r="G15" s="148">
        <f t="shared" si="1"/>
        <v>0.55000000000000004</v>
      </c>
      <c r="H15" s="149">
        <f t="shared" si="2"/>
        <v>0</v>
      </c>
      <c r="I15" s="1">
        <f t="shared" si="3"/>
        <v>4926</v>
      </c>
      <c r="J15" s="1"/>
    </row>
    <row r="16" spans="1:11" ht="18.75" customHeight="1">
      <c r="A16" s="98"/>
      <c r="B16" s="99"/>
      <c r="C16" s="100"/>
      <c r="D16" s="100"/>
      <c r="E16" s="101"/>
      <c r="F16" s="135">
        <f t="shared" si="0"/>
        <v>0</v>
      </c>
      <c r="G16" s="135">
        <f t="shared" si="1"/>
        <v>0.55000000000000004</v>
      </c>
      <c r="H16" s="158">
        <f t="shared" si="2"/>
        <v>0</v>
      </c>
      <c r="I16" s="1">
        <f t="shared" si="3"/>
        <v>4927</v>
      </c>
      <c r="J16" s="1"/>
    </row>
    <row r="17" spans="1:10" ht="18.75" customHeight="1">
      <c r="A17" s="93"/>
      <c r="B17" s="94"/>
      <c r="C17" s="95"/>
      <c r="D17" s="95"/>
      <c r="E17" s="96"/>
      <c r="F17" s="134">
        <f t="shared" si="0"/>
        <v>0</v>
      </c>
      <c r="G17" s="148">
        <f t="shared" si="1"/>
        <v>0.55000000000000004</v>
      </c>
      <c r="H17" s="149">
        <f t="shared" si="2"/>
        <v>0</v>
      </c>
      <c r="I17" s="1">
        <f t="shared" si="3"/>
        <v>4928</v>
      </c>
      <c r="J17" s="1"/>
    </row>
    <row r="18" spans="1:10" ht="18.75" customHeight="1">
      <c r="A18" s="98"/>
      <c r="B18" s="99"/>
      <c r="C18" s="100"/>
      <c r="D18" s="100"/>
      <c r="E18" s="101"/>
      <c r="F18" s="135">
        <f t="shared" si="0"/>
        <v>0</v>
      </c>
      <c r="G18" s="135">
        <f t="shared" si="1"/>
        <v>0.55000000000000004</v>
      </c>
      <c r="H18" s="158">
        <f t="shared" si="2"/>
        <v>0</v>
      </c>
      <c r="I18" s="1">
        <f t="shared" ref="I18:I52" si="4">I17-F29+1</f>
        <v>4929</v>
      </c>
      <c r="J18" s="1"/>
    </row>
    <row r="19" spans="1:10" ht="18.75" customHeight="1">
      <c r="A19" s="93"/>
      <c r="B19" s="94"/>
      <c r="C19" s="95"/>
      <c r="D19" s="95"/>
      <c r="E19" s="96"/>
      <c r="F19" s="134">
        <f t="shared" si="0"/>
        <v>0</v>
      </c>
      <c r="G19" s="148">
        <f t="shared" si="1"/>
        <v>0.55000000000000004</v>
      </c>
      <c r="H19" s="149">
        <f t="shared" si="2"/>
        <v>0</v>
      </c>
      <c r="I19" s="1">
        <f t="shared" si="4"/>
        <v>4930</v>
      </c>
      <c r="J19" s="1"/>
    </row>
    <row r="20" spans="1:10" ht="18.75" customHeight="1">
      <c r="A20" s="98"/>
      <c r="B20" s="99"/>
      <c r="C20" s="100"/>
      <c r="D20" s="100"/>
      <c r="E20" s="101"/>
      <c r="F20" s="135">
        <f t="shared" si="0"/>
        <v>0</v>
      </c>
      <c r="G20" s="135">
        <f t="shared" si="1"/>
        <v>0.55000000000000004</v>
      </c>
      <c r="H20" s="158">
        <f t="shared" si="2"/>
        <v>0</v>
      </c>
      <c r="I20" s="1">
        <f t="shared" si="4"/>
        <v>4931</v>
      </c>
      <c r="J20" s="1"/>
    </row>
    <row r="21" spans="1:10" ht="18.75" customHeight="1">
      <c r="A21" s="93"/>
      <c r="B21" s="94"/>
      <c r="C21" s="95"/>
      <c r="D21" s="95"/>
      <c r="E21" s="96"/>
      <c r="F21" s="134">
        <f t="shared" si="0"/>
        <v>0</v>
      </c>
      <c r="G21" s="148">
        <f t="shared" si="1"/>
        <v>0.55000000000000004</v>
      </c>
      <c r="H21" s="149">
        <f t="shared" si="2"/>
        <v>0</v>
      </c>
      <c r="I21" s="1">
        <f t="shared" si="4"/>
        <v>4932</v>
      </c>
      <c r="J21" s="1"/>
    </row>
    <row r="22" spans="1:10" ht="18.75" customHeight="1">
      <c r="A22" s="98"/>
      <c r="B22" s="99"/>
      <c r="C22" s="100"/>
      <c r="D22" s="100"/>
      <c r="E22" s="101"/>
      <c r="F22" s="135">
        <f t="shared" si="0"/>
        <v>0</v>
      </c>
      <c r="G22" s="135">
        <f t="shared" si="1"/>
        <v>0.55000000000000004</v>
      </c>
      <c r="H22" s="158">
        <f t="shared" si="2"/>
        <v>0</v>
      </c>
      <c r="I22" s="1">
        <f t="shared" si="4"/>
        <v>4933</v>
      </c>
      <c r="J22" s="1"/>
    </row>
    <row r="23" spans="1:10" ht="18.75" customHeight="1">
      <c r="A23" s="93"/>
      <c r="B23" s="94"/>
      <c r="C23" s="95"/>
      <c r="D23" s="95"/>
      <c r="E23" s="96"/>
      <c r="F23" s="134">
        <f t="shared" si="0"/>
        <v>0</v>
      </c>
      <c r="G23" s="148">
        <f t="shared" si="1"/>
        <v>0.55000000000000004</v>
      </c>
      <c r="H23" s="149">
        <f t="shared" si="2"/>
        <v>0</v>
      </c>
      <c r="I23" s="1">
        <f t="shared" si="4"/>
        <v>4934</v>
      </c>
      <c r="J23" s="1"/>
    </row>
    <row r="24" spans="1:10" ht="18.75" customHeight="1">
      <c r="A24" s="98"/>
      <c r="B24" s="99"/>
      <c r="C24" s="100"/>
      <c r="D24" s="100"/>
      <c r="E24" s="101"/>
      <c r="F24" s="135">
        <f t="shared" si="0"/>
        <v>0</v>
      </c>
      <c r="G24" s="135">
        <f t="shared" si="1"/>
        <v>0.55000000000000004</v>
      </c>
      <c r="H24" s="158">
        <f t="shared" si="2"/>
        <v>0</v>
      </c>
      <c r="I24" s="1">
        <f t="shared" si="4"/>
        <v>4935</v>
      </c>
      <c r="J24" s="1"/>
    </row>
    <row r="25" spans="1:10" ht="18.75" customHeight="1">
      <c r="A25" s="93"/>
      <c r="B25" s="94"/>
      <c r="C25" s="95"/>
      <c r="D25" s="95"/>
      <c r="E25" s="96"/>
      <c r="F25" s="134">
        <f t="shared" si="0"/>
        <v>0</v>
      </c>
      <c r="G25" s="148">
        <f t="shared" si="1"/>
        <v>0.55000000000000004</v>
      </c>
      <c r="H25" s="149">
        <f t="shared" si="2"/>
        <v>0</v>
      </c>
      <c r="I25" s="1">
        <f t="shared" si="4"/>
        <v>4936</v>
      </c>
      <c r="J25" s="1"/>
    </row>
    <row r="26" spans="1:10" ht="18.75" customHeight="1">
      <c r="A26" s="98"/>
      <c r="B26" s="99"/>
      <c r="C26" s="100"/>
      <c r="D26" s="100"/>
      <c r="E26" s="101"/>
      <c r="F26" s="135">
        <f t="shared" si="0"/>
        <v>0</v>
      </c>
      <c r="G26" s="135">
        <f t="shared" si="1"/>
        <v>0.55000000000000004</v>
      </c>
      <c r="H26" s="158">
        <f t="shared" si="2"/>
        <v>0</v>
      </c>
      <c r="I26" s="1">
        <f t="shared" si="4"/>
        <v>4937</v>
      </c>
      <c r="J26" s="1"/>
    </row>
    <row r="27" spans="1:10" ht="18.75" customHeight="1">
      <c r="A27" s="93"/>
      <c r="B27" s="94"/>
      <c r="C27" s="95"/>
      <c r="D27" s="95"/>
      <c r="E27" s="96"/>
      <c r="F27" s="134">
        <f t="shared" si="0"/>
        <v>0</v>
      </c>
      <c r="G27" s="148">
        <f t="shared" si="1"/>
        <v>0.55000000000000004</v>
      </c>
      <c r="H27" s="149">
        <f t="shared" si="2"/>
        <v>0</v>
      </c>
      <c r="I27" s="1">
        <f t="shared" si="4"/>
        <v>4938</v>
      </c>
      <c r="J27" s="1"/>
    </row>
    <row r="28" spans="1:10" ht="18.75" customHeight="1">
      <c r="A28" s="98"/>
      <c r="B28" s="99"/>
      <c r="C28" s="100"/>
      <c r="D28" s="100"/>
      <c r="E28" s="101"/>
      <c r="F28" s="135">
        <f t="shared" si="0"/>
        <v>0</v>
      </c>
      <c r="G28" s="135">
        <f t="shared" si="1"/>
        <v>0.55000000000000004</v>
      </c>
      <c r="H28" s="158">
        <f t="shared" si="2"/>
        <v>0</v>
      </c>
      <c r="I28" s="1">
        <f t="shared" si="4"/>
        <v>4939</v>
      </c>
      <c r="J28" s="1"/>
    </row>
    <row r="29" spans="1:10" ht="18.75" customHeight="1">
      <c r="A29" s="93"/>
      <c r="B29" s="94"/>
      <c r="C29" s="95"/>
      <c r="D29" s="95"/>
      <c r="E29" s="96"/>
      <c r="F29" s="134">
        <f t="shared" si="0"/>
        <v>0</v>
      </c>
      <c r="G29" s="148">
        <f t="shared" si="1"/>
        <v>0.55000000000000004</v>
      </c>
      <c r="H29" s="149">
        <f t="shared" si="2"/>
        <v>0</v>
      </c>
      <c r="I29" s="1">
        <f t="shared" si="4"/>
        <v>4940</v>
      </c>
      <c r="J29" s="1"/>
    </row>
    <row r="30" spans="1:10" ht="18.75" customHeight="1">
      <c r="A30" s="98"/>
      <c r="B30" s="99"/>
      <c r="C30" s="100"/>
      <c r="D30" s="100"/>
      <c r="E30" s="101"/>
      <c r="F30" s="135">
        <f t="shared" si="0"/>
        <v>0</v>
      </c>
      <c r="G30" s="135">
        <f t="shared" si="1"/>
        <v>0.55000000000000004</v>
      </c>
      <c r="H30" s="158">
        <f t="shared" si="2"/>
        <v>0</v>
      </c>
      <c r="I30" s="1">
        <f t="shared" si="4"/>
        <v>4941</v>
      </c>
      <c r="J30" s="1"/>
    </row>
    <row r="31" spans="1:10" ht="18.75" customHeight="1">
      <c r="A31" s="93"/>
      <c r="B31" s="94"/>
      <c r="C31" s="95"/>
      <c r="D31" s="95"/>
      <c r="E31" s="96"/>
      <c r="F31" s="134">
        <f t="shared" si="0"/>
        <v>0</v>
      </c>
      <c r="G31" s="148">
        <f t="shared" si="1"/>
        <v>0.55000000000000004</v>
      </c>
      <c r="H31" s="149">
        <f t="shared" si="2"/>
        <v>0</v>
      </c>
      <c r="I31" s="1">
        <f t="shared" si="4"/>
        <v>4942</v>
      </c>
      <c r="J31" s="1"/>
    </row>
    <row r="32" spans="1:10" ht="18.75" customHeight="1">
      <c r="A32" s="98"/>
      <c r="B32" s="99"/>
      <c r="C32" s="100"/>
      <c r="D32" s="100"/>
      <c r="E32" s="101"/>
      <c r="F32" s="135">
        <f t="shared" si="0"/>
        <v>0</v>
      </c>
      <c r="G32" s="135">
        <f t="shared" si="1"/>
        <v>0.55000000000000004</v>
      </c>
      <c r="H32" s="158">
        <f t="shared" si="2"/>
        <v>0</v>
      </c>
      <c r="I32" s="1">
        <f t="shared" si="4"/>
        <v>4943</v>
      </c>
      <c r="J32" s="1"/>
    </row>
    <row r="33" spans="1:10" ht="18.75" customHeight="1">
      <c r="A33" s="93"/>
      <c r="B33" s="94"/>
      <c r="C33" s="95"/>
      <c r="D33" s="95"/>
      <c r="E33" s="96"/>
      <c r="F33" s="134">
        <f t="shared" si="0"/>
        <v>0</v>
      </c>
      <c r="G33" s="148">
        <f t="shared" si="1"/>
        <v>0.55000000000000004</v>
      </c>
      <c r="H33" s="149">
        <f t="shared" si="2"/>
        <v>0</v>
      </c>
      <c r="I33" s="1">
        <f t="shared" si="4"/>
        <v>4944</v>
      </c>
      <c r="J33" s="1"/>
    </row>
    <row r="34" spans="1:10" ht="18.75" customHeight="1">
      <c r="A34" s="98"/>
      <c r="B34" s="99"/>
      <c r="C34" s="100"/>
      <c r="D34" s="100"/>
      <c r="E34" s="101"/>
      <c r="F34" s="135">
        <f t="shared" si="0"/>
        <v>0</v>
      </c>
      <c r="G34" s="135">
        <f t="shared" si="1"/>
        <v>0.55000000000000004</v>
      </c>
      <c r="H34" s="158">
        <f t="shared" si="2"/>
        <v>0</v>
      </c>
      <c r="I34" s="1">
        <f t="shared" si="4"/>
        <v>4945</v>
      </c>
      <c r="J34" s="1"/>
    </row>
    <row r="35" spans="1:10" ht="18.75" customHeight="1">
      <c r="A35" s="93"/>
      <c r="B35" s="94"/>
      <c r="C35" s="95"/>
      <c r="D35" s="95"/>
      <c r="E35" s="96"/>
      <c r="F35" s="134">
        <f t="shared" si="0"/>
        <v>0</v>
      </c>
      <c r="G35" s="148">
        <f t="shared" si="1"/>
        <v>0.55000000000000004</v>
      </c>
      <c r="H35" s="149">
        <f t="shared" si="2"/>
        <v>0</v>
      </c>
      <c r="I35" s="1">
        <f t="shared" si="4"/>
        <v>4946</v>
      </c>
      <c r="J35" s="1"/>
    </row>
    <row r="36" spans="1:10" ht="18.75" customHeight="1">
      <c r="A36" s="98"/>
      <c r="B36" s="99"/>
      <c r="C36" s="100"/>
      <c r="D36" s="100"/>
      <c r="E36" s="101"/>
      <c r="F36" s="135">
        <f t="shared" si="0"/>
        <v>0</v>
      </c>
      <c r="G36" s="135">
        <f t="shared" si="1"/>
        <v>0.55000000000000004</v>
      </c>
      <c r="H36" s="158">
        <f t="shared" si="2"/>
        <v>0</v>
      </c>
      <c r="I36" s="1">
        <f t="shared" si="4"/>
        <v>4947</v>
      </c>
      <c r="J36" s="1"/>
    </row>
    <row r="37" spans="1:10" ht="18.75" customHeight="1">
      <c r="A37" s="93"/>
      <c r="B37" s="94"/>
      <c r="C37" s="95"/>
      <c r="D37" s="95"/>
      <c r="E37" s="96"/>
      <c r="F37" s="134">
        <f t="shared" si="0"/>
        <v>0</v>
      </c>
      <c r="G37" s="148">
        <f t="shared" si="1"/>
        <v>0.55000000000000004</v>
      </c>
      <c r="H37" s="149">
        <f t="shared" si="2"/>
        <v>0</v>
      </c>
      <c r="I37" s="1">
        <f t="shared" si="4"/>
        <v>4948</v>
      </c>
      <c r="J37" s="1"/>
    </row>
    <row r="38" spans="1:10" ht="18.75" customHeight="1">
      <c r="A38" s="98"/>
      <c r="B38" s="99"/>
      <c r="C38" s="100"/>
      <c r="D38" s="100"/>
      <c r="E38" s="101"/>
      <c r="F38" s="134">
        <f t="shared" si="0"/>
        <v>0</v>
      </c>
      <c r="G38" s="135">
        <f t="shared" si="1"/>
        <v>0.55000000000000004</v>
      </c>
      <c r="H38" s="158">
        <f t="shared" si="2"/>
        <v>0</v>
      </c>
      <c r="I38" s="1">
        <f t="shared" si="4"/>
        <v>4949</v>
      </c>
      <c r="J38" s="1"/>
    </row>
    <row r="39" spans="1:10" ht="18.75" customHeight="1">
      <c r="A39" s="93"/>
      <c r="B39" s="94"/>
      <c r="C39" s="95"/>
      <c r="D39" s="95"/>
      <c r="E39" s="96"/>
      <c r="F39" s="134">
        <f t="shared" si="0"/>
        <v>0</v>
      </c>
      <c r="G39" s="148">
        <f t="shared" si="1"/>
        <v>0.55000000000000004</v>
      </c>
      <c r="H39" s="149">
        <f t="shared" si="2"/>
        <v>0</v>
      </c>
      <c r="I39" s="1">
        <f t="shared" si="4"/>
        <v>4950</v>
      </c>
      <c r="J39" s="1"/>
    </row>
    <row r="40" spans="1:10" ht="18.75" customHeight="1">
      <c r="A40" s="98"/>
      <c r="B40" s="99"/>
      <c r="C40" s="100"/>
      <c r="D40" s="100"/>
      <c r="E40" s="101"/>
      <c r="F40" s="134">
        <f t="shared" si="0"/>
        <v>0</v>
      </c>
      <c r="G40" s="135">
        <f t="shared" si="1"/>
        <v>0.55000000000000004</v>
      </c>
      <c r="H40" s="158">
        <f t="shared" si="2"/>
        <v>0</v>
      </c>
      <c r="I40" s="1">
        <f t="shared" si="4"/>
        <v>4951</v>
      </c>
      <c r="J40" s="1"/>
    </row>
    <row r="41" spans="1:10" ht="18.75" customHeight="1">
      <c r="A41" s="93"/>
      <c r="B41" s="94"/>
      <c r="C41" s="95"/>
      <c r="D41" s="95"/>
      <c r="E41" s="96"/>
      <c r="F41" s="134">
        <f t="shared" si="0"/>
        <v>0</v>
      </c>
      <c r="G41" s="148">
        <f t="shared" si="1"/>
        <v>0.55000000000000004</v>
      </c>
      <c r="H41" s="149">
        <f t="shared" si="2"/>
        <v>0</v>
      </c>
      <c r="I41" s="1">
        <f t="shared" si="4"/>
        <v>4952</v>
      </c>
      <c r="J41" s="1"/>
    </row>
    <row r="42" spans="1:10" ht="18.75" customHeight="1">
      <c r="A42" s="98"/>
      <c r="B42" s="99"/>
      <c r="C42" s="100"/>
      <c r="D42" s="100"/>
      <c r="E42" s="101"/>
      <c r="F42" s="134">
        <f t="shared" si="0"/>
        <v>0</v>
      </c>
      <c r="G42" s="135">
        <f t="shared" si="1"/>
        <v>0.55000000000000004</v>
      </c>
      <c r="H42" s="158">
        <f t="shared" si="2"/>
        <v>0</v>
      </c>
      <c r="I42" s="1">
        <f t="shared" si="4"/>
        <v>4953</v>
      </c>
      <c r="J42" s="1"/>
    </row>
    <row r="43" spans="1:10" ht="18.75" customHeight="1">
      <c r="A43" s="93"/>
      <c r="B43" s="94"/>
      <c r="C43" s="95"/>
      <c r="D43" s="95"/>
      <c r="E43" s="96"/>
      <c r="F43" s="134">
        <f t="shared" si="0"/>
        <v>0</v>
      </c>
      <c r="G43" s="148">
        <f t="shared" si="1"/>
        <v>0.55000000000000004</v>
      </c>
      <c r="H43" s="149">
        <f t="shared" si="2"/>
        <v>0</v>
      </c>
      <c r="I43" s="1">
        <f t="shared" si="4"/>
        <v>4954</v>
      </c>
      <c r="J43" s="1"/>
    </row>
    <row r="44" spans="1:10" ht="18.75" customHeight="1">
      <c r="A44" s="98"/>
      <c r="B44" s="99"/>
      <c r="C44" s="100"/>
      <c r="D44" s="100"/>
      <c r="E44" s="101"/>
      <c r="F44" s="134">
        <f t="shared" si="0"/>
        <v>0</v>
      </c>
      <c r="G44" s="135">
        <f t="shared" si="1"/>
        <v>0.55000000000000004</v>
      </c>
      <c r="H44" s="158">
        <f t="shared" si="2"/>
        <v>0</v>
      </c>
      <c r="I44" s="1">
        <f t="shared" si="4"/>
        <v>4955</v>
      </c>
      <c r="J44" s="1"/>
    </row>
    <row r="45" spans="1:10" ht="18.75" customHeight="1">
      <c r="A45" s="93"/>
      <c r="B45" s="94"/>
      <c r="C45" s="95"/>
      <c r="D45" s="95"/>
      <c r="E45" s="96"/>
      <c r="F45" s="134">
        <f t="shared" si="0"/>
        <v>0</v>
      </c>
      <c r="G45" s="148">
        <f t="shared" si="1"/>
        <v>0.55000000000000004</v>
      </c>
      <c r="H45" s="149">
        <f t="shared" si="2"/>
        <v>0</v>
      </c>
      <c r="I45" s="1">
        <f t="shared" si="4"/>
        <v>4956</v>
      </c>
      <c r="J45" s="1"/>
    </row>
    <row r="46" spans="1:10" ht="18.75" customHeight="1">
      <c r="A46" s="98"/>
      <c r="B46" s="99"/>
      <c r="C46" s="100"/>
      <c r="D46" s="100"/>
      <c r="E46" s="101"/>
      <c r="F46" s="134">
        <f t="shared" si="0"/>
        <v>0</v>
      </c>
      <c r="G46" s="135">
        <f t="shared" si="1"/>
        <v>0.55000000000000004</v>
      </c>
      <c r="H46" s="158">
        <f t="shared" si="2"/>
        <v>0</v>
      </c>
      <c r="I46" s="1">
        <f t="shared" si="4"/>
        <v>4957</v>
      </c>
      <c r="J46" s="1"/>
    </row>
    <row r="47" spans="1:10" ht="18.75" customHeight="1">
      <c r="A47" s="93"/>
      <c r="B47" s="94"/>
      <c r="C47" s="95"/>
      <c r="D47" s="95"/>
      <c r="E47" s="96"/>
      <c r="F47" s="134">
        <f t="shared" si="0"/>
        <v>0</v>
      </c>
      <c r="G47" s="148">
        <f t="shared" si="1"/>
        <v>0.55000000000000004</v>
      </c>
      <c r="H47" s="149">
        <f t="shared" si="2"/>
        <v>0</v>
      </c>
      <c r="I47" s="1">
        <f t="shared" si="4"/>
        <v>4958</v>
      </c>
      <c r="J47" s="1"/>
    </row>
    <row r="48" spans="1:10" ht="18.75" customHeight="1">
      <c r="A48" s="98"/>
      <c r="B48" s="99"/>
      <c r="C48" s="100"/>
      <c r="D48" s="100"/>
      <c r="E48" s="101"/>
      <c r="F48" s="134">
        <f t="shared" si="0"/>
        <v>0</v>
      </c>
      <c r="G48" s="135">
        <f t="shared" si="1"/>
        <v>0.48</v>
      </c>
      <c r="H48" s="158">
        <f t="shared" si="2"/>
        <v>0</v>
      </c>
      <c r="I48" s="1">
        <f t="shared" si="4"/>
        <v>4959</v>
      </c>
      <c r="J48" s="1"/>
    </row>
    <row r="49" spans="1:10" ht="18.75" customHeight="1">
      <c r="A49" s="93"/>
      <c r="B49" s="94"/>
      <c r="C49" s="95"/>
      <c r="D49" s="95"/>
      <c r="E49" s="96"/>
      <c r="F49" s="134">
        <f t="shared" si="0"/>
        <v>0</v>
      </c>
      <c r="G49" s="148">
        <f t="shared" si="1"/>
        <v>0.48</v>
      </c>
      <c r="H49" s="149">
        <f t="shared" si="2"/>
        <v>0</v>
      </c>
      <c r="I49" s="1">
        <f t="shared" si="4"/>
        <v>4960</v>
      </c>
      <c r="J49" s="1"/>
    </row>
    <row r="50" spans="1:10" ht="18.75" customHeight="1">
      <c r="A50" s="98"/>
      <c r="B50" s="99"/>
      <c r="C50" s="100"/>
      <c r="D50" s="100"/>
      <c r="E50" s="101"/>
      <c r="F50" s="134">
        <f t="shared" si="0"/>
        <v>0</v>
      </c>
      <c r="G50" s="135">
        <f t="shared" si="1"/>
        <v>0.48</v>
      </c>
      <c r="H50" s="149">
        <f t="shared" si="2"/>
        <v>0</v>
      </c>
      <c r="I50" s="1">
        <f t="shared" si="4"/>
        <v>4961</v>
      </c>
      <c r="J50" s="1"/>
    </row>
    <row r="51" spans="1:10" ht="17.399999999999999">
      <c r="A51" s="207" t="s">
        <v>30</v>
      </c>
      <c r="B51" s="207"/>
      <c r="C51" s="207"/>
      <c r="D51" s="207"/>
      <c r="E51" s="207"/>
      <c r="F51" s="175">
        <f>SUM(F7:F49)</f>
        <v>0</v>
      </c>
      <c r="G51" s="175"/>
      <c r="H51" s="175">
        <f>SUM(H7:H50)</f>
        <v>0</v>
      </c>
      <c r="I51" s="1">
        <f t="shared" si="4"/>
        <v>4962</v>
      </c>
      <c r="J51" s="79"/>
    </row>
    <row r="52" spans="1:10" ht="12.75" customHeight="1">
      <c r="I52" s="1">
        <f t="shared" si="4"/>
        <v>4963</v>
      </c>
    </row>
    <row r="53" spans="1:10" ht="12.75" customHeight="1"/>
    <row r="54" spans="1:10" ht="12.75" customHeight="1"/>
    <row r="55" spans="1:10" ht="12.75" customHeight="1"/>
    <row r="56" spans="1:10" ht="12.75" customHeight="1"/>
    <row r="57" spans="1:10" ht="12.75" customHeight="1"/>
    <row r="58" spans="1:10" ht="12.75" customHeight="1"/>
    <row r="59" spans="1:10" ht="12.75" customHeight="1"/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</sheetData>
  <mergeCells count="4">
    <mergeCell ref="A1:H2"/>
    <mergeCell ref="A4:C4"/>
    <mergeCell ref="A51:E51"/>
    <mergeCell ref="A7:B7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Z1"/>
  <sheetViews>
    <sheetView zoomScaleNormal="100" workbookViewId="0"/>
  </sheetViews>
  <sheetFormatPr baseColWidth="10" defaultColWidth="9.109375" defaultRowHeight="13.2"/>
  <cols>
    <col min="1" max="6" width="10.5546875"/>
    <col min="7" max="26" width="9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Z1"/>
  <sheetViews>
    <sheetView zoomScaleNormal="100" workbookViewId="0"/>
  </sheetViews>
  <sheetFormatPr baseColWidth="10" defaultColWidth="9.109375" defaultRowHeight="13.2"/>
  <cols>
    <col min="1" max="6" width="10.5546875"/>
    <col min="7" max="26" width="9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Explication du fonctionnement</vt:lpstr>
      <vt:lpstr>COMPILATION TRANSP</vt:lpstr>
      <vt:lpstr>Frais de transport janvier15</vt:lpstr>
      <vt:lpstr>Frais transport février 15</vt:lpstr>
      <vt:lpstr>Frais transport mars 15</vt:lpstr>
      <vt:lpstr>Frais transport avril 15</vt:lpstr>
      <vt:lpstr>Frais transport mai 15</vt:lpstr>
      <vt:lpstr>Frais transport juin15</vt:lpstr>
      <vt:lpstr>Frais de transports juillet 15</vt:lpstr>
      <vt:lpstr>Frais de transports août 15</vt:lpstr>
      <vt:lpstr>Frais de transport Septembre 15</vt:lpstr>
      <vt:lpstr>Frais transport Octobre 15</vt:lpstr>
      <vt:lpstr>Frais transport Novembre 15</vt:lpstr>
      <vt:lpstr>Frais transport décembre 15</vt:lpstr>
      <vt:lpstr>Feuil9</vt:lpstr>
      <vt:lpstr>Feuil8</vt:lpstr>
      <vt:lpstr>'COMPILATION TRANSP'!Zone_d_impression</vt:lpstr>
      <vt:lpstr>'Frais de transport janvier15'!Zone_d_impression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Josée Latourelle</dc:creator>
  <dc:description/>
  <cp:lastModifiedBy>anonyme</cp:lastModifiedBy>
  <cp:revision>0</cp:revision>
  <cp:lastPrinted>2016-06-23T00:28:09Z</cp:lastPrinted>
  <dcterms:created xsi:type="dcterms:W3CDTF">2016-07-12T01:36:11Z</dcterms:created>
  <dcterms:modified xsi:type="dcterms:W3CDTF">2018-10-08T22:20:04Z</dcterms:modified>
  <dc:language>fr-CA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