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bookViews>
    <workbookView xWindow="0" yWindow="0" windowWidth="23256" windowHeight="11748" tabRatio="792" activeTab="7"/>
  </bookViews>
  <sheets>
    <sheet name="Accueil" sheetId="14" r:id="rId1"/>
    <sheet name="Journal" sheetId="11" r:id="rId2"/>
    <sheet name="BD_Articles_Stocks" sheetId="9" r:id="rId3"/>
    <sheet name="La_Facture" sheetId="12" r:id="rId4"/>
    <sheet name="Personnels" sheetId="7" r:id="rId5"/>
    <sheet name="Tailles" sheetId="6" r:id="rId6"/>
    <sheet name="Explications" sheetId="13" r:id="rId7"/>
    <sheet name="Historique La_Facture" sheetId="15" r:id="rId8"/>
  </sheets>
  <definedNames>
    <definedName name="_Articles">Articles[Articles]</definedName>
    <definedName name="_Enregistrement">Le_Journal[N°]</definedName>
    <definedName name="_Nom">Tailles[NOM PRENOM]</definedName>
    <definedName name="_Références">Articles[Références]</definedName>
    <definedName name="_Seuil">BD_Articles_Stocks!$F$2</definedName>
    <definedName name="Entrées">Journal!$F$3</definedName>
    <definedName name="_xlnm.Print_Titles" localSheetId="2">BD_Articles_Stocks!$2:$4</definedName>
    <definedName name="L_Article">Journal!$D$3</definedName>
    <definedName name="La_date">Journal!$C$3</definedName>
    <definedName name="Référence">Journal!$E$3</definedName>
    <definedName name="Sorties">Journal!$G$3</definedName>
    <definedName name="_xlnm.Print_Area" localSheetId="2">BD_Articles_Stocks!$B$2:$G$59</definedName>
    <definedName name="_xlnm.Print_Area" localSheetId="3">La_Facture!$B$2:$J$34</definedName>
  </definedNames>
  <calcPr calcId="125725"/>
</workbook>
</file>

<file path=xl/calcChain.xml><?xml version="1.0" encoding="utf-8"?>
<calcChain xmlns="http://schemas.openxmlformats.org/spreadsheetml/2006/main">
  <c r="F43" i="9"/>
  <c r="G43"/>
  <c r="F38" l="1"/>
  <c r="G38"/>
  <c r="F28"/>
  <c r="G28"/>
  <c r="B18" i="14" l="1"/>
  <c r="G44" i="9" l="1"/>
  <c r="C13" i="12" l="1"/>
  <c r="B16" l="1"/>
  <c r="B17"/>
  <c r="B18"/>
  <c r="B19"/>
  <c r="B20"/>
  <c r="B21"/>
  <c r="B22"/>
  <c r="B23"/>
  <c r="B24"/>
  <c r="B15"/>
  <c r="D3" i="11" l="1"/>
  <c r="F16" i="12"/>
  <c r="F17"/>
  <c r="F18"/>
  <c r="F19"/>
  <c r="F20"/>
  <c r="F21"/>
  <c r="F22"/>
  <c r="F23"/>
  <c r="F24"/>
  <c r="F15"/>
  <c r="G19" i="9" l="1"/>
  <c r="G18"/>
  <c r="G17"/>
  <c r="G20"/>
  <c r="G15"/>
  <c r="G16"/>
  <c r="G39"/>
  <c r="G37"/>
  <c r="G40"/>
  <c r="G41"/>
  <c r="G42"/>
  <c r="G9"/>
  <c r="G8"/>
  <c r="G7"/>
  <c r="G10"/>
  <c r="G11"/>
  <c r="G12"/>
  <c r="G33"/>
  <c r="G32"/>
  <c r="G31"/>
  <c r="G34"/>
  <c r="G35"/>
  <c r="G36"/>
  <c r="G13"/>
  <c r="G14"/>
  <c r="G30"/>
  <c r="G29"/>
  <c r="G27"/>
  <c r="G45"/>
  <c r="G46"/>
  <c r="G6"/>
  <c r="G5"/>
  <c r="G23"/>
  <c r="G22"/>
  <c r="G21"/>
  <c r="G24"/>
  <c r="G25"/>
  <c r="G26"/>
  <c r="F19"/>
  <c r="F18"/>
  <c r="F17"/>
  <c r="F20"/>
  <c r="F15"/>
  <c r="F16"/>
  <c r="F39"/>
  <c r="F37"/>
  <c r="F40"/>
  <c r="F41"/>
  <c r="F42"/>
  <c r="F9"/>
  <c r="F8"/>
  <c r="F7"/>
  <c r="F10"/>
  <c r="F11"/>
  <c r="F12"/>
  <c r="F33"/>
  <c r="F32"/>
  <c r="F31"/>
  <c r="F34"/>
  <c r="F35"/>
  <c r="F36"/>
  <c r="F13"/>
  <c r="F14"/>
  <c r="F30"/>
  <c r="F29"/>
  <c r="F27"/>
  <c r="F45"/>
  <c r="F44"/>
  <c r="F46"/>
  <c r="F6"/>
  <c r="F5"/>
  <c r="F23"/>
  <c r="F22"/>
  <c r="F21"/>
  <c r="F24"/>
  <c r="F25"/>
  <c r="F26"/>
  <c r="I18" i="12"/>
  <c r="I16"/>
  <c r="D3" i="9"/>
  <c r="F3"/>
  <c r="G17" i="12" l="1"/>
  <c r="J17" s="1"/>
  <c r="G21"/>
  <c r="J21" s="1"/>
  <c r="G19"/>
  <c r="J19" s="1"/>
  <c r="G23"/>
  <c r="J23" s="1"/>
  <c r="I17"/>
  <c r="I19"/>
  <c r="I21"/>
  <c r="I23"/>
  <c r="H16"/>
  <c r="H18"/>
  <c r="H20"/>
  <c r="G16"/>
  <c r="J16" s="1"/>
  <c r="H17"/>
  <c r="G18"/>
  <c r="J18" s="1"/>
  <c r="H19"/>
  <c r="G20"/>
  <c r="J20" s="1"/>
  <c r="I20"/>
  <c r="H21"/>
  <c r="G22"/>
  <c r="J22" s="1"/>
  <c r="I22"/>
  <c r="H23"/>
  <c r="G24"/>
  <c r="J24" s="1"/>
  <c r="I24"/>
  <c r="H22"/>
  <c r="H24"/>
  <c r="G15" l="1"/>
  <c r="G7"/>
  <c r="G6"/>
  <c r="G5"/>
  <c r="I15" l="1"/>
  <c r="J15"/>
  <c r="H15"/>
  <c r="I28" l="1"/>
  <c r="I27"/>
  <c r="I30" l="1"/>
  <c r="B10" i="6"/>
</calcChain>
</file>

<file path=xl/sharedStrings.xml><?xml version="1.0" encoding="utf-8"?>
<sst xmlns="http://schemas.openxmlformats.org/spreadsheetml/2006/main" count="535" uniqueCount="297">
  <si>
    <t>Prix unitaire</t>
  </si>
  <si>
    <t>SWEET</t>
  </si>
  <si>
    <t>Qté</t>
  </si>
  <si>
    <t>% TVA</t>
  </si>
  <si>
    <t>Prix unitaire HT</t>
  </si>
  <si>
    <t>Prix unitaire TTC</t>
  </si>
  <si>
    <t>Total
HT</t>
  </si>
  <si>
    <t>Total TVA</t>
  </si>
  <si>
    <t>Total
TTC</t>
  </si>
  <si>
    <t>Total HT</t>
  </si>
  <si>
    <t>TVA</t>
  </si>
  <si>
    <t>Total TTC</t>
  </si>
  <si>
    <t>Adresse:</t>
  </si>
  <si>
    <t>Ville</t>
  </si>
  <si>
    <t>Code Postal:</t>
  </si>
  <si>
    <t>Ville:</t>
  </si>
  <si>
    <t>NOM PRENOM</t>
  </si>
  <si>
    <t>ABARKAN  Michel</t>
  </si>
  <si>
    <t>APPELHANS  Antoine</t>
  </si>
  <si>
    <t>ATZENI  Giovanni</t>
  </si>
  <si>
    <t>23, Rue de lampertheim</t>
  </si>
  <si>
    <t>16, Route de Saverne</t>
  </si>
  <si>
    <t>14, Rue André Malraux</t>
  </si>
  <si>
    <t>11a, Rue des Vignes</t>
  </si>
  <si>
    <t>BISCHHEIM</t>
  </si>
  <si>
    <t>OBERHAUSBERGEN</t>
  </si>
  <si>
    <t>ADRESSE</t>
  </si>
  <si>
    <t>Code postal</t>
  </si>
  <si>
    <t>Polo Gilet</t>
  </si>
  <si>
    <t>R599M S</t>
  </si>
  <si>
    <t>R599M M</t>
  </si>
  <si>
    <t>R599M L</t>
  </si>
  <si>
    <t>R599M XL</t>
  </si>
  <si>
    <t>R599 XXL</t>
  </si>
  <si>
    <t>R599 XXXL</t>
  </si>
  <si>
    <t>TEE SHIRT</t>
  </si>
  <si>
    <t>11939 S</t>
  </si>
  <si>
    <t>11939 M</t>
  </si>
  <si>
    <t>11939 L</t>
  </si>
  <si>
    <t>11939 XL</t>
  </si>
  <si>
    <t>11939 XXL</t>
  </si>
  <si>
    <t>11939 XXXL</t>
  </si>
  <si>
    <t>Coupe Vent</t>
  </si>
  <si>
    <t>K687 S</t>
  </si>
  <si>
    <t>K687 M</t>
  </si>
  <si>
    <t>K687 L</t>
  </si>
  <si>
    <t>K687 XL</t>
  </si>
  <si>
    <t>K687 XXL</t>
  </si>
  <si>
    <t>K687 XXXL</t>
  </si>
  <si>
    <t>K445C S</t>
  </si>
  <si>
    <t>K445C M</t>
  </si>
  <si>
    <t>K445C L</t>
  </si>
  <si>
    <t>K445C XL</t>
  </si>
  <si>
    <t>K445C XXL</t>
  </si>
  <si>
    <t>K445C XXXL</t>
  </si>
  <si>
    <t>POLO Bleu Ciel</t>
  </si>
  <si>
    <t>PB01L</t>
  </si>
  <si>
    <t>POLO Bleu Foncé</t>
  </si>
  <si>
    <t>PB02L</t>
  </si>
  <si>
    <t>POLO Logo Blanc</t>
  </si>
  <si>
    <t>PB03M</t>
  </si>
  <si>
    <t>PB03L</t>
  </si>
  <si>
    <t>PB03 XL</t>
  </si>
  <si>
    <t>PB03 XXL</t>
  </si>
  <si>
    <t>Veste matelassée</t>
  </si>
  <si>
    <t>HIMA L</t>
  </si>
  <si>
    <t>HIMA M</t>
  </si>
  <si>
    <t>HIMA XL</t>
  </si>
  <si>
    <t>ANORACK</t>
  </si>
  <si>
    <t>TAILLE</t>
  </si>
  <si>
    <t>L</t>
  </si>
  <si>
    <t>XXL</t>
  </si>
  <si>
    <t>XL</t>
  </si>
  <si>
    <t>NOM</t>
  </si>
  <si>
    <r>
      <rPr>
        <b/>
        <sz val="16"/>
        <color indexed="40"/>
        <rFont val="Wingdings"/>
        <charset val="2"/>
      </rPr>
      <t xml:space="preserve">ç  </t>
    </r>
    <r>
      <rPr>
        <b/>
        <sz val="16"/>
        <color indexed="40"/>
        <rFont val="Calibri"/>
        <family val="2"/>
      </rPr>
      <t>RECHERCHE par le NOM</t>
    </r>
  </si>
  <si>
    <t>Liste déroulante</t>
  </si>
  <si>
    <t>POLO KARIBAN</t>
  </si>
  <si>
    <t>K241 S</t>
  </si>
  <si>
    <t>K241 M</t>
  </si>
  <si>
    <t>K241 L</t>
  </si>
  <si>
    <t>K241 XL</t>
  </si>
  <si>
    <t>K241 XXL</t>
  </si>
  <si>
    <t>K241 XXXL</t>
  </si>
  <si>
    <t>Le trésorier</t>
  </si>
  <si>
    <t>OBSERVATIONS</t>
  </si>
  <si>
    <t>Articles</t>
  </si>
  <si>
    <t>Références</t>
  </si>
  <si>
    <t>Stocks</t>
  </si>
  <si>
    <t>Référence</t>
  </si>
  <si>
    <t>Date d'entrée / sortie</t>
  </si>
  <si>
    <t>Seuil Mini de commande :</t>
  </si>
  <si>
    <t>Référence(s)</t>
  </si>
  <si>
    <t>Description(s)</t>
  </si>
  <si>
    <t>Georges WOLFF</t>
  </si>
  <si>
    <t>Pétanque Club d’Oberhausbergen
50, Route de Wolfisheim
67205 OBERHAUSBERGEN</t>
  </si>
  <si>
    <t>TRESORIER</t>
  </si>
  <si>
    <t>67205 OBERHAUSBERGEN</t>
  </si>
  <si>
    <t>Affiliation F.F.P.J.P. n° 67/9202
Code Informatique n° 3006
Secteur Centre</t>
  </si>
  <si>
    <t>Article</t>
  </si>
  <si>
    <t>Nombre d'articles
entrés</t>
  </si>
  <si>
    <t>Nombre
d'articles
sortis</t>
  </si>
  <si>
    <t>Quantité
Sortie</t>
  </si>
  <si>
    <t>Référence
Article</t>
  </si>
  <si>
    <t>Quantité
Entrée</t>
  </si>
  <si>
    <t>Observations</t>
  </si>
  <si>
    <t>N°</t>
  </si>
  <si>
    <t>Stock total</t>
  </si>
  <si>
    <t>Valeur du
Stock total</t>
  </si>
  <si>
    <t>Valeur des
stocks actuels</t>
  </si>
  <si>
    <t>FACTURE  N°</t>
  </si>
  <si>
    <t>DATE</t>
  </si>
  <si>
    <t>COPYRIGHT: Fabien STAUB 2016/2017</t>
  </si>
  <si>
    <t>ANO 01 L</t>
  </si>
  <si>
    <t>ANO 01 M</t>
  </si>
  <si>
    <r>
      <t xml:space="preserve">Désignation de l'article </t>
    </r>
    <r>
      <rPr>
        <b/>
        <sz val="12"/>
        <color rgb="FFC00000"/>
        <rFont val="Calibri"/>
        <family val="2"/>
        <scheme val="minor"/>
      </rPr>
      <t>N</t>
    </r>
    <r>
      <rPr>
        <b/>
        <sz val="11"/>
        <color rgb="FFC00000"/>
        <rFont val="Calibri"/>
        <family val="2"/>
        <scheme val="minor"/>
      </rPr>
      <t xml:space="preserve">E RIEN INSCRIRE CI-DESSOUS           </t>
    </r>
    <r>
      <rPr>
        <b/>
        <sz val="11"/>
        <color rgb="FFC00000"/>
        <rFont val="Calibri"/>
        <family val="2"/>
      </rPr>
      <t>↓↓↓</t>
    </r>
  </si>
  <si>
    <t>VESTE BLEUE</t>
  </si>
  <si>
    <t>vble</t>
  </si>
  <si>
    <t>NOM:</t>
  </si>
  <si>
    <t>PRIX</t>
  </si>
  <si>
    <t>Date</t>
  </si>
  <si>
    <t>BAUMGART  Albert</t>
  </si>
  <si>
    <t>06, Place Saint Thomas</t>
  </si>
  <si>
    <t>NIEDERHAUSBERGEN</t>
  </si>
  <si>
    <t>BELMADANI  Abdelati</t>
  </si>
  <si>
    <t>26, Place Erasme</t>
  </si>
  <si>
    <t>STRASBOURG</t>
  </si>
  <si>
    <t>BIFFE  Gérard</t>
  </si>
  <si>
    <t>02, Rue du Foyer</t>
  </si>
  <si>
    <t>HOLTZHEIM</t>
  </si>
  <si>
    <t>XXXL</t>
  </si>
  <si>
    <t>BORNERT  Simone</t>
  </si>
  <si>
    <t>17, Rue Claude DEBUSSY</t>
  </si>
  <si>
    <t>REICHSTETT</t>
  </si>
  <si>
    <t>BOSCH  Dominique</t>
  </si>
  <si>
    <t>CHEVILLARD  Nicolas</t>
  </si>
  <si>
    <t>6, rue des Romains</t>
  </si>
  <si>
    <t>DURNINGEN</t>
  </si>
  <si>
    <t>COMMUN Robert</t>
  </si>
  <si>
    <t>7, Rue des Fauvettes</t>
  </si>
  <si>
    <t>OBERSCHAEFFOLSHEIM</t>
  </si>
  <si>
    <t>CORBISEZ   Jean Jacques</t>
  </si>
  <si>
    <t>23, Rue Henry FRESNAY</t>
  </si>
  <si>
    <t>CORBISEZ P  Jean Jacques</t>
  </si>
  <si>
    <t>DA SILVA  David</t>
  </si>
  <si>
    <t>01, Rue de la Belette</t>
  </si>
  <si>
    <t>DASSENOY  Gérard</t>
  </si>
  <si>
    <t>04, impasse des Marronniers</t>
  </si>
  <si>
    <t>MARLENHEIM</t>
  </si>
  <si>
    <t>DENEKEN  Gilbert</t>
  </si>
  <si>
    <t>03, Rue de la Forêt</t>
  </si>
  <si>
    <t>WOLFISHEIM</t>
  </si>
  <si>
    <t>DEVAUX  Thierry</t>
  </si>
  <si>
    <t>07, Rue de L'Eglise</t>
  </si>
  <si>
    <t>ITTLENHEIM</t>
  </si>
  <si>
    <t>DIAS CLEMENTE Sebastien</t>
  </si>
  <si>
    <t>120, Grand Rue</t>
  </si>
  <si>
    <t>DUMONT  Georges</t>
  </si>
  <si>
    <t>11, Rue Paul CLAUDEL</t>
  </si>
  <si>
    <t>DUQUENOY Bruno</t>
  </si>
  <si>
    <t>14, Rue de Stutzheim</t>
  </si>
  <si>
    <t>EDY Philippe</t>
  </si>
  <si>
    <t>2, Rue Marcellin BERTHELOT</t>
  </si>
  <si>
    <t>LINGOLSHEIM</t>
  </si>
  <si>
    <t>ESPOSITO  Bruno</t>
  </si>
  <si>
    <t>20, Rue de Bruxelles</t>
  </si>
  <si>
    <t>FALCI  Michel</t>
  </si>
  <si>
    <t>28, Route de la Wantzenau</t>
  </si>
  <si>
    <t>FEIGENBRUGEL  Charles</t>
  </si>
  <si>
    <t>46, rue de Hoenheim</t>
  </si>
  <si>
    <t xml:space="preserve">L  </t>
  </si>
  <si>
    <t>FEIGENBRUGEL  Robert</t>
  </si>
  <si>
    <t>09a, Rue des Fleurs</t>
  </si>
  <si>
    <t>FERRAND Josette</t>
  </si>
  <si>
    <t>26, Rue du Gal DE GAULLE</t>
  </si>
  <si>
    <t>M</t>
  </si>
  <si>
    <t>FERRAZ  Abdelkader</t>
  </si>
  <si>
    <t>03, Impasse des Iris</t>
  </si>
  <si>
    <t>WASSELONNE</t>
  </si>
  <si>
    <t>FIORE Jean-Baptiste</t>
  </si>
  <si>
    <t>170, Route des Romains</t>
  </si>
  <si>
    <t>FRANKE  Arthur</t>
  </si>
  <si>
    <t>30, rue Augustin Fresnel</t>
  </si>
  <si>
    <t>FRICKER   Ernest</t>
  </si>
  <si>
    <t>05, Rue des Bleuets</t>
  </si>
  <si>
    <t>WEITBRUCH</t>
  </si>
  <si>
    <t>FRICKER   Pierette</t>
  </si>
  <si>
    <t>GARDENQ  Robert</t>
  </si>
  <si>
    <t>31, Rue Louis NEEL</t>
  </si>
  <si>
    <t>GENTILE  Emilio</t>
  </si>
  <si>
    <t>03, rue du Docteur Freisz</t>
  </si>
  <si>
    <t>GROB Noël</t>
  </si>
  <si>
    <t>12, Rue de Flandres</t>
  </si>
  <si>
    <t>GUNTHNER  Roland</t>
  </si>
  <si>
    <t>25, Rue Bernanos</t>
  </si>
  <si>
    <t>HASOON Suhail</t>
  </si>
  <si>
    <t>09, Quai du Gal KOENIG</t>
  </si>
  <si>
    <t>HEINTZ  Michel</t>
  </si>
  <si>
    <t>30, Rue de Soultz</t>
  </si>
  <si>
    <t>HERNANDEZ  Jean Pierre</t>
  </si>
  <si>
    <t>05, rue du Séminaire</t>
  </si>
  <si>
    <t>OSTWALD</t>
  </si>
  <si>
    <t>HERRMANN Cécile</t>
  </si>
  <si>
    <t>16, Rue de Lupstein</t>
  </si>
  <si>
    <t>HERZOG  Jean Luc</t>
  </si>
  <si>
    <t>28, Rue des Acacias</t>
  </si>
  <si>
    <t>JAECQUES  Marcel</t>
  </si>
  <si>
    <t>51, Rue du Bellay</t>
  </si>
  <si>
    <t>JAEGER  Jean-Paul</t>
  </si>
  <si>
    <t>03, Rue Tacite</t>
  </si>
  <si>
    <t>KELLER  Ferdinand</t>
  </si>
  <si>
    <t>15, Rue de Mundolsheim</t>
  </si>
  <si>
    <t>KOCH  Bernard</t>
  </si>
  <si>
    <t>07, Rue Victor HUGO</t>
  </si>
  <si>
    <t>BREUSCHWICKERSEIM</t>
  </si>
  <si>
    <t>KOENIG  Guy</t>
  </si>
  <si>
    <t>17, Rue Vincent Scotto</t>
  </si>
  <si>
    <t>ILLKIRCH GRAFFENSTADEN</t>
  </si>
  <si>
    <t>KOHL Claude</t>
  </si>
  <si>
    <t>1, Alleé St Sauveur le Vicomte</t>
  </si>
  <si>
    <t>KUHN Raphaël</t>
  </si>
  <si>
    <t>12, Rue du Bellay</t>
  </si>
  <si>
    <t>LAHOUD  Guy</t>
  </si>
  <si>
    <t>46,  Rue Galilée</t>
  </si>
  <si>
    <t>LANIER  Christian</t>
  </si>
  <si>
    <t>09, Rue Marcel Pagnol</t>
  </si>
  <si>
    <t>LEVEL  Jean-Max</t>
  </si>
  <si>
    <t>04, Rue des Champs</t>
  </si>
  <si>
    <t>LOEWENGUTH  Jean-Charles</t>
  </si>
  <si>
    <t>09, Rue des Tourterelles</t>
  </si>
  <si>
    <t>MARSON  Albert</t>
  </si>
  <si>
    <t>04, Rue de Brechlingen</t>
  </si>
  <si>
    <t>MAURICE  Allan</t>
  </si>
  <si>
    <t>09, Rue du Bellay</t>
  </si>
  <si>
    <t>METZGER  Gilbert</t>
  </si>
  <si>
    <t>13, Boulevard LA FONTAINE</t>
  </si>
  <si>
    <t>MURER  Ernest</t>
  </si>
  <si>
    <t>15, Rue Horace</t>
  </si>
  <si>
    <t>MURER  Henry</t>
  </si>
  <si>
    <t>08, Rue Sénèque</t>
  </si>
  <si>
    <t>ONGERI  Dominique</t>
  </si>
  <si>
    <t>2b, Rue du Schnockeloch</t>
  </si>
  <si>
    <t>PIERRE  Julien</t>
  </si>
  <si>
    <t>15, Rue du Milieu</t>
  </si>
  <si>
    <t>ECKBOLSHEIM</t>
  </si>
  <si>
    <t>RABENJAMINA Christian</t>
  </si>
  <si>
    <t>REISS André</t>
  </si>
  <si>
    <t>12, Rue Durer</t>
  </si>
  <si>
    <t>REMY  Jean-Paul</t>
  </si>
  <si>
    <t>12, Rue de Lupstein</t>
  </si>
  <si>
    <t>ROMERO  Félix</t>
  </si>
  <si>
    <t>32, Rue de la Colline</t>
  </si>
  <si>
    <t>ACHENHEIM</t>
  </si>
  <si>
    <t>L / XL</t>
  </si>
  <si>
    <t>ROSENSTHIEL Thierry</t>
  </si>
  <si>
    <t>ROTH  Claude</t>
  </si>
  <si>
    <t>05, Rue du Lin</t>
  </si>
  <si>
    <t>SCHIEBERLE  Jeannot</t>
  </si>
  <si>
    <t>47, Avenue MOLIERE</t>
  </si>
  <si>
    <t>SCHLEPP  Olivier</t>
  </si>
  <si>
    <t>02, rue du Bois</t>
  </si>
  <si>
    <t>SCHMITT  Lucien</t>
  </si>
  <si>
    <t>05, Rue du Furet</t>
  </si>
  <si>
    <t>GEISPOLSHEIM</t>
  </si>
  <si>
    <t>SCHNEIDER  Patrick</t>
  </si>
  <si>
    <t>29b, Route de STRASBOURG</t>
  </si>
  <si>
    <t>ENTZHEIM</t>
  </si>
  <si>
    <t>SCHNOERING  Kévin</t>
  </si>
  <si>
    <t>SCHUSTER Eric</t>
  </si>
  <si>
    <t>SIGAUD  Jean-Louis</t>
  </si>
  <si>
    <t>02, Rue des Chênes</t>
  </si>
  <si>
    <t>HANGENBIETEN</t>
  </si>
  <si>
    <t>SONNTAG  Roland</t>
  </si>
  <si>
    <t>STAUB   Christiane</t>
  </si>
  <si>
    <t>7, Rue Isabelle EBERHARDT</t>
  </si>
  <si>
    <t>STAUB   Fabien</t>
  </si>
  <si>
    <t>VERON LAMBS Bénédicte</t>
  </si>
  <si>
    <t>22, Allée de la Houblonnière</t>
  </si>
  <si>
    <t>VORWALTER  Christian</t>
  </si>
  <si>
    <t>01, Rue de Thal</t>
  </si>
  <si>
    <t>WANDRES  Jacky</t>
  </si>
  <si>
    <t>06, Rue de LORRAINE</t>
  </si>
  <si>
    <t>WEINMANN   Michel</t>
  </si>
  <si>
    <t>01, Rue Heiligenbaum</t>
  </si>
  <si>
    <t>FESSENHEIM LE BAS</t>
  </si>
  <si>
    <t>WEINMANN   Renée</t>
  </si>
  <si>
    <t>WENDLING  Emile</t>
  </si>
  <si>
    <t>01, Rue des Faisans</t>
  </si>
  <si>
    <t>ESCHAU</t>
  </si>
  <si>
    <t>WEYRICH  Sylvie</t>
  </si>
  <si>
    <t>S</t>
  </si>
  <si>
    <t>WOLFF   Daniel</t>
  </si>
  <si>
    <t>22, rue Mathias GRUNENWALD</t>
  </si>
  <si>
    <t>WOLFF   Georges</t>
  </si>
  <si>
    <t>Total</t>
  </si>
  <si>
    <t>FACTURE
N°</t>
  </si>
  <si>
    <t>Adresse</t>
  </si>
  <si>
    <t>Code
Postal</t>
  </si>
</sst>
</file>

<file path=xl/styles.xml><?xml version="1.0" encoding="utf-8"?>
<styleSheet xmlns="http://schemas.openxmlformats.org/spreadsheetml/2006/main">
  <numFmts count="8">
    <numFmt numFmtId="164" formatCode="_(&quot;€&quot;* #,##0.00_);_(&quot;€&quot;* \(#,##0.00\);_(&quot;€&quot;* &quot;-&quot;??_);_(@_)"/>
    <numFmt numFmtId="165" formatCode="#,##0.00\ &quot;€&quot;"/>
    <numFmt numFmtId="166" formatCode="#,##0.00\ [$€-1]"/>
    <numFmt numFmtId="167" formatCode="@\ \ "/>
    <numFmt numFmtId="168" formatCode="[$-40C]d\ mmmm\ yyyy;@"/>
    <numFmt numFmtId="169" formatCode="0;[Red]0"/>
    <numFmt numFmtId="170" formatCode="[$-F800]dddd\,\ mmmm\ dd\,\ yyyy"/>
    <numFmt numFmtId="171" formatCode="m/d/yyyy"/>
  </numFmts>
  <fonts count="38">
    <font>
      <sz val="11"/>
      <color theme="1"/>
      <name val="Calibri"/>
      <family val="2"/>
      <scheme val="minor"/>
    </font>
    <font>
      <b/>
      <sz val="12"/>
      <name val="Verdana"/>
      <family val="2"/>
    </font>
    <font>
      <sz val="11"/>
      <name val="Verdana"/>
      <family val="2"/>
    </font>
    <font>
      <b/>
      <sz val="11"/>
      <name val="Verdana"/>
      <family val="2"/>
    </font>
    <font>
      <sz val="11"/>
      <name val="Arial"/>
      <family val="2"/>
    </font>
    <font>
      <b/>
      <sz val="16"/>
      <color indexed="40"/>
      <name val="Calibri"/>
      <family val="2"/>
    </font>
    <font>
      <b/>
      <sz val="16"/>
      <color indexed="40"/>
      <name val="Wingdings"/>
      <charset val="2"/>
    </font>
    <font>
      <sz val="12"/>
      <color theme="1"/>
      <name val="Verdana"/>
      <family val="2"/>
    </font>
    <font>
      <b/>
      <sz val="16"/>
      <color rgb="FF00B0F0"/>
      <name val="Calibri"/>
      <family val="2"/>
      <scheme val="minor"/>
    </font>
    <font>
      <b/>
      <sz val="20"/>
      <color rgb="FF00B0F0"/>
      <name val="Calibri"/>
      <family val="2"/>
      <scheme val="minor"/>
    </font>
    <font>
      <b/>
      <sz val="18"/>
      <color theme="0"/>
      <name val="Calibri"/>
      <family val="2"/>
      <scheme val="minor"/>
    </font>
    <font>
      <b/>
      <sz val="18"/>
      <color rgb="FFFFFF00"/>
      <name val="Calibri"/>
      <family val="2"/>
      <scheme val="minor"/>
    </font>
    <font>
      <b/>
      <sz val="16"/>
      <color theme="5" tint="0.3999755851924192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6"/>
      <color theme="1"/>
      <name val="Calibri"/>
      <family val="2"/>
      <scheme val="minor"/>
    </font>
    <font>
      <b/>
      <sz val="8"/>
      <color theme="0"/>
      <name val="Verdana"/>
      <family val="2"/>
    </font>
    <font>
      <b/>
      <sz val="16"/>
      <color theme="1"/>
      <name val="Calibri"/>
      <family val="2"/>
      <scheme val="minor"/>
    </font>
    <font>
      <b/>
      <sz val="12"/>
      <color theme="1"/>
      <name val="Verdana"/>
      <family val="2"/>
    </font>
    <font>
      <sz val="11"/>
      <name val="Calibri"/>
      <family val="2"/>
      <scheme val="minor"/>
    </font>
    <font>
      <sz val="8"/>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20"/>
      <color theme="1"/>
      <name val="Calibri"/>
      <family val="2"/>
      <scheme val="minor"/>
    </font>
    <font>
      <b/>
      <sz val="11"/>
      <name val="Calibri"/>
      <family val="2"/>
      <scheme val="minor"/>
    </font>
    <font>
      <b/>
      <sz val="14"/>
      <name val="Calibri"/>
      <family val="2"/>
      <scheme val="minor"/>
    </font>
    <font>
      <b/>
      <sz val="18"/>
      <color rgb="FFC00000"/>
      <name val="Calibri"/>
      <family val="2"/>
      <scheme val="minor"/>
    </font>
    <font>
      <b/>
      <sz val="11"/>
      <color rgb="FFC00000"/>
      <name val="Calibri"/>
      <family val="2"/>
      <scheme val="minor"/>
    </font>
    <font>
      <b/>
      <sz val="12"/>
      <color rgb="FFC00000"/>
      <name val="Calibri"/>
      <family val="2"/>
      <scheme val="minor"/>
    </font>
    <font>
      <b/>
      <sz val="11"/>
      <color rgb="FFC00000"/>
      <name val="Calibri"/>
      <family val="2"/>
    </font>
    <font>
      <b/>
      <sz val="11"/>
      <name val="Calibri"/>
      <family val="2"/>
      <scheme val="minor"/>
    </font>
    <font>
      <b/>
      <sz val="28"/>
      <color theme="4" tint="0.79998168889431442"/>
      <name val="Calibri"/>
      <family val="2"/>
      <scheme val="minor"/>
    </font>
    <font>
      <b/>
      <sz val="12"/>
      <color theme="1"/>
      <name val="Segoe UI Light"/>
      <family val="2"/>
    </font>
    <font>
      <b/>
      <sz val="14"/>
      <color theme="1"/>
      <name val="Segoe UI Light"/>
      <family val="2"/>
    </font>
    <font>
      <b/>
      <sz val="11"/>
      <color theme="1"/>
      <name val="Segoe UI Light"/>
      <family val="2"/>
    </font>
    <font>
      <sz val="11"/>
      <color theme="1"/>
      <name val="Calibri"/>
      <family val="2"/>
      <scheme val="minor"/>
    </font>
  </fonts>
  <fills count="24">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7" tint="-0.249977111117893"/>
        <bgColor indexed="64"/>
      </patternFill>
    </fill>
    <fill>
      <patternFill patternType="solid">
        <fgColor rgb="FF0070C0"/>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rgb="FFC0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rgb="FFFFC000"/>
        <bgColor indexed="64"/>
      </patternFill>
    </fill>
    <fill>
      <patternFill patternType="solid">
        <fgColor theme="8" tint="-0.499984740745262"/>
        <bgColor indexed="64"/>
      </patternFill>
    </fill>
    <fill>
      <patternFill patternType="solid">
        <fgColor theme="0" tint="-0.34998626667073579"/>
        <bgColor indexed="64"/>
      </patternFill>
    </fill>
  </fills>
  <borders count="17">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theme="5" tint="0.59999389629810485"/>
      </left>
      <right style="thick">
        <color theme="5" tint="0.59999389629810485"/>
      </right>
      <top style="thick">
        <color theme="5" tint="0.59999389629810485"/>
      </top>
      <bottom style="thick">
        <color theme="5" tint="0.59999389629810485"/>
      </bottom>
      <diagonal/>
    </border>
    <border>
      <left style="thick">
        <color rgb="FFFFFF00"/>
      </left>
      <right style="thick">
        <color rgb="FFFFFF00"/>
      </right>
      <top style="thick">
        <color rgb="FFFFFF00"/>
      </top>
      <bottom style="thick">
        <color rgb="FFFFFF00"/>
      </bottom>
      <diagonal/>
    </border>
    <border>
      <left style="thick">
        <color rgb="FFFF0000"/>
      </left>
      <right style="thick">
        <color rgb="FFFF0000"/>
      </right>
      <top style="thick">
        <color rgb="FFFF0000"/>
      </top>
      <bottom style="thick">
        <color rgb="FFFF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s>
  <cellStyleXfs count="3">
    <xf numFmtId="0" fontId="0" fillId="0" borderId="0"/>
    <xf numFmtId="168" fontId="4" fillId="0" borderId="0"/>
    <xf numFmtId="164" fontId="37" fillId="0" borderId="0" applyFont="0" applyFill="0" applyBorder="0" applyAlignment="0" applyProtection="0"/>
  </cellStyleXfs>
  <cellXfs count="109">
    <xf numFmtId="0" fontId="0" fillId="0" borderId="0" xfId="0"/>
    <xf numFmtId="167" fontId="3" fillId="2" borderId="0" xfId="0" applyNumberFormat="1" applyFont="1" applyFill="1" applyBorder="1" applyAlignment="1">
      <alignment horizontal="right" vertical="center"/>
    </xf>
    <xf numFmtId="0" fontId="0" fillId="0" borderId="0" xfId="0" applyFill="1"/>
    <xf numFmtId="0" fontId="0" fillId="0" borderId="0" xfId="0" applyFill="1" applyBorder="1"/>
    <xf numFmtId="0" fontId="0" fillId="0" borderId="0" xfId="0" applyFill="1" applyBorder="1" applyAlignment="1">
      <alignment horizontal="center"/>
    </xf>
    <xf numFmtId="0" fontId="0" fillId="0" borderId="0" xfId="0" applyFill="1" applyAlignment="1">
      <alignment horizontal="center"/>
    </xf>
    <xf numFmtId="0" fontId="4" fillId="0" borderId="0" xfId="1" applyNumberFormat="1" applyFont="1" applyFill="1" applyBorder="1" applyAlignment="1">
      <alignment horizontal="center" vertical="center"/>
    </xf>
    <xf numFmtId="0" fontId="0" fillId="5" borderId="0" xfId="0" applyFill="1"/>
    <xf numFmtId="0" fontId="9" fillId="5" borderId="0" xfId="0" applyFont="1" applyFill="1" applyAlignment="1">
      <alignment horizontal="center" vertical="center"/>
    </xf>
    <xf numFmtId="0" fontId="8" fillId="5" borderId="1" xfId="0" applyFont="1" applyFill="1" applyBorder="1" applyAlignment="1"/>
    <xf numFmtId="165" fontId="0" fillId="0" borderId="0" xfId="0" applyNumberFormat="1"/>
    <xf numFmtId="0" fontId="0" fillId="0" borderId="0" xfId="0" applyAlignment="1">
      <alignment horizontal="left" indent="1"/>
    </xf>
    <xf numFmtId="0" fontId="17" fillId="3" borderId="0" xfId="0" applyFont="1" applyFill="1" applyBorder="1" applyAlignment="1">
      <alignment horizontal="center" vertical="center" wrapText="1"/>
    </xf>
    <xf numFmtId="0" fontId="0" fillId="7" borderId="0" xfId="0" applyFill="1"/>
    <xf numFmtId="0" fontId="0" fillId="0" borderId="0" xfId="0" applyAlignment="1">
      <alignment horizontal="right"/>
    </xf>
    <xf numFmtId="0" fontId="0" fillId="0" borderId="0" xfId="0" applyAlignment="1">
      <alignment horizontal="right" vertical="center"/>
    </xf>
    <xf numFmtId="0" fontId="7" fillId="0" borderId="0" xfId="0" applyFont="1" applyAlignment="1">
      <alignment vertical="center" wrapText="1"/>
    </xf>
    <xf numFmtId="0" fontId="13" fillId="0" borderId="0" xfId="0" applyFont="1" applyAlignment="1">
      <alignment horizontal="right" vertical="top"/>
    </xf>
    <xf numFmtId="0" fontId="0" fillId="0" borderId="5" xfId="0" applyBorder="1" applyAlignment="1">
      <alignment horizontal="right" indent="1"/>
    </xf>
    <xf numFmtId="166" fontId="2" fillId="2" borderId="5" xfId="0" applyNumberFormat="1" applyFont="1" applyFill="1" applyBorder="1" applyAlignment="1">
      <alignment horizontal="right" vertical="center" indent="2"/>
    </xf>
    <xf numFmtId="0" fontId="19" fillId="0" borderId="0" xfId="0" applyFont="1" applyAlignment="1">
      <alignment vertical="center"/>
    </xf>
    <xf numFmtId="167" fontId="1" fillId="2" borderId="0" xfId="0" applyNumberFormat="1" applyFont="1" applyFill="1" applyBorder="1" applyAlignment="1">
      <alignment horizontal="right"/>
    </xf>
    <xf numFmtId="0" fontId="18" fillId="0" borderId="0" xfId="0" applyFont="1" applyAlignment="1">
      <alignment horizontal="center" vertical="center" wrapText="1"/>
    </xf>
    <xf numFmtId="0" fontId="18" fillId="0" borderId="0" xfId="0" applyFont="1" applyAlignment="1">
      <alignment horizontal="center" vertical="center"/>
    </xf>
    <xf numFmtId="0" fontId="12" fillId="5" borderId="4" xfId="0" applyFont="1" applyFill="1" applyBorder="1" applyAlignment="1">
      <alignment horizontal="center" vertical="center"/>
    </xf>
    <xf numFmtId="165" fontId="0" fillId="0" borderId="0" xfId="0" applyNumberFormat="1" applyProtection="1">
      <protection locked="0"/>
    </xf>
    <xf numFmtId="0" fontId="0" fillId="6" borderId="0" xfId="0" applyFill="1" applyAlignment="1" applyProtection="1">
      <alignment horizontal="left" indent="1"/>
      <protection locked="0"/>
    </xf>
    <xf numFmtId="0" fontId="0" fillId="0" borderId="0" xfId="0" applyAlignment="1" applyProtection="1">
      <alignment horizontal="center"/>
      <protection locked="0"/>
    </xf>
    <xf numFmtId="0" fontId="10" fillId="8" borderId="9" xfId="0" applyFont="1" applyFill="1" applyBorder="1" applyAlignment="1" applyProtection="1">
      <alignment horizontal="center" vertical="center"/>
      <protection locked="0"/>
    </xf>
    <xf numFmtId="0" fontId="11" fillId="10" borderId="10" xfId="0" applyFont="1" applyFill="1" applyBorder="1" applyAlignment="1">
      <alignment horizontal="center"/>
    </xf>
    <xf numFmtId="1" fontId="0" fillId="0" borderId="0" xfId="0" applyNumberFormat="1" applyAlignment="1" applyProtection="1">
      <alignment horizontal="center"/>
      <protection locked="0"/>
    </xf>
    <xf numFmtId="0" fontId="0" fillId="0" borderId="0" xfId="0" applyAlignment="1">
      <alignment horizontal="center"/>
    </xf>
    <xf numFmtId="0" fontId="26" fillId="0" borderId="0" xfId="0" applyFont="1" applyFill="1" applyBorder="1" applyAlignment="1">
      <alignment horizontal="center" vertical="center" wrapText="1"/>
    </xf>
    <xf numFmtId="0" fontId="26" fillId="0" borderId="0" xfId="0" applyNumberFormat="1" applyFont="1" applyFill="1" applyBorder="1" applyAlignment="1">
      <alignment horizontal="center" vertical="center" wrapText="1"/>
    </xf>
    <xf numFmtId="0" fontId="20" fillId="8" borderId="0" xfId="0" applyFont="1" applyFill="1" applyBorder="1" applyAlignment="1">
      <alignment horizontal="center" vertical="center" wrapText="1"/>
    </xf>
    <xf numFmtId="0" fontId="0" fillId="11" borderId="0" xfId="0" applyFill="1"/>
    <xf numFmtId="0" fontId="20" fillId="11" borderId="0" xfId="0" applyFont="1" applyFill="1" applyBorder="1"/>
    <xf numFmtId="0" fontId="21" fillId="11" borderId="0" xfId="0" applyFont="1" applyFill="1" applyBorder="1" applyAlignment="1">
      <alignment horizontal="center" vertical="center" wrapText="1"/>
    </xf>
    <xf numFmtId="14" fontId="0" fillId="11" borderId="0" xfId="0" applyNumberFormat="1" applyFill="1" applyBorder="1" applyAlignment="1" applyProtection="1">
      <alignment horizontal="center" vertical="center"/>
      <protection locked="0"/>
    </xf>
    <xf numFmtId="0" fontId="0" fillId="11" borderId="0" xfId="0" applyFill="1" applyBorder="1" applyAlignment="1" applyProtection="1">
      <alignment horizontal="center" vertical="center"/>
      <protection locked="0"/>
    </xf>
    <xf numFmtId="0" fontId="27" fillId="13" borderId="6" xfId="0" applyFont="1" applyFill="1" applyBorder="1" applyAlignment="1">
      <alignment horizontal="center" vertical="center" wrapText="1"/>
    </xf>
    <xf numFmtId="0" fontId="27" fillId="15" borderId="7" xfId="0" applyFont="1" applyFill="1" applyBorder="1" applyAlignment="1">
      <alignment horizontal="center" vertical="center" wrapText="1"/>
    </xf>
    <xf numFmtId="0" fontId="27" fillId="15" borderId="8" xfId="0" applyFont="1" applyFill="1" applyBorder="1" applyAlignment="1">
      <alignment horizontal="center" vertical="center" wrapText="1"/>
    </xf>
    <xf numFmtId="0" fontId="27" fillId="16" borderId="7" xfId="0" applyFont="1" applyFill="1" applyBorder="1" applyAlignment="1">
      <alignment horizontal="center" vertical="center" wrapText="1"/>
    </xf>
    <xf numFmtId="14" fontId="18" fillId="12" borderId="12" xfId="0" applyNumberFormat="1" applyFont="1" applyFill="1" applyBorder="1" applyAlignment="1" applyProtection="1">
      <alignment horizontal="center" vertical="center"/>
      <protection locked="0"/>
    </xf>
    <xf numFmtId="0" fontId="22" fillId="12" borderId="13" xfId="0" applyFont="1" applyFill="1" applyBorder="1" applyAlignment="1" applyProtection="1">
      <alignment horizontal="center" vertical="center"/>
      <protection locked="0"/>
    </xf>
    <xf numFmtId="0" fontId="0" fillId="12" borderId="13" xfId="0" applyFill="1" applyBorder="1" applyAlignment="1" applyProtection="1">
      <alignment horizontal="center" vertical="center"/>
      <protection locked="0"/>
    </xf>
    <xf numFmtId="0" fontId="0" fillId="12" borderId="14" xfId="0" applyFill="1" applyBorder="1" applyAlignment="1" applyProtection="1">
      <alignment horizontal="center" vertical="center"/>
      <protection locked="0"/>
    </xf>
    <xf numFmtId="0" fontId="0" fillId="14" borderId="0" xfId="0" applyFill="1"/>
    <xf numFmtId="0" fontId="0" fillId="17" borderId="0" xfId="0" applyFill="1"/>
    <xf numFmtId="0" fontId="0" fillId="19" borderId="0" xfId="0" applyFill="1"/>
    <xf numFmtId="0" fontId="0" fillId="20" borderId="0" xfId="0" applyFill="1"/>
    <xf numFmtId="0" fontId="16" fillId="20" borderId="0" xfId="0" applyFont="1" applyFill="1" applyBorder="1" applyAlignment="1">
      <alignment vertical="center"/>
    </xf>
    <xf numFmtId="0" fontId="0" fillId="20" borderId="0" xfId="0" applyFill="1" applyBorder="1"/>
    <xf numFmtId="0" fontId="24" fillId="20" borderId="15" xfId="0" applyFont="1" applyFill="1" applyBorder="1" applyAlignment="1">
      <alignment horizontal="center" vertical="center"/>
    </xf>
    <xf numFmtId="0" fontId="24" fillId="20" borderId="15" xfId="0" applyFont="1" applyFill="1" applyBorder="1" applyAlignment="1">
      <alignment horizontal="center" vertical="center" wrapText="1"/>
    </xf>
    <xf numFmtId="0" fontId="16" fillId="20" borderId="0" xfId="0" applyFont="1" applyFill="1" applyBorder="1" applyAlignment="1">
      <alignment horizontal="center" vertical="center"/>
    </xf>
    <xf numFmtId="0" fontId="26" fillId="20" borderId="0" xfId="0" applyFont="1" applyFill="1" applyBorder="1" applyAlignment="1">
      <alignment horizontal="center" vertical="center" wrapText="1"/>
    </xf>
    <xf numFmtId="0" fontId="16" fillId="18" borderId="3" xfId="0" applyFont="1" applyFill="1" applyBorder="1" applyAlignment="1">
      <alignment horizontal="center" vertical="center"/>
    </xf>
    <xf numFmtId="3" fontId="22" fillId="21" borderId="15" xfId="0" applyNumberFormat="1" applyFont="1" applyFill="1" applyBorder="1" applyAlignment="1">
      <alignment horizontal="center" vertical="center"/>
    </xf>
    <xf numFmtId="165" fontId="22" fillId="21" borderId="15" xfId="0" applyNumberFormat="1" applyFont="1" applyFill="1" applyBorder="1" applyAlignment="1">
      <alignment horizontal="center" vertical="center" wrapText="1"/>
    </xf>
    <xf numFmtId="0" fontId="0" fillId="17" borderId="0" xfId="0" applyFill="1" applyAlignment="1">
      <alignment horizontal="left"/>
    </xf>
    <xf numFmtId="0" fontId="0" fillId="0" borderId="0" xfId="0" applyAlignment="1">
      <alignment horizontal="left"/>
    </xf>
    <xf numFmtId="0" fontId="32" fillId="0" borderId="0" xfId="0" applyFont="1" applyFill="1" applyAlignment="1">
      <alignment horizontal="center" vertical="center" wrapText="1"/>
    </xf>
    <xf numFmtId="0" fontId="32" fillId="0" borderId="0" xfId="0" applyNumberFormat="1" applyFont="1" applyFill="1" applyAlignment="1">
      <alignment horizontal="center" vertical="center" wrapText="1"/>
    </xf>
    <xf numFmtId="0" fontId="0" fillId="22" borderId="0" xfId="0" applyFill="1"/>
    <xf numFmtId="0" fontId="27" fillId="23" borderId="7" xfId="0" applyFont="1" applyFill="1" applyBorder="1" applyAlignment="1">
      <alignment horizontal="center" vertical="center" wrapText="1"/>
    </xf>
    <xf numFmtId="0" fontId="23" fillId="23" borderId="5" xfId="0" applyFont="1" applyFill="1" applyBorder="1" applyAlignment="1">
      <alignment horizontal="left" vertical="center" indent="1"/>
    </xf>
    <xf numFmtId="0" fontId="0" fillId="0" borderId="0" xfId="0" applyNumberFormat="1" applyBorder="1" applyAlignment="1">
      <alignment horizontal="center"/>
    </xf>
    <xf numFmtId="0" fontId="0" fillId="0" borderId="0" xfId="0" applyBorder="1" applyAlignment="1">
      <alignment horizontal="center"/>
    </xf>
    <xf numFmtId="171" fontId="0" fillId="0" borderId="0" xfId="0" applyNumberFormat="1" applyBorder="1" applyAlignment="1">
      <alignment horizontal="center"/>
    </xf>
    <xf numFmtId="14" fontId="0" fillId="0" borderId="0" xfId="0" applyNumberFormat="1" applyBorder="1" applyAlignment="1">
      <alignment horizontal="center"/>
    </xf>
    <xf numFmtId="0" fontId="33" fillId="9" borderId="11" xfId="0" applyFont="1" applyFill="1" applyBorder="1" applyAlignment="1">
      <alignment horizontal="center" vertical="center"/>
    </xf>
    <xf numFmtId="0" fontId="0" fillId="0" borderId="0" xfId="0" applyAlignment="1">
      <alignment horizontal="center"/>
    </xf>
    <xf numFmtId="0" fontId="36" fillId="11" borderId="16" xfId="0" applyFont="1" applyFill="1" applyBorder="1" applyAlignment="1">
      <alignment horizontal="center" vertical="center"/>
    </xf>
    <xf numFmtId="0" fontId="34" fillId="11" borderId="2" xfId="0" applyFont="1" applyFill="1" applyBorder="1" applyAlignment="1">
      <alignment horizontal="center" vertical="center" wrapText="1"/>
    </xf>
    <xf numFmtId="0" fontId="36" fillId="11" borderId="16" xfId="0" applyFont="1" applyFill="1" applyBorder="1" applyAlignment="1">
      <alignment horizontal="center" vertical="center" wrapText="1"/>
    </xf>
    <xf numFmtId="14" fontId="35" fillId="11" borderId="16" xfId="0" applyNumberFormat="1" applyFont="1" applyFill="1" applyBorder="1" applyAlignment="1">
      <alignment horizontal="center" vertical="center"/>
    </xf>
    <xf numFmtId="14" fontId="0" fillId="0" borderId="0" xfId="0" applyNumberFormat="1"/>
    <xf numFmtId="164" fontId="0" fillId="0" borderId="0" xfId="2" applyNumberFormat="1" applyFont="1" applyAlignment="1">
      <alignment horizontal="right"/>
    </xf>
    <xf numFmtId="164" fontId="0" fillId="0" borderId="0" xfId="0" applyNumberFormat="1" applyAlignment="1">
      <alignment horizontal="right"/>
    </xf>
    <xf numFmtId="0" fontId="36" fillId="11" borderId="16" xfId="0" applyNumberFormat="1" applyFont="1" applyFill="1" applyBorder="1" applyAlignment="1">
      <alignment horizontal="center" vertical="center"/>
    </xf>
    <xf numFmtId="0" fontId="36" fillId="11" borderId="3" xfId="2" applyNumberFormat="1" applyFont="1" applyFill="1" applyBorder="1" applyAlignment="1">
      <alignment horizontal="center" vertical="center"/>
    </xf>
    <xf numFmtId="0" fontId="0" fillId="0" borderId="0" xfId="0" applyAlignment="1">
      <alignment horizontal="center"/>
    </xf>
    <xf numFmtId="0" fontId="20" fillId="0" borderId="0" xfId="0" applyFont="1" applyFill="1" applyAlignment="1">
      <alignment horizontal="center"/>
    </xf>
    <xf numFmtId="14" fontId="20" fillId="0" borderId="0" xfId="0" applyNumberFormat="1" applyFont="1" applyFill="1" applyAlignment="1">
      <alignment horizontal="left"/>
    </xf>
    <xf numFmtId="0" fontId="20" fillId="0" borderId="0" xfId="0" applyFont="1" applyFill="1" applyAlignment="1">
      <alignment horizontal="left"/>
    </xf>
    <xf numFmtId="164" fontId="20" fillId="0" borderId="0" xfId="0" applyNumberFormat="1" applyFont="1" applyFill="1" applyAlignment="1">
      <alignment horizontal="right"/>
    </xf>
    <xf numFmtId="164" fontId="20" fillId="0" borderId="0" xfId="2" applyNumberFormat="1" applyFont="1" applyFill="1" applyAlignment="1">
      <alignment horizontal="right"/>
    </xf>
    <xf numFmtId="14" fontId="20" fillId="0" borderId="0" xfId="0" applyNumberFormat="1" applyFont="1" applyFill="1"/>
    <xf numFmtId="0" fontId="20" fillId="0" borderId="0" xfId="0" applyFont="1" applyFill="1"/>
    <xf numFmtId="0" fontId="20" fillId="22" borderId="0" xfId="0" applyFont="1" applyFill="1" applyAlignment="1">
      <alignment horizontal="center" vertical="center"/>
    </xf>
    <xf numFmtId="170" fontId="28" fillId="5" borderId="0" xfId="0" applyNumberFormat="1" applyFont="1" applyFill="1" applyAlignment="1">
      <alignment horizontal="center" vertical="center"/>
    </xf>
    <xf numFmtId="0" fontId="25" fillId="20" borderId="2" xfId="0" applyFont="1" applyFill="1" applyBorder="1" applyAlignment="1">
      <alignment horizontal="center" vertical="center" wrapText="1"/>
    </xf>
    <xf numFmtId="0" fontId="25" fillId="20" borderId="16" xfId="0" applyFont="1" applyFill="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0" fontId="0" fillId="0" borderId="0" xfId="0" applyAlignment="1">
      <alignment horizontal="center" vertical="center" wrapText="1"/>
    </xf>
    <xf numFmtId="0" fontId="14" fillId="0" borderId="0" xfId="0" applyFont="1" applyAlignment="1">
      <alignment horizontal="center"/>
    </xf>
    <xf numFmtId="166" fontId="2" fillId="2" borderId="0" xfId="0" applyNumberFormat="1" applyFont="1" applyFill="1" applyBorder="1" applyAlignment="1">
      <alignment horizontal="right" vertical="center" indent="1"/>
    </xf>
    <xf numFmtId="0" fontId="19" fillId="4" borderId="0" xfId="0" applyFont="1" applyFill="1" applyAlignment="1" applyProtection="1">
      <alignment horizontal="left" indent="1"/>
      <protection locked="0"/>
    </xf>
    <xf numFmtId="0" fontId="7" fillId="0" borderId="0" xfId="0" applyFont="1" applyAlignment="1">
      <alignment horizontal="left" vertical="center" wrapText="1" indent="1"/>
    </xf>
    <xf numFmtId="0" fontId="19" fillId="0" borderId="0" xfId="0" applyFont="1" applyAlignment="1">
      <alignment horizontal="left" vertical="center" wrapText="1" indent="1"/>
    </xf>
    <xf numFmtId="166" fontId="1" fillId="2" borderId="0" xfId="0" applyNumberFormat="1" applyFont="1" applyFill="1" applyBorder="1" applyAlignment="1">
      <alignment horizontal="right" indent="1"/>
    </xf>
    <xf numFmtId="14" fontId="18" fillId="0" borderId="0" xfId="0" applyNumberFormat="1" applyFont="1" applyAlignment="1" applyProtection="1">
      <alignment horizontal="center" vertical="top"/>
      <protection locked="0"/>
    </xf>
    <xf numFmtId="169" fontId="18" fillId="4" borderId="0" xfId="0" applyNumberFormat="1" applyFont="1" applyFill="1" applyAlignment="1" applyProtection="1">
      <alignment horizontal="left" vertical="center"/>
      <protection locked="0"/>
    </xf>
    <xf numFmtId="0" fontId="15" fillId="0" borderId="0" xfId="0" applyFont="1" applyAlignment="1">
      <alignment horizontal="center" vertical="top"/>
    </xf>
    <xf numFmtId="0" fontId="0" fillId="0" borderId="0" xfId="0" applyAlignment="1">
      <alignment horizontal="center" vertical="center"/>
    </xf>
    <xf numFmtId="0" fontId="0" fillId="0" borderId="0" xfId="0" applyAlignment="1">
      <alignment horizontal="center"/>
    </xf>
  </cellXfs>
  <cellStyles count="3">
    <cellStyle name="Monétaire" xfId="2" builtinId="4"/>
    <cellStyle name="Normal" xfId="0" builtinId="0"/>
    <cellStyle name="Normal 4" xfId="1"/>
  </cellStyles>
  <dxfs count="24">
    <dxf>
      <alignment horizontal="center" vertical="bottom" textRotation="0" wrapText="0" indent="0" relativeIndent="255" justifyLastLine="0" shrinkToFit="0" readingOrder="0"/>
    </dxf>
    <dxf>
      <alignment horizontal="left" vertical="bottom" textRotation="0" wrapText="0" indent="0" relativeIndent="255" justifyLastLine="0" shrinkToFit="0" readingOrder="0"/>
    </dxf>
    <dxf>
      <alignment horizontal="center" vertical="bottom" textRotation="0" wrapText="0" indent="0" relativeIndent="255" justifyLastLine="0" shrinkToFit="0" readingOrder="0"/>
    </dxf>
    <dxf>
      <alignment horizontal="left" vertical="bottom" textRotation="0" wrapText="0" indent="1" relativeIndent="255" justifyLastLine="0" shrinkToFit="0" readingOrder="0"/>
    </dxf>
    <dxf>
      <alignment horizontal="left" vertical="bottom" textRotation="0" wrapText="0" indent="0" relativeIndent="255" justifyLastLine="0" shrinkToFit="0" readingOrder="0"/>
    </dxf>
    <dxf>
      <alignment horizontal="center" vertical="bottom" textRotation="0" wrapText="0" indent="0" relativeIndent="255" justifyLastLine="0" shrinkToFit="0" readingOrder="0"/>
    </dxf>
    <dxf>
      <font>
        <b/>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dxf>
      <font>
        <b/>
        <i val="0"/>
        <strike val="0"/>
        <condense val="0"/>
        <extend val="0"/>
        <outline val="0"/>
        <shadow val="0"/>
        <u val="none"/>
        <vertAlign val="baseline"/>
        <sz val="11"/>
        <color auto="1"/>
        <name val="Calibri"/>
        <scheme val="minor"/>
      </font>
      <fill>
        <patternFill patternType="solid">
          <fgColor indexed="64"/>
          <bgColor theme="8" tint="0.39997558519241921"/>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i val="0"/>
        <color rgb="FFC00000"/>
      </font>
      <fill>
        <patternFill>
          <bgColor rgb="FFFFFF00"/>
        </patternFill>
      </fill>
    </dxf>
    <dxf>
      <alignment horizontal="center" textRotation="0" wrapText="0" indent="0" relativeIndent="255" justifyLastLine="0" shrinkToFit="0" readingOrder="0"/>
    </dxf>
    <dxf>
      <alignment horizontal="center" textRotation="0" wrapText="0" indent="0" relativeIndent="255" justifyLastLine="0" shrinkToFit="0" readingOrder="0"/>
    </dxf>
    <dxf>
      <alignment horizontal="center" textRotation="0" wrapText="0" indent="0" relativeIndent="255" justifyLastLine="0" shrinkToFit="0" readingOrder="0"/>
    </dxf>
    <dxf>
      <alignment horizontal="center" textRotation="0" wrapText="0" indent="0" relativeIndent="255" justifyLastLine="0" shrinkToFit="0" readingOrder="0"/>
    </dxf>
    <dxf>
      <numFmt numFmtId="171" formatCode="m/d/yyyy"/>
      <alignment horizontal="center" vertical="bottom" textRotation="0" wrapText="0" indent="0" relativeIndent="255" justifyLastLine="0" shrinkToFit="0" readingOrder="0"/>
    </dxf>
    <dxf>
      <alignment horizontal="center" textRotation="0" wrapText="0" indent="0" relativeIndent="255" justifyLastLine="0" shrinkToFit="0" readingOrder="0"/>
    </dxf>
    <dxf>
      <numFmt numFmtId="0" formatCode="General"/>
      <alignment horizontal="center" textRotation="0" wrapText="0" indent="0" relativeIndent="255" justifyLastLine="0" shrinkToFit="0" readingOrder="0"/>
    </dxf>
    <dxf>
      <alignment horizontal="center" textRotation="0" wrapText="0" indent="0" relativeIndent="255" justifyLastLine="0" shrinkToFit="0" readingOrder="0"/>
    </dxf>
    <dxf>
      <font>
        <strike val="0"/>
        <outline val="0"/>
        <shadow val="0"/>
        <u val="none"/>
        <vertAlign val="baseline"/>
        <sz val="11"/>
        <color auto="1"/>
        <name val="Calibri"/>
        <scheme val="minor"/>
      </font>
      <fill>
        <patternFill patternType="solid">
          <fgColor indexed="64"/>
          <bgColor theme="0" tint="-0.249977111117893"/>
        </patternFill>
      </fill>
      <alignment horizontal="center" vertical="center" textRotation="0" wrapText="1" indent="0" relativeIndent="255"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00"/>
      <color rgb="FF00B4C2"/>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2.jpeg"/><Relationship Id="rId3" Type="http://schemas.openxmlformats.org/officeDocument/2006/relationships/hyperlink" Target="#BD_Articles_Stocks!A1"/><Relationship Id="rId7" Type="http://schemas.openxmlformats.org/officeDocument/2006/relationships/hyperlink" Target="#Explications!A1"/><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Tailles!A1"/><Relationship Id="rId5" Type="http://schemas.openxmlformats.org/officeDocument/2006/relationships/hyperlink" Target="#Personnels!A1"/><Relationship Id="rId4" Type="http://schemas.openxmlformats.org/officeDocument/2006/relationships/hyperlink" Target="#La_Facture!A1"/><Relationship Id="rId9" Type="http://schemas.openxmlformats.org/officeDocument/2006/relationships/hyperlink" Target="#'Historique La_Facture'!A1"/></Relationships>
</file>

<file path=xl/drawings/_rels/drawing2.xml.rels><?xml version="1.0" encoding="UTF-8" standalone="yes"?>
<Relationships xmlns="http://schemas.openxmlformats.org/package/2006/relationships"><Relationship Id="rId3" Type="http://schemas.openxmlformats.org/officeDocument/2006/relationships/hyperlink" Target="#Personnels!A1"/><Relationship Id="rId2" Type="http://schemas.openxmlformats.org/officeDocument/2006/relationships/hyperlink" Target="#La_Facture!A1"/><Relationship Id="rId1" Type="http://schemas.openxmlformats.org/officeDocument/2006/relationships/hyperlink" Target="#BD_Articles_Stocks!A1"/><Relationship Id="rId5" Type="http://schemas.openxmlformats.org/officeDocument/2006/relationships/hyperlink" Target="#Accueil!A1"/><Relationship Id="rId4" Type="http://schemas.openxmlformats.org/officeDocument/2006/relationships/hyperlink" Target="#Tailles!A1"/></Relationships>
</file>

<file path=xl/drawings/_rels/drawing3.xml.rels><?xml version="1.0" encoding="UTF-8" standalone="yes"?>
<Relationships xmlns="http://schemas.openxmlformats.org/package/2006/relationships"><Relationship Id="rId3" Type="http://schemas.openxmlformats.org/officeDocument/2006/relationships/hyperlink" Target="#Personnels!A1"/><Relationship Id="rId7" Type="http://schemas.openxmlformats.org/officeDocument/2006/relationships/hyperlink" Target="https://pixabay.com/fr/imprimante-ordinateur-mat%C3%A9riel-159612/" TargetMode="External"/><Relationship Id="rId2" Type="http://schemas.openxmlformats.org/officeDocument/2006/relationships/hyperlink" Target="#La_Facture!A1"/><Relationship Id="rId1" Type="http://schemas.openxmlformats.org/officeDocument/2006/relationships/hyperlink" Target="#Journal!A1"/><Relationship Id="rId6" Type="http://schemas.openxmlformats.org/officeDocument/2006/relationships/image" Target="../media/image3.png"/><Relationship Id="rId5" Type="http://schemas.openxmlformats.org/officeDocument/2006/relationships/hyperlink" Target="#Accueil!A1"/><Relationship Id="rId4" Type="http://schemas.openxmlformats.org/officeDocument/2006/relationships/hyperlink" Target="#Tailles!A1"/></Relationships>
</file>

<file path=xl/drawings/_rels/drawing4.xml.rels><?xml version="1.0" encoding="UTF-8" standalone="yes"?>
<Relationships xmlns="http://schemas.openxmlformats.org/package/2006/relationships"><Relationship Id="rId8" Type="http://schemas.openxmlformats.org/officeDocument/2006/relationships/hyperlink" Target="https://pixabay.com/fr/imprimante-ordinateur-mat%C3%A9riel-159612/" TargetMode="External"/><Relationship Id="rId3" Type="http://schemas.openxmlformats.org/officeDocument/2006/relationships/hyperlink" Target="#BD_Articles_Stocks!A1"/><Relationship Id="rId7" Type="http://schemas.openxmlformats.org/officeDocument/2006/relationships/image" Target="../media/image4.png"/><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Accueil!A1"/><Relationship Id="rId5" Type="http://schemas.openxmlformats.org/officeDocument/2006/relationships/hyperlink" Target="#Tailles!A1"/><Relationship Id="rId4" Type="http://schemas.openxmlformats.org/officeDocument/2006/relationships/hyperlink" Target="#Personnels!A1"/><Relationship Id="rId9" Type="http://schemas.openxmlformats.org/officeDocument/2006/relationships/hyperlink" Target="#'Historique La_Facture'!A1"/></Relationships>
</file>

<file path=xl/drawings/_rels/drawing5.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Tailles!A1"/></Relationships>
</file>

<file path=xl/drawings/_rels/drawing6.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Personnels!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2" Type="http://schemas.openxmlformats.org/officeDocument/2006/relationships/hyperlink" Target="#La_Facture!A1"/><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xdr:from>
      <xdr:col>1</xdr:col>
      <xdr:colOff>285750</xdr:colOff>
      <xdr:row>1</xdr:row>
      <xdr:rowOff>180975</xdr:rowOff>
    </xdr:from>
    <xdr:to>
      <xdr:col>3</xdr:col>
      <xdr:colOff>644194</xdr:colOff>
      <xdr:row>11</xdr:row>
      <xdr:rowOff>9525</xdr:rowOff>
    </xdr:to>
    <xdr:pic>
      <xdr:nvPicPr>
        <xdr:cNvPr id="3" name="Image 19" descr="logopetanquea">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047750" y="371475"/>
          <a:ext cx="1882444" cy="31051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oneCellAnchor>
    <xdr:from>
      <xdr:col>5</xdr:col>
      <xdr:colOff>313364</xdr:colOff>
      <xdr:row>2</xdr:row>
      <xdr:rowOff>97923</xdr:rowOff>
    </xdr:from>
    <xdr:ext cx="5221621" cy="1782924"/>
    <xdr:sp macro="" textlink="">
      <xdr:nvSpPr>
        <xdr:cNvPr id="4" name="Rectangle 3">
          <a:extLst>
            <a:ext uri="{FF2B5EF4-FFF2-40B4-BE49-F238E27FC236}">
              <a16:creationId xmlns="" xmlns:a16="http://schemas.microsoft.com/office/drawing/2014/main" id="{00000000-0008-0000-0000-000004000000}"/>
            </a:ext>
          </a:extLst>
        </xdr:cNvPr>
        <xdr:cNvSpPr/>
      </xdr:nvSpPr>
      <xdr:spPr>
        <a:xfrm>
          <a:off x="4123364" y="478923"/>
          <a:ext cx="5221621" cy="1782924"/>
        </a:xfrm>
        <a:prstGeom prst="rect">
          <a:avLst/>
        </a:prstGeom>
        <a:noFill/>
      </xdr:spPr>
      <xdr:txBody>
        <a:bodyPr wrap="none" lIns="91440" tIns="45720" rIns="91440" bIns="45720">
          <a:spAutoFit/>
        </a:bodyPr>
        <a:lstStyle/>
        <a:p>
          <a:pPr algn="ctr"/>
          <a:r>
            <a:rPr lang="fr-FR" sz="5400" b="0" cap="none" spc="0">
              <a:ln w="0"/>
              <a:solidFill>
                <a:schemeClr val="accent2">
                  <a:lumMod val="60000"/>
                  <a:lumOff val="40000"/>
                </a:schemeClr>
              </a:solidFill>
              <a:effectLst>
                <a:reflection blurRad="6350" stA="53000" endA="300" endPos="35500" dir="5400000" sy="-90000" algn="bl" rotWithShape="0"/>
              </a:effectLst>
            </a:rPr>
            <a:t>Gestion</a:t>
          </a:r>
          <a:r>
            <a:rPr lang="fr-FR" sz="5400" b="0" cap="none" spc="0" baseline="0">
              <a:ln w="0"/>
              <a:solidFill>
                <a:schemeClr val="accent2">
                  <a:lumMod val="60000"/>
                  <a:lumOff val="40000"/>
                </a:schemeClr>
              </a:solidFill>
              <a:effectLst>
                <a:reflection blurRad="6350" stA="53000" endA="300" endPos="35500" dir="5400000" sy="-90000" algn="bl" rotWithShape="0"/>
              </a:effectLst>
            </a:rPr>
            <a:t> de STOCK</a:t>
          </a:r>
        </a:p>
        <a:p>
          <a:pPr algn="ctr"/>
          <a:r>
            <a:rPr lang="fr-FR" sz="5400" b="0" cap="none" spc="0" baseline="0">
              <a:ln w="0"/>
              <a:solidFill>
                <a:schemeClr val="accent2">
                  <a:lumMod val="60000"/>
                  <a:lumOff val="40000"/>
                </a:schemeClr>
              </a:solidFill>
              <a:effectLst>
                <a:reflection blurRad="6350" stA="53000" endA="300" endPos="35500" dir="5400000" sy="-90000" algn="bl" rotWithShape="0"/>
              </a:effectLst>
            </a:rPr>
            <a:t>Vêtements</a:t>
          </a:r>
          <a:endParaRPr lang="fr-FR" sz="5400" b="0" cap="none" spc="0">
            <a:ln w="0"/>
            <a:solidFill>
              <a:schemeClr val="accent2">
                <a:lumMod val="60000"/>
                <a:lumOff val="40000"/>
              </a:schemeClr>
            </a:solidFill>
            <a:effectLst>
              <a:reflection blurRad="6350" stA="53000" endA="300" endPos="35500" dir="5400000" sy="-90000" algn="bl" rotWithShape="0"/>
            </a:effectLst>
          </a:endParaRPr>
        </a:p>
      </xdr:txBody>
    </xdr:sp>
    <xdr:clientData/>
  </xdr:oneCellAnchor>
  <xdr:twoCellAnchor>
    <xdr:from>
      <xdr:col>14</xdr:col>
      <xdr:colOff>0</xdr:colOff>
      <xdr:row>6</xdr:row>
      <xdr:rowOff>0</xdr:rowOff>
    </xdr:from>
    <xdr:to>
      <xdr:col>16</xdr:col>
      <xdr:colOff>312000</xdr:colOff>
      <xdr:row>8</xdr:row>
      <xdr:rowOff>57149</xdr:rowOff>
    </xdr:to>
    <xdr:sp macro="[0]!Journal" textlink="">
      <xdr:nvSpPr>
        <xdr:cNvPr id="5" name="Rectangle à coins arrondis 1">
          <a:hlinkClick xmlns:r="http://schemas.openxmlformats.org/officeDocument/2006/relationships" r:id="rId2"/>
          <a:extLst>
            <a:ext uri="{FF2B5EF4-FFF2-40B4-BE49-F238E27FC236}">
              <a16:creationId xmlns="" xmlns:a16="http://schemas.microsoft.com/office/drawing/2014/main" id="{00000000-0008-0000-0000-000005000000}"/>
            </a:ext>
          </a:extLst>
        </xdr:cNvPr>
        <xdr:cNvSpPr/>
      </xdr:nvSpPr>
      <xdr:spPr>
        <a:xfrm>
          <a:off x="10668000" y="1143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JOURNAL</a:t>
          </a:r>
        </a:p>
      </xdr:txBody>
    </xdr:sp>
    <xdr:clientData fPrintsWithSheet="0"/>
  </xdr:twoCellAnchor>
  <xdr:twoCellAnchor>
    <xdr:from>
      <xdr:col>14</xdr:col>
      <xdr:colOff>0</xdr:colOff>
      <xdr:row>10</xdr:row>
      <xdr:rowOff>0</xdr:rowOff>
    </xdr:from>
    <xdr:to>
      <xdr:col>16</xdr:col>
      <xdr:colOff>312000</xdr:colOff>
      <xdr:row>12</xdr:row>
      <xdr:rowOff>57149</xdr:rowOff>
    </xdr:to>
    <xdr:sp macro="[0]!Journal" textlink="">
      <xdr:nvSpPr>
        <xdr:cNvPr id="6" name="Rectangle à coins arrondis 1">
          <a:hlinkClick xmlns:r="http://schemas.openxmlformats.org/officeDocument/2006/relationships" r:id="rId3"/>
          <a:extLst>
            <a:ext uri="{FF2B5EF4-FFF2-40B4-BE49-F238E27FC236}">
              <a16:creationId xmlns="" xmlns:a16="http://schemas.microsoft.com/office/drawing/2014/main" id="{00000000-0008-0000-0000-000006000000}"/>
            </a:ext>
          </a:extLst>
        </xdr:cNvPr>
        <xdr:cNvSpPr/>
      </xdr:nvSpPr>
      <xdr:spPr>
        <a:xfrm>
          <a:off x="10668000" y="1905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t>BASE DONNEE</a:t>
          </a:r>
          <a:r>
            <a:rPr lang="fr-FR" sz="1200" b="1" baseline="0"/>
            <a:t> ARTICLES</a:t>
          </a:r>
          <a:endParaRPr lang="fr-FR" sz="1200" b="1"/>
        </a:p>
      </xdr:txBody>
    </xdr:sp>
    <xdr:clientData fPrintsWithSheet="0"/>
  </xdr:twoCellAnchor>
  <xdr:twoCellAnchor>
    <xdr:from>
      <xdr:col>14</xdr:col>
      <xdr:colOff>0</xdr:colOff>
      <xdr:row>14</xdr:row>
      <xdr:rowOff>0</xdr:rowOff>
    </xdr:from>
    <xdr:to>
      <xdr:col>16</xdr:col>
      <xdr:colOff>312000</xdr:colOff>
      <xdr:row>16</xdr:row>
      <xdr:rowOff>57149</xdr:rowOff>
    </xdr:to>
    <xdr:sp macro="[0]!Journal" textlink="">
      <xdr:nvSpPr>
        <xdr:cNvPr id="7" name="Rectangle à coins arrondis 1">
          <a:hlinkClick xmlns:r="http://schemas.openxmlformats.org/officeDocument/2006/relationships" r:id="rId4"/>
          <a:extLst>
            <a:ext uri="{FF2B5EF4-FFF2-40B4-BE49-F238E27FC236}">
              <a16:creationId xmlns="" xmlns:a16="http://schemas.microsoft.com/office/drawing/2014/main" id="{00000000-0008-0000-0000-000007000000}"/>
            </a:ext>
          </a:extLst>
        </xdr:cNvPr>
        <xdr:cNvSpPr/>
      </xdr:nvSpPr>
      <xdr:spPr>
        <a:xfrm>
          <a:off x="10668000" y="2667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FACTURE</a:t>
          </a:r>
        </a:p>
      </xdr:txBody>
    </xdr:sp>
    <xdr:clientData fPrintsWithSheet="0"/>
  </xdr:twoCellAnchor>
  <xdr:twoCellAnchor>
    <xdr:from>
      <xdr:col>14</xdr:col>
      <xdr:colOff>0</xdr:colOff>
      <xdr:row>18</xdr:row>
      <xdr:rowOff>0</xdr:rowOff>
    </xdr:from>
    <xdr:to>
      <xdr:col>16</xdr:col>
      <xdr:colOff>312000</xdr:colOff>
      <xdr:row>20</xdr:row>
      <xdr:rowOff>57149</xdr:rowOff>
    </xdr:to>
    <xdr:sp macro="[0]!Journal" textlink="">
      <xdr:nvSpPr>
        <xdr:cNvPr id="8" name="Rectangle à coins arrondis 1">
          <a:hlinkClick xmlns:r="http://schemas.openxmlformats.org/officeDocument/2006/relationships" r:id="rId5"/>
          <a:extLst>
            <a:ext uri="{FF2B5EF4-FFF2-40B4-BE49-F238E27FC236}">
              <a16:creationId xmlns="" xmlns:a16="http://schemas.microsoft.com/office/drawing/2014/main" id="{00000000-0008-0000-0000-000008000000}"/>
            </a:ext>
          </a:extLst>
        </xdr:cNvPr>
        <xdr:cNvSpPr/>
      </xdr:nvSpPr>
      <xdr:spPr>
        <a:xfrm>
          <a:off x="10668000" y="3429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LICENCIES</a:t>
          </a:r>
        </a:p>
      </xdr:txBody>
    </xdr:sp>
    <xdr:clientData fPrintsWithSheet="0"/>
  </xdr:twoCellAnchor>
  <xdr:twoCellAnchor>
    <xdr:from>
      <xdr:col>14</xdr:col>
      <xdr:colOff>0</xdr:colOff>
      <xdr:row>22</xdr:row>
      <xdr:rowOff>0</xdr:rowOff>
    </xdr:from>
    <xdr:to>
      <xdr:col>16</xdr:col>
      <xdr:colOff>312000</xdr:colOff>
      <xdr:row>24</xdr:row>
      <xdr:rowOff>57149</xdr:rowOff>
    </xdr:to>
    <xdr:sp macro="[0]!Journal" textlink="">
      <xdr:nvSpPr>
        <xdr:cNvPr id="9" name="Rectangle à coins arrondis 1">
          <a:hlinkClick xmlns:r="http://schemas.openxmlformats.org/officeDocument/2006/relationships" r:id="rId6"/>
          <a:extLst>
            <a:ext uri="{FF2B5EF4-FFF2-40B4-BE49-F238E27FC236}">
              <a16:creationId xmlns="" xmlns:a16="http://schemas.microsoft.com/office/drawing/2014/main" id="{00000000-0008-0000-0000-000009000000}"/>
            </a:ext>
          </a:extLst>
        </xdr:cNvPr>
        <xdr:cNvSpPr/>
      </xdr:nvSpPr>
      <xdr:spPr>
        <a:xfrm>
          <a:off x="10668000" y="4191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TAILLE</a:t>
          </a:r>
        </a:p>
      </xdr:txBody>
    </xdr:sp>
    <xdr:clientData fPrintsWithSheet="0"/>
  </xdr:twoCellAnchor>
  <xdr:twoCellAnchor>
    <xdr:from>
      <xdr:col>7</xdr:col>
      <xdr:colOff>466724</xdr:colOff>
      <xdr:row>30</xdr:row>
      <xdr:rowOff>180975</xdr:rowOff>
    </xdr:from>
    <xdr:to>
      <xdr:col>10</xdr:col>
      <xdr:colOff>342899</xdr:colOff>
      <xdr:row>34</xdr:row>
      <xdr:rowOff>57150</xdr:rowOff>
    </xdr:to>
    <xdr:sp macro="[0]!Journal" textlink="">
      <xdr:nvSpPr>
        <xdr:cNvPr id="10" name="Rectangle à coins arrondis 1">
          <a:hlinkClick xmlns:r="http://schemas.openxmlformats.org/officeDocument/2006/relationships" r:id="rId7"/>
          <a:extLst>
            <a:ext uri="{FF2B5EF4-FFF2-40B4-BE49-F238E27FC236}">
              <a16:creationId xmlns="" xmlns:a16="http://schemas.microsoft.com/office/drawing/2014/main" id="{00000000-0008-0000-0000-00000A000000}"/>
            </a:ext>
          </a:extLst>
        </xdr:cNvPr>
        <xdr:cNvSpPr/>
      </xdr:nvSpPr>
      <xdr:spPr>
        <a:xfrm>
          <a:off x="5800724" y="5895975"/>
          <a:ext cx="2162175" cy="638175"/>
        </a:xfrm>
        <a:prstGeom prst="roundRect">
          <a:avLst/>
        </a:prstGeom>
        <a:solidFill>
          <a:schemeClr val="accent1"/>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solidFill>
                <a:srgbClr val="C00000"/>
              </a:solidFill>
            </a:rPr>
            <a:t>EXPLICATIONS</a:t>
          </a:r>
        </a:p>
      </xdr:txBody>
    </xdr:sp>
    <xdr:clientData fPrintsWithSheet="0"/>
  </xdr:twoCellAnchor>
  <xdr:twoCellAnchor editAs="oneCell">
    <xdr:from>
      <xdr:col>5</xdr:col>
      <xdr:colOff>619124</xdr:colOff>
      <xdr:row>12</xdr:row>
      <xdr:rowOff>133349</xdr:rowOff>
    </xdr:from>
    <xdr:to>
      <xdr:col>12</xdr:col>
      <xdr:colOff>304799</xdr:colOff>
      <xdr:row>29</xdr:row>
      <xdr:rowOff>152060</xdr:rowOff>
    </xdr:to>
    <xdr:pic>
      <xdr:nvPicPr>
        <xdr:cNvPr id="11" name="Image 10" descr="http://us.123rf.com/450wm/agcreativelab/agcreativelab1508/agcreativelab150800261/45887718-un-magasin-de-luxe-avec-vetements-pour-hommes.jpg">
          <a:extLst>
            <a:ext uri="{FF2B5EF4-FFF2-40B4-BE49-F238E27FC236}">
              <a16:creationId xmlns=""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rcRect/>
        <a:stretch>
          <a:fillRect/>
        </a:stretch>
      </xdr:blipFill>
      <xdr:spPr bwMode="auto">
        <a:xfrm>
          <a:off x="4429124" y="2419349"/>
          <a:ext cx="5019675" cy="3257211"/>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xdr:from>
      <xdr:col>13</xdr:col>
      <xdr:colOff>581025</xdr:colOff>
      <xdr:row>26</xdr:row>
      <xdr:rowOff>133350</xdr:rowOff>
    </xdr:from>
    <xdr:to>
      <xdr:col>16</xdr:col>
      <xdr:colOff>533400</xdr:colOff>
      <xdr:row>29</xdr:row>
      <xdr:rowOff>152400</xdr:rowOff>
    </xdr:to>
    <xdr:sp macro="[0]!Quitter" textlink="">
      <xdr:nvSpPr>
        <xdr:cNvPr id="2" name="Rectangle : coins arrondis 1">
          <a:extLst>
            <a:ext uri="{FF2B5EF4-FFF2-40B4-BE49-F238E27FC236}">
              <a16:creationId xmlns="" xmlns:a16="http://schemas.microsoft.com/office/drawing/2014/main" id="{00000000-0008-0000-0000-000002000000}"/>
            </a:ext>
          </a:extLst>
        </xdr:cNvPr>
        <xdr:cNvSpPr/>
      </xdr:nvSpPr>
      <xdr:spPr>
        <a:xfrm>
          <a:off x="10487025" y="5086350"/>
          <a:ext cx="2238375" cy="590550"/>
        </a:xfrm>
        <a:prstGeom prst="roundRect">
          <a:avLst/>
        </a:prstGeom>
        <a:solidFill>
          <a:srgbClr val="C0000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chemeClr val="bg1"/>
              </a:solidFill>
            </a:rPr>
            <a:t>QUITTER</a:t>
          </a:r>
        </a:p>
      </xdr:txBody>
    </xdr:sp>
    <xdr:clientData/>
  </xdr:twoCellAnchor>
  <xdr:twoCellAnchor editAs="absolute">
    <xdr:from>
      <xdr:col>1</xdr:col>
      <xdr:colOff>533400</xdr:colOff>
      <xdr:row>24</xdr:row>
      <xdr:rowOff>19050</xdr:rowOff>
    </xdr:from>
    <xdr:to>
      <xdr:col>4</xdr:col>
      <xdr:colOff>152400</xdr:colOff>
      <xdr:row>27</xdr:row>
      <xdr:rowOff>180975</xdr:rowOff>
    </xdr:to>
    <xdr:sp macro="" textlink="">
      <xdr:nvSpPr>
        <xdr:cNvPr id="13" name="Rectangle à coins arrondis 2">
          <a:hlinkClick xmlns:r="http://schemas.openxmlformats.org/officeDocument/2006/relationships" r:id="rId9"/>
          <a:extLst>
            <a:ext uri="{FF2B5EF4-FFF2-40B4-BE49-F238E27FC236}">
              <a16:creationId xmlns="" xmlns:a16="http://schemas.microsoft.com/office/drawing/2014/main" id="{099B4FCD-3D68-4F11-9049-CEFEC148F6A1}"/>
            </a:ext>
          </a:extLst>
        </xdr:cNvPr>
        <xdr:cNvSpPr/>
      </xdr:nvSpPr>
      <xdr:spPr>
        <a:xfrm>
          <a:off x="1295400" y="4591050"/>
          <a:ext cx="1905000" cy="7334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76199</xdr:colOff>
      <xdr:row>1</xdr:row>
      <xdr:rowOff>609600</xdr:rowOff>
    </xdr:from>
    <xdr:to>
      <xdr:col>8</xdr:col>
      <xdr:colOff>7199</xdr:colOff>
      <xdr:row>2</xdr:row>
      <xdr:rowOff>304799</xdr:rowOff>
    </xdr:to>
    <xdr:sp macro="[0]!Journal" textlink="">
      <xdr:nvSpPr>
        <xdr:cNvPr id="2" name="Rectangle à coins arrondis 1">
          <a:extLst>
            <a:ext uri="{FF2B5EF4-FFF2-40B4-BE49-F238E27FC236}">
              <a16:creationId xmlns="" xmlns:a16="http://schemas.microsoft.com/office/drawing/2014/main" id="{00000000-0008-0000-0100-000002000000}"/>
            </a:ext>
          </a:extLst>
        </xdr:cNvPr>
        <xdr:cNvSpPr/>
      </xdr:nvSpPr>
      <xdr:spPr>
        <a:xfrm>
          <a:off x="8420099" y="108585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Valider</a:t>
          </a:r>
        </a:p>
      </xdr:txBody>
    </xdr:sp>
    <xdr:clientData fPrintsWithSheet="0"/>
  </xdr:twoCellAnchor>
  <xdr:twoCellAnchor editAs="absolute">
    <xdr:from>
      <xdr:col>1</xdr:col>
      <xdr:colOff>19050</xdr:colOff>
      <xdr:row>0</xdr:row>
      <xdr:rowOff>57150</xdr:rowOff>
    </xdr:from>
    <xdr:to>
      <xdr:col>2</xdr:col>
      <xdr:colOff>1371600</xdr:colOff>
      <xdr:row>0</xdr:row>
      <xdr:rowOff>419100</xdr:rowOff>
    </xdr:to>
    <xdr:sp macro="" textlink="">
      <xdr:nvSpPr>
        <xdr:cNvPr id="3" name="Rectangle à coins arrondis 2">
          <a:hlinkClick xmlns:r="http://schemas.openxmlformats.org/officeDocument/2006/relationships" r:id="rId1"/>
          <a:extLst>
            <a:ext uri="{FF2B5EF4-FFF2-40B4-BE49-F238E27FC236}">
              <a16:creationId xmlns="" xmlns:a16="http://schemas.microsoft.com/office/drawing/2014/main" id="{00000000-0008-0000-0100-000003000000}"/>
            </a:ext>
          </a:extLst>
        </xdr:cNvPr>
        <xdr:cNvSpPr/>
      </xdr:nvSpPr>
      <xdr:spPr>
        <a:xfrm>
          <a:off x="95250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STOCK - BASE DE DONNEES</a:t>
          </a:r>
        </a:p>
      </xdr:txBody>
    </xdr:sp>
    <xdr:clientData fPrintsWithSheet="0"/>
  </xdr:twoCellAnchor>
  <xdr:twoCellAnchor>
    <xdr:from>
      <xdr:col>2</xdr:col>
      <xdr:colOff>1908175</xdr:colOff>
      <xdr:row>0</xdr:row>
      <xdr:rowOff>57150</xdr:rowOff>
    </xdr:from>
    <xdr:to>
      <xdr:col>3</xdr:col>
      <xdr:colOff>1831975</xdr:colOff>
      <xdr:row>0</xdr:row>
      <xdr:rowOff>419100</xdr:rowOff>
    </xdr:to>
    <xdr:sp macro="" textlink="">
      <xdr:nvSpPr>
        <xdr:cNvPr id="5" name="Rectangle à coins arrondis 4">
          <a:hlinkClick xmlns:r="http://schemas.openxmlformats.org/officeDocument/2006/relationships" r:id="rId2"/>
          <a:extLst>
            <a:ext uri="{FF2B5EF4-FFF2-40B4-BE49-F238E27FC236}">
              <a16:creationId xmlns="" xmlns:a16="http://schemas.microsoft.com/office/drawing/2014/main" id="{00000000-0008-0000-0100-000005000000}"/>
            </a:ext>
          </a:extLst>
        </xdr:cNvPr>
        <xdr:cNvSpPr/>
      </xdr:nvSpPr>
      <xdr:spPr>
        <a:xfrm>
          <a:off x="34131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fPrintsWithSheet="0"/>
  </xdr:twoCellAnchor>
  <xdr:twoCellAnchor>
    <xdr:from>
      <xdr:col>4</xdr:col>
      <xdr:colOff>368300</xdr:colOff>
      <xdr:row>0</xdr:row>
      <xdr:rowOff>57150</xdr:rowOff>
    </xdr:from>
    <xdr:to>
      <xdr:col>6</xdr:col>
      <xdr:colOff>387350</xdr:colOff>
      <xdr:row>0</xdr:row>
      <xdr:rowOff>419100</xdr:rowOff>
    </xdr:to>
    <xdr:sp macro="" textlink="">
      <xdr:nvSpPr>
        <xdr:cNvPr id="7" name="Rectangle à coins arrondis 6">
          <a:hlinkClick xmlns:r="http://schemas.openxmlformats.org/officeDocument/2006/relationships" r:id="rId3"/>
          <a:extLst>
            <a:ext uri="{FF2B5EF4-FFF2-40B4-BE49-F238E27FC236}">
              <a16:creationId xmlns="" xmlns:a16="http://schemas.microsoft.com/office/drawing/2014/main" id="{00000000-0008-0000-0100-000007000000}"/>
            </a:ext>
          </a:extLst>
        </xdr:cNvPr>
        <xdr:cNvSpPr/>
      </xdr:nvSpPr>
      <xdr:spPr>
        <a:xfrm>
          <a:off x="587375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PERSONNELS</a:t>
          </a:r>
        </a:p>
      </xdr:txBody>
    </xdr:sp>
    <xdr:clientData fPrintsWithSheet="0"/>
  </xdr:twoCellAnchor>
  <xdr:twoCellAnchor>
    <xdr:from>
      <xdr:col>6</xdr:col>
      <xdr:colOff>923925</xdr:colOff>
      <xdr:row>0</xdr:row>
      <xdr:rowOff>57150</xdr:rowOff>
    </xdr:from>
    <xdr:to>
      <xdr:col>8</xdr:col>
      <xdr:colOff>9525</xdr:colOff>
      <xdr:row>0</xdr:row>
      <xdr:rowOff>419100</xdr:rowOff>
    </xdr:to>
    <xdr:sp macro="" textlink="">
      <xdr:nvSpPr>
        <xdr:cNvPr id="9" name="Rectangle à coins arrondis 8">
          <a:hlinkClick xmlns:r="http://schemas.openxmlformats.org/officeDocument/2006/relationships" r:id="rId4"/>
          <a:extLst>
            <a:ext uri="{FF2B5EF4-FFF2-40B4-BE49-F238E27FC236}">
              <a16:creationId xmlns="" xmlns:a16="http://schemas.microsoft.com/office/drawing/2014/main" id="{00000000-0008-0000-0100-000009000000}"/>
            </a:ext>
          </a:extLst>
        </xdr:cNvPr>
        <xdr:cNvSpPr/>
      </xdr:nvSpPr>
      <xdr:spPr>
        <a:xfrm>
          <a:off x="83343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fPrintsWithSheet="0"/>
  </xdr:twoCellAnchor>
  <xdr:twoCellAnchor>
    <xdr:from>
      <xdr:col>7</xdr:col>
      <xdr:colOff>76199</xdr:colOff>
      <xdr:row>1</xdr:row>
      <xdr:rowOff>38100</xdr:rowOff>
    </xdr:from>
    <xdr:to>
      <xdr:col>8</xdr:col>
      <xdr:colOff>7199</xdr:colOff>
      <xdr:row>1</xdr:row>
      <xdr:rowOff>476249</xdr:rowOff>
    </xdr:to>
    <xdr:sp macro="[0]!RAZ_Journal" textlink="">
      <xdr:nvSpPr>
        <xdr:cNvPr id="8" name="Rectangle à coins arrondis 7">
          <a:extLst>
            <a:ext uri="{FF2B5EF4-FFF2-40B4-BE49-F238E27FC236}">
              <a16:creationId xmlns="" xmlns:a16="http://schemas.microsoft.com/office/drawing/2014/main" id="{00000000-0008-0000-0100-000008000000}"/>
            </a:ext>
          </a:extLst>
        </xdr:cNvPr>
        <xdr:cNvSpPr/>
      </xdr:nvSpPr>
      <xdr:spPr>
        <a:xfrm>
          <a:off x="8420099" y="514350"/>
          <a:ext cx="1836000" cy="438149"/>
        </a:xfrm>
        <a:prstGeom prst="roundRect">
          <a:avLst/>
        </a:prstGeom>
        <a:solidFill>
          <a:srgbClr val="FF00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chemeClr val="tx1"/>
              </a:solidFill>
              <a:effectLst/>
              <a:uLnTx/>
              <a:uFillTx/>
              <a:latin typeface="Calibri"/>
            </a:rPr>
            <a:t>RAZ</a:t>
          </a:r>
        </a:p>
      </xdr:txBody>
    </xdr:sp>
    <xdr:clientData fPrintsWithSheet="0"/>
  </xdr:twoCellAnchor>
  <xdr:twoCellAnchor editAs="absolute">
    <xdr:from>
      <xdr:col>0</xdr:col>
      <xdr:colOff>95250</xdr:colOff>
      <xdr:row>1</xdr:row>
      <xdr:rowOff>57149</xdr:rowOff>
    </xdr:from>
    <xdr:to>
      <xdr:col>1</xdr:col>
      <xdr:colOff>428625</xdr:colOff>
      <xdr:row>2</xdr:row>
      <xdr:rowOff>276224</xdr:rowOff>
    </xdr:to>
    <xdr:sp macro="" textlink="">
      <xdr:nvSpPr>
        <xdr:cNvPr id="10" name="Rectangle à coins arrondis 2">
          <a:hlinkClick xmlns:r="http://schemas.openxmlformats.org/officeDocument/2006/relationships" r:id="rId5"/>
          <a:extLst>
            <a:ext uri="{FF2B5EF4-FFF2-40B4-BE49-F238E27FC236}">
              <a16:creationId xmlns="" xmlns:a16="http://schemas.microsoft.com/office/drawing/2014/main" id="{00000000-0008-0000-0100-00000A000000}"/>
            </a:ext>
          </a:extLst>
        </xdr:cNvPr>
        <xdr:cNvSpPr/>
      </xdr:nvSpPr>
      <xdr:spPr>
        <a:xfrm>
          <a:off x="95250" y="533399"/>
          <a:ext cx="1266825" cy="9620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57150</xdr:rowOff>
    </xdr:from>
    <xdr:to>
      <xdr:col>1</xdr:col>
      <xdr:colOff>1963050</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 xmlns:a16="http://schemas.microsoft.com/office/drawing/2014/main" id="{00000000-0008-0000-0200-00000A000000}"/>
            </a:ext>
          </a:extLst>
        </xdr:cNvPr>
        <xdr:cNvSpPr/>
      </xdr:nvSpPr>
      <xdr:spPr>
        <a:xfrm>
          <a:off x="95250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2339975</xdr:colOff>
      <xdr:row>0</xdr:row>
      <xdr:rowOff>57150</xdr:rowOff>
    </xdr:from>
    <xdr:to>
      <xdr:col>3</xdr:col>
      <xdr:colOff>864500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 xmlns:a16="http://schemas.microsoft.com/office/drawing/2014/main" id="{00000000-0008-0000-0200-00000B000000}"/>
            </a:ext>
          </a:extLst>
        </xdr:cNvPr>
        <xdr:cNvSpPr/>
      </xdr:nvSpPr>
      <xdr:spPr>
        <a:xfrm>
          <a:off x="327342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4</xdr:col>
      <xdr:colOff>193675</xdr:colOff>
      <xdr:row>0</xdr:row>
      <xdr:rowOff>57150</xdr:rowOff>
    </xdr:from>
    <xdr:to>
      <xdr:col>6</xdr:col>
      <xdr:colOff>70750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 xmlns:a16="http://schemas.microsoft.com/office/drawing/2014/main" id="{00000000-0008-0000-0200-00000C000000}"/>
            </a:ext>
          </a:extLst>
        </xdr:cNvPr>
        <xdr:cNvSpPr/>
      </xdr:nvSpPr>
      <xdr:spPr>
        <a:xfrm>
          <a:off x="559435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xdr:from>
      <xdr:col>6</xdr:col>
      <xdr:colOff>447675</xdr:colOff>
      <xdr:row>0</xdr:row>
      <xdr:rowOff>57150</xdr:rowOff>
    </xdr:from>
    <xdr:to>
      <xdr:col>7</xdr:col>
      <xdr:colOff>19950</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 xmlns:a16="http://schemas.microsoft.com/office/drawing/2014/main" id="{00000000-0008-0000-0200-00000D000000}"/>
            </a:ext>
          </a:extLst>
        </xdr:cNvPr>
        <xdr:cNvSpPr/>
      </xdr:nvSpPr>
      <xdr:spPr>
        <a:xfrm>
          <a:off x="791527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1</xdr:col>
      <xdr:colOff>247650</xdr:colOff>
      <xdr:row>1</xdr:row>
      <xdr:rowOff>57150</xdr:rowOff>
    </xdr:from>
    <xdr:to>
      <xdr:col>1</xdr:col>
      <xdr:colOff>1828800</xdr:colOff>
      <xdr:row>2</xdr:row>
      <xdr:rowOff>295275</xdr:rowOff>
    </xdr:to>
    <xdr:sp macro="" textlink="">
      <xdr:nvSpPr>
        <xdr:cNvPr id="6" name="Rectangle à coins arrondis 2">
          <a:hlinkClick xmlns:r="http://schemas.openxmlformats.org/officeDocument/2006/relationships" r:id="rId5"/>
          <a:extLst>
            <a:ext uri="{FF2B5EF4-FFF2-40B4-BE49-F238E27FC236}">
              <a16:creationId xmlns="" xmlns:a16="http://schemas.microsoft.com/office/drawing/2014/main" id="{00000000-0008-0000-0200-000006000000}"/>
            </a:ext>
          </a:extLst>
        </xdr:cNvPr>
        <xdr:cNvSpPr/>
      </xdr:nvSpPr>
      <xdr:spPr>
        <a:xfrm>
          <a:off x="1181100" y="533400"/>
          <a:ext cx="15811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6</xdr:col>
      <xdr:colOff>742950</xdr:colOff>
      <xdr:row>1</xdr:row>
      <xdr:rowOff>152400</xdr:rowOff>
    </xdr:from>
    <xdr:to>
      <xdr:col>7</xdr:col>
      <xdr:colOff>152400</xdr:colOff>
      <xdr:row>2</xdr:row>
      <xdr:rowOff>209550</xdr:rowOff>
    </xdr:to>
    <xdr:sp macro="[0]!IMPRIME" textlink="">
      <xdr:nvSpPr>
        <xdr:cNvPr id="2" name="Rectangle : coins arrondis 1">
          <a:extLst>
            <a:ext uri="{FF2B5EF4-FFF2-40B4-BE49-F238E27FC236}">
              <a16:creationId xmlns="" xmlns:a16="http://schemas.microsoft.com/office/drawing/2014/main" id="{00000000-0008-0000-0200-000002000000}"/>
            </a:ext>
          </a:extLst>
        </xdr:cNvPr>
        <xdr:cNvSpPr/>
      </xdr:nvSpPr>
      <xdr:spPr>
        <a:xfrm>
          <a:off x="8210550" y="628650"/>
          <a:ext cx="1781175" cy="4762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6</xdr:col>
      <xdr:colOff>1476375</xdr:colOff>
      <xdr:row>1</xdr:row>
      <xdr:rowOff>171451</xdr:rowOff>
    </xdr:from>
    <xdr:to>
      <xdr:col>7</xdr:col>
      <xdr:colOff>53136</xdr:colOff>
      <xdr:row>2</xdr:row>
      <xdr:rowOff>219075</xdr:rowOff>
    </xdr:to>
    <xdr:pic>
      <xdr:nvPicPr>
        <xdr:cNvPr id="4" name="Image 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 uri="{837473B0-CC2E-450A-ABE3-18F120FF3D39}">
              <a1611:picAttrSrcUrl xmlns="" xmlns:a1611="http://schemas.microsoft.com/office/drawing/2016/11/main" r:id="rId7"/>
            </a:ext>
          </a:extLst>
        </a:blip>
        <a:stretch>
          <a:fillRect/>
        </a:stretch>
      </xdr:blipFill>
      <xdr:spPr>
        <a:xfrm>
          <a:off x="8943975" y="647701"/>
          <a:ext cx="948486" cy="466724"/>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xdr:col>
      <xdr:colOff>428625</xdr:colOff>
      <xdr:row>1</xdr:row>
      <xdr:rowOff>161925</xdr:rowOff>
    </xdr:from>
    <xdr:to>
      <xdr:col>2</xdr:col>
      <xdr:colOff>485775</xdr:colOff>
      <xdr:row>2</xdr:row>
      <xdr:rowOff>314325</xdr:rowOff>
    </xdr:to>
    <xdr:pic>
      <xdr:nvPicPr>
        <xdr:cNvPr id="3" name="Image 1" descr="logopetanquea">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8625" y="161925"/>
          <a:ext cx="1504950" cy="1343025"/>
        </a:xfrm>
        <a:prstGeom prst="rect">
          <a:avLst/>
        </a:prstGeom>
        <a:noFill/>
        <a:ln w="9525">
          <a:noFill/>
          <a:miter lim="800000"/>
          <a:headEnd/>
          <a:tailEnd/>
        </a:ln>
      </xdr:spPr>
    </xdr:pic>
    <xdr:clientData/>
  </xdr:twoCellAnchor>
  <xdr:twoCellAnchor>
    <xdr:from>
      <xdr:col>0</xdr:col>
      <xdr:colOff>390525</xdr:colOff>
      <xdr:row>0</xdr:row>
      <xdr:rowOff>57150</xdr:rowOff>
    </xdr:from>
    <xdr:to>
      <xdr:col>1</xdr:col>
      <xdr:colOff>1079325</xdr:colOff>
      <xdr:row>0</xdr:row>
      <xdr:rowOff>419100</xdr:rowOff>
    </xdr:to>
    <xdr:sp macro="" textlink="">
      <xdr:nvSpPr>
        <xdr:cNvPr id="18" name="Rectangle à coins arrondis 17">
          <a:hlinkClick xmlns:r="http://schemas.openxmlformats.org/officeDocument/2006/relationships" r:id="rId2"/>
          <a:extLst>
            <a:ext uri="{FF2B5EF4-FFF2-40B4-BE49-F238E27FC236}">
              <a16:creationId xmlns="" xmlns:a16="http://schemas.microsoft.com/office/drawing/2014/main" id="{00000000-0008-0000-0300-000012000000}"/>
            </a:ext>
          </a:extLst>
        </xdr:cNvPr>
        <xdr:cNvSpPr/>
      </xdr:nvSpPr>
      <xdr:spPr>
        <a:xfrm>
          <a:off x="390525" y="57150"/>
          <a:ext cx="1908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1325975</xdr:colOff>
      <xdr:row>0</xdr:row>
      <xdr:rowOff>57150</xdr:rowOff>
    </xdr:from>
    <xdr:to>
      <xdr:col>4</xdr:col>
      <xdr:colOff>421100</xdr:colOff>
      <xdr:row>0</xdr:row>
      <xdr:rowOff>419100</xdr:rowOff>
    </xdr:to>
    <xdr:sp macro="" textlink="">
      <xdr:nvSpPr>
        <xdr:cNvPr id="19" name="Rectangle à coins arrondis 18">
          <a:hlinkClick xmlns:r="http://schemas.openxmlformats.org/officeDocument/2006/relationships" r:id="rId3"/>
          <a:extLst>
            <a:ext uri="{FF2B5EF4-FFF2-40B4-BE49-F238E27FC236}">
              <a16:creationId xmlns="" xmlns:a16="http://schemas.microsoft.com/office/drawing/2014/main" id="{00000000-0008-0000-0300-000013000000}"/>
            </a:ext>
          </a:extLst>
        </xdr:cNvPr>
        <xdr:cNvSpPr/>
      </xdr:nvSpPr>
      <xdr:spPr>
        <a:xfrm>
          <a:off x="25451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100" b="1" i="0" baseline="0">
              <a:solidFill>
                <a:schemeClr val="bg1"/>
              </a:solidFill>
              <a:effectLst/>
              <a:latin typeface="+mn-lt"/>
              <a:ea typeface="+mn-ea"/>
              <a:cs typeface="+mn-cs"/>
            </a:rPr>
            <a:t>STOCK - BASE DE DONNEES</a:t>
          </a:r>
          <a:endParaRPr lang="fr-FR">
            <a:solidFill>
              <a:schemeClr val="bg1"/>
            </a:solidFill>
            <a:effectLst/>
          </a:endParaRPr>
        </a:p>
      </xdr:txBody>
    </xdr:sp>
    <xdr:clientData/>
  </xdr:twoCellAnchor>
  <xdr:twoCellAnchor>
    <xdr:from>
      <xdr:col>5</xdr:col>
      <xdr:colOff>20050</xdr:colOff>
      <xdr:row>0</xdr:row>
      <xdr:rowOff>57150</xdr:rowOff>
    </xdr:from>
    <xdr:to>
      <xdr:col>8</xdr:col>
      <xdr:colOff>1000</xdr:colOff>
      <xdr:row>0</xdr:row>
      <xdr:rowOff>419100</xdr:rowOff>
    </xdr:to>
    <xdr:sp macro="" textlink="">
      <xdr:nvSpPr>
        <xdr:cNvPr id="20" name="Rectangle à coins arrondis 19">
          <a:hlinkClick xmlns:r="http://schemas.openxmlformats.org/officeDocument/2006/relationships" r:id="rId4"/>
          <a:extLst>
            <a:ext uri="{FF2B5EF4-FFF2-40B4-BE49-F238E27FC236}">
              <a16:creationId xmlns="" xmlns:a16="http://schemas.microsoft.com/office/drawing/2014/main" id="{00000000-0008-0000-0300-000014000000}"/>
            </a:ext>
          </a:extLst>
        </xdr:cNvPr>
        <xdr:cNvSpPr/>
      </xdr:nvSpPr>
      <xdr:spPr>
        <a:xfrm>
          <a:off x="47158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8</xdr:col>
      <xdr:colOff>247650</xdr:colOff>
      <xdr:row>0</xdr:row>
      <xdr:rowOff>57150</xdr:rowOff>
    </xdr:from>
    <xdr:to>
      <xdr:col>10</xdr:col>
      <xdr:colOff>876300</xdr:colOff>
      <xdr:row>0</xdr:row>
      <xdr:rowOff>419100</xdr:rowOff>
    </xdr:to>
    <xdr:sp macro="" textlink="">
      <xdr:nvSpPr>
        <xdr:cNvPr id="21" name="Rectangle à coins arrondis 20">
          <a:hlinkClick xmlns:r="http://schemas.openxmlformats.org/officeDocument/2006/relationships" r:id="rId5"/>
          <a:extLst>
            <a:ext uri="{FF2B5EF4-FFF2-40B4-BE49-F238E27FC236}">
              <a16:creationId xmlns="" xmlns:a16="http://schemas.microsoft.com/office/drawing/2014/main" id="{00000000-0008-0000-0300-000015000000}"/>
            </a:ext>
          </a:extLst>
        </xdr:cNvPr>
        <xdr:cNvSpPr/>
      </xdr:nvSpPr>
      <xdr:spPr>
        <a:xfrm>
          <a:off x="68865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xdr:from>
      <xdr:col>0</xdr:col>
      <xdr:colOff>28576</xdr:colOff>
      <xdr:row>1</xdr:row>
      <xdr:rowOff>95250</xdr:rowOff>
    </xdr:from>
    <xdr:to>
      <xdr:col>0</xdr:col>
      <xdr:colOff>1181100</xdr:colOff>
      <xdr:row>1</xdr:row>
      <xdr:rowOff>685800</xdr:rowOff>
    </xdr:to>
    <xdr:sp macro="[0]!RAZ_Facture" textlink="">
      <xdr:nvSpPr>
        <xdr:cNvPr id="2" name="Rectangle à coins arrondis 1">
          <a:extLst>
            <a:ext uri="{FF2B5EF4-FFF2-40B4-BE49-F238E27FC236}">
              <a16:creationId xmlns="" xmlns:a16="http://schemas.microsoft.com/office/drawing/2014/main" id="{00000000-0008-0000-0300-000002000000}"/>
            </a:ext>
          </a:extLst>
        </xdr:cNvPr>
        <xdr:cNvSpPr/>
      </xdr:nvSpPr>
      <xdr:spPr>
        <a:xfrm>
          <a:off x="28576" y="571500"/>
          <a:ext cx="1152524" cy="590550"/>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INITIALISATION</a:t>
          </a:r>
        </a:p>
        <a:p>
          <a:pPr algn="ctr"/>
          <a:r>
            <a:rPr lang="fr-FR" sz="1100" b="1"/>
            <a:t>FACTURE</a:t>
          </a:r>
        </a:p>
      </xdr:txBody>
    </xdr:sp>
    <xdr:clientData/>
  </xdr:twoCellAnchor>
  <xdr:twoCellAnchor editAs="absolute">
    <xdr:from>
      <xdr:col>10</xdr:col>
      <xdr:colOff>152400</xdr:colOff>
      <xdr:row>7</xdr:row>
      <xdr:rowOff>228600</xdr:rowOff>
    </xdr:from>
    <xdr:to>
      <xdr:col>10</xdr:col>
      <xdr:colOff>1057275</xdr:colOff>
      <xdr:row>8</xdr:row>
      <xdr:rowOff>552450</xdr:rowOff>
    </xdr:to>
    <xdr:sp macro="" textlink="">
      <xdr:nvSpPr>
        <xdr:cNvPr id="9" name="Rectangle à coins arrondis 2">
          <a:hlinkClick xmlns:r="http://schemas.openxmlformats.org/officeDocument/2006/relationships" r:id="rId6"/>
          <a:extLst>
            <a:ext uri="{FF2B5EF4-FFF2-40B4-BE49-F238E27FC236}">
              <a16:creationId xmlns="" xmlns:a16="http://schemas.microsoft.com/office/drawing/2014/main" id="{00000000-0008-0000-0300-000009000000}"/>
            </a:ext>
          </a:extLst>
        </xdr:cNvPr>
        <xdr:cNvSpPr/>
      </xdr:nvSpPr>
      <xdr:spPr>
        <a:xfrm>
          <a:off x="8086725" y="3371850"/>
          <a:ext cx="9048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10</xdr:col>
      <xdr:colOff>104775</xdr:colOff>
      <xdr:row>4</xdr:row>
      <xdr:rowOff>295275</xdr:rowOff>
    </xdr:from>
    <xdr:to>
      <xdr:col>10</xdr:col>
      <xdr:colOff>1143000</xdr:colOff>
      <xdr:row>6</xdr:row>
      <xdr:rowOff>133350</xdr:rowOff>
    </xdr:to>
    <xdr:sp macro="[0]!IMPRIME" textlink="">
      <xdr:nvSpPr>
        <xdr:cNvPr id="4" name="Rectangle : coins arrondis 3">
          <a:extLst>
            <a:ext uri="{FF2B5EF4-FFF2-40B4-BE49-F238E27FC236}">
              <a16:creationId xmlns="" xmlns:a16="http://schemas.microsoft.com/office/drawing/2014/main" id="{00000000-0008-0000-0300-000004000000}"/>
            </a:ext>
          </a:extLst>
        </xdr:cNvPr>
        <xdr:cNvSpPr/>
      </xdr:nvSpPr>
      <xdr:spPr>
        <a:xfrm>
          <a:off x="8039100" y="2667000"/>
          <a:ext cx="1038225" cy="419100"/>
        </a:xfrm>
        <a:prstGeom prst="roundRect">
          <a:avLst/>
        </a:prstGeom>
        <a:effectLst>
          <a:innerShdw blurRad="63500" dist="50800" dir="18900000">
            <a:prstClr val="black">
              <a:alpha val="50000"/>
            </a:prstClr>
          </a:innerShdw>
        </a:effectLst>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10</xdr:col>
      <xdr:colOff>413357</xdr:colOff>
      <xdr:row>4</xdr:row>
      <xdr:rowOff>371475</xdr:rowOff>
    </xdr:from>
    <xdr:to>
      <xdr:col>10</xdr:col>
      <xdr:colOff>1076325</xdr:colOff>
      <xdr:row>6</xdr:row>
      <xdr:rowOff>171450</xdr:rowOff>
    </xdr:to>
    <xdr:pic>
      <xdr:nvPicPr>
        <xdr:cNvPr id="6" name="Image 5">
          <a:extLst>
            <a:ext uri="{FF2B5EF4-FFF2-40B4-BE49-F238E27FC236}">
              <a16:creationId xmlns="" xmlns:a16="http://schemas.microsoft.com/office/drawing/2014/main" id="{00000000-0008-0000-0300-000006000000}"/>
            </a:ext>
          </a:extLst>
        </xdr:cNvPr>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 uri="{837473B0-CC2E-450A-ABE3-18F120FF3D39}">
              <a1611:picAttrSrcUrl xmlns="" xmlns:a1611="http://schemas.microsoft.com/office/drawing/2016/11/main" r:id="rId8"/>
            </a:ext>
          </a:extLst>
        </a:blip>
        <a:stretch>
          <a:fillRect/>
        </a:stretch>
      </xdr:blipFill>
      <xdr:spPr>
        <a:xfrm>
          <a:off x="8347682" y="2743200"/>
          <a:ext cx="662968" cy="381000"/>
        </a:xfrm>
        <a:prstGeom prst="rect">
          <a:avLst/>
        </a:prstGeom>
      </xdr:spPr>
    </xdr:pic>
    <xdr:clientData fPrintsWithSheet="0"/>
  </xdr:twoCellAnchor>
  <xdr:twoCellAnchor editAs="absolute">
    <xdr:from>
      <xdr:col>10</xdr:col>
      <xdr:colOff>76200</xdr:colOff>
      <xdr:row>1</xdr:row>
      <xdr:rowOff>942975</xdr:rowOff>
    </xdr:from>
    <xdr:to>
      <xdr:col>10</xdr:col>
      <xdr:colOff>1171575</xdr:colOff>
      <xdr:row>2</xdr:row>
      <xdr:rowOff>409575</xdr:rowOff>
    </xdr:to>
    <xdr:sp macro="" textlink="">
      <xdr:nvSpPr>
        <xdr:cNvPr id="13" name="Rectangle à coins arrondis 2">
          <a:hlinkClick xmlns:r="http://schemas.openxmlformats.org/officeDocument/2006/relationships" r:id="rId9"/>
          <a:extLst>
            <a:ext uri="{FF2B5EF4-FFF2-40B4-BE49-F238E27FC236}">
              <a16:creationId xmlns="" xmlns:a16="http://schemas.microsoft.com/office/drawing/2014/main" id="{631E3DCC-0B68-4C42-A6EA-334DF2A8F873}"/>
            </a:ext>
          </a:extLst>
        </xdr:cNvPr>
        <xdr:cNvSpPr/>
      </xdr:nvSpPr>
      <xdr:spPr>
        <a:xfrm>
          <a:off x="8010525" y="1419225"/>
          <a:ext cx="10953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57150</xdr:rowOff>
    </xdr:from>
    <xdr:to>
      <xdr:col>0</xdr:col>
      <xdr:colOff>1238250</xdr:colOff>
      <xdr:row>0</xdr:row>
      <xdr:rowOff>419100</xdr:rowOff>
    </xdr:to>
    <xdr:sp macro="" textlink="">
      <xdr:nvSpPr>
        <xdr:cNvPr id="2" name="Rectangle à coins arrondis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66675" y="57150"/>
          <a:ext cx="1171575"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0</xdr:col>
      <xdr:colOff>1374775</xdr:colOff>
      <xdr:row>0</xdr:row>
      <xdr:rowOff>57150</xdr:rowOff>
    </xdr:from>
    <xdr:to>
      <xdr:col>1</xdr:col>
      <xdr:colOff>984250</xdr:colOff>
      <xdr:row>0</xdr:row>
      <xdr:rowOff>419100</xdr:rowOff>
    </xdr:to>
    <xdr:sp macro="" textlink="">
      <xdr:nvSpPr>
        <xdr:cNvPr id="3" name="Rectangle à coins arrondis 2">
          <a:hlinkClick xmlns:r="http://schemas.openxmlformats.org/officeDocument/2006/relationships" r:id="rId2"/>
          <a:extLst>
            <a:ext uri="{FF2B5EF4-FFF2-40B4-BE49-F238E27FC236}">
              <a16:creationId xmlns="" xmlns:a16="http://schemas.microsoft.com/office/drawing/2014/main" id="{00000000-0008-0000-0400-000003000000}"/>
            </a:ext>
          </a:extLst>
        </xdr:cNvPr>
        <xdr:cNvSpPr/>
      </xdr:nvSpPr>
      <xdr:spPr>
        <a:xfrm>
          <a:off x="13747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1</xdr:col>
      <xdr:colOff>1216025</xdr:colOff>
      <xdr:row>0</xdr:row>
      <xdr:rowOff>66675</xdr:rowOff>
    </xdr:from>
    <xdr:to>
      <xdr:col>2</xdr:col>
      <xdr:colOff>133350</xdr:colOff>
      <xdr:row>0</xdr:row>
      <xdr:rowOff>428625</xdr:rowOff>
    </xdr:to>
    <xdr:sp macro="" textlink="">
      <xdr:nvSpPr>
        <xdr:cNvPr id="4" name="Rectangle à coins arrondis 3">
          <a:hlinkClick xmlns:r="http://schemas.openxmlformats.org/officeDocument/2006/relationships" r:id="rId3"/>
          <a:extLst>
            <a:ext uri="{FF2B5EF4-FFF2-40B4-BE49-F238E27FC236}">
              <a16:creationId xmlns="" xmlns:a16="http://schemas.microsoft.com/office/drawing/2014/main" id="{00000000-0008-0000-0400-000004000000}"/>
            </a:ext>
          </a:extLst>
        </xdr:cNvPr>
        <xdr:cNvSpPr/>
      </xdr:nvSpPr>
      <xdr:spPr>
        <a:xfrm>
          <a:off x="3530600" y="66675"/>
          <a:ext cx="13652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2</xdr:col>
      <xdr:colOff>314325</xdr:colOff>
      <xdr:row>0</xdr:row>
      <xdr:rowOff>66675</xdr:rowOff>
    </xdr:from>
    <xdr:to>
      <xdr:col>3</xdr:col>
      <xdr:colOff>1114425</xdr:colOff>
      <xdr:row>0</xdr:row>
      <xdr:rowOff>428625</xdr:rowOff>
    </xdr:to>
    <xdr:sp macro="" textlink="">
      <xdr:nvSpPr>
        <xdr:cNvPr id="5" name="Rectangle à coins arrondis 4">
          <a:hlinkClick xmlns:r="http://schemas.openxmlformats.org/officeDocument/2006/relationships" r:id="rId4"/>
          <a:extLst>
            <a:ext uri="{FF2B5EF4-FFF2-40B4-BE49-F238E27FC236}">
              <a16:creationId xmlns="" xmlns:a16="http://schemas.microsoft.com/office/drawing/2014/main" id="{00000000-0008-0000-0400-000005000000}"/>
            </a:ext>
          </a:extLst>
        </xdr:cNvPr>
        <xdr:cNvSpPr/>
      </xdr:nvSpPr>
      <xdr:spPr>
        <a:xfrm>
          <a:off x="5076825" y="66675"/>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3</xdr:col>
      <xdr:colOff>1314450</xdr:colOff>
      <xdr:row>0</xdr:row>
      <xdr:rowOff>66676</xdr:rowOff>
    </xdr:from>
    <xdr:to>
      <xdr:col>4</xdr:col>
      <xdr:colOff>952500</xdr:colOff>
      <xdr:row>0</xdr:row>
      <xdr:rowOff>428625</xdr:rowOff>
    </xdr:to>
    <xdr:sp macro="" textlink="">
      <xdr:nvSpPr>
        <xdr:cNvPr id="7" name="Rectangle à coins arrondis 2">
          <a:hlinkClick xmlns:r="http://schemas.openxmlformats.org/officeDocument/2006/relationships" r:id="rId5"/>
          <a:extLst>
            <a:ext uri="{FF2B5EF4-FFF2-40B4-BE49-F238E27FC236}">
              <a16:creationId xmlns="" xmlns:a16="http://schemas.microsoft.com/office/drawing/2014/main" id="{00000000-0008-0000-0400-000007000000}"/>
            </a:ext>
          </a:extLst>
        </xdr:cNvPr>
        <xdr:cNvSpPr/>
      </xdr:nvSpPr>
      <xdr:spPr>
        <a:xfrm>
          <a:off x="7200900" y="66676"/>
          <a:ext cx="1390650" cy="361949"/>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1228725</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 xmlns:a16="http://schemas.microsoft.com/office/drawing/2014/main" id="{00000000-0008-0000-0500-00000A000000}"/>
            </a:ext>
          </a:extLst>
        </xdr:cNvPr>
        <xdr:cNvSpPr/>
      </xdr:nvSpPr>
      <xdr:spPr>
        <a:xfrm>
          <a:off x="666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1574800</xdr:colOff>
      <xdr:row>0</xdr:row>
      <xdr:rowOff>57150</xdr:rowOff>
    </xdr:from>
    <xdr:to>
      <xdr:col>1</xdr:col>
      <xdr:colOff>3498850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 xmlns:a16="http://schemas.microsoft.com/office/drawing/2014/main" id="{00000000-0008-0000-0500-00000B000000}"/>
            </a:ext>
          </a:extLst>
        </xdr:cNvPr>
        <xdr:cNvSpPr/>
      </xdr:nvSpPr>
      <xdr:spPr>
        <a:xfrm>
          <a:off x="233680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2</xdr:col>
      <xdr:colOff>254000</xdr:colOff>
      <xdr:row>0</xdr:row>
      <xdr:rowOff>57150</xdr:rowOff>
    </xdr:from>
    <xdr:to>
      <xdr:col>3</xdr:col>
      <xdr:colOff>1416050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 xmlns:a16="http://schemas.microsoft.com/office/drawing/2014/main" id="{00000000-0008-0000-0500-00000C000000}"/>
            </a:ext>
          </a:extLst>
        </xdr:cNvPr>
        <xdr:cNvSpPr/>
      </xdr:nvSpPr>
      <xdr:spPr>
        <a:xfrm>
          <a:off x="46069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3</xdr:col>
      <xdr:colOff>1762125</xdr:colOff>
      <xdr:row>0</xdr:row>
      <xdr:rowOff>57150</xdr:rowOff>
    </xdr:from>
    <xdr:to>
      <xdr:col>3</xdr:col>
      <xdr:colOff>3686175</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 xmlns:a16="http://schemas.microsoft.com/office/drawing/2014/main" id="{00000000-0008-0000-0500-00000D000000}"/>
            </a:ext>
          </a:extLst>
        </xdr:cNvPr>
        <xdr:cNvSpPr/>
      </xdr:nvSpPr>
      <xdr:spPr>
        <a:xfrm>
          <a:off x="687705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3</xdr:col>
      <xdr:colOff>2238375</xdr:colOff>
      <xdr:row>1</xdr:row>
      <xdr:rowOff>76201</xdr:rowOff>
    </xdr:from>
    <xdr:to>
      <xdr:col>3</xdr:col>
      <xdr:colOff>3419474</xdr:colOff>
      <xdr:row>3</xdr:row>
      <xdr:rowOff>304801</xdr:rowOff>
    </xdr:to>
    <xdr:sp macro="" textlink="">
      <xdr:nvSpPr>
        <xdr:cNvPr id="7" name="Rectangle à coins arrondis 2">
          <a:hlinkClick xmlns:r="http://schemas.openxmlformats.org/officeDocument/2006/relationships" r:id="rId5"/>
          <a:extLst>
            <a:ext uri="{FF2B5EF4-FFF2-40B4-BE49-F238E27FC236}">
              <a16:creationId xmlns="" xmlns:a16="http://schemas.microsoft.com/office/drawing/2014/main" id="{00000000-0008-0000-0500-000007000000}"/>
            </a:ext>
          </a:extLst>
        </xdr:cNvPr>
        <xdr:cNvSpPr/>
      </xdr:nvSpPr>
      <xdr:spPr>
        <a:xfrm>
          <a:off x="7353300" y="552451"/>
          <a:ext cx="1181099" cy="6096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514350</xdr:colOff>
      <xdr:row>2</xdr:row>
      <xdr:rowOff>161924</xdr:rowOff>
    </xdr:from>
    <xdr:to>
      <xdr:col>18</xdr:col>
      <xdr:colOff>514350</xdr:colOff>
      <xdr:row>71</xdr:row>
      <xdr:rowOff>19050</xdr:rowOff>
    </xdr:to>
    <xdr:sp macro="" textlink="">
      <xdr:nvSpPr>
        <xdr:cNvPr id="2" name="ZoneTexte 1">
          <a:extLst>
            <a:ext uri="{FF2B5EF4-FFF2-40B4-BE49-F238E27FC236}">
              <a16:creationId xmlns="" xmlns:a16="http://schemas.microsoft.com/office/drawing/2014/main" id="{00000000-0008-0000-0600-000002000000}"/>
            </a:ext>
          </a:extLst>
        </xdr:cNvPr>
        <xdr:cNvSpPr txBox="1"/>
      </xdr:nvSpPr>
      <xdr:spPr>
        <a:xfrm>
          <a:off x="2038350" y="542924"/>
          <a:ext cx="12192000" cy="13001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i="0">
              <a:solidFill>
                <a:schemeClr val="accent5">
                  <a:lumMod val="75000"/>
                </a:schemeClr>
              </a:solidFill>
              <a:effectLst/>
              <a:latin typeface="+mn-lt"/>
              <a:ea typeface="+mn-ea"/>
              <a:cs typeface="+mn-cs"/>
            </a:rPr>
            <a:t>Principe de fonctionnement :</a:t>
          </a:r>
        </a:p>
        <a:p>
          <a:endParaRPr lang="fr-FR" sz="1400" b="0" i="0">
            <a:solidFill>
              <a:schemeClr val="dk1"/>
            </a:solidFill>
            <a:effectLst/>
            <a:latin typeface="+mn-lt"/>
            <a:ea typeface="+mn-ea"/>
            <a:cs typeface="+mn-cs"/>
          </a:endParaRPr>
        </a:p>
        <a:p>
          <a:r>
            <a:rPr lang="fr-FR" sz="1800" b="1" i="0">
              <a:solidFill>
                <a:srgbClr val="C00000"/>
              </a:solidFill>
              <a:effectLst/>
              <a:latin typeface="+mn-lt"/>
              <a:ea typeface="+mn-ea"/>
              <a:cs typeface="+mn-cs"/>
            </a:rPr>
            <a:t>La feuille Journal :</a:t>
          </a:r>
        </a:p>
        <a:p>
          <a:r>
            <a:rPr lang="fr-FR" sz="1400" b="0" i="0">
              <a:solidFill>
                <a:schemeClr val="dk1"/>
              </a:solidFill>
              <a:effectLst/>
              <a:latin typeface="+mn-lt"/>
              <a:ea typeface="+mn-ea"/>
              <a:cs typeface="+mn-cs"/>
            </a:rPr>
            <a:t>CASE DATE</a:t>
          </a:r>
          <a:r>
            <a:rPr lang="fr-FR" sz="1400" b="0" i="0" baseline="0">
              <a:solidFill>
                <a:schemeClr val="dk1"/>
              </a:solidFill>
              <a:effectLst/>
              <a:latin typeface="+mn-lt"/>
              <a:ea typeface="+mn-ea"/>
              <a:cs typeface="+mn-cs"/>
            </a:rPr>
            <a:t> i</a:t>
          </a:r>
          <a:r>
            <a:rPr lang="fr-FR" sz="1400" b="0" i="0">
              <a:solidFill>
                <a:schemeClr val="dk1"/>
              </a:solidFill>
              <a:effectLst/>
              <a:latin typeface="+mn-lt"/>
              <a:ea typeface="+mn-ea"/>
              <a:cs typeface="+mn-cs"/>
            </a:rPr>
            <a:t>nscrire la date de la sortie ou de l’entrée des articles,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désignation de l'article est AUTOMATIQUE </a:t>
          </a:r>
        </a:p>
        <a:p>
          <a:r>
            <a:rPr lang="fr-FR" sz="1400" b="0" i="0">
              <a:solidFill>
                <a:schemeClr val="dk1"/>
              </a:solidFill>
              <a:effectLst/>
              <a:latin typeface="+mn-lt"/>
              <a:ea typeface="+mn-ea"/>
              <a:cs typeface="+mn-cs"/>
            </a:rPr>
            <a:t>la référence de l’article:</a:t>
          </a:r>
          <a:r>
            <a:rPr lang="fr-FR" sz="1400" b="0" i="0" baseline="0">
              <a:solidFill>
                <a:schemeClr val="dk1"/>
              </a:solidFill>
              <a:effectLst/>
              <a:latin typeface="+mn-lt"/>
              <a:ea typeface="+mn-ea"/>
              <a:cs typeface="+mn-cs"/>
            </a:rPr>
            <a:t> CHOIX PAR LISTE DEROULANTE</a:t>
          </a:r>
        </a:p>
        <a:p>
          <a:endParaRPr lang="fr-FR" sz="1400" b="0" i="0">
            <a:solidFill>
              <a:schemeClr val="dk1"/>
            </a:solidFill>
            <a:effectLst/>
            <a:latin typeface="+mn-lt"/>
            <a:ea typeface="+mn-ea"/>
            <a:cs typeface="+mn-cs"/>
          </a:endParaRPr>
        </a:p>
        <a:p>
          <a:r>
            <a:rPr lang="fr-FR" sz="1600" b="1" i="0">
              <a:solidFill>
                <a:schemeClr val="accent2">
                  <a:lumMod val="50000"/>
                </a:schemeClr>
              </a:solidFill>
              <a:effectLst/>
              <a:latin typeface="+mn-lt"/>
              <a:ea typeface="+mn-ea"/>
              <a:cs typeface="+mn-cs"/>
            </a:rPr>
            <a:t>La quantité en plus ou en moins de l’article,</a:t>
          </a:r>
          <a:r>
            <a:rPr lang="fr-FR" sz="1600" b="1" i="0" baseline="0">
              <a:solidFill>
                <a:schemeClr val="accent2">
                  <a:lumMod val="50000"/>
                </a:schemeClr>
              </a:solidFill>
              <a:effectLst/>
              <a:latin typeface="+mn-lt"/>
              <a:ea typeface="+mn-ea"/>
              <a:cs typeface="+mn-cs"/>
            </a:rPr>
            <a:t> selon REAPPROVISIONNEMENT OU VENTE</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validation est automatique </a:t>
          </a:r>
          <a:r>
            <a:rPr lang="fr-FR" sz="1400" b="0" i="0" baseline="0">
              <a:solidFill>
                <a:schemeClr val="dk1"/>
              </a:solidFill>
              <a:effectLst/>
              <a:latin typeface="+mn-lt"/>
              <a:ea typeface="+mn-ea"/>
              <a:cs typeface="+mn-cs"/>
            </a:rPr>
            <a:t> (appuyer sur le bouton (VALIDATION) ou ENTREE (Touche Clavier)</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600" b="1" i="0">
              <a:solidFill>
                <a:schemeClr val="dk1"/>
              </a:solidFill>
              <a:effectLst/>
              <a:latin typeface="+mn-lt"/>
              <a:ea typeface="+mn-ea"/>
              <a:cs typeface="+mn-cs"/>
            </a:rPr>
            <a:t>En somme si tu  fais une commande de 13 polos, le jour où cette commande « rentre » en stock il te suffit de remplir les données adéquates, et la feuille « Stock » sera mise à jour.</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Si une erreur d’entrée est faite (ce n’est pas 13 polos mais 3) alors il suffit de remplir une nouvelle fois les cases en mettant 10 en « Sortie », une fois validé, il suffit de mettre dans la case d’observation de cette dernière opération « Erreur de saisie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stock de polo sur la feuille Stock est bien à 3, et sur la feuille journal tu auras toutes les traces de ces opérations : la première avec +13 qui est une erreur, et la deuxième avec -10 qui corrige l’erreur.</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Le tableau du journal se met en ordre décroissant afin d’avoir en tête de ligne les dernières opérations.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4 boutons pour naviguer sur le fichier, un bouton de validation si le système automatique ne convient pas, un bouton de RAZ du tableau s’il y a trop de lignes….</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Lors de la validation des données, un contrôle est fait sur la présence ou pas des données minimales nécessaires ou en trop.</a:t>
          </a:r>
        </a:p>
        <a:p>
          <a:r>
            <a:rPr lang="fr-FR" sz="1400" b="0" i="0">
              <a:solidFill>
                <a:schemeClr val="dk1"/>
              </a:solidFill>
              <a:effectLst/>
              <a:latin typeface="+mn-lt"/>
              <a:ea typeface="+mn-ea"/>
              <a:cs typeface="+mn-cs"/>
            </a:rPr>
            <a:t>Un contrôle avant modification du stock est fait lors d’une sortie : si la quantité de sortie est plus grande que le stock alors tout est annulé.</a:t>
          </a:r>
        </a:p>
        <a:p>
          <a:r>
            <a:rPr lang="fr-FR" sz="1400" b="0" i="0">
              <a:solidFill>
                <a:schemeClr val="dk1"/>
              </a:solidFill>
              <a:effectLst/>
              <a:latin typeface="+mn-lt"/>
              <a:ea typeface="+mn-ea"/>
              <a:cs typeface="+mn-cs"/>
            </a:rPr>
            <a:t>Si une fois la sortie effectuée, le stock de l’article arrive au niveau du seuil critique un message vous informe de la nécessité de commander et c’est indiquer dans la case observation</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Stock :</a:t>
          </a:r>
        </a:p>
        <a:p>
          <a:r>
            <a:rPr lang="fr-FR" sz="1400" b="0" i="0">
              <a:solidFill>
                <a:schemeClr val="dk1"/>
              </a:solidFill>
              <a:effectLst/>
              <a:latin typeface="+mn-lt"/>
              <a:ea typeface="+mn-ea"/>
              <a:cs typeface="+mn-cs"/>
            </a:rPr>
            <a:t>Ici tout est regroupé sous un seul tableau. Si tu dois ajouter un article il suffit de l’ajouter sur la première ligne vide sous le tableau pour qu’il soit automatiquement intégré à celui-ci.</a:t>
          </a:r>
        </a:p>
        <a:p>
          <a:r>
            <a:rPr lang="fr-FR" sz="1400" b="0" i="0">
              <a:solidFill>
                <a:schemeClr val="dk1"/>
              </a:solidFill>
              <a:effectLst/>
              <a:latin typeface="+mn-lt"/>
              <a:ea typeface="+mn-ea"/>
              <a:cs typeface="+mn-cs"/>
            </a:rPr>
            <a:t>Les formules et mise en forme sont automatiquement recopiées.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Au dessus de la ligne d’entête il y a deux cases qui comptent pour l’une le nombre d’articles total et pour l’autre la valeur du stock total.</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En colonne observation une formule affiche « A commander » si le stock de l’article considéré a atteint le seuil critique qui est de 3.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TRI</a:t>
          </a:r>
          <a:r>
            <a:rPr lang="fr-FR" sz="1400" b="0" i="0" baseline="0">
              <a:solidFill>
                <a:schemeClr val="dk1"/>
              </a:solidFill>
              <a:effectLst/>
              <a:latin typeface="+mn-lt"/>
              <a:ea typeface="+mn-ea"/>
              <a:cs typeface="+mn-cs"/>
            </a:rPr>
            <a:t> peut se faire par ordre Alphabétique ou par Références </a:t>
          </a:r>
        </a:p>
        <a:p>
          <a:endParaRPr lang="fr-FR" sz="1400" b="0" i="0" baseline="0">
            <a:solidFill>
              <a:schemeClr val="dk1"/>
            </a:solidFill>
            <a:effectLst/>
            <a:latin typeface="+mn-lt"/>
            <a:ea typeface="+mn-ea"/>
            <a:cs typeface="+mn-cs"/>
          </a:endParaRPr>
        </a:p>
        <a:p>
          <a:r>
            <a:rPr lang="fr-FR" sz="1400" b="0" i="0" baseline="0">
              <a:solidFill>
                <a:schemeClr val="dk1"/>
              </a:solidFill>
              <a:effectLst/>
              <a:latin typeface="+mn-lt"/>
              <a:ea typeface="+mn-ea"/>
              <a:cs typeface="+mn-cs"/>
            </a:rPr>
            <a:t>POUR SUPPRIMER UNE ENTREE: Il suffit de sélectionner la ligne (Bouton de gauche de la souris) en cliquant sur le N° à gauche ce qui sélectionne toute la ligne et cliquer sur supprimer avec le bouton de droite en cherchant la commande supprimer (Le classement se fait automatiquement)</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facture :</a:t>
          </a:r>
        </a:p>
        <a:p>
          <a:r>
            <a:rPr lang="fr-FR" sz="1400" b="0" i="0">
              <a:solidFill>
                <a:schemeClr val="dk1"/>
              </a:solidFill>
              <a:effectLst/>
              <a:latin typeface="+mn-lt"/>
              <a:ea typeface="+mn-ea"/>
              <a:cs typeface="+mn-cs"/>
            </a:rPr>
            <a:t>Un bouton init facture pour effacer d’un coup les données « effaçables ».</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a:t>
          </a:r>
          <a:r>
            <a:rPr lang="fr-FR" sz="1800" b="1" i="0">
              <a:solidFill>
                <a:srgbClr val="C00000"/>
              </a:solidFill>
              <a:effectLst/>
              <a:latin typeface="+mn-lt"/>
              <a:ea typeface="+mn-ea"/>
              <a:cs typeface="+mn-cs"/>
            </a:rPr>
            <a:t>La feuille « personnel »</a:t>
          </a:r>
        </a:p>
        <a:p>
          <a:r>
            <a:rPr lang="fr-FR" sz="1800" b="1" i="0">
              <a:solidFill>
                <a:srgbClr val="C00000"/>
              </a:solidFill>
              <a:effectLst/>
              <a:latin typeface="+mn-lt"/>
              <a:ea typeface="+mn-ea"/>
              <a:cs typeface="+mn-cs"/>
            </a:rPr>
            <a:t> </a:t>
          </a:r>
          <a:r>
            <a:rPr lang="fr-FR" sz="1400" b="0" i="0">
              <a:solidFill>
                <a:schemeClr val="dk1"/>
              </a:solidFill>
              <a:effectLst/>
              <a:latin typeface="+mn-lt"/>
              <a:ea typeface="+mn-ea"/>
              <a:cs typeface="+mn-cs"/>
            </a:rPr>
            <a:t>Ajouter simplement un membre sur la première ligne vide sous le tableau. </a:t>
          </a:r>
        </a:p>
        <a:p>
          <a:r>
            <a:rPr lang="fr-FR" sz="1400" b="0" i="0">
              <a:solidFill>
                <a:schemeClr val="dk1"/>
              </a:solidFill>
              <a:effectLst/>
              <a:latin typeface="+mn-lt"/>
              <a:ea typeface="+mn-ea"/>
              <a:cs typeface="+mn-cs"/>
            </a:rPr>
            <a:t>Le TRI par ordre alphabétique de fait par la flèche à côté de "NOM ET PRENOM"</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Taille :</a:t>
          </a:r>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Choix de la personne par LISTE DEROULANTE</a:t>
          </a:r>
        </a:p>
        <a:p>
          <a:endParaRPr lang="fr-FR" sz="1100"/>
        </a:p>
      </xdr:txBody>
    </xdr:sp>
    <xdr:clientData/>
  </xdr:twoCellAnchor>
  <xdr:twoCellAnchor editAs="absolute">
    <xdr:from>
      <xdr:col>16</xdr:col>
      <xdr:colOff>304800</xdr:colOff>
      <xdr:row>4</xdr:row>
      <xdr:rowOff>161925</xdr:rowOff>
    </xdr:from>
    <xdr:to>
      <xdr:col>18</xdr:col>
      <xdr:colOff>47625</xdr:colOff>
      <xdr:row>8</xdr:row>
      <xdr:rowOff>19050</xdr:rowOff>
    </xdr:to>
    <xdr:sp macro="" textlink="">
      <xdr:nvSpPr>
        <xdr:cNvPr id="4" name="Rectangle à coins arrondis 2">
          <a:hlinkClick xmlns:r="http://schemas.openxmlformats.org/officeDocument/2006/relationships" r:id="rId1"/>
          <a:extLst>
            <a:ext uri="{FF2B5EF4-FFF2-40B4-BE49-F238E27FC236}">
              <a16:creationId xmlns="" xmlns:a16="http://schemas.microsoft.com/office/drawing/2014/main" id="{00000000-0008-0000-0600-000004000000}"/>
            </a:ext>
          </a:extLst>
        </xdr:cNvPr>
        <xdr:cNvSpPr/>
      </xdr:nvSpPr>
      <xdr:spPr>
        <a:xfrm>
          <a:off x="10972800" y="923925"/>
          <a:ext cx="1266825" cy="6191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ACCUEIL</a:t>
          </a:r>
        </a:p>
      </xdr:txBody>
    </xdr:sp>
    <xdr:clientData fLocksWithSheet="0"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302896</xdr:colOff>
      <xdr:row>0</xdr:row>
      <xdr:rowOff>392430</xdr:rowOff>
    </xdr:from>
    <xdr:to>
      <xdr:col>9</xdr:col>
      <xdr:colOff>778036</xdr:colOff>
      <xdr:row>0</xdr:row>
      <xdr:rowOff>960120</xdr:rowOff>
    </xdr:to>
    <xdr:sp macro="" textlink="">
      <xdr:nvSpPr>
        <xdr:cNvPr id="3" name="Rectangle à coins arrondis 2">
          <a:hlinkClick xmlns:r="http://schemas.openxmlformats.org/officeDocument/2006/relationships" r:id="rId1"/>
          <a:extLst>
            <a:ext uri="{FF2B5EF4-FFF2-40B4-BE49-F238E27FC236}">
              <a16:creationId xmlns="" xmlns:a16="http://schemas.microsoft.com/office/drawing/2014/main" id="{BEACA1B0-7B07-4139-A573-AC88ABB004F6}"/>
            </a:ext>
          </a:extLst>
        </xdr:cNvPr>
        <xdr:cNvSpPr/>
      </xdr:nvSpPr>
      <xdr:spPr>
        <a:xfrm>
          <a:off x="10026016" y="392430"/>
          <a:ext cx="1260000" cy="56769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editAs="absolute">
    <xdr:from>
      <xdr:col>6</xdr:col>
      <xdr:colOff>758191</xdr:colOff>
      <xdr:row>0</xdr:row>
      <xdr:rowOff>403860</xdr:rowOff>
    </xdr:from>
    <xdr:to>
      <xdr:col>8</xdr:col>
      <xdr:colOff>166531</xdr:colOff>
      <xdr:row>0</xdr:row>
      <xdr:rowOff>972660</xdr:rowOff>
    </xdr:to>
    <xdr:sp macro="" textlink="">
      <xdr:nvSpPr>
        <xdr:cNvPr id="6" name="Rectangle à coins arrondis 2">
          <a:hlinkClick xmlns:r="http://schemas.openxmlformats.org/officeDocument/2006/relationships" r:id="rId2"/>
          <a:extLst>
            <a:ext uri="{FF2B5EF4-FFF2-40B4-BE49-F238E27FC236}">
              <a16:creationId xmlns="" xmlns:a16="http://schemas.microsoft.com/office/drawing/2014/main" id="{81AB4CD5-3884-4533-9E7F-5F56B4FA8A2D}"/>
            </a:ext>
          </a:extLst>
        </xdr:cNvPr>
        <xdr:cNvSpPr/>
      </xdr:nvSpPr>
      <xdr:spPr>
        <a:xfrm>
          <a:off x="8629651" y="403860"/>
          <a:ext cx="1260000" cy="5688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FACTURE</a:t>
          </a:r>
        </a:p>
      </xdr:txBody>
    </xdr:sp>
    <xdr:clientData fPrintsWithSheet="0"/>
  </xdr:twoCellAnchor>
  <xdr:twoCellAnchor editAs="absolute">
    <xdr:from>
      <xdr:col>13</xdr:col>
      <xdr:colOff>695325</xdr:colOff>
      <xdr:row>0</xdr:row>
      <xdr:rowOff>95250</xdr:rowOff>
    </xdr:from>
    <xdr:to>
      <xdr:col>15</xdr:col>
      <xdr:colOff>590550</xdr:colOff>
      <xdr:row>0</xdr:row>
      <xdr:rowOff>752475</xdr:rowOff>
    </xdr:to>
    <xdr:sp macro="[0]!DeleteRows" textlink="">
      <xdr:nvSpPr>
        <xdr:cNvPr id="5" name="Rectangle à coins arrondis 2">
          <a:extLst>
            <a:ext uri="{FF2B5EF4-FFF2-40B4-BE49-F238E27FC236}">
              <a16:creationId xmlns="" xmlns:a16="http://schemas.microsoft.com/office/drawing/2014/main" id="{E75D7270-2886-4538-BF64-E4782ADD4E23}"/>
            </a:ext>
          </a:extLst>
        </xdr:cNvPr>
        <xdr:cNvSpPr/>
      </xdr:nvSpPr>
      <xdr:spPr>
        <a:xfrm>
          <a:off x="13954125" y="95250"/>
          <a:ext cx="1419225" cy="657225"/>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SUPPRIME</a:t>
          </a:r>
          <a:r>
            <a:rPr lang="fr-FR" sz="1400" b="1" baseline="0"/>
            <a:t> Données</a:t>
          </a:r>
          <a:endParaRPr lang="fr-FR" sz="1400" b="1"/>
        </a:p>
      </xdr:txBody>
    </xdr:sp>
    <xdr:clientData fPrintsWithSheet="0"/>
  </xdr:twoCellAnchor>
  <xdr:twoCellAnchor editAs="absolute">
    <xdr:from>
      <xdr:col>0</xdr:col>
      <xdr:colOff>152400</xdr:colOff>
      <xdr:row>0</xdr:row>
      <xdr:rowOff>83820</xdr:rowOff>
    </xdr:from>
    <xdr:to>
      <xdr:col>1</xdr:col>
      <xdr:colOff>360840</xdr:colOff>
      <xdr:row>0</xdr:row>
      <xdr:rowOff>975360</xdr:rowOff>
    </xdr:to>
    <xdr:sp macro="[0]!Effacer" textlink="">
      <xdr:nvSpPr>
        <xdr:cNvPr id="7" name="Rectangle à coins arrondis 6">
          <a:extLst>
            <a:ext uri="{FF2B5EF4-FFF2-40B4-BE49-F238E27FC236}">
              <a16:creationId xmlns="" xmlns:a16="http://schemas.microsoft.com/office/drawing/2014/main" id="{BEACA1B0-7B07-4139-A573-AC88ABB004F6}"/>
            </a:ext>
          </a:extLst>
        </xdr:cNvPr>
        <xdr:cNvSpPr/>
      </xdr:nvSpPr>
      <xdr:spPr>
        <a:xfrm>
          <a:off x="152400" y="83820"/>
          <a:ext cx="1260000" cy="891540"/>
        </a:xfrm>
        <a:prstGeom prst="roundRect">
          <a:avLst/>
        </a:prstGeom>
        <a:solidFill>
          <a:srgbClr val="FF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EFFACER</a:t>
          </a:r>
          <a:r>
            <a:rPr lang="fr-FR" sz="1400" b="1" baseline="0"/>
            <a:t> LES</a:t>
          </a:r>
        </a:p>
        <a:p>
          <a:pPr algn="ctr"/>
          <a:r>
            <a:rPr lang="fr-FR" sz="1400" b="1" baseline="0"/>
            <a:t>LIGNES</a:t>
          </a:r>
        </a:p>
        <a:p>
          <a:pPr algn="ctr"/>
          <a:r>
            <a:rPr lang="fr-FR" sz="1400" b="1" baseline="0"/>
            <a:t>EN DOUBLE</a:t>
          </a:r>
          <a:endParaRPr lang="fr-FR" sz="1400" b="1"/>
        </a:p>
      </xdr:txBody>
    </xdr:sp>
    <xdr:clientData fPrintsWithSheet="0"/>
  </xdr:twoCellAnchor>
  <xdr:twoCellAnchor editAs="absolute">
    <xdr:from>
      <xdr:col>1</xdr:col>
      <xdr:colOff>495300</xdr:colOff>
      <xdr:row>0</xdr:row>
      <xdr:rowOff>83820</xdr:rowOff>
    </xdr:from>
    <xdr:to>
      <xdr:col>2</xdr:col>
      <xdr:colOff>856140</xdr:colOff>
      <xdr:row>0</xdr:row>
      <xdr:rowOff>975360</xdr:rowOff>
    </xdr:to>
    <xdr:sp macro="[0]!DeleteRows" textlink="">
      <xdr:nvSpPr>
        <xdr:cNvPr id="8" name="Rectangle à coins arrondis 7">
          <a:extLst>
            <a:ext uri="{FF2B5EF4-FFF2-40B4-BE49-F238E27FC236}">
              <a16:creationId xmlns="" xmlns:a16="http://schemas.microsoft.com/office/drawing/2014/main" id="{BEACA1B0-7B07-4139-A573-AC88ABB004F6}"/>
            </a:ext>
          </a:extLst>
        </xdr:cNvPr>
        <xdr:cNvSpPr/>
      </xdr:nvSpPr>
      <xdr:spPr>
        <a:xfrm>
          <a:off x="1546860" y="83820"/>
          <a:ext cx="1260000" cy="891540"/>
        </a:xfrm>
        <a:prstGeom prst="roundRect">
          <a:avLst/>
        </a:prstGeom>
        <a:solidFill>
          <a:srgbClr val="FF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EFFACER</a:t>
          </a:r>
        </a:p>
        <a:p>
          <a:pPr algn="ctr"/>
          <a:r>
            <a:rPr lang="fr-FR" sz="1400" b="1"/>
            <a:t>TOUTES LES</a:t>
          </a:r>
        </a:p>
        <a:p>
          <a:pPr algn="ctr"/>
          <a:r>
            <a:rPr lang="fr-FR" sz="1400" b="1"/>
            <a:t>LIGNES</a:t>
          </a:r>
        </a:p>
      </xdr:txBody>
    </xdr:sp>
    <xdr:clientData fPrintsWithSheet="0"/>
  </xdr:twoCellAnchor>
</xdr:wsDr>
</file>

<file path=xl/tables/table1.xml><?xml version="1.0" encoding="utf-8"?>
<table xmlns="http://schemas.openxmlformats.org/spreadsheetml/2006/main" id="3" name="Le_Journal" displayName="Le_Journal" ref="B5:H6" totalsRowShown="0" headerRowDxfId="23" dataDxfId="22">
  <autoFilter ref="B5:H6"/>
  <sortState ref="B6:H6">
    <sortCondition descending="1" ref="B5:B6"/>
  </sortState>
  <tableColumns count="7">
    <tableColumn id="1" name="N°" dataDxfId="21"/>
    <tableColumn id="2" name="Date d'entrée / sortie" dataDxfId="20"/>
    <tableColumn id="6" name="Article" dataDxfId="19"/>
    <tableColumn id="3" name="Référence_x000a_Article" dataDxfId="18"/>
    <tableColumn id="4" name="Quantité_x000a_Entrée" dataDxfId="17"/>
    <tableColumn id="5" name="Quantité_x000a_Sortie" dataDxfId="16"/>
    <tableColumn id="7" name="Observations" dataDxfId="15"/>
  </tableColumns>
  <tableStyleInfo name="TableStyleMedium15" showFirstColumn="0" showLastColumn="0" showRowStripes="1" showColumnStripes="0"/>
</table>
</file>

<file path=xl/tables/table2.xml><?xml version="1.0" encoding="utf-8"?>
<table xmlns="http://schemas.openxmlformats.org/spreadsheetml/2006/main" id="2" name="Articles" displayName="Articles" ref="B4:G46" insertRowShift="1" totalsRowShown="0" headerRowDxfId="13" dataDxfId="12">
  <autoFilter ref="B4:G46"/>
  <sortState ref="B5:G46">
    <sortCondition ref="B4:B46"/>
  </sortState>
  <tableColumns count="6">
    <tableColumn id="1" name="Articles" dataDxfId="11"/>
    <tableColumn id="2" name="Références" dataDxfId="10"/>
    <tableColumn id="3" name="Stocks" dataDxfId="9"/>
    <tableColumn id="4" name="Prix unitaire" dataDxfId="8"/>
    <tableColumn id="5" name="Valeur des_x000a_stocks actuels" dataDxfId="7">
      <calculatedColumnFormula>[Stocks]*[Prix unitaire]</calculatedColumnFormula>
    </tableColumn>
    <tableColumn id="6" name="OBSERVATIONS" dataDxfId="6">
      <calculatedColumnFormula>IF([Stocks]&lt;=_Seuil,"A commander","Stock suffisant")</calculatedColumnFormula>
    </tableColumn>
  </tableColumns>
  <tableStyleInfo name="TableStyleLight15" showFirstColumn="0" showLastColumn="0" showRowStripes="1" showColumnStripes="0"/>
</table>
</file>

<file path=xl/tables/table3.xml><?xml version="1.0" encoding="utf-8"?>
<table xmlns="http://schemas.openxmlformats.org/spreadsheetml/2006/main" id="1" name="Tailles" displayName="Tailles" ref="A2:E84" totalsRowShown="0" headerRowDxfId="5">
  <autoFilter ref="A2:E84"/>
  <sortState ref="A3:E84">
    <sortCondition ref="A2:A84"/>
  </sortState>
  <tableColumns count="5">
    <tableColumn id="1" name="NOM PRENOM" dataDxfId="4"/>
    <tableColumn id="2" name="ADRESSE" dataDxfId="3"/>
    <tableColumn id="3" name="Code postal" dataDxfId="2"/>
    <tableColumn id="4" name="Ville" dataDxfId="1"/>
    <tableColumn id="5" name="TAILL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7"/>
  <dimension ref="B18:E34"/>
  <sheetViews>
    <sheetView zoomScaleNormal="100" workbookViewId="0"/>
  </sheetViews>
  <sheetFormatPr baseColWidth="10" defaultColWidth="11.44140625" defaultRowHeight="14.4"/>
  <cols>
    <col min="1" max="16384" width="11.44140625" style="65"/>
  </cols>
  <sheetData>
    <row r="18" spans="2:5">
      <c r="B18" s="92">
        <f ca="1">TODAY()</f>
        <v>43408</v>
      </c>
      <c r="C18" s="92"/>
      <c r="D18" s="92"/>
      <c r="E18" s="92"/>
    </row>
    <row r="19" spans="2:5">
      <c r="B19" s="92"/>
      <c r="C19" s="92"/>
      <c r="D19" s="92"/>
      <c r="E19" s="92"/>
    </row>
    <row r="20" spans="2:5">
      <c r="B20" s="92"/>
      <c r="C20" s="92"/>
      <c r="D20" s="92"/>
      <c r="E20" s="92"/>
    </row>
    <row r="21" spans="2:5">
      <c r="B21" s="92"/>
      <c r="C21" s="92"/>
      <c r="D21" s="92"/>
      <c r="E21" s="92"/>
    </row>
    <row r="22" spans="2:5">
      <c r="B22" s="92"/>
      <c r="C22" s="92"/>
      <c r="D22" s="92"/>
      <c r="E22" s="92"/>
    </row>
    <row r="33" spans="2:4">
      <c r="B33" s="91" t="s">
        <v>111</v>
      </c>
      <c r="C33" s="91"/>
      <c r="D33" s="91"/>
    </row>
    <row r="34" spans="2:4">
      <c r="B34" s="91"/>
      <c r="C34" s="91"/>
      <c r="D34" s="91"/>
    </row>
  </sheetData>
  <mergeCells count="2">
    <mergeCell ref="B33:D34"/>
    <mergeCell ref="B18:E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
  <dimension ref="A1:I6"/>
  <sheetViews>
    <sheetView showGridLines="0" zoomScaleNormal="100" workbookViewId="0">
      <pane xSplit="9" ySplit="5" topLeftCell="J6" activePane="bottomRight" state="frozen"/>
      <selection pane="topRight" activeCell="I1" sqref="I1"/>
      <selection pane="bottomLeft" activeCell="A5" sqref="A5"/>
      <selection pane="bottomRight"/>
    </sheetView>
  </sheetViews>
  <sheetFormatPr baseColWidth="10" defaultColWidth="0" defaultRowHeight="14.4"/>
  <cols>
    <col min="1" max="1" width="14" customWidth="1"/>
    <col min="2" max="2" width="8.5546875" customWidth="1"/>
    <col min="3" max="4" width="30" customWidth="1"/>
    <col min="5" max="6" width="14.33203125" customWidth="1"/>
    <col min="7" max="7" width="14" customWidth="1"/>
    <col min="8" max="8" width="28.5546875" customWidth="1"/>
    <col min="9" max="9" width="14" customWidth="1"/>
    <col min="10" max="16384" width="14" hidden="1"/>
  </cols>
  <sheetData>
    <row r="1" spans="1:9" s="2" customFormat="1" ht="37.5" customHeight="1" thickBot="1">
      <c r="A1" s="35"/>
      <c r="B1" s="35"/>
      <c r="C1" s="35"/>
      <c r="D1" s="35"/>
      <c r="E1" s="35"/>
      <c r="F1" s="35"/>
      <c r="G1" s="35"/>
      <c r="H1" s="35"/>
      <c r="I1" s="35"/>
    </row>
    <row r="2" spans="1:9" ht="58.5" customHeight="1">
      <c r="A2" s="35"/>
      <c r="B2" s="35"/>
      <c r="C2" s="40" t="s">
        <v>89</v>
      </c>
      <c r="D2" s="66" t="s">
        <v>114</v>
      </c>
      <c r="E2" s="43" t="s">
        <v>88</v>
      </c>
      <c r="F2" s="41" t="s">
        <v>99</v>
      </c>
      <c r="G2" s="42" t="s">
        <v>100</v>
      </c>
      <c r="H2" s="36"/>
      <c r="I2" s="35"/>
    </row>
    <row r="3" spans="1:9" ht="24" customHeight="1" thickBot="1">
      <c r="A3" s="35"/>
      <c r="B3" s="35"/>
      <c r="C3" s="44">
        <v>43391</v>
      </c>
      <c r="D3" s="67" t="str">
        <f ca="1">IFERROR(OFFSET(INDEX(Articles[Références],MATCH(E3,Articles[Références],0),1),,-1),"")</f>
        <v>Coupe Vent</v>
      </c>
      <c r="E3" s="45" t="s">
        <v>43</v>
      </c>
      <c r="F3" s="46">
        <v>5</v>
      </c>
      <c r="G3" s="47"/>
      <c r="H3" s="37"/>
      <c r="I3" s="35"/>
    </row>
    <row r="4" spans="1:9" ht="12.75" customHeight="1">
      <c r="A4" s="35"/>
      <c r="B4" s="35"/>
      <c r="C4" s="38"/>
      <c r="D4" s="35"/>
      <c r="E4" s="39"/>
      <c r="F4" s="39"/>
      <c r="G4" s="39"/>
      <c r="H4" s="37"/>
      <c r="I4" s="35"/>
    </row>
    <row r="5" spans="1:9" ht="37.5" customHeight="1">
      <c r="A5" s="35"/>
      <c r="B5" s="34" t="s">
        <v>105</v>
      </c>
      <c r="C5" s="34" t="s">
        <v>89</v>
      </c>
      <c r="D5" s="34" t="s">
        <v>98</v>
      </c>
      <c r="E5" s="34" t="s">
        <v>102</v>
      </c>
      <c r="F5" s="34" t="s">
        <v>103</v>
      </c>
      <c r="G5" s="34" t="s">
        <v>101</v>
      </c>
      <c r="H5" s="34" t="s">
        <v>104</v>
      </c>
      <c r="I5" s="35"/>
    </row>
    <row r="6" spans="1:9">
      <c r="A6" s="2"/>
      <c r="B6" s="68">
        <v>1</v>
      </c>
      <c r="C6" s="71">
        <v>43131</v>
      </c>
      <c r="D6" s="70" t="s">
        <v>64</v>
      </c>
      <c r="E6" s="69" t="s">
        <v>67</v>
      </c>
      <c r="F6" s="69"/>
      <c r="G6" s="69">
        <v>1</v>
      </c>
      <c r="H6" s="69"/>
      <c r="I6" s="2"/>
    </row>
  </sheetData>
  <dataValidations count="1">
    <dataValidation type="list" allowBlank="1" showInputMessage="1" showErrorMessage="1" sqref="E3:E4">
      <formula1>_Références</formula1>
    </dataValidation>
  </dataValidations>
  <pageMargins left="0.7" right="0.7" top="0.75" bottom="0.75" header="0.3" footer="0.3"/>
  <pageSetup paperSize="9" scale="78"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2">
    <pageSetUpPr fitToPage="1"/>
  </sheetPr>
  <dimension ref="A1:H46"/>
  <sheetViews>
    <sheetView showGridLines="0" zoomScaleNormal="100" workbookViewId="0">
      <pane xSplit="8" ySplit="4" topLeftCell="I14" activePane="bottomRight" state="frozen"/>
      <selection pane="topRight" activeCell="I1" sqref="I1"/>
      <selection pane="bottomLeft" activeCell="A4" sqref="A4"/>
      <selection pane="bottomRight" activeCell="K24" sqref="K24"/>
    </sheetView>
  </sheetViews>
  <sheetFormatPr baseColWidth="10" defaultColWidth="11.44140625" defaultRowHeight="14.4"/>
  <cols>
    <col min="1" max="1" width="14" customWidth="1"/>
    <col min="2" max="2" width="35.5546875" customWidth="1"/>
    <col min="3" max="5" width="15.6640625" customWidth="1"/>
    <col min="6" max="6" width="15.33203125" customWidth="1"/>
    <col min="7" max="7" width="35.5546875" customWidth="1"/>
    <col min="8" max="8" width="14" customWidth="1"/>
    <col min="9" max="9" width="15.6640625" customWidth="1"/>
  </cols>
  <sheetData>
    <row r="1" spans="1:8" ht="37.5" customHeight="1" thickBot="1">
      <c r="A1" s="51"/>
      <c r="B1" s="51"/>
      <c r="C1" s="51"/>
      <c r="D1" s="51"/>
      <c r="E1" s="51"/>
      <c r="F1" s="51"/>
      <c r="G1" s="51"/>
      <c r="H1" s="51"/>
    </row>
    <row r="2" spans="1:8" ht="33" customHeight="1" thickBot="1">
      <c r="A2" s="51"/>
      <c r="B2" s="52"/>
      <c r="C2" s="93" t="s">
        <v>90</v>
      </c>
      <c r="D2" s="94"/>
      <c r="E2" s="94"/>
      <c r="F2" s="58">
        <v>3</v>
      </c>
      <c r="G2" s="53"/>
      <c r="H2" s="51"/>
    </row>
    <row r="3" spans="1:8" ht="33" customHeight="1">
      <c r="A3" s="51"/>
      <c r="B3" s="52"/>
      <c r="C3" s="54" t="s">
        <v>106</v>
      </c>
      <c r="D3" s="59" t="str">
        <f ca="1">SUM(INDIRECT("D4:D"&amp;COUNTA(B:B)+3))&amp;" articles"</f>
        <v>294 articles</v>
      </c>
      <c r="E3" s="55" t="s">
        <v>107</v>
      </c>
      <c r="F3" s="60">
        <f ca="1">SUM(INDIRECT("F4:F"&amp;COUNTA(B:B)+3))</f>
        <v>2756</v>
      </c>
      <c r="G3" s="56"/>
      <c r="H3" s="51"/>
    </row>
    <row r="4" spans="1:8" ht="53.25" customHeight="1">
      <c r="A4" s="51"/>
      <c r="B4" s="57" t="s">
        <v>85</v>
      </c>
      <c r="C4" s="57" t="s">
        <v>86</v>
      </c>
      <c r="D4" s="57" t="s">
        <v>87</v>
      </c>
      <c r="E4" s="57" t="s">
        <v>0</v>
      </c>
      <c r="F4" s="57" t="s">
        <v>108</v>
      </c>
      <c r="G4" s="57" t="s">
        <v>84</v>
      </c>
      <c r="H4" s="51"/>
    </row>
    <row r="5" spans="1:8">
      <c r="B5" s="32" t="s">
        <v>68</v>
      </c>
      <c r="C5" s="32" t="s">
        <v>112</v>
      </c>
      <c r="D5" s="32">
        <v>4</v>
      </c>
      <c r="E5" s="32">
        <v>20</v>
      </c>
      <c r="F5" s="32">
        <f>[Stocks]*[Prix unitaire]</f>
        <v>80</v>
      </c>
      <c r="G5" s="33" t="str">
        <f>IF([Stocks]&lt;=_Seuil,"A commander","Stock suffisant")</f>
        <v>Stock suffisant</v>
      </c>
    </row>
    <row r="6" spans="1:8">
      <c r="B6" s="32" t="s">
        <v>68</v>
      </c>
      <c r="C6" s="32" t="s">
        <v>113</v>
      </c>
      <c r="D6" s="32">
        <v>5</v>
      </c>
      <c r="E6" s="32">
        <v>20</v>
      </c>
      <c r="F6" s="32">
        <f>[Stocks]*[Prix unitaire]</f>
        <v>100</v>
      </c>
      <c r="G6" s="33" t="str">
        <f>IF([Stocks]&lt;=_Seuil,"A commander","Stock suffisant")</f>
        <v>Stock suffisant</v>
      </c>
    </row>
    <row r="7" spans="1:8">
      <c r="B7" s="32" t="s">
        <v>42</v>
      </c>
      <c r="C7" s="32" t="s">
        <v>45</v>
      </c>
      <c r="D7" s="32">
        <v>7</v>
      </c>
      <c r="E7" s="32">
        <v>20</v>
      </c>
      <c r="F7" s="32">
        <f>[Stocks]*[Prix unitaire]</f>
        <v>140</v>
      </c>
      <c r="G7" s="33" t="str">
        <f>IF([Stocks]&lt;=_Seuil,"A commander","Stock suffisant")</f>
        <v>Stock suffisant</v>
      </c>
    </row>
    <row r="8" spans="1:8">
      <c r="B8" s="32" t="s">
        <v>42</v>
      </c>
      <c r="C8" s="32" t="s">
        <v>44</v>
      </c>
      <c r="D8" s="32">
        <v>11</v>
      </c>
      <c r="E8" s="32">
        <v>20</v>
      </c>
      <c r="F8" s="32">
        <f>[Stocks]*[Prix unitaire]</f>
        <v>220</v>
      </c>
      <c r="G8" s="33" t="str">
        <f>IF([Stocks]&lt;=_Seuil,"A commander","Stock suffisant")</f>
        <v>Stock suffisant</v>
      </c>
    </row>
    <row r="9" spans="1:8">
      <c r="B9" s="32" t="s">
        <v>42</v>
      </c>
      <c r="C9" s="32" t="s">
        <v>43</v>
      </c>
      <c r="D9" s="32">
        <v>1</v>
      </c>
      <c r="E9" s="32">
        <v>20</v>
      </c>
      <c r="F9" s="32">
        <f>[Stocks]*[Prix unitaire]</f>
        <v>20</v>
      </c>
      <c r="G9" s="33" t="str">
        <f>IF([Stocks]&lt;=_Seuil,"A commander","Stock suffisant")</f>
        <v>A commander</v>
      </c>
    </row>
    <row r="10" spans="1:8">
      <c r="B10" s="32" t="s">
        <v>42</v>
      </c>
      <c r="C10" s="32" t="s">
        <v>46</v>
      </c>
      <c r="D10" s="32">
        <v>3</v>
      </c>
      <c r="E10" s="32">
        <v>20</v>
      </c>
      <c r="F10" s="32">
        <f>[Stocks]*[Prix unitaire]</f>
        <v>60</v>
      </c>
      <c r="G10" s="33" t="str">
        <f>IF([Stocks]&lt;=_Seuil,"A commander","Stock suffisant")</f>
        <v>A commander</v>
      </c>
    </row>
    <row r="11" spans="1:8">
      <c r="B11" s="32" t="s">
        <v>42</v>
      </c>
      <c r="C11" s="32" t="s">
        <v>47</v>
      </c>
      <c r="D11" s="32">
        <v>0</v>
      </c>
      <c r="E11" s="32">
        <v>20</v>
      </c>
      <c r="F11" s="32">
        <f>[Stocks]*[Prix unitaire]</f>
        <v>0</v>
      </c>
      <c r="G11" s="33" t="str">
        <f>IF([Stocks]&lt;=_Seuil,"A commander","Stock suffisant")</f>
        <v>A commander</v>
      </c>
    </row>
    <row r="12" spans="1:8">
      <c r="B12" s="32" t="s">
        <v>42</v>
      </c>
      <c r="C12" s="32" t="s">
        <v>48</v>
      </c>
      <c r="D12" s="32">
        <v>0</v>
      </c>
      <c r="E12" s="32">
        <v>20</v>
      </c>
      <c r="F12" s="32">
        <f>[Stocks]*[Prix unitaire]</f>
        <v>0</v>
      </c>
      <c r="G12" s="33" t="str">
        <f>IF([Stocks]&lt;=_Seuil,"A commander","Stock suffisant")</f>
        <v>A commander</v>
      </c>
    </row>
    <row r="13" spans="1:8">
      <c r="B13" s="32" t="s">
        <v>55</v>
      </c>
      <c r="C13" s="32" t="s">
        <v>56</v>
      </c>
      <c r="D13" s="32">
        <v>4</v>
      </c>
      <c r="E13" s="32">
        <v>5</v>
      </c>
      <c r="F13" s="32">
        <f>[Stocks]*[Prix unitaire]</f>
        <v>20</v>
      </c>
      <c r="G13" s="33" t="str">
        <f>IF([Stocks]&lt;=_Seuil,"A commander","Stock suffisant")</f>
        <v>Stock suffisant</v>
      </c>
    </row>
    <row r="14" spans="1:8">
      <c r="B14" s="32" t="s">
        <v>57</v>
      </c>
      <c r="C14" s="32" t="s">
        <v>58</v>
      </c>
      <c r="D14" s="32">
        <v>5</v>
      </c>
      <c r="E14" s="32">
        <v>5</v>
      </c>
      <c r="F14" s="32">
        <f>[Stocks]*[Prix unitaire]</f>
        <v>25</v>
      </c>
      <c r="G14" s="33" t="str">
        <f>IF([Stocks]&lt;=_Seuil,"A commander","Stock suffisant")</f>
        <v>Stock suffisant</v>
      </c>
    </row>
    <row r="15" spans="1:8">
      <c r="B15" s="32" t="s">
        <v>28</v>
      </c>
      <c r="C15" s="32" t="s">
        <v>33</v>
      </c>
      <c r="D15" s="32">
        <v>3</v>
      </c>
      <c r="E15" s="32">
        <v>10</v>
      </c>
      <c r="F15" s="32">
        <f>[Stocks]*[Prix unitaire]</f>
        <v>30</v>
      </c>
      <c r="G15" s="33" t="str">
        <f>IF([Stocks]&lt;=_Seuil,"A commander","Stock suffisant")</f>
        <v>A commander</v>
      </c>
    </row>
    <row r="16" spans="1:8">
      <c r="B16" s="32" t="s">
        <v>28</v>
      </c>
      <c r="C16" s="32" t="s">
        <v>34</v>
      </c>
      <c r="D16" s="32">
        <v>0</v>
      </c>
      <c r="E16" s="32">
        <v>10</v>
      </c>
      <c r="F16" s="32">
        <f>[Stocks]*[Prix unitaire]</f>
        <v>0</v>
      </c>
      <c r="G16" s="33" t="str">
        <f>IF([Stocks]&lt;=_Seuil,"A commander","Stock suffisant")</f>
        <v>A commander</v>
      </c>
    </row>
    <row r="17" spans="2:7">
      <c r="B17" s="32" t="s">
        <v>28</v>
      </c>
      <c r="C17" s="32" t="s">
        <v>31</v>
      </c>
      <c r="D17" s="32">
        <v>5</v>
      </c>
      <c r="E17" s="32">
        <v>10</v>
      </c>
      <c r="F17" s="32">
        <f>[Stocks]*[Prix unitaire]</f>
        <v>50</v>
      </c>
      <c r="G17" s="33" t="str">
        <f>IF([Stocks]&lt;=_Seuil,"A commander","Stock suffisant")</f>
        <v>Stock suffisant</v>
      </c>
    </row>
    <row r="18" spans="2:7">
      <c r="B18" s="32" t="s">
        <v>28</v>
      </c>
      <c r="C18" s="32" t="s">
        <v>30</v>
      </c>
      <c r="D18" s="32">
        <v>2</v>
      </c>
      <c r="E18" s="32">
        <v>10</v>
      </c>
      <c r="F18" s="32">
        <f>[Stocks]*[Prix unitaire]</f>
        <v>20</v>
      </c>
      <c r="G18" s="33" t="str">
        <f>IF([Stocks]&lt;=_Seuil,"A commander","Stock suffisant")</f>
        <v>A commander</v>
      </c>
    </row>
    <row r="19" spans="2:7">
      <c r="B19" s="32" t="s">
        <v>28</v>
      </c>
      <c r="C19" s="32" t="s">
        <v>29</v>
      </c>
      <c r="D19" s="32">
        <v>1</v>
      </c>
      <c r="E19" s="32">
        <v>10</v>
      </c>
      <c r="F19" s="32">
        <f>[Stocks]*[Prix unitaire]</f>
        <v>10</v>
      </c>
      <c r="G19" s="33" t="str">
        <f>IF([Stocks]&lt;=_Seuil,"A commander","Stock suffisant")</f>
        <v>A commander</v>
      </c>
    </row>
    <row r="20" spans="2:7">
      <c r="B20" s="32" t="s">
        <v>28</v>
      </c>
      <c r="C20" s="32" t="s">
        <v>32</v>
      </c>
      <c r="D20" s="32">
        <v>3</v>
      </c>
      <c r="E20" s="32">
        <v>10</v>
      </c>
      <c r="F20" s="32">
        <f>[Stocks]*[Prix unitaire]</f>
        <v>30</v>
      </c>
      <c r="G20" s="33" t="str">
        <f>IF([Stocks]&lt;=_Seuil,"A commander","Stock suffisant")</f>
        <v>A commander</v>
      </c>
    </row>
    <row r="21" spans="2:7">
      <c r="B21" s="32" t="s">
        <v>76</v>
      </c>
      <c r="C21" s="32" t="s">
        <v>79</v>
      </c>
      <c r="D21" s="32">
        <v>20</v>
      </c>
      <c r="E21" s="32">
        <v>10</v>
      </c>
      <c r="F21" s="32">
        <f>[Stocks]*[Prix unitaire]</f>
        <v>200</v>
      </c>
      <c r="G21" s="33" t="str">
        <f>IF([Stocks]&lt;=_Seuil,"A commander","Stock suffisant")</f>
        <v>Stock suffisant</v>
      </c>
    </row>
    <row r="22" spans="2:7">
      <c r="B22" s="32" t="s">
        <v>76</v>
      </c>
      <c r="C22" s="32" t="s">
        <v>78</v>
      </c>
      <c r="D22" s="32">
        <v>7</v>
      </c>
      <c r="E22" s="32">
        <v>10</v>
      </c>
      <c r="F22" s="32">
        <f>[Stocks]*[Prix unitaire]</f>
        <v>70</v>
      </c>
      <c r="G22" s="33" t="str">
        <f>IF([Stocks]&lt;=_Seuil,"A commander","Stock suffisant")</f>
        <v>Stock suffisant</v>
      </c>
    </row>
    <row r="23" spans="2:7">
      <c r="B23" s="32" t="s">
        <v>76</v>
      </c>
      <c r="C23" s="32" t="s">
        <v>77</v>
      </c>
      <c r="D23" s="32">
        <v>4</v>
      </c>
      <c r="E23" s="32">
        <v>10</v>
      </c>
      <c r="F23" s="32">
        <f>[Stocks]*[Prix unitaire]</f>
        <v>40</v>
      </c>
      <c r="G23" s="33" t="str">
        <f>IF([Stocks]&lt;=_Seuil,"A commander","Stock suffisant")</f>
        <v>Stock suffisant</v>
      </c>
    </row>
    <row r="24" spans="2:7">
      <c r="B24" s="32" t="s">
        <v>76</v>
      </c>
      <c r="C24" s="32" t="s">
        <v>80</v>
      </c>
      <c r="D24" s="32">
        <v>11</v>
      </c>
      <c r="E24" s="32">
        <v>10</v>
      </c>
      <c r="F24" s="32">
        <f>[Stocks]*[Prix unitaire]</f>
        <v>110</v>
      </c>
      <c r="G24" s="33" t="str">
        <f>IF([Stocks]&lt;=_Seuil,"A commander","Stock suffisant")</f>
        <v>Stock suffisant</v>
      </c>
    </row>
    <row r="25" spans="2:7">
      <c r="B25" s="32" t="s">
        <v>76</v>
      </c>
      <c r="C25" s="32" t="s">
        <v>81</v>
      </c>
      <c r="D25" s="32">
        <v>5</v>
      </c>
      <c r="E25" s="32">
        <v>10</v>
      </c>
      <c r="F25" s="32">
        <f>[Stocks]*[Prix unitaire]</f>
        <v>50</v>
      </c>
      <c r="G25" s="33" t="str">
        <f>IF([Stocks]&lt;=_Seuil,"A commander","Stock suffisant")</f>
        <v>Stock suffisant</v>
      </c>
    </row>
    <row r="26" spans="2:7">
      <c r="B26" s="32" t="s">
        <v>76</v>
      </c>
      <c r="C26" s="32" t="s">
        <v>82</v>
      </c>
      <c r="D26" s="32">
        <v>0</v>
      </c>
      <c r="E26" s="32">
        <v>10</v>
      </c>
      <c r="F26" s="32">
        <f>[Stocks]*[Prix unitaire]</f>
        <v>0</v>
      </c>
      <c r="G26" s="33" t="str">
        <f>IF([Stocks]&lt;=_Seuil,"A commander","Stock suffisant")</f>
        <v>A commander</v>
      </c>
    </row>
    <row r="27" spans="2:7">
      <c r="B27" s="32" t="s">
        <v>59</v>
      </c>
      <c r="C27" s="32" t="s">
        <v>62</v>
      </c>
      <c r="D27" s="32">
        <v>11</v>
      </c>
      <c r="E27" s="32">
        <v>5</v>
      </c>
      <c r="F27" s="32">
        <f>[Stocks]*[Prix unitaire]</f>
        <v>55</v>
      </c>
      <c r="G27" s="33" t="str">
        <f>IF([Stocks]&lt;=_Seuil,"A commander","Stock suffisant")</f>
        <v>Stock suffisant</v>
      </c>
    </row>
    <row r="28" spans="2:7">
      <c r="B28" s="32" t="s">
        <v>59</v>
      </c>
      <c r="C28" s="32" t="s">
        <v>63</v>
      </c>
      <c r="D28" s="32">
        <v>2</v>
      </c>
      <c r="E28" s="32">
        <v>5</v>
      </c>
      <c r="F28" s="32">
        <f>[Stocks]*[Prix unitaire]</f>
        <v>10</v>
      </c>
      <c r="G28" s="33" t="str">
        <f>IF([Stocks]&lt;=_Seuil,"A commander","Stock suffisant")</f>
        <v>A commander</v>
      </c>
    </row>
    <row r="29" spans="2:7">
      <c r="B29" s="32" t="s">
        <v>59</v>
      </c>
      <c r="C29" s="32" t="s">
        <v>61</v>
      </c>
      <c r="D29" s="32">
        <v>1</v>
      </c>
      <c r="E29" s="32">
        <v>5</v>
      </c>
      <c r="F29" s="32">
        <f>[Stocks]*[Prix unitaire]</f>
        <v>5</v>
      </c>
      <c r="G29" s="33" t="str">
        <f>IF([Stocks]&lt;=_Seuil,"A commander","Stock suffisant")</f>
        <v>A commander</v>
      </c>
    </row>
    <row r="30" spans="2:7">
      <c r="B30" s="32" t="s">
        <v>59</v>
      </c>
      <c r="C30" s="32" t="s">
        <v>60</v>
      </c>
      <c r="D30" s="32">
        <v>13</v>
      </c>
      <c r="E30" s="32">
        <v>5</v>
      </c>
      <c r="F30" s="32">
        <f>[Stocks]*[Prix unitaire]</f>
        <v>65</v>
      </c>
      <c r="G30" s="33" t="str">
        <f>IF([Stocks]&lt;=_Seuil,"A commander","Stock suffisant")</f>
        <v>Stock suffisant</v>
      </c>
    </row>
    <row r="31" spans="2:7">
      <c r="B31" s="32" t="s">
        <v>1</v>
      </c>
      <c r="C31" s="32" t="s">
        <v>51</v>
      </c>
      <c r="D31" s="32">
        <v>9</v>
      </c>
      <c r="E31" s="32">
        <v>24</v>
      </c>
      <c r="F31" s="32">
        <f>[Stocks]*[Prix unitaire]</f>
        <v>216</v>
      </c>
      <c r="G31" s="33" t="str">
        <f>IF([Stocks]&lt;=_Seuil,"A commander","Stock suffisant")</f>
        <v>Stock suffisant</v>
      </c>
    </row>
    <row r="32" spans="2:7">
      <c r="B32" s="32" t="s">
        <v>1</v>
      </c>
      <c r="C32" s="32" t="s">
        <v>50</v>
      </c>
      <c r="D32" s="32">
        <v>5</v>
      </c>
      <c r="E32" s="32">
        <v>24</v>
      </c>
      <c r="F32" s="32">
        <f>[Stocks]*[Prix unitaire]</f>
        <v>120</v>
      </c>
      <c r="G32" s="33" t="str">
        <f>IF([Stocks]&lt;=_Seuil,"A commander","Stock suffisant")</f>
        <v>Stock suffisant</v>
      </c>
    </row>
    <row r="33" spans="2:7">
      <c r="B33" s="32" t="s">
        <v>1</v>
      </c>
      <c r="C33" s="32" t="s">
        <v>49</v>
      </c>
      <c r="D33" s="32">
        <v>1</v>
      </c>
      <c r="E33" s="32">
        <v>24</v>
      </c>
      <c r="F33" s="32">
        <f>[Stocks]*[Prix unitaire]</f>
        <v>24</v>
      </c>
      <c r="G33" s="33" t="str">
        <f>IF([Stocks]&lt;=_Seuil,"A commander","Stock suffisant")</f>
        <v>A commander</v>
      </c>
    </row>
    <row r="34" spans="2:7">
      <c r="B34" s="32" t="s">
        <v>1</v>
      </c>
      <c r="C34" s="32" t="s">
        <v>52</v>
      </c>
      <c r="D34" s="32">
        <v>6</v>
      </c>
      <c r="E34" s="32">
        <v>24</v>
      </c>
      <c r="F34" s="32">
        <f>[Stocks]*[Prix unitaire]</f>
        <v>144</v>
      </c>
      <c r="G34" s="33" t="str">
        <f>IF([Stocks]&lt;=_Seuil,"A commander","Stock suffisant")</f>
        <v>Stock suffisant</v>
      </c>
    </row>
    <row r="35" spans="2:7">
      <c r="B35" s="32" t="s">
        <v>1</v>
      </c>
      <c r="C35" s="32" t="s">
        <v>53</v>
      </c>
      <c r="D35" s="32">
        <v>1</v>
      </c>
      <c r="E35" s="32">
        <v>24</v>
      </c>
      <c r="F35" s="32">
        <f>[Stocks]*[Prix unitaire]</f>
        <v>24</v>
      </c>
      <c r="G35" s="33" t="str">
        <f>IF([Stocks]&lt;=_Seuil,"A commander","Stock suffisant")</f>
        <v>A commander</v>
      </c>
    </row>
    <row r="36" spans="2:7">
      <c r="B36" s="32" t="s">
        <v>1</v>
      </c>
      <c r="C36" s="32" t="s">
        <v>54</v>
      </c>
      <c r="D36" s="32">
        <v>5</v>
      </c>
      <c r="E36" s="32">
        <v>24</v>
      </c>
      <c r="F36" s="32">
        <f>[Stocks]*[Prix unitaire]</f>
        <v>120</v>
      </c>
      <c r="G36" s="33" t="str">
        <f>IF([Stocks]&lt;=_Seuil,"A commander","Stock suffisant")</f>
        <v>Stock suffisant</v>
      </c>
    </row>
    <row r="37" spans="2:7">
      <c r="B37" s="32" t="s">
        <v>35</v>
      </c>
      <c r="C37" s="32" t="s">
        <v>38</v>
      </c>
      <c r="D37" s="32">
        <v>35</v>
      </c>
      <c r="E37" s="32">
        <v>5</v>
      </c>
      <c r="F37" s="32">
        <f>[Stocks]*[Prix unitaire]</f>
        <v>175</v>
      </c>
      <c r="G37" s="33" t="str">
        <f>IF([Stocks]&lt;=_Seuil,"A commander","Stock suffisant")</f>
        <v>Stock suffisant</v>
      </c>
    </row>
    <row r="38" spans="2:7">
      <c r="B38" s="32" t="s">
        <v>35</v>
      </c>
      <c r="C38" s="32" t="s">
        <v>37</v>
      </c>
      <c r="D38" s="32">
        <v>13</v>
      </c>
      <c r="E38" s="32">
        <v>5</v>
      </c>
      <c r="F38" s="32">
        <f>[Stocks]*[Prix unitaire]</f>
        <v>65</v>
      </c>
      <c r="G38" s="33" t="str">
        <f>IF([Stocks]&lt;=_Seuil,"A commander","Stock suffisant")</f>
        <v>Stock suffisant</v>
      </c>
    </row>
    <row r="39" spans="2:7">
      <c r="B39" s="32" t="s">
        <v>35</v>
      </c>
      <c r="C39" s="32" t="s">
        <v>36</v>
      </c>
      <c r="D39" s="32">
        <v>4</v>
      </c>
      <c r="E39" s="32">
        <v>5</v>
      </c>
      <c r="F39" s="32">
        <f>[Stocks]*[Prix unitaire]</f>
        <v>20</v>
      </c>
      <c r="G39" s="33" t="str">
        <f>IF([Stocks]&lt;=_Seuil,"A commander","Stock suffisant")</f>
        <v>Stock suffisant</v>
      </c>
    </row>
    <row r="40" spans="2:7">
      <c r="B40" s="32" t="s">
        <v>35</v>
      </c>
      <c r="C40" s="32" t="s">
        <v>39</v>
      </c>
      <c r="D40" s="32">
        <v>34</v>
      </c>
      <c r="E40" s="32">
        <v>5</v>
      </c>
      <c r="F40" s="32">
        <f>[Stocks]*[Prix unitaire]</f>
        <v>170</v>
      </c>
      <c r="G40" s="33" t="str">
        <f>IF([Stocks]&lt;=_Seuil,"A commander","Stock suffisant")</f>
        <v>Stock suffisant</v>
      </c>
    </row>
    <row r="41" spans="2:7">
      <c r="B41" s="32" t="s">
        <v>35</v>
      </c>
      <c r="C41" s="32" t="s">
        <v>40</v>
      </c>
      <c r="D41" s="32">
        <v>24</v>
      </c>
      <c r="E41" s="32">
        <v>5</v>
      </c>
      <c r="F41" s="32">
        <f>[Stocks]*[Prix unitaire]</f>
        <v>120</v>
      </c>
      <c r="G41" s="33" t="str">
        <f>IF([Stocks]&lt;=_Seuil,"A commander","Stock suffisant")</f>
        <v>Stock suffisant</v>
      </c>
    </row>
    <row r="42" spans="2:7">
      <c r="B42" s="32" t="s">
        <v>35</v>
      </c>
      <c r="C42" s="32" t="s">
        <v>41</v>
      </c>
      <c r="D42" s="32">
        <v>18</v>
      </c>
      <c r="E42" s="32">
        <v>5</v>
      </c>
      <c r="F42" s="32">
        <f>[Stocks]*[Prix unitaire]</f>
        <v>90</v>
      </c>
      <c r="G42" s="33" t="str">
        <f>IF([Stocks]&lt;=_Seuil,"A commander","Stock suffisant")</f>
        <v>Stock suffisant</v>
      </c>
    </row>
    <row r="43" spans="2:7">
      <c r="B43" s="63" t="s">
        <v>115</v>
      </c>
      <c r="C43" s="63" t="s">
        <v>116</v>
      </c>
      <c r="D43" s="63">
        <v>1</v>
      </c>
      <c r="E43" s="63">
        <v>8</v>
      </c>
      <c r="F43" s="63">
        <f>[Stocks]*[Prix unitaire]</f>
        <v>8</v>
      </c>
      <c r="G43" s="64" t="str">
        <f>IF([Stocks]&lt;=_Seuil,"A commander","Stock suffisant")</f>
        <v>A commander</v>
      </c>
    </row>
    <row r="44" spans="2:7">
      <c r="B44" s="32" t="s">
        <v>64</v>
      </c>
      <c r="C44" s="32" t="s">
        <v>65</v>
      </c>
      <c r="D44" s="32">
        <v>1</v>
      </c>
      <c r="E44" s="32">
        <v>5</v>
      </c>
      <c r="F44" s="32">
        <f>[Stocks]*[Prix unitaire]</f>
        <v>5</v>
      </c>
      <c r="G44" s="33" t="str">
        <f>IF([Stocks]&lt;=_Seuil,"A commander","Stock suffisant")</f>
        <v>A commander</v>
      </c>
    </row>
    <row r="45" spans="2:7">
      <c r="B45" s="32" t="s">
        <v>64</v>
      </c>
      <c r="C45" s="32" t="s">
        <v>66</v>
      </c>
      <c r="D45" s="32">
        <v>5</v>
      </c>
      <c r="E45" s="32">
        <v>5</v>
      </c>
      <c r="F45" s="32">
        <f>[Stocks]*[Prix unitaire]</f>
        <v>25</v>
      </c>
      <c r="G45" s="33" t="str">
        <f>IF([Stocks]&lt;=_Seuil,"A commander","Stock suffisant")</f>
        <v>Stock suffisant</v>
      </c>
    </row>
    <row r="46" spans="2:7">
      <c r="B46" s="32" t="s">
        <v>64</v>
      </c>
      <c r="C46" s="32" t="s">
        <v>67</v>
      </c>
      <c r="D46" s="32">
        <v>4</v>
      </c>
      <c r="E46" s="32">
        <v>5</v>
      </c>
      <c r="F46" s="32">
        <f>[Stocks]*[Prix unitaire]</f>
        <v>20</v>
      </c>
      <c r="G46" s="33" t="str">
        <f>IF([Stocks]&lt;=_Seuil,"A commander","Stock suffisant")</f>
        <v>Stock suffisant</v>
      </c>
    </row>
  </sheetData>
  <sheetProtection sheet="1" objects="1" scenarios="1"/>
  <mergeCells count="1">
    <mergeCell ref="C2:E2"/>
  </mergeCells>
  <conditionalFormatting sqref="G5:G46">
    <cfRule type="expression" dxfId="14" priority="1">
      <formula>AND(D5&lt;=_Seuil)</formula>
    </cfRule>
  </conditionalFormatting>
  <printOptions horizontalCentered="1"/>
  <pageMargins left="0" right="0" top="0" bottom="0" header="0" footer="0"/>
  <pageSetup paperSize="9" scale="76"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3"/>
  <dimension ref="A1:K34"/>
  <sheetViews>
    <sheetView showGridLines="0" zoomScaleNormal="100" zoomScaleSheetLayoutView="100" workbookViewId="0">
      <selection activeCell="G4" sqref="G4:J4"/>
    </sheetView>
  </sheetViews>
  <sheetFormatPr baseColWidth="10" defaultColWidth="0" defaultRowHeight="14.4" zeroHeight="1"/>
  <cols>
    <col min="1" max="1" width="18.33203125" customWidth="1"/>
    <col min="2" max="2" width="21.109375" customWidth="1"/>
    <col min="3" max="3" width="12.88671875" customWidth="1"/>
    <col min="4" max="4" width="8.44140625" customWidth="1"/>
    <col min="5" max="10" width="9.6640625" customWidth="1"/>
    <col min="11" max="11" width="18.33203125" customWidth="1"/>
    <col min="12" max="16384" width="11.44140625" hidden="1"/>
  </cols>
  <sheetData>
    <row r="1" spans="1:11" s="48" customFormat="1" ht="37.5" customHeight="1"/>
    <row r="2" spans="1:11" ht="93.75" customHeight="1">
      <c r="A2" s="48"/>
      <c r="E2" s="95" t="s">
        <v>94</v>
      </c>
      <c r="F2" s="96"/>
      <c r="G2" s="96"/>
      <c r="H2" s="96"/>
      <c r="I2" s="96"/>
      <c r="K2" s="48"/>
    </row>
    <row r="3" spans="1:11" ht="35.25" customHeight="1">
      <c r="A3" s="48"/>
      <c r="E3" s="22"/>
      <c r="F3" s="23"/>
      <c r="G3" s="23"/>
      <c r="H3" s="23"/>
      <c r="I3" s="23"/>
      <c r="K3" s="48"/>
    </row>
    <row r="4" spans="1:11" ht="20.25" customHeight="1">
      <c r="A4" s="48"/>
      <c r="B4" s="98" t="s">
        <v>95</v>
      </c>
      <c r="C4" s="98"/>
      <c r="F4" s="14" t="s">
        <v>117</v>
      </c>
      <c r="G4" s="100" t="s">
        <v>237</v>
      </c>
      <c r="H4" s="100"/>
      <c r="I4" s="100"/>
      <c r="J4" s="100"/>
      <c r="K4" s="48"/>
    </row>
    <row r="5" spans="1:11" ht="30.75" customHeight="1">
      <c r="A5" s="48"/>
      <c r="B5" s="106" t="s">
        <v>93</v>
      </c>
      <c r="C5" s="106"/>
      <c r="F5" s="15" t="s">
        <v>12</v>
      </c>
      <c r="G5" s="101" t="str">
        <f>IFERROR(VLOOKUP($G$4,Tailles[],2,FALSE),"")</f>
        <v>08, Rue Sénèque</v>
      </c>
      <c r="H5" s="101"/>
      <c r="I5" s="101"/>
      <c r="J5" s="101"/>
      <c r="K5" s="48"/>
    </row>
    <row r="6" spans="1:11" ht="15" customHeight="1">
      <c r="A6" s="48"/>
      <c r="B6" s="107" t="s">
        <v>23</v>
      </c>
      <c r="C6" s="107"/>
      <c r="F6" s="15" t="s">
        <v>14</v>
      </c>
      <c r="G6" s="16">
        <f>IFERROR(VLOOKUP($G$4,Tailles[],3,FALSE),"")</f>
        <v>67200</v>
      </c>
      <c r="H6" s="16"/>
      <c r="K6" s="48"/>
    </row>
    <row r="7" spans="1:11" ht="15" customHeight="1">
      <c r="A7" s="48"/>
      <c r="B7" s="107" t="s">
        <v>96</v>
      </c>
      <c r="C7" s="107"/>
      <c r="F7" s="15" t="s">
        <v>15</v>
      </c>
      <c r="G7" s="102" t="str">
        <f>IFERROR(VLOOKUP($G$4,Tailles[],4,FALSE),"")</f>
        <v>STRASBOURG</v>
      </c>
      <c r="H7" s="102"/>
      <c r="I7" s="102"/>
      <c r="J7" s="102"/>
      <c r="K7" s="48"/>
    </row>
    <row r="8" spans="1:11" ht="26.25" customHeight="1">
      <c r="A8" s="48"/>
      <c r="K8" s="48"/>
    </row>
    <row r="9" spans="1:11" ht="52.5" customHeight="1">
      <c r="A9" s="48"/>
      <c r="B9" s="97" t="s">
        <v>97</v>
      </c>
      <c r="C9" s="97"/>
      <c r="K9" s="48"/>
    </row>
    <row r="10" spans="1:11" ht="37.5" customHeight="1">
      <c r="A10" s="48"/>
      <c r="K10" s="48"/>
    </row>
    <row r="11" spans="1:11" ht="22.5" customHeight="1">
      <c r="A11" s="48"/>
      <c r="B11" s="20" t="s">
        <v>109</v>
      </c>
      <c r="C11" s="105">
        <v>30</v>
      </c>
      <c r="D11" s="105"/>
      <c r="E11" s="105"/>
      <c r="F11" s="105"/>
      <c r="G11" s="105"/>
      <c r="H11" s="105"/>
      <c r="I11" s="105"/>
      <c r="K11" s="48"/>
    </row>
    <row r="12" spans="1:11" ht="15" customHeight="1">
      <c r="A12" s="48"/>
      <c r="K12" s="48"/>
    </row>
    <row r="13" spans="1:11" ht="30.75" customHeight="1">
      <c r="A13" s="48"/>
      <c r="B13" s="17" t="s">
        <v>110</v>
      </c>
      <c r="C13" s="104">
        <f ca="1">TODAY()</f>
        <v>43408</v>
      </c>
      <c r="D13" s="104"/>
      <c r="K13" s="48"/>
    </row>
    <row r="14" spans="1:11" ht="30.75" customHeight="1">
      <c r="A14" s="48"/>
      <c r="B14" s="12" t="s">
        <v>92</v>
      </c>
      <c r="C14" s="12" t="s">
        <v>91</v>
      </c>
      <c r="D14" s="12" t="s">
        <v>2</v>
      </c>
      <c r="E14" s="12" t="s">
        <v>3</v>
      </c>
      <c r="F14" s="12" t="s">
        <v>4</v>
      </c>
      <c r="G14" s="12" t="s">
        <v>5</v>
      </c>
      <c r="H14" s="12" t="s">
        <v>6</v>
      </c>
      <c r="I14" s="12" t="s">
        <v>7</v>
      </c>
      <c r="J14" s="12" t="s">
        <v>8</v>
      </c>
      <c r="K14" s="48"/>
    </row>
    <row r="15" spans="1:11">
      <c r="A15" s="48"/>
      <c r="B15" s="11" t="str">
        <f ca="1">IFERROR(OFFSET(INDEX(Articles[Références],MATCH(C15,Articles[Références],0),1),,-1),"")</f>
        <v>Coupe Vent</v>
      </c>
      <c r="C15" s="26" t="s">
        <v>46</v>
      </c>
      <c r="D15" s="27">
        <v>2</v>
      </c>
      <c r="E15" s="30"/>
      <c r="F15" s="25">
        <f ca="1">IFERROR(OFFSET(INDEX(Articles[Références],MATCH(C15,Articles[Références],0),1),,2),"")</f>
        <v>20</v>
      </c>
      <c r="G15" s="10">
        <f ca="1">IF(OR(F15=0,D15=0,F15="",D15=""),"",F15+(F15*E15/100))</f>
        <v>20</v>
      </c>
      <c r="H15" s="10">
        <f ca="1">IF(OR(F15=0,D15=0,F15="",D15=""),"",F15*D15)</f>
        <v>40</v>
      </c>
      <c r="I15" s="10">
        <f ca="1">IF(OR(F15=0,D15=0,F15="",D15=""),"",(F15*E15/100)*D15)</f>
        <v>0</v>
      </c>
      <c r="J15" s="10">
        <f t="shared" ref="J15" ca="1" si="0">IF(OR(F15=0,D15=0,F15="",D15=""),"",G15*D15)</f>
        <v>40</v>
      </c>
      <c r="K15" s="48"/>
    </row>
    <row r="16" spans="1:11">
      <c r="A16" s="48"/>
      <c r="B16" s="11" t="str">
        <f ca="1">IFERROR(OFFSET(INDEX(Articles[Références],MATCH(C16,Articles[Références],0),1),,-1),"")</f>
        <v>SWEET</v>
      </c>
      <c r="C16" s="26" t="s">
        <v>54</v>
      </c>
      <c r="D16" s="27">
        <v>1</v>
      </c>
      <c r="E16" s="30"/>
      <c r="F16" s="25">
        <f ca="1">IFERROR(OFFSET(INDEX(Articles[Références],MATCH(C16,Articles[Références],0),1),,2),"")</f>
        <v>24</v>
      </c>
      <c r="G16" s="10">
        <f t="shared" ref="G16:G24" ca="1" si="1">IF(OR(F16=0,D16=0,F16="",D16=""),"",F16+(F16*E16/100))</f>
        <v>24</v>
      </c>
      <c r="H16" s="10">
        <f t="shared" ref="H16:H24" ca="1" si="2">IF(OR(F16=0,D16=0,F16="",D16=""),"",F16*D16)</f>
        <v>24</v>
      </c>
      <c r="I16" s="10">
        <f t="shared" ref="I16:I24" ca="1" si="3">IF(OR(F16=0,D16=0,F16="",D16=""),"",(F16*E16/100)*D16)</f>
        <v>0</v>
      </c>
      <c r="J16" s="10">
        <f t="shared" ref="J16:J24" ca="1" si="4">IF(OR(F16=0,D16=0,F16="",D16=""),"",G16*D16)</f>
        <v>24</v>
      </c>
      <c r="K16" s="48"/>
    </row>
    <row r="17" spans="1:11">
      <c r="A17" s="48"/>
      <c r="B17" s="11" t="str">
        <f ca="1">IFERROR(OFFSET(INDEX(Articles[Références],MATCH(C17,Articles[Références],0),1),,-1),"")</f>
        <v>Coupe Vent</v>
      </c>
      <c r="C17" s="26" t="s">
        <v>47</v>
      </c>
      <c r="D17" s="27">
        <v>3</v>
      </c>
      <c r="E17" s="30"/>
      <c r="F17" s="25">
        <f ca="1">IFERROR(OFFSET(INDEX(Articles[Références],MATCH(C17,Articles[Références],0),1),,2),"")</f>
        <v>20</v>
      </c>
      <c r="G17" s="10">
        <f t="shared" ca="1" si="1"/>
        <v>20</v>
      </c>
      <c r="H17" s="10">
        <f t="shared" ca="1" si="2"/>
        <v>60</v>
      </c>
      <c r="I17" s="10">
        <f t="shared" ca="1" si="3"/>
        <v>0</v>
      </c>
      <c r="J17" s="10">
        <f t="shared" ca="1" si="4"/>
        <v>60</v>
      </c>
      <c r="K17" s="48"/>
    </row>
    <row r="18" spans="1:11">
      <c r="A18" s="48"/>
      <c r="B18" s="11" t="str">
        <f ca="1">IFERROR(OFFSET(INDEX(Articles[Références],MATCH(C18,Articles[Références],0),1),,-1),"")</f>
        <v/>
      </c>
      <c r="C18" s="26"/>
      <c r="D18" s="27"/>
      <c r="E18" s="30"/>
      <c r="F18" s="25" t="str">
        <f ca="1">IFERROR(OFFSET(INDEX(Articles[Références],MATCH(C18,Articles[Références],0),1),,2),"")</f>
        <v/>
      </c>
      <c r="G18" s="10" t="str">
        <f t="shared" ca="1" si="1"/>
        <v/>
      </c>
      <c r="H18" s="10" t="str">
        <f t="shared" ca="1" si="2"/>
        <v/>
      </c>
      <c r="I18" s="10" t="str">
        <f t="shared" ca="1" si="3"/>
        <v/>
      </c>
      <c r="J18" s="10" t="str">
        <f t="shared" ca="1" si="4"/>
        <v/>
      </c>
      <c r="K18" s="48"/>
    </row>
    <row r="19" spans="1:11">
      <c r="A19" s="48"/>
      <c r="B19" s="11" t="str">
        <f ca="1">IFERROR(OFFSET(INDEX(Articles[Références],MATCH(C19,Articles[Références],0),1),,-1),"")</f>
        <v/>
      </c>
      <c r="C19" s="26"/>
      <c r="D19" s="27"/>
      <c r="E19" s="30"/>
      <c r="F19" s="25" t="str">
        <f ca="1">IFERROR(OFFSET(INDEX(Articles[Références],MATCH(C19,Articles[Références],0),1),,2),"")</f>
        <v/>
      </c>
      <c r="G19" s="10" t="str">
        <f t="shared" ca="1" si="1"/>
        <v/>
      </c>
      <c r="H19" s="10" t="str">
        <f t="shared" ca="1" si="2"/>
        <v/>
      </c>
      <c r="I19" s="10" t="str">
        <f t="shared" ca="1" si="3"/>
        <v/>
      </c>
      <c r="J19" s="10" t="str">
        <f t="shared" ca="1" si="4"/>
        <v/>
      </c>
      <c r="K19" s="48"/>
    </row>
    <row r="20" spans="1:11">
      <c r="A20" s="48"/>
      <c r="B20" s="11" t="str">
        <f ca="1">IFERROR(OFFSET(INDEX(Articles[Références],MATCH(C20,Articles[Références],0),1),,-1),"")</f>
        <v/>
      </c>
      <c r="C20" s="26"/>
      <c r="D20" s="27"/>
      <c r="E20" s="30"/>
      <c r="F20" s="25" t="str">
        <f ca="1">IFERROR(OFFSET(INDEX(Articles[Références],MATCH(C20,Articles[Références],0),1),,2),"")</f>
        <v/>
      </c>
      <c r="G20" s="10" t="str">
        <f t="shared" ca="1" si="1"/>
        <v/>
      </c>
      <c r="H20" s="10" t="str">
        <f t="shared" ca="1" si="2"/>
        <v/>
      </c>
      <c r="I20" s="10" t="str">
        <f t="shared" ca="1" si="3"/>
        <v/>
      </c>
      <c r="J20" s="10" t="str">
        <f t="shared" ca="1" si="4"/>
        <v/>
      </c>
      <c r="K20" s="48"/>
    </row>
    <row r="21" spans="1:11">
      <c r="A21" s="48"/>
      <c r="B21" s="11" t="str">
        <f ca="1">IFERROR(OFFSET(INDEX(Articles[Références],MATCH(C21,Articles[Références],0),1),,-1),"")</f>
        <v/>
      </c>
      <c r="C21" s="26"/>
      <c r="D21" s="27"/>
      <c r="E21" s="30"/>
      <c r="F21" s="25" t="str">
        <f ca="1">IFERROR(OFFSET(INDEX(Articles[Références],MATCH(C21,Articles[Références],0),1),,2),"")</f>
        <v/>
      </c>
      <c r="G21" s="10" t="str">
        <f t="shared" ca="1" si="1"/>
        <v/>
      </c>
      <c r="H21" s="10" t="str">
        <f t="shared" ca="1" si="2"/>
        <v/>
      </c>
      <c r="I21" s="10" t="str">
        <f t="shared" ca="1" si="3"/>
        <v/>
      </c>
      <c r="J21" s="10" t="str">
        <f t="shared" ca="1" si="4"/>
        <v/>
      </c>
      <c r="K21" s="48"/>
    </row>
    <row r="22" spans="1:11">
      <c r="A22" s="48"/>
      <c r="B22" s="11" t="str">
        <f ca="1">IFERROR(OFFSET(INDEX(Articles[Références],MATCH(C22,Articles[Références],0),1),,-1),"")</f>
        <v/>
      </c>
      <c r="C22" s="26"/>
      <c r="D22" s="27"/>
      <c r="E22" s="30"/>
      <c r="F22" s="25" t="str">
        <f ca="1">IFERROR(OFFSET(INDEX(Articles[Références],MATCH(C22,Articles[Références],0),1),,2),"")</f>
        <v/>
      </c>
      <c r="G22" s="10" t="str">
        <f t="shared" ca="1" si="1"/>
        <v/>
      </c>
      <c r="H22" s="10" t="str">
        <f t="shared" ca="1" si="2"/>
        <v/>
      </c>
      <c r="I22" s="10" t="str">
        <f t="shared" ca="1" si="3"/>
        <v/>
      </c>
      <c r="J22" s="10" t="str">
        <f t="shared" ca="1" si="4"/>
        <v/>
      </c>
      <c r="K22" s="48"/>
    </row>
    <row r="23" spans="1:11">
      <c r="A23" s="48"/>
      <c r="B23" s="11" t="str">
        <f ca="1">IFERROR(OFFSET(INDEX(Articles[Références],MATCH(C23,Articles[Références],0),1),,-1),"")</f>
        <v/>
      </c>
      <c r="C23" s="26"/>
      <c r="D23" s="27"/>
      <c r="E23" s="30"/>
      <c r="F23" s="25" t="str">
        <f ca="1">IFERROR(OFFSET(INDEX(Articles[Références],MATCH(C23,Articles[Références],0),1),,2),"")</f>
        <v/>
      </c>
      <c r="G23" s="10" t="str">
        <f t="shared" ca="1" si="1"/>
        <v/>
      </c>
      <c r="H23" s="10" t="str">
        <f t="shared" ca="1" si="2"/>
        <v/>
      </c>
      <c r="I23" s="10" t="str">
        <f t="shared" ca="1" si="3"/>
        <v/>
      </c>
      <c r="J23" s="10" t="str">
        <f t="shared" ca="1" si="4"/>
        <v/>
      </c>
      <c r="K23" s="48"/>
    </row>
    <row r="24" spans="1:11">
      <c r="A24" s="48"/>
      <c r="B24" s="11" t="str">
        <f ca="1">IFERROR(OFFSET(INDEX(Articles[Références],MATCH(C24,Articles[Références],0),1),,-1),"")</f>
        <v/>
      </c>
      <c r="C24" s="26"/>
      <c r="D24" s="27"/>
      <c r="E24" s="30"/>
      <c r="F24" s="25" t="str">
        <f ca="1">IFERROR(OFFSET(INDEX(Articles[Références],MATCH(C24,Articles[Références],0),1),,2),"")</f>
        <v/>
      </c>
      <c r="G24" s="10" t="str">
        <f t="shared" ca="1" si="1"/>
        <v/>
      </c>
      <c r="H24" s="10" t="str">
        <f t="shared" ca="1" si="2"/>
        <v/>
      </c>
      <c r="I24" s="10" t="str">
        <f t="shared" ca="1" si="3"/>
        <v/>
      </c>
      <c r="J24" s="10" t="str">
        <f t="shared" ca="1" si="4"/>
        <v/>
      </c>
      <c r="K24" s="48"/>
    </row>
    <row r="25" spans="1:11">
      <c r="A25" s="48"/>
      <c r="B25" s="13"/>
      <c r="C25" s="13"/>
      <c r="D25" s="13"/>
      <c r="E25" s="13"/>
      <c r="F25" s="13"/>
      <c r="G25" s="13"/>
      <c r="H25" s="13"/>
      <c r="I25" s="13"/>
      <c r="J25" s="13"/>
      <c r="K25" s="48"/>
    </row>
    <row r="26" spans="1:11" ht="22.5" customHeight="1">
      <c r="A26" s="48"/>
      <c r="K26" s="48"/>
    </row>
    <row r="27" spans="1:11">
      <c r="A27" s="48"/>
      <c r="H27" s="1" t="s">
        <v>9</v>
      </c>
      <c r="I27" s="99">
        <f ca="1">SUM(H15:H24)</f>
        <v>124</v>
      </c>
      <c r="J27" s="99"/>
      <c r="K27" s="48"/>
    </row>
    <row r="28" spans="1:11">
      <c r="A28" s="48"/>
      <c r="H28" s="1" t="s">
        <v>10</v>
      </c>
      <c r="I28" s="99">
        <f ca="1">SUM(I15:I24)</f>
        <v>0</v>
      </c>
      <c r="J28" s="99"/>
      <c r="K28" s="48"/>
    </row>
    <row r="29" spans="1:11" ht="8.25" customHeight="1" thickBot="1">
      <c r="A29" s="48"/>
      <c r="H29" s="1"/>
      <c r="I29" s="18"/>
      <c r="J29" s="19"/>
      <c r="K29" s="48"/>
    </row>
    <row r="30" spans="1:11" ht="24" customHeight="1">
      <c r="A30" s="48"/>
      <c r="H30" s="21" t="s">
        <v>11</v>
      </c>
      <c r="I30" s="103">
        <f ca="1">I27+I28</f>
        <v>124</v>
      </c>
      <c r="J30" s="103"/>
      <c r="K30" s="48"/>
    </row>
    <row r="31" spans="1:11" ht="49.5" customHeight="1">
      <c r="A31" s="48"/>
      <c r="K31" s="48"/>
    </row>
    <row r="32" spans="1:11">
      <c r="A32" s="48"/>
      <c r="G32" s="108" t="s">
        <v>83</v>
      </c>
      <c r="H32" s="108"/>
      <c r="I32" s="108"/>
      <c r="J32" s="108"/>
      <c r="K32" s="48"/>
    </row>
    <row r="33" spans="1:11" ht="24" customHeight="1">
      <c r="A33" s="48"/>
      <c r="G33" s="96" t="s">
        <v>93</v>
      </c>
      <c r="H33" s="96"/>
      <c r="I33" s="96"/>
      <c r="J33" s="96"/>
      <c r="K33" s="48"/>
    </row>
    <row r="34" spans="1:11" ht="95.25" customHeight="1">
      <c r="A34" s="48"/>
      <c r="K34" s="48"/>
    </row>
  </sheetData>
  <mergeCells count="16">
    <mergeCell ref="I30:J30"/>
    <mergeCell ref="C13:D13"/>
    <mergeCell ref="G33:J33"/>
    <mergeCell ref="C11:I11"/>
    <mergeCell ref="B5:C5"/>
    <mergeCell ref="B6:C6"/>
    <mergeCell ref="B7:C7"/>
    <mergeCell ref="G32:J32"/>
    <mergeCell ref="E2:I2"/>
    <mergeCell ref="B9:C9"/>
    <mergeCell ref="B4:C4"/>
    <mergeCell ref="I27:J27"/>
    <mergeCell ref="I28:J28"/>
    <mergeCell ref="G4:J4"/>
    <mergeCell ref="G5:J5"/>
    <mergeCell ref="G7:J7"/>
  </mergeCells>
  <dataValidations count="2">
    <dataValidation type="list" allowBlank="1" showInputMessage="1" showErrorMessage="1" sqref="G4">
      <formula1>_Nom</formula1>
    </dataValidation>
    <dataValidation type="list" allowBlank="1" showInputMessage="1" showErrorMessage="1" sqref="C15:C24">
      <formula1>_Références</formula1>
    </dataValidation>
  </dataValidations>
  <printOptions horizontalCentered="1"/>
  <pageMargins left="0" right="0" top="0" bottom="0" header="0" footer="0"/>
  <pageSetup paperSize="9" scale="98" orientation="portrait" r:id="rId1"/>
  <drawing r:id="rId2"/>
</worksheet>
</file>

<file path=xl/worksheets/sheet5.xml><?xml version="1.0" encoding="utf-8"?>
<worksheet xmlns="http://schemas.openxmlformats.org/spreadsheetml/2006/main" xmlns:r="http://schemas.openxmlformats.org/officeDocument/2006/relationships">
  <sheetPr codeName="Feuil5"/>
  <dimension ref="A1:E84"/>
  <sheetViews>
    <sheetView showGridLines="0" zoomScale="110" zoomScaleNormal="110" workbookViewId="0">
      <pane xSplit="5" ySplit="2" topLeftCell="F12" activePane="bottomRight" state="frozen"/>
      <selection pane="topRight" activeCell="F1" sqref="F1"/>
      <selection pane="bottomLeft" activeCell="A2" sqref="A2"/>
      <selection pane="bottomRight"/>
    </sheetView>
  </sheetViews>
  <sheetFormatPr baseColWidth="10" defaultColWidth="0" defaultRowHeight="14.4"/>
  <cols>
    <col min="1" max="1" width="34.6640625" style="62" customWidth="1"/>
    <col min="2" max="2" width="36.6640625" customWidth="1"/>
    <col min="3" max="3" width="16.88671875" customWidth="1"/>
    <col min="4" max="4" width="26.33203125" style="62" customWidth="1"/>
    <col min="5" max="5" width="18.5546875" customWidth="1"/>
    <col min="6" max="16384" width="11.44140625" hidden="1"/>
  </cols>
  <sheetData>
    <row r="1" spans="1:5" s="49" customFormat="1" ht="37.5" customHeight="1">
      <c r="A1" s="61"/>
      <c r="D1" s="61"/>
    </row>
    <row r="2" spans="1:5">
      <c r="A2" s="62" t="s">
        <v>16</v>
      </c>
      <c r="B2" s="31" t="s">
        <v>26</v>
      </c>
      <c r="C2" s="31" t="s">
        <v>27</v>
      </c>
      <c r="D2" s="62" t="s">
        <v>13</v>
      </c>
      <c r="E2" s="31" t="s">
        <v>69</v>
      </c>
    </row>
    <row r="3" spans="1:5">
      <c r="A3" s="62" t="s">
        <v>17</v>
      </c>
      <c r="B3" s="11" t="s">
        <v>20</v>
      </c>
      <c r="C3" s="73">
        <v>67800</v>
      </c>
      <c r="D3" s="62" t="s">
        <v>24</v>
      </c>
      <c r="E3" s="73" t="s">
        <v>70</v>
      </c>
    </row>
    <row r="4" spans="1:5">
      <c r="A4" s="62" t="s">
        <v>18</v>
      </c>
      <c r="B4" s="11" t="s">
        <v>21</v>
      </c>
      <c r="C4" s="73">
        <v>67205</v>
      </c>
      <c r="D4" s="62" t="s">
        <v>25</v>
      </c>
      <c r="E4" s="73" t="s">
        <v>71</v>
      </c>
    </row>
    <row r="5" spans="1:5">
      <c r="A5" s="62" t="s">
        <v>19</v>
      </c>
      <c r="B5" s="11" t="s">
        <v>22</v>
      </c>
      <c r="C5" s="73">
        <v>67205</v>
      </c>
      <c r="D5" s="62" t="s">
        <v>25</v>
      </c>
      <c r="E5" s="73" t="s">
        <v>72</v>
      </c>
    </row>
    <row r="6" spans="1:5">
      <c r="A6" s="62" t="s">
        <v>120</v>
      </c>
      <c r="B6" s="11" t="s">
        <v>121</v>
      </c>
      <c r="C6" s="73">
        <v>67207</v>
      </c>
      <c r="D6" s="62" t="s">
        <v>122</v>
      </c>
      <c r="E6" s="73" t="s">
        <v>72</v>
      </c>
    </row>
    <row r="7" spans="1:5">
      <c r="A7" s="62" t="s">
        <v>123</v>
      </c>
      <c r="B7" s="11" t="s">
        <v>124</v>
      </c>
      <c r="C7" s="73">
        <v>67200</v>
      </c>
      <c r="D7" s="62" t="s">
        <v>125</v>
      </c>
      <c r="E7" s="73" t="s">
        <v>70</v>
      </c>
    </row>
    <row r="8" spans="1:5">
      <c r="A8" s="62" t="s">
        <v>126</v>
      </c>
      <c r="B8" s="11" t="s">
        <v>127</v>
      </c>
      <c r="C8" s="73">
        <v>67810</v>
      </c>
      <c r="D8" s="62" t="s">
        <v>128</v>
      </c>
      <c r="E8" s="73" t="s">
        <v>129</v>
      </c>
    </row>
    <row r="9" spans="1:5">
      <c r="A9" s="62" t="s">
        <v>130</v>
      </c>
      <c r="B9" s="11" t="s">
        <v>131</v>
      </c>
      <c r="C9" s="73">
        <v>67116</v>
      </c>
      <c r="D9" s="62" t="s">
        <v>132</v>
      </c>
      <c r="E9" s="73" t="s">
        <v>72</v>
      </c>
    </row>
    <row r="10" spans="1:5">
      <c r="A10" s="62" t="s">
        <v>133</v>
      </c>
      <c r="B10" s="11" t="s">
        <v>121</v>
      </c>
      <c r="C10" s="73">
        <v>67207</v>
      </c>
      <c r="D10" s="62" t="s">
        <v>122</v>
      </c>
      <c r="E10" s="73" t="s">
        <v>129</v>
      </c>
    </row>
    <row r="11" spans="1:5">
      <c r="A11" s="62" t="s">
        <v>134</v>
      </c>
      <c r="B11" s="11" t="s">
        <v>135</v>
      </c>
      <c r="C11" s="73">
        <v>67270</v>
      </c>
      <c r="D11" s="62" t="s">
        <v>136</v>
      </c>
      <c r="E11" s="73" t="s">
        <v>72</v>
      </c>
    </row>
    <row r="12" spans="1:5">
      <c r="A12" s="62" t="s">
        <v>137</v>
      </c>
      <c r="B12" s="11" t="s">
        <v>138</v>
      </c>
      <c r="C12" s="73">
        <v>67203</v>
      </c>
      <c r="D12" s="62" t="s">
        <v>139</v>
      </c>
      <c r="E12" s="73" t="s">
        <v>72</v>
      </c>
    </row>
    <row r="13" spans="1:5">
      <c r="A13" s="62" t="s">
        <v>140</v>
      </c>
      <c r="B13" s="11" t="s">
        <v>141</v>
      </c>
      <c r="C13" s="73">
        <v>67200</v>
      </c>
      <c r="D13" s="62" t="s">
        <v>125</v>
      </c>
      <c r="E13" s="73" t="s">
        <v>70</v>
      </c>
    </row>
    <row r="14" spans="1:5">
      <c r="A14" s="62" t="s">
        <v>142</v>
      </c>
      <c r="B14" s="11" t="s">
        <v>141</v>
      </c>
      <c r="C14" s="73">
        <v>67200</v>
      </c>
      <c r="D14" s="62" t="s">
        <v>125</v>
      </c>
      <c r="E14" s="73" t="s">
        <v>72</v>
      </c>
    </row>
    <row r="15" spans="1:5">
      <c r="A15" s="62" t="s">
        <v>143</v>
      </c>
      <c r="B15" s="11" t="s">
        <v>144</v>
      </c>
      <c r="C15" s="73">
        <v>67205</v>
      </c>
      <c r="D15" s="62" t="s">
        <v>25</v>
      </c>
      <c r="E15" s="73" t="s">
        <v>70</v>
      </c>
    </row>
    <row r="16" spans="1:5">
      <c r="A16" s="62" t="s">
        <v>145</v>
      </c>
      <c r="B16" s="11" t="s">
        <v>146</v>
      </c>
      <c r="C16" s="73">
        <v>67520</v>
      </c>
      <c r="D16" s="62" t="s">
        <v>147</v>
      </c>
      <c r="E16" s="73" t="s">
        <v>72</v>
      </c>
    </row>
    <row r="17" spans="1:5">
      <c r="A17" s="62" t="s">
        <v>148</v>
      </c>
      <c r="B17" s="11" t="s">
        <v>149</v>
      </c>
      <c r="C17" s="73">
        <v>67202</v>
      </c>
      <c r="D17" s="62" t="s">
        <v>150</v>
      </c>
      <c r="E17" s="73" t="s">
        <v>71</v>
      </c>
    </row>
    <row r="18" spans="1:5">
      <c r="A18" s="62" t="s">
        <v>151</v>
      </c>
      <c r="B18" s="11" t="s">
        <v>152</v>
      </c>
      <c r="C18" s="73">
        <v>67370</v>
      </c>
      <c r="D18" s="62" t="s">
        <v>153</v>
      </c>
      <c r="E18" s="73" t="s">
        <v>72</v>
      </c>
    </row>
    <row r="19" spans="1:5">
      <c r="A19" s="62" t="s">
        <v>154</v>
      </c>
      <c r="B19" s="11" t="s">
        <v>155</v>
      </c>
      <c r="C19" s="73">
        <v>67000</v>
      </c>
      <c r="D19" s="62" t="s">
        <v>125</v>
      </c>
      <c r="E19" s="73"/>
    </row>
    <row r="20" spans="1:5">
      <c r="A20" s="62" t="s">
        <v>156</v>
      </c>
      <c r="B20" s="11" t="s">
        <v>157</v>
      </c>
      <c r="C20" s="73">
        <v>67200</v>
      </c>
      <c r="D20" s="62" t="s">
        <v>125</v>
      </c>
      <c r="E20" s="73" t="s">
        <v>72</v>
      </c>
    </row>
    <row r="21" spans="1:5">
      <c r="A21" s="62" t="s">
        <v>158</v>
      </c>
      <c r="B21" s="11" t="s">
        <v>159</v>
      </c>
      <c r="C21" s="73">
        <v>67200</v>
      </c>
      <c r="D21" s="62" t="s">
        <v>125</v>
      </c>
      <c r="E21" s="73" t="s">
        <v>71</v>
      </c>
    </row>
    <row r="22" spans="1:5">
      <c r="A22" s="62" t="s">
        <v>160</v>
      </c>
      <c r="B22" s="11" t="s">
        <v>161</v>
      </c>
      <c r="C22" s="73">
        <v>67380</v>
      </c>
      <c r="D22" s="62" t="s">
        <v>162</v>
      </c>
      <c r="E22" s="73" t="s">
        <v>72</v>
      </c>
    </row>
    <row r="23" spans="1:5">
      <c r="A23" s="62" t="s">
        <v>163</v>
      </c>
      <c r="B23" s="11" t="s">
        <v>164</v>
      </c>
      <c r="C23" s="73">
        <v>67000</v>
      </c>
      <c r="D23" s="62" t="s">
        <v>125</v>
      </c>
      <c r="E23" s="73" t="s">
        <v>72</v>
      </c>
    </row>
    <row r="24" spans="1:5">
      <c r="A24" s="62" t="s">
        <v>165</v>
      </c>
      <c r="B24" s="11" t="s">
        <v>166</v>
      </c>
      <c r="C24" s="73">
        <v>67000</v>
      </c>
      <c r="D24" s="62" t="s">
        <v>125</v>
      </c>
      <c r="E24" s="73" t="s">
        <v>71</v>
      </c>
    </row>
    <row r="25" spans="1:5">
      <c r="A25" s="62" t="s">
        <v>167</v>
      </c>
      <c r="B25" s="11" t="s">
        <v>168</v>
      </c>
      <c r="C25" s="73">
        <v>67207</v>
      </c>
      <c r="D25" s="62" t="s">
        <v>122</v>
      </c>
      <c r="E25" s="73" t="s">
        <v>169</v>
      </c>
    </row>
    <row r="26" spans="1:5">
      <c r="A26" s="62" t="s">
        <v>170</v>
      </c>
      <c r="B26" s="11" t="s">
        <v>171</v>
      </c>
      <c r="C26" s="73">
        <v>67207</v>
      </c>
      <c r="D26" s="62" t="s">
        <v>122</v>
      </c>
      <c r="E26" s="73" t="s">
        <v>72</v>
      </c>
    </row>
    <row r="27" spans="1:5">
      <c r="A27" s="62" t="s">
        <v>172</v>
      </c>
      <c r="B27" s="11" t="s">
        <v>173</v>
      </c>
      <c r="C27" s="73">
        <v>67205</v>
      </c>
      <c r="D27" s="62" t="s">
        <v>25</v>
      </c>
      <c r="E27" s="73" t="s">
        <v>174</v>
      </c>
    </row>
    <row r="28" spans="1:5">
      <c r="A28" s="62" t="s">
        <v>175</v>
      </c>
      <c r="B28" s="11" t="s">
        <v>176</v>
      </c>
      <c r="C28" s="73">
        <v>67310</v>
      </c>
      <c r="D28" s="62" t="s">
        <v>177</v>
      </c>
      <c r="E28" s="73" t="s">
        <v>72</v>
      </c>
    </row>
    <row r="29" spans="1:5">
      <c r="A29" s="62" t="s">
        <v>178</v>
      </c>
      <c r="B29" s="11" t="s">
        <v>179</v>
      </c>
      <c r="C29" s="73">
        <v>67200</v>
      </c>
      <c r="D29" s="62" t="s">
        <v>125</v>
      </c>
      <c r="E29" s="73"/>
    </row>
    <row r="30" spans="1:5">
      <c r="A30" s="62" t="s">
        <v>180</v>
      </c>
      <c r="B30" s="11" t="s">
        <v>181</v>
      </c>
      <c r="C30" s="73">
        <v>67200</v>
      </c>
      <c r="D30" s="62" t="s">
        <v>125</v>
      </c>
      <c r="E30" s="73" t="s">
        <v>72</v>
      </c>
    </row>
    <row r="31" spans="1:5">
      <c r="A31" s="62" t="s">
        <v>182</v>
      </c>
      <c r="B31" s="11" t="s">
        <v>183</v>
      </c>
      <c r="C31" s="73">
        <v>67500</v>
      </c>
      <c r="D31" s="62" t="s">
        <v>184</v>
      </c>
      <c r="E31" s="73" t="s">
        <v>71</v>
      </c>
    </row>
    <row r="32" spans="1:5">
      <c r="A32" s="62" t="s">
        <v>185</v>
      </c>
      <c r="B32" s="11" t="s">
        <v>183</v>
      </c>
      <c r="C32" s="73">
        <v>67500</v>
      </c>
      <c r="D32" s="62" t="s">
        <v>184</v>
      </c>
      <c r="E32" s="73" t="s">
        <v>174</v>
      </c>
    </row>
    <row r="33" spans="1:5">
      <c r="A33" s="62" t="s">
        <v>186</v>
      </c>
      <c r="B33" s="11" t="s">
        <v>187</v>
      </c>
      <c r="C33" s="73">
        <v>67200</v>
      </c>
      <c r="D33" s="62" t="s">
        <v>125</v>
      </c>
      <c r="E33" s="73" t="s">
        <v>72</v>
      </c>
    </row>
    <row r="34" spans="1:5">
      <c r="A34" s="62" t="s">
        <v>188</v>
      </c>
      <c r="B34" s="11" t="s">
        <v>189</v>
      </c>
      <c r="C34" s="73">
        <v>67000</v>
      </c>
      <c r="D34" s="62" t="s">
        <v>125</v>
      </c>
      <c r="E34" s="73" t="s">
        <v>129</v>
      </c>
    </row>
    <row r="35" spans="1:5">
      <c r="A35" s="62" t="s">
        <v>190</v>
      </c>
      <c r="B35" s="11" t="s">
        <v>191</v>
      </c>
      <c r="C35" s="73">
        <v>67380</v>
      </c>
      <c r="D35" s="62" t="s">
        <v>162</v>
      </c>
      <c r="E35" s="73" t="s">
        <v>71</v>
      </c>
    </row>
    <row r="36" spans="1:5">
      <c r="A36" s="62" t="s">
        <v>192</v>
      </c>
      <c r="B36" s="11" t="s">
        <v>193</v>
      </c>
      <c r="C36" s="73">
        <v>67200</v>
      </c>
      <c r="D36" s="62" t="s">
        <v>125</v>
      </c>
      <c r="E36" s="73" t="s">
        <v>72</v>
      </c>
    </row>
    <row r="37" spans="1:5">
      <c r="A37" s="62" t="s">
        <v>194</v>
      </c>
      <c r="B37" s="11" t="s">
        <v>195</v>
      </c>
      <c r="C37" s="73">
        <v>67000</v>
      </c>
      <c r="D37" s="62" t="s">
        <v>125</v>
      </c>
      <c r="E37" s="73" t="s">
        <v>129</v>
      </c>
    </row>
    <row r="38" spans="1:5">
      <c r="A38" s="62" t="s">
        <v>196</v>
      </c>
      <c r="B38" s="11" t="s">
        <v>197</v>
      </c>
      <c r="C38" s="73">
        <v>67100</v>
      </c>
      <c r="D38" s="62" t="s">
        <v>125</v>
      </c>
      <c r="E38" s="73" t="s">
        <v>71</v>
      </c>
    </row>
    <row r="39" spans="1:5">
      <c r="A39" s="62" t="s">
        <v>198</v>
      </c>
      <c r="B39" s="11" t="s">
        <v>199</v>
      </c>
      <c r="C39" s="73">
        <v>67540</v>
      </c>
      <c r="D39" s="62" t="s">
        <v>200</v>
      </c>
      <c r="E39" s="73" t="s">
        <v>72</v>
      </c>
    </row>
    <row r="40" spans="1:5">
      <c r="A40" s="62" t="s">
        <v>201</v>
      </c>
      <c r="B40" s="11" t="s">
        <v>202</v>
      </c>
      <c r="C40" s="73">
        <v>67200</v>
      </c>
      <c r="D40" s="62" t="s">
        <v>125</v>
      </c>
      <c r="E40" s="73"/>
    </row>
    <row r="41" spans="1:5">
      <c r="A41" s="62" t="s">
        <v>203</v>
      </c>
      <c r="B41" s="11" t="s">
        <v>204</v>
      </c>
      <c r="C41" s="73">
        <v>67207</v>
      </c>
      <c r="D41" s="62" t="s">
        <v>122</v>
      </c>
      <c r="E41" s="73" t="s">
        <v>72</v>
      </c>
    </row>
    <row r="42" spans="1:5">
      <c r="A42" s="62" t="s">
        <v>205</v>
      </c>
      <c r="B42" s="11" t="s">
        <v>206</v>
      </c>
      <c r="C42" s="73">
        <v>67200</v>
      </c>
      <c r="D42" s="62" t="s">
        <v>125</v>
      </c>
      <c r="E42" s="73" t="s">
        <v>70</v>
      </c>
    </row>
    <row r="43" spans="1:5">
      <c r="A43" s="62" t="s">
        <v>207</v>
      </c>
      <c r="B43" s="11" t="s">
        <v>208</v>
      </c>
      <c r="C43" s="73">
        <v>67200</v>
      </c>
      <c r="D43" s="62" t="s">
        <v>125</v>
      </c>
      <c r="E43" s="73" t="s">
        <v>70</v>
      </c>
    </row>
    <row r="44" spans="1:5">
      <c r="A44" s="62" t="s">
        <v>209</v>
      </c>
      <c r="B44" s="11" t="s">
        <v>210</v>
      </c>
      <c r="C44" s="73">
        <v>67207</v>
      </c>
      <c r="D44" s="62" t="s">
        <v>122</v>
      </c>
      <c r="E44" s="73" t="s">
        <v>71</v>
      </c>
    </row>
    <row r="45" spans="1:5">
      <c r="A45" s="62" t="s">
        <v>211</v>
      </c>
      <c r="B45" s="11" t="s">
        <v>212</v>
      </c>
      <c r="C45" s="73">
        <v>67112</v>
      </c>
      <c r="D45" s="62" t="s">
        <v>213</v>
      </c>
      <c r="E45" s="73" t="s">
        <v>72</v>
      </c>
    </row>
    <row r="46" spans="1:5">
      <c r="A46" s="62" t="s">
        <v>214</v>
      </c>
      <c r="B46" s="11" t="s">
        <v>215</v>
      </c>
      <c r="C46" s="73">
        <v>67400</v>
      </c>
      <c r="D46" s="62" t="s">
        <v>216</v>
      </c>
      <c r="E46" s="73" t="s">
        <v>72</v>
      </c>
    </row>
    <row r="47" spans="1:5">
      <c r="A47" s="62" t="s">
        <v>217</v>
      </c>
      <c r="B47" s="11" t="s">
        <v>218</v>
      </c>
      <c r="C47" s="73">
        <v>67205</v>
      </c>
      <c r="D47" s="62" t="s">
        <v>25</v>
      </c>
      <c r="E47" s="73" t="s">
        <v>72</v>
      </c>
    </row>
    <row r="48" spans="1:5">
      <c r="A48" s="62" t="s">
        <v>219</v>
      </c>
      <c r="B48" s="11" t="s">
        <v>220</v>
      </c>
      <c r="C48" s="73">
        <v>67200</v>
      </c>
      <c r="D48" s="62" t="s">
        <v>125</v>
      </c>
      <c r="E48" s="73" t="s">
        <v>70</v>
      </c>
    </row>
    <row r="49" spans="1:5">
      <c r="A49" s="62" t="s">
        <v>221</v>
      </c>
      <c r="B49" s="11" t="s">
        <v>222</v>
      </c>
      <c r="C49" s="73">
        <v>67200</v>
      </c>
      <c r="D49" s="62" t="s">
        <v>125</v>
      </c>
      <c r="E49" s="73" t="s">
        <v>70</v>
      </c>
    </row>
    <row r="50" spans="1:5">
      <c r="A50" s="62" t="s">
        <v>223</v>
      </c>
      <c r="B50" s="11" t="s">
        <v>224</v>
      </c>
      <c r="C50" s="73">
        <v>67205</v>
      </c>
      <c r="D50" s="62" t="s">
        <v>25</v>
      </c>
      <c r="E50" s="73" t="s">
        <v>72</v>
      </c>
    </row>
    <row r="51" spans="1:5">
      <c r="A51" s="62" t="s">
        <v>225</v>
      </c>
      <c r="B51" s="11" t="s">
        <v>226</v>
      </c>
      <c r="C51" s="73">
        <v>67207</v>
      </c>
      <c r="D51" s="62" t="s">
        <v>122</v>
      </c>
      <c r="E51" s="73" t="s">
        <v>71</v>
      </c>
    </row>
    <row r="52" spans="1:5">
      <c r="A52" s="62" t="s">
        <v>227</v>
      </c>
      <c r="B52" s="11" t="s">
        <v>228</v>
      </c>
      <c r="C52" s="73">
        <v>67810</v>
      </c>
      <c r="D52" s="62" t="s">
        <v>128</v>
      </c>
      <c r="E52" s="73" t="s">
        <v>70</v>
      </c>
    </row>
    <row r="53" spans="1:5">
      <c r="A53" s="62" t="s">
        <v>229</v>
      </c>
      <c r="B53" s="11" t="s">
        <v>230</v>
      </c>
      <c r="C53" s="73">
        <v>67410</v>
      </c>
      <c r="D53" s="62" t="s">
        <v>177</v>
      </c>
      <c r="E53" s="73" t="s">
        <v>72</v>
      </c>
    </row>
    <row r="54" spans="1:5">
      <c r="A54" s="62" t="s">
        <v>231</v>
      </c>
      <c r="B54" s="11" t="s">
        <v>232</v>
      </c>
      <c r="C54" s="73">
        <v>67200</v>
      </c>
      <c r="D54" s="62" t="s">
        <v>125</v>
      </c>
      <c r="E54" s="73" t="s">
        <v>70</v>
      </c>
    </row>
    <row r="55" spans="1:5">
      <c r="A55" s="62" t="s">
        <v>233</v>
      </c>
      <c r="B55" s="11" t="s">
        <v>234</v>
      </c>
      <c r="C55" s="73">
        <v>67200</v>
      </c>
      <c r="D55" s="62" t="s">
        <v>125</v>
      </c>
      <c r="E55" s="73" t="s">
        <v>71</v>
      </c>
    </row>
    <row r="56" spans="1:5">
      <c r="A56" s="62" t="s">
        <v>235</v>
      </c>
      <c r="B56" s="11" t="s">
        <v>236</v>
      </c>
      <c r="C56" s="73">
        <v>67200</v>
      </c>
      <c r="D56" s="62" t="s">
        <v>125</v>
      </c>
      <c r="E56" s="73" t="s">
        <v>72</v>
      </c>
    </row>
    <row r="57" spans="1:5">
      <c r="A57" s="62" t="s">
        <v>237</v>
      </c>
      <c r="B57" s="11" t="s">
        <v>238</v>
      </c>
      <c r="C57" s="73">
        <v>67200</v>
      </c>
      <c r="D57" s="62" t="s">
        <v>125</v>
      </c>
      <c r="E57" s="73" t="s">
        <v>70</v>
      </c>
    </row>
    <row r="58" spans="1:5">
      <c r="A58" s="62" t="s">
        <v>239</v>
      </c>
      <c r="B58" s="11" t="s">
        <v>240</v>
      </c>
      <c r="C58" s="73">
        <v>67200</v>
      </c>
      <c r="D58" s="62" t="s">
        <v>125</v>
      </c>
      <c r="E58" s="73" t="s">
        <v>72</v>
      </c>
    </row>
    <row r="59" spans="1:5">
      <c r="A59" s="62" t="s">
        <v>241</v>
      </c>
      <c r="B59" s="11" t="s">
        <v>242</v>
      </c>
      <c r="C59" s="73">
        <v>67201</v>
      </c>
      <c r="D59" s="62" t="s">
        <v>243</v>
      </c>
      <c r="E59" s="73" t="s">
        <v>70</v>
      </c>
    </row>
    <row r="60" spans="1:5">
      <c r="A60" s="62" t="s">
        <v>244</v>
      </c>
      <c r="B60" s="11"/>
      <c r="C60" s="73">
        <v>67000</v>
      </c>
      <c r="D60" s="62" t="s">
        <v>125</v>
      </c>
      <c r="E60" s="73"/>
    </row>
    <row r="61" spans="1:5">
      <c r="A61" s="62" t="s">
        <v>245</v>
      </c>
      <c r="B61" s="11" t="s">
        <v>246</v>
      </c>
      <c r="C61" s="73">
        <v>67200</v>
      </c>
      <c r="D61" s="62" t="s">
        <v>125</v>
      </c>
      <c r="E61" s="73" t="s">
        <v>71</v>
      </c>
    </row>
    <row r="62" spans="1:5">
      <c r="A62" s="62" t="s">
        <v>247</v>
      </c>
      <c r="B62" s="11" t="s">
        <v>248</v>
      </c>
      <c r="C62" s="73">
        <v>67200</v>
      </c>
      <c r="D62" s="62" t="s">
        <v>125</v>
      </c>
      <c r="E62" s="73" t="s">
        <v>72</v>
      </c>
    </row>
    <row r="63" spans="1:5">
      <c r="A63" s="62" t="s">
        <v>249</v>
      </c>
      <c r="B63" s="11" t="s">
        <v>250</v>
      </c>
      <c r="C63" s="73">
        <v>67204</v>
      </c>
      <c r="D63" s="62" t="s">
        <v>251</v>
      </c>
      <c r="E63" s="73" t="s">
        <v>252</v>
      </c>
    </row>
    <row r="64" spans="1:5">
      <c r="A64" s="62" t="s">
        <v>253</v>
      </c>
      <c r="B64" s="11"/>
      <c r="C64" s="73"/>
      <c r="E64" s="73" t="s">
        <v>71</v>
      </c>
    </row>
    <row r="65" spans="1:5">
      <c r="A65" s="62" t="s">
        <v>254</v>
      </c>
      <c r="B65" s="11" t="s">
        <v>255</v>
      </c>
      <c r="C65" s="73">
        <v>67201</v>
      </c>
      <c r="D65" s="62" t="s">
        <v>243</v>
      </c>
      <c r="E65" s="73" t="s">
        <v>70</v>
      </c>
    </row>
    <row r="66" spans="1:5">
      <c r="A66" s="62" t="s">
        <v>256</v>
      </c>
      <c r="B66" s="11" t="s">
        <v>257</v>
      </c>
      <c r="C66" s="73">
        <v>67200</v>
      </c>
      <c r="D66" s="62" t="s">
        <v>125</v>
      </c>
      <c r="E66" s="73" t="s">
        <v>72</v>
      </c>
    </row>
    <row r="67" spans="1:5">
      <c r="A67" s="62" t="s">
        <v>258</v>
      </c>
      <c r="B67" s="11" t="s">
        <v>259</v>
      </c>
      <c r="C67" s="73">
        <v>67205</v>
      </c>
      <c r="D67" s="62" t="s">
        <v>25</v>
      </c>
      <c r="E67" s="73" t="s">
        <v>70</v>
      </c>
    </row>
    <row r="68" spans="1:5">
      <c r="A68" s="62" t="s">
        <v>260</v>
      </c>
      <c r="B68" s="11" t="s">
        <v>261</v>
      </c>
      <c r="C68" s="73">
        <v>67118</v>
      </c>
      <c r="D68" s="62" t="s">
        <v>262</v>
      </c>
      <c r="E68" s="73" t="s">
        <v>71</v>
      </c>
    </row>
    <row r="69" spans="1:5">
      <c r="A69" s="62" t="s">
        <v>263</v>
      </c>
      <c r="B69" s="11" t="s">
        <v>264</v>
      </c>
      <c r="C69" s="73">
        <v>67960</v>
      </c>
      <c r="D69" s="62" t="s">
        <v>265</v>
      </c>
      <c r="E69" s="73" t="s">
        <v>72</v>
      </c>
    </row>
    <row r="70" spans="1:5">
      <c r="A70" s="62" t="s">
        <v>266</v>
      </c>
      <c r="B70" s="11" t="s">
        <v>141</v>
      </c>
      <c r="C70" s="73">
        <v>67200</v>
      </c>
      <c r="D70" s="62" t="s">
        <v>125</v>
      </c>
      <c r="E70" s="73" t="s">
        <v>70</v>
      </c>
    </row>
    <row r="71" spans="1:5">
      <c r="A71" s="62" t="s">
        <v>267</v>
      </c>
      <c r="B71" s="11"/>
      <c r="C71" s="73">
        <v>67205</v>
      </c>
      <c r="D71" s="62" t="s">
        <v>25</v>
      </c>
      <c r="E71" s="73" t="s">
        <v>72</v>
      </c>
    </row>
    <row r="72" spans="1:5">
      <c r="A72" s="62" t="s">
        <v>268</v>
      </c>
      <c r="B72" s="11" t="s">
        <v>269</v>
      </c>
      <c r="C72" s="73">
        <v>67980</v>
      </c>
      <c r="D72" s="62" t="s">
        <v>270</v>
      </c>
      <c r="E72" s="73" t="s">
        <v>71</v>
      </c>
    </row>
    <row r="73" spans="1:5">
      <c r="A73" s="62" t="s">
        <v>271</v>
      </c>
      <c r="B73" s="11" t="s">
        <v>131</v>
      </c>
      <c r="C73" s="73">
        <v>67116</v>
      </c>
      <c r="D73" s="62" t="s">
        <v>132</v>
      </c>
      <c r="E73" s="73" t="s">
        <v>72</v>
      </c>
    </row>
    <row r="74" spans="1:5">
      <c r="A74" s="62" t="s">
        <v>272</v>
      </c>
      <c r="B74" s="11" t="s">
        <v>273</v>
      </c>
      <c r="C74" s="73">
        <v>67200</v>
      </c>
      <c r="D74" s="62" t="s">
        <v>125</v>
      </c>
      <c r="E74" s="73" t="s">
        <v>72</v>
      </c>
    </row>
    <row r="75" spans="1:5">
      <c r="A75" s="62" t="s">
        <v>274</v>
      </c>
      <c r="B75" s="11" t="s">
        <v>273</v>
      </c>
      <c r="C75" s="73">
        <v>67200</v>
      </c>
      <c r="D75" s="62" t="s">
        <v>125</v>
      </c>
      <c r="E75" s="73" t="s">
        <v>71</v>
      </c>
    </row>
    <row r="76" spans="1:5">
      <c r="A76" s="62" t="s">
        <v>275</v>
      </c>
      <c r="B76" s="11" t="s">
        <v>276</v>
      </c>
      <c r="C76" s="73">
        <v>67200</v>
      </c>
      <c r="D76" s="62" t="s">
        <v>125</v>
      </c>
      <c r="E76" s="73" t="s">
        <v>72</v>
      </c>
    </row>
    <row r="77" spans="1:5">
      <c r="A77" s="62" t="s">
        <v>277</v>
      </c>
      <c r="B77" s="11" t="s">
        <v>278</v>
      </c>
      <c r="C77" s="73">
        <v>67200</v>
      </c>
      <c r="D77" s="62" t="s">
        <v>125</v>
      </c>
      <c r="E77" s="73" t="s">
        <v>70</v>
      </c>
    </row>
    <row r="78" spans="1:5">
      <c r="A78" s="62" t="s">
        <v>279</v>
      </c>
      <c r="B78" s="11" t="s">
        <v>280</v>
      </c>
      <c r="C78" s="73">
        <v>67380</v>
      </c>
      <c r="D78" s="62" t="s">
        <v>162</v>
      </c>
      <c r="E78" s="73" t="s">
        <v>70</v>
      </c>
    </row>
    <row r="79" spans="1:5">
      <c r="A79" s="62" t="s">
        <v>281</v>
      </c>
      <c r="B79" s="11" t="s">
        <v>282</v>
      </c>
      <c r="C79" s="73">
        <v>67117</v>
      </c>
      <c r="D79" s="62" t="s">
        <v>283</v>
      </c>
      <c r="E79" s="73" t="s">
        <v>71</v>
      </c>
    </row>
    <row r="80" spans="1:5">
      <c r="A80" s="62" t="s">
        <v>284</v>
      </c>
      <c r="B80" s="11" t="s">
        <v>282</v>
      </c>
      <c r="C80" s="73">
        <v>67117</v>
      </c>
      <c r="D80" s="62" t="s">
        <v>283</v>
      </c>
      <c r="E80" s="73" t="s">
        <v>72</v>
      </c>
    </row>
    <row r="81" spans="1:5">
      <c r="A81" s="62" t="s">
        <v>285</v>
      </c>
      <c r="B81" s="11" t="s">
        <v>286</v>
      </c>
      <c r="C81" s="73">
        <v>67114</v>
      </c>
      <c r="D81" s="62" t="s">
        <v>287</v>
      </c>
      <c r="E81" s="73" t="s">
        <v>174</v>
      </c>
    </row>
    <row r="82" spans="1:5">
      <c r="A82" s="62" t="s">
        <v>288</v>
      </c>
      <c r="B82" s="11" t="s">
        <v>141</v>
      </c>
      <c r="C82" s="73">
        <v>67200</v>
      </c>
      <c r="D82" s="62" t="s">
        <v>125</v>
      </c>
      <c r="E82" s="73" t="s">
        <v>289</v>
      </c>
    </row>
    <row r="83" spans="1:5">
      <c r="A83" s="62" t="s">
        <v>290</v>
      </c>
      <c r="B83" s="11" t="s">
        <v>291</v>
      </c>
      <c r="C83" s="73">
        <v>67200</v>
      </c>
      <c r="D83" s="62" t="s">
        <v>125</v>
      </c>
      <c r="E83" s="73" t="s">
        <v>72</v>
      </c>
    </row>
    <row r="84" spans="1:5">
      <c r="A84" s="62" t="s">
        <v>292</v>
      </c>
      <c r="B84" s="11" t="s">
        <v>23</v>
      </c>
      <c r="C84" s="73">
        <v>67205</v>
      </c>
      <c r="D84" s="62" t="s">
        <v>25</v>
      </c>
      <c r="E84" s="73" t="s">
        <v>72</v>
      </c>
    </row>
  </sheetData>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sheetPr codeName="Feuil4"/>
  <dimension ref="A1:O124"/>
  <sheetViews>
    <sheetView workbookViewId="0"/>
  </sheetViews>
  <sheetFormatPr baseColWidth="10" defaultColWidth="0" defaultRowHeight="14.4" zeroHeight="1"/>
  <cols>
    <col min="1" max="1" width="11.44140625" style="2" customWidth="1"/>
    <col min="2" max="2" width="53.88671875" style="2" customWidth="1"/>
    <col min="3" max="3" width="11.44140625" style="2" customWidth="1"/>
    <col min="4" max="4" width="56.5546875" style="2" customWidth="1"/>
    <col min="5" max="249" width="11.44140625" style="2" hidden="1" customWidth="1"/>
    <col min="250" max="16384" width="11.44140625" style="2" hidden="1"/>
  </cols>
  <sheetData>
    <row r="1" spans="1:15" ht="37.5" customHeight="1">
      <c r="A1" s="7"/>
      <c r="B1" s="7"/>
      <c r="C1" s="7"/>
      <c r="D1" s="7"/>
    </row>
    <row r="2" spans="1:15">
      <c r="A2" s="7"/>
      <c r="B2" s="7"/>
      <c r="C2" s="7"/>
      <c r="D2" s="7"/>
    </row>
    <row r="3" spans="1:15">
      <c r="A3" s="7"/>
      <c r="B3" s="7"/>
      <c r="C3" s="7"/>
      <c r="D3" s="7"/>
    </row>
    <row r="4" spans="1:15" ht="25.8">
      <c r="A4" s="7"/>
      <c r="B4" s="8" t="s">
        <v>73</v>
      </c>
      <c r="C4" s="7"/>
      <c r="D4" s="7"/>
    </row>
    <row r="5" spans="1:15" ht="15" thickBot="1">
      <c r="A5" s="7"/>
      <c r="B5" s="7"/>
      <c r="C5" s="7"/>
      <c r="D5" s="7"/>
    </row>
    <row r="6" spans="1:15" ht="33" customHeight="1" thickTop="1" thickBot="1">
      <c r="A6" s="7"/>
      <c r="B6" s="28" t="s">
        <v>17</v>
      </c>
      <c r="C6" s="7"/>
      <c r="D6" s="9" t="s">
        <v>74</v>
      </c>
    </row>
    <row r="7" spans="1:15" ht="22.2" thickTop="1" thickBot="1">
      <c r="A7" s="7"/>
      <c r="B7" s="7"/>
      <c r="C7" s="7"/>
      <c r="D7" s="24" t="s">
        <v>75</v>
      </c>
      <c r="G7" s="3"/>
      <c r="H7" s="3"/>
      <c r="I7" s="4"/>
      <c r="J7" s="4"/>
      <c r="K7" s="4"/>
      <c r="L7" s="4"/>
      <c r="M7" s="3"/>
      <c r="N7" s="4"/>
      <c r="O7" s="3"/>
    </row>
    <row r="8" spans="1:15" ht="31.5" customHeight="1" thickTop="1" thickBot="1">
      <c r="A8" s="7"/>
      <c r="B8" s="29" t="s">
        <v>69</v>
      </c>
      <c r="C8" s="7"/>
      <c r="D8" s="7"/>
      <c r="K8" s="5"/>
      <c r="L8" s="6"/>
      <c r="N8" s="5"/>
    </row>
    <row r="9" spans="1:15" ht="15.6" thickTop="1" thickBot="1">
      <c r="A9" s="7"/>
      <c r="B9" s="7"/>
      <c r="C9" s="7"/>
      <c r="D9" s="7"/>
      <c r="K9" s="5"/>
      <c r="L9" s="6"/>
      <c r="N9" s="5"/>
    </row>
    <row r="10" spans="1:15" ht="33" customHeight="1" thickTop="1" thickBot="1">
      <c r="A10" s="7"/>
      <c r="B10" s="72" t="str">
        <f>VLOOKUP(B6,Tailles[],5,FALSE)</f>
        <v>L</v>
      </c>
      <c r="C10" s="7"/>
      <c r="D10" s="7"/>
      <c r="K10" s="5"/>
      <c r="L10" s="6"/>
      <c r="N10" s="5"/>
    </row>
    <row r="11" spans="1:15" ht="38.25" customHeight="1" thickTop="1">
      <c r="A11" s="7"/>
      <c r="B11" s="7"/>
      <c r="C11" s="7"/>
      <c r="D11" s="7"/>
      <c r="K11" s="5"/>
      <c r="L11" s="6"/>
      <c r="N11" s="5"/>
    </row>
    <row r="12" spans="1:15" hidden="1">
      <c r="K12" s="5"/>
      <c r="L12" s="6"/>
      <c r="N12" s="5"/>
    </row>
    <row r="13" spans="1:15" hidden="1">
      <c r="K13" s="5"/>
      <c r="L13" s="6"/>
      <c r="N13" s="5"/>
    </row>
    <row r="14" spans="1:15" hidden="1">
      <c r="K14" s="5"/>
      <c r="L14" s="6"/>
      <c r="N14" s="5"/>
    </row>
    <row r="15" spans="1:15" hidden="1">
      <c r="K15" s="5"/>
      <c r="L15" s="6"/>
      <c r="N15" s="5"/>
    </row>
    <row r="16" spans="1:15" hidden="1">
      <c r="K16" s="5"/>
      <c r="L16" s="6"/>
      <c r="N16" s="5"/>
    </row>
    <row r="17" spans="11:14" ht="15" hidden="1" customHeight="1">
      <c r="K17" s="5"/>
      <c r="L17" s="6"/>
      <c r="N17" s="5"/>
    </row>
    <row r="18" spans="11:14" hidden="1"/>
    <row r="19" spans="11:14" hidden="1"/>
    <row r="20" spans="11:14" hidden="1"/>
    <row r="21" spans="11:14" hidden="1"/>
    <row r="22" spans="11:14" hidden="1"/>
    <row r="23" spans="11:14" hidden="1"/>
    <row r="24" spans="11:14" hidden="1"/>
    <row r="25" spans="11:14" hidden="1"/>
    <row r="26" spans="11:14" hidden="1"/>
    <row r="27" spans="11:14" hidden="1"/>
    <row r="28" spans="11:14" hidden="1"/>
    <row r="29" spans="11:14" hidden="1"/>
    <row r="30" spans="11:14" hidden="1"/>
    <row r="31" spans="11:14" hidden="1"/>
    <row r="32" spans="11:14"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sheetData>
  <dataValidations count="1">
    <dataValidation type="list" allowBlank="1" showInputMessage="1" showErrorMessage="1" sqref="B6">
      <formula1>_Nom</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Feuil6"/>
  <dimension ref="C1:S72"/>
  <sheetViews>
    <sheetView topLeftCell="C1" workbookViewId="0"/>
  </sheetViews>
  <sheetFormatPr baseColWidth="10" defaultColWidth="0" defaultRowHeight="14.4" zeroHeight="1"/>
  <cols>
    <col min="1" max="2" width="11.44140625" hidden="1" customWidth="1"/>
    <col min="3" max="19" width="11.44140625" style="50" customWidth="1"/>
    <col min="20" max="16384" width="11.44140625" hidden="1"/>
  </cols>
  <sheetData>
    <row r="1"/>
    <row r="2"/>
    <row r="3"/>
    <row r="4"/>
    <row r="5"/>
    <row r="6"/>
    <row r="7"/>
    <row r="8"/>
    <row r="9"/>
    <row r="10"/>
    <row r="11"/>
    <row r="12"/>
    <row r="13"/>
    <row r="14"/>
    <row r="15"/>
    <row r="16"/>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sheetData>
  <sheetProtection algorithmName="SHA-512" hashValue="eDnTL09KDQ5h3W8p9DKYiqUd4+mZOM20lCZ6NiZPO6U6vXJOoIiFBPvrXVofQbV3ncT7mra6hct/hfotvn9T/w==" saltValue="sJYbVCa4D3z4Ls6YX8PC3w==" spinCount="100000" sheet="1" objects="1" scenarios="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Feuil8"/>
  <dimension ref="A1:J74"/>
  <sheetViews>
    <sheetView tabSelected="1" workbookViewId="0">
      <pane ySplit="2" topLeftCell="A3" activePane="bottomLeft" state="frozen"/>
      <selection pane="bottomLeft" activeCell="J19" sqref="J19"/>
    </sheetView>
  </sheetViews>
  <sheetFormatPr baseColWidth="10" defaultRowHeight="14.4"/>
  <cols>
    <col min="1" max="1" width="15.33203125" style="90" customWidth="1"/>
    <col min="2" max="2" width="13.109375" style="89" customWidth="1"/>
    <col min="3" max="3" width="22.33203125" style="90" customWidth="1"/>
    <col min="4" max="4" width="29" style="90" customWidth="1"/>
    <col min="5" max="5" width="13" style="90" customWidth="1"/>
    <col min="6" max="6" width="22" style="90" customWidth="1"/>
    <col min="7" max="7" width="18.5546875" style="90" customWidth="1"/>
    <col min="8" max="8" width="8.44140625" style="84" customWidth="1"/>
    <col min="9" max="9" width="11.44140625" style="87"/>
    <col min="10" max="10" width="11.44140625" style="88"/>
  </cols>
  <sheetData>
    <row r="1" spans="1:10" ht="82.8" customHeight="1" thickBot="1">
      <c r="A1"/>
      <c r="B1" s="78"/>
      <c r="C1"/>
      <c r="D1"/>
      <c r="E1"/>
      <c r="F1"/>
      <c r="G1"/>
      <c r="H1" s="83"/>
      <c r="I1" s="80"/>
      <c r="J1" s="79"/>
    </row>
    <row r="2" spans="1:10" ht="48" customHeight="1" thickBot="1">
      <c r="A2" s="75" t="s">
        <v>294</v>
      </c>
      <c r="B2" s="77" t="s">
        <v>119</v>
      </c>
      <c r="C2" s="74" t="s">
        <v>73</v>
      </c>
      <c r="D2" s="74" t="s">
        <v>295</v>
      </c>
      <c r="E2" s="76" t="s">
        <v>296</v>
      </c>
      <c r="F2" s="74" t="s">
        <v>13</v>
      </c>
      <c r="G2" s="74" t="s">
        <v>85</v>
      </c>
      <c r="H2" s="74" t="s">
        <v>2</v>
      </c>
      <c r="I2" s="81" t="s">
        <v>118</v>
      </c>
      <c r="J2" s="82" t="s">
        <v>293</v>
      </c>
    </row>
    <row r="3" spans="1:10">
      <c r="A3" s="84">
        <v>2</v>
      </c>
      <c r="B3" s="85">
        <v>43402</v>
      </c>
      <c r="C3" s="86" t="s">
        <v>18</v>
      </c>
      <c r="D3" s="86" t="s">
        <v>21</v>
      </c>
      <c r="E3" s="84">
        <v>67205</v>
      </c>
      <c r="F3" s="84" t="s">
        <v>25</v>
      </c>
      <c r="G3" s="84" t="s">
        <v>42</v>
      </c>
      <c r="H3" s="84">
        <v>2</v>
      </c>
      <c r="I3" s="87">
        <v>40</v>
      </c>
      <c r="J3" s="88">
        <v>40</v>
      </c>
    </row>
    <row r="4" spans="1:10">
      <c r="A4" s="84">
        <v>3</v>
      </c>
      <c r="B4" s="85">
        <v>43402</v>
      </c>
      <c r="C4" s="86" t="s">
        <v>130</v>
      </c>
      <c r="D4" s="86" t="s">
        <v>131</v>
      </c>
      <c r="E4" s="84">
        <v>67116</v>
      </c>
      <c r="F4" s="84" t="s">
        <v>132</v>
      </c>
      <c r="G4" s="84" t="s">
        <v>42</v>
      </c>
      <c r="H4" s="84">
        <v>1</v>
      </c>
      <c r="I4" s="87">
        <v>20</v>
      </c>
      <c r="J4" s="88">
        <v>20</v>
      </c>
    </row>
    <row r="5" spans="1:10">
      <c r="A5" s="84">
        <v>5</v>
      </c>
      <c r="B5" s="85">
        <v>43402</v>
      </c>
      <c r="C5" s="86" t="s">
        <v>185</v>
      </c>
      <c r="D5" s="86" t="s">
        <v>183</v>
      </c>
      <c r="E5" s="84">
        <v>67500</v>
      </c>
      <c r="F5" s="84" t="s">
        <v>184</v>
      </c>
      <c r="G5" s="84" t="s">
        <v>42</v>
      </c>
      <c r="H5" s="84">
        <v>5</v>
      </c>
      <c r="I5" s="87">
        <v>100</v>
      </c>
      <c r="J5" s="88">
        <v>100</v>
      </c>
    </row>
    <row r="6" spans="1:10">
      <c r="A6" s="84">
        <v>5</v>
      </c>
      <c r="B6" s="85">
        <v>43402</v>
      </c>
      <c r="C6" s="86" t="s">
        <v>185</v>
      </c>
      <c r="D6" s="86" t="s">
        <v>183</v>
      </c>
      <c r="E6" s="84">
        <v>67500</v>
      </c>
      <c r="F6" s="84" t="s">
        <v>184</v>
      </c>
      <c r="G6" s="84" t="s">
        <v>42</v>
      </c>
      <c r="H6" s="84">
        <v>6</v>
      </c>
      <c r="I6" s="87">
        <v>120</v>
      </c>
      <c r="J6" s="88">
        <v>220</v>
      </c>
    </row>
    <row r="7" spans="1:10">
      <c r="A7" s="84">
        <v>5</v>
      </c>
      <c r="B7" s="85">
        <v>43402</v>
      </c>
      <c r="C7" s="86" t="s">
        <v>185</v>
      </c>
      <c r="D7" s="86" t="s">
        <v>183</v>
      </c>
      <c r="E7" s="84">
        <v>67500</v>
      </c>
      <c r="F7" s="84" t="s">
        <v>184</v>
      </c>
      <c r="G7" s="84" t="s">
        <v>42</v>
      </c>
      <c r="H7" s="84">
        <v>5</v>
      </c>
      <c r="I7" s="87">
        <v>100</v>
      </c>
      <c r="J7" s="88">
        <v>320</v>
      </c>
    </row>
    <row r="8" spans="1:10">
      <c r="A8" s="84">
        <v>12</v>
      </c>
      <c r="B8" s="85">
        <v>43402</v>
      </c>
      <c r="C8" s="86" t="s">
        <v>201</v>
      </c>
      <c r="D8" s="86" t="s">
        <v>202</v>
      </c>
      <c r="E8" s="84">
        <v>67200</v>
      </c>
      <c r="F8" s="84" t="s">
        <v>125</v>
      </c>
      <c r="G8" s="84" t="s">
        <v>42</v>
      </c>
      <c r="H8" s="84">
        <v>3</v>
      </c>
      <c r="I8" s="87">
        <v>60</v>
      </c>
      <c r="J8" s="88">
        <v>60</v>
      </c>
    </row>
    <row r="9" spans="1:10">
      <c r="A9" s="84">
        <v>15</v>
      </c>
      <c r="B9" s="85">
        <v>43402</v>
      </c>
      <c r="C9" s="86" t="s">
        <v>165</v>
      </c>
      <c r="D9" s="86" t="s">
        <v>166</v>
      </c>
      <c r="E9" s="84">
        <v>67000</v>
      </c>
      <c r="F9" s="84" t="s">
        <v>125</v>
      </c>
      <c r="G9" s="84" t="s">
        <v>42</v>
      </c>
      <c r="H9" s="84">
        <v>2</v>
      </c>
      <c r="I9" s="87">
        <v>40</v>
      </c>
      <c r="J9" s="88">
        <v>40</v>
      </c>
    </row>
    <row r="10" spans="1:10">
      <c r="A10" s="84">
        <v>15</v>
      </c>
      <c r="B10" s="85">
        <v>43402</v>
      </c>
      <c r="C10" s="86" t="s">
        <v>165</v>
      </c>
      <c r="D10" s="86" t="s">
        <v>166</v>
      </c>
      <c r="E10" s="84">
        <v>67000</v>
      </c>
      <c r="F10" s="84" t="s">
        <v>125</v>
      </c>
      <c r="G10" s="84" t="s">
        <v>76</v>
      </c>
      <c r="H10" s="84">
        <v>1</v>
      </c>
      <c r="I10" s="87">
        <v>10</v>
      </c>
      <c r="J10" s="88">
        <v>50</v>
      </c>
    </row>
    <row r="11" spans="1:10">
      <c r="A11" s="84">
        <v>15</v>
      </c>
      <c r="B11" s="85">
        <v>43402</v>
      </c>
      <c r="C11" s="86" t="s">
        <v>165</v>
      </c>
      <c r="D11" s="86" t="s">
        <v>166</v>
      </c>
      <c r="E11" s="84">
        <v>67000</v>
      </c>
      <c r="F11" s="84" t="s">
        <v>125</v>
      </c>
      <c r="G11" s="84" t="s">
        <v>35</v>
      </c>
      <c r="H11" s="84">
        <v>3</v>
      </c>
      <c r="I11" s="87">
        <v>15</v>
      </c>
      <c r="J11" s="88">
        <v>65</v>
      </c>
    </row>
    <row r="12" spans="1:10">
      <c r="A12" s="84">
        <v>15</v>
      </c>
      <c r="B12" s="85">
        <v>43402</v>
      </c>
      <c r="C12" s="86" t="s">
        <v>165</v>
      </c>
      <c r="D12" s="86" t="s">
        <v>166</v>
      </c>
      <c r="E12" s="84">
        <v>67000</v>
      </c>
      <c r="F12" s="84" t="s">
        <v>125</v>
      </c>
      <c r="G12" s="84" t="s">
        <v>1</v>
      </c>
      <c r="H12" s="84">
        <v>5</v>
      </c>
      <c r="I12" s="87">
        <v>120</v>
      </c>
      <c r="J12" s="88">
        <v>185</v>
      </c>
    </row>
    <row r="13" spans="1:10">
      <c r="A13" s="84">
        <v>26</v>
      </c>
      <c r="B13" s="85">
        <v>43403</v>
      </c>
      <c r="C13" s="86" t="s">
        <v>186</v>
      </c>
      <c r="D13" s="86" t="s">
        <v>187</v>
      </c>
      <c r="E13" s="84">
        <v>67200</v>
      </c>
      <c r="F13" s="84" t="s">
        <v>125</v>
      </c>
      <c r="G13" s="84" t="s">
        <v>1</v>
      </c>
      <c r="H13" s="84">
        <v>10</v>
      </c>
      <c r="I13" s="87">
        <v>240</v>
      </c>
      <c r="J13" s="88">
        <v>240</v>
      </c>
    </row>
    <row r="14" spans="1:10">
      <c r="A14" s="84">
        <v>30</v>
      </c>
      <c r="B14" s="85">
        <v>43404</v>
      </c>
      <c r="C14" s="86" t="s">
        <v>237</v>
      </c>
      <c r="D14" s="86" t="s">
        <v>238</v>
      </c>
      <c r="E14" s="84">
        <v>67200</v>
      </c>
      <c r="F14" s="84" t="s">
        <v>125</v>
      </c>
      <c r="G14" s="84" t="s">
        <v>42</v>
      </c>
      <c r="H14" s="84">
        <v>2</v>
      </c>
      <c r="I14" s="87">
        <v>40</v>
      </c>
      <c r="J14" s="88">
        <v>40</v>
      </c>
    </row>
    <row r="15" spans="1:10">
      <c r="A15" s="84">
        <v>30</v>
      </c>
      <c r="B15" s="85">
        <v>43405</v>
      </c>
      <c r="C15" s="86" t="s">
        <v>237</v>
      </c>
      <c r="D15" s="86" t="s">
        <v>238</v>
      </c>
      <c r="E15" s="84">
        <v>67200</v>
      </c>
      <c r="F15" s="84" t="s">
        <v>125</v>
      </c>
      <c r="G15" s="84" t="s">
        <v>1</v>
      </c>
      <c r="H15" s="84">
        <v>1</v>
      </c>
      <c r="I15" s="87">
        <v>24</v>
      </c>
      <c r="J15" s="88">
        <v>64</v>
      </c>
    </row>
    <row r="16" spans="1:10">
      <c r="A16" s="84">
        <v>30</v>
      </c>
      <c r="B16" s="85">
        <v>43406</v>
      </c>
      <c r="C16" s="86" t="s">
        <v>237</v>
      </c>
      <c r="D16" s="86" t="s">
        <v>238</v>
      </c>
      <c r="E16" s="84">
        <v>67200</v>
      </c>
      <c r="F16" s="84" t="s">
        <v>125</v>
      </c>
      <c r="G16" s="84" t="s">
        <v>42</v>
      </c>
      <c r="H16" s="84">
        <v>3</v>
      </c>
      <c r="I16" s="87">
        <v>60</v>
      </c>
      <c r="J16" s="88">
        <v>124</v>
      </c>
    </row>
    <row r="17" spans="1:7">
      <c r="A17" s="84"/>
      <c r="B17" s="85"/>
      <c r="C17" s="86"/>
      <c r="D17" s="86"/>
      <c r="E17" s="84"/>
      <c r="F17" s="84"/>
      <c r="G17" s="84"/>
    </row>
    <row r="18" spans="1:7">
      <c r="A18" s="84"/>
      <c r="B18" s="85"/>
      <c r="C18" s="86"/>
      <c r="D18" s="86"/>
      <c r="E18" s="84"/>
      <c r="F18" s="84"/>
      <c r="G18" s="84"/>
    </row>
    <row r="19" spans="1:7">
      <c r="A19" s="84"/>
      <c r="B19" s="85"/>
      <c r="C19" s="86"/>
      <c r="D19" s="86"/>
      <c r="E19" s="84"/>
      <c r="F19" s="84"/>
      <c r="G19" s="84"/>
    </row>
    <row r="20" spans="1:7">
      <c r="A20" s="84"/>
      <c r="B20" s="85"/>
      <c r="C20" s="86"/>
      <c r="D20" s="86"/>
      <c r="E20" s="84"/>
      <c r="F20" s="84"/>
      <c r="G20" s="84"/>
    </row>
    <row r="21" spans="1:7">
      <c r="A21" s="84"/>
      <c r="B21" s="85"/>
      <c r="C21" s="86"/>
      <c r="D21" s="86"/>
      <c r="E21" s="84"/>
      <c r="F21" s="84"/>
      <c r="G21" s="84"/>
    </row>
    <row r="22" spans="1:7">
      <c r="A22" s="84"/>
      <c r="B22" s="85"/>
      <c r="C22" s="86"/>
      <c r="D22" s="86"/>
      <c r="E22" s="84"/>
      <c r="F22" s="84"/>
      <c r="G22" s="84"/>
    </row>
    <row r="23" spans="1:7">
      <c r="A23" s="84"/>
      <c r="B23" s="85"/>
      <c r="C23" s="86"/>
      <c r="D23" s="86"/>
      <c r="E23" s="84"/>
      <c r="F23" s="84"/>
      <c r="G23" s="84"/>
    </row>
    <row r="24" spans="1:7">
      <c r="A24" s="84"/>
      <c r="B24" s="85"/>
      <c r="C24" s="86"/>
      <c r="D24" s="86"/>
      <c r="E24" s="84"/>
      <c r="F24" s="84"/>
      <c r="G24" s="84"/>
    </row>
    <row r="25" spans="1:7">
      <c r="A25" s="84"/>
      <c r="B25" s="85"/>
      <c r="C25" s="86"/>
      <c r="D25" s="86"/>
      <c r="E25" s="84"/>
      <c r="F25" s="84"/>
      <c r="G25" s="84"/>
    </row>
    <row r="26" spans="1:7">
      <c r="A26" s="84"/>
      <c r="B26" s="85"/>
      <c r="C26" s="86"/>
      <c r="D26" s="86"/>
      <c r="E26" s="84"/>
      <c r="F26" s="84"/>
      <c r="G26" s="84"/>
    </row>
    <row r="27" spans="1:7">
      <c r="A27" s="84"/>
      <c r="B27" s="85"/>
      <c r="C27" s="86"/>
      <c r="D27" s="86"/>
      <c r="E27" s="84"/>
      <c r="F27" s="84"/>
      <c r="G27" s="84"/>
    </row>
    <row r="28" spans="1:7">
      <c r="A28" s="84"/>
      <c r="B28" s="85"/>
      <c r="C28" s="86"/>
      <c r="D28" s="86"/>
      <c r="E28" s="84"/>
      <c r="F28" s="84"/>
      <c r="G28" s="84"/>
    </row>
    <row r="29" spans="1:7">
      <c r="A29" s="84"/>
      <c r="B29" s="85"/>
      <c r="C29" s="86"/>
      <c r="D29" s="86"/>
      <c r="E29" s="84"/>
      <c r="F29" s="84"/>
      <c r="G29" s="84"/>
    </row>
    <row r="30" spans="1:7">
      <c r="A30" s="84"/>
      <c r="B30" s="85"/>
      <c r="C30" s="86"/>
      <c r="D30" s="86"/>
      <c r="E30" s="84"/>
      <c r="F30" s="84"/>
      <c r="G30" s="84"/>
    </row>
    <row r="31" spans="1:7">
      <c r="A31" s="84"/>
      <c r="B31" s="85"/>
      <c r="C31" s="86"/>
      <c r="D31" s="86"/>
      <c r="E31" s="84"/>
      <c r="F31" s="84"/>
      <c r="G31" s="84"/>
    </row>
    <row r="32" spans="1:7">
      <c r="A32" s="84"/>
      <c r="B32" s="85"/>
      <c r="C32" s="86"/>
      <c r="D32" s="86"/>
      <c r="E32" s="84"/>
      <c r="F32" s="84"/>
      <c r="G32" s="84"/>
    </row>
    <row r="33" spans="1:7">
      <c r="A33" s="84"/>
      <c r="B33" s="85"/>
      <c r="C33" s="86"/>
      <c r="D33" s="86"/>
      <c r="E33" s="84"/>
      <c r="F33" s="84"/>
      <c r="G33" s="84"/>
    </row>
    <row r="34" spans="1:7">
      <c r="A34" s="84"/>
      <c r="B34" s="85"/>
      <c r="C34" s="86"/>
      <c r="D34" s="86"/>
      <c r="E34" s="84"/>
      <c r="F34" s="84"/>
      <c r="G34" s="84"/>
    </row>
    <row r="35" spans="1:7">
      <c r="A35" s="84"/>
      <c r="B35" s="85"/>
      <c r="C35" s="86"/>
      <c r="D35" s="86"/>
      <c r="E35" s="84"/>
      <c r="F35" s="84"/>
      <c r="G35" s="84"/>
    </row>
    <row r="36" spans="1:7">
      <c r="A36" s="84"/>
      <c r="B36" s="85"/>
      <c r="C36" s="86"/>
      <c r="D36" s="86"/>
      <c r="E36" s="84"/>
      <c r="F36" s="84"/>
      <c r="G36" s="84"/>
    </row>
    <row r="37" spans="1:7">
      <c r="A37" s="84"/>
      <c r="B37" s="85"/>
      <c r="C37" s="86"/>
      <c r="D37" s="86"/>
      <c r="E37" s="84"/>
      <c r="F37" s="84"/>
      <c r="G37" s="84"/>
    </row>
    <row r="38" spans="1:7">
      <c r="A38" s="84"/>
      <c r="B38" s="85"/>
      <c r="C38" s="86"/>
      <c r="D38" s="86"/>
      <c r="E38" s="84"/>
      <c r="F38" s="84"/>
      <c r="G38" s="84"/>
    </row>
    <row r="39" spans="1:7">
      <c r="A39" s="84"/>
      <c r="B39" s="85"/>
      <c r="C39" s="86"/>
      <c r="D39" s="86"/>
      <c r="E39" s="84"/>
      <c r="F39" s="84"/>
      <c r="G39" s="84"/>
    </row>
    <row r="40" spans="1:7">
      <c r="A40" s="84"/>
      <c r="B40" s="85"/>
      <c r="C40" s="86"/>
      <c r="D40" s="86"/>
      <c r="E40" s="84"/>
      <c r="F40" s="84"/>
      <c r="G40" s="84"/>
    </row>
    <row r="41" spans="1:7">
      <c r="A41" s="84"/>
      <c r="B41" s="85"/>
      <c r="C41" s="86"/>
      <c r="D41" s="86"/>
      <c r="E41" s="84"/>
      <c r="F41" s="84"/>
      <c r="G41" s="84"/>
    </row>
    <row r="42" spans="1:7">
      <c r="A42" s="84"/>
      <c r="B42" s="85"/>
      <c r="C42" s="86"/>
      <c r="D42" s="86"/>
      <c r="E42" s="84"/>
      <c r="F42" s="84"/>
      <c r="G42" s="84"/>
    </row>
    <row r="43" spans="1:7">
      <c r="A43" s="84"/>
      <c r="B43" s="85"/>
      <c r="C43" s="86"/>
      <c r="D43" s="86"/>
      <c r="E43" s="84"/>
      <c r="F43" s="84"/>
      <c r="G43" s="84"/>
    </row>
    <row r="44" spans="1:7">
      <c r="A44" s="84"/>
      <c r="B44" s="85"/>
      <c r="C44" s="86"/>
      <c r="D44" s="86"/>
      <c r="E44" s="84"/>
      <c r="F44" s="84"/>
      <c r="G44" s="84"/>
    </row>
    <row r="45" spans="1:7">
      <c r="A45" s="84"/>
      <c r="B45" s="85"/>
      <c r="C45" s="86"/>
      <c r="D45" s="86"/>
      <c r="E45" s="84"/>
      <c r="F45" s="84"/>
      <c r="G45" s="84"/>
    </row>
    <row r="46" spans="1:7">
      <c r="A46" s="84"/>
      <c r="B46" s="85"/>
      <c r="C46" s="86"/>
      <c r="D46" s="86"/>
      <c r="E46" s="84"/>
      <c r="F46" s="84"/>
      <c r="G46" s="84"/>
    </row>
    <row r="47" spans="1:7">
      <c r="A47" s="84"/>
      <c r="B47" s="85"/>
      <c r="C47" s="86"/>
      <c r="D47" s="86"/>
      <c r="E47" s="84"/>
      <c r="F47" s="84"/>
      <c r="G47" s="84"/>
    </row>
    <row r="48" spans="1:7">
      <c r="A48" s="84"/>
      <c r="B48" s="85"/>
      <c r="C48" s="86"/>
      <c r="D48" s="86"/>
      <c r="E48" s="84"/>
      <c r="F48" s="84"/>
      <c r="G48" s="84"/>
    </row>
    <row r="49" spans="1:7">
      <c r="A49" s="84"/>
      <c r="B49" s="85"/>
      <c r="C49" s="86"/>
      <c r="D49" s="86"/>
      <c r="E49" s="84"/>
      <c r="F49" s="84"/>
      <c r="G49" s="84"/>
    </row>
    <row r="50" spans="1:7">
      <c r="A50" s="84"/>
      <c r="B50" s="85"/>
      <c r="C50" s="86"/>
      <c r="D50" s="86"/>
      <c r="E50" s="84"/>
      <c r="F50" s="84"/>
      <c r="G50" s="84"/>
    </row>
    <row r="51" spans="1:7">
      <c r="A51" s="84"/>
      <c r="B51" s="85"/>
      <c r="C51" s="86"/>
      <c r="D51" s="86"/>
      <c r="E51" s="84"/>
      <c r="F51" s="84"/>
      <c r="G51" s="84"/>
    </row>
    <row r="52" spans="1:7">
      <c r="A52" s="84"/>
      <c r="B52" s="85"/>
      <c r="C52" s="86"/>
      <c r="D52" s="86"/>
      <c r="E52" s="84"/>
      <c r="F52" s="84"/>
      <c r="G52" s="84"/>
    </row>
    <row r="53" spans="1:7">
      <c r="A53" s="84"/>
      <c r="B53" s="85"/>
      <c r="C53" s="86"/>
      <c r="D53" s="86"/>
      <c r="E53" s="84"/>
      <c r="F53" s="84"/>
      <c r="G53" s="84"/>
    </row>
    <row r="54" spans="1:7">
      <c r="A54" s="84"/>
      <c r="B54" s="85"/>
      <c r="C54" s="86"/>
      <c r="D54" s="86"/>
      <c r="E54" s="84"/>
      <c r="F54" s="84"/>
      <c r="G54" s="84"/>
    </row>
    <row r="55" spans="1:7">
      <c r="A55" s="84"/>
      <c r="B55" s="85"/>
      <c r="C55" s="86"/>
      <c r="D55" s="86"/>
      <c r="E55" s="84"/>
      <c r="F55" s="84"/>
      <c r="G55" s="84"/>
    </row>
    <row r="56" spans="1:7">
      <c r="A56" s="84"/>
      <c r="B56" s="85"/>
      <c r="C56" s="86"/>
      <c r="D56" s="86"/>
      <c r="E56" s="84"/>
      <c r="F56" s="84"/>
      <c r="G56" s="84"/>
    </row>
    <row r="57" spans="1:7">
      <c r="A57" s="84"/>
      <c r="B57" s="85"/>
      <c r="C57" s="86"/>
      <c r="D57" s="86"/>
      <c r="E57" s="84"/>
      <c r="F57" s="84"/>
      <c r="G57" s="84"/>
    </row>
    <row r="58" spans="1:7">
      <c r="A58" s="84"/>
      <c r="B58" s="85"/>
      <c r="C58" s="86"/>
      <c r="D58" s="86"/>
      <c r="E58" s="84"/>
      <c r="F58" s="84"/>
      <c r="G58" s="84"/>
    </row>
    <row r="59" spans="1:7">
      <c r="A59" s="84"/>
      <c r="B59" s="85"/>
      <c r="C59" s="86"/>
      <c r="D59" s="86"/>
      <c r="E59" s="84"/>
      <c r="F59" s="84"/>
      <c r="G59" s="84"/>
    </row>
    <row r="60" spans="1:7">
      <c r="A60" s="84"/>
      <c r="B60" s="85"/>
      <c r="C60" s="86"/>
      <c r="D60" s="86"/>
      <c r="E60" s="84"/>
      <c r="F60" s="84"/>
      <c r="G60" s="84"/>
    </row>
    <row r="61" spans="1:7">
      <c r="A61" s="84"/>
      <c r="B61" s="85"/>
      <c r="C61" s="86"/>
      <c r="D61" s="86"/>
      <c r="E61" s="84"/>
      <c r="F61" s="84"/>
      <c r="G61" s="84"/>
    </row>
    <row r="62" spans="1:7">
      <c r="A62" s="84"/>
      <c r="B62" s="85"/>
      <c r="C62" s="86"/>
      <c r="D62" s="86"/>
      <c r="E62" s="84"/>
      <c r="F62" s="84"/>
      <c r="G62" s="84"/>
    </row>
    <row r="63" spans="1:7">
      <c r="A63" s="84"/>
      <c r="E63" s="84"/>
      <c r="F63" s="84"/>
      <c r="G63" s="84"/>
    </row>
    <row r="64" spans="1:7">
      <c r="A64" s="84"/>
      <c r="E64" s="84"/>
      <c r="F64" s="84"/>
      <c r="G64" s="84"/>
    </row>
    <row r="65" spans="1:7">
      <c r="A65" s="84"/>
      <c r="E65" s="84"/>
      <c r="F65" s="84"/>
      <c r="G65" s="84"/>
    </row>
    <row r="66" spans="1:7">
      <c r="A66" s="84"/>
      <c r="E66" s="84"/>
      <c r="F66" s="84"/>
      <c r="G66" s="84"/>
    </row>
    <row r="67" spans="1:7">
      <c r="A67" s="84"/>
      <c r="E67" s="84"/>
      <c r="F67" s="84"/>
      <c r="G67" s="84"/>
    </row>
    <row r="68" spans="1:7">
      <c r="A68" s="84"/>
      <c r="E68" s="84"/>
      <c r="F68" s="84"/>
      <c r="G68" s="84"/>
    </row>
    <row r="69" spans="1:7">
      <c r="A69" s="84"/>
    </row>
    <row r="70" spans="1:7">
      <c r="A70" s="84"/>
    </row>
    <row r="71" spans="1:7">
      <c r="A71" s="84"/>
    </row>
    <row r="72" spans="1:7">
      <c r="A72" s="84"/>
    </row>
    <row r="73" spans="1:7">
      <c r="A73" s="84"/>
    </row>
    <row r="74" spans="1:7">
      <c r="A74" s="84"/>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Accueil</vt:lpstr>
      <vt:lpstr>Journal</vt:lpstr>
      <vt:lpstr>BD_Articles_Stocks</vt:lpstr>
      <vt:lpstr>La_Facture</vt:lpstr>
      <vt:lpstr>Personnels</vt:lpstr>
      <vt:lpstr>Tailles</vt:lpstr>
      <vt:lpstr>Explications</vt:lpstr>
      <vt:lpstr>Historique La_Facture</vt:lpstr>
      <vt:lpstr>_Articles</vt:lpstr>
      <vt:lpstr>_Enregistrement</vt:lpstr>
      <vt:lpstr>_Nom</vt:lpstr>
      <vt:lpstr>_Références</vt:lpstr>
      <vt:lpstr>_Seuil</vt:lpstr>
      <vt:lpstr>Entrées</vt:lpstr>
      <vt:lpstr>BD_Articles_Stocks!Impression_des_titres</vt:lpstr>
      <vt:lpstr>L_Article</vt:lpstr>
      <vt:lpstr>La_date</vt:lpstr>
      <vt:lpstr>Référence</vt:lpstr>
      <vt:lpstr>Sorties</vt:lpstr>
      <vt:lpstr>BD_Articles_Stocks!Zone_d_impression</vt:lpstr>
      <vt:lpstr>La_Facture!Zone_d_impression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anonyme</cp:lastModifiedBy>
  <cp:lastPrinted>2018-03-28T18:31:16Z</cp:lastPrinted>
  <dcterms:created xsi:type="dcterms:W3CDTF">2015-08-05T11:02:55Z</dcterms:created>
  <dcterms:modified xsi:type="dcterms:W3CDTF">2018-11-04T13:06:31Z</dcterms:modified>
</cp:coreProperties>
</file>