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480" yWindow="132" windowWidth="16512" windowHeight="85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8" i="1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B4"/>
  <c r="B5"/>
  <c r="D5"/>
  <c r="E5"/>
  <c r="B6"/>
  <c r="B7"/>
  <c r="B8"/>
  <c r="B9"/>
  <c r="D9"/>
  <c r="E9"/>
  <c r="B10"/>
  <c r="D10"/>
  <c r="E10"/>
  <c r="B11"/>
  <c r="B12"/>
  <c r="B13"/>
  <c r="D13"/>
  <c r="E13"/>
  <c r="B14"/>
  <c r="D14"/>
  <c r="E14"/>
  <c r="B15"/>
  <c r="D15"/>
  <c r="E15"/>
  <c r="B16"/>
  <c r="B17"/>
  <c r="B18"/>
  <c r="B19"/>
  <c r="B20"/>
  <c r="B21"/>
  <c r="D21"/>
  <c r="E21"/>
  <c r="B22"/>
  <c r="B23"/>
  <c r="D6"/>
  <c r="E6"/>
  <c r="D7"/>
  <c r="E7"/>
  <c r="D11"/>
  <c r="E11"/>
  <c r="D17"/>
  <c r="E17"/>
  <c r="D18"/>
  <c r="E18"/>
  <c r="D19"/>
  <c r="E19"/>
  <c r="D22"/>
  <c r="E22"/>
  <c r="D23"/>
  <c r="E23"/>
  <c r="B3"/>
  <c r="D4"/>
  <c r="E4"/>
  <c r="D8"/>
  <c r="E8"/>
  <c r="D12"/>
  <c r="E12"/>
  <c r="D16"/>
  <c r="E16"/>
  <c r="D20"/>
  <c r="E20"/>
  <c r="D3"/>
  <c r="D11" i="2"/>
  <c r="D13"/>
  <c r="E3" i="1"/>
  <c r="C3"/>
  <c r="C4"/>
  <c r="C5"/>
  <c r="C6"/>
  <c r="C7"/>
  <c r="C8"/>
  <c r="C9"/>
</calcChain>
</file>

<file path=xl/sharedStrings.xml><?xml version="1.0" encoding="utf-8"?>
<sst xmlns="http://schemas.openxmlformats.org/spreadsheetml/2006/main" count="22" uniqueCount="22">
  <si>
    <t>Vf</t>
  </si>
  <si>
    <t>Qf frig/h</t>
  </si>
  <si>
    <t>Qe frif/h</t>
  </si>
  <si>
    <t>Qinst frig/h</t>
  </si>
  <si>
    <t>Qinst W</t>
  </si>
  <si>
    <t xml:space="preserve">Données : </t>
  </si>
  <si>
    <t>Volume (l)</t>
  </si>
  <si>
    <t>Dt (°C/%vol)</t>
  </si>
  <si>
    <t>D (h)</t>
  </si>
  <si>
    <t>S (m²)</t>
  </si>
  <si>
    <t>K (kcal/h/m²/°C)</t>
  </si>
  <si>
    <t>T fermentation (°C)</t>
  </si>
  <si>
    <t>T ambiante (°C)</t>
  </si>
  <si>
    <t>Puissance de refroidissement kW</t>
  </si>
  <si>
    <t>Volume de la cuve (l)</t>
  </si>
  <si>
    <t>Temps de refroidissement (h)</t>
  </si>
  <si>
    <t>Température entrée</t>
  </si>
  <si>
    <t>Débit d'eau nécessaire kg/s</t>
  </si>
  <si>
    <t>Surface d'échange</t>
  </si>
  <si>
    <t>Température finale</t>
  </si>
  <si>
    <t>Nombre de cuves</t>
  </si>
  <si>
    <t xml:space="preserve"> W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</si>
</sst>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\ ##0"/>
  </numFmts>
  <fonts count="6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4"/>
      <color indexed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0" xfId="0" applyNumberFormat="1" applyFont="1"/>
    <xf numFmtId="2" fontId="1" fillId="0" borderId="0" xfId="0" applyNumberFormat="1" applyFont="1"/>
    <xf numFmtId="0" fontId="1" fillId="0" borderId="0" xfId="0" applyFont="1" applyAlignment="1">
      <alignment horizontal="center"/>
    </xf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0" fontId="1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165" fontId="0" fillId="0" borderId="0" xfId="0" applyNumberFormat="1"/>
    <xf numFmtId="165" fontId="1" fillId="0" borderId="0" xfId="0" applyNumberFormat="1" applyFont="1"/>
    <xf numFmtId="165" fontId="3" fillId="0" borderId="0" xfId="0" applyNumberFormat="1" applyFo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4" fillId="0" borderId="0" xfId="0" applyNumberFormat="1" applyFont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Pic de puissance</a:t>
            </a:r>
          </a:p>
        </c:rich>
      </c:tx>
      <c:layout>
        <c:manualLayout>
          <c:xMode val="edge"/>
          <c:yMode val="edge"/>
          <c:x val="0.42813178840449817"/>
          <c:y val="3.274661192642748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148309102284764"/>
          <c:y val="0.17632793929994328"/>
          <c:w val="0.79600799521046139"/>
          <c:h val="0.64989440484836281"/>
        </c:manualLayout>
      </c:layout>
      <c:lineChart>
        <c:grouping val="standard"/>
        <c:ser>
          <c:idx val="0"/>
          <c:order val="0"/>
          <c:tx>
            <c:v>Cuve 1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Feuil1!$I$3:$AN$3</c:f>
              <c:numCache>
                <c:formatCode>#\ ##0</c:formatCode>
                <c:ptCount val="32"/>
                <c:pt idx="0">
                  <c:v>1245.48</c:v>
                </c:pt>
                <c:pt idx="1">
                  <c:v>1245.48</c:v>
                </c:pt>
                <c:pt idx="2">
                  <c:v>5319.48</c:v>
                </c:pt>
                <c:pt idx="3">
                  <c:v>9393.48</c:v>
                </c:pt>
                <c:pt idx="4">
                  <c:v>5319.48</c:v>
                </c:pt>
                <c:pt idx="5">
                  <c:v>5319.48</c:v>
                </c:pt>
                <c:pt idx="6">
                  <c:v>1245.48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1"/>
        </c:ser>
        <c:ser>
          <c:idx val="1"/>
          <c:order val="1"/>
          <c:tx>
            <c:v>Cuve 2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Feuil1!$I$4:$AM$4</c:f>
              <c:numCache>
                <c:formatCode>#\ ##0</c:formatCode>
                <c:ptCount val="31"/>
                <c:pt idx="1">
                  <c:v>1245.48</c:v>
                </c:pt>
                <c:pt idx="2">
                  <c:v>1245.48</c:v>
                </c:pt>
                <c:pt idx="3">
                  <c:v>5319.48</c:v>
                </c:pt>
                <c:pt idx="4">
                  <c:v>9393.48</c:v>
                </c:pt>
                <c:pt idx="5">
                  <c:v>5319.48</c:v>
                </c:pt>
                <c:pt idx="6">
                  <c:v>5319.48</c:v>
                </c:pt>
                <c:pt idx="7">
                  <c:v>1245.48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smooth val="1"/>
        </c:ser>
        <c:ser>
          <c:idx val="2"/>
          <c:order val="2"/>
          <c:tx>
            <c:v>Cuve 3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Feuil1!$I$5:$AM$5</c:f>
              <c:numCache>
                <c:formatCode>#\ ##0</c:formatCode>
                <c:ptCount val="31"/>
                <c:pt idx="2">
                  <c:v>1245.48</c:v>
                </c:pt>
                <c:pt idx="3">
                  <c:v>1245.48</c:v>
                </c:pt>
                <c:pt idx="4">
                  <c:v>5319.48</c:v>
                </c:pt>
                <c:pt idx="5">
                  <c:v>9393.48</c:v>
                </c:pt>
                <c:pt idx="6">
                  <c:v>5319.48</c:v>
                </c:pt>
                <c:pt idx="7">
                  <c:v>5319.48</c:v>
                </c:pt>
                <c:pt idx="8">
                  <c:v>1245.48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smooth val="1"/>
        </c:ser>
        <c:ser>
          <c:idx val="3"/>
          <c:order val="3"/>
          <c:tx>
            <c:v>Cuve 4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Feuil1!$I$6:$AM$6</c:f>
              <c:numCache>
                <c:formatCode>#\ ##0</c:formatCode>
                <c:ptCount val="31"/>
                <c:pt idx="0">
                  <c:v>1245.48</c:v>
                </c:pt>
                <c:pt idx="1">
                  <c:v>2490.96</c:v>
                </c:pt>
                <c:pt idx="2">
                  <c:v>7810.4399999999987</c:v>
                </c:pt>
                <c:pt idx="3">
                  <c:v>15958.439999999999</c:v>
                </c:pt>
                <c:pt idx="4">
                  <c:v>20032.439999999999</c:v>
                </c:pt>
                <c:pt idx="5">
                  <c:v>20032.439999999999</c:v>
                </c:pt>
                <c:pt idx="6">
                  <c:v>11884.439999999999</c:v>
                </c:pt>
                <c:pt idx="7">
                  <c:v>6564.9599999999991</c:v>
                </c:pt>
                <c:pt idx="8">
                  <c:v>1245.48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1"/>
        </c:ser>
        <c:ser>
          <c:idx val="4"/>
          <c:order val="4"/>
          <c:tx>
            <c:v>Cuve 5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Feuil1!$I$7:$AM$7</c:f>
              <c:numCache>
                <c:formatCode>General</c:formatCode>
                <c:ptCount val="31"/>
              </c:numCache>
            </c:numRef>
          </c:val>
          <c:smooth val="1"/>
        </c:ser>
        <c:ser>
          <c:idx val="5"/>
          <c:order val="5"/>
          <c:tx>
            <c:v>Cuve 6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Feuil1!$I$8:$AM$8</c:f>
              <c:numCache>
                <c:formatCode>General</c:formatCode>
                <c:ptCount val="31"/>
                <c:pt idx="0" formatCode="#\ ##0">
                  <c:v>20032.439999999999</c:v>
                </c:pt>
                <c:pt idx="1">
                  <c:v>0</c:v>
                </c:pt>
              </c:numCache>
            </c:numRef>
          </c:val>
          <c:smooth val="1"/>
        </c:ser>
        <c:ser>
          <c:idx val="6"/>
          <c:order val="6"/>
          <c:tx>
            <c:v>Cuve 7</c:v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Feuil1!$I$9:$AM$9</c:f>
              <c:numCache>
                <c:formatCode>General</c:formatCode>
                <c:ptCount val="31"/>
              </c:numCache>
            </c:numRef>
          </c:val>
          <c:smooth val="1"/>
        </c:ser>
        <c:ser>
          <c:idx val="7"/>
          <c:order val="7"/>
          <c:tx>
            <c:v>Cuve 8</c:v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Feuil1!$I$10:$AM$10</c:f>
              <c:numCache>
                <c:formatCode>General</c:formatCode>
                <c:ptCount val="31"/>
              </c:numCache>
            </c:numRef>
          </c:val>
          <c:smooth val="1"/>
        </c:ser>
        <c:ser>
          <c:idx val="8"/>
          <c:order val="8"/>
          <c:tx>
            <c:v>Cuve 9</c:v>
          </c:tx>
          <c:spPr>
            <a:ln w="12700">
              <a:solidFill>
                <a:srgbClr val="00CCFF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Feuil1!$I$11:$AM$11</c:f>
              <c:numCache>
                <c:formatCode>General</c:formatCode>
                <c:ptCount val="31"/>
              </c:numCache>
            </c:numRef>
          </c:val>
          <c:smooth val="1"/>
        </c:ser>
        <c:ser>
          <c:idx val="9"/>
          <c:order val="9"/>
          <c:tx>
            <c:v>Cuve 10</c:v>
          </c:tx>
          <c:spPr>
            <a:ln w="12700">
              <a:solidFill>
                <a:srgbClr val="CCFFFF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Feuil1!$I$12:$AM$12</c:f>
              <c:numCache>
                <c:formatCode>General</c:formatCode>
                <c:ptCount val="31"/>
              </c:numCache>
            </c:numRef>
          </c:val>
          <c:smooth val="1"/>
        </c:ser>
        <c:ser>
          <c:idx val="10"/>
          <c:order val="10"/>
          <c:tx>
            <c:v>Cuve 11</c:v>
          </c:tx>
          <c:spPr>
            <a:ln w="12700">
              <a:solidFill>
                <a:srgbClr val="CCFFCC"/>
              </a:solidFill>
              <a:prstDash val="solid"/>
            </a:ln>
          </c:spPr>
          <c:marker>
            <c:symbol val="none"/>
          </c:marker>
          <c:cat>
            <c:numRef>
              <c:f>Feuil1!$I$2:$AM$2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Feuil1!$I$13:$AM$13</c:f>
              <c:numCache>
                <c:formatCode>General</c:formatCode>
                <c:ptCount val="31"/>
              </c:numCache>
            </c:numRef>
          </c:val>
          <c:smooth val="1"/>
        </c:ser>
        <c:ser>
          <c:idx val="11"/>
          <c:order val="11"/>
          <c:tx>
            <c:v>Puissance total des cuves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Feuil1!$I$14:$AM$14</c:f>
              <c:numCache>
                <c:formatCode>General</c:formatCode>
                <c:ptCount val="31"/>
              </c:numCache>
            </c:numRef>
          </c:val>
          <c:smooth val="1"/>
        </c:ser>
        <c:marker val="1"/>
        <c:axId val="83359616"/>
        <c:axId val="96878592"/>
      </c:lineChart>
      <c:catAx>
        <c:axId val="833596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Jours</a:t>
                </a:r>
              </a:p>
            </c:rich>
          </c:tx>
          <c:layout>
            <c:manualLayout>
              <c:xMode val="edge"/>
              <c:yMode val="edge"/>
              <c:x val="0.47887331156776147"/>
              <c:y val="0.90431053851731558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6878592"/>
        <c:crosses val="autoZero"/>
        <c:auto val="1"/>
        <c:lblAlgn val="ctr"/>
        <c:lblOffset val="100"/>
        <c:tickLblSkip val="1"/>
        <c:tickMarkSkip val="1"/>
      </c:catAx>
      <c:valAx>
        <c:axId val="96878592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Puissance</a:t>
                </a:r>
              </a:p>
            </c:rich>
          </c:tx>
          <c:layout>
            <c:manualLayout>
              <c:xMode val="edge"/>
              <c:yMode val="edge"/>
              <c:x val="2.7485009495764268E-2"/>
              <c:y val="0.41563007445081041"/>
            </c:manualLayout>
          </c:layout>
          <c:spPr>
            <a:noFill/>
            <a:ln w="25400">
              <a:noFill/>
            </a:ln>
          </c:spPr>
        </c:title>
        <c:numFmt formatCode="#\ 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3359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918709856389925"/>
          <c:y val="0.20233514098675409"/>
          <c:w val="0.1910569105691057"/>
          <c:h val="0.6147875241275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78" l="0.78740157499999996" r="0.78740157499999996" t="0.98425196899999978" header="0.49212598450000011" footer="0.4921259845000001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259080</xdr:colOff>
      <xdr:row>19</xdr:row>
      <xdr:rowOff>0</xdr:rowOff>
    </xdr:from>
    <xdr:to>
      <xdr:col>20</xdr:col>
      <xdr:colOff>121920</xdr:colOff>
      <xdr:row>42</xdr:row>
      <xdr:rowOff>60960</xdr:rowOff>
    </xdr:to>
    <xdr:graphicFrame macro="">
      <xdr:nvGraphicFramePr>
        <xdr:cNvPr id="112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M34"/>
  <sheetViews>
    <sheetView tabSelected="1" zoomScale="70" workbookViewId="0">
      <selection activeCell="B34" sqref="B34"/>
    </sheetView>
  </sheetViews>
  <sheetFormatPr baseColWidth="10" defaultRowHeight="13.2"/>
  <cols>
    <col min="1" max="1" width="23.88671875" customWidth="1"/>
  </cols>
  <sheetData>
    <row r="2" spans="1:39">
      <c r="A2" s="6" t="s">
        <v>0</v>
      </c>
      <c r="B2" s="3" t="s">
        <v>1</v>
      </c>
      <c r="C2" s="3" t="s">
        <v>2</v>
      </c>
      <c r="D2" s="3" t="s">
        <v>3</v>
      </c>
      <c r="E2" s="3" t="s">
        <v>4</v>
      </c>
      <c r="I2">
        <v>1</v>
      </c>
      <c r="J2">
        <v>2</v>
      </c>
      <c r="K2">
        <v>3</v>
      </c>
      <c r="L2">
        <v>4</v>
      </c>
      <c r="M2">
        <v>5</v>
      </c>
      <c r="N2">
        <v>6</v>
      </c>
      <c r="O2">
        <v>7</v>
      </c>
      <c r="P2">
        <v>8</v>
      </c>
      <c r="Q2">
        <v>9</v>
      </c>
      <c r="R2">
        <v>10</v>
      </c>
      <c r="S2">
        <v>11</v>
      </c>
      <c r="T2">
        <v>12</v>
      </c>
      <c r="U2">
        <v>13</v>
      </c>
      <c r="V2">
        <v>14</v>
      </c>
      <c r="W2">
        <v>15</v>
      </c>
      <c r="X2">
        <v>16</v>
      </c>
      <c r="Y2">
        <v>17</v>
      </c>
      <c r="Z2">
        <v>18</v>
      </c>
      <c r="AA2">
        <v>19</v>
      </c>
      <c r="AB2">
        <v>20</v>
      </c>
      <c r="AC2">
        <v>21</v>
      </c>
      <c r="AD2">
        <v>22</v>
      </c>
      <c r="AE2">
        <v>23</v>
      </c>
      <c r="AF2">
        <v>24</v>
      </c>
      <c r="AG2">
        <v>25</v>
      </c>
      <c r="AH2">
        <v>26</v>
      </c>
      <c r="AI2">
        <v>27</v>
      </c>
      <c r="AJ2">
        <v>28</v>
      </c>
      <c r="AK2">
        <v>29</v>
      </c>
      <c r="AL2">
        <v>30</v>
      </c>
      <c r="AM2">
        <v>31</v>
      </c>
    </row>
    <row r="3" spans="1:39">
      <c r="A3" s="5">
        <v>1</v>
      </c>
      <c r="B3" s="4">
        <f>IF($B$28=0,"?",($B$26*$B$27*A3)/$B$28)</f>
        <v>3500</v>
      </c>
      <c r="C3" s="4">
        <f t="shared" ref="C3:C9" si="0">$B$30*$B$31*($B$33-$B$32)</f>
        <v>-2430</v>
      </c>
      <c r="D3" s="4">
        <f>B3+C3</f>
        <v>1070</v>
      </c>
      <c r="E3" s="4">
        <f>D3*1.164</f>
        <v>1245.48</v>
      </c>
      <c r="H3">
        <v>1</v>
      </c>
      <c r="I3" s="8">
        <v>1245.48</v>
      </c>
      <c r="J3" s="8">
        <v>1245.48</v>
      </c>
      <c r="K3" s="8">
        <v>5319.48</v>
      </c>
      <c r="L3" s="8">
        <v>9393.48</v>
      </c>
      <c r="M3" s="8">
        <v>5319.48</v>
      </c>
      <c r="N3" s="8">
        <v>5319.48</v>
      </c>
      <c r="O3" s="8">
        <v>1245.48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0</v>
      </c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39">
      <c r="A4" s="5">
        <v>1</v>
      </c>
      <c r="B4" s="4">
        <f t="shared" ref="B4:B23" si="1">IF($B$28=0,"?",($B$26*$B$27*A4)/$B$28)</f>
        <v>3500</v>
      </c>
      <c r="C4" s="4">
        <f t="shared" si="0"/>
        <v>-2430</v>
      </c>
      <c r="D4" s="4">
        <f t="shared" ref="D4:D23" si="2">B4+C4</f>
        <v>1070</v>
      </c>
      <c r="E4" s="4">
        <f t="shared" ref="E4:E23" si="3">D4*1.164</f>
        <v>1245.48</v>
      </c>
      <c r="H4">
        <v>2</v>
      </c>
      <c r="I4" s="8"/>
      <c r="J4" s="8">
        <v>1245.48</v>
      </c>
      <c r="K4" s="8">
        <v>1245.48</v>
      </c>
      <c r="L4" s="8">
        <v>5319.48</v>
      </c>
      <c r="M4" s="8">
        <v>9393.48</v>
      </c>
      <c r="N4" s="8">
        <v>5319.48</v>
      </c>
      <c r="O4" s="8">
        <v>5319.48</v>
      </c>
      <c r="P4" s="8">
        <v>1245.48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8">
        <v>0</v>
      </c>
      <c r="AD4" s="8">
        <v>0</v>
      </c>
      <c r="AE4" s="8"/>
      <c r="AF4" s="8"/>
      <c r="AG4" s="8"/>
      <c r="AH4" s="8"/>
      <c r="AI4" s="8"/>
      <c r="AJ4" s="8"/>
      <c r="AK4" s="8"/>
      <c r="AL4" s="8"/>
      <c r="AM4" s="8"/>
    </row>
    <row r="5" spans="1:39">
      <c r="A5" s="5">
        <v>2</v>
      </c>
      <c r="B5" s="4">
        <f t="shared" si="1"/>
        <v>7000</v>
      </c>
      <c r="C5" s="4">
        <f t="shared" si="0"/>
        <v>-2430</v>
      </c>
      <c r="D5" s="4">
        <f t="shared" si="2"/>
        <v>4570</v>
      </c>
      <c r="E5" s="4">
        <f t="shared" si="3"/>
        <v>5319.48</v>
      </c>
      <c r="H5">
        <v>3</v>
      </c>
      <c r="I5" s="8"/>
      <c r="J5" s="8"/>
      <c r="K5" s="8">
        <v>1245.48</v>
      </c>
      <c r="L5" s="8">
        <v>1245.48</v>
      </c>
      <c r="M5" s="8">
        <v>5319.48</v>
      </c>
      <c r="N5" s="8">
        <v>9393.48</v>
      </c>
      <c r="O5" s="8">
        <v>5319.48</v>
      </c>
      <c r="P5" s="8">
        <v>5319.48</v>
      </c>
      <c r="Q5" s="8">
        <v>1245.48</v>
      </c>
      <c r="R5" s="8">
        <v>0</v>
      </c>
      <c r="S5" s="8">
        <v>0</v>
      </c>
      <c r="T5" s="8">
        <v>0</v>
      </c>
      <c r="U5" s="8">
        <v>0</v>
      </c>
      <c r="V5" s="8">
        <v>0</v>
      </c>
      <c r="W5" s="8">
        <v>0</v>
      </c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v>0</v>
      </c>
      <c r="AF5" s="8"/>
      <c r="AG5" s="8"/>
      <c r="AH5" s="8"/>
      <c r="AI5" s="8"/>
      <c r="AJ5" s="8"/>
      <c r="AK5" s="8"/>
      <c r="AL5" s="8"/>
      <c r="AM5" s="8"/>
    </row>
    <row r="6" spans="1:39">
      <c r="A6" s="5">
        <v>3</v>
      </c>
      <c r="B6" s="4">
        <f t="shared" si="1"/>
        <v>10500</v>
      </c>
      <c r="C6" s="4">
        <f t="shared" si="0"/>
        <v>-2430</v>
      </c>
      <c r="D6" s="4">
        <f t="shared" si="2"/>
        <v>8070</v>
      </c>
      <c r="E6" s="4">
        <f t="shared" si="3"/>
        <v>9393.48</v>
      </c>
      <c r="I6" s="9">
        <f>SUM(I$3:I5)</f>
        <v>1245.48</v>
      </c>
      <c r="J6" s="9">
        <f>SUM(J$3:J5)</f>
        <v>2490.96</v>
      </c>
      <c r="K6" s="9">
        <f>SUM(K$3:K5)</f>
        <v>7810.4399999999987</v>
      </c>
      <c r="L6" s="9">
        <f>SUM(L$3:L5)</f>
        <v>15958.439999999999</v>
      </c>
      <c r="M6" s="9">
        <f>SUM(M$3:M5)</f>
        <v>20032.439999999999</v>
      </c>
      <c r="N6" s="9">
        <f>SUM(N$3:N5)</f>
        <v>20032.439999999999</v>
      </c>
      <c r="O6" s="9">
        <f>SUM(O$3:O5)</f>
        <v>11884.439999999999</v>
      </c>
      <c r="P6" s="9">
        <f>SUM(P$3:P5)</f>
        <v>6564.9599999999991</v>
      </c>
      <c r="Q6" s="9">
        <f>SUM(Q$3:Q5)</f>
        <v>1245.48</v>
      </c>
      <c r="R6" s="9">
        <f>SUM(R$3:R5)</f>
        <v>0</v>
      </c>
      <c r="S6" s="9">
        <f>SUM(S$3:S5)</f>
        <v>0</v>
      </c>
      <c r="T6" s="9">
        <f>SUM(T$3:T5)</f>
        <v>0</v>
      </c>
      <c r="U6" s="9">
        <f>SUM(U$3:U5)</f>
        <v>0</v>
      </c>
      <c r="V6" s="9">
        <f>SUM(V$3:V5)</f>
        <v>0</v>
      </c>
      <c r="W6" s="9">
        <f>SUM(W$3:W5)</f>
        <v>0</v>
      </c>
      <c r="X6" s="9">
        <f>SUM(X$3:X5)</f>
        <v>0</v>
      </c>
      <c r="Y6" s="9">
        <f>SUM(Y$3:Y5)</f>
        <v>0</v>
      </c>
      <c r="Z6" s="9">
        <f>SUM(Z$3:Z5)</f>
        <v>0</v>
      </c>
      <c r="AA6" s="9">
        <f>SUM(AA$3:AA5)</f>
        <v>0</v>
      </c>
      <c r="AB6" s="9">
        <f>SUM(AB$3:AB5)</f>
        <v>0</v>
      </c>
      <c r="AC6" s="9">
        <f>SUM(AC$3:AC5)</f>
        <v>0</v>
      </c>
      <c r="AD6" s="9">
        <f>SUM(AD$3:AD5)</f>
        <v>0</v>
      </c>
      <c r="AE6" s="9">
        <f>SUM(AE$3:AE5)</f>
        <v>0</v>
      </c>
      <c r="AF6" s="9">
        <f>SUM(AF$3:AF5)</f>
        <v>0</v>
      </c>
      <c r="AG6" s="9">
        <f>SUM(AG$3:AG5)</f>
        <v>0</v>
      </c>
      <c r="AH6" s="9">
        <f>SUM(AH$3:AH5)</f>
        <v>0</v>
      </c>
      <c r="AI6" s="9">
        <f>SUM(AI$3:AI5)</f>
        <v>0</v>
      </c>
      <c r="AJ6" s="9">
        <f>SUM(AJ$3:AJ5)</f>
        <v>0</v>
      </c>
      <c r="AK6" s="9">
        <f>SUM(AK$3:AK5)</f>
        <v>0</v>
      </c>
      <c r="AL6" s="9">
        <f>SUM(AL$3:AL5)</f>
        <v>0</v>
      </c>
      <c r="AM6" s="9">
        <f>SUM(AM$3:AM5)</f>
        <v>0</v>
      </c>
    </row>
    <row r="7" spans="1:39">
      <c r="A7" s="5">
        <v>2</v>
      </c>
      <c r="B7" s="4">
        <f t="shared" si="1"/>
        <v>7000</v>
      </c>
      <c r="C7" s="4">
        <f t="shared" si="0"/>
        <v>-2430</v>
      </c>
      <c r="D7" s="4">
        <f t="shared" si="2"/>
        <v>4570</v>
      </c>
      <c r="E7" s="4">
        <f t="shared" si="3"/>
        <v>5319.48</v>
      </c>
    </row>
    <row r="8" spans="1:39" ht="17.399999999999999">
      <c r="A8" s="5">
        <v>2</v>
      </c>
      <c r="B8" s="4">
        <f t="shared" si="1"/>
        <v>7000</v>
      </c>
      <c r="C8" s="4">
        <f t="shared" si="0"/>
        <v>-2430</v>
      </c>
      <c r="D8" s="4">
        <f t="shared" si="2"/>
        <v>4570</v>
      </c>
      <c r="E8" s="4">
        <f t="shared" si="3"/>
        <v>5319.48</v>
      </c>
      <c r="I8" s="10">
        <f>MAX(I6:AM6)</f>
        <v>20032.439999999999</v>
      </c>
      <c r="J8" s="11" t="s">
        <v>21</v>
      </c>
    </row>
    <row r="9" spans="1:39">
      <c r="A9" s="5">
        <v>1</v>
      </c>
      <c r="B9" s="4">
        <f t="shared" si="1"/>
        <v>3500</v>
      </c>
      <c r="C9" s="4">
        <f t="shared" si="0"/>
        <v>-2430</v>
      </c>
      <c r="D9" s="4">
        <f t="shared" si="2"/>
        <v>1070</v>
      </c>
      <c r="E9" s="4">
        <f t="shared" si="3"/>
        <v>1245.48</v>
      </c>
    </row>
    <row r="10" spans="1:39">
      <c r="A10" s="5">
        <v>0</v>
      </c>
      <c r="B10" s="4">
        <f t="shared" si="1"/>
        <v>0</v>
      </c>
      <c r="C10" s="4">
        <v>0</v>
      </c>
      <c r="D10" s="4">
        <f t="shared" si="2"/>
        <v>0</v>
      </c>
      <c r="E10" s="4">
        <f t="shared" si="3"/>
        <v>0</v>
      </c>
    </row>
    <row r="11" spans="1:39">
      <c r="A11" s="5">
        <v>0</v>
      </c>
      <c r="B11" s="4">
        <f t="shared" si="1"/>
        <v>0</v>
      </c>
      <c r="C11" s="4">
        <v>0</v>
      </c>
      <c r="D11" s="4">
        <f t="shared" si="2"/>
        <v>0</v>
      </c>
      <c r="E11" s="4">
        <f t="shared" si="3"/>
        <v>0</v>
      </c>
    </row>
    <row r="12" spans="1:39">
      <c r="A12" s="5">
        <v>0</v>
      </c>
      <c r="B12" s="4">
        <f t="shared" si="1"/>
        <v>0</v>
      </c>
      <c r="C12" s="4">
        <v>0</v>
      </c>
      <c r="D12" s="4">
        <f t="shared" si="2"/>
        <v>0</v>
      </c>
      <c r="E12" s="4">
        <f t="shared" si="3"/>
        <v>0</v>
      </c>
    </row>
    <row r="13" spans="1:39">
      <c r="A13" s="5">
        <v>0</v>
      </c>
      <c r="B13" s="4">
        <f t="shared" si="1"/>
        <v>0</v>
      </c>
      <c r="C13" s="4">
        <v>0</v>
      </c>
      <c r="D13" s="4">
        <f t="shared" si="2"/>
        <v>0</v>
      </c>
      <c r="E13" s="4">
        <f t="shared" si="3"/>
        <v>0</v>
      </c>
    </row>
    <row r="14" spans="1:39">
      <c r="A14" s="5">
        <v>0</v>
      </c>
      <c r="B14" s="4">
        <f t="shared" si="1"/>
        <v>0</v>
      </c>
      <c r="C14" s="4">
        <v>0</v>
      </c>
      <c r="D14" s="4">
        <f t="shared" si="2"/>
        <v>0</v>
      </c>
      <c r="E14" s="4">
        <f t="shared" si="3"/>
        <v>0</v>
      </c>
    </row>
    <row r="15" spans="1:39">
      <c r="A15" s="5">
        <v>0</v>
      </c>
      <c r="B15" s="4">
        <f t="shared" si="1"/>
        <v>0</v>
      </c>
      <c r="C15" s="4">
        <v>0</v>
      </c>
      <c r="D15" s="4">
        <f t="shared" si="2"/>
        <v>0</v>
      </c>
      <c r="E15" s="4">
        <f t="shared" si="3"/>
        <v>0</v>
      </c>
    </row>
    <row r="16" spans="1:39">
      <c r="A16" s="5">
        <v>0</v>
      </c>
      <c r="B16" s="4">
        <f t="shared" si="1"/>
        <v>0</v>
      </c>
      <c r="C16" s="4">
        <v>0</v>
      </c>
      <c r="D16" s="4">
        <f t="shared" si="2"/>
        <v>0</v>
      </c>
      <c r="E16" s="4">
        <f t="shared" si="3"/>
        <v>0</v>
      </c>
    </row>
    <row r="17" spans="1:5">
      <c r="A17" s="5">
        <v>0</v>
      </c>
      <c r="B17" s="4">
        <f t="shared" si="1"/>
        <v>0</v>
      </c>
      <c r="C17" s="4">
        <v>0</v>
      </c>
      <c r="D17" s="4">
        <f t="shared" si="2"/>
        <v>0</v>
      </c>
      <c r="E17" s="4">
        <f t="shared" si="3"/>
        <v>0</v>
      </c>
    </row>
    <row r="18" spans="1:5">
      <c r="A18" s="5">
        <v>0</v>
      </c>
      <c r="B18" s="4">
        <f t="shared" si="1"/>
        <v>0</v>
      </c>
      <c r="C18" s="4">
        <v>0</v>
      </c>
      <c r="D18" s="4">
        <f t="shared" si="2"/>
        <v>0</v>
      </c>
      <c r="E18" s="4">
        <f t="shared" si="3"/>
        <v>0</v>
      </c>
    </row>
    <row r="19" spans="1:5">
      <c r="A19" s="5">
        <v>0</v>
      </c>
      <c r="B19" s="4">
        <f t="shared" si="1"/>
        <v>0</v>
      </c>
      <c r="C19" s="4">
        <v>0</v>
      </c>
      <c r="D19" s="4">
        <f t="shared" si="2"/>
        <v>0</v>
      </c>
      <c r="E19" s="4">
        <f t="shared" si="3"/>
        <v>0</v>
      </c>
    </row>
    <row r="20" spans="1:5">
      <c r="A20" s="5">
        <v>0</v>
      </c>
      <c r="B20" s="4">
        <f t="shared" si="1"/>
        <v>0</v>
      </c>
      <c r="C20" s="4">
        <v>0</v>
      </c>
      <c r="D20" s="4">
        <f t="shared" si="2"/>
        <v>0</v>
      </c>
      <c r="E20" s="4">
        <f t="shared" si="3"/>
        <v>0</v>
      </c>
    </row>
    <row r="21" spans="1:5">
      <c r="A21" s="5">
        <v>0</v>
      </c>
      <c r="B21" s="4">
        <f t="shared" si="1"/>
        <v>0</v>
      </c>
      <c r="C21" s="4">
        <v>0</v>
      </c>
      <c r="D21" s="4">
        <f t="shared" si="2"/>
        <v>0</v>
      </c>
      <c r="E21" s="4">
        <f t="shared" si="3"/>
        <v>0</v>
      </c>
    </row>
    <row r="22" spans="1:5">
      <c r="A22" s="5">
        <v>0</v>
      </c>
      <c r="B22" s="4">
        <f t="shared" si="1"/>
        <v>0</v>
      </c>
      <c r="C22" s="4">
        <v>0</v>
      </c>
      <c r="D22" s="4">
        <f t="shared" si="2"/>
        <v>0</v>
      </c>
      <c r="E22" s="4">
        <f t="shared" si="3"/>
        <v>0</v>
      </c>
    </row>
    <row r="23" spans="1:5">
      <c r="A23" s="5">
        <v>0</v>
      </c>
      <c r="B23" s="4">
        <f t="shared" si="1"/>
        <v>0</v>
      </c>
      <c r="C23" s="4">
        <v>0</v>
      </c>
      <c r="D23" s="4">
        <f t="shared" si="2"/>
        <v>0</v>
      </c>
      <c r="E23" s="4">
        <f t="shared" si="3"/>
        <v>0</v>
      </c>
    </row>
    <row r="25" spans="1:5">
      <c r="A25" s="6" t="s">
        <v>5</v>
      </c>
    </row>
    <row r="26" spans="1:5">
      <c r="A26" s="6" t="s">
        <v>6</v>
      </c>
      <c r="B26" s="4">
        <v>30000</v>
      </c>
    </row>
    <row r="27" spans="1:5">
      <c r="A27" s="6" t="s">
        <v>7</v>
      </c>
      <c r="B27" s="5">
        <v>2.8</v>
      </c>
    </row>
    <row r="28" spans="1:5">
      <c r="A28" s="6" t="s">
        <v>8</v>
      </c>
      <c r="B28" s="5">
        <v>24</v>
      </c>
    </row>
    <row r="30" spans="1:5">
      <c r="A30" s="6" t="s">
        <v>9</v>
      </c>
      <c r="B30" s="5">
        <v>40.5</v>
      </c>
    </row>
    <row r="31" spans="1:5">
      <c r="A31" s="6" t="s">
        <v>10</v>
      </c>
      <c r="B31" s="5">
        <v>10</v>
      </c>
    </row>
    <row r="32" spans="1:5">
      <c r="A32" s="6" t="s">
        <v>11</v>
      </c>
      <c r="B32" s="5">
        <v>28</v>
      </c>
    </row>
    <row r="33" spans="1:2">
      <c r="A33" s="6" t="s">
        <v>12</v>
      </c>
      <c r="B33" s="5">
        <v>22</v>
      </c>
    </row>
    <row r="34" spans="1:2">
      <c r="A34" s="7" t="s">
        <v>20</v>
      </c>
      <c r="B34" s="14">
        <v>3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D15"/>
  <sheetViews>
    <sheetView workbookViewId="0"/>
  </sheetViews>
  <sheetFormatPr baseColWidth="10" defaultRowHeight="13.2"/>
  <cols>
    <col min="1" max="1" width="25" customWidth="1"/>
  </cols>
  <sheetData>
    <row r="3" spans="1:4">
      <c r="A3" t="s">
        <v>14</v>
      </c>
      <c r="B3">
        <v>30000</v>
      </c>
    </row>
    <row r="4" spans="1:4">
      <c r="A4" t="s">
        <v>16</v>
      </c>
      <c r="B4">
        <v>20</v>
      </c>
    </row>
    <row r="5" spans="1:4">
      <c r="A5" t="s">
        <v>19</v>
      </c>
      <c r="B5">
        <v>12</v>
      </c>
    </row>
    <row r="6" spans="1:4">
      <c r="A6" t="s">
        <v>15</v>
      </c>
      <c r="B6">
        <v>14</v>
      </c>
    </row>
    <row r="11" spans="1:4">
      <c r="A11" s="12" t="s">
        <v>13</v>
      </c>
      <c r="B11" s="12"/>
      <c r="C11" s="12"/>
      <c r="D11" s="1">
        <f>(B3*3.6*(B4-B5))/(3600*B6)</f>
        <v>17.142857142857142</v>
      </c>
    </row>
    <row r="13" spans="1:4">
      <c r="A13" s="12" t="s">
        <v>17</v>
      </c>
      <c r="B13" s="12"/>
      <c r="C13" s="12"/>
      <c r="D13" s="2">
        <f>D11/(3.6*(B4-12))</f>
        <v>0.59523809523809523</v>
      </c>
    </row>
    <row r="15" spans="1:4">
      <c r="A15" s="12" t="s">
        <v>18</v>
      </c>
      <c r="B15" s="13"/>
      <c r="C15" s="13"/>
    </row>
  </sheetData>
  <mergeCells count="3">
    <mergeCell ref="A11:C11"/>
    <mergeCell ref="A13:C13"/>
    <mergeCell ref="A15:C15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Reig</dc:creator>
  <cp:lastModifiedBy>anonyme</cp:lastModifiedBy>
  <dcterms:created xsi:type="dcterms:W3CDTF">2017-11-13T15:35:34Z</dcterms:created>
  <dcterms:modified xsi:type="dcterms:W3CDTF">2017-12-06T08:24:11Z</dcterms:modified>
</cp:coreProperties>
</file>