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 codeName="ThisWorkbook" autoCompressPictures="0"/>
  <bookViews>
    <workbookView xWindow="0" yWindow="0" windowWidth="23256" windowHeight="13176" activeTab="1"/>
  </bookViews>
  <sheets>
    <sheet name="Fahrtnachweise" sheetId="2" r:id="rId1"/>
    <sheet name="Jour 1" sheetId="3" r:id="rId2"/>
  </sheets>
  <calcPr calcId="125725" concurrentCalc="0"/>
  <extLst>
    <ext xmlns:mx="http://schemas.microsoft.com/office/mac/excel/2008/main" uri="{7523E5D3-25F3-A5E0-1632-64F254C22452}">
      <mx:ArchID Flags="2"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L4" i="3"/>
  <c r="BL5"/>
  <c r="BL6"/>
  <c r="BL7"/>
  <c r="BL8"/>
  <c r="BL9"/>
  <c r="BL10"/>
  <c r="BL11"/>
  <c r="BL12"/>
  <c r="BL13"/>
  <c r="BL14"/>
  <c r="BL15"/>
  <c r="BL16"/>
  <c r="BL17"/>
  <c r="BL18"/>
  <c r="BL19"/>
  <c r="BL20"/>
  <c r="BL21"/>
  <c r="BL22"/>
  <c r="BL23"/>
  <c r="P3"/>
  <c r="T3"/>
  <c r="BL3"/>
  <c r="BK4"/>
  <c r="BK5"/>
  <c r="BK6"/>
  <c r="BK7"/>
  <c r="BK8"/>
  <c r="BK9"/>
  <c r="BK10"/>
  <c r="BK11"/>
  <c r="BK12"/>
  <c r="BK13"/>
  <c r="BK14"/>
  <c r="BK15"/>
  <c r="BK16"/>
  <c r="BK17"/>
  <c r="BK18"/>
  <c r="BK19"/>
  <c r="BK20"/>
  <c r="BK21"/>
  <c r="BK22"/>
  <c r="BK23"/>
  <c r="BK3"/>
  <c r="AR3"/>
  <c r="AO3"/>
  <c r="AN3"/>
  <c r="AK3"/>
  <c r="AJ3"/>
  <c r="AG3"/>
  <c r="AF3"/>
  <c r="AC3"/>
  <c r="AB3"/>
  <c r="Y3"/>
  <c r="X3"/>
  <c r="U3"/>
  <c r="Q3"/>
  <c r="M3"/>
  <c r="L3"/>
  <c r="BH3"/>
  <c r="AR4"/>
  <c r="AO4"/>
  <c r="AN4"/>
  <c r="AK4"/>
  <c r="AJ4"/>
  <c r="AG4"/>
  <c r="AF4"/>
  <c r="AC4"/>
  <c r="AB4"/>
  <c r="Y4"/>
  <c r="X4"/>
  <c r="U4"/>
  <c r="T4"/>
  <c r="Q4"/>
  <c r="P4"/>
  <c r="M4"/>
  <c r="L4"/>
  <c r="BH4"/>
  <c r="AR5"/>
  <c r="AO5"/>
  <c r="AN5"/>
  <c r="AK5"/>
  <c r="AJ5"/>
  <c r="AG5"/>
  <c r="AF5"/>
  <c r="AC5"/>
  <c r="AB5"/>
  <c r="Y5"/>
  <c r="X5"/>
  <c r="U5"/>
  <c r="T5"/>
  <c r="Q5"/>
  <c r="P5"/>
  <c r="M5"/>
  <c r="L5"/>
  <c r="BH5"/>
  <c r="AR6"/>
  <c r="AO6"/>
  <c r="AN6"/>
  <c r="AK6"/>
  <c r="AJ6"/>
  <c r="AG6"/>
  <c r="AF6"/>
  <c r="AC6"/>
  <c r="AB6"/>
  <c r="Y6"/>
  <c r="X6"/>
  <c r="U6"/>
  <c r="T6"/>
  <c r="Q6"/>
  <c r="P6"/>
  <c r="M6"/>
  <c r="L6"/>
  <c r="BH6"/>
  <c r="AR7"/>
  <c r="AO7"/>
  <c r="AN7"/>
  <c r="AK7"/>
  <c r="AJ7"/>
  <c r="AG7"/>
  <c r="AF7"/>
  <c r="AC7"/>
  <c r="AB7"/>
  <c r="Y7"/>
  <c r="X7"/>
  <c r="U7"/>
  <c r="T7"/>
  <c r="Q7"/>
  <c r="P7"/>
  <c r="M7"/>
  <c r="L7"/>
  <c r="BH7"/>
  <c r="AR8"/>
  <c r="AO8"/>
  <c r="AN8"/>
  <c r="AK8"/>
  <c r="AJ8"/>
  <c r="AG8"/>
  <c r="AF8"/>
  <c r="AC8"/>
  <c r="AB8"/>
  <c r="Y8"/>
  <c r="X8"/>
  <c r="U8"/>
  <c r="T8"/>
  <c r="Q8"/>
  <c r="P8"/>
  <c r="M8"/>
  <c r="L8"/>
  <c r="BH8"/>
  <c r="AR9"/>
  <c r="AO9"/>
  <c r="AN9"/>
  <c r="AK9"/>
  <c r="AJ9"/>
  <c r="AG9"/>
  <c r="AF9"/>
  <c r="AC9"/>
  <c r="AB9"/>
  <c r="Y9"/>
  <c r="X9"/>
  <c r="U9"/>
  <c r="T9"/>
  <c r="Q9"/>
  <c r="P9"/>
  <c r="M9"/>
  <c r="L9"/>
  <c r="BH9"/>
  <c r="AR10"/>
  <c r="AO10"/>
  <c r="AN10"/>
  <c r="AK10"/>
  <c r="AJ10"/>
  <c r="AG10"/>
  <c r="AF10"/>
  <c r="AC10"/>
  <c r="AB10"/>
  <c r="Y10"/>
  <c r="X10"/>
  <c r="U10"/>
  <c r="T10"/>
  <c r="Q10"/>
  <c r="P10"/>
  <c r="M10"/>
  <c r="L10"/>
  <c r="BH10"/>
  <c r="AR11"/>
  <c r="AO11"/>
  <c r="AN11"/>
  <c r="AK11"/>
  <c r="AJ11"/>
  <c r="AG11"/>
  <c r="AF11"/>
  <c r="AC11"/>
  <c r="AB11"/>
  <c r="Y11"/>
  <c r="X11"/>
  <c r="U11"/>
  <c r="T11"/>
  <c r="Q11"/>
  <c r="P11"/>
  <c r="M11"/>
  <c r="L11"/>
  <c r="BH11"/>
  <c r="AR12"/>
  <c r="AO12"/>
  <c r="AN12"/>
  <c r="AK12"/>
  <c r="AJ12"/>
  <c r="AG12"/>
  <c r="AF12"/>
  <c r="AC12"/>
  <c r="AB12"/>
  <c r="Y12"/>
  <c r="X12"/>
  <c r="U12"/>
  <c r="T12"/>
  <c r="Q12"/>
  <c r="P12"/>
  <c r="M12"/>
  <c r="L12"/>
  <c r="BH12"/>
  <c r="AR13"/>
  <c r="AO13"/>
  <c r="AN13"/>
  <c r="AK13"/>
  <c r="AJ13"/>
  <c r="AG13"/>
  <c r="AF13"/>
  <c r="AC13"/>
  <c r="AB13"/>
  <c r="Y13"/>
  <c r="X13"/>
  <c r="U13"/>
  <c r="T13"/>
  <c r="Q13"/>
  <c r="P13"/>
  <c r="M13"/>
  <c r="L13"/>
  <c r="BH13"/>
  <c r="AR14"/>
  <c r="AO14"/>
  <c r="AN14"/>
  <c r="AK14"/>
  <c r="AJ14"/>
  <c r="AG14"/>
  <c r="AF14"/>
  <c r="AC14"/>
  <c r="AB14"/>
  <c r="Y14"/>
  <c r="X14"/>
  <c r="U14"/>
  <c r="T14"/>
  <c r="Q14"/>
  <c r="P14"/>
  <c r="M14"/>
  <c r="L14"/>
  <c r="BH14"/>
  <c r="AR15"/>
  <c r="AO15"/>
  <c r="AN15"/>
  <c r="AK15"/>
  <c r="AJ15"/>
  <c r="AG15"/>
  <c r="AF15"/>
  <c r="AC15"/>
  <c r="AB15"/>
  <c r="Y15"/>
  <c r="X15"/>
  <c r="U15"/>
  <c r="T15"/>
  <c r="Q15"/>
  <c r="P15"/>
  <c r="M15"/>
  <c r="L15"/>
  <c r="BH15"/>
  <c r="AR16"/>
  <c r="AO16"/>
  <c r="AN16"/>
  <c r="AK16"/>
  <c r="AJ16"/>
  <c r="AG16"/>
  <c r="AF16"/>
  <c r="AC16"/>
  <c r="AB16"/>
  <c r="Y16"/>
  <c r="X16"/>
  <c r="U16"/>
  <c r="T16"/>
  <c r="Q16"/>
  <c r="P16"/>
  <c r="M16"/>
  <c r="L16"/>
  <c r="BH16"/>
  <c r="AR17"/>
  <c r="AO17"/>
  <c r="AN17"/>
  <c r="AK17"/>
  <c r="AJ17"/>
  <c r="AG17"/>
  <c r="AF17"/>
  <c r="AC17"/>
  <c r="AB17"/>
  <c r="Y17"/>
  <c r="X17"/>
  <c r="U17"/>
  <c r="T17"/>
  <c r="Q17"/>
  <c r="P17"/>
  <c r="M17"/>
  <c r="L17"/>
  <c r="BH17"/>
  <c r="AR18"/>
  <c r="AO18"/>
  <c r="AN18"/>
  <c r="AK18"/>
  <c r="AJ18"/>
  <c r="AG18"/>
  <c r="AF18"/>
  <c r="AC18"/>
  <c r="AB18"/>
  <c r="Y18"/>
  <c r="X18"/>
  <c r="U18"/>
  <c r="T18"/>
  <c r="Q18"/>
  <c r="P18"/>
  <c r="M18"/>
  <c r="L18"/>
  <c r="BH18"/>
  <c r="AR19"/>
  <c r="AO19"/>
  <c r="AN19"/>
  <c r="AK19"/>
  <c r="AJ19"/>
  <c r="AG19"/>
  <c r="AF19"/>
  <c r="AC19"/>
  <c r="AB19"/>
  <c r="Y19"/>
  <c r="X19"/>
  <c r="U19"/>
  <c r="T19"/>
  <c r="Q19"/>
  <c r="P19"/>
  <c r="M19"/>
  <c r="L19"/>
  <c r="BH19"/>
  <c r="AR20"/>
  <c r="AO20"/>
  <c r="AN20"/>
  <c r="AK20"/>
  <c r="AJ20"/>
  <c r="AG20"/>
  <c r="AF20"/>
  <c r="AC20"/>
  <c r="AB20"/>
  <c r="Y20"/>
  <c r="X20"/>
  <c r="U20"/>
  <c r="T20"/>
  <c r="Q20"/>
  <c r="P20"/>
  <c r="M20"/>
  <c r="L20"/>
  <c r="BH20"/>
  <c r="AR21"/>
  <c r="AO21"/>
  <c r="AN21"/>
  <c r="AK21"/>
  <c r="AJ21"/>
  <c r="AG21"/>
  <c r="AF21"/>
  <c r="AC21"/>
  <c r="AB21"/>
  <c r="Y21"/>
  <c r="X21"/>
  <c r="U21"/>
  <c r="T21"/>
  <c r="Q21"/>
  <c r="P21"/>
  <c r="M21"/>
  <c r="L21"/>
  <c r="BH21"/>
  <c r="AR22"/>
  <c r="AO22"/>
  <c r="AN22"/>
  <c r="AK22"/>
  <c r="AJ22"/>
  <c r="AG22"/>
  <c r="AF22"/>
  <c r="AC22"/>
  <c r="AB22"/>
  <c r="Y22"/>
  <c r="X22"/>
  <c r="U22"/>
  <c r="T22"/>
  <c r="Q22"/>
  <c r="P22"/>
  <c r="M22"/>
  <c r="L22"/>
  <c r="BH22"/>
  <c r="AR23"/>
  <c r="AO23"/>
  <c r="AN23"/>
  <c r="AK23"/>
  <c r="AJ23"/>
  <c r="AG23"/>
  <c r="AF23"/>
  <c r="AC23"/>
  <c r="AB23"/>
  <c r="Y23"/>
  <c r="X23"/>
  <c r="U23"/>
  <c r="T23"/>
  <c r="Q23"/>
  <c r="P23"/>
  <c r="M23"/>
  <c r="L23"/>
  <c r="BH23"/>
  <c r="BG3"/>
  <c r="BG4"/>
  <c r="BG5"/>
  <c r="BG6"/>
  <c r="BG7"/>
  <c r="BG8"/>
  <c r="BG9"/>
  <c r="BG10"/>
  <c r="BG11"/>
  <c r="BG12"/>
  <c r="BG13"/>
  <c r="BG14"/>
  <c r="BG15"/>
  <c r="BG16"/>
  <c r="BG17"/>
  <c r="BG18"/>
  <c r="BG19"/>
  <c r="BG20"/>
  <c r="BG21"/>
  <c r="BG22"/>
  <c r="BG23"/>
  <c r="I3"/>
  <c r="I4"/>
  <c r="I5"/>
  <c r="I6"/>
  <c r="I7"/>
  <c r="I8"/>
  <c r="I9"/>
  <c r="I10"/>
  <c r="I11"/>
  <c r="I12"/>
  <c r="I13"/>
  <c r="I14"/>
  <c r="I15"/>
  <c r="I16"/>
  <c r="I17"/>
  <c r="I18"/>
  <c r="I19"/>
  <c r="I20"/>
  <c r="I21"/>
  <c r="I22"/>
  <c r="I23"/>
  <c r="A3"/>
  <c r="D4"/>
  <c r="A4"/>
  <c r="D5"/>
  <c r="A5"/>
  <c r="D6"/>
  <c r="A6"/>
  <c r="D7"/>
  <c r="A7"/>
  <c r="D8"/>
  <c r="A8"/>
  <c r="D9"/>
  <c r="A9"/>
  <c r="D10"/>
  <c r="A10"/>
  <c r="D11"/>
  <c r="A11"/>
  <c r="D12"/>
  <c r="A12"/>
  <c r="D13"/>
  <c r="A13"/>
  <c r="D14"/>
  <c r="A14"/>
  <c r="D15"/>
  <c r="A15"/>
  <c r="D16"/>
  <c r="A16"/>
  <c r="D17"/>
  <c r="A17"/>
  <c r="D18"/>
  <c r="A18"/>
  <c r="D19"/>
  <c r="A19"/>
  <c r="D20"/>
  <c r="A20"/>
  <c r="D21"/>
  <c r="A21"/>
  <c r="D22"/>
  <c r="A22"/>
  <c r="D23"/>
  <c r="A23"/>
  <c r="B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C3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AS23"/>
  <c r="AV23"/>
  <c r="AY23"/>
  <c r="BB23"/>
  <c r="BC23"/>
  <c r="BD23"/>
  <c r="BE23"/>
  <c r="BF23"/>
  <c r="BI23"/>
  <c r="AS6"/>
  <c r="BI4"/>
  <c r="BI5"/>
  <c r="BI6"/>
  <c r="BI7"/>
  <c r="BI8"/>
  <c r="BI9"/>
  <c r="BI10"/>
  <c r="BI11"/>
  <c r="BI12"/>
  <c r="BI13"/>
  <c r="BI14"/>
  <c r="BI15"/>
  <c r="BI16"/>
  <c r="BI17"/>
  <c r="BI18"/>
  <c r="BI19"/>
  <c r="BI20"/>
  <c r="BI21"/>
  <c r="BI22"/>
  <c r="BF4"/>
  <c r="BF5"/>
  <c r="BF6"/>
  <c r="BF7"/>
  <c r="BF8"/>
  <c r="BF9"/>
  <c r="BF10"/>
  <c r="BF11"/>
  <c r="BF12"/>
  <c r="BF13"/>
  <c r="BF14"/>
  <c r="BF15"/>
  <c r="BF16"/>
  <c r="BF17"/>
  <c r="BF18"/>
  <c r="BF19"/>
  <c r="BF20"/>
  <c r="BF21"/>
  <c r="BF22"/>
  <c r="BE4"/>
  <c r="BE5"/>
  <c r="BE6"/>
  <c r="BE7"/>
  <c r="BE8"/>
  <c r="BE9"/>
  <c r="BE10"/>
  <c r="BE11"/>
  <c r="BE12"/>
  <c r="BE13"/>
  <c r="BE14"/>
  <c r="BE15"/>
  <c r="BE16"/>
  <c r="BE17"/>
  <c r="BE18"/>
  <c r="BE19"/>
  <c r="BE20"/>
  <c r="BE21"/>
  <c r="BE22"/>
  <c r="BD4"/>
  <c r="BD5"/>
  <c r="BD6"/>
  <c r="BD7"/>
  <c r="BD8"/>
  <c r="BD9"/>
  <c r="BD10"/>
  <c r="BD11"/>
  <c r="BD12"/>
  <c r="BD13"/>
  <c r="BD14"/>
  <c r="BD15"/>
  <c r="BD16"/>
  <c r="BD17"/>
  <c r="BD18"/>
  <c r="BD19"/>
  <c r="BD20"/>
  <c r="BD21"/>
  <c r="BD22"/>
  <c r="BD3"/>
  <c r="BI3"/>
  <c r="AS3"/>
  <c r="AV3"/>
  <c r="AS4"/>
  <c r="AV4"/>
  <c r="AS5"/>
  <c r="AV5"/>
  <c r="AV6"/>
  <c r="AS7"/>
  <c r="AV7"/>
  <c r="AS8"/>
  <c r="AV8"/>
  <c r="AS9"/>
  <c r="AV9"/>
  <c r="AS10"/>
  <c r="AV10"/>
  <c r="AS11"/>
  <c r="AV11"/>
  <c r="AS12"/>
  <c r="AV12"/>
  <c r="AS13"/>
  <c r="AV13"/>
  <c r="AS14"/>
  <c r="AV14"/>
  <c r="AS15"/>
  <c r="AV15"/>
  <c r="AS16"/>
  <c r="AV16"/>
  <c r="AS17"/>
  <c r="AV17"/>
  <c r="AS18"/>
  <c r="AV18"/>
  <c r="AS19"/>
  <c r="AV19"/>
  <c r="AS20"/>
  <c r="AV20"/>
  <c r="AS21"/>
  <c r="AV21"/>
  <c r="AS22"/>
  <c r="AV22"/>
  <c r="AY4"/>
  <c r="BB4"/>
  <c r="BC4"/>
  <c r="AY5"/>
  <c r="BB5"/>
  <c r="BC5"/>
  <c r="AY6"/>
  <c r="BB6"/>
  <c r="BC6"/>
  <c r="AY7"/>
  <c r="BB7"/>
  <c r="BC7"/>
  <c r="AY8"/>
  <c r="BB8"/>
  <c r="BC8"/>
  <c r="AY9"/>
  <c r="BB9"/>
  <c r="BC9"/>
  <c r="AY10"/>
  <c r="BB10"/>
  <c r="BC10"/>
  <c r="AY11"/>
  <c r="BB11"/>
  <c r="BC11"/>
  <c r="AY12"/>
  <c r="BB12"/>
  <c r="BC12"/>
  <c r="AY13"/>
  <c r="BB13"/>
  <c r="BC13"/>
  <c r="AY14"/>
  <c r="BB14"/>
  <c r="BC14"/>
  <c r="AY15"/>
  <c r="BB15"/>
  <c r="BC15"/>
  <c r="AY16"/>
  <c r="BB16"/>
  <c r="BC16"/>
  <c r="AY17"/>
  <c r="BB17"/>
  <c r="BC17"/>
  <c r="AY18"/>
  <c r="BB18"/>
  <c r="BC18"/>
  <c r="AY19"/>
  <c r="BB19"/>
  <c r="BC19"/>
  <c r="AY20"/>
  <c r="BB20"/>
  <c r="BC20"/>
  <c r="AY21"/>
  <c r="BB21"/>
  <c r="BC21"/>
  <c r="AY22"/>
  <c r="BB22"/>
  <c r="BC22"/>
  <c r="AY3"/>
  <c r="BB3"/>
  <c r="BC3"/>
  <c r="BF3"/>
  <c r="BE3"/>
  <c r="N20" i="2"/>
  <c r="F13"/>
  <c r="O21"/>
  <c r="O37"/>
  <c r="M8"/>
  <c r="J8"/>
</calcChain>
</file>

<file path=xl/sharedStrings.xml><?xml version="1.0" encoding="utf-8"?>
<sst xmlns="http://schemas.openxmlformats.org/spreadsheetml/2006/main" count="192" uniqueCount="116">
  <si>
    <t>NR camion:</t>
  </si>
  <si>
    <t>Début:</t>
  </si>
  <si>
    <t>Fin:</t>
  </si>
  <si>
    <t>Chauffeur:</t>
  </si>
  <si>
    <t>magasin</t>
  </si>
  <si>
    <t>heure début</t>
  </si>
  <si>
    <t xml:space="preserve">heure fin </t>
  </si>
  <si>
    <t>durée en min</t>
  </si>
  <si>
    <t>temps de conduite</t>
  </si>
  <si>
    <t>Durée en minute</t>
  </si>
  <si>
    <t>Déchargement</t>
  </si>
  <si>
    <t>Premier tour:</t>
  </si>
  <si>
    <t>Aller</t>
  </si>
  <si>
    <t>Mag</t>
  </si>
  <si>
    <t>Retour</t>
  </si>
  <si>
    <t>Somme</t>
  </si>
  <si>
    <t>Km départ:</t>
  </si>
  <si>
    <t>Km retour:</t>
  </si>
  <si>
    <t>Nb palettes</t>
  </si>
  <si>
    <t>Min</t>
  </si>
  <si>
    <t>Temps total:</t>
  </si>
  <si>
    <t>Remarques:</t>
  </si>
  <si>
    <t>Temps service:</t>
  </si>
  <si>
    <t>Pause 1:</t>
  </si>
  <si>
    <t>Pause 2:</t>
  </si>
  <si>
    <t>min</t>
  </si>
  <si>
    <t>Temps de travail:</t>
  </si>
  <si>
    <t>Documentation Parc PL</t>
  </si>
  <si>
    <t>Date:</t>
  </si>
  <si>
    <t>signature:</t>
  </si>
  <si>
    <t>2eme tour:</t>
  </si>
  <si>
    <t>3eme tour:</t>
  </si>
  <si>
    <t>Chargement:</t>
  </si>
  <si>
    <t>Alerte dépassement heure de travail</t>
  </si>
  <si>
    <t>Alerte Heure de conduite</t>
  </si>
  <si>
    <t>Pause</t>
  </si>
  <si>
    <t>Durée en min</t>
  </si>
  <si>
    <t>Début</t>
  </si>
  <si>
    <t>Fin</t>
  </si>
  <si>
    <t>Chauffeur</t>
  </si>
  <si>
    <t>Total</t>
  </si>
  <si>
    <t>Pause 1</t>
  </si>
  <si>
    <t>Pause 2</t>
  </si>
  <si>
    <t>TRAVAIL 1</t>
  </si>
  <si>
    <t>TRAVAIL 2</t>
  </si>
  <si>
    <t>TRAVAIL 3</t>
  </si>
  <si>
    <t>TRAVAIL 4</t>
  </si>
  <si>
    <t>TRAVAIL 5</t>
  </si>
  <si>
    <t>TRAVAIL 6</t>
  </si>
  <si>
    <t>TRAVAIL 7</t>
  </si>
  <si>
    <t>TRAVAIL 8</t>
  </si>
  <si>
    <t>TRAVAIL 9</t>
  </si>
  <si>
    <t>TRAVAIL 10</t>
  </si>
  <si>
    <t>Total1</t>
  </si>
  <si>
    <t>Total 2</t>
  </si>
  <si>
    <t>Total 3</t>
  </si>
  <si>
    <t>Total 4</t>
  </si>
  <si>
    <t>Total 5</t>
  </si>
  <si>
    <t>Total 6</t>
  </si>
  <si>
    <t>Total 7</t>
  </si>
  <si>
    <t>Total 8</t>
  </si>
  <si>
    <t>Total 9</t>
  </si>
  <si>
    <t>Total 10</t>
  </si>
  <si>
    <t>Semaine</t>
  </si>
  <si>
    <t>Mois</t>
  </si>
  <si>
    <t>Année</t>
  </si>
  <si>
    <t>Fin2</t>
  </si>
  <si>
    <t>Début2</t>
  </si>
  <si>
    <t>Total2</t>
  </si>
  <si>
    <t>28/08/18</t>
  </si>
  <si>
    <t>Limite
conduite</t>
  </si>
  <si>
    <t>Limite
Travail</t>
  </si>
  <si>
    <t>Temps de
déchargement</t>
  </si>
  <si>
    <t>temps de
conduite 1</t>
  </si>
  <si>
    <t>temps de
conduite 2</t>
  </si>
  <si>
    <t>temps de
conduite 3</t>
  </si>
  <si>
    <t>temps de
conduite 4</t>
  </si>
  <si>
    <t>temps de
conduite 5</t>
  </si>
  <si>
    <t>temps de
conduite 6</t>
  </si>
  <si>
    <t>temps de
conduite 7</t>
  </si>
  <si>
    <t>temps de
conduite 8</t>
  </si>
  <si>
    <t>temps de
conduite 9</t>
  </si>
  <si>
    <t>Total temps
de conduite</t>
  </si>
  <si>
    <t>Total temps
de travail</t>
  </si>
  <si>
    <t>Alerte
10h</t>
  </si>
  <si>
    <t>Alerte
6h</t>
  </si>
  <si>
    <t>Alerte
4h30</t>
  </si>
  <si>
    <t>Total heure
déchargement
avant pause 1</t>
  </si>
  <si>
    <t>Total heure
déchargement
avant pause 2</t>
  </si>
  <si>
    <t>Total
Km</t>
  </si>
  <si>
    <t>Km
Début</t>
  </si>
  <si>
    <t>Km
Fin</t>
  </si>
  <si>
    <t>N°
Camion</t>
  </si>
  <si>
    <t>heure
début 1</t>
  </si>
  <si>
    <t>heure
fin 1</t>
  </si>
  <si>
    <t>heure
début 2</t>
  </si>
  <si>
    <t>heure
fin 2</t>
  </si>
  <si>
    <t>heure
début 3</t>
  </si>
  <si>
    <t>heure
fin 3</t>
  </si>
  <si>
    <t>heure
début 4</t>
  </si>
  <si>
    <t>heure
fin 4</t>
  </si>
  <si>
    <t>heure
début 5</t>
  </si>
  <si>
    <t>heure
fin 5</t>
  </si>
  <si>
    <t>heure
début 6</t>
  </si>
  <si>
    <t>heure
fin 6</t>
  </si>
  <si>
    <t>heure
début 7</t>
  </si>
  <si>
    <t>heure
fin 7</t>
  </si>
  <si>
    <t>heure
début 8</t>
  </si>
  <si>
    <t>heure
fin 8</t>
  </si>
  <si>
    <t>heure
début 9</t>
  </si>
  <si>
    <t>heure
fin 9</t>
  </si>
  <si>
    <t>heure
début 10</t>
  </si>
  <si>
    <t>heure
fin 10</t>
  </si>
  <si>
    <t>TOTAL
P1/P2</t>
  </si>
  <si>
    <t>Temps
de
Pause</t>
  </si>
  <si>
    <t>Limite
travail
total</t>
  </si>
</sst>
</file>

<file path=xl/styles.xml><?xml version="1.0" encoding="utf-8"?>
<styleSheet xmlns="http://schemas.openxmlformats.org/spreadsheetml/2006/main">
  <numFmts count="5">
    <numFmt numFmtId="164" formatCode="[$-F400]h:mm:ss\ AM/PM"/>
    <numFmt numFmtId="165" formatCode="h:mm;@"/>
    <numFmt numFmtId="166" formatCode="[$-F800]dddd\,\ mmmm\ dd\,\ yyyy"/>
    <numFmt numFmtId="167" formatCode="yyyy"/>
    <numFmt numFmtId="168" formatCode="mmm"/>
  </numFmts>
  <fonts count="13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indexed="206"/>
      <name val="Calibri"/>
      <family val="2"/>
    </font>
    <font>
      <b/>
      <sz val="11"/>
      <color theme="1"/>
      <name val="Calibri"/>
      <scheme val="minor"/>
    </font>
    <font>
      <sz val="8"/>
      <name val="Calibri"/>
      <family val="2"/>
      <scheme val="minor"/>
    </font>
    <font>
      <sz val="11"/>
      <color rgb="FFFF0000"/>
      <name val="Calibri"/>
      <scheme val="minor"/>
    </font>
    <font>
      <b/>
      <sz val="11"/>
      <color rgb="FF3366FF"/>
      <name val="Calibri"/>
      <scheme val="minor"/>
    </font>
    <font>
      <sz val="11"/>
      <color rgb="FF000000"/>
      <name val="Calibri"/>
      <family val="2"/>
      <scheme val="minor"/>
    </font>
    <font>
      <b/>
      <sz val="11"/>
      <color rgb="FFFFFF00"/>
      <name val="Calibri"/>
      <family val="2"/>
      <scheme val="minor"/>
    </font>
    <font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A9D08E"/>
        <bgColor rgb="FF000000"/>
      </patternFill>
    </fill>
  </fills>
  <borders count="1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277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06">
    <xf numFmtId="0" fontId="0" fillId="0" borderId="0" xfId="0"/>
    <xf numFmtId="0" fontId="0" fillId="0" borderId="1" xfId="0" applyBorder="1"/>
    <xf numFmtId="0" fontId="0" fillId="0" borderId="1" xfId="0" applyFill="1" applyBorder="1"/>
    <xf numFmtId="0" fontId="0" fillId="0" borderId="1" xfId="0" applyBorder="1" applyAlignment="1">
      <alignment wrapText="1"/>
    </xf>
    <xf numFmtId="0" fontId="0" fillId="0" borderId="0" xfId="0" applyAlignment="1">
      <alignment wrapText="1"/>
    </xf>
    <xf numFmtId="0" fontId="0" fillId="0" borderId="5" xfId="0" applyBorder="1"/>
    <xf numFmtId="0" fontId="0" fillId="2" borderId="0" xfId="0" applyFill="1"/>
    <xf numFmtId="0" fontId="0" fillId="2" borderId="5" xfId="0" applyFill="1" applyBorder="1"/>
    <xf numFmtId="0" fontId="0" fillId="2" borderId="3" xfId="0" applyFill="1" applyBorder="1"/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11" xfId="0" applyFill="1" applyBorder="1"/>
    <xf numFmtId="0" fontId="0" fillId="2" borderId="0" xfId="0" applyFill="1" applyBorder="1"/>
    <xf numFmtId="0" fontId="0" fillId="2" borderId="12" xfId="0" applyFill="1" applyBorder="1"/>
    <xf numFmtId="0" fontId="0" fillId="2" borderId="9" xfId="0" applyFill="1" applyBorder="1"/>
    <xf numFmtId="0" fontId="0" fillId="2" borderId="10" xfId="0" applyFill="1" applyBorder="1"/>
    <xf numFmtId="0" fontId="0" fillId="2" borderId="0" xfId="0" applyFill="1" applyBorder="1" applyAlignment="1">
      <alignment horizontal="center"/>
    </xf>
    <xf numFmtId="0" fontId="0" fillId="2" borderId="0" xfId="0" applyFill="1" applyAlignment="1">
      <alignment horizontal="right"/>
    </xf>
    <xf numFmtId="0" fontId="0" fillId="0" borderId="0" xfId="0" applyFill="1"/>
    <xf numFmtId="0" fontId="0" fillId="0" borderId="2" xfId="0" applyBorder="1" applyAlignment="1">
      <alignment wrapText="1"/>
    </xf>
    <xf numFmtId="0" fontId="0" fillId="2" borderId="1" xfId="0" applyFill="1" applyBorder="1"/>
    <xf numFmtId="0" fontId="0" fillId="3" borderId="1" xfId="0" applyFill="1" applyBorder="1"/>
    <xf numFmtId="0" fontId="5" fillId="0" borderId="0" xfId="0" applyFont="1"/>
    <xf numFmtId="0" fontId="0" fillId="0" borderId="2" xfId="0" applyFill="1" applyBorder="1"/>
    <xf numFmtId="0" fontId="0" fillId="0" borderId="4" xfId="0" applyFill="1" applyBorder="1"/>
    <xf numFmtId="0" fontId="0" fillId="0" borderId="2" xfId="0" applyBorder="1"/>
    <xf numFmtId="0" fontId="0" fillId="0" borderId="3" xfId="0" applyFill="1" applyBorder="1"/>
    <xf numFmtId="0" fontId="0" fillId="3" borderId="15" xfId="0" applyFill="1" applyBorder="1"/>
    <xf numFmtId="0" fontId="0" fillId="0" borderId="14" xfId="0" applyBorder="1" applyAlignment="1">
      <alignment wrapText="1"/>
    </xf>
    <xf numFmtId="0" fontId="0" fillId="0" borderId="15" xfId="0" applyFill="1" applyBorder="1"/>
    <xf numFmtId="0" fontId="0" fillId="0" borderId="0" xfId="0" applyProtection="1">
      <protection locked="0"/>
    </xf>
    <xf numFmtId="0" fontId="0" fillId="0" borderId="14" xfId="0" applyBorder="1" applyAlignment="1" applyProtection="1">
      <alignment vertical="center" wrapText="1"/>
      <protection locked="0"/>
    </xf>
    <xf numFmtId="0" fontId="0" fillId="0" borderId="10" xfId="0" applyBorder="1" applyAlignment="1" applyProtection="1">
      <alignment horizontal="center" vertical="center"/>
      <protection locked="0"/>
    </xf>
    <xf numFmtId="0" fontId="0" fillId="0" borderId="15" xfId="0" applyBorder="1" applyAlignment="1" applyProtection="1">
      <alignment horizontal="center" vertical="center"/>
      <protection locked="0"/>
    </xf>
    <xf numFmtId="166" fontId="0" fillId="4" borderId="2" xfId="0" applyNumberFormat="1" applyFill="1" applyBorder="1" applyAlignment="1" applyProtection="1">
      <alignment horizontal="center" vertical="center"/>
      <protection locked="0"/>
    </xf>
    <xf numFmtId="0" fontId="0" fillId="4" borderId="14" xfId="0" applyNumberFormat="1" applyFont="1" applyFill="1" applyBorder="1" applyAlignment="1" applyProtection="1">
      <alignment horizontal="center" vertical="center" textRotation="255" wrapText="1"/>
      <protection locked="0"/>
    </xf>
    <xf numFmtId="165" fontId="0" fillId="4" borderId="14" xfId="0" applyNumberFormat="1" applyFill="1" applyBorder="1" applyAlignment="1" applyProtection="1">
      <alignment horizontal="center" vertical="center"/>
      <protection locked="0"/>
    </xf>
    <xf numFmtId="0" fontId="0" fillId="4" borderId="1" xfId="0" applyNumberFormat="1" applyFont="1" applyFill="1" applyBorder="1" applyAlignment="1" applyProtection="1">
      <alignment horizontal="center" vertical="center" textRotation="255" wrapText="1"/>
      <protection locked="0"/>
    </xf>
    <xf numFmtId="0" fontId="0" fillId="4" borderId="1" xfId="0" applyNumberFormat="1" applyFont="1" applyFill="1" applyBorder="1" applyAlignment="1" applyProtection="1">
      <alignment horizontal="center" vertical="center"/>
      <protection locked="0"/>
    </xf>
    <xf numFmtId="0" fontId="0" fillId="4" borderId="14" xfId="0" applyNumberFormat="1" applyFont="1" applyFill="1" applyBorder="1" applyAlignment="1" applyProtection="1">
      <alignment horizontal="center" vertical="center"/>
      <protection locked="0"/>
    </xf>
    <xf numFmtId="167" fontId="0" fillId="0" borderId="4" xfId="0" applyNumberFormat="1" applyBorder="1" applyAlignment="1" applyProtection="1">
      <alignment horizontal="center" vertical="center"/>
    </xf>
    <xf numFmtId="168" fontId="0" fillId="0" borderId="1" xfId="0" applyNumberFormat="1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</xf>
    <xf numFmtId="165" fontId="0" fillId="0" borderId="14" xfId="0" applyNumberFormat="1" applyFill="1" applyBorder="1" applyAlignment="1" applyProtection="1">
      <alignment horizontal="center" vertical="center"/>
    </xf>
    <xf numFmtId="165" fontId="8" fillId="0" borderId="1" xfId="0" applyNumberFormat="1" applyFont="1" applyBorder="1" applyAlignment="1" applyProtection="1">
      <alignment horizontal="center" vertical="center"/>
    </xf>
    <xf numFmtId="164" fontId="0" fillId="0" borderId="1" xfId="0" applyNumberFormat="1" applyBorder="1" applyAlignment="1" applyProtection="1">
      <alignment horizontal="center" vertical="center"/>
    </xf>
    <xf numFmtId="164" fontId="0" fillId="0" borderId="1" xfId="0" applyNumberFormat="1" applyFont="1" applyBorder="1" applyAlignment="1" applyProtection="1">
      <alignment horizontal="center"/>
    </xf>
    <xf numFmtId="166" fontId="0" fillId="0" borderId="2" xfId="0" applyNumberFormat="1" applyBorder="1" applyAlignment="1" applyProtection="1">
      <alignment horizontal="center" vertical="center"/>
    </xf>
    <xf numFmtId="168" fontId="0" fillId="0" borderId="14" xfId="0" applyNumberFormat="1" applyBorder="1" applyAlignment="1" applyProtection="1">
      <alignment horizontal="center" vertical="center"/>
    </xf>
    <xf numFmtId="0" fontId="0" fillId="0" borderId="14" xfId="0" applyNumberFormat="1" applyFont="1" applyBorder="1" applyAlignment="1" applyProtection="1">
      <alignment horizontal="center" vertical="center" textRotation="255" wrapText="1"/>
    </xf>
    <xf numFmtId="0" fontId="0" fillId="0" borderId="14" xfId="0" applyNumberFormat="1" applyBorder="1" applyAlignment="1" applyProtection="1">
      <alignment horizontal="center" vertical="center"/>
    </xf>
    <xf numFmtId="0" fontId="0" fillId="0" borderId="0" xfId="0" applyProtection="1"/>
    <xf numFmtId="0" fontId="0" fillId="0" borderId="4" xfId="0" applyBorder="1" applyAlignment="1" applyProtection="1">
      <alignment horizontal="left"/>
    </xf>
    <xf numFmtId="0" fontId="0" fillId="0" borderId="4" xfId="0" applyFill="1" applyBorder="1" applyAlignment="1" applyProtection="1">
      <alignment horizontal="left"/>
    </xf>
    <xf numFmtId="0" fontId="0" fillId="0" borderId="0" xfId="0" applyFill="1" applyBorder="1" applyAlignment="1" applyProtection="1">
      <alignment vertical="center" wrapText="1"/>
    </xf>
    <xf numFmtId="0" fontId="0" fillId="0" borderId="0" xfId="0" applyAlignment="1" applyProtection="1">
      <alignment horizontal="center" vertical="center"/>
    </xf>
    <xf numFmtId="14" fontId="0" fillId="0" borderId="9" xfId="0" applyNumberFormat="1" applyBorder="1" applyAlignment="1" applyProtection="1">
      <alignment horizontal="center" vertical="center"/>
      <protection locked="0"/>
    </xf>
    <xf numFmtId="0" fontId="6" fillId="0" borderId="8" xfId="0" applyFont="1" applyBorder="1" applyAlignment="1" applyProtection="1">
      <alignment horizontal="center" vertical="center"/>
      <protection locked="0"/>
    </xf>
    <xf numFmtId="0" fontId="0" fillId="3" borderId="6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2" fillId="0" borderId="7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0" fillId="0" borderId="2" xfId="0" applyBorder="1" applyAlignment="1">
      <alignment horizontal="center" wrapText="1"/>
    </xf>
    <xf numFmtId="0" fontId="0" fillId="0" borderId="3" xfId="0" applyBorder="1" applyAlignment="1">
      <alignment horizontal="center" wrapText="1"/>
    </xf>
    <xf numFmtId="0" fontId="0" fillId="0" borderId="4" xfId="0" applyBorder="1" applyAlignment="1">
      <alignment horizontal="center" wrapText="1"/>
    </xf>
    <xf numFmtId="0" fontId="0" fillId="3" borderId="8" xfId="0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0" fillId="3" borderId="12" xfId="0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0" borderId="2" xfId="0" applyFill="1" applyBorder="1" applyAlignment="1">
      <alignment horizontal="center" wrapText="1"/>
    </xf>
    <xf numFmtId="0" fontId="0" fillId="0" borderId="3" xfId="0" applyFill="1" applyBorder="1" applyAlignment="1">
      <alignment horizontal="center" wrapText="1"/>
    </xf>
    <xf numFmtId="0" fontId="0" fillId="0" borderId="4" xfId="0" applyFill="1" applyBorder="1" applyAlignment="1">
      <alignment horizontal="center" wrapText="1"/>
    </xf>
    <xf numFmtId="0" fontId="0" fillId="2" borderId="0" xfId="0" applyFill="1" applyBorder="1" applyAlignment="1">
      <alignment horizontal="center"/>
    </xf>
    <xf numFmtId="0" fontId="0" fillId="5" borderId="2" xfId="0" applyFill="1" applyBorder="1" applyAlignment="1" applyProtection="1">
      <alignment horizontal="center" vertical="center" wrapText="1"/>
      <protection locked="0"/>
    </xf>
    <xf numFmtId="0" fontId="0" fillId="5" borderId="3" xfId="0" applyFill="1" applyBorder="1" applyAlignment="1" applyProtection="1">
      <alignment horizontal="center" vertical="center" wrapText="1"/>
      <protection locked="0"/>
    </xf>
    <xf numFmtId="0" fontId="0" fillId="5" borderId="4" xfId="0" applyFill="1" applyBorder="1" applyAlignment="1" applyProtection="1">
      <alignment horizontal="center" vertical="center" wrapText="1"/>
      <protection locked="0"/>
    </xf>
    <xf numFmtId="0" fontId="0" fillId="6" borderId="2" xfId="0" applyFill="1" applyBorder="1" applyAlignment="1" applyProtection="1">
      <alignment horizontal="center" vertical="center"/>
      <protection locked="0"/>
    </xf>
    <xf numFmtId="0" fontId="0" fillId="6" borderId="3" xfId="0" applyFill="1" applyBorder="1" applyAlignment="1" applyProtection="1">
      <alignment horizontal="center" vertical="center"/>
      <protection locked="0"/>
    </xf>
    <xf numFmtId="0" fontId="0" fillId="6" borderId="4" xfId="0" applyFill="1" applyBorder="1" applyAlignment="1" applyProtection="1">
      <alignment horizontal="center" vertical="center"/>
      <protection locked="0"/>
    </xf>
    <xf numFmtId="0" fontId="0" fillId="6" borderId="2" xfId="0" applyFill="1" applyBorder="1" applyAlignment="1" applyProtection="1">
      <alignment horizontal="center" vertical="center" wrapText="1"/>
      <protection locked="0"/>
    </xf>
    <xf numFmtId="0" fontId="0" fillId="6" borderId="3" xfId="0" applyFill="1" applyBorder="1" applyAlignment="1" applyProtection="1">
      <alignment horizontal="center" vertical="center" wrapText="1"/>
      <protection locked="0"/>
    </xf>
    <xf numFmtId="0" fontId="0" fillId="6" borderId="4" xfId="0" applyFill="1" applyBorder="1" applyAlignment="1" applyProtection="1">
      <alignment horizontal="center" vertical="center" wrapText="1"/>
      <protection locked="0"/>
    </xf>
    <xf numFmtId="0" fontId="10" fillId="7" borderId="2" xfId="0" applyFont="1" applyFill="1" applyBorder="1" applyAlignment="1" applyProtection="1">
      <alignment horizontal="center" vertical="center" wrapText="1"/>
      <protection locked="0"/>
    </xf>
    <xf numFmtId="0" fontId="10" fillId="7" borderId="3" xfId="0" applyFont="1" applyFill="1" applyBorder="1" applyAlignment="1" applyProtection="1">
      <alignment horizontal="center" vertical="center" wrapText="1"/>
      <protection locked="0"/>
    </xf>
    <xf numFmtId="0" fontId="10" fillId="7" borderId="4" xfId="0" applyFont="1" applyFill="1" applyBorder="1" applyAlignment="1" applyProtection="1">
      <alignment horizontal="center" vertical="center" wrapText="1"/>
      <protection locked="0"/>
    </xf>
    <xf numFmtId="0" fontId="0" fillId="4" borderId="1" xfId="0" applyFill="1" applyBorder="1" applyAlignment="1" applyProtection="1">
      <alignment horizontal="center" vertical="center" wrapText="1"/>
    </xf>
    <xf numFmtId="0" fontId="0" fillId="0" borderId="14" xfId="0" applyBorder="1" applyAlignment="1" applyProtection="1">
      <alignment horizontal="center" vertical="center" wrapText="1"/>
      <protection locked="0"/>
    </xf>
    <xf numFmtId="0" fontId="1" fillId="0" borderId="14" xfId="0" applyFont="1" applyBorder="1" applyAlignment="1" applyProtection="1">
      <alignment horizontal="center" vertical="center" wrapText="1"/>
      <protection locked="0"/>
    </xf>
    <xf numFmtId="0" fontId="1" fillId="0" borderId="6" xfId="0" applyFont="1" applyFill="1" applyBorder="1" applyAlignment="1" applyProtection="1">
      <alignment horizontal="center" vertical="center" wrapText="1"/>
      <protection locked="0"/>
    </xf>
    <xf numFmtId="0" fontId="1" fillId="0" borderId="14" xfId="0" applyFont="1" applyFill="1" applyBorder="1" applyAlignment="1" applyProtection="1">
      <alignment horizontal="center" vertical="center" wrapText="1"/>
      <protection locked="0"/>
    </xf>
    <xf numFmtId="0" fontId="11" fillId="0" borderId="14" xfId="0" applyFont="1" applyBorder="1" applyAlignment="1" applyProtection="1">
      <alignment horizontal="center" vertical="center" wrapText="1"/>
      <protection locked="0"/>
    </xf>
    <xf numFmtId="0" fontId="0" fillId="4" borderId="14" xfId="0" applyFill="1" applyBorder="1" applyAlignment="1" applyProtection="1">
      <alignment horizontal="center" vertical="center" wrapText="1"/>
    </xf>
    <xf numFmtId="0" fontId="0" fillId="0" borderId="13" xfId="0" applyBorder="1" applyAlignment="1" applyProtection="1">
      <alignment horizontal="center" vertical="center" wrapText="1"/>
      <protection locked="0"/>
    </xf>
    <xf numFmtId="0" fontId="0" fillId="0" borderId="13" xfId="0" applyFill="1" applyBorder="1" applyAlignment="1" applyProtection="1">
      <alignment horizontal="center" vertical="center" wrapText="1"/>
      <protection locked="0"/>
    </xf>
    <xf numFmtId="0" fontId="0" fillId="0" borderId="14" xfId="0" applyFill="1" applyBorder="1" applyAlignment="1" applyProtection="1">
      <alignment horizontal="center" vertical="center" wrapText="1"/>
      <protection locked="0"/>
    </xf>
    <xf numFmtId="0" fontId="12" fillId="6" borderId="14" xfId="0" applyFont="1" applyFill="1" applyBorder="1" applyAlignment="1" applyProtection="1">
      <alignment horizontal="center" vertical="center" wrapText="1"/>
      <protection locked="0"/>
    </xf>
    <xf numFmtId="165" fontId="0" fillId="0" borderId="1" xfId="0" applyNumberFormat="1" applyBorder="1" applyAlignment="1" applyProtection="1">
      <alignment horizontal="center" vertical="center"/>
    </xf>
    <xf numFmtId="165" fontId="9" fillId="0" borderId="1" xfId="0" applyNumberFormat="1" applyFont="1" applyBorder="1" applyAlignment="1" applyProtection="1">
      <alignment horizontal="center" vertical="center"/>
    </xf>
    <xf numFmtId="165" fontId="0" fillId="0" borderId="2" xfId="0" applyNumberFormat="1" applyBorder="1" applyAlignment="1" applyProtection="1">
      <alignment horizontal="center" vertical="center"/>
    </xf>
  </cellXfs>
  <cellStyles count="277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Normal" xfId="0" builtinId="0"/>
  </cellStyles>
  <dxfs count="69">
    <dxf>
      <numFmt numFmtId="165" formatCode="h:mm;@"/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3366FF"/>
        <name val="Calibri"/>
        <scheme val="minor"/>
      </font>
      <numFmt numFmtId="165" formatCode="h:mm;@"/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numFmt numFmtId="165" formatCode="h:mm;@"/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165" formatCode="h:mm;@"/>
      <alignment horizontal="center" vertical="center" textRotation="0" wrapText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numFmt numFmtId="165" formatCode="h:mm;@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numFmt numFmtId="165" formatCode="h:mm;@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numFmt numFmtId="165" formatCode="h:mm;@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numFmt numFmtId="165" formatCode="h:mm;@"/>
      <fill>
        <patternFill patternType="solid">
          <fgColor indexed="64"/>
          <bgColor rgb="FFFFFF00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0" hidden="0"/>
    </dxf>
    <dxf>
      <numFmt numFmtId="165" formatCode="h:mm;@"/>
      <fill>
        <patternFill patternType="solid">
          <fgColor indexed="64"/>
          <bgColor rgb="FFFFFF00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0" hidden="0"/>
    </dxf>
    <dxf>
      <numFmt numFmtId="165" formatCode="h:mm;@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numFmt numFmtId="165" formatCode="h:mm;@"/>
      <fill>
        <patternFill patternType="solid">
          <fgColor indexed="64"/>
          <bgColor rgb="FFFFFF00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0" hidden="0"/>
    </dxf>
    <dxf>
      <numFmt numFmtId="165" formatCode="h:mm;@"/>
      <fill>
        <patternFill patternType="solid">
          <fgColor indexed="64"/>
          <bgColor rgb="FFFFFF00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0" hidden="0"/>
    </dxf>
    <dxf>
      <numFmt numFmtId="165" formatCode="h:mm;@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numFmt numFmtId="165" formatCode="h:mm;@"/>
      <fill>
        <patternFill patternType="solid">
          <fgColor indexed="64"/>
          <bgColor rgb="FFFFFF00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0" hidden="0"/>
    </dxf>
    <dxf>
      <numFmt numFmtId="165" formatCode="h:mm;@"/>
      <fill>
        <patternFill patternType="solid">
          <fgColor indexed="64"/>
          <bgColor rgb="FFFFFF00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0" hidden="0"/>
    </dxf>
    <dxf>
      <numFmt numFmtId="165" formatCode="h:mm;@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numFmt numFmtId="165" formatCode="h:mm;@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numFmt numFmtId="165" formatCode="h:mm;@"/>
      <fill>
        <patternFill patternType="solid">
          <fgColor indexed="64"/>
          <bgColor rgb="FFFFFF00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0" hidden="0"/>
    </dxf>
    <dxf>
      <numFmt numFmtId="165" formatCode="h:mm;@"/>
      <fill>
        <patternFill patternType="solid">
          <fgColor indexed="64"/>
          <bgColor rgb="FFFFFF00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0" hidden="0"/>
    </dxf>
    <dxf>
      <numFmt numFmtId="165" formatCode="h:mm;@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numFmt numFmtId="165" formatCode="h:mm;@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numFmt numFmtId="165" formatCode="h:mm;@"/>
      <fill>
        <patternFill patternType="solid">
          <fgColor indexed="64"/>
          <bgColor rgb="FFFFFF00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0" hidden="0"/>
    </dxf>
    <dxf>
      <numFmt numFmtId="165" formatCode="h:mm;@"/>
      <fill>
        <patternFill patternType="solid">
          <fgColor indexed="64"/>
          <bgColor rgb="FFFFFF00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0" hidden="0"/>
    </dxf>
    <dxf>
      <numFmt numFmtId="165" formatCode="h:mm;@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numFmt numFmtId="165" formatCode="h:mm;@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numFmt numFmtId="165" formatCode="h:mm;@"/>
      <fill>
        <patternFill patternType="solid">
          <fgColor indexed="64"/>
          <bgColor rgb="FFFFFF00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0" hidden="0"/>
    </dxf>
    <dxf>
      <numFmt numFmtId="165" formatCode="h:mm;@"/>
      <fill>
        <patternFill patternType="solid">
          <fgColor indexed="64"/>
          <bgColor rgb="FFFFFF00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0" hidden="0"/>
    </dxf>
    <dxf>
      <numFmt numFmtId="165" formatCode="h:mm;@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numFmt numFmtId="165" formatCode="h:mm;@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numFmt numFmtId="165" formatCode="h:mm;@"/>
      <fill>
        <patternFill patternType="solid">
          <fgColor indexed="64"/>
          <bgColor rgb="FFFFFF00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0" hidden="0"/>
    </dxf>
    <dxf>
      <numFmt numFmtId="165" formatCode="h:mm;@"/>
      <fill>
        <patternFill patternType="solid">
          <fgColor indexed="64"/>
          <bgColor rgb="FFFFFF00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0" hidden="0"/>
    </dxf>
    <dxf>
      <numFmt numFmtId="165" formatCode="h:mm;@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numFmt numFmtId="165" formatCode="h:mm;@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numFmt numFmtId="165" formatCode="h:mm;@"/>
      <fill>
        <patternFill patternType="solid">
          <fgColor indexed="64"/>
          <bgColor rgb="FFFFFF00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0" hidden="0"/>
    </dxf>
    <dxf>
      <numFmt numFmtId="165" formatCode="h:mm;@"/>
      <fill>
        <patternFill patternType="solid">
          <fgColor indexed="64"/>
          <bgColor rgb="FFFFFF00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0" hidden="0"/>
    </dxf>
    <dxf>
      <numFmt numFmtId="165" formatCode="h:mm;@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numFmt numFmtId="165" formatCode="h:mm;@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numFmt numFmtId="165" formatCode="h:mm;@"/>
      <fill>
        <patternFill patternType="solid">
          <fgColor indexed="64"/>
          <bgColor rgb="FFFFFF00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0" hidden="0"/>
    </dxf>
    <dxf>
      <numFmt numFmtId="165" formatCode="h:mm;@"/>
      <fill>
        <patternFill patternType="solid">
          <fgColor indexed="64"/>
          <bgColor rgb="FFFFFF00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0" hidden="0"/>
    </dxf>
    <dxf>
      <numFmt numFmtId="165" formatCode="h:mm;@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numFmt numFmtId="165" formatCode="h:mm;@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numFmt numFmtId="165" formatCode="h:mm;@"/>
      <fill>
        <patternFill patternType="solid">
          <fgColor indexed="64"/>
          <bgColor rgb="FFFFFF00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0" hidden="0"/>
    </dxf>
    <dxf>
      <numFmt numFmtId="165" formatCode="h:mm;@"/>
      <fill>
        <patternFill patternType="solid">
          <fgColor indexed="64"/>
          <bgColor rgb="FFFFFF00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0" hidden="0"/>
    </dxf>
    <dxf>
      <numFmt numFmtId="165" formatCode="h:mm;@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numFmt numFmtId="165" formatCode="h:mm;@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numFmt numFmtId="165" formatCode="h:mm;@"/>
      <fill>
        <patternFill patternType="solid">
          <fgColor indexed="64"/>
          <bgColor rgb="FFFFFF00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0" hidden="0"/>
    </dxf>
    <dxf>
      <numFmt numFmtId="165" formatCode="h:mm;@"/>
      <fill>
        <patternFill patternType="solid">
          <fgColor indexed="64"/>
          <bgColor rgb="FFFFFF00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0" hidden="0"/>
    </dxf>
    <dxf>
      <numFmt numFmtId="165" formatCode="h:mm;@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numFmt numFmtId="165" formatCode="h:mm;@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numFmt numFmtId="165" formatCode="h:mm;@"/>
      <fill>
        <patternFill patternType="solid">
          <fgColor indexed="64"/>
          <bgColor rgb="FFFFFF00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0" hidden="0"/>
    </dxf>
    <dxf>
      <numFmt numFmtId="165" formatCode="h:mm;@"/>
      <fill>
        <patternFill patternType="solid">
          <fgColor indexed="64"/>
          <bgColor rgb="FFFFFF00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0" hidden="0"/>
    </dxf>
    <dxf>
      <numFmt numFmtId="0" formatCode="General"/>
      <alignment horizontal="center" vertical="center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0" mergeCell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  <protection locked="0" hidden="0"/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  <protection locked="0" hidden="0"/>
    </dxf>
    <dxf>
      <numFmt numFmtId="0" formatCode="General"/>
      <alignment horizontal="center" vertical="center" textRotation="0" wrapText="0" indent="0" relativeIndent="255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numFmt numFmtId="168" formatCode="mmm"/>
      <alignment horizontal="center" vertical="center" textRotation="0" wrapText="0" indent="0" relativeIndent="255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numFmt numFmtId="167" formatCode="yyyy"/>
      <alignment horizontal="center" vertical="center" textRotation="0" wrapText="0" indent="0" relativeIndent="255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protection locked="0" hidden="0"/>
    </dxf>
    <dxf>
      <border outline="0"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165" formatCode="h:mm;@"/>
      <alignment horizontal="center" vertical="center" textRotation="0" wrapText="0" indent="0" relativeIndent="255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rgb="FFFFFF00"/>
        </patternFill>
      </fill>
      <alignment horizontal="center" vertical="center" indent="0" relativeIndent="255" justifyLastLine="0" shrinkToFit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0" hidden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rgb="FFFFFF00"/>
        </patternFill>
      </fill>
      <alignment horizontal="center" vertical="center" indent="0" relativeIndent="255" justifyLastLine="0" shrinkToFit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0" hidden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rgb="FFFFFF00"/>
        </patternFill>
      </fill>
      <alignment horizontal="center" vertical="center" indent="0" relativeIndent="255" justifyLastLine="0" shrinkToFit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border outline="0">
        <left style="thin">
          <color auto="1"/>
        </left>
        <right style="thin">
          <color auto="1"/>
        </right>
        <bottom style="thin">
          <color auto="1"/>
        </bottom>
      </border>
    </dxf>
    <dxf>
      <numFmt numFmtId="165" formatCode="h:mm;@"/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ableau2" displayName="Tableau2" ref="E2:BI23" totalsRowShown="0" headerRowDxfId="53" dataDxfId="68" tableBorderDxfId="67">
  <tableColumns count="57">
    <tableColumn id="1" name="Chauffeur" dataDxfId="66"/>
    <tableColumn id="2" name="N°_x000a_Camion" dataDxfId="65"/>
    <tableColumn id="62" name="Km_x000a_Début" dataDxfId="64"/>
    <tableColumn id="61" name="Km_x000a_Fin" dataDxfId="63"/>
    <tableColumn id="60" name="Total_x000a_Km" dataDxfId="51">
      <calculatedColumnFormula>H3-G3</calculatedColumnFormula>
    </tableColumn>
    <tableColumn id="3" name="heure_x000a_début 1" dataDxfId="50"/>
    <tableColumn id="4" name="heure_x000a_fin 1" dataDxfId="49"/>
    <tableColumn id="5" name="Total1" dataDxfId="48">
      <calculatedColumnFormula>IF(K3="",0,K3-J3)</calculatedColumnFormula>
    </tableColumn>
    <tableColumn id="6" name="temps de_x000a_conduite 1" dataDxfId="47">
      <calculatedColumnFormula>IF(N3="",0,N3-K3)</calculatedColumnFormula>
    </tableColumn>
    <tableColumn id="7" name="heure_x000a_début 2" dataDxfId="46"/>
    <tableColumn id="8" name="heure_x000a_fin 2" dataDxfId="45"/>
    <tableColumn id="9" name="Total 2" dataDxfId="44">
      <calculatedColumnFormula>IF(O3="",0,O3-N3)</calculatedColumnFormula>
    </tableColumn>
    <tableColumn id="10" name="temps de_x000a_conduite 2" dataDxfId="43">
      <calculatedColumnFormula>IF(R3="",0,R3-O3)</calculatedColumnFormula>
    </tableColumn>
    <tableColumn id="11" name="heure_x000a_début 3" dataDxfId="42"/>
    <tableColumn id="12" name="heure_x000a_fin 3" dataDxfId="41"/>
    <tableColumn id="13" name="Total 3" dataDxfId="40">
      <calculatedColumnFormula>IF(S3="",0,S3-R3)</calculatedColumnFormula>
    </tableColumn>
    <tableColumn id="14" name="temps de_x000a_conduite 3" dataDxfId="39">
      <calculatedColumnFormula>IF(V3="",0,V3-S3)</calculatedColumnFormula>
    </tableColumn>
    <tableColumn id="15" name="heure_x000a_début 4" dataDxfId="38"/>
    <tableColumn id="16" name="heure_x000a_fin 4" dataDxfId="37"/>
    <tableColumn id="17" name="Total 4" dataDxfId="36">
      <calculatedColumnFormula>IF(W3="",0,W3-V3)</calculatedColumnFormula>
    </tableColumn>
    <tableColumn id="18" name="temps de_x000a_conduite 4" dataDxfId="35">
      <calculatedColumnFormula>IF(Z3="",0,Z3-W3)</calculatedColumnFormula>
    </tableColumn>
    <tableColumn id="19" name="heure_x000a_début 5" dataDxfId="34"/>
    <tableColumn id="20" name="heure_x000a_fin 5" dataDxfId="33"/>
    <tableColumn id="21" name="Total 5" dataDxfId="32">
      <calculatedColumnFormula>IF(AA3="",0,AA3-Z3)</calculatedColumnFormula>
    </tableColumn>
    <tableColumn id="22" name="temps de_x000a_conduite 5" dataDxfId="31">
      <calculatedColumnFormula>IF(AD3="",0,AD3-AA3)</calculatedColumnFormula>
    </tableColumn>
    <tableColumn id="23" name="heure_x000a_début 6" dataDxfId="30"/>
    <tableColumn id="24" name="heure_x000a_fin 6" dataDxfId="29"/>
    <tableColumn id="25" name="Total 6" dataDxfId="28">
      <calculatedColumnFormula>IF(AE3="",0,AE3-AD3)</calculatedColumnFormula>
    </tableColumn>
    <tableColumn id="26" name="temps de_x000a_conduite 6" dataDxfId="27">
      <calculatedColumnFormula>IF(AH3="",0,AH3-AE3)</calculatedColumnFormula>
    </tableColumn>
    <tableColumn id="27" name="heure_x000a_début 7" dataDxfId="26"/>
    <tableColumn id="28" name="heure_x000a_fin 7" dataDxfId="25"/>
    <tableColumn id="29" name="Total 7" dataDxfId="24">
      <calculatedColumnFormula>IF(AI3="",0,AI3-AH3)</calculatedColumnFormula>
    </tableColumn>
    <tableColumn id="30" name="temps de_x000a_conduite 7" dataDxfId="23">
      <calculatedColumnFormula>IF(AL3="",0,AL3-AI3)</calculatedColumnFormula>
    </tableColumn>
    <tableColumn id="31" name="heure_x000a_début 8" dataDxfId="22"/>
    <tableColumn id="32" name="heure_x000a_fin 8" dataDxfId="21"/>
    <tableColumn id="33" name="Total 8" dataDxfId="20">
      <calculatedColumnFormula>IF(AM3="",0,AM3-AL3)</calculatedColumnFormula>
    </tableColumn>
    <tableColumn id="34" name="temps de_x000a_conduite 8" dataDxfId="19">
      <calculatedColumnFormula>IF(AP3="",0,AP3-AM3)</calculatedColumnFormula>
    </tableColumn>
    <tableColumn id="35" name="heure_x000a_début 9" dataDxfId="18"/>
    <tableColumn id="36" name="heure_x000a_fin 9" dataDxfId="17"/>
    <tableColumn id="37" name="Total 9" dataDxfId="16">
      <calculatedColumnFormula>IF(AQ3="",0,AQ3-AP3)</calculatedColumnFormula>
    </tableColumn>
    <tableColumn id="38" name="temps de_x000a_conduite 9" dataDxfId="15">
      <calculatedColumnFormula>IF(AT3="",0,AT3-AQ3)</calculatedColumnFormula>
    </tableColumn>
    <tableColumn id="39" name="heure_x000a_début 10" dataDxfId="14"/>
    <tableColumn id="40" name="heure_x000a_fin 10" dataDxfId="13"/>
    <tableColumn id="41" name="Total 10" dataDxfId="12">
      <calculatedColumnFormula>IF(AU3="",0,AU3-AT3)</calculatedColumnFormula>
    </tableColumn>
    <tableColumn id="45" name="Début" dataDxfId="11"/>
    <tableColumn id="46" name="Fin" dataDxfId="10"/>
    <tableColumn id="47" name="Total" dataDxfId="9">
      <calculatedColumnFormula>IF(AX3="",0,AX3-AW3)</calculatedColumnFormula>
    </tableColumn>
    <tableColumn id="48" name="Début2" dataDxfId="8"/>
    <tableColumn id="49" name="Fin2" dataDxfId="7"/>
    <tableColumn id="50" name="Total2" dataDxfId="6">
      <calculatedColumnFormula>IF(BA3="",0,BA3-AZ3)</calculatedColumnFormula>
    </tableColumn>
    <tableColumn id="51" name="TOTAL_x000a_P1/P2" dataDxfId="4">
      <calculatedColumnFormula>AY3+BB3</calculatedColumnFormula>
    </tableColumn>
    <tableColumn id="52" name="Alerte_x000a_10h" dataDxfId="5">
      <calculatedColumnFormula>IF(BH3&gt;$BM$3,"Infraction","")</calculatedColumnFormula>
    </tableColumn>
    <tableColumn id="53" name="Alerte_x000a_6h" dataDxfId="62">
      <calculatedColumnFormula>IF(BH3&gt;=$BN$3,IF(AW3="","Infraction",IF(AW3-J3&lt;$BN$3,IF(AY3&gt;=$BP$3,"",IF(AZ3="","Infraction",IF(AZ3-J3&lt;$BN$3,IF(BC3&gt;=$BP$3,"","Infraction"),"Infraction"))),"Infraction")),"")</calculatedColumnFormula>
    </tableColumn>
    <tableColumn id="54" name="Alerte_x000a_4h30" dataDxfId="3">
      <calculatedColumnFormula>IF(BG3&gt;=$BO$3,IF(AW3="","Infraction",IF(AW3-K3-BK3&lt;=$BO$3,IF(AY3&lt;$BP$5,"Infraction",IF(AY3&gt;=$BP$4,"",IF(AZ3="","Infraction",IF(AZ3-K3-BL3&lt;=$BO$3,IF(BB3&lt;$BP$3,"Infraction",IF(BC3&gt;=$BP$4,"","Infraction")),"Infraction")))),"Infraction")),"")</calculatedColumnFormula>
    </tableColumn>
    <tableColumn id="55" name="Total temps_x000a_de conduite" dataDxfId="2">
      <calculatedColumnFormula>M3+Q3+U3+Y3+AC3+AG3+AK3+AO3</calculatedColumnFormula>
    </tableColumn>
    <tableColumn id="56" name="Total temps_x000a_de travail" dataDxfId="1">
      <calculatedColumnFormula>(AR3+AO3+AN3+AK3+AJ3+AG3+AF3+AC3+AB3+Y3+X3+U3+T3+Q3+P3+M3+L3)</calculatedColumnFormula>
    </tableColumn>
    <tableColumn id="57" name="Temps de_x000a_déchargement" dataDxfId="0">
      <calculatedColumnFormula>P3+T3+X3+AB3+AF3+AJ3+AN3+AR3+L3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6" name="Table6" displayName="Table6" ref="A2:D23" totalsRowShown="0" headerRowDxfId="52" dataDxfId="60" headerRowBorderDxfId="61" tableBorderDxfId="59" totalsRowBorderDxfId="58">
  <tableColumns count="4">
    <tableColumn id="1" name="Année" dataDxfId="57">
      <calculatedColumnFormula>IF(D3="","",Table6[[#This Row],[28/08/18]])</calculatedColumnFormula>
    </tableColumn>
    <tableColumn id="2" name="Mois" dataDxfId="56">
      <calculatedColumnFormula>IF(D3="","",Table6[[#This Row],[28/08/18]])</calculatedColumnFormula>
    </tableColumn>
    <tableColumn id="3" name="Semaine" dataDxfId="55">
      <calculatedColumnFormula>IF(D3="","",WEEKNUM(D3,2))</calculatedColumnFormula>
    </tableColumn>
    <tableColumn id="4" name="28/08/18" dataDxfId="5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 enableFormatConditionsCalculation="0">
    <pageSetUpPr fitToPage="1"/>
  </sheetPr>
  <dimension ref="A1:Q62"/>
  <sheetViews>
    <sheetView workbookViewId="0">
      <selection activeCell="Q15" sqref="Q15"/>
    </sheetView>
  </sheetViews>
  <sheetFormatPr baseColWidth="10" defaultRowHeight="14.4"/>
  <cols>
    <col min="1" max="1" width="12.77734375" bestFit="1" customWidth="1"/>
    <col min="2" max="14" width="9.44140625" customWidth="1"/>
    <col min="16" max="16" width="16.33203125" bestFit="1" customWidth="1"/>
  </cols>
  <sheetData>
    <row r="1" spans="1:17">
      <c r="A1" s="63" t="s">
        <v>27</v>
      </c>
      <c r="B1" s="63"/>
      <c r="C1" s="63"/>
      <c r="D1" s="63"/>
      <c r="E1" s="63"/>
      <c r="F1" s="63"/>
      <c r="G1" s="63"/>
      <c r="H1" s="63"/>
      <c r="I1" s="63"/>
      <c r="J1" s="63"/>
      <c r="K1" s="63"/>
      <c r="L1" s="63"/>
      <c r="M1" s="63"/>
      <c r="N1" s="63"/>
    </row>
    <row r="2" spans="1:17">
      <c r="A2" s="64"/>
      <c r="B2" s="64"/>
      <c r="C2" s="64"/>
      <c r="D2" s="64"/>
      <c r="E2" s="64"/>
      <c r="F2" s="64"/>
      <c r="G2" s="64"/>
      <c r="H2" s="64"/>
      <c r="I2" s="64"/>
      <c r="J2" s="64"/>
      <c r="K2" s="64"/>
      <c r="L2" s="64"/>
      <c r="M2" s="64"/>
      <c r="N2" s="64"/>
    </row>
    <row r="3" spans="1:17">
      <c r="A3" s="17"/>
      <c r="B3" s="17"/>
      <c r="C3" s="17"/>
      <c r="D3" s="17"/>
      <c r="E3" s="17"/>
      <c r="F3" s="17"/>
      <c r="G3" s="17"/>
      <c r="H3" s="17"/>
      <c r="I3" s="17"/>
      <c r="J3" s="17"/>
      <c r="K3" s="17"/>
      <c r="L3" s="17"/>
      <c r="M3" s="17"/>
      <c r="N3" s="17"/>
    </row>
    <row r="4" spans="1:17">
      <c r="A4" s="17"/>
      <c r="B4" s="17"/>
      <c r="C4" s="17"/>
      <c r="D4" s="17"/>
      <c r="E4" s="17"/>
      <c r="F4" s="17"/>
      <c r="G4" s="17"/>
      <c r="H4" s="17"/>
      <c r="I4" s="17"/>
      <c r="J4" s="17"/>
      <c r="K4" s="17"/>
      <c r="L4" s="17"/>
      <c r="M4" s="17"/>
      <c r="N4" s="17"/>
    </row>
    <row r="5" spans="1:17">
      <c r="A5" s="17"/>
      <c r="B5" s="17"/>
      <c r="C5" s="17"/>
      <c r="D5" s="17"/>
      <c r="E5" s="17"/>
      <c r="F5" s="17"/>
      <c r="G5" s="17"/>
      <c r="H5" s="17"/>
      <c r="I5" s="17"/>
      <c r="J5" s="17"/>
      <c r="K5" s="17"/>
      <c r="L5" s="17"/>
      <c r="M5" s="17"/>
      <c r="N5" s="17"/>
    </row>
    <row r="6" spans="1:17">
      <c r="A6" s="17"/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7">
      <c r="A7" s="6" t="s">
        <v>0</v>
      </c>
      <c r="B7" s="7"/>
      <c r="C7" s="7"/>
      <c r="D7" s="6"/>
      <c r="E7" s="6" t="s">
        <v>3</v>
      </c>
      <c r="F7" s="7"/>
      <c r="G7" s="7"/>
      <c r="H7" s="6"/>
      <c r="I7" s="6" t="s">
        <v>28</v>
      </c>
      <c r="J7" s="7"/>
      <c r="K7" s="7"/>
      <c r="L7" s="6"/>
      <c r="M7" s="6"/>
      <c r="N7" s="6"/>
    </row>
    <row r="8" spans="1:17">
      <c r="A8" s="6" t="s">
        <v>1</v>
      </c>
      <c r="B8" s="8"/>
      <c r="C8" s="8"/>
      <c r="D8" s="6"/>
      <c r="E8" s="6" t="s">
        <v>2</v>
      </c>
      <c r="F8" s="7"/>
      <c r="G8" s="8"/>
      <c r="H8" s="6"/>
      <c r="I8" s="6" t="s">
        <v>23</v>
      </c>
      <c r="J8" s="8">
        <f>O21</f>
        <v>0</v>
      </c>
      <c r="K8" s="8"/>
      <c r="L8" s="6" t="s">
        <v>24</v>
      </c>
      <c r="M8" s="7">
        <f>O37</f>
        <v>0</v>
      </c>
      <c r="N8" s="7"/>
    </row>
    <row r="9" spans="1:17">
      <c r="A9" s="6"/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</row>
    <row r="10" spans="1:17">
      <c r="A10" s="6"/>
      <c r="B10" s="6"/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</row>
    <row r="11" spans="1:17" s="4" customFormat="1" ht="30.75" customHeight="1">
      <c r="A11" s="65" t="s">
        <v>11</v>
      </c>
      <c r="B11" s="66"/>
      <c r="C11" s="66"/>
      <c r="D11" s="65" t="s">
        <v>32</v>
      </c>
      <c r="E11" s="66"/>
      <c r="F11" s="67"/>
      <c r="G11" s="20" t="s">
        <v>8</v>
      </c>
      <c r="H11" s="65" t="s">
        <v>10</v>
      </c>
      <c r="I11" s="66"/>
      <c r="J11" s="67"/>
      <c r="K11" s="3" t="s">
        <v>8</v>
      </c>
      <c r="L11" s="76" t="s">
        <v>22</v>
      </c>
      <c r="M11" s="77"/>
      <c r="N11" s="78"/>
      <c r="O11" s="3" t="s">
        <v>35</v>
      </c>
      <c r="P11" s="3" t="s">
        <v>33</v>
      </c>
      <c r="Q11" s="3" t="s">
        <v>34</v>
      </c>
    </row>
    <row r="12" spans="1:17" s="4" customFormat="1" ht="28.8">
      <c r="A12" s="3"/>
      <c r="B12" s="3" t="s">
        <v>4</v>
      </c>
      <c r="C12" s="3" t="s">
        <v>18</v>
      </c>
      <c r="D12" s="3" t="s">
        <v>5</v>
      </c>
      <c r="E12" s="3" t="s">
        <v>6</v>
      </c>
      <c r="F12" s="3" t="s">
        <v>7</v>
      </c>
      <c r="G12" s="3" t="s">
        <v>9</v>
      </c>
      <c r="H12" s="29" t="s">
        <v>5</v>
      </c>
      <c r="I12" s="29" t="s">
        <v>6</v>
      </c>
      <c r="J12" s="29" t="s">
        <v>7</v>
      </c>
      <c r="K12" s="29"/>
      <c r="L12" s="3" t="s">
        <v>5</v>
      </c>
      <c r="M12" s="3" t="s">
        <v>6</v>
      </c>
      <c r="N12" s="3" t="s">
        <v>7</v>
      </c>
      <c r="O12" s="3" t="s">
        <v>36</v>
      </c>
      <c r="P12" s="3"/>
      <c r="Q12" s="3"/>
    </row>
    <row r="13" spans="1:17">
      <c r="A13" s="1" t="s">
        <v>12</v>
      </c>
      <c r="B13" s="75"/>
      <c r="C13" s="62"/>
      <c r="D13" s="2">
        <v>8</v>
      </c>
      <c r="E13" s="2">
        <v>9</v>
      </c>
      <c r="F13" s="2">
        <f>E13-D13</f>
        <v>1</v>
      </c>
      <c r="G13" s="24"/>
      <c r="H13" s="75"/>
      <c r="I13" s="61"/>
      <c r="J13" s="61"/>
      <c r="K13" s="61"/>
      <c r="L13" s="60"/>
      <c r="M13" s="60"/>
      <c r="N13" s="68"/>
      <c r="O13" s="1"/>
    </row>
    <row r="14" spans="1:17">
      <c r="A14" s="1" t="s">
        <v>13</v>
      </c>
      <c r="B14" s="2">
        <v>1</v>
      </c>
      <c r="C14" s="2">
        <v>8</v>
      </c>
      <c r="D14" s="59"/>
      <c r="E14" s="60"/>
      <c r="F14" s="60"/>
      <c r="G14" s="68"/>
      <c r="H14" s="30"/>
      <c r="I14" s="30"/>
      <c r="J14" s="30"/>
      <c r="K14" s="30"/>
      <c r="L14" s="69"/>
      <c r="M14" s="70"/>
      <c r="N14" s="71"/>
      <c r="O14" s="1"/>
      <c r="P14" s="23"/>
    </row>
    <row r="15" spans="1:17">
      <c r="A15" s="1" t="s">
        <v>13</v>
      </c>
      <c r="B15" s="2">
        <v>2</v>
      </c>
      <c r="C15" s="2">
        <v>8</v>
      </c>
      <c r="D15" s="69"/>
      <c r="E15" s="70"/>
      <c r="F15" s="70"/>
      <c r="G15" s="71"/>
      <c r="H15" s="2"/>
      <c r="I15" s="2"/>
      <c r="J15" s="30"/>
      <c r="K15" s="2"/>
      <c r="L15" s="69"/>
      <c r="M15" s="70"/>
      <c r="N15" s="71"/>
      <c r="O15" s="1"/>
    </row>
    <row r="16" spans="1:17">
      <c r="A16" s="1" t="s">
        <v>13</v>
      </c>
      <c r="B16" s="2">
        <v>3</v>
      </c>
      <c r="C16" s="2">
        <v>16</v>
      </c>
      <c r="D16" s="69"/>
      <c r="E16" s="70"/>
      <c r="F16" s="70"/>
      <c r="G16" s="71"/>
      <c r="H16" s="2"/>
      <c r="I16" s="2"/>
      <c r="J16" s="30"/>
      <c r="K16" s="2"/>
      <c r="L16" s="69"/>
      <c r="M16" s="70"/>
      <c r="N16" s="71"/>
      <c r="O16" s="1"/>
    </row>
    <row r="17" spans="1:15">
      <c r="A17" s="1" t="s">
        <v>13</v>
      </c>
      <c r="B17" s="2"/>
      <c r="C17" s="2"/>
      <c r="D17" s="69"/>
      <c r="E17" s="70"/>
      <c r="F17" s="70"/>
      <c r="G17" s="71"/>
      <c r="H17" s="2"/>
      <c r="I17" s="2"/>
      <c r="J17" s="2"/>
      <c r="K17" s="2"/>
      <c r="L17" s="69"/>
      <c r="M17" s="70"/>
      <c r="N17" s="71"/>
      <c r="O17" s="1"/>
    </row>
    <row r="18" spans="1:15">
      <c r="A18" s="1" t="s">
        <v>13</v>
      </c>
      <c r="B18" s="2"/>
      <c r="C18" s="2"/>
      <c r="D18" s="69"/>
      <c r="E18" s="70"/>
      <c r="F18" s="70"/>
      <c r="G18" s="71"/>
      <c r="H18" s="2"/>
      <c r="I18" s="2"/>
      <c r="J18" s="2"/>
      <c r="K18" s="2"/>
      <c r="L18" s="69"/>
      <c r="M18" s="70"/>
      <c r="N18" s="71"/>
      <c r="O18" s="1"/>
    </row>
    <row r="19" spans="1:15">
      <c r="A19" s="1" t="s">
        <v>13</v>
      </c>
      <c r="B19" s="2"/>
      <c r="C19" s="2"/>
      <c r="D19" s="69"/>
      <c r="E19" s="70"/>
      <c r="F19" s="70"/>
      <c r="G19" s="71"/>
      <c r="H19" s="2"/>
      <c r="I19" s="2"/>
      <c r="J19" s="2"/>
      <c r="K19" s="2"/>
      <c r="L19" s="72"/>
      <c r="M19" s="73"/>
      <c r="N19" s="74"/>
      <c r="O19" s="1"/>
    </row>
    <row r="20" spans="1:15">
      <c r="A20" s="1" t="s">
        <v>14</v>
      </c>
      <c r="B20" s="59"/>
      <c r="C20" s="62"/>
      <c r="D20" s="69"/>
      <c r="E20" s="70"/>
      <c r="F20" s="73"/>
      <c r="G20" s="74"/>
      <c r="H20" s="59"/>
      <c r="I20" s="60"/>
      <c r="J20" s="61"/>
      <c r="K20" s="62"/>
      <c r="L20" s="21">
        <v>15.75</v>
      </c>
      <c r="M20" s="21">
        <v>17.75</v>
      </c>
      <c r="N20" s="21">
        <f>M20-L20</f>
        <v>2</v>
      </c>
      <c r="O20" s="1"/>
    </row>
    <row r="21" spans="1:15">
      <c r="A21" s="26" t="s">
        <v>15</v>
      </c>
      <c r="B21" s="28"/>
      <c r="C21" s="27"/>
      <c r="D21" s="72"/>
      <c r="E21" s="74"/>
      <c r="F21" s="25"/>
      <c r="G21" s="24"/>
      <c r="H21" s="72"/>
      <c r="I21" s="74"/>
      <c r="J21" s="25"/>
      <c r="K21" s="2"/>
      <c r="L21" s="75"/>
      <c r="M21" s="62"/>
      <c r="N21" s="2"/>
      <c r="O21" s="1">
        <f>SUM(O13:O20)</f>
        <v>0</v>
      </c>
    </row>
    <row r="22" spans="1:15">
      <c r="A22" s="6"/>
      <c r="B22" s="6"/>
      <c r="C22" s="6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</row>
    <row r="23" spans="1:15">
      <c r="A23" s="6" t="s">
        <v>16</v>
      </c>
      <c r="B23" s="7"/>
      <c r="C23" s="6"/>
      <c r="D23" s="6" t="s">
        <v>17</v>
      </c>
      <c r="E23" s="7"/>
      <c r="F23" s="6"/>
      <c r="G23" s="6"/>
      <c r="H23" s="6"/>
      <c r="I23" s="6" t="s">
        <v>20</v>
      </c>
      <c r="J23" s="7"/>
      <c r="K23" s="6" t="s">
        <v>19</v>
      </c>
      <c r="L23" s="6"/>
      <c r="M23" s="6"/>
      <c r="N23" s="6"/>
    </row>
    <row r="24" spans="1:15">
      <c r="A24" s="6" t="s">
        <v>21</v>
      </c>
      <c r="B24" s="7"/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</row>
    <row r="25" spans="1:15">
      <c r="A25" s="6"/>
      <c r="B25" s="6"/>
      <c r="C25" s="6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</row>
    <row r="26" spans="1:15">
      <c r="A26" s="6"/>
      <c r="B26" s="6"/>
      <c r="C26" s="6"/>
      <c r="D26" s="6"/>
      <c r="E26" s="6"/>
      <c r="F26" s="6"/>
      <c r="G26" s="6"/>
      <c r="H26" s="6"/>
      <c r="I26" s="6"/>
      <c r="J26" s="6"/>
      <c r="K26" s="6"/>
      <c r="L26" s="6"/>
      <c r="M26" s="6"/>
      <c r="N26" s="6"/>
    </row>
    <row r="27" spans="1:15" ht="28.8">
      <c r="A27" s="65" t="s">
        <v>30</v>
      </c>
      <c r="B27" s="66"/>
      <c r="C27" s="66"/>
      <c r="D27" s="65" t="s">
        <v>32</v>
      </c>
      <c r="E27" s="66"/>
      <c r="F27" s="67"/>
      <c r="G27" s="20" t="s">
        <v>8</v>
      </c>
      <c r="H27" s="65" t="s">
        <v>10</v>
      </c>
      <c r="I27" s="66"/>
      <c r="J27" s="67"/>
      <c r="K27" s="3" t="s">
        <v>8</v>
      </c>
      <c r="L27" s="76" t="s">
        <v>22</v>
      </c>
      <c r="M27" s="77"/>
      <c r="N27" s="78"/>
      <c r="O27" s="3" t="s">
        <v>35</v>
      </c>
    </row>
    <row r="28" spans="1:15" ht="28.8">
      <c r="A28" s="3"/>
      <c r="B28" s="3" t="s">
        <v>4</v>
      </c>
      <c r="C28" s="3" t="s">
        <v>18</v>
      </c>
      <c r="D28" s="3" t="s">
        <v>5</v>
      </c>
      <c r="E28" s="3" t="s">
        <v>6</v>
      </c>
      <c r="F28" s="3" t="s">
        <v>7</v>
      </c>
      <c r="G28" s="3" t="s">
        <v>9</v>
      </c>
      <c r="H28" s="3" t="s">
        <v>5</v>
      </c>
      <c r="I28" s="3" t="s">
        <v>6</v>
      </c>
      <c r="J28" s="3" t="s">
        <v>7</v>
      </c>
      <c r="K28" s="3"/>
      <c r="L28" s="3" t="s">
        <v>5</v>
      </c>
      <c r="M28" s="3" t="s">
        <v>6</v>
      </c>
      <c r="N28" s="3" t="s">
        <v>7</v>
      </c>
      <c r="O28" s="3" t="s">
        <v>36</v>
      </c>
    </row>
    <row r="29" spans="1:15">
      <c r="A29" s="1" t="s">
        <v>12</v>
      </c>
      <c r="B29" s="22"/>
      <c r="C29" s="22"/>
      <c r="D29" s="2"/>
      <c r="E29" s="2"/>
      <c r="F29" s="2"/>
      <c r="G29" s="2"/>
      <c r="H29" s="22"/>
      <c r="I29" s="22"/>
      <c r="J29" s="22"/>
      <c r="K29" s="22"/>
      <c r="L29" s="22"/>
      <c r="M29" s="22"/>
      <c r="N29" s="22"/>
      <c r="O29" s="1"/>
    </row>
    <row r="30" spans="1:15">
      <c r="A30" s="1" t="s">
        <v>13</v>
      </c>
      <c r="B30" s="2"/>
      <c r="C30" s="2"/>
      <c r="D30" s="22"/>
      <c r="E30" s="22"/>
      <c r="F30" s="22"/>
      <c r="G30" s="22"/>
      <c r="H30" s="2"/>
      <c r="I30" s="2"/>
      <c r="J30" s="2"/>
      <c r="K30" s="2"/>
      <c r="L30" s="22"/>
      <c r="M30" s="22"/>
      <c r="N30" s="22"/>
      <c r="O30" s="1"/>
    </row>
    <row r="31" spans="1:15">
      <c r="A31" s="1" t="s">
        <v>13</v>
      </c>
      <c r="B31" s="2"/>
      <c r="C31" s="2"/>
      <c r="D31" s="22"/>
      <c r="E31" s="22"/>
      <c r="F31" s="22"/>
      <c r="G31" s="22"/>
      <c r="H31" s="2"/>
      <c r="I31" s="2"/>
      <c r="J31" s="2"/>
      <c r="K31" s="2"/>
      <c r="L31" s="22"/>
      <c r="M31" s="22"/>
      <c r="N31" s="22"/>
      <c r="O31" s="1"/>
    </row>
    <row r="32" spans="1:15">
      <c r="A32" s="1" t="s">
        <v>13</v>
      </c>
      <c r="B32" s="2"/>
      <c r="C32" s="2"/>
      <c r="D32" s="22"/>
      <c r="E32" s="22"/>
      <c r="F32" s="22"/>
      <c r="G32" s="22"/>
      <c r="H32" s="2"/>
      <c r="I32" s="2"/>
      <c r="J32" s="2"/>
      <c r="K32" s="2"/>
      <c r="L32" s="22"/>
      <c r="M32" s="22"/>
      <c r="N32" s="22"/>
      <c r="O32" s="1"/>
    </row>
    <row r="33" spans="1:15">
      <c r="A33" s="1" t="s">
        <v>13</v>
      </c>
      <c r="B33" s="2"/>
      <c r="C33" s="2"/>
      <c r="D33" s="22"/>
      <c r="E33" s="22"/>
      <c r="F33" s="22"/>
      <c r="G33" s="22"/>
      <c r="H33" s="2"/>
      <c r="I33" s="2"/>
      <c r="J33" s="2"/>
      <c r="K33" s="2"/>
      <c r="L33" s="22"/>
      <c r="M33" s="22"/>
      <c r="N33" s="22"/>
      <c r="O33" s="1"/>
    </row>
    <row r="34" spans="1:15">
      <c r="A34" s="1" t="s">
        <v>13</v>
      </c>
      <c r="B34" s="2"/>
      <c r="C34" s="2"/>
      <c r="D34" s="22"/>
      <c r="E34" s="22"/>
      <c r="F34" s="22"/>
      <c r="G34" s="22"/>
      <c r="H34" s="2"/>
      <c r="I34" s="2"/>
      <c r="J34" s="2"/>
      <c r="K34" s="2"/>
      <c r="L34" s="22"/>
      <c r="M34" s="22"/>
      <c r="N34" s="22"/>
      <c r="O34" s="1"/>
    </row>
    <row r="35" spans="1:15">
      <c r="A35" s="1" t="s">
        <v>13</v>
      </c>
      <c r="B35" s="2"/>
      <c r="C35" s="2"/>
      <c r="D35" s="22"/>
      <c r="E35" s="22"/>
      <c r="F35" s="22"/>
      <c r="G35" s="22"/>
      <c r="H35" s="2"/>
      <c r="I35" s="2"/>
      <c r="J35" s="2"/>
      <c r="K35" s="2"/>
      <c r="L35" s="22"/>
      <c r="M35" s="22"/>
      <c r="N35" s="22"/>
      <c r="O35" s="1"/>
    </row>
    <row r="36" spans="1:15">
      <c r="A36" s="1" t="s">
        <v>14</v>
      </c>
      <c r="B36" s="22"/>
      <c r="C36" s="22"/>
      <c r="D36" s="22"/>
      <c r="E36" s="22"/>
      <c r="F36" s="22"/>
      <c r="G36" s="22"/>
      <c r="H36" s="22"/>
      <c r="I36" s="22"/>
      <c r="J36" s="22"/>
      <c r="K36" s="22"/>
      <c r="L36" s="21"/>
      <c r="M36" s="21"/>
      <c r="N36" s="21"/>
      <c r="O36" s="1"/>
    </row>
    <row r="37" spans="1:15">
      <c r="A37" s="1" t="s">
        <v>15</v>
      </c>
      <c r="B37" s="22"/>
      <c r="C37" s="2"/>
      <c r="D37" s="22"/>
      <c r="E37" s="22"/>
      <c r="F37" s="2"/>
      <c r="G37" s="2"/>
      <c r="H37" s="22"/>
      <c r="I37" s="22"/>
      <c r="J37" s="2"/>
      <c r="K37" s="2"/>
      <c r="L37" s="22"/>
      <c r="M37" s="22"/>
      <c r="N37" s="2"/>
      <c r="O37" s="1">
        <f>SUM(O29:O36)</f>
        <v>0</v>
      </c>
    </row>
    <row r="38" spans="1:15">
      <c r="A38" s="6"/>
      <c r="B38" s="6"/>
      <c r="C38" s="6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</row>
    <row r="39" spans="1:15">
      <c r="A39" s="6" t="s">
        <v>16</v>
      </c>
      <c r="B39" s="7"/>
      <c r="C39" s="6"/>
      <c r="D39" s="6" t="s">
        <v>17</v>
      </c>
      <c r="E39" s="7"/>
      <c r="F39" s="6"/>
      <c r="G39" s="6"/>
      <c r="H39" s="6"/>
      <c r="I39" s="79" t="s">
        <v>20</v>
      </c>
      <c r="J39" s="79"/>
      <c r="K39" s="5"/>
      <c r="L39" s="7"/>
      <c r="M39" s="6" t="s">
        <v>19</v>
      </c>
      <c r="N39" s="6"/>
    </row>
    <row r="40" spans="1:15">
      <c r="A40" s="6" t="s">
        <v>21</v>
      </c>
      <c r="B40" s="7"/>
      <c r="C40" s="7"/>
      <c r="D40" s="7"/>
      <c r="E40" s="7"/>
      <c r="F40" s="7"/>
      <c r="G40" s="7"/>
      <c r="H40" s="7"/>
      <c r="I40" s="7"/>
      <c r="J40" s="7"/>
      <c r="K40" s="7"/>
      <c r="L40" s="7"/>
      <c r="M40" s="7"/>
      <c r="N40" s="7"/>
    </row>
    <row r="41" spans="1:15">
      <c r="A41" s="6"/>
      <c r="B41" s="6"/>
      <c r="C41" s="6"/>
      <c r="D41" s="6"/>
      <c r="E41" s="6"/>
      <c r="F41" s="6"/>
      <c r="G41" s="6"/>
      <c r="H41" s="6"/>
      <c r="I41" s="6"/>
      <c r="J41" s="6"/>
      <c r="K41" s="6"/>
      <c r="L41" s="6"/>
      <c r="M41" s="6"/>
      <c r="N41" s="6"/>
    </row>
    <row r="42" spans="1:15">
      <c r="A42" s="6"/>
      <c r="B42" s="6"/>
      <c r="C42" s="6"/>
      <c r="D42" s="6"/>
      <c r="E42" s="6"/>
      <c r="F42" s="6"/>
      <c r="G42" s="6"/>
      <c r="H42" s="6"/>
      <c r="I42" s="6"/>
      <c r="J42" s="6"/>
      <c r="K42" s="6"/>
      <c r="L42" s="6"/>
      <c r="M42" s="6"/>
      <c r="N42" s="6"/>
    </row>
    <row r="43" spans="1:15" ht="28.8">
      <c r="A43" s="65" t="s">
        <v>31</v>
      </c>
      <c r="B43" s="66"/>
      <c r="C43" s="66"/>
      <c r="D43" s="65" t="s">
        <v>32</v>
      </c>
      <c r="E43" s="66"/>
      <c r="F43" s="67"/>
      <c r="G43" s="20" t="s">
        <v>8</v>
      </c>
      <c r="H43" s="65" t="s">
        <v>10</v>
      </c>
      <c r="I43" s="66"/>
      <c r="J43" s="67"/>
      <c r="K43" s="3" t="s">
        <v>8</v>
      </c>
      <c r="L43" s="76" t="s">
        <v>22</v>
      </c>
      <c r="M43" s="77"/>
      <c r="N43" s="78"/>
    </row>
    <row r="44" spans="1:15" ht="28.8">
      <c r="A44" s="3"/>
      <c r="B44" s="3" t="s">
        <v>4</v>
      </c>
      <c r="C44" s="3" t="s">
        <v>18</v>
      </c>
      <c r="D44" s="3" t="s">
        <v>5</v>
      </c>
      <c r="E44" s="3" t="s">
        <v>6</v>
      </c>
      <c r="F44" s="3" t="s">
        <v>7</v>
      </c>
      <c r="G44" s="3" t="s">
        <v>9</v>
      </c>
      <c r="H44" s="3" t="s">
        <v>5</v>
      </c>
      <c r="I44" s="3" t="s">
        <v>6</v>
      </c>
      <c r="J44" s="3" t="s">
        <v>7</v>
      </c>
      <c r="K44" s="3"/>
      <c r="L44" s="3" t="s">
        <v>5</v>
      </c>
      <c r="M44" s="3" t="s">
        <v>6</v>
      </c>
      <c r="N44" s="3" t="s">
        <v>7</v>
      </c>
    </row>
    <row r="45" spans="1:15">
      <c r="A45" s="1" t="s">
        <v>12</v>
      </c>
      <c r="B45" s="22"/>
      <c r="C45" s="22"/>
      <c r="D45" s="2"/>
      <c r="E45" s="2"/>
      <c r="F45" s="2"/>
      <c r="G45" s="2"/>
      <c r="H45" s="22"/>
      <c r="I45" s="22"/>
      <c r="J45" s="22"/>
      <c r="K45" s="22"/>
      <c r="L45" s="22"/>
      <c r="M45" s="22"/>
      <c r="N45" s="22"/>
    </row>
    <row r="46" spans="1:15">
      <c r="A46" s="1" t="s">
        <v>13</v>
      </c>
      <c r="B46" s="2"/>
      <c r="C46" s="2"/>
      <c r="D46" s="22"/>
      <c r="E46" s="22"/>
      <c r="F46" s="22"/>
      <c r="G46" s="22"/>
      <c r="H46" s="2"/>
      <c r="I46" s="2"/>
      <c r="J46" s="2"/>
      <c r="K46" s="2"/>
      <c r="L46" s="22"/>
      <c r="M46" s="22"/>
      <c r="N46" s="22"/>
    </row>
    <row r="47" spans="1:15">
      <c r="A47" s="1" t="s">
        <v>13</v>
      </c>
      <c r="B47" s="2"/>
      <c r="C47" s="2"/>
      <c r="D47" s="22"/>
      <c r="E47" s="22"/>
      <c r="F47" s="22"/>
      <c r="G47" s="22"/>
      <c r="H47" s="2"/>
      <c r="I47" s="2"/>
      <c r="J47" s="2"/>
      <c r="K47" s="2"/>
      <c r="L47" s="22"/>
      <c r="M47" s="22"/>
      <c r="N47" s="22"/>
    </row>
    <row r="48" spans="1:15">
      <c r="A48" s="1" t="s">
        <v>13</v>
      </c>
      <c r="B48" s="2"/>
      <c r="C48" s="2"/>
      <c r="D48" s="22"/>
      <c r="E48" s="22"/>
      <c r="F48" s="22"/>
      <c r="G48" s="22"/>
      <c r="H48" s="2"/>
      <c r="I48" s="2"/>
      <c r="J48" s="2"/>
      <c r="K48" s="2"/>
      <c r="L48" s="22"/>
      <c r="M48" s="22"/>
      <c r="N48" s="22"/>
    </row>
    <row r="49" spans="1:15">
      <c r="A49" s="1" t="s">
        <v>13</v>
      </c>
      <c r="B49" s="2"/>
      <c r="C49" s="2"/>
      <c r="D49" s="22"/>
      <c r="E49" s="22"/>
      <c r="F49" s="22"/>
      <c r="G49" s="22"/>
      <c r="H49" s="2"/>
      <c r="I49" s="2"/>
      <c r="J49" s="2"/>
      <c r="K49" s="2"/>
      <c r="L49" s="22"/>
      <c r="M49" s="22"/>
      <c r="N49" s="22"/>
    </row>
    <row r="50" spans="1:15">
      <c r="A50" s="1" t="s">
        <v>13</v>
      </c>
      <c r="B50" s="2"/>
      <c r="C50" s="2"/>
      <c r="D50" s="22"/>
      <c r="E50" s="22"/>
      <c r="F50" s="22"/>
      <c r="G50" s="22"/>
      <c r="H50" s="2"/>
      <c r="I50" s="2"/>
      <c r="J50" s="2"/>
      <c r="K50" s="2"/>
      <c r="L50" s="22"/>
      <c r="M50" s="22"/>
      <c r="N50" s="22"/>
    </row>
    <row r="51" spans="1:15">
      <c r="A51" s="1" t="s">
        <v>13</v>
      </c>
      <c r="B51" s="2"/>
      <c r="C51" s="2"/>
      <c r="D51" s="22"/>
      <c r="E51" s="22"/>
      <c r="F51" s="22"/>
      <c r="G51" s="22"/>
      <c r="H51" s="2"/>
      <c r="I51" s="2"/>
      <c r="J51" s="2"/>
      <c r="K51" s="2"/>
      <c r="L51" s="22"/>
      <c r="M51" s="22"/>
      <c r="N51" s="22"/>
    </row>
    <row r="52" spans="1:15">
      <c r="A52" s="1" t="s">
        <v>14</v>
      </c>
      <c r="B52" s="22"/>
      <c r="C52" s="22"/>
      <c r="D52" s="22"/>
      <c r="E52" s="22"/>
      <c r="F52" s="22"/>
      <c r="G52" s="22"/>
      <c r="H52" s="22"/>
      <c r="I52" s="22"/>
      <c r="J52" s="22"/>
      <c r="K52" s="22"/>
      <c r="L52" s="21"/>
      <c r="M52" s="21"/>
      <c r="N52" s="21"/>
    </row>
    <row r="53" spans="1:15">
      <c r="A53" s="1" t="s">
        <v>15</v>
      </c>
      <c r="B53" s="22"/>
      <c r="C53" s="2"/>
      <c r="D53" s="22"/>
      <c r="E53" s="22"/>
      <c r="F53" s="2"/>
      <c r="G53" s="2"/>
      <c r="H53" s="22"/>
      <c r="I53" s="22"/>
      <c r="J53" s="2"/>
      <c r="K53" s="2"/>
      <c r="L53" s="22"/>
      <c r="M53" s="22"/>
      <c r="N53" s="2"/>
    </row>
    <row r="54" spans="1:15">
      <c r="A54" s="6"/>
      <c r="B54" s="6"/>
      <c r="C54" s="6"/>
      <c r="D54" s="6"/>
      <c r="E54" s="6"/>
      <c r="F54" s="6"/>
      <c r="G54" s="6"/>
      <c r="H54" s="6"/>
      <c r="I54" s="6"/>
      <c r="J54" s="6"/>
      <c r="K54" s="6"/>
      <c r="L54" s="6"/>
      <c r="M54" s="6"/>
      <c r="N54" s="6"/>
    </row>
    <row r="55" spans="1:15">
      <c r="A55" s="6" t="s">
        <v>16</v>
      </c>
      <c r="B55" s="7"/>
      <c r="C55" s="6"/>
      <c r="D55" s="6" t="s">
        <v>17</v>
      </c>
      <c r="E55" s="7"/>
      <c r="F55" s="6"/>
      <c r="G55" s="6"/>
      <c r="H55" s="6"/>
      <c r="I55" s="6" t="s">
        <v>20</v>
      </c>
      <c r="J55" s="7"/>
      <c r="K55" s="6" t="s">
        <v>19</v>
      </c>
      <c r="L55" s="6"/>
      <c r="M55" s="6"/>
      <c r="N55" s="6"/>
    </row>
    <row r="56" spans="1:15">
      <c r="A56" s="6" t="s">
        <v>21</v>
      </c>
      <c r="B56" s="7"/>
      <c r="C56" s="7"/>
      <c r="D56" s="7"/>
      <c r="E56" s="7"/>
      <c r="F56" s="7"/>
      <c r="G56" s="7"/>
      <c r="H56" s="7"/>
      <c r="I56" s="7"/>
      <c r="J56" s="7"/>
      <c r="K56" s="7"/>
      <c r="L56" s="7"/>
      <c r="M56" s="7"/>
      <c r="N56" s="7"/>
    </row>
    <row r="57" spans="1:15">
      <c r="A57" s="6"/>
      <c r="B57" s="6"/>
      <c r="C57" s="6"/>
      <c r="D57" s="6"/>
      <c r="E57" s="6"/>
      <c r="F57" s="6"/>
      <c r="G57" s="6"/>
      <c r="H57" s="6"/>
      <c r="I57" s="6"/>
      <c r="J57" s="6"/>
      <c r="K57" s="6"/>
      <c r="L57" s="6"/>
      <c r="M57" s="6"/>
      <c r="N57" s="6"/>
    </row>
    <row r="58" spans="1:15">
      <c r="E58" s="9" t="s">
        <v>29</v>
      </c>
      <c r="F58" s="10"/>
      <c r="G58" s="10"/>
      <c r="H58" s="11"/>
      <c r="J58" s="6" t="s">
        <v>26</v>
      </c>
      <c r="K58" s="6"/>
      <c r="L58" s="7"/>
      <c r="M58" s="7"/>
      <c r="N58" s="18" t="s">
        <v>25</v>
      </c>
    </row>
    <row r="59" spans="1:15">
      <c r="E59" s="12"/>
      <c r="F59" s="13"/>
      <c r="G59" s="13"/>
      <c r="H59" s="14"/>
      <c r="K59" s="19"/>
      <c r="L59" s="19"/>
      <c r="M59" s="19"/>
      <c r="N59" s="19"/>
      <c r="O59" s="19"/>
    </row>
    <row r="60" spans="1:15">
      <c r="E60" s="15"/>
      <c r="F60" s="7"/>
      <c r="G60" s="7"/>
      <c r="H60" s="16"/>
      <c r="K60" s="19"/>
      <c r="L60" s="19"/>
      <c r="M60" s="19"/>
      <c r="N60" s="19"/>
      <c r="O60" s="19"/>
    </row>
    <row r="61" spans="1:15">
      <c r="K61" s="19"/>
      <c r="L61" s="19"/>
      <c r="M61" s="19"/>
      <c r="N61" s="19"/>
      <c r="O61" s="19"/>
    </row>
    <row r="62" spans="1:15">
      <c r="K62" s="19"/>
      <c r="L62" s="19"/>
      <c r="M62" s="19"/>
      <c r="N62" s="19"/>
      <c r="O62" s="19"/>
    </row>
  </sheetData>
  <mergeCells count="23">
    <mergeCell ref="L43:N43"/>
    <mergeCell ref="I39:J39"/>
    <mergeCell ref="H21:I21"/>
    <mergeCell ref="D21:E21"/>
    <mergeCell ref="A43:C43"/>
    <mergeCell ref="D43:F43"/>
    <mergeCell ref="H43:J43"/>
    <mergeCell ref="H20:K20"/>
    <mergeCell ref="A1:N2"/>
    <mergeCell ref="A27:C27"/>
    <mergeCell ref="D11:F11"/>
    <mergeCell ref="A11:C11"/>
    <mergeCell ref="L13:N19"/>
    <mergeCell ref="H13:K13"/>
    <mergeCell ref="D14:G20"/>
    <mergeCell ref="B13:C13"/>
    <mergeCell ref="B20:C20"/>
    <mergeCell ref="H27:J27"/>
    <mergeCell ref="L27:N27"/>
    <mergeCell ref="L11:N11"/>
    <mergeCell ref="H11:J11"/>
    <mergeCell ref="D27:F27"/>
    <mergeCell ref="L21:M21"/>
  </mergeCells>
  <pageMargins left="0.25" right="0.25" top="0.75" bottom="0.75" header="0.3" footer="0.3"/>
  <pageSetup paperSize="9" scale="72" fitToHeight="0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 enableFormatConditionsCalculation="0">
    <tabColor rgb="FF3366FF"/>
  </sheetPr>
  <dimension ref="A1:BP23"/>
  <sheetViews>
    <sheetView tabSelected="1" workbookViewId="0">
      <selection activeCell="D25" sqref="D25"/>
    </sheetView>
  </sheetViews>
  <sheetFormatPr baseColWidth="10" defaultColWidth="10.77734375" defaultRowHeight="14.4"/>
  <cols>
    <col min="1" max="3" width="10.77734375" style="31" customWidth="1"/>
    <col min="4" max="4" width="20.5546875" style="31" customWidth="1"/>
    <col min="5" max="5" width="19.6640625" style="31" bestFit="1" customWidth="1"/>
    <col min="6" max="6" width="12" style="31" bestFit="1" customWidth="1"/>
    <col min="7" max="12" width="10.77734375" style="31" customWidth="1"/>
    <col min="13" max="13" width="12.77734375" style="31" customWidth="1"/>
    <col min="14" max="16" width="10.77734375" style="31" customWidth="1"/>
    <col min="17" max="17" width="12.77734375" style="31" customWidth="1"/>
    <col min="18" max="20" width="10.77734375" style="31" customWidth="1"/>
    <col min="21" max="21" width="12.77734375" style="31" customWidth="1"/>
    <col min="22" max="24" width="10.77734375" style="31" customWidth="1"/>
    <col min="25" max="25" width="12.77734375" style="31" customWidth="1"/>
    <col min="26" max="28" width="10.77734375" style="31" customWidth="1"/>
    <col min="29" max="29" width="12.77734375" style="31" customWidth="1"/>
    <col min="30" max="32" width="10.77734375" style="31" customWidth="1"/>
    <col min="33" max="33" width="12.77734375" style="31" customWidth="1"/>
    <col min="34" max="36" width="10.77734375" style="31" customWidth="1"/>
    <col min="37" max="37" width="12.77734375" style="31" customWidth="1"/>
    <col min="38" max="40" width="10.77734375" style="31" customWidth="1"/>
    <col min="41" max="41" width="12.77734375" style="31" customWidth="1"/>
    <col min="42" max="44" width="10.77734375" style="31" customWidth="1"/>
    <col min="45" max="45" width="12.77734375" style="31" customWidth="1"/>
    <col min="46" max="54" width="10.77734375" style="31" customWidth="1"/>
    <col min="55" max="58" width="11.77734375" style="31" customWidth="1"/>
    <col min="59" max="61" width="16.77734375" style="31" customWidth="1"/>
    <col min="62" max="62" width="10.77734375" style="31" customWidth="1"/>
    <col min="63" max="64" width="18.77734375" style="31" customWidth="1"/>
    <col min="65" max="66" width="12.77734375" style="31" customWidth="1"/>
    <col min="67" max="16384" width="10.77734375" style="31"/>
  </cols>
  <sheetData>
    <row r="1" spans="1:68" ht="28.05" customHeight="1">
      <c r="J1" s="80" t="s">
        <v>43</v>
      </c>
      <c r="K1" s="81"/>
      <c r="L1" s="82"/>
      <c r="N1" s="80" t="s">
        <v>44</v>
      </c>
      <c r="O1" s="81"/>
      <c r="P1" s="82"/>
      <c r="Q1" s="32"/>
      <c r="R1" s="80" t="s">
        <v>45</v>
      </c>
      <c r="S1" s="81"/>
      <c r="T1" s="82"/>
      <c r="U1" s="32"/>
      <c r="V1" s="80" t="s">
        <v>46</v>
      </c>
      <c r="W1" s="81"/>
      <c r="X1" s="82"/>
      <c r="Y1" s="32"/>
      <c r="Z1" s="80" t="s">
        <v>47</v>
      </c>
      <c r="AA1" s="81"/>
      <c r="AB1" s="82"/>
      <c r="AC1" s="32"/>
      <c r="AD1" s="80" t="s">
        <v>48</v>
      </c>
      <c r="AE1" s="81"/>
      <c r="AF1" s="82"/>
      <c r="AG1" s="32"/>
      <c r="AH1" s="89" t="s">
        <v>49</v>
      </c>
      <c r="AI1" s="90"/>
      <c r="AJ1" s="91"/>
      <c r="AK1" s="32"/>
      <c r="AL1" s="89" t="s">
        <v>50</v>
      </c>
      <c r="AM1" s="90"/>
      <c r="AN1" s="91"/>
      <c r="AO1" s="32"/>
      <c r="AP1" s="89" t="s">
        <v>51</v>
      </c>
      <c r="AQ1" s="90"/>
      <c r="AR1" s="91"/>
      <c r="AS1" s="32"/>
      <c r="AT1" s="89" t="s">
        <v>52</v>
      </c>
      <c r="AU1" s="90"/>
      <c r="AV1" s="91"/>
      <c r="AW1" s="83" t="s">
        <v>41</v>
      </c>
      <c r="AX1" s="84"/>
      <c r="AY1" s="85"/>
      <c r="AZ1" s="86" t="s">
        <v>42</v>
      </c>
      <c r="BA1" s="87"/>
      <c r="BB1" s="88"/>
      <c r="BM1" s="55"/>
      <c r="BN1" s="55"/>
      <c r="BO1" s="52"/>
      <c r="BP1" s="52"/>
    </row>
    <row r="2" spans="1:68" ht="54" customHeight="1">
      <c r="A2" s="33" t="s">
        <v>65</v>
      </c>
      <c r="B2" s="34" t="s">
        <v>64</v>
      </c>
      <c r="C2" s="34" t="s">
        <v>63</v>
      </c>
      <c r="D2" s="57" t="s">
        <v>69</v>
      </c>
      <c r="E2" s="58" t="s">
        <v>39</v>
      </c>
      <c r="F2" s="93" t="s">
        <v>92</v>
      </c>
      <c r="G2" s="93" t="s">
        <v>90</v>
      </c>
      <c r="H2" s="93" t="s">
        <v>91</v>
      </c>
      <c r="I2" s="93" t="s">
        <v>89</v>
      </c>
      <c r="J2" s="93" t="s">
        <v>93</v>
      </c>
      <c r="K2" s="93" t="s">
        <v>94</v>
      </c>
      <c r="L2" s="93" t="s">
        <v>53</v>
      </c>
      <c r="M2" s="93" t="s">
        <v>73</v>
      </c>
      <c r="N2" s="93" t="s">
        <v>95</v>
      </c>
      <c r="O2" s="93" t="s">
        <v>96</v>
      </c>
      <c r="P2" s="93" t="s">
        <v>54</v>
      </c>
      <c r="Q2" s="93" t="s">
        <v>74</v>
      </c>
      <c r="R2" s="93" t="s">
        <v>97</v>
      </c>
      <c r="S2" s="93" t="s">
        <v>98</v>
      </c>
      <c r="T2" s="93" t="s">
        <v>55</v>
      </c>
      <c r="U2" s="93" t="s">
        <v>75</v>
      </c>
      <c r="V2" s="93" t="s">
        <v>99</v>
      </c>
      <c r="W2" s="93" t="s">
        <v>100</v>
      </c>
      <c r="X2" s="93" t="s">
        <v>56</v>
      </c>
      <c r="Y2" s="93" t="s">
        <v>76</v>
      </c>
      <c r="Z2" s="93" t="s">
        <v>101</v>
      </c>
      <c r="AA2" s="93" t="s">
        <v>102</v>
      </c>
      <c r="AB2" s="93" t="s">
        <v>57</v>
      </c>
      <c r="AC2" s="93" t="s">
        <v>77</v>
      </c>
      <c r="AD2" s="93" t="s">
        <v>103</v>
      </c>
      <c r="AE2" s="93" t="s">
        <v>104</v>
      </c>
      <c r="AF2" s="93" t="s">
        <v>58</v>
      </c>
      <c r="AG2" s="93" t="s">
        <v>78</v>
      </c>
      <c r="AH2" s="93" t="s">
        <v>105</v>
      </c>
      <c r="AI2" s="93" t="s">
        <v>106</v>
      </c>
      <c r="AJ2" s="93" t="s">
        <v>59</v>
      </c>
      <c r="AK2" s="93" t="s">
        <v>79</v>
      </c>
      <c r="AL2" s="93" t="s">
        <v>107</v>
      </c>
      <c r="AM2" s="93" t="s">
        <v>108</v>
      </c>
      <c r="AN2" s="93" t="s">
        <v>60</v>
      </c>
      <c r="AO2" s="93" t="s">
        <v>80</v>
      </c>
      <c r="AP2" s="93" t="s">
        <v>109</v>
      </c>
      <c r="AQ2" s="93" t="s">
        <v>110</v>
      </c>
      <c r="AR2" s="93" t="s">
        <v>61</v>
      </c>
      <c r="AS2" s="93" t="s">
        <v>81</v>
      </c>
      <c r="AT2" s="93" t="s">
        <v>111</v>
      </c>
      <c r="AU2" s="93" t="s">
        <v>112</v>
      </c>
      <c r="AV2" s="93" t="s">
        <v>62</v>
      </c>
      <c r="AW2" s="99" t="s">
        <v>37</v>
      </c>
      <c r="AX2" s="93" t="s">
        <v>38</v>
      </c>
      <c r="AY2" s="99" t="s">
        <v>40</v>
      </c>
      <c r="AZ2" s="100" t="s">
        <v>67</v>
      </c>
      <c r="BA2" s="101" t="s">
        <v>66</v>
      </c>
      <c r="BB2" s="101" t="s">
        <v>68</v>
      </c>
      <c r="BC2" s="102" t="s">
        <v>113</v>
      </c>
      <c r="BD2" s="96" t="s">
        <v>84</v>
      </c>
      <c r="BE2" s="96" t="s">
        <v>85</v>
      </c>
      <c r="BF2" s="96" t="s">
        <v>86</v>
      </c>
      <c r="BG2" s="94" t="s">
        <v>82</v>
      </c>
      <c r="BH2" s="97" t="s">
        <v>83</v>
      </c>
      <c r="BI2" s="95" t="s">
        <v>72</v>
      </c>
      <c r="BK2" s="98" t="s">
        <v>87</v>
      </c>
      <c r="BL2" s="98" t="s">
        <v>88</v>
      </c>
      <c r="BM2" s="92" t="s">
        <v>115</v>
      </c>
      <c r="BN2" s="92" t="s">
        <v>71</v>
      </c>
      <c r="BO2" s="92" t="s">
        <v>70</v>
      </c>
      <c r="BP2" s="92" t="s">
        <v>114</v>
      </c>
    </row>
    <row r="3" spans="1:68" ht="13.95" customHeight="1">
      <c r="A3" s="41">
        <f>IF(D3="","",Table6[[#This Row],[28/08/18]])</f>
        <v>43339</v>
      </c>
      <c r="B3" s="42">
        <f>IF(D3="","",Table6[[#This Row],[28/08/18]])</f>
        <v>43339</v>
      </c>
      <c r="C3" s="43">
        <f t="shared" ref="C3:C23" si="0">IF(D3="","",WEEKNUM(D3,2))</f>
        <v>35</v>
      </c>
      <c r="D3" s="35">
        <v>43339</v>
      </c>
      <c r="E3" s="53"/>
      <c r="F3" s="36"/>
      <c r="G3" s="36"/>
      <c r="H3" s="36"/>
      <c r="I3" s="50">
        <f t="shared" ref="I3:I23" si="1">H3-G3</f>
        <v>0</v>
      </c>
      <c r="J3" s="37"/>
      <c r="K3" s="37"/>
      <c r="L3" s="44">
        <f>IF(K3="",0,K3-J3)</f>
        <v>0</v>
      </c>
      <c r="M3" s="44">
        <f>IF(N3="",0,N3-K3)</f>
        <v>0</v>
      </c>
      <c r="N3" s="37"/>
      <c r="O3" s="37"/>
      <c r="P3" s="44">
        <f>IF(O3="",0,O3-N3)</f>
        <v>0</v>
      </c>
      <c r="Q3" s="44">
        <f>IF(R3="",0,R3-O3)</f>
        <v>0</v>
      </c>
      <c r="R3" s="37"/>
      <c r="S3" s="37"/>
      <c r="T3" s="44">
        <f>IF(S3="",0,S3-R3)</f>
        <v>0</v>
      </c>
      <c r="U3" s="44">
        <f>IF(V3="",0,V3-S3)</f>
        <v>0</v>
      </c>
      <c r="V3" s="37"/>
      <c r="W3" s="37"/>
      <c r="X3" s="44">
        <f>IF(W3="",0,W3-V3)</f>
        <v>0</v>
      </c>
      <c r="Y3" s="44">
        <f>IF(Z3="",0,Z3-W3)</f>
        <v>0</v>
      </c>
      <c r="Z3" s="37"/>
      <c r="AA3" s="37"/>
      <c r="AB3" s="44">
        <f t="shared" ref="AB3:AB22" si="2">IF(AA3="",0,AA3-Z3)</f>
        <v>0</v>
      </c>
      <c r="AC3" s="44">
        <f t="shared" ref="AC3:AC22" si="3">IF(AD3="",0,AD3-AA3)</f>
        <v>0</v>
      </c>
      <c r="AD3" s="37"/>
      <c r="AE3" s="37"/>
      <c r="AF3" s="44">
        <f>IF(AE3="",0,AE3-AD3)</f>
        <v>0</v>
      </c>
      <c r="AG3" s="44">
        <f>IF(AH3="",0,AH3-AE3)</f>
        <v>0</v>
      </c>
      <c r="AH3" s="37"/>
      <c r="AI3" s="37"/>
      <c r="AJ3" s="44">
        <f>IF(AI3="",0,AI3-AH3)</f>
        <v>0</v>
      </c>
      <c r="AK3" s="44">
        <f>IF(AL3="",0,AL3-AI3)</f>
        <v>0</v>
      </c>
      <c r="AL3" s="37"/>
      <c r="AM3" s="37"/>
      <c r="AN3" s="44">
        <f>IF(AM3="",0,AM3-AL3)</f>
        <v>0</v>
      </c>
      <c r="AO3" s="44">
        <f t="shared" ref="AO3:AO22" si="4">IF(AP3="",0,AP3-AM3)</f>
        <v>0</v>
      </c>
      <c r="AP3" s="37"/>
      <c r="AQ3" s="37"/>
      <c r="AR3" s="44">
        <f>IF(AQ3="",0,AQ3-AP3)</f>
        <v>0</v>
      </c>
      <c r="AS3" s="44">
        <f>IF(AT3="",0,AT3-AQ3)</f>
        <v>0</v>
      </c>
      <c r="AT3" s="37"/>
      <c r="AU3" s="37"/>
      <c r="AV3" s="44">
        <f t="shared" ref="AV3:AV23" si="5">IF(AU3="",0,AU3-AT3)</f>
        <v>0</v>
      </c>
      <c r="AW3" s="37"/>
      <c r="AX3" s="37"/>
      <c r="AY3" s="44">
        <f>IF(AX3="",0,AX3-AW3)</f>
        <v>0</v>
      </c>
      <c r="AZ3" s="37"/>
      <c r="BA3" s="37"/>
      <c r="BB3" s="44">
        <f>IF(BA3="",0,BA3-AZ3)</f>
        <v>0</v>
      </c>
      <c r="BC3" s="44">
        <f t="shared" ref="BC3:BC22" si="6">AY3+BB3</f>
        <v>0</v>
      </c>
      <c r="BD3" s="44" t="str">
        <f t="shared" ref="BD3:BD23" si="7">IF(BH3&gt;$BM$3,"Infraction","")</f>
        <v/>
      </c>
      <c r="BE3" s="45" t="str">
        <f>IF(BH3&gt;=$BN$3,IF(AW3="","Infraction",IF(AW3-J3&lt;$BN$3,IF(AY3&gt;=$BP$3,"",IF(AZ3="","Infraction",IF(AZ3-J3&lt;$BN$3,IF(BC3&gt;=$BP$3,"","Infraction"),"Infraction"))),"Infraction")),"")</f>
        <v/>
      </c>
      <c r="BF3" s="45" t="str">
        <f>IF(BG3&gt;=$BO$3,IF(AW3="","Infraction",IF(AW3-K3-BK3&lt;=$BO$3,IF(AY3&lt;$BP$5,"Infraction",IF(AY3&gt;=$BP$4,"",IF(AZ3="","Infraction",IF(AZ3-K3-BL3&lt;=$BO$3,IF(BB3&lt;$BP$3,"Infraction",IF(BC3&gt;=$BP$4,"","Infraction")),"Infraction")))),"Infraction")),"")</f>
        <v/>
      </c>
      <c r="BG3" s="103">
        <f t="shared" ref="BG3:BG23" si="8">M3+Q3+U3+Y3+AC3+AG3+AK3+AO3</f>
        <v>0</v>
      </c>
      <c r="BH3" s="104">
        <f t="shared" ref="BH3:BH23" si="9">(AR3+AO3+AN3+AK3+AJ3+AG3+AF3+AC3+AB3+Y3+X3+U3+T3+Q3+P3+M3+L3)</f>
        <v>0</v>
      </c>
      <c r="BI3" s="105">
        <f t="shared" ref="BI3:BI23" si="10">P3+T3+X3+AB3+AF3+AJ3+AN3+AR3+L3</f>
        <v>0</v>
      </c>
      <c r="BK3" s="46" t="str">
        <f>IF(N3&lt;AW3,IF(R3&lt;AW3,IF(V3&lt;AW3,IF(Z3&lt;AW3,IF(AD3&lt;AW3,IF(AH3&lt;AW3,IF(AL3&lt;AW3,IF(AP3&lt;AW3,IF(AT3&lt;AW3,P3+T3+X3+AB3+AF3+AJ3+AN3+AR3,P3+T3+X3+AB3+AF3+AJ3+AN3+AR3),P3+T3+X3+AB3+AF3+AJ3+AN3),P3+T3+X3+AB3+AF3+AJ3),P3+T3+X3+AB3+AF3),P3+T3+X3+AB3),P3+T3+X3),P3+T3),P3),"0")</f>
        <v>0</v>
      </c>
      <c r="BL3" s="47" t="str">
        <f>IF(N3&lt;AZ3,IF(R3&lt;AZ3,IF(V3&lt;AZ3,IF(Z3&lt;AZ3,IF(AD3&lt;AZ3,IF(AH3&lt;AZ3,IF(AL3&lt;AZ3,IF(AP3&lt;AZ3,IF(AT3&lt;AZ3,P3+T3+X3+AB3+AF3+AJ3+AN3+AR3,P3+T3+X3+AB3+AF3+AJ3+AN3+AR3),P3+T3+X3+AB3+AF3+AJ3+AN3),P3+T3+X3+AB3+AF3+AJ3),P3+T3+X3+AB3+AF3),P3+T3+X3+AB3),P3+T3+X3),P3+T3),P3),"0")</f>
        <v>0</v>
      </c>
      <c r="BM3" s="46">
        <v>0.41666666666666669</v>
      </c>
      <c r="BN3" s="46">
        <v>0.25</v>
      </c>
      <c r="BO3" s="46">
        <v>0.1875</v>
      </c>
      <c r="BP3" s="46">
        <v>2.0833333333333332E-2</v>
      </c>
    </row>
    <row r="4" spans="1:68" ht="15.6">
      <c r="A4" s="41">
        <f>IF(D4="","",Table6[[#This Row],[28/08/18]])</f>
        <v>43339</v>
      </c>
      <c r="B4" s="42">
        <f>IF(D4="","",Table6[[#This Row],[28/08/18]])</f>
        <v>43339</v>
      </c>
      <c r="C4" s="43">
        <f t="shared" si="0"/>
        <v>35</v>
      </c>
      <c r="D4" s="48">
        <f t="shared" ref="D4:D23" si="11">IF($D$3="","",$D$3)</f>
        <v>43339</v>
      </c>
      <c r="E4" s="53"/>
      <c r="F4" s="38"/>
      <c r="G4" s="36"/>
      <c r="H4" s="36"/>
      <c r="I4" s="50">
        <f t="shared" si="1"/>
        <v>0</v>
      </c>
      <c r="J4" s="37"/>
      <c r="K4" s="37"/>
      <c r="L4" s="44">
        <f t="shared" ref="L4:L22" si="12">IF(K4="",0,K4-J4)</f>
        <v>0</v>
      </c>
      <c r="M4" s="44">
        <f t="shared" ref="M4:M22" si="13">IF(N4="",0,N4-K4)</f>
        <v>0</v>
      </c>
      <c r="N4" s="37"/>
      <c r="O4" s="37"/>
      <c r="P4" s="44">
        <f t="shared" ref="P4:P22" si="14">IF(O4="",0,O4-N4)</f>
        <v>0</v>
      </c>
      <c r="Q4" s="44">
        <f t="shared" ref="Q4:Q22" si="15">IF(R4="",0,R4-O4)</f>
        <v>0</v>
      </c>
      <c r="R4" s="37"/>
      <c r="S4" s="37"/>
      <c r="T4" s="44">
        <f t="shared" ref="T4:T22" si="16">IF(S4="",0,S4-R4)</f>
        <v>0</v>
      </c>
      <c r="U4" s="44">
        <f t="shared" ref="U4:U22" si="17">IF(V4="",0,V4-S4)</f>
        <v>0</v>
      </c>
      <c r="V4" s="37"/>
      <c r="W4" s="37"/>
      <c r="X4" s="44">
        <f t="shared" ref="X4:X22" si="18">IF(W4="",0,W4-V4)</f>
        <v>0</v>
      </c>
      <c r="Y4" s="44">
        <f t="shared" ref="Y4:Y22" si="19">IF(Z4="",0,Z4-W4)</f>
        <v>0</v>
      </c>
      <c r="Z4" s="37"/>
      <c r="AA4" s="37"/>
      <c r="AB4" s="44">
        <f t="shared" si="2"/>
        <v>0</v>
      </c>
      <c r="AC4" s="44">
        <f t="shared" si="3"/>
        <v>0</v>
      </c>
      <c r="AD4" s="37"/>
      <c r="AE4" s="37"/>
      <c r="AF4" s="44">
        <f t="shared" ref="AF4:AF22" si="20">IF(AE4="",0,AE4-AD4)</f>
        <v>0</v>
      </c>
      <c r="AG4" s="44">
        <f t="shared" ref="AG4:AG22" si="21">IF(AH4="",0,AH4-AE4)</f>
        <v>0</v>
      </c>
      <c r="AH4" s="37"/>
      <c r="AI4" s="37"/>
      <c r="AJ4" s="44">
        <f t="shared" ref="AJ4:AJ22" si="22">IF(AI4="",0,AI4-AH4)</f>
        <v>0</v>
      </c>
      <c r="AK4" s="44">
        <f t="shared" ref="AK4:AK22" si="23">IF(AL4="",0,AL4-AI4)</f>
        <v>0</v>
      </c>
      <c r="AL4" s="37"/>
      <c r="AM4" s="37"/>
      <c r="AN4" s="44">
        <f t="shared" ref="AN4:AN22" si="24">IF(AM4="",0,AM4-AL4)</f>
        <v>0</v>
      </c>
      <c r="AO4" s="44">
        <f t="shared" si="4"/>
        <v>0</v>
      </c>
      <c r="AP4" s="37"/>
      <c r="AQ4" s="37"/>
      <c r="AR4" s="44">
        <f t="shared" ref="AR4:AR22" si="25">IF(AQ4="",0,AQ4-AP4)</f>
        <v>0</v>
      </c>
      <c r="AS4" s="44">
        <f t="shared" ref="AS4:AS22" si="26">IF(AT4="",0,AT4-AQ4)</f>
        <v>0</v>
      </c>
      <c r="AT4" s="37"/>
      <c r="AU4" s="37"/>
      <c r="AV4" s="44">
        <f t="shared" si="5"/>
        <v>0</v>
      </c>
      <c r="AW4" s="37"/>
      <c r="AX4" s="37"/>
      <c r="AY4" s="44">
        <f t="shared" ref="AY4:AY22" si="27">IF(AX4="",0,AX4-AW4)</f>
        <v>0</v>
      </c>
      <c r="AZ4" s="37"/>
      <c r="BA4" s="37"/>
      <c r="BB4" s="44">
        <f t="shared" ref="BB4:BB22" si="28">IF(BA4="",0,BA4-AZ4)</f>
        <v>0</v>
      </c>
      <c r="BC4" s="44">
        <f t="shared" si="6"/>
        <v>0</v>
      </c>
      <c r="BD4" s="44" t="str">
        <f t="shared" si="7"/>
        <v/>
      </c>
      <c r="BE4" s="45" t="str">
        <f>IF(BH4&gt;=$BN$3,IF(AW4="","Infraction",IF(AW4-J4&lt;$BN$3,IF(AY4&gt;=$BP$3,"",IF(AZ4="","Infraction",IF(AZ4-J4&lt;$BN$3,IF(BC4&gt;=$BP$3,"","Infraction"),"Infraction"))),"Infraction")),"")</f>
        <v/>
      </c>
      <c r="BF4" s="45" t="str">
        <f>IF(BG4&gt;=$BO$3,IF(AW4="","Infraction",IF(AW4-K4-BK4&lt;=$BO$3,IF(AY4&lt;$BP$5,"Infraction",IF(AY4&gt;=$BP$4,"",IF(AZ4="","Infraction",IF(AZ4-K4-BL4&lt;=$BO$3,IF(BB4&lt;$BP$3,"Infraction",IF(BC4&gt;=$BP$4,"","Infraction")),"Infraction")))),"Infraction")),"")</f>
        <v/>
      </c>
      <c r="BG4" s="103">
        <f t="shared" si="8"/>
        <v>0</v>
      </c>
      <c r="BH4" s="104">
        <f t="shared" si="9"/>
        <v>0</v>
      </c>
      <c r="BI4" s="105">
        <f t="shared" si="10"/>
        <v>0</v>
      </c>
      <c r="BK4" s="46" t="str">
        <f>IF(N4&lt;AW4,IF(R4&lt;AW4,IF(V4&lt;AW4,IF(Z4&lt;AW4,IF(AD4&lt;AW4,IF(AH4&lt;AW4,IF(AL4&lt;AW4,IF(AP4&lt;AW4,IF(AT4&lt;AW4,P4+T4+X4+AB4+AF4+AJ4+AN4+AR4,P4+T4+X4+AB4+AF4+AJ4+AN4+AR4),P4+T4+X4+AB4+AF4+AJ4+AN4),P4+T4+X4+AB4+AF4+AJ4),P4+T4+X4+AB4+AF4),P4+T4+X4+AB4),P4+T4+X4),P4+T4),P4),"0")</f>
        <v>0</v>
      </c>
      <c r="BL4" s="47" t="str">
        <f>IF(N4&lt;AZ4,IF(R4&lt;AZ4,IF(V4&lt;AZ4,IF(Z4&lt;AZ4,IF(AD4&lt;AZ4,IF(AH4&lt;AZ4,IF(AL4&lt;AZ4,IF(AP4&lt;AZ4,IF(AT4&lt;AZ4,P4+T4+X4+AB4+AF4+AJ4+AN4+AR4,P4+T4+X4+AB4+AF4+AJ4+AN4+AR4),P4+T4+X4+AB4+AF4+AJ4+AN4),P4+T4+X4+AB4+AF4+AJ4),P4+T4+X4+AB4+AF4),P4+T4+X4+AB4),P4+T4+X4),P4+T4),P4),"0")</f>
        <v>0</v>
      </c>
      <c r="BM4" s="56"/>
      <c r="BN4" s="56"/>
      <c r="BO4" s="56"/>
      <c r="BP4" s="46">
        <v>3.125E-2</v>
      </c>
    </row>
    <row r="5" spans="1:68" ht="13.95" customHeight="1">
      <c r="A5" s="41">
        <f>IF(D5="","",Table6[[#This Row],[28/08/18]])</f>
        <v>43339</v>
      </c>
      <c r="B5" s="42">
        <f>IF(D5="","",Table6[[#This Row],[28/08/18]])</f>
        <v>43339</v>
      </c>
      <c r="C5" s="43">
        <f t="shared" si="0"/>
        <v>35</v>
      </c>
      <c r="D5" s="48">
        <f t="shared" si="11"/>
        <v>43339</v>
      </c>
      <c r="E5" s="53"/>
      <c r="F5" s="38"/>
      <c r="G5" s="36"/>
      <c r="H5" s="36"/>
      <c r="I5" s="50">
        <f t="shared" si="1"/>
        <v>0</v>
      </c>
      <c r="J5" s="37"/>
      <c r="K5" s="37"/>
      <c r="L5" s="44">
        <f t="shared" si="12"/>
        <v>0</v>
      </c>
      <c r="M5" s="44">
        <f t="shared" si="13"/>
        <v>0</v>
      </c>
      <c r="N5" s="37"/>
      <c r="O5" s="37"/>
      <c r="P5" s="44">
        <f t="shared" si="14"/>
        <v>0</v>
      </c>
      <c r="Q5" s="44">
        <f t="shared" si="15"/>
        <v>0</v>
      </c>
      <c r="R5" s="37"/>
      <c r="S5" s="37"/>
      <c r="T5" s="44">
        <f t="shared" si="16"/>
        <v>0</v>
      </c>
      <c r="U5" s="44">
        <f t="shared" si="17"/>
        <v>0</v>
      </c>
      <c r="V5" s="37"/>
      <c r="W5" s="37"/>
      <c r="X5" s="44">
        <f t="shared" si="18"/>
        <v>0</v>
      </c>
      <c r="Y5" s="44">
        <f t="shared" si="19"/>
        <v>0</v>
      </c>
      <c r="Z5" s="37"/>
      <c r="AA5" s="37"/>
      <c r="AB5" s="44">
        <f t="shared" si="2"/>
        <v>0</v>
      </c>
      <c r="AC5" s="44">
        <f t="shared" si="3"/>
        <v>0</v>
      </c>
      <c r="AD5" s="37"/>
      <c r="AE5" s="37"/>
      <c r="AF5" s="44">
        <f t="shared" si="20"/>
        <v>0</v>
      </c>
      <c r="AG5" s="44">
        <f t="shared" si="21"/>
        <v>0</v>
      </c>
      <c r="AH5" s="37"/>
      <c r="AI5" s="37"/>
      <c r="AJ5" s="44">
        <f t="shared" si="22"/>
        <v>0</v>
      </c>
      <c r="AK5" s="44">
        <f t="shared" si="23"/>
        <v>0</v>
      </c>
      <c r="AL5" s="37"/>
      <c r="AM5" s="37"/>
      <c r="AN5" s="44">
        <f t="shared" si="24"/>
        <v>0</v>
      </c>
      <c r="AO5" s="44">
        <f t="shared" si="4"/>
        <v>0</v>
      </c>
      <c r="AP5" s="37"/>
      <c r="AQ5" s="37"/>
      <c r="AR5" s="44">
        <f t="shared" si="25"/>
        <v>0</v>
      </c>
      <c r="AS5" s="44">
        <f t="shared" si="26"/>
        <v>0</v>
      </c>
      <c r="AT5" s="37"/>
      <c r="AU5" s="37"/>
      <c r="AV5" s="44">
        <f t="shared" si="5"/>
        <v>0</v>
      </c>
      <c r="AW5" s="37"/>
      <c r="AX5" s="37"/>
      <c r="AY5" s="44">
        <f t="shared" si="27"/>
        <v>0</v>
      </c>
      <c r="AZ5" s="37"/>
      <c r="BA5" s="37"/>
      <c r="BB5" s="44">
        <f t="shared" si="28"/>
        <v>0</v>
      </c>
      <c r="BC5" s="44">
        <f t="shared" si="6"/>
        <v>0</v>
      </c>
      <c r="BD5" s="44" t="str">
        <f t="shared" si="7"/>
        <v/>
      </c>
      <c r="BE5" s="45" t="str">
        <f>IF(BH5&gt;=$BN$3,IF(AW5="","Infraction",IF(AW5-J5&lt;$BN$3,IF(AY5&gt;=$BP$3,"",IF(AZ5="","Infraction",IF(AZ5-J5&lt;$BN$3,IF(BC5&gt;=$BP$3,"","Infraction"),"Infraction"))),"Infraction")),"")</f>
        <v/>
      </c>
      <c r="BF5" s="45" t="str">
        <f>IF(BG5&gt;=$BO$3,IF(AW5="","Infraction",IF(AW5-K5-BK5&lt;=$BO$3,IF(AY5&lt;$BP$5,"Infraction",IF(AY5&gt;=$BP$4,"",IF(AZ5="","Infraction",IF(AZ5-K5-BL5&lt;=$BO$3,IF(BB5&lt;$BP$3,"Infraction",IF(BC5&gt;=$BP$4,"","Infraction")),"Infraction")))),"Infraction")),"")</f>
        <v/>
      </c>
      <c r="BG5" s="103">
        <f t="shared" si="8"/>
        <v>0</v>
      </c>
      <c r="BH5" s="104">
        <f t="shared" si="9"/>
        <v>0</v>
      </c>
      <c r="BI5" s="105">
        <f t="shared" si="10"/>
        <v>0</v>
      </c>
      <c r="BJ5" s="52"/>
      <c r="BK5" s="46" t="str">
        <f>IF(N5&lt;AW5,IF(R5&lt;AW5,IF(V5&lt;AW5,IF(Z5&lt;AW5,IF(AD5&lt;AW5,IF(AH5&lt;AW5,IF(AL5&lt;AW5,IF(AP5&lt;AW5,IF(AT5&lt;AW5,P5+T5+X5+AB5+AF5+AJ5+AN5+AR5,P5+T5+X5+AB5+AF5+AJ5+AN5+AR5),P5+T5+X5+AB5+AF5+AJ5+AN5),P5+T5+X5+AB5+AF5+AJ5),P5+T5+X5+AB5+AF5),P5+T5+X5+AB5),P5+T5+X5),P5+T5),P5),"0")</f>
        <v>0</v>
      </c>
      <c r="BL5" s="47" t="str">
        <f>IF(N5&lt;AZ5,IF(R5&lt;AZ5,IF(V5&lt;AZ5,IF(Z5&lt;AZ5,IF(AD5&lt;AZ5,IF(AH5&lt;AZ5,IF(AL5&lt;AZ5,IF(AP5&lt;AZ5,IF(AT5&lt;AZ5,P5+T5+X5+AB5+AF5+AJ5+AN5+AR5,P5+T5+X5+AB5+AF5+AJ5+AN5+AR5),P5+T5+X5+AB5+AF5+AJ5+AN5),P5+T5+X5+AB5+AF5+AJ5),P5+T5+X5+AB5+AF5),P5+T5+X5+AB5),P5+T5+X5),P5+T5),P5),"0")</f>
        <v>0</v>
      </c>
      <c r="BM5" s="56"/>
      <c r="BN5" s="56"/>
      <c r="BO5" s="56"/>
      <c r="BP5" s="46">
        <v>1.0416666666666666E-2</v>
      </c>
    </row>
    <row r="6" spans="1:68" ht="13.95" customHeight="1">
      <c r="A6" s="41">
        <f>IF(D6="","",Table6[[#This Row],[28/08/18]])</f>
        <v>43339</v>
      </c>
      <c r="B6" s="42">
        <f>IF(D6="","",Table6[[#This Row],[28/08/18]])</f>
        <v>43339</v>
      </c>
      <c r="C6" s="43">
        <f t="shared" si="0"/>
        <v>35</v>
      </c>
      <c r="D6" s="48">
        <f t="shared" si="11"/>
        <v>43339</v>
      </c>
      <c r="E6" s="53"/>
      <c r="F6" s="39"/>
      <c r="G6" s="40"/>
      <c r="H6" s="40"/>
      <c r="I6" s="51">
        <f t="shared" si="1"/>
        <v>0</v>
      </c>
      <c r="J6" s="37"/>
      <c r="K6" s="37"/>
      <c r="L6" s="44">
        <f t="shared" si="12"/>
        <v>0</v>
      </c>
      <c r="M6" s="44">
        <f t="shared" si="13"/>
        <v>0</v>
      </c>
      <c r="N6" s="37"/>
      <c r="O6" s="37"/>
      <c r="P6" s="44">
        <f t="shared" si="14"/>
        <v>0</v>
      </c>
      <c r="Q6" s="44">
        <f t="shared" si="15"/>
        <v>0</v>
      </c>
      <c r="R6" s="37"/>
      <c r="S6" s="37"/>
      <c r="T6" s="44">
        <f t="shared" si="16"/>
        <v>0</v>
      </c>
      <c r="U6" s="44">
        <f t="shared" si="17"/>
        <v>0</v>
      </c>
      <c r="V6" s="37"/>
      <c r="W6" s="37"/>
      <c r="X6" s="44">
        <f t="shared" si="18"/>
        <v>0</v>
      </c>
      <c r="Y6" s="44">
        <f t="shared" si="19"/>
        <v>0</v>
      </c>
      <c r="Z6" s="37"/>
      <c r="AA6" s="37"/>
      <c r="AB6" s="44">
        <f t="shared" si="2"/>
        <v>0</v>
      </c>
      <c r="AC6" s="44">
        <f t="shared" si="3"/>
        <v>0</v>
      </c>
      <c r="AD6" s="37"/>
      <c r="AE6" s="37"/>
      <c r="AF6" s="44">
        <f t="shared" si="20"/>
        <v>0</v>
      </c>
      <c r="AG6" s="44">
        <f t="shared" si="21"/>
        <v>0</v>
      </c>
      <c r="AH6" s="37"/>
      <c r="AI6" s="37"/>
      <c r="AJ6" s="44">
        <f t="shared" si="22"/>
        <v>0</v>
      </c>
      <c r="AK6" s="44">
        <f t="shared" si="23"/>
        <v>0</v>
      </c>
      <c r="AL6" s="37"/>
      <c r="AM6" s="37"/>
      <c r="AN6" s="44">
        <f t="shared" si="24"/>
        <v>0</v>
      </c>
      <c r="AO6" s="44">
        <f t="shared" si="4"/>
        <v>0</v>
      </c>
      <c r="AP6" s="37"/>
      <c r="AQ6" s="37"/>
      <c r="AR6" s="44">
        <f t="shared" si="25"/>
        <v>0</v>
      </c>
      <c r="AS6" s="44">
        <f t="shared" si="26"/>
        <v>0</v>
      </c>
      <c r="AT6" s="37"/>
      <c r="AU6" s="37"/>
      <c r="AV6" s="44">
        <f t="shared" si="5"/>
        <v>0</v>
      </c>
      <c r="AW6" s="37"/>
      <c r="AX6" s="37"/>
      <c r="AY6" s="44">
        <f>IF(AX6="",0,AX6-AW6)</f>
        <v>0</v>
      </c>
      <c r="AZ6" s="37"/>
      <c r="BA6" s="37"/>
      <c r="BB6" s="44">
        <f t="shared" si="28"/>
        <v>0</v>
      </c>
      <c r="BC6" s="44">
        <f t="shared" si="6"/>
        <v>0</v>
      </c>
      <c r="BD6" s="44" t="str">
        <f t="shared" si="7"/>
        <v/>
      </c>
      <c r="BE6" s="45" t="str">
        <f>IF(BH6&gt;=$BN$3,IF(AW6="","Infraction",IF(AW6-J6&lt;$BN$3,IF(AY6&gt;=$BP$3,"",IF(AZ6="","Infraction",IF(AZ6-J6&lt;$BN$3,IF(BC6&gt;=$BP$3,"","Infraction"),"Infraction"))),"Infraction")),"")</f>
        <v/>
      </c>
      <c r="BF6" s="45" t="str">
        <f>IF(BG6&gt;=$BO$3,IF(AW6="","Infraction",IF(AW6-K6-BK6&lt;=$BO$3,IF(AY6&lt;$BP$5,"Infraction",IF(AY6&gt;=$BP$4,"",IF(AZ6="","Infraction",IF(AZ6-K6-BL6&lt;=$BO$3,IF(BB6&lt;$BP$3,"Infraction",IF(BC6&gt;=$BP$4,"","Infraction")),"Infraction")))),"Infraction")),"")</f>
        <v/>
      </c>
      <c r="BG6" s="103">
        <f t="shared" si="8"/>
        <v>0</v>
      </c>
      <c r="BH6" s="104">
        <f t="shared" si="9"/>
        <v>0</v>
      </c>
      <c r="BI6" s="105">
        <f t="shared" si="10"/>
        <v>0</v>
      </c>
      <c r="BJ6" s="52"/>
      <c r="BK6" s="46" t="str">
        <f>IF(N6&lt;AW6,IF(R6&lt;AW6,IF(V6&lt;AW6,IF(Z6&lt;AW6,IF(AD6&lt;AW6,IF(AH6&lt;AW6,IF(AL6&lt;AW6,IF(AP6&lt;AW6,IF(AT6&lt;AW6,P6+T6+X6+AB6+AF6+AJ6+AN6+AR6,P6+T6+X6+AB6+AF6+AJ6+AN6+AR6),P6+T6+X6+AB6+AF6+AJ6+AN6),P6+T6+X6+AB6+AF6+AJ6),P6+T6+X6+AB6+AF6),P6+T6+X6+AB6),P6+T6+X6),P6+T6),P6),"0")</f>
        <v>0</v>
      </c>
      <c r="BL6" s="47" t="str">
        <f>IF(N6&lt;AZ6,IF(R6&lt;AZ6,IF(V6&lt;AZ6,IF(Z6&lt;AZ6,IF(AD6&lt;AZ6,IF(AH6&lt;AZ6,IF(AL6&lt;AZ6,IF(AP6&lt;AZ6,IF(AT6&lt;AZ6,P6+T6+X6+AB6+AF6+AJ6+AN6+AR6,P6+T6+X6+AB6+AF6+AJ6+AN6+AR6),P6+T6+X6+AB6+AF6+AJ6+AN6),P6+T6+X6+AB6+AF6+AJ6),P6+T6+X6+AB6+AF6),P6+T6+X6+AB6),P6+T6+X6),P6+T6),P6),"0")</f>
        <v>0</v>
      </c>
      <c r="BO6" s="52"/>
      <c r="BP6" s="52"/>
    </row>
    <row r="7" spans="1:68" ht="13.95" customHeight="1">
      <c r="A7" s="41">
        <f>IF(D7="","",Table6[[#This Row],[28/08/18]])</f>
        <v>43339</v>
      </c>
      <c r="B7" s="42">
        <f>IF(D7="","",Table6[[#This Row],[28/08/18]])</f>
        <v>43339</v>
      </c>
      <c r="C7" s="43">
        <f t="shared" si="0"/>
        <v>35</v>
      </c>
      <c r="D7" s="48">
        <f t="shared" si="11"/>
        <v>43339</v>
      </c>
      <c r="E7" s="53"/>
      <c r="F7" s="39"/>
      <c r="G7" s="40"/>
      <c r="H7" s="40"/>
      <c r="I7" s="51">
        <f t="shared" si="1"/>
        <v>0</v>
      </c>
      <c r="J7" s="37"/>
      <c r="K7" s="37"/>
      <c r="L7" s="44">
        <f t="shared" si="12"/>
        <v>0</v>
      </c>
      <c r="M7" s="44">
        <f t="shared" si="13"/>
        <v>0</v>
      </c>
      <c r="N7" s="37"/>
      <c r="O7" s="37"/>
      <c r="P7" s="44">
        <f t="shared" si="14"/>
        <v>0</v>
      </c>
      <c r="Q7" s="44">
        <f t="shared" si="15"/>
        <v>0</v>
      </c>
      <c r="R7" s="37"/>
      <c r="S7" s="37"/>
      <c r="T7" s="44">
        <f t="shared" si="16"/>
        <v>0</v>
      </c>
      <c r="U7" s="44">
        <f t="shared" si="17"/>
        <v>0</v>
      </c>
      <c r="V7" s="37"/>
      <c r="W7" s="37"/>
      <c r="X7" s="44">
        <f t="shared" si="18"/>
        <v>0</v>
      </c>
      <c r="Y7" s="44">
        <f t="shared" si="19"/>
        <v>0</v>
      </c>
      <c r="Z7" s="37"/>
      <c r="AA7" s="37"/>
      <c r="AB7" s="44">
        <f t="shared" si="2"/>
        <v>0</v>
      </c>
      <c r="AC7" s="44">
        <f t="shared" si="3"/>
        <v>0</v>
      </c>
      <c r="AD7" s="37"/>
      <c r="AE7" s="37"/>
      <c r="AF7" s="44">
        <f t="shared" si="20"/>
        <v>0</v>
      </c>
      <c r="AG7" s="44">
        <f t="shared" si="21"/>
        <v>0</v>
      </c>
      <c r="AH7" s="37"/>
      <c r="AI7" s="37"/>
      <c r="AJ7" s="44">
        <f t="shared" si="22"/>
        <v>0</v>
      </c>
      <c r="AK7" s="44">
        <f t="shared" si="23"/>
        <v>0</v>
      </c>
      <c r="AL7" s="37"/>
      <c r="AM7" s="37"/>
      <c r="AN7" s="44">
        <f t="shared" si="24"/>
        <v>0</v>
      </c>
      <c r="AO7" s="44">
        <f t="shared" si="4"/>
        <v>0</v>
      </c>
      <c r="AP7" s="37"/>
      <c r="AQ7" s="37"/>
      <c r="AR7" s="44">
        <f t="shared" si="25"/>
        <v>0</v>
      </c>
      <c r="AS7" s="44">
        <f t="shared" si="26"/>
        <v>0</v>
      </c>
      <c r="AT7" s="37"/>
      <c r="AU7" s="37"/>
      <c r="AV7" s="44">
        <f t="shared" si="5"/>
        <v>0</v>
      </c>
      <c r="AW7" s="37"/>
      <c r="AX7" s="37"/>
      <c r="AY7" s="44">
        <f t="shared" si="27"/>
        <v>0</v>
      </c>
      <c r="AZ7" s="37"/>
      <c r="BA7" s="37"/>
      <c r="BB7" s="44">
        <f t="shared" si="28"/>
        <v>0</v>
      </c>
      <c r="BC7" s="44">
        <f t="shared" si="6"/>
        <v>0</v>
      </c>
      <c r="BD7" s="44" t="str">
        <f t="shared" si="7"/>
        <v/>
      </c>
      <c r="BE7" s="45" t="str">
        <f>IF(BH7&gt;=$BN$3,IF(AW7="","Infraction",IF(AW7-J7&lt;$BN$3,IF(AY7&gt;=$BP$3,"",IF(AZ7="","Infraction",IF(AZ7-J7&lt;$BN$3,IF(BC7&gt;=$BP$3,"","Infraction"),"Infraction"))),"Infraction")),"")</f>
        <v/>
      </c>
      <c r="BF7" s="45" t="str">
        <f>IF(BG7&gt;=$BO$3,IF(AW7="","Infraction",IF(AW7-K7-BK7&lt;=$BO$3,IF(AY7&lt;$BP$5,"Infraction",IF(AY7&gt;=$BP$4,"",IF(AZ7="","Infraction",IF(AZ7-K7-BL7&lt;=$BO$3,IF(BB7&lt;$BP$3,"Infraction",IF(BC7&gt;=$BP$4,"","Infraction")),"Infraction")))),"Infraction")),"")</f>
        <v/>
      </c>
      <c r="BG7" s="103">
        <f t="shared" si="8"/>
        <v>0</v>
      </c>
      <c r="BH7" s="104">
        <f t="shared" si="9"/>
        <v>0</v>
      </c>
      <c r="BI7" s="105">
        <f t="shared" si="10"/>
        <v>0</v>
      </c>
      <c r="BJ7" s="52"/>
      <c r="BK7" s="46" t="str">
        <f>IF(N7&lt;AW7,IF(R7&lt;AW7,IF(V7&lt;AW7,IF(Z7&lt;AW7,IF(AD7&lt;AW7,IF(AH7&lt;AW7,IF(AL7&lt;AW7,IF(AP7&lt;AW7,IF(AT7&lt;AW7,P7+T7+X7+AB7+AF7+AJ7+AN7+AR7,P7+T7+X7+AB7+AF7+AJ7+AN7+AR7),P7+T7+X7+AB7+AF7+AJ7+AN7),P7+T7+X7+AB7+AF7+AJ7),P7+T7+X7+AB7+AF7),P7+T7+X7+AB7),P7+T7+X7),P7+T7),P7),"0")</f>
        <v>0</v>
      </c>
      <c r="BL7" s="47" t="str">
        <f>IF(N7&lt;AZ7,IF(R7&lt;AZ7,IF(V7&lt;AZ7,IF(Z7&lt;AZ7,IF(AD7&lt;AZ7,IF(AH7&lt;AZ7,IF(AL7&lt;AZ7,IF(AP7&lt;AZ7,IF(AT7&lt;AZ7,P7+T7+X7+AB7+AF7+AJ7+AN7+AR7,P7+T7+X7+AB7+AF7+AJ7+AN7+AR7),P7+T7+X7+AB7+AF7+AJ7+AN7),P7+T7+X7+AB7+AF7+AJ7),P7+T7+X7+AB7+AF7),P7+T7+X7+AB7),P7+T7+X7),P7+T7),P7),"0")</f>
        <v>0</v>
      </c>
      <c r="BO7" s="52"/>
      <c r="BP7" s="52"/>
    </row>
    <row r="8" spans="1:68" ht="13.95" customHeight="1">
      <c r="A8" s="41">
        <f>IF(D8="","",Table6[[#This Row],[28/08/18]])</f>
        <v>43339</v>
      </c>
      <c r="B8" s="42">
        <f>IF(D8="","",Table6[[#This Row],[28/08/18]])</f>
        <v>43339</v>
      </c>
      <c r="C8" s="43">
        <f t="shared" si="0"/>
        <v>35</v>
      </c>
      <c r="D8" s="48">
        <f t="shared" si="11"/>
        <v>43339</v>
      </c>
      <c r="E8" s="53"/>
      <c r="F8" s="39"/>
      <c r="G8" s="40"/>
      <c r="H8" s="40"/>
      <c r="I8" s="51">
        <f t="shared" si="1"/>
        <v>0</v>
      </c>
      <c r="J8" s="37"/>
      <c r="K8" s="37"/>
      <c r="L8" s="44">
        <f t="shared" si="12"/>
        <v>0</v>
      </c>
      <c r="M8" s="44">
        <f t="shared" si="13"/>
        <v>0</v>
      </c>
      <c r="N8" s="37"/>
      <c r="O8" s="37"/>
      <c r="P8" s="44">
        <f t="shared" si="14"/>
        <v>0</v>
      </c>
      <c r="Q8" s="44">
        <f t="shared" si="15"/>
        <v>0</v>
      </c>
      <c r="R8" s="37"/>
      <c r="S8" s="37"/>
      <c r="T8" s="44">
        <f t="shared" si="16"/>
        <v>0</v>
      </c>
      <c r="U8" s="44">
        <f t="shared" si="17"/>
        <v>0</v>
      </c>
      <c r="V8" s="37"/>
      <c r="W8" s="37"/>
      <c r="X8" s="44">
        <f t="shared" si="18"/>
        <v>0</v>
      </c>
      <c r="Y8" s="44">
        <f t="shared" si="19"/>
        <v>0</v>
      </c>
      <c r="Z8" s="37"/>
      <c r="AA8" s="37"/>
      <c r="AB8" s="44">
        <f t="shared" si="2"/>
        <v>0</v>
      </c>
      <c r="AC8" s="44">
        <f t="shared" si="3"/>
        <v>0</v>
      </c>
      <c r="AD8" s="37"/>
      <c r="AE8" s="37"/>
      <c r="AF8" s="44">
        <f t="shared" si="20"/>
        <v>0</v>
      </c>
      <c r="AG8" s="44">
        <f t="shared" si="21"/>
        <v>0</v>
      </c>
      <c r="AH8" s="37"/>
      <c r="AI8" s="37"/>
      <c r="AJ8" s="44">
        <f t="shared" si="22"/>
        <v>0</v>
      </c>
      <c r="AK8" s="44">
        <f t="shared" si="23"/>
        <v>0</v>
      </c>
      <c r="AL8" s="37"/>
      <c r="AM8" s="37"/>
      <c r="AN8" s="44">
        <f t="shared" si="24"/>
        <v>0</v>
      </c>
      <c r="AO8" s="44">
        <f t="shared" si="4"/>
        <v>0</v>
      </c>
      <c r="AP8" s="37"/>
      <c r="AQ8" s="37"/>
      <c r="AR8" s="44">
        <f t="shared" si="25"/>
        <v>0</v>
      </c>
      <c r="AS8" s="44">
        <f t="shared" si="26"/>
        <v>0</v>
      </c>
      <c r="AT8" s="37"/>
      <c r="AU8" s="37"/>
      <c r="AV8" s="44">
        <f t="shared" si="5"/>
        <v>0</v>
      </c>
      <c r="AW8" s="37"/>
      <c r="AX8" s="37"/>
      <c r="AY8" s="44">
        <f t="shared" si="27"/>
        <v>0</v>
      </c>
      <c r="AZ8" s="37"/>
      <c r="BA8" s="37"/>
      <c r="BB8" s="44">
        <f t="shared" si="28"/>
        <v>0</v>
      </c>
      <c r="BC8" s="44">
        <f t="shared" si="6"/>
        <v>0</v>
      </c>
      <c r="BD8" s="44" t="str">
        <f t="shared" si="7"/>
        <v/>
      </c>
      <c r="BE8" s="45" t="str">
        <f>IF(BH8&gt;=$BN$3,IF(AW8="","Infraction",IF(AW8-J8&lt;$BN$3,IF(AY8&gt;=$BP$3,"",IF(AZ8="","Infraction",IF(AZ8-J8&lt;$BN$3,IF(BC8&gt;=$BP$3,"","Infraction"),"Infraction"))),"Infraction")),"")</f>
        <v/>
      </c>
      <c r="BF8" s="45" t="str">
        <f>IF(BG8&gt;=$BO$3,IF(AW8="","Infraction",IF(AW8-K8-BK8&lt;=$BO$3,IF(AY8&lt;$BP$5,"Infraction",IF(AY8&gt;=$BP$4,"",IF(AZ8="","Infraction",IF(AZ8-K8-BL8&lt;=$BO$3,IF(BB8&lt;$BP$3,"Infraction",IF(BC8&gt;=$BP$4,"","Infraction")),"Infraction")))),"Infraction")),"")</f>
        <v/>
      </c>
      <c r="BG8" s="103">
        <f t="shared" si="8"/>
        <v>0</v>
      </c>
      <c r="BH8" s="104">
        <f t="shared" si="9"/>
        <v>0</v>
      </c>
      <c r="BI8" s="105">
        <f t="shared" si="10"/>
        <v>0</v>
      </c>
      <c r="BJ8" s="52"/>
      <c r="BK8" s="46" t="str">
        <f>IF(N8&lt;AW8,IF(R8&lt;AW8,IF(V8&lt;AW8,IF(Z8&lt;AW8,IF(AD8&lt;AW8,IF(AH8&lt;AW8,IF(AL8&lt;AW8,IF(AP8&lt;AW8,IF(AT8&lt;AW8,P8+T8+X8+AB8+AF8+AJ8+AN8+AR8,P8+T8+X8+AB8+AF8+AJ8+AN8+AR8),P8+T8+X8+AB8+AF8+AJ8+AN8),P8+T8+X8+AB8+AF8+AJ8),P8+T8+X8+AB8+AF8),P8+T8+X8+AB8),P8+T8+X8),P8+T8),P8),"0")</f>
        <v>0</v>
      </c>
      <c r="BL8" s="47" t="str">
        <f>IF(N8&lt;AZ8,IF(R8&lt;AZ8,IF(V8&lt;AZ8,IF(Z8&lt;AZ8,IF(AD8&lt;AZ8,IF(AH8&lt;AZ8,IF(AL8&lt;AZ8,IF(AP8&lt;AZ8,IF(AT8&lt;AZ8,P8+T8+X8+AB8+AF8+AJ8+AN8+AR8,P8+T8+X8+AB8+AF8+AJ8+AN8+AR8),P8+T8+X8+AB8+AF8+AJ8+AN8),P8+T8+X8+AB8+AF8+AJ8),P8+T8+X8+AB8+AF8),P8+T8+X8+AB8),P8+T8+X8),P8+T8),P8),"0")</f>
        <v>0</v>
      </c>
      <c r="BO8" s="52"/>
      <c r="BP8" s="52"/>
    </row>
    <row r="9" spans="1:68" ht="13.95" customHeight="1">
      <c r="A9" s="41">
        <f>IF(D9="","",Table6[[#This Row],[28/08/18]])</f>
        <v>43339</v>
      </c>
      <c r="B9" s="42">
        <f>IF(D9="","",Table6[[#This Row],[28/08/18]])</f>
        <v>43339</v>
      </c>
      <c r="C9" s="43">
        <f t="shared" si="0"/>
        <v>35</v>
      </c>
      <c r="D9" s="48">
        <f t="shared" si="11"/>
        <v>43339</v>
      </c>
      <c r="E9" s="53"/>
      <c r="F9" s="39"/>
      <c r="G9" s="40"/>
      <c r="H9" s="40"/>
      <c r="I9" s="51">
        <f t="shared" si="1"/>
        <v>0</v>
      </c>
      <c r="J9" s="37"/>
      <c r="K9" s="37"/>
      <c r="L9" s="44">
        <f t="shared" si="12"/>
        <v>0</v>
      </c>
      <c r="M9" s="44">
        <f t="shared" si="13"/>
        <v>0</v>
      </c>
      <c r="N9" s="37"/>
      <c r="O9" s="37"/>
      <c r="P9" s="44">
        <f t="shared" si="14"/>
        <v>0</v>
      </c>
      <c r="Q9" s="44">
        <f t="shared" si="15"/>
        <v>0</v>
      </c>
      <c r="R9" s="37"/>
      <c r="S9" s="37"/>
      <c r="T9" s="44">
        <f t="shared" si="16"/>
        <v>0</v>
      </c>
      <c r="U9" s="44">
        <f t="shared" si="17"/>
        <v>0</v>
      </c>
      <c r="V9" s="37"/>
      <c r="W9" s="37"/>
      <c r="X9" s="44">
        <f t="shared" si="18"/>
        <v>0</v>
      </c>
      <c r="Y9" s="44">
        <f t="shared" si="19"/>
        <v>0</v>
      </c>
      <c r="Z9" s="37"/>
      <c r="AA9" s="37"/>
      <c r="AB9" s="44">
        <f t="shared" si="2"/>
        <v>0</v>
      </c>
      <c r="AC9" s="44">
        <f t="shared" si="3"/>
        <v>0</v>
      </c>
      <c r="AD9" s="37"/>
      <c r="AE9" s="37"/>
      <c r="AF9" s="44">
        <f t="shared" si="20"/>
        <v>0</v>
      </c>
      <c r="AG9" s="44">
        <f t="shared" si="21"/>
        <v>0</v>
      </c>
      <c r="AH9" s="37"/>
      <c r="AI9" s="37"/>
      <c r="AJ9" s="44">
        <f t="shared" si="22"/>
        <v>0</v>
      </c>
      <c r="AK9" s="44">
        <f t="shared" si="23"/>
        <v>0</v>
      </c>
      <c r="AL9" s="37"/>
      <c r="AM9" s="37"/>
      <c r="AN9" s="44">
        <f t="shared" si="24"/>
        <v>0</v>
      </c>
      <c r="AO9" s="44">
        <f t="shared" si="4"/>
        <v>0</v>
      </c>
      <c r="AP9" s="37"/>
      <c r="AQ9" s="37"/>
      <c r="AR9" s="44">
        <f t="shared" si="25"/>
        <v>0</v>
      </c>
      <c r="AS9" s="44">
        <f t="shared" si="26"/>
        <v>0</v>
      </c>
      <c r="AT9" s="37"/>
      <c r="AU9" s="37"/>
      <c r="AV9" s="44">
        <f t="shared" si="5"/>
        <v>0</v>
      </c>
      <c r="AW9" s="37"/>
      <c r="AX9" s="37"/>
      <c r="AY9" s="44">
        <f t="shared" si="27"/>
        <v>0</v>
      </c>
      <c r="AZ9" s="37"/>
      <c r="BA9" s="37"/>
      <c r="BB9" s="44">
        <f t="shared" si="28"/>
        <v>0</v>
      </c>
      <c r="BC9" s="44">
        <f t="shared" si="6"/>
        <v>0</v>
      </c>
      <c r="BD9" s="44" t="str">
        <f t="shared" si="7"/>
        <v/>
      </c>
      <c r="BE9" s="45" t="str">
        <f>IF(BH9&gt;=$BN$3,IF(AW9="","Infraction",IF(AW9-J9&lt;$BN$3,IF(AY9&gt;=$BP$3,"",IF(AZ9="","Infraction",IF(AZ9-J9&lt;$BN$3,IF(BC9&gt;=$BP$3,"","Infraction"),"Infraction"))),"Infraction")),"")</f>
        <v/>
      </c>
      <c r="BF9" s="45" t="str">
        <f>IF(BG9&gt;=$BO$3,IF(AW9="","Infraction",IF(AW9-K9-BK9&lt;=$BO$3,IF(AY9&lt;$BP$5,"Infraction",IF(AY9&gt;=$BP$4,"",IF(AZ9="","Infraction",IF(AZ9-K9-BL9&lt;=$BO$3,IF(BB9&lt;$BP$3,"Infraction",IF(BC9&gt;=$BP$4,"","Infraction")),"Infraction")))),"Infraction")),"")</f>
        <v/>
      </c>
      <c r="BG9" s="103">
        <f t="shared" si="8"/>
        <v>0</v>
      </c>
      <c r="BH9" s="104">
        <f t="shared" si="9"/>
        <v>0</v>
      </c>
      <c r="BI9" s="105">
        <f t="shared" si="10"/>
        <v>0</v>
      </c>
      <c r="BJ9" s="52"/>
      <c r="BK9" s="46" t="str">
        <f>IF(N9&lt;AW9,IF(R9&lt;AW9,IF(V9&lt;AW9,IF(Z9&lt;AW9,IF(AD9&lt;AW9,IF(AH9&lt;AW9,IF(AL9&lt;AW9,IF(AP9&lt;AW9,IF(AT9&lt;AW9,P9+T9+X9+AB9+AF9+AJ9+AN9+AR9,P9+T9+X9+AB9+AF9+AJ9+AN9+AR9),P9+T9+X9+AB9+AF9+AJ9+AN9),P9+T9+X9+AB9+AF9+AJ9),P9+T9+X9+AB9+AF9),P9+T9+X9+AB9),P9+T9+X9),P9+T9),P9),"0")</f>
        <v>0</v>
      </c>
      <c r="BL9" s="47" t="str">
        <f>IF(N9&lt;AZ9,IF(R9&lt;AZ9,IF(V9&lt;AZ9,IF(Z9&lt;AZ9,IF(AD9&lt;AZ9,IF(AH9&lt;AZ9,IF(AL9&lt;AZ9,IF(AP9&lt;AZ9,IF(AT9&lt;AZ9,P9+T9+X9+AB9+AF9+AJ9+AN9+AR9,P9+T9+X9+AB9+AF9+AJ9+AN9+AR9),P9+T9+X9+AB9+AF9+AJ9+AN9),P9+T9+X9+AB9+AF9+AJ9),P9+T9+X9+AB9+AF9),P9+T9+X9+AB9),P9+T9+X9),P9+T9),P9),"0")</f>
        <v>0</v>
      </c>
      <c r="BO9" s="52"/>
      <c r="BP9" s="52"/>
    </row>
    <row r="10" spans="1:68" ht="13.95" customHeight="1">
      <c r="A10" s="41">
        <f>IF(D10="","",Table6[[#This Row],[28/08/18]])</f>
        <v>43339</v>
      </c>
      <c r="B10" s="42">
        <f>IF(D10="","",Table6[[#This Row],[28/08/18]])</f>
        <v>43339</v>
      </c>
      <c r="C10" s="43">
        <f t="shared" si="0"/>
        <v>35</v>
      </c>
      <c r="D10" s="48">
        <f t="shared" si="11"/>
        <v>43339</v>
      </c>
      <c r="E10" s="53"/>
      <c r="F10" s="39"/>
      <c r="G10" s="40"/>
      <c r="H10" s="40"/>
      <c r="I10" s="51">
        <f t="shared" si="1"/>
        <v>0</v>
      </c>
      <c r="J10" s="37"/>
      <c r="K10" s="37"/>
      <c r="L10" s="44">
        <f t="shared" si="12"/>
        <v>0</v>
      </c>
      <c r="M10" s="44">
        <f t="shared" si="13"/>
        <v>0</v>
      </c>
      <c r="N10" s="37"/>
      <c r="O10" s="37"/>
      <c r="P10" s="44">
        <f t="shared" si="14"/>
        <v>0</v>
      </c>
      <c r="Q10" s="44">
        <f t="shared" si="15"/>
        <v>0</v>
      </c>
      <c r="R10" s="37"/>
      <c r="S10" s="37"/>
      <c r="T10" s="44">
        <f t="shared" si="16"/>
        <v>0</v>
      </c>
      <c r="U10" s="44">
        <f t="shared" si="17"/>
        <v>0</v>
      </c>
      <c r="V10" s="37"/>
      <c r="W10" s="37"/>
      <c r="X10" s="44">
        <f t="shared" si="18"/>
        <v>0</v>
      </c>
      <c r="Y10" s="44">
        <f t="shared" si="19"/>
        <v>0</v>
      </c>
      <c r="Z10" s="37"/>
      <c r="AA10" s="37"/>
      <c r="AB10" s="44">
        <f t="shared" si="2"/>
        <v>0</v>
      </c>
      <c r="AC10" s="44">
        <f t="shared" si="3"/>
        <v>0</v>
      </c>
      <c r="AD10" s="37"/>
      <c r="AE10" s="37"/>
      <c r="AF10" s="44">
        <f t="shared" si="20"/>
        <v>0</v>
      </c>
      <c r="AG10" s="44">
        <f t="shared" si="21"/>
        <v>0</v>
      </c>
      <c r="AH10" s="37"/>
      <c r="AI10" s="37"/>
      <c r="AJ10" s="44">
        <f t="shared" si="22"/>
        <v>0</v>
      </c>
      <c r="AK10" s="44">
        <f t="shared" si="23"/>
        <v>0</v>
      </c>
      <c r="AL10" s="37"/>
      <c r="AM10" s="37"/>
      <c r="AN10" s="44">
        <f t="shared" si="24"/>
        <v>0</v>
      </c>
      <c r="AO10" s="44">
        <f t="shared" si="4"/>
        <v>0</v>
      </c>
      <c r="AP10" s="37"/>
      <c r="AQ10" s="37"/>
      <c r="AR10" s="44">
        <f t="shared" si="25"/>
        <v>0</v>
      </c>
      <c r="AS10" s="44">
        <f t="shared" si="26"/>
        <v>0</v>
      </c>
      <c r="AT10" s="37"/>
      <c r="AU10" s="37"/>
      <c r="AV10" s="44">
        <f t="shared" si="5"/>
        <v>0</v>
      </c>
      <c r="AW10" s="37"/>
      <c r="AX10" s="37"/>
      <c r="AY10" s="44">
        <f t="shared" si="27"/>
        <v>0</v>
      </c>
      <c r="AZ10" s="37"/>
      <c r="BA10" s="37"/>
      <c r="BB10" s="44">
        <f t="shared" si="28"/>
        <v>0</v>
      </c>
      <c r="BC10" s="44">
        <f t="shared" si="6"/>
        <v>0</v>
      </c>
      <c r="BD10" s="44" t="str">
        <f t="shared" si="7"/>
        <v/>
      </c>
      <c r="BE10" s="45" t="str">
        <f>IF(BH10&gt;=$BN$3,IF(AW10="","Infraction",IF(AW10-J10&lt;$BN$3,IF(AY10&gt;=$BP$3,"",IF(AZ10="","Infraction",IF(AZ10-J10&lt;$BN$3,IF(BC10&gt;=$BP$3,"","Infraction"),"Infraction"))),"Infraction")),"")</f>
        <v/>
      </c>
      <c r="BF10" s="45" t="str">
        <f>IF(BG10&gt;=$BO$3,IF(AW10="","Infraction",IF(AW10-K10-BK10&lt;=$BO$3,IF(AY10&lt;$BP$5,"Infraction",IF(AY10&gt;=$BP$4,"",IF(AZ10="","Infraction",IF(AZ10-K10-BL10&lt;=$BO$3,IF(BB10&lt;$BP$3,"Infraction",IF(BC10&gt;=$BP$4,"","Infraction")),"Infraction")))),"Infraction")),"")</f>
        <v/>
      </c>
      <c r="BG10" s="103">
        <f t="shared" si="8"/>
        <v>0</v>
      </c>
      <c r="BH10" s="104">
        <f t="shared" si="9"/>
        <v>0</v>
      </c>
      <c r="BI10" s="105">
        <f t="shared" si="10"/>
        <v>0</v>
      </c>
      <c r="BJ10" s="52"/>
      <c r="BK10" s="46" t="str">
        <f>IF(N10&lt;AW10,IF(R10&lt;AW10,IF(V10&lt;AW10,IF(Z10&lt;AW10,IF(AD10&lt;AW10,IF(AH10&lt;AW10,IF(AL10&lt;AW10,IF(AP10&lt;AW10,IF(AT10&lt;AW10,P10+T10+X10+AB10+AF10+AJ10+AN10+AR10,P10+T10+X10+AB10+AF10+AJ10+AN10+AR10),P10+T10+X10+AB10+AF10+AJ10+AN10),P10+T10+X10+AB10+AF10+AJ10),P10+T10+X10+AB10+AF10),P10+T10+X10+AB10),P10+T10+X10),P10+T10),P10),"0")</f>
        <v>0</v>
      </c>
      <c r="BL10" s="47" t="str">
        <f>IF(N10&lt;AZ10,IF(R10&lt;AZ10,IF(V10&lt;AZ10,IF(Z10&lt;AZ10,IF(AD10&lt;AZ10,IF(AH10&lt;AZ10,IF(AL10&lt;AZ10,IF(AP10&lt;AZ10,IF(AT10&lt;AZ10,P10+T10+X10+AB10+AF10+AJ10+AN10+AR10,P10+T10+X10+AB10+AF10+AJ10+AN10+AR10),P10+T10+X10+AB10+AF10+AJ10+AN10),P10+T10+X10+AB10+AF10+AJ10),P10+T10+X10+AB10+AF10),P10+T10+X10+AB10),P10+T10+X10),P10+T10),P10),"0")</f>
        <v>0</v>
      </c>
      <c r="BO10" s="52"/>
      <c r="BP10" s="52"/>
    </row>
    <row r="11" spans="1:68" ht="13.95" customHeight="1">
      <c r="A11" s="41">
        <f>IF(D11="","",Table6[[#This Row],[28/08/18]])</f>
        <v>43339</v>
      </c>
      <c r="B11" s="42">
        <f>IF(D11="","",Table6[[#This Row],[28/08/18]])</f>
        <v>43339</v>
      </c>
      <c r="C11" s="43">
        <f t="shared" si="0"/>
        <v>35</v>
      </c>
      <c r="D11" s="48">
        <f t="shared" si="11"/>
        <v>43339</v>
      </c>
      <c r="E11" s="53"/>
      <c r="F11" s="39"/>
      <c r="G11" s="40"/>
      <c r="H11" s="40"/>
      <c r="I11" s="51">
        <f t="shared" si="1"/>
        <v>0</v>
      </c>
      <c r="J11" s="37"/>
      <c r="K11" s="37"/>
      <c r="L11" s="44">
        <f t="shared" si="12"/>
        <v>0</v>
      </c>
      <c r="M11" s="44">
        <f t="shared" si="13"/>
        <v>0</v>
      </c>
      <c r="N11" s="37"/>
      <c r="O11" s="37"/>
      <c r="P11" s="44">
        <f t="shared" si="14"/>
        <v>0</v>
      </c>
      <c r="Q11" s="44">
        <f t="shared" si="15"/>
        <v>0</v>
      </c>
      <c r="R11" s="37"/>
      <c r="S11" s="37"/>
      <c r="T11" s="44">
        <f t="shared" si="16"/>
        <v>0</v>
      </c>
      <c r="U11" s="44">
        <f t="shared" si="17"/>
        <v>0</v>
      </c>
      <c r="V11" s="37"/>
      <c r="W11" s="37"/>
      <c r="X11" s="44">
        <f t="shared" si="18"/>
        <v>0</v>
      </c>
      <c r="Y11" s="44">
        <f t="shared" si="19"/>
        <v>0</v>
      </c>
      <c r="Z11" s="37"/>
      <c r="AA11" s="37"/>
      <c r="AB11" s="44">
        <f t="shared" si="2"/>
        <v>0</v>
      </c>
      <c r="AC11" s="44">
        <f t="shared" si="3"/>
        <v>0</v>
      </c>
      <c r="AD11" s="37"/>
      <c r="AE11" s="37"/>
      <c r="AF11" s="44">
        <f t="shared" si="20"/>
        <v>0</v>
      </c>
      <c r="AG11" s="44">
        <f t="shared" si="21"/>
        <v>0</v>
      </c>
      <c r="AH11" s="37"/>
      <c r="AI11" s="37"/>
      <c r="AJ11" s="44">
        <f t="shared" si="22"/>
        <v>0</v>
      </c>
      <c r="AK11" s="44">
        <f t="shared" si="23"/>
        <v>0</v>
      </c>
      <c r="AL11" s="37"/>
      <c r="AM11" s="37"/>
      <c r="AN11" s="44">
        <f t="shared" si="24"/>
        <v>0</v>
      </c>
      <c r="AO11" s="44">
        <f t="shared" si="4"/>
        <v>0</v>
      </c>
      <c r="AP11" s="37"/>
      <c r="AQ11" s="37"/>
      <c r="AR11" s="44">
        <f t="shared" si="25"/>
        <v>0</v>
      </c>
      <c r="AS11" s="44">
        <f t="shared" si="26"/>
        <v>0</v>
      </c>
      <c r="AT11" s="37"/>
      <c r="AU11" s="37"/>
      <c r="AV11" s="44">
        <f t="shared" si="5"/>
        <v>0</v>
      </c>
      <c r="AW11" s="37"/>
      <c r="AX11" s="37"/>
      <c r="AY11" s="44">
        <f t="shared" si="27"/>
        <v>0</v>
      </c>
      <c r="AZ11" s="37"/>
      <c r="BA11" s="37"/>
      <c r="BB11" s="44">
        <f t="shared" si="28"/>
        <v>0</v>
      </c>
      <c r="BC11" s="44">
        <f t="shared" si="6"/>
        <v>0</v>
      </c>
      <c r="BD11" s="44" t="str">
        <f t="shared" si="7"/>
        <v/>
      </c>
      <c r="BE11" s="45" t="str">
        <f>IF(BH11&gt;=$BN$3,IF(AW11="","Infraction",IF(AW11-J11&lt;$BN$3,IF(AY11&gt;=$BP$3,"",IF(AZ11="","Infraction",IF(AZ11-J11&lt;$BN$3,IF(BC11&gt;=$BP$3,"","Infraction"),"Infraction"))),"Infraction")),"")</f>
        <v/>
      </c>
      <c r="BF11" s="45" t="str">
        <f>IF(BG11&gt;=$BO$3,IF(AW11="","Infraction",IF(AW11-K11-BK11&lt;=$BO$3,IF(AY11&lt;$BP$5,"Infraction",IF(AY11&gt;=$BP$4,"",IF(AZ11="","Infraction",IF(AZ11-K11-BL11&lt;=$BO$3,IF(BB11&lt;$BP$3,"Infraction",IF(BC11&gt;=$BP$4,"","Infraction")),"Infraction")))),"Infraction")),"")</f>
        <v/>
      </c>
      <c r="BG11" s="103">
        <f t="shared" si="8"/>
        <v>0</v>
      </c>
      <c r="BH11" s="104">
        <f t="shared" si="9"/>
        <v>0</v>
      </c>
      <c r="BI11" s="105">
        <f t="shared" si="10"/>
        <v>0</v>
      </c>
      <c r="BJ11" s="52"/>
      <c r="BK11" s="46" t="str">
        <f>IF(N11&lt;AW11,IF(R11&lt;AW11,IF(V11&lt;AW11,IF(Z11&lt;AW11,IF(AD11&lt;AW11,IF(AH11&lt;AW11,IF(AL11&lt;AW11,IF(AP11&lt;AW11,IF(AT11&lt;AW11,P11+T11+X11+AB11+AF11+AJ11+AN11+AR11,P11+T11+X11+AB11+AF11+AJ11+AN11+AR11),P11+T11+X11+AB11+AF11+AJ11+AN11),P11+T11+X11+AB11+AF11+AJ11),P11+T11+X11+AB11+AF11),P11+T11+X11+AB11),P11+T11+X11),P11+T11),P11),"0")</f>
        <v>0</v>
      </c>
      <c r="BL11" s="47" t="str">
        <f>IF(N11&lt;AZ11,IF(R11&lt;AZ11,IF(V11&lt;AZ11,IF(Z11&lt;AZ11,IF(AD11&lt;AZ11,IF(AH11&lt;AZ11,IF(AL11&lt;AZ11,IF(AP11&lt;AZ11,IF(AT11&lt;AZ11,P11+T11+X11+AB11+AF11+AJ11+AN11+AR11,P11+T11+X11+AB11+AF11+AJ11+AN11+AR11),P11+T11+X11+AB11+AF11+AJ11+AN11),P11+T11+X11+AB11+AF11+AJ11),P11+T11+X11+AB11+AF11),P11+T11+X11+AB11),P11+T11+X11),P11+T11),P11),"0")</f>
        <v>0</v>
      </c>
      <c r="BO11" s="52"/>
      <c r="BP11" s="52"/>
    </row>
    <row r="12" spans="1:68" ht="13.95" customHeight="1">
      <c r="A12" s="41">
        <f>IF(D12="","",Table6[[#This Row],[28/08/18]])</f>
        <v>43339</v>
      </c>
      <c r="B12" s="42">
        <f>IF(D12="","",Table6[[#This Row],[28/08/18]])</f>
        <v>43339</v>
      </c>
      <c r="C12" s="43">
        <f t="shared" si="0"/>
        <v>35</v>
      </c>
      <c r="D12" s="48">
        <f t="shared" si="11"/>
        <v>43339</v>
      </c>
      <c r="E12" s="53"/>
      <c r="F12" s="39"/>
      <c r="G12" s="40"/>
      <c r="H12" s="40"/>
      <c r="I12" s="51">
        <f t="shared" si="1"/>
        <v>0</v>
      </c>
      <c r="J12" s="37"/>
      <c r="K12" s="37"/>
      <c r="L12" s="44">
        <f t="shared" si="12"/>
        <v>0</v>
      </c>
      <c r="M12" s="44">
        <f t="shared" si="13"/>
        <v>0</v>
      </c>
      <c r="N12" s="37"/>
      <c r="O12" s="37"/>
      <c r="P12" s="44">
        <f t="shared" si="14"/>
        <v>0</v>
      </c>
      <c r="Q12" s="44">
        <f t="shared" si="15"/>
        <v>0</v>
      </c>
      <c r="R12" s="37"/>
      <c r="S12" s="37"/>
      <c r="T12" s="44">
        <f t="shared" si="16"/>
        <v>0</v>
      </c>
      <c r="U12" s="44">
        <f t="shared" si="17"/>
        <v>0</v>
      </c>
      <c r="V12" s="37"/>
      <c r="W12" s="37"/>
      <c r="X12" s="44">
        <f t="shared" si="18"/>
        <v>0</v>
      </c>
      <c r="Y12" s="44">
        <f t="shared" si="19"/>
        <v>0</v>
      </c>
      <c r="Z12" s="37"/>
      <c r="AA12" s="37"/>
      <c r="AB12" s="44">
        <f t="shared" si="2"/>
        <v>0</v>
      </c>
      <c r="AC12" s="44">
        <f t="shared" si="3"/>
        <v>0</v>
      </c>
      <c r="AD12" s="37"/>
      <c r="AE12" s="37"/>
      <c r="AF12" s="44">
        <f t="shared" si="20"/>
        <v>0</v>
      </c>
      <c r="AG12" s="44">
        <f t="shared" si="21"/>
        <v>0</v>
      </c>
      <c r="AH12" s="37"/>
      <c r="AI12" s="37"/>
      <c r="AJ12" s="44">
        <f t="shared" si="22"/>
        <v>0</v>
      </c>
      <c r="AK12" s="44">
        <f t="shared" si="23"/>
        <v>0</v>
      </c>
      <c r="AL12" s="37"/>
      <c r="AM12" s="37"/>
      <c r="AN12" s="44">
        <f t="shared" si="24"/>
        <v>0</v>
      </c>
      <c r="AO12" s="44">
        <f t="shared" si="4"/>
        <v>0</v>
      </c>
      <c r="AP12" s="37"/>
      <c r="AQ12" s="37"/>
      <c r="AR12" s="44">
        <f t="shared" si="25"/>
        <v>0</v>
      </c>
      <c r="AS12" s="44">
        <f t="shared" si="26"/>
        <v>0</v>
      </c>
      <c r="AT12" s="37"/>
      <c r="AU12" s="37"/>
      <c r="AV12" s="44">
        <f t="shared" si="5"/>
        <v>0</v>
      </c>
      <c r="AW12" s="37"/>
      <c r="AX12" s="37"/>
      <c r="AY12" s="44">
        <f t="shared" si="27"/>
        <v>0</v>
      </c>
      <c r="AZ12" s="37"/>
      <c r="BA12" s="37"/>
      <c r="BB12" s="44">
        <f t="shared" si="28"/>
        <v>0</v>
      </c>
      <c r="BC12" s="44">
        <f t="shared" si="6"/>
        <v>0</v>
      </c>
      <c r="BD12" s="44" t="str">
        <f t="shared" si="7"/>
        <v/>
      </c>
      <c r="BE12" s="45" t="str">
        <f>IF(BH12&gt;=$BN$3,IF(AW12="","Infraction",IF(AW12-J12&lt;$BN$3,IF(AY12&gt;=$BP$3,"",IF(AZ12="","Infraction",IF(AZ12-J12&lt;$BN$3,IF(BC12&gt;=$BP$3,"","Infraction"),"Infraction"))),"Infraction")),"")</f>
        <v/>
      </c>
      <c r="BF12" s="45" t="str">
        <f>IF(BG12&gt;=$BO$3,IF(AW12="","Infraction",IF(AW12-K12-BK12&lt;=$BO$3,IF(AY12&lt;$BP$5,"Infraction",IF(AY12&gt;=$BP$4,"",IF(AZ12="","Infraction",IF(AZ12-K12-BL12&lt;=$BO$3,IF(BB12&lt;$BP$3,"Infraction",IF(BC12&gt;=$BP$4,"","Infraction")),"Infraction")))),"Infraction")),"")</f>
        <v/>
      </c>
      <c r="BG12" s="103">
        <f t="shared" si="8"/>
        <v>0</v>
      </c>
      <c r="BH12" s="104">
        <f t="shared" si="9"/>
        <v>0</v>
      </c>
      <c r="BI12" s="105">
        <f t="shared" si="10"/>
        <v>0</v>
      </c>
      <c r="BJ12" s="52"/>
      <c r="BK12" s="46" t="str">
        <f>IF(N12&lt;AW12,IF(R12&lt;AW12,IF(V12&lt;AW12,IF(Z12&lt;AW12,IF(AD12&lt;AW12,IF(AH12&lt;AW12,IF(AL12&lt;AW12,IF(AP12&lt;AW12,IF(AT12&lt;AW12,P12+T12+X12+AB12+AF12+AJ12+AN12+AR12,P12+T12+X12+AB12+AF12+AJ12+AN12+AR12),P12+T12+X12+AB12+AF12+AJ12+AN12),P12+T12+X12+AB12+AF12+AJ12),P12+T12+X12+AB12+AF12),P12+T12+X12+AB12),P12+T12+X12),P12+T12),P12),"0")</f>
        <v>0</v>
      </c>
      <c r="BL12" s="47" t="str">
        <f>IF(N12&lt;AZ12,IF(R12&lt;AZ12,IF(V12&lt;AZ12,IF(Z12&lt;AZ12,IF(AD12&lt;AZ12,IF(AH12&lt;AZ12,IF(AL12&lt;AZ12,IF(AP12&lt;AZ12,IF(AT12&lt;AZ12,P12+T12+X12+AB12+AF12+AJ12+AN12+AR12,P12+T12+X12+AB12+AF12+AJ12+AN12+AR12),P12+T12+X12+AB12+AF12+AJ12+AN12),P12+T12+X12+AB12+AF12+AJ12),P12+T12+X12+AB12+AF12),P12+T12+X12+AB12),P12+T12+X12),P12+T12),P12),"0")</f>
        <v>0</v>
      </c>
      <c r="BO12" s="52"/>
      <c r="BP12" s="52"/>
    </row>
    <row r="13" spans="1:68" ht="15" customHeight="1">
      <c r="A13" s="41">
        <f>IF(D13="","",Table6[[#This Row],[28/08/18]])</f>
        <v>43339</v>
      </c>
      <c r="B13" s="42">
        <f>IF(D13="","",Table6[[#This Row],[28/08/18]])</f>
        <v>43339</v>
      </c>
      <c r="C13" s="43">
        <f t="shared" si="0"/>
        <v>35</v>
      </c>
      <c r="D13" s="48">
        <f t="shared" si="11"/>
        <v>43339</v>
      </c>
      <c r="E13" s="53"/>
      <c r="F13" s="39"/>
      <c r="G13" s="40"/>
      <c r="H13" s="40"/>
      <c r="I13" s="51">
        <f t="shared" si="1"/>
        <v>0</v>
      </c>
      <c r="J13" s="37"/>
      <c r="K13" s="37"/>
      <c r="L13" s="44">
        <f t="shared" si="12"/>
        <v>0</v>
      </c>
      <c r="M13" s="44">
        <f t="shared" si="13"/>
        <v>0</v>
      </c>
      <c r="N13" s="37"/>
      <c r="O13" s="37"/>
      <c r="P13" s="44">
        <f t="shared" si="14"/>
        <v>0</v>
      </c>
      <c r="Q13" s="44">
        <f t="shared" si="15"/>
        <v>0</v>
      </c>
      <c r="R13" s="37"/>
      <c r="S13" s="37"/>
      <c r="T13" s="44">
        <f t="shared" si="16"/>
        <v>0</v>
      </c>
      <c r="U13" s="44">
        <f t="shared" si="17"/>
        <v>0</v>
      </c>
      <c r="V13" s="37"/>
      <c r="W13" s="37"/>
      <c r="X13" s="44">
        <f t="shared" si="18"/>
        <v>0</v>
      </c>
      <c r="Y13" s="44">
        <f t="shared" si="19"/>
        <v>0</v>
      </c>
      <c r="Z13" s="37"/>
      <c r="AA13" s="37"/>
      <c r="AB13" s="44">
        <f t="shared" si="2"/>
        <v>0</v>
      </c>
      <c r="AC13" s="44">
        <f t="shared" si="3"/>
        <v>0</v>
      </c>
      <c r="AD13" s="37"/>
      <c r="AE13" s="37"/>
      <c r="AF13" s="44">
        <f t="shared" si="20"/>
        <v>0</v>
      </c>
      <c r="AG13" s="44">
        <f t="shared" si="21"/>
        <v>0</v>
      </c>
      <c r="AH13" s="37"/>
      <c r="AI13" s="37"/>
      <c r="AJ13" s="44">
        <f t="shared" si="22"/>
        <v>0</v>
      </c>
      <c r="AK13" s="44">
        <f t="shared" si="23"/>
        <v>0</v>
      </c>
      <c r="AL13" s="37"/>
      <c r="AM13" s="37"/>
      <c r="AN13" s="44">
        <f t="shared" si="24"/>
        <v>0</v>
      </c>
      <c r="AO13" s="44">
        <f t="shared" si="4"/>
        <v>0</v>
      </c>
      <c r="AP13" s="37"/>
      <c r="AQ13" s="37"/>
      <c r="AR13" s="44">
        <f t="shared" si="25"/>
        <v>0</v>
      </c>
      <c r="AS13" s="44">
        <f t="shared" si="26"/>
        <v>0</v>
      </c>
      <c r="AT13" s="37"/>
      <c r="AU13" s="37"/>
      <c r="AV13" s="44">
        <f t="shared" si="5"/>
        <v>0</v>
      </c>
      <c r="AW13" s="37"/>
      <c r="AX13" s="37"/>
      <c r="AY13" s="44">
        <f t="shared" si="27"/>
        <v>0</v>
      </c>
      <c r="AZ13" s="37"/>
      <c r="BA13" s="37"/>
      <c r="BB13" s="44">
        <f t="shared" si="28"/>
        <v>0</v>
      </c>
      <c r="BC13" s="44">
        <f t="shared" si="6"/>
        <v>0</v>
      </c>
      <c r="BD13" s="44" t="str">
        <f t="shared" si="7"/>
        <v/>
      </c>
      <c r="BE13" s="45" t="str">
        <f>IF(BH13&gt;=$BN$3,IF(AW13="","Infraction",IF(AW13-J13&lt;$BN$3,IF(AY13&gt;=$BP$3,"",IF(AZ13="","Infraction",IF(AZ13-J13&lt;$BN$3,IF(BC13&gt;=$BP$3,"","Infraction"),"Infraction"))),"Infraction")),"")</f>
        <v/>
      </c>
      <c r="BF13" s="45" t="str">
        <f>IF(BG13&gt;=$BO$3,IF(AW13="","Infraction",IF(AW13-K13-BK13&lt;=$BO$3,IF(AY13&lt;$BP$5,"Infraction",IF(AY13&gt;=$BP$4,"",IF(AZ13="","Infraction",IF(AZ13-K13-BL13&lt;=$BO$3,IF(BB13&lt;$BP$3,"Infraction",IF(BC13&gt;=$BP$4,"","Infraction")),"Infraction")))),"Infraction")),"")</f>
        <v/>
      </c>
      <c r="BG13" s="103">
        <f t="shared" si="8"/>
        <v>0</v>
      </c>
      <c r="BH13" s="104">
        <f t="shared" si="9"/>
        <v>0</v>
      </c>
      <c r="BI13" s="105">
        <f t="shared" si="10"/>
        <v>0</v>
      </c>
      <c r="BJ13" s="52"/>
      <c r="BK13" s="46" t="str">
        <f>IF(N13&lt;AW13,IF(R13&lt;AW13,IF(V13&lt;AW13,IF(Z13&lt;AW13,IF(AD13&lt;AW13,IF(AH13&lt;AW13,IF(AL13&lt;AW13,IF(AP13&lt;AW13,IF(AT13&lt;AW13,P13+T13+X13+AB13+AF13+AJ13+AN13+AR13,P13+T13+X13+AB13+AF13+AJ13+AN13+AR13),P13+T13+X13+AB13+AF13+AJ13+AN13),P13+T13+X13+AB13+AF13+AJ13),P13+T13+X13+AB13+AF13),P13+T13+X13+AB13),P13+T13+X13),P13+T13),P13),"0")</f>
        <v>0</v>
      </c>
      <c r="BL13" s="47" t="str">
        <f>IF(N13&lt;AZ13,IF(R13&lt;AZ13,IF(V13&lt;AZ13,IF(Z13&lt;AZ13,IF(AD13&lt;AZ13,IF(AH13&lt;AZ13,IF(AL13&lt;AZ13,IF(AP13&lt;AZ13,IF(AT13&lt;AZ13,P13+T13+X13+AB13+AF13+AJ13+AN13+AR13,P13+T13+X13+AB13+AF13+AJ13+AN13+AR13),P13+T13+X13+AB13+AF13+AJ13+AN13),P13+T13+X13+AB13+AF13+AJ13),P13+T13+X13+AB13+AF13),P13+T13+X13+AB13),P13+T13+X13),P13+T13),P13),"0")</f>
        <v>0</v>
      </c>
      <c r="BO13" s="52"/>
      <c r="BP13" s="52"/>
    </row>
    <row r="14" spans="1:68" ht="15" customHeight="1">
      <c r="A14" s="41">
        <f>IF(D14="","",Table6[[#This Row],[28/08/18]])</f>
        <v>43339</v>
      </c>
      <c r="B14" s="42">
        <f>IF(D14="","",Table6[[#This Row],[28/08/18]])</f>
        <v>43339</v>
      </c>
      <c r="C14" s="43">
        <f t="shared" si="0"/>
        <v>35</v>
      </c>
      <c r="D14" s="48">
        <f t="shared" si="11"/>
        <v>43339</v>
      </c>
      <c r="E14" s="53"/>
      <c r="F14" s="39"/>
      <c r="G14" s="40"/>
      <c r="H14" s="40"/>
      <c r="I14" s="51">
        <f t="shared" si="1"/>
        <v>0</v>
      </c>
      <c r="J14" s="37"/>
      <c r="K14" s="37"/>
      <c r="L14" s="44">
        <f t="shared" si="12"/>
        <v>0</v>
      </c>
      <c r="M14" s="44">
        <f t="shared" si="13"/>
        <v>0</v>
      </c>
      <c r="N14" s="37"/>
      <c r="O14" s="37"/>
      <c r="P14" s="44">
        <f t="shared" si="14"/>
        <v>0</v>
      </c>
      <c r="Q14" s="44">
        <f t="shared" si="15"/>
        <v>0</v>
      </c>
      <c r="R14" s="37"/>
      <c r="S14" s="37"/>
      <c r="T14" s="44">
        <f t="shared" si="16"/>
        <v>0</v>
      </c>
      <c r="U14" s="44">
        <f t="shared" si="17"/>
        <v>0</v>
      </c>
      <c r="V14" s="37"/>
      <c r="W14" s="37"/>
      <c r="X14" s="44">
        <f t="shared" si="18"/>
        <v>0</v>
      </c>
      <c r="Y14" s="44">
        <f t="shared" si="19"/>
        <v>0</v>
      </c>
      <c r="Z14" s="37"/>
      <c r="AA14" s="37"/>
      <c r="AB14" s="44">
        <f t="shared" si="2"/>
        <v>0</v>
      </c>
      <c r="AC14" s="44">
        <f t="shared" si="3"/>
        <v>0</v>
      </c>
      <c r="AD14" s="37"/>
      <c r="AE14" s="37"/>
      <c r="AF14" s="44">
        <f t="shared" si="20"/>
        <v>0</v>
      </c>
      <c r="AG14" s="44">
        <f t="shared" si="21"/>
        <v>0</v>
      </c>
      <c r="AH14" s="37"/>
      <c r="AI14" s="37"/>
      <c r="AJ14" s="44">
        <f t="shared" si="22"/>
        <v>0</v>
      </c>
      <c r="AK14" s="44">
        <f t="shared" si="23"/>
        <v>0</v>
      </c>
      <c r="AL14" s="37"/>
      <c r="AM14" s="37"/>
      <c r="AN14" s="44">
        <f t="shared" si="24"/>
        <v>0</v>
      </c>
      <c r="AO14" s="44">
        <f t="shared" si="4"/>
        <v>0</v>
      </c>
      <c r="AP14" s="37"/>
      <c r="AQ14" s="37"/>
      <c r="AR14" s="44">
        <f t="shared" si="25"/>
        <v>0</v>
      </c>
      <c r="AS14" s="44">
        <f t="shared" si="26"/>
        <v>0</v>
      </c>
      <c r="AT14" s="37"/>
      <c r="AU14" s="37"/>
      <c r="AV14" s="44">
        <f t="shared" si="5"/>
        <v>0</v>
      </c>
      <c r="AW14" s="37"/>
      <c r="AX14" s="37"/>
      <c r="AY14" s="44">
        <f t="shared" si="27"/>
        <v>0</v>
      </c>
      <c r="AZ14" s="37"/>
      <c r="BA14" s="37"/>
      <c r="BB14" s="44">
        <f t="shared" si="28"/>
        <v>0</v>
      </c>
      <c r="BC14" s="44">
        <f t="shared" si="6"/>
        <v>0</v>
      </c>
      <c r="BD14" s="44" t="str">
        <f t="shared" si="7"/>
        <v/>
      </c>
      <c r="BE14" s="45" t="str">
        <f>IF(BH14&gt;=$BN$3,IF(AW14="","Infraction",IF(AW14-J14&lt;$BN$3,IF(AY14&gt;=$BP$3,"",IF(AZ14="","Infraction",IF(AZ14-J14&lt;$BN$3,IF(BC14&gt;=$BP$3,"","Infraction"),"Infraction"))),"Infraction")),"")</f>
        <v/>
      </c>
      <c r="BF14" s="45" t="str">
        <f>IF(BG14&gt;=$BO$3,IF(AW14="","Infraction",IF(AW14-K14-BK14&lt;=$BO$3,IF(AY14&lt;$BP$5,"Infraction",IF(AY14&gt;=$BP$4,"",IF(AZ14="","Infraction",IF(AZ14-K14-BL14&lt;=$BO$3,IF(BB14&lt;$BP$3,"Infraction",IF(BC14&gt;=$BP$4,"","Infraction")),"Infraction")))),"Infraction")),"")</f>
        <v/>
      </c>
      <c r="BG14" s="103">
        <f t="shared" si="8"/>
        <v>0</v>
      </c>
      <c r="BH14" s="104">
        <f t="shared" si="9"/>
        <v>0</v>
      </c>
      <c r="BI14" s="105">
        <f t="shared" si="10"/>
        <v>0</v>
      </c>
      <c r="BJ14" s="52"/>
      <c r="BK14" s="46" t="str">
        <f>IF(N14&lt;AW14,IF(R14&lt;AW14,IF(V14&lt;AW14,IF(Z14&lt;AW14,IF(AD14&lt;AW14,IF(AH14&lt;AW14,IF(AL14&lt;AW14,IF(AP14&lt;AW14,IF(AT14&lt;AW14,P14+T14+X14+AB14+AF14+AJ14+AN14+AR14,P14+T14+X14+AB14+AF14+AJ14+AN14+AR14),P14+T14+X14+AB14+AF14+AJ14+AN14),P14+T14+X14+AB14+AF14+AJ14),P14+T14+X14+AB14+AF14),P14+T14+X14+AB14),P14+T14+X14),P14+T14),P14),"0")</f>
        <v>0</v>
      </c>
      <c r="BL14" s="47" t="str">
        <f>IF(N14&lt;AZ14,IF(R14&lt;AZ14,IF(V14&lt;AZ14,IF(Z14&lt;AZ14,IF(AD14&lt;AZ14,IF(AH14&lt;AZ14,IF(AL14&lt;AZ14,IF(AP14&lt;AZ14,IF(AT14&lt;AZ14,P14+T14+X14+AB14+AF14+AJ14+AN14+AR14,P14+T14+X14+AB14+AF14+AJ14+AN14+AR14),P14+T14+X14+AB14+AF14+AJ14+AN14),P14+T14+X14+AB14+AF14+AJ14),P14+T14+X14+AB14+AF14),P14+T14+X14+AB14),P14+T14+X14),P14+T14),P14),"0")</f>
        <v>0</v>
      </c>
      <c r="BO14" s="52"/>
      <c r="BP14" s="52"/>
    </row>
    <row r="15" spans="1:68" ht="15" customHeight="1">
      <c r="A15" s="41">
        <f>IF(D15="","",Table6[[#This Row],[28/08/18]])</f>
        <v>43339</v>
      </c>
      <c r="B15" s="42">
        <f>IF(D15="","",Table6[[#This Row],[28/08/18]])</f>
        <v>43339</v>
      </c>
      <c r="C15" s="43">
        <f t="shared" si="0"/>
        <v>35</v>
      </c>
      <c r="D15" s="48">
        <f t="shared" si="11"/>
        <v>43339</v>
      </c>
      <c r="E15" s="53"/>
      <c r="F15" s="39"/>
      <c r="G15" s="40"/>
      <c r="H15" s="40"/>
      <c r="I15" s="51">
        <f t="shared" si="1"/>
        <v>0</v>
      </c>
      <c r="J15" s="37"/>
      <c r="K15" s="37"/>
      <c r="L15" s="44">
        <f t="shared" si="12"/>
        <v>0</v>
      </c>
      <c r="M15" s="44">
        <f t="shared" si="13"/>
        <v>0</v>
      </c>
      <c r="N15" s="37"/>
      <c r="O15" s="37"/>
      <c r="P15" s="44">
        <f t="shared" si="14"/>
        <v>0</v>
      </c>
      <c r="Q15" s="44">
        <f t="shared" si="15"/>
        <v>0</v>
      </c>
      <c r="R15" s="37"/>
      <c r="S15" s="37"/>
      <c r="T15" s="44">
        <f t="shared" si="16"/>
        <v>0</v>
      </c>
      <c r="U15" s="44">
        <f t="shared" si="17"/>
        <v>0</v>
      </c>
      <c r="V15" s="37"/>
      <c r="W15" s="37"/>
      <c r="X15" s="44">
        <f t="shared" si="18"/>
        <v>0</v>
      </c>
      <c r="Y15" s="44">
        <f t="shared" si="19"/>
        <v>0</v>
      </c>
      <c r="Z15" s="37"/>
      <c r="AA15" s="37"/>
      <c r="AB15" s="44">
        <f t="shared" si="2"/>
        <v>0</v>
      </c>
      <c r="AC15" s="44">
        <f t="shared" si="3"/>
        <v>0</v>
      </c>
      <c r="AD15" s="37"/>
      <c r="AE15" s="37"/>
      <c r="AF15" s="44">
        <f t="shared" si="20"/>
        <v>0</v>
      </c>
      <c r="AG15" s="44">
        <f t="shared" si="21"/>
        <v>0</v>
      </c>
      <c r="AH15" s="37"/>
      <c r="AI15" s="37"/>
      <c r="AJ15" s="44">
        <f t="shared" si="22"/>
        <v>0</v>
      </c>
      <c r="AK15" s="44">
        <f t="shared" si="23"/>
        <v>0</v>
      </c>
      <c r="AL15" s="37"/>
      <c r="AM15" s="37"/>
      <c r="AN15" s="44">
        <f t="shared" si="24"/>
        <v>0</v>
      </c>
      <c r="AO15" s="44">
        <f t="shared" si="4"/>
        <v>0</v>
      </c>
      <c r="AP15" s="37"/>
      <c r="AQ15" s="37"/>
      <c r="AR15" s="44">
        <f t="shared" si="25"/>
        <v>0</v>
      </c>
      <c r="AS15" s="44">
        <f t="shared" si="26"/>
        <v>0</v>
      </c>
      <c r="AT15" s="37"/>
      <c r="AU15" s="37"/>
      <c r="AV15" s="44">
        <f t="shared" si="5"/>
        <v>0</v>
      </c>
      <c r="AW15" s="37"/>
      <c r="AX15" s="37"/>
      <c r="AY15" s="44">
        <f t="shared" si="27"/>
        <v>0</v>
      </c>
      <c r="AZ15" s="37"/>
      <c r="BA15" s="37"/>
      <c r="BB15" s="44">
        <f t="shared" si="28"/>
        <v>0</v>
      </c>
      <c r="BC15" s="44">
        <f t="shared" si="6"/>
        <v>0</v>
      </c>
      <c r="BD15" s="44" t="str">
        <f t="shared" si="7"/>
        <v/>
      </c>
      <c r="BE15" s="45" t="str">
        <f>IF(BH15&gt;=$BN$3,IF(AW15="","Infraction",IF(AW15-J15&lt;$BN$3,IF(AY15&gt;=$BP$3,"",IF(AZ15="","Infraction",IF(AZ15-J15&lt;$BN$3,IF(BC15&gt;=$BP$3,"","Infraction"),"Infraction"))),"Infraction")),"")</f>
        <v/>
      </c>
      <c r="BF15" s="45" t="str">
        <f>IF(BG15&gt;=$BO$3,IF(AW15="","Infraction",IF(AW15-K15-BK15&lt;=$BO$3,IF(AY15&lt;$BP$5,"Infraction",IF(AY15&gt;=$BP$4,"",IF(AZ15="","Infraction",IF(AZ15-K15-BL15&lt;=$BO$3,IF(BB15&lt;$BP$3,"Infraction",IF(BC15&gt;=$BP$4,"","Infraction")),"Infraction")))),"Infraction")),"")</f>
        <v/>
      </c>
      <c r="BG15" s="103">
        <f t="shared" si="8"/>
        <v>0</v>
      </c>
      <c r="BH15" s="104">
        <f t="shared" si="9"/>
        <v>0</v>
      </c>
      <c r="BI15" s="105">
        <f t="shared" si="10"/>
        <v>0</v>
      </c>
      <c r="BJ15" s="52"/>
      <c r="BK15" s="46" t="str">
        <f>IF(N15&lt;AW15,IF(R15&lt;AW15,IF(V15&lt;AW15,IF(Z15&lt;AW15,IF(AD15&lt;AW15,IF(AH15&lt;AW15,IF(AL15&lt;AW15,IF(AP15&lt;AW15,IF(AT15&lt;AW15,P15+T15+X15+AB15+AF15+AJ15+AN15+AR15,P15+T15+X15+AB15+AF15+AJ15+AN15+AR15),P15+T15+X15+AB15+AF15+AJ15+AN15),P15+T15+X15+AB15+AF15+AJ15),P15+T15+X15+AB15+AF15),P15+T15+X15+AB15),P15+T15+X15),P15+T15),P15),"0")</f>
        <v>0</v>
      </c>
      <c r="BL15" s="47" t="str">
        <f>IF(N15&lt;AZ15,IF(R15&lt;AZ15,IF(V15&lt;AZ15,IF(Z15&lt;AZ15,IF(AD15&lt;AZ15,IF(AH15&lt;AZ15,IF(AL15&lt;AZ15,IF(AP15&lt;AZ15,IF(AT15&lt;AZ15,P15+T15+X15+AB15+AF15+AJ15+AN15+AR15,P15+T15+X15+AB15+AF15+AJ15+AN15+AR15),P15+T15+X15+AB15+AF15+AJ15+AN15),P15+T15+X15+AB15+AF15+AJ15),P15+T15+X15+AB15+AF15),P15+T15+X15+AB15),P15+T15+X15),P15+T15),P15),"0")</f>
        <v>0</v>
      </c>
      <c r="BO15" s="52"/>
      <c r="BP15" s="52"/>
    </row>
    <row r="16" spans="1:68" ht="15" customHeight="1">
      <c r="A16" s="41">
        <f>IF(D16="","",Table6[[#This Row],[28/08/18]])</f>
        <v>43339</v>
      </c>
      <c r="B16" s="42">
        <f>IF(D16="","",Table6[[#This Row],[28/08/18]])</f>
        <v>43339</v>
      </c>
      <c r="C16" s="43">
        <f t="shared" si="0"/>
        <v>35</v>
      </c>
      <c r="D16" s="48">
        <f t="shared" si="11"/>
        <v>43339</v>
      </c>
      <c r="E16" s="53"/>
      <c r="F16" s="39"/>
      <c r="G16" s="40"/>
      <c r="H16" s="40"/>
      <c r="I16" s="51">
        <f t="shared" si="1"/>
        <v>0</v>
      </c>
      <c r="J16" s="37"/>
      <c r="K16" s="37"/>
      <c r="L16" s="44">
        <f t="shared" si="12"/>
        <v>0</v>
      </c>
      <c r="M16" s="44">
        <f t="shared" si="13"/>
        <v>0</v>
      </c>
      <c r="N16" s="37"/>
      <c r="O16" s="37"/>
      <c r="P16" s="44">
        <f t="shared" si="14"/>
        <v>0</v>
      </c>
      <c r="Q16" s="44">
        <f t="shared" si="15"/>
        <v>0</v>
      </c>
      <c r="R16" s="37"/>
      <c r="S16" s="37"/>
      <c r="T16" s="44">
        <f t="shared" si="16"/>
        <v>0</v>
      </c>
      <c r="U16" s="44">
        <f t="shared" si="17"/>
        <v>0</v>
      </c>
      <c r="V16" s="37"/>
      <c r="W16" s="37"/>
      <c r="X16" s="44">
        <f t="shared" si="18"/>
        <v>0</v>
      </c>
      <c r="Y16" s="44">
        <f t="shared" si="19"/>
        <v>0</v>
      </c>
      <c r="Z16" s="37"/>
      <c r="AA16" s="37"/>
      <c r="AB16" s="44">
        <f t="shared" si="2"/>
        <v>0</v>
      </c>
      <c r="AC16" s="44">
        <f t="shared" si="3"/>
        <v>0</v>
      </c>
      <c r="AD16" s="37"/>
      <c r="AE16" s="37"/>
      <c r="AF16" s="44">
        <f t="shared" si="20"/>
        <v>0</v>
      </c>
      <c r="AG16" s="44">
        <f t="shared" si="21"/>
        <v>0</v>
      </c>
      <c r="AH16" s="37"/>
      <c r="AI16" s="37"/>
      <c r="AJ16" s="44">
        <f t="shared" si="22"/>
        <v>0</v>
      </c>
      <c r="AK16" s="44">
        <f t="shared" si="23"/>
        <v>0</v>
      </c>
      <c r="AL16" s="37"/>
      <c r="AM16" s="37"/>
      <c r="AN16" s="44">
        <f t="shared" si="24"/>
        <v>0</v>
      </c>
      <c r="AO16" s="44">
        <f t="shared" si="4"/>
        <v>0</v>
      </c>
      <c r="AP16" s="37"/>
      <c r="AQ16" s="37"/>
      <c r="AR16" s="44">
        <f t="shared" si="25"/>
        <v>0</v>
      </c>
      <c r="AS16" s="44">
        <f t="shared" si="26"/>
        <v>0</v>
      </c>
      <c r="AT16" s="37"/>
      <c r="AU16" s="37"/>
      <c r="AV16" s="44">
        <f t="shared" si="5"/>
        <v>0</v>
      </c>
      <c r="AW16" s="37"/>
      <c r="AX16" s="37"/>
      <c r="AY16" s="44">
        <f t="shared" si="27"/>
        <v>0</v>
      </c>
      <c r="AZ16" s="37"/>
      <c r="BA16" s="37"/>
      <c r="BB16" s="44">
        <f t="shared" si="28"/>
        <v>0</v>
      </c>
      <c r="BC16" s="44">
        <f t="shared" si="6"/>
        <v>0</v>
      </c>
      <c r="BD16" s="44" t="str">
        <f t="shared" si="7"/>
        <v/>
      </c>
      <c r="BE16" s="45" t="str">
        <f>IF(BH16&gt;=$BN$3,IF(AW16="","Infraction",IF(AW16-J16&lt;$BN$3,IF(AY16&gt;=$BP$3,"",IF(AZ16="","Infraction",IF(AZ16-J16&lt;$BN$3,IF(BC16&gt;=$BP$3,"","Infraction"),"Infraction"))),"Infraction")),"")</f>
        <v/>
      </c>
      <c r="BF16" s="45" t="str">
        <f>IF(BG16&gt;=$BO$3,IF(AW16="","Infraction",IF(AW16-K16-BK16&lt;=$BO$3,IF(AY16&lt;$BP$5,"Infraction",IF(AY16&gt;=$BP$4,"",IF(AZ16="","Infraction",IF(AZ16-K16-BL16&lt;=$BO$3,IF(BB16&lt;$BP$3,"Infraction",IF(BC16&gt;=$BP$4,"","Infraction")),"Infraction")))),"Infraction")),"")</f>
        <v/>
      </c>
      <c r="BG16" s="103">
        <f t="shared" si="8"/>
        <v>0</v>
      </c>
      <c r="BH16" s="104">
        <f t="shared" si="9"/>
        <v>0</v>
      </c>
      <c r="BI16" s="105">
        <f t="shared" si="10"/>
        <v>0</v>
      </c>
      <c r="BJ16" s="52"/>
      <c r="BK16" s="46" t="str">
        <f>IF(N16&lt;AW16,IF(R16&lt;AW16,IF(V16&lt;AW16,IF(Z16&lt;AW16,IF(AD16&lt;AW16,IF(AH16&lt;AW16,IF(AL16&lt;AW16,IF(AP16&lt;AW16,IF(AT16&lt;AW16,P16+T16+X16+AB16+AF16+AJ16+AN16+AR16,P16+T16+X16+AB16+AF16+AJ16+AN16+AR16),P16+T16+X16+AB16+AF16+AJ16+AN16),P16+T16+X16+AB16+AF16+AJ16),P16+T16+X16+AB16+AF16),P16+T16+X16+AB16),P16+T16+X16),P16+T16),P16),"0")</f>
        <v>0</v>
      </c>
      <c r="BL16" s="47" t="str">
        <f>IF(N16&lt;AZ16,IF(R16&lt;AZ16,IF(V16&lt;AZ16,IF(Z16&lt;AZ16,IF(AD16&lt;AZ16,IF(AH16&lt;AZ16,IF(AL16&lt;AZ16,IF(AP16&lt;AZ16,IF(AT16&lt;AZ16,P16+T16+X16+AB16+AF16+AJ16+AN16+AR16,P16+T16+X16+AB16+AF16+AJ16+AN16+AR16),P16+T16+X16+AB16+AF16+AJ16+AN16),P16+T16+X16+AB16+AF16+AJ16),P16+T16+X16+AB16+AF16),P16+T16+X16+AB16),P16+T16+X16),P16+T16),P16),"0")</f>
        <v>0</v>
      </c>
      <c r="BO16" s="52"/>
      <c r="BP16" s="52"/>
    </row>
    <row r="17" spans="1:68" ht="15" customHeight="1">
      <c r="A17" s="41">
        <f>IF(D17="","",Table6[[#This Row],[28/08/18]])</f>
        <v>43339</v>
      </c>
      <c r="B17" s="42">
        <f>IF(D17="","",Table6[[#This Row],[28/08/18]])</f>
        <v>43339</v>
      </c>
      <c r="C17" s="43">
        <f t="shared" si="0"/>
        <v>35</v>
      </c>
      <c r="D17" s="48">
        <f t="shared" si="11"/>
        <v>43339</v>
      </c>
      <c r="E17" s="53"/>
      <c r="F17" s="39"/>
      <c r="G17" s="40"/>
      <c r="H17" s="40"/>
      <c r="I17" s="51">
        <f t="shared" si="1"/>
        <v>0</v>
      </c>
      <c r="J17" s="37"/>
      <c r="K17" s="37"/>
      <c r="L17" s="44">
        <f t="shared" si="12"/>
        <v>0</v>
      </c>
      <c r="M17" s="44">
        <f t="shared" si="13"/>
        <v>0</v>
      </c>
      <c r="N17" s="37"/>
      <c r="O17" s="37"/>
      <c r="P17" s="44">
        <f t="shared" si="14"/>
        <v>0</v>
      </c>
      <c r="Q17" s="44">
        <f t="shared" si="15"/>
        <v>0</v>
      </c>
      <c r="R17" s="37"/>
      <c r="S17" s="37"/>
      <c r="T17" s="44">
        <f t="shared" si="16"/>
        <v>0</v>
      </c>
      <c r="U17" s="44">
        <f t="shared" si="17"/>
        <v>0</v>
      </c>
      <c r="V17" s="37"/>
      <c r="W17" s="37"/>
      <c r="X17" s="44">
        <f t="shared" si="18"/>
        <v>0</v>
      </c>
      <c r="Y17" s="44">
        <f t="shared" si="19"/>
        <v>0</v>
      </c>
      <c r="Z17" s="37"/>
      <c r="AA17" s="37"/>
      <c r="AB17" s="44">
        <f t="shared" si="2"/>
        <v>0</v>
      </c>
      <c r="AC17" s="44">
        <f t="shared" si="3"/>
        <v>0</v>
      </c>
      <c r="AD17" s="37"/>
      <c r="AE17" s="37"/>
      <c r="AF17" s="44">
        <f t="shared" si="20"/>
        <v>0</v>
      </c>
      <c r="AG17" s="44">
        <f t="shared" si="21"/>
        <v>0</v>
      </c>
      <c r="AH17" s="37"/>
      <c r="AI17" s="37"/>
      <c r="AJ17" s="44">
        <f t="shared" si="22"/>
        <v>0</v>
      </c>
      <c r="AK17" s="44">
        <f t="shared" si="23"/>
        <v>0</v>
      </c>
      <c r="AL17" s="37"/>
      <c r="AM17" s="37"/>
      <c r="AN17" s="44">
        <f t="shared" si="24"/>
        <v>0</v>
      </c>
      <c r="AO17" s="44">
        <f t="shared" si="4"/>
        <v>0</v>
      </c>
      <c r="AP17" s="37"/>
      <c r="AQ17" s="37"/>
      <c r="AR17" s="44">
        <f t="shared" si="25"/>
        <v>0</v>
      </c>
      <c r="AS17" s="44">
        <f t="shared" si="26"/>
        <v>0</v>
      </c>
      <c r="AT17" s="37"/>
      <c r="AU17" s="37"/>
      <c r="AV17" s="44">
        <f t="shared" si="5"/>
        <v>0</v>
      </c>
      <c r="AW17" s="37"/>
      <c r="AX17" s="37"/>
      <c r="AY17" s="44">
        <f t="shared" si="27"/>
        <v>0</v>
      </c>
      <c r="AZ17" s="37"/>
      <c r="BA17" s="37"/>
      <c r="BB17" s="44">
        <f t="shared" si="28"/>
        <v>0</v>
      </c>
      <c r="BC17" s="44">
        <f t="shared" si="6"/>
        <v>0</v>
      </c>
      <c r="BD17" s="44" t="str">
        <f t="shared" si="7"/>
        <v/>
      </c>
      <c r="BE17" s="45" t="str">
        <f>IF(BH17&gt;=$BN$3,IF(AW17="","Infraction",IF(AW17-J17&lt;$BN$3,IF(AY17&gt;=$BP$3,"",IF(AZ17="","Infraction",IF(AZ17-J17&lt;$BN$3,IF(BC17&gt;=$BP$3,"","Infraction"),"Infraction"))),"Infraction")),"")</f>
        <v/>
      </c>
      <c r="BF17" s="45" t="str">
        <f>IF(BG17&gt;=$BO$3,IF(AW17="","Infraction",IF(AW17-K17-BK17&lt;=$BO$3,IF(AY17&lt;$BP$5,"Infraction",IF(AY17&gt;=$BP$4,"",IF(AZ17="","Infraction",IF(AZ17-K17-BL17&lt;=$BO$3,IF(BB17&lt;$BP$3,"Infraction",IF(BC17&gt;=$BP$4,"","Infraction")),"Infraction")))),"Infraction")),"")</f>
        <v/>
      </c>
      <c r="BG17" s="103">
        <f t="shared" si="8"/>
        <v>0</v>
      </c>
      <c r="BH17" s="104">
        <f t="shared" si="9"/>
        <v>0</v>
      </c>
      <c r="BI17" s="105">
        <f t="shared" si="10"/>
        <v>0</v>
      </c>
      <c r="BJ17" s="52"/>
      <c r="BK17" s="46" t="str">
        <f>IF(N17&lt;AW17,IF(R17&lt;AW17,IF(V17&lt;AW17,IF(Z17&lt;AW17,IF(AD17&lt;AW17,IF(AH17&lt;AW17,IF(AL17&lt;AW17,IF(AP17&lt;AW17,IF(AT17&lt;AW17,P17+T17+X17+AB17+AF17+AJ17+AN17+AR17,P17+T17+X17+AB17+AF17+AJ17+AN17+AR17),P17+T17+X17+AB17+AF17+AJ17+AN17),P17+T17+X17+AB17+AF17+AJ17),P17+T17+X17+AB17+AF17),P17+T17+X17+AB17),P17+T17+X17),P17+T17),P17),"0")</f>
        <v>0</v>
      </c>
      <c r="BL17" s="47" t="str">
        <f>IF(N17&lt;AZ17,IF(R17&lt;AZ17,IF(V17&lt;AZ17,IF(Z17&lt;AZ17,IF(AD17&lt;AZ17,IF(AH17&lt;AZ17,IF(AL17&lt;AZ17,IF(AP17&lt;AZ17,IF(AT17&lt;AZ17,P17+T17+X17+AB17+AF17+AJ17+AN17+AR17,P17+T17+X17+AB17+AF17+AJ17+AN17+AR17),P17+T17+X17+AB17+AF17+AJ17+AN17),P17+T17+X17+AB17+AF17+AJ17),P17+T17+X17+AB17+AF17),P17+T17+X17+AB17),P17+T17+X17),P17+T17),P17),"0")</f>
        <v>0</v>
      </c>
      <c r="BO17" s="52"/>
      <c r="BP17" s="52"/>
    </row>
    <row r="18" spans="1:68" ht="15" customHeight="1">
      <c r="A18" s="41">
        <f>IF(D18="","",Table6[[#This Row],[28/08/18]])</f>
        <v>43339</v>
      </c>
      <c r="B18" s="42">
        <f>IF(D18="","",Table6[[#This Row],[28/08/18]])</f>
        <v>43339</v>
      </c>
      <c r="C18" s="43">
        <f t="shared" si="0"/>
        <v>35</v>
      </c>
      <c r="D18" s="48">
        <f t="shared" si="11"/>
        <v>43339</v>
      </c>
      <c r="E18" s="53"/>
      <c r="F18" s="39"/>
      <c r="G18" s="40"/>
      <c r="H18" s="40"/>
      <c r="I18" s="51">
        <f t="shared" si="1"/>
        <v>0</v>
      </c>
      <c r="J18" s="37"/>
      <c r="K18" s="37"/>
      <c r="L18" s="44">
        <f t="shared" si="12"/>
        <v>0</v>
      </c>
      <c r="M18" s="44">
        <f t="shared" si="13"/>
        <v>0</v>
      </c>
      <c r="N18" s="37"/>
      <c r="O18" s="37"/>
      <c r="P18" s="44">
        <f t="shared" si="14"/>
        <v>0</v>
      </c>
      <c r="Q18" s="44">
        <f t="shared" si="15"/>
        <v>0</v>
      </c>
      <c r="R18" s="37"/>
      <c r="S18" s="37"/>
      <c r="T18" s="44">
        <f t="shared" si="16"/>
        <v>0</v>
      </c>
      <c r="U18" s="44">
        <f t="shared" si="17"/>
        <v>0</v>
      </c>
      <c r="V18" s="37"/>
      <c r="W18" s="37"/>
      <c r="X18" s="44">
        <f t="shared" si="18"/>
        <v>0</v>
      </c>
      <c r="Y18" s="44">
        <f t="shared" si="19"/>
        <v>0</v>
      </c>
      <c r="Z18" s="37"/>
      <c r="AA18" s="37"/>
      <c r="AB18" s="44">
        <f t="shared" si="2"/>
        <v>0</v>
      </c>
      <c r="AC18" s="44">
        <f t="shared" si="3"/>
        <v>0</v>
      </c>
      <c r="AD18" s="37"/>
      <c r="AE18" s="37"/>
      <c r="AF18" s="44">
        <f t="shared" si="20"/>
        <v>0</v>
      </c>
      <c r="AG18" s="44">
        <f t="shared" si="21"/>
        <v>0</v>
      </c>
      <c r="AH18" s="37"/>
      <c r="AI18" s="37"/>
      <c r="AJ18" s="44">
        <f t="shared" si="22"/>
        <v>0</v>
      </c>
      <c r="AK18" s="44">
        <f t="shared" si="23"/>
        <v>0</v>
      </c>
      <c r="AL18" s="37"/>
      <c r="AM18" s="37"/>
      <c r="AN18" s="44">
        <f t="shared" si="24"/>
        <v>0</v>
      </c>
      <c r="AO18" s="44">
        <f t="shared" si="4"/>
        <v>0</v>
      </c>
      <c r="AP18" s="37"/>
      <c r="AQ18" s="37"/>
      <c r="AR18" s="44">
        <f t="shared" si="25"/>
        <v>0</v>
      </c>
      <c r="AS18" s="44">
        <f t="shared" si="26"/>
        <v>0</v>
      </c>
      <c r="AT18" s="37"/>
      <c r="AU18" s="37"/>
      <c r="AV18" s="44">
        <f t="shared" si="5"/>
        <v>0</v>
      </c>
      <c r="AW18" s="37"/>
      <c r="AX18" s="37"/>
      <c r="AY18" s="44">
        <f t="shared" si="27"/>
        <v>0</v>
      </c>
      <c r="AZ18" s="37"/>
      <c r="BA18" s="37"/>
      <c r="BB18" s="44">
        <f t="shared" si="28"/>
        <v>0</v>
      </c>
      <c r="BC18" s="44">
        <f t="shared" si="6"/>
        <v>0</v>
      </c>
      <c r="BD18" s="44" t="str">
        <f t="shared" si="7"/>
        <v/>
      </c>
      <c r="BE18" s="45" t="str">
        <f>IF(BH18&gt;=$BN$3,IF(AW18="","Infraction",IF(AW18-J18&lt;$BN$3,IF(AY18&gt;=$BP$3,"",IF(AZ18="","Infraction",IF(AZ18-J18&lt;$BN$3,IF(BC18&gt;=$BP$3,"","Infraction"),"Infraction"))),"Infraction")),"")</f>
        <v/>
      </c>
      <c r="BF18" s="45" t="str">
        <f>IF(BG18&gt;=$BO$3,IF(AW18="","Infraction",IF(AW18-K18-BK18&lt;=$BO$3,IF(AY18&lt;$BP$5,"Infraction",IF(AY18&gt;=$BP$4,"",IF(AZ18="","Infraction",IF(AZ18-K18-BL18&lt;=$BO$3,IF(BB18&lt;$BP$3,"Infraction",IF(BC18&gt;=$BP$4,"","Infraction")),"Infraction")))),"Infraction")),"")</f>
        <v/>
      </c>
      <c r="BG18" s="103">
        <f t="shared" si="8"/>
        <v>0</v>
      </c>
      <c r="BH18" s="104">
        <f t="shared" si="9"/>
        <v>0</v>
      </c>
      <c r="BI18" s="105">
        <f t="shared" si="10"/>
        <v>0</v>
      </c>
      <c r="BJ18" s="52"/>
      <c r="BK18" s="46" t="str">
        <f>IF(N18&lt;AW18,IF(R18&lt;AW18,IF(V18&lt;AW18,IF(Z18&lt;AW18,IF(AD18&lt;AW18,IF(AH18&lt;AW18,IF(AL18&lt;AW18,IF(AP18&lt;AW18,IF(AT18&lt;AW18,P18+T18+X18+AB18+AF18+AJ18+AN18+AR18,P18+T18+X18+AB18+AF18+AJ18+AN18+AR18),P18+T18+X18+AB18+AF18+AJ18+AN18),P18+T18+X18+AB18+AF18+AJ18),P18+T18+X18+AB18+AF18),P18+T18+X18+AB18),P18+T18+X18),P18+T18),P18),"0")</f>
        <v>0</v>
      </c>
      <c r="BL18" s="47" t="str">
        <f>IF(N18&lt;AZ18,IF(R18&lt;AZ18,IF(V18&lt;AZ18,IF(Z18&lt;AZ18,IF(AD18&lt;AZ18,IF(AH18&lt;AZ18,IF(AL18&lt;AZ18,IF(AP18&lt;AZ18,IF(AT18&lt;AZ18,P18+T18+X18+AB18+AF18+AJ18+AN18+AR18,P18+T18+X18+AB18+AF18+AJ18+AN18+AR18),P18+T18+X18+AB18+AF18+AJ18+AN18),P18+T18+X18+AB18+AF18+AJ18),P18+T18+X18+AB18+AF18),P18+T18+X18+AB18),P18+T18+X18),P18+T18),P18),"0")</f>
        <v>0</v>
      </c>
      <c r="BO18" s="52"/>
      <c r="BP18" s="52"/>
    </row>
    <row r="19" spans="1:68" ht="15" customHeight="1">
      <c r="A19" s="41">
        <f>IF(D19="","",Table6[[#This Row],[28/08/18]])</f>
        <v>43339</v>
      </c>
      <c r="B19" s="42">
        <f>IF(D19="","",Table6[[#This Row],[28/08/18]])</f>
        <v>43339</v>
      </c>
      <c r="C19" s="43">
        <f t="shared" si="0"/>
        <v>35</v>
      </c>
      <c r="D19" s="48">
        <f t="shared" si="11"/>
        <v>43339</v>
      </c>
      <c r="E19" s="53"/>
      <c r="F19" s="39"/>
      <c r="G19" s="40"/>
      <c r="H19" s="40"/>
      <c r="I19" s="51">
        <f t="shared" si="1"/>
        <v>0</v>
      </c>
      <c r="J19" s="37"/>
      <c r="K19" s="37"/>
      <c r="L19" s="44">
        <f t="shared" si="12"/>
        <v>0</v>
      </c>
      <c r="M19" s="44">
        <f t="shared" si="13"/>
        <v>0</v>
      </c>
      <c r="N19" s="37"/>
      <c r="O19" s="37"/>
      <c r="P19" s="44">
        <f t="shared" si="14"/>
        <v>0</v>
      </c>
      <c r="Q19" s="44">
        <f t="shared" si="15"/>
        <v>0</v>
      </c>
      <c r="R19" s="37"/>
      <c r="S19" s="37"/>
      <c r="T19" s="44">
        <f t="shared" si="16"/>
        <v>0</v>
      </c>
      <c r="U19" s="44">
        <f t="shared" si="17"/>
        <v>0</v>
      </c>
      <c r="V19" s="37"/>
      <c r="W19" s="37"/>
      <c r="X19" s="44">
        <f t="shared" si="18"/>
        <v>0</v>
      </c>
      <c r="Y19" s="44">
        <f t="shared" si="19"/>
        <v>0</v>
      </c>
      <c r="Z19" s="37"/>
      <c r="AA19" s="37"/>
      <c r="AB19" s="44">
        <f t="shared" si="2"/>
        <v>0</v>
      </c>
      <c r="AC19" s="44">
        <f t="shared" si="3"/>
        <v>0</v>
      </c>
      <c r="AD19" s="37"/>
      <c r="AE19" s="37"/>
      <c r="AF19" s="44">
        <f t="shared" si="20"/>
        <v>0</v>
      </c>
      <c r="AG19" s="44">
        <f t="shared" si="21"/>
        <v>0</v>
      </c>
      <c r="AH19" s="37"/>
      <c r="AI19" s="37"/>
      <c r="AJ19" s="44">
        <f t="shared" si="22"/>
        <v>0</v>
      </c>
      <c r="AK19" s="44">
        <f t="shared" si="23"/>
        <v>0</v>
      </c>
      <c r="AL19" s="37"/>
      <c r="AM19" s="37"/>
      <c r="AN19" s="44">
        <f t="shared" si="24"/>
        <v>0</v>
      </c>
      <c r="AO19" s="44">
        <f t="shared" si="4"/>
        <v>0</v>
      </c>
      <c r="AP19" s="37"/>
      <c r="AQ19" s="37"/>
      <c r="AR19" s="44">
        <f t="shared" si="25"/>
        <v>0</v>
      </c>
      <c r="AS19" s="44">
        <f t="shared" si="26"/>
        <v>0</v>
      </c>
      <c r="AT19" s="37"/>
      <c r="AU19" s="37"/>
      <c r="AV19" s="44">
        <f t="shared" si="5"/>
        <v>0</v>
      </c>
      <c r="AW19" s="37"/>
      <c r="AX19" s="37"/>
      <c r="AY19" s="44">
        <f t="shared" si="27"/>
        <v>0</v>
      </c>
      <c r="AZ19" s="37"/>
      <c r="BA19" s="37"/>
      <c r="BB19" s="44">
        <f t="shared" si="28"/>
        <v>0</v>
      </c>
      <c r="BC19" s="44">
        <f t="shared" si="6"/>
        <v>0</v>
      </c>
      <c r="BD19" s="44" t="str">
        <f t="shared" si="7"/>
        <v/>
      </c>
      <c r="BE19" s="45" t="str">
        <f>IF(BH19&gt;=$BN$3,IF(AW19="","Infraction",IF(AW19-J19&lt;$BN$3,IF(AY19&gt;=$BP$3,"",IF(AZ19="","Infraction",IF(AZ19-J19&lt;$BN$3,IF(BC19&gt;=$BP$3,"","Infraction"),"Infraction"))),"Infraction")),"")</f>
        <v/>
      </c>
      <c r="BF19" s="45" t="str">
        <f>IF(BG19&gt;=$BO$3,IF(AW19="","Infraction",IF(AW19-K19-BK19&lt;=$BO$3,IF(AY19&lt;$BP$5,"Infraction",IF(AY19&gt;=$BP$4,"",IF(AZ19="","Infraction",IF(AZ19-K19-BL19&lt;=$BO$3,IF(BB19&lt;$BP$3,"Infraction",IF(BC19&gt;=$BP$4,"","Infraction")),"Infraction")))),"Infraction")),"")</f>
        <v/>
      </c>
      <c r="BG19" s="103">
        <f t="shared" si="8"/>
        <v>0</v>
      </c>
      <c r="BH19" s="104">
        <f t="shared" si="9"/>
        <v>0</v>
      </c>
      <c r="BI19" s="105">
        <f t="shared" si="10"/>
        <v>0</v>
      </c>
      <c r="BJ19" s="52"/>
      <c r="BK19" s="46" t="str">
        <f>IF(N19&lt;AW19,IF(R19&lt;AW19,IF(V19&lt;AW19,IF(Z19&lt;AW19,IF(AD19&lt;AW19,IF(AH19&lt;AW19,IF(AL19&lt;AW19,IF(AP19&lt;AW19,IF(AT19&lt;AW19,P19+T19+X19+AB19+AF19+AJ19+AN19+AR19,P19+T19+X19+AB19+AF19+AJ19+AN19+AR19),P19+T19+X19+AB19+AF19+AJ19+AN19),P19+T19+X19+AB19+AF19+AJ19),P19+T19+X19+AB19+AF19),P19+T19+X19+AB19),P19+T19+X19),P19+T19),P19),"0")</f>
        <v>0</v>
      </c>
      <c r="BL19" s="47" t="str">
        <f>IF(N19&lt;AZ19,IF(R19&lt;AZ19,IF(V19&lt;AZ19,IF(Z19&lt;AZ19,IF(AD19&lt;AZ19,IF(AH19&lt;AZ19,IF(AL19&lt;AZ19,IF(AP19&lt;AZ19,IF(AT19&lt;AZ19,P19+T19+X19+AB19+AF19+AJ19+AN19+AR19,P19+T19+X19+AB19+AF19+AJ19+AN19+AR19),P19+T19+X19+AB19+AF19+AJ19+AN19),P19+T19+X19+AB19+AF19+AJ19),P19+T19+X19+AB19+AF19),P19+T19+X19+AB19),P19+T19+X19),P19+T19),P19),"0")</f>
        <v>0</v>
      </c>
      <c r="BO19" s="52"/>
      <c r="BP19" s="52"/>
    </row>
    <row r="20" spans="1:68" ht="15" customHeight="1">
      <c r="A20" s="41">
        <f>IF(D20="","",Table6[[#This Row],[28/08/18]])</f>
        <v>43339</v>
      </c>
      <c r="B20" s="42">
        <f>IF(D20="","",Table6[[#This Row],[28/08/18]])</f>
        <v>43339</v>
      </c>
      <c r="C20" s="43">
        <f t="shared" si="0"/>
        <v>35</v>
      </c>
      <c r="D20" s="48">
        <f t="shared" si="11"/>
        <v>43339</v>
      </c>
      <c r="E20" s="53"/>
      <c r="F20" s="39"/>
      <c r="G20" s="40"/>
      <c r="H20" s="40"/>
      <c r="I20" s="51">
        <f t="shared" si="1"/>
        <v>0</v>
      </c>
      <c r="J20" s="37"/>
      <c r="K20" s="37"/>
      <c r="L20" s="44">
        <f t="shared" si="12"/>
        <v>0</v>
      </c>
      <c r="M20" s="44">
        <f t="shared" si="13"/>
        <v>0</v>
      </c>
      <c r="N20" s="37"/>
      <c r="O20" s="37"/>
      <c r="P20" s="44">
        <f t="shared" si="14"/>
        <v>0</v>
      </c>
      <c r="Q20" s="44">
        <f t="shared" si="15"/>
        <v>0</v>
      </c>
      <c r="R20" s="37"/>
      <c r="S20" s="37"/>
      <c r="T20" s="44">
        <f t="shared" si="16"/>
        <v>0</v>
      </c>
      <c r="U20" s="44">
        <f t="shared" si="17"/>
        <v>0</v>
      </c>
      <c r="V20" s="37"/>
      <c r="W20" s="37"/>
      <c r="X20" s="44">
        <f t="shared" si="18"/>
        <v>0</v>
      </c>
      <c r="Y20" s="44">
        <f t="shared" si="19"/>
        <v>0</v>
      </c>
      <c r="Z20" s="37"/>
      <c r="AA20" s="37"/>
      <c r="AB20" s="44">
        <f t="shared" si="2"/>
        <v>0</v>
      </c>
      <c r="AC20" s="44">
        <f t="shared" si="3"/>
        <v>0</v>
      </c>
      <c r="AD20" s="37"/>
      <c r="AE20" s="37"/>
      <c r="AF20" s="44">
        <f t="shared" si="20"/>
        <v>0</v>
      </c>
      <c r="AG20" s="44">
        <f t="shared" si="21"/>
        <v>0</v>
      </c>
      <c r="AH20" s="37"/>
      <c r="AI20" s="37"/>
      <c r="AJ20" s="44">
        <f t="shared" si="22"/>
        <v>0</v>
      </c>
      <c r="AK20" s="44">
        <f t="shared" si="23"/>
        <v>0</v>
      </c>
      <c r="AL20" s="37"/>
      <c r="AM20" s="37"/>
      <c r="AN20" s="44">
        <f t="shared" si="24"/>
        <v>0</v>
      </c>
      <c r="AO20" s="44">
        <f t="shared" si="4"/>
        <v>0</v>
      </c>
      <c r="AP20" s="37"/>
      <c r="AQ20" s="37"/>
      <c r="AR20" s="44">
        <f t="shared" si="25"/>
        <v>0</v>
      </c>
      <c r="AS20" s="44">
        <f t="shared" si="26"/>
        <v>0</v>
      </c>
      <c r="AT20" s="37"/>
      <c r="AU20" s="37"/>
      <c r="AV20" s="44">
        <f t="shared" si="5"/>
        <v>0</v>
      </c>
      <c r="AW20" s="37"/>
      <c r="AX20" s="37"/>
      <c r="AY20" s="44">
        <f t="shared" si="27"/>
        <v>0</v>
      </c>
      <c r="AZ20" s="37"/>
      <c r="BA20" s="37"/>
      <c r="BB20" s="44">
        <f t="shared" si="28"/>
        <v>0</v>
      </c>
      <c r="BC20" s="44">
        <f t="shared" si="6"/>
        <v>0</v>
      </c>
      <c r="BD20" s="44" t="str">
        <f t="shared" si="7"/>
        <v/>
      </c>
      <c r="BE20" s="45" t="str">
        <f>IF(BH20&gt;=$BN$3,IF(AW20="","Infraction",IF(AW20-J20&lt;$BN$3,IF(AY20&gt;=$BP$3,"",IF(AZ20="","Infraction",IF(AZ20-J20&lt;$BN$3,IF(BC20&gt;=$BP$3,"","Infraction"),"Infraction"))),"Infraction")),"")</f>
        <v/>
      </c>
      <c r="BF20" s="45" t="str">
        <f>IF(BG20&gt;=$BO$3,IF(AW20="","Infraction",IF(AW20-K20-BK20&lt;=$BO$3,IF(AY20&lt;$BP$5,"Infraction",IF(AY20&gt;=$BP$4,"",IF(AZ20="","Infraction",IF(AZ20-K20-BL20&lt;=$BO$3,IF(BB20&lt;$BP$3,"Infraction",IF(BC20&gt;=$BP$4,"","Infraction")),"Infraction")))),"Infraction")),"")</f>
        <v/>
      </c>
      <c r="BG20" s="103">
        <f t="shared" si="8"/>
        <v>0</v>
      </c>
      <c r="BH20" s="104">
        <f t="shared" si="9"/>
        <v>0</v>
      </c>
      <c r="BI20" s="105">
        <f t="shared" si="10"/>
        <v>0</v>
      </c>
      <c r="BJ20" s="52"/>
      <c r="BK20" s="46" t="str">
        <f>IF(N20&lt;AW20,IF(R20&lt;AW20,IF(V20&lt;AW20,IF(Z20&lt;AW20,IF(AD20&lt;AW20,IF(AH20&lt;AW20,IF(AL20&lt;AW20,IF(AP20&lt;AW20,IF(AT20&lt;AW20,P20+T20+X20+AB20+AF20+AJ20+AN20+AR20,P20+T20+X20+AB20+AF20+AJ20+AN20+AR20),P20+T20+X20+AB20+AF20+AJ20+AN20),P20+T20+X20+AB20+AF20+AJ20),P20+T20+X20+AB20+AF20),P20+T20+X20+AB20),P20+T20+X20),P20+T20),P20),"0")</f>
        <v>0</v>
      </c>
      <c r="BL20" s="47" t="str">
        <f>IF(N20&lt;AZ20,IF(R20&lt;AZ20,IF(V20&lt;AZ20,IF(Z20&lt;AZ20,IF(AD20&lt;AZ20,IF(AH20&lt;AZ20,IF(AL20&lt;AZ20,IF(AP20&lt;AZ20,IF(AT20&lt;AZ20,P20+T20+X20+AB20+AF20+AJ20+AN20+AR20,P20+T20+X20+AB20+AF20+AJ20+AN20+AR20),P20+T20+X20+AB20+AF20+AJ20+AN20),P20+T20+X20+AB20+AF20+AJ20),P20+T20+X20+AB20+AF20),P20+T20+X20+AB20),P20+T20+X20),P20+T20),P20),"0")</f>
        <v>0</v>
      </c>
      <c r="BO20" s="52"/>
      <c r="BP20" s="52"/>
    </row>
    <row r="21" spans="1:68" ht="15" customHeight="1">
      <c r="A21" s="41">
        <f>IF(D21="","",Table6[[#This Row],[28/08/18]])</f>
        <v>43339</v>
      </c>
      <c r="B21" s="42">
        <f>IF(D21="","",Table6[[#This Row],[28/08/18]])</f>
        <v>43339</v>
      </c>
      <c r="C21" s="43">
        <f t="shared" si="0"/>
        <v>35</v>
      </c>
      <c r="D21" s="48">
        <f t="shared" si="11"/>
        <v>43339</v>
      </c>
      <c r="E21" s="53"/>
      <c r="F21" s="39"/>
      <c r="G21" s="40"/>
      <c r="H21" s="40"/>
      <c r="I21" s="51">
        <f t="shared" si="1"/>
        <v>0</v>
      </c>
      <c r="J21" s="37"/>
      <c r="K21" s="37"/>
      <c r="L21" s="44">
        <f t="shared" si="12"/>
        <v>0</v>
      </c>
      <c r="M21" s="44">
        <f t="shared" si="13"/>
        <v>0</v>
      </c>
      <c r="N21" s="37"/>
      <c r="O21" s="37"/>
      <c r="P21" s="44">
        <f t="shared" si="14"/>
        <v>0</v>
      </c>
      <c r="Q21" s="44">
        <f t="shared" si="15"/>
        <v>0</v>
      </c>
      <c r="R21" s="37"/>
      <c r="S21" s="37"/>
      <c r="T21" s="44">
        <f t="shared" si="16"/>
        <v>0</v>
      </c>
      <c r="U21" s="44">
        <f t="shared" si="17"/>
        <v>0</v>
      </c>
      <c r="V21" s="37"/>
      <c r="W21" s="37"/>
      <c r="X21" s="44">
        <f t="shared" si="18"/>
        <v>0</v>
      </c>
      <c r="Y21" s="44">
        <f t="shared" si="19"/>
        <v>0</v>
      </c>
      <c r="Z21" s="37"/>
      <c r="AA21" s="37"/>
      <c r="AB21" s="44">
        <f t="shared" si="2"/>
        <v>0</v>
      </c>
      <c r="AC21" s="44">
        <f t="shared" si="3"/>
        <v>0</v>
      </c>
      <c r="AD21" s="37"/>
      <c r="AE21" s="37"/>
      <c r="AF21" s="44">
        <f t="shared" si="20"/>
        <v>0</v>
      </c>
      <c r="AG21" s="44">
        <f t="shared" si="21"/>
        <v>0</v>
      </c>
      <c r="AH21" s="37"/>
      <c r="AI21" s="37"/>
      <c r="AJ21" s="44">
        <f t="shared" si="22"/>
        <v>0</v>
      </c>
      <c r="AK21" s="44">
        <f t="shared" si="23"/>
        <v>0</v>
      </c>
      <c r="AL21" s="37"/>
      <c r="AM21" s="37"/>
      <c r="AN21" s="44">
        <f t="shared" si="24"/>
        <v>0</v>
      </c>
      <c r="AO21" s="44">
        <f t="shared" si="4"/>
        <v>0</v>
      </c>
      <c r="AP21" s="37"/>
      <c r="AQ21" s="37"/>
      <c r="AR21" s="44">
        <f t="shared" si="25"/>
        <v>0</v>
      </c>
      <c r="AS21" s="44">
        <f t="shared" si="26"/>
        <v>0</v>
      </c>
      <c r="AT21" s="37"/>
      <c r="AU21" s="37"/>
      <c r="AV21" s="44">
        <f t="shared" si="5"/>
        <v>0</v>
      </c>
      <c r="AW21" s="37"/>
      <c r="AX21" s="37"/>
      <c r="AY21" s="44">
        <f t="shared" si="27"/>
        <v>0</v>
      </c>
      <c r="AZ21" s="37"/>
      <c r="BA21" s="37"/>
      <c r="BB21" s="44">
        <f t="shared" si="28"/>
        <v>0</v>
      </c>
      <c r="BC21" s="44">
        <f t="shared" si="6"/>
        <v>0</v>
      </c>
      <c r="BD21" s="44" t="str">
        <f t="shared" si="7"/>
        <v/>
      </c>
      <c r="BE21" s="45" t="str">
        <f>IF(BH21&gt;=$BN$3,IF(AW21="","Infraction",IF(AW21-J21&lt;$BN$3,IF(AY21&gt;=$BP$3,"",IF(AZ21="","Infraction",IF(AZ21-J21&lt;$BN$3,IF(BC21&gt;=$BP$3,"","Infraction"),"Infraction"))),"Infraction")),"")</f>
        <v/>
      </c>
      <c r="BF21" s="45" t="str">
        <f>IF(BG21&gt;=$BO$3,IF(AW21="","Infraction",IF(AW21-K21-BK21&lt;=$BO$3,IF(AY21&lt;$BP$5,"Infraction",IF(AY21&gt;=$BP$4,"",IF(AZ21="","Infraction",IF(AZ21-K21-BL21&lt;=$BO$3,IF(BB21&lt;$BP$3,"Infraction",IF(BC21&gt;=$BP$4,"","Infraction")),"Infraction")))),"Infraction")),"")</f>
        <v/>
      </c>
      <c r="BG21" s="103">
        <f t="shared" si="8"/>
        <v>0</v>
      </c>
      <c r="BH21" s="104">
        <f t="shared" si="9"/>
        <v>0</v>
      </c>
      <c r="BI21" s="105">
        <f t="shared" si="10"/>
        <v>0</v>
      </c>
      <c r="BJ21" s="52"/>
      <c r="BK21" s="46" t="str">
        <f>IF(N21&lt;AW21,IF(R21&lt;AW21,IF(V21&lt;AW21,IF(Z21&lt;AW21,IF(AD21&lt;AW21,IF(AH21&lt;AW21,IF(AL21&lt;AW21,IF(AP21&lt;AW21,IF(AT21&lt;AW21,P21+T21+X21+AB21+AF21+AJ21+AN21+AR21,P21+T21+X21+AB21+AF21+AJ21+AN21+AR21),P21+T21+X21+AB21+AF21+AJ21+AN21),P21+T21+X21+AB21+AF21+AJ21),P21+T21+X21+AB21+AF21),P21+T21+X21+AB21),P21+T21+X21),P21+T21),P21),"0")</f>
        <v>0</v>
      </c>
      <c r="BL21" s="47" t="str">
        <f>IF(N21&lt;AZ21,IF(R21&lt;AZ21,IF(V21&lt;AZ21,IF(Z21&lt;AZ21,IF(AD21&lt;AZ21,IF(AH21&lt;AZ21,IF(AL21&lt;AZ21,IF(AP21&lt;AZ21,IF(AT21&lt;AZ21,P21+T21+X21+AB21+AF21+AJ21+AN21+AR21,P21+T21+X21+AB21+AF21+AJ21+AN21+AR21),P21+T21+X21+AB21+AF21+AJ21+AN21),P21+T21+X21+AB21+AF21+AJ21),P21+T21+X21+AB21+AF21),P21+T21+X21+AB21),P21+T21+X21),P21+T21),P21),"0")</f>
        <v>0</v>
      </c>
      <c r="BO21" s="52"/>
      <c r="BP21" s="52"/>
    </row>
    <row r="22" spans="1:68" ht="15" customHeight="1">
      <c r="A22" s="41">
        <f>IF(D22="","",Table6[[#This Row],[28/08/18]])</f>
        <v>43339</v>
      </c>
      <c r="B22" s="49">
        <f>IF(D22="","",Table6[[#This Row],[28/08/18]])</f>
        <v>43339</v>
      </c>
      <c r="C22" s="43">
        <f t="shared" si="0"/>
        <v>35</v>
      </c>
      <c r="D22" s="48">
        <f t="shared" si="11"/>
        <v>43339</v>
      </c>
      <c r="E22" s="53"/>
      <c r="F22" s="40"/>
      <c r="G22" s="40"/>
      <c r="H22" s="40"/>
      <c r="I22" s="51">
        <f t="shared" si="1"/>
        <v>0</v>
      </c>
      <c r="J22" s="37"/>
      <c r="K22" s="37"/>
      <c r="L22" s="44">
        <f t="shared" si="12"/>
        <v>0</v>
      </c>
      <c r="M22" s="44">
        <f t="shared" si="13"/>
        <v>0</v>
      </c>
      <c r="N22" s="37"/>
      <c r="O22" s="37"/>
      <c r="P22" s="44">
        <f t="shared" si="14"/>
        <v>0</v>
      </c>
      <c r="Q22" s="44">
        <f t="shared" si="15"/>
        <v>0</v>
      </c>
      <c r="R22" s="37"/>
      <c r="S22" s="37"/>
      <c r="T22" s="44">
        <f t="shared" si="16"/>
        <v>0</v>
      </c>
      <c r="U22" s="44">
        <f t="shared" si="17"/>
        <v>0</v>
      </c>
      <c r="V22" s="37"/>
      <c r="W22" s="37"/>
      <c r="X22" s="44">
        <f t="shared" si="18"/>
        <v>0</v>
      </c>
      <c r="Y22" s="44">
        <f t="shared" si="19"/>
        <v>0</v>
      </c>
      <c r="Z22" s="37"/>
      <c r="AA22" s="37"/>
      <c r="AB22" s="44">
        <f t="shared" si="2"/>
        <v>0</v>
      </c>
      <c r="AC22" s="44">
        <f t="shared" si="3"/>
        <v>0</v>
      </c>
      <c r="AD22" s="37"/>
      <c r="AE22" s="37"/>
      <c r="AF22" s="44">
        <f t="shared" si="20"/>
        <v>0</v>
      </c>
      <c r="AG22" s="44">
        <f t="shared" si="21"/>
        <v>0</v>
      </c>
      <c r="AH22" s="37"/>
      <c r="AI22" s="37"/>
      <c r="AJ22" s="44">
        <f t="shared" si="22"/>
        <v>0</v>
      </c>
      <c r="AK22" s="44">
        <f t="shared" si="23"/>
        <v>0</v>
      </c>
      <c r="AL22" s="37"/>
      <c r="AM22" s="37"/>
      <c r="AN22" s="44">
        <f t="shared" si="24"/>
        <v>0</v>
      </c>
      <c r="AO22" s="44">
        <f t="shared" si="4"/>
        <v>0</v>
      </c>
      <c r="AP22" s="37"/>
      <c r="AQ22" s="37"/>
      <c r="AR22" s="44">
        <f t="shared" si="25"/>
        <v>0</v>
      </c>
      <c r="AS22" s="44">
        <f t="shared" si="26"/>
        <v>0</v>
      </c>
      <c r="AT22" s="37"/>
      <c r="AU22" s="37"/>
      <c r="AV22" s="44">
        <f t="shared" si="5"/>
        <v>0</v>
      </c>
      <c r="AW22" s="37"/>
      <c r="AX22" s="37"/>
      <c r="AY22" s="44">
        <f t="shared" si="27"/>
        <v>0</v>
      </c>
      <c r="AZ22" s="37"/>
      <c r="BA22" s="37"/>
      <c r="BB22" s="44">
        <f t="shared" si="28"/>
        <v>0</v>
      </c>
      <c r="BC22" s="44">
        <f t="shared" si="6"/>
        <v>0</v>
      </c>
      <c r="BD22" s="44" t="str">
        <f t="shared" si="7"/>
        <v/>
      </c>
      <c r="BE22" s="45" t="str">
        <f>IF(BH22&gt;=$BN$3,IF(AW22="","Infraction",IF(AW22-J22&lt;$BN$3,IF(AY22&gt;=$BP$3,"",IF(AZ22="","Infraction",IF(AZ22-J22&lt;$BN$3,IF(BC22&gt;=$BP$3,"","Infraction"),"Infraction"))),"Infraction")),"")</f>
        <v/>
      </c>
      <c r="BF22" s="45" t="str">
        <f>IF(BG22&gt;=$BO$3,IF(AW22="","Infraction",IF(AW22-K22-BK22&lt;=$BO$3,IF(AY22&lt;$BP$5,"Infraction",IF(AY22&gt;=$BP$4,"",IF(AZ22="","Infraction",IF(AZ22-K22-BL22&lt;=$BO$3,IF(BB22&lt;$BP$3,"Infraction",IF(BC22&gt;=$BP$4,"","Infraction")),"Infraction")))),"Infraction")),"")</f>
        <v/>
      </c>
      <c r="BG22" s="103">
        <f t="shared" si="8"/>
        <v>0</v>
      </c>
      <c r="BH22" s="104">
        <f t="shared" si="9"/>
        <v>0</v>
      </c>
      <c r="BI22" s="105">
        <f t="shared" si="10"/>
        <v>0</v>
      </c>
      <c r="BJ22" s="52"/>
      <c r="BK22" s="46" t="str">
        <f>IF(N22&lt;AW22,IF(R22&lt;AW22,IF(V22&lt;AW22,IF(Z22&lt;AW22,IF(AD22&lt;AW22,IF(AH22&lt;AW22,IF(AL22&lt;AW22,IF(AP22&lt;AW22,IF(AT22&lt;AW22,P22+T22+X22+AB22+AF22+AJ22+AN22+AR22,P22+T22+X22+AB22+AF22+AJ22+AN22+AR22),P22+T22+X22+AB22+AF22+AJ22+AN22),P22+T22+X22+AB22+AF22+AJ22),P22+T22+X22+AB22+AF22),P22+T22+X22+AB22),P22+T22+X22),P22+T22),P22),"0")</f>
        <v>0</v>
      </c>
      <c r="BL22" s="47" t="str">
        <f>IF(N22&lt;AZ22,IF(R22&lt;AZ22,IF(V22&lt;AZ22,IF(Z22&lt;AZ22,IF(AD22&lt;AZ22,IF(AH22&lt;AZ22,IF(AL22&lt;AZ22,IF(AP22&lt;AZ22,IF(AT22&lt;AZ22,P22+T22+X22+AB22+AF22+AJ22+AN22+AR22,P22+T22+X22+AB22+AF22+AJ22+AN22+AR22),P22+T22+X22+AB22+AF22+AJ22+AN22),P22+T22+X22+AB22+AF22+AJ22),P22+T22+X22+AB22+AF22),P22+T22+X22+AB22),P22+T22+X22),P22+T22),P22),"0")</f>
        <v>0</v>
      </c>
      <c r="BO22" s="52"/>
      <c r="BP22" s="52"/>
    </row>
    <row r="23" spans="1:68" ht="15" customHeight="1">
      <c r="A23" s="41">
        <f>IF(D23="","",Table6[[#This Row],[28/08/18]])</f>
        <v>43339</v>
      </c>
      <c r="B23" s="42">
        <f>IF(D23="","",Table6[[#This Row],[28/08/18]])</f>
        <v>43339</v>
      </c>
      <c r="C23" s="43">
        <f t="shared" si="0"/>
        <v>35</v>
      </c>
      <c r="D23" s="48">
        <f t="shared" si="11"/>
        <v>43339</v>
      </c>
      <c r="E23" s="54"/>
      <c r="F23" s="39"/>
      <c r="G23" s="40"/>
      <c r="H23" s="40"/>
      <c r="I23" s="51">
        <f t="shared" si="1"/>
        <v>0</v>
      </c>
      <c r="J23" s="37"/>
      <c r="K23" s="37"/>
      <c r="L23" s="44">
        <f>IF(K23="",0,K23-J23)</f>
        <v>0</v>
      </c>
      <c r="M23" s="44">
        <f>IF(N23="",0,N23-K23)</f>
        <v>0</v>
      </c>
      <c r="N23" s="37"/>
      <c r="O23" s="37"/>
      <c r="P23" s="44">
        <f>IF(O23="",0,O23-N23)</f>
        <v>0</v>
      </c>
      <c r="Q23" s="44">
        <f>IF(R23="",0,R23-O23)</f>
        <v>0</v>
      </c>
      <c r="R23" s="37"/>
      <c r="S23" s="37"/>
      <c r="T23" s="44">
        <f>IF(S23="",0,S23-R23)</f>
        <v>0</v>
      </c>
      <c r="U23" s="44">
        <f>IF(V23="",0,V23-S23)</f>
        <v>0</v>
      </c>
      <c r="V23" s="37"/>
      <c r="W23" s="37"/>
      <c r="X23" s="44">
        <f>IF(W23="",0,W23-V23)</f>
        <v>0</v>
      </c>
      <c r="Y23" s="44">
        <f>IF(Z23="",0,Z23-W23)</f>
        <v>0</v>
      </c>
      <c r="Z23" s="37"/>
      <c r="AA23" s="37"/>
      <c r="AB23" s="44">
        <f>IF(AA23="",0,AA23-Z23)</f>
        <v>0</v>
      </c>
      <c r="AC23" s="44">
        <f>IF(AD23="",0,AD23-AA23)</f>
        <v>0</v>
      </c>
      <c r="AD23" s="37"/>
      <c r="AE23" s="37"/>
      <c r="AF23" s="44">
        <f>IF(AE23="",0,AE23-AD23)</f>
        <v>0</v>
      </c>
      <c r="AG23" s="44">
        <f>IF(AH23="",0,AH23-AE23)</f>
        <v>0</v>
      </c>
      <c r="AH23" s="37"/>
      <c r="AI23" s="37"/>
      <c r="AJ23" s="44">
        <f>IF(AI23="",0,AI23-AH23)</f>
        <v>0</v>
      </c>
      <c r="AK23" s="44">
        <f>IF(AL23="",0,AL23-AI23)</f>
        <v>0</v>
      </c>
      <c r="AL23" s="37"/>
      <c r="AM23" s="37"/>
      <c r="AN23" s="44">
        <f>IF(AM23="",0,AM23-AL23)</f>
        <v>0</v>
      </c>
      <c r="AO23" s="44">
        <f>IF(AP23="",0,AP23-AM23)</f>
        <v>0</v>
      </c>
      <c r="AP23" s="37"/>
      <c r="AQ23" s="37"/>
      <c r="AR23" s="44">
        <f>IF(AQ23="",0,AQ23-AP23)</f>
        <v>0</v>
      </c>
      <c r="AS23" s="44">
        <f>IF(AT23="",0,AT23-AQ23)</f>
        <v>0</v>
      </c>
      <c r="AT23" s="37"/>
      <c r="AU23" s="37"/>
      <c r="AV23" s="44">
        <f t="shared" si="5"/>
        <v>0</v>
      </c>
      <c r="AW23" s="37"/>
      <c r="AX23" s="37"/>
      <c r="AY23" s="44">
        <f>IF(AX23="",0,AX23-AW23)</f>
        <v>0</v>
      </c>
      <c r="AZ23" s="37"/>
      <c r="BA23" s="37"/>
      <c r="BB23" s="44">
        <f>IF(BA23="",0,BA23-AZ23)</f>
        <v>0</v>
      </c>
      <c r="BC23" s="44">
        <f>AY23+BB23</f>
        <v>0</v>
      </c>
      <c r="BD23" s="44" t="str">
        <f t="shared" si="7"/>
        <v/>
      </c>
      <c r="BE23" s="45" t="str">
        <f>IF(BH23&gt;=$BN$3,IF(AW23="","Infraction",IF(AW23-J23&lt;$BN$3,IF(AY23&gt;=$BP$3,"",IF(AZ23="","Infraction",IF(AZ23-J23&lt;$BN$3,IF(BC23&gt;=$BP$3,"","Infraction"),"Infraction"))),"Infraction")),"")</f>
        <v/>
      </c>
      <c r="BF23" s="45" t="str">
        <f>IF(BG23&gt;=$BO$3,IF(AW23="","Infraction",IF(AW23-K23-BM23&lt;=$BO$3,IF(AY23&lt;$BP$5,"Infraction",IF(AY23&gt;=$BP$4,"",IF(AZ23="","Infraction",IF(AZ23-K23-BN23&lt;=$BO$3,IF(BB23&lt;$BP$3,"Infraction",IF(BC23&gt;=$BP$4,"","Infraction")),"Infraction")))),"Infraction")),"")</f>
        <v/>
      </c>
      <c r="BG23" s="103">
        <f t="shared" si="8"/>
        <v>0</v>
      </c>
      <c r="BH23" s="104">
        <f t="shared" si="9"/>
        <v>0</v>
      </c>
      <c r="BI23" s="105">
        <f t="shared" si="10"/>
        <v>0</v>
      </c>
      <c r="BJ23" s="52"/>
      <c r="BK23" s="46" t="str">
        <f>IF(N23&lt;AW23,IF(R23&lt;AW23,IF(V23&lt;AW23,IF(Z23&lt;AW23,IF(AD23&lt;AW23,IF(AH23&lt;AW23,IF(AL23&lt;AW23,IF(AP23&lt;AW23,IF(AT23&lt;AW23,P23+T23+X23+AB23+AF23+AJ23+AN23+AR23,P23+T23+X23+AB23+AF23+AJ23+AN23+AR23),P23+T23+X23+AB23+AF23+AJ23+AN23),P23+T23+X23+AB23+AF23+AJ23),P23+T23+X23+AB23+AF23),P23+T23+X23+AB23),P23+T23+X23),P23+T23),P23),"0")</f>
        <v>0</v>
      </c>
      <c r="BL23" s="47" t="str">
        <f>IF(N23&lt;AZ23,IF(R23&lt;AZ23,IF(V23&lt;AZ23,IF(Z23&lt;AZ23,IF(AD23&lt;AZ23,IF(AH23&lt;AZ23,IF(AL23&lt;AZ23,IF(AP23&lt;AZ23,IF(AT23&lt;AZ23,P23+T23+X23+AB23+AF23+AJ23+AN23+AR23,P23+T23+X23+AB23+AF23+AJ23+AN23+AR23),P23+T23+X23+AB23+AF23+AJ23+AN23),P23+T23+X23+AB23+AF23+AJ23),P23+T23+X23+AB23+AF23),P23+T23+X23+AB23),P23+T23+X23),P23+T23),P23),"0")</f>
        <v>0</v>
      </c>
      <c r="BM23" s="52"/>
      <c r="BN23" s="52"/>
    </row>
  </sheetData>
  <sheetProtection selectLockedCells="1"/>
  <mergeCells count="12">
    <mergeCell ref="Z1:AB1"/>
    <mergeCell ref="AW1:AY1"/>
    <mergeCell ref="AZ1:BB1"/>
    <mergeCell ref="AL1:AN1"/>
    <mergeCell ref="AP1:AR1"/>
    <mergeCell ref="AT1:AV1"/>
    <mergeCell ref="AD1:AF1"/>
    <mergeCell ref="AH1:AJ1"/>
    <mergeCell ref="J1:L1"/>
    <mergeCell ref="N1:P1"/>
    <mergeCell ref="V1:X1"/>
    <mergeCell ref="R1:T1"/>
  </mergeCells>
  <phoneticPr fontId="7" type="noConversion"/>
  <pageMargins left="0.75" right="0.75" top="1" bottom="1" header="0.5" footer="0.5"/>
  <pageSetup paperSize="9" scale="35" orientation="portrait" horizontalDpi="4294967292" verticalDpi="4294967292" r:id="rId1"/>
  <tableParts count="2">
    <tablePart r:id="rId2"/>
    <tablePart r:id="rId3"/>
  </tablePart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Fahrtnachweise</vt:lpstr>
      <vt:lpstr>Jour 1</vt:lpstr>
    </vt:vector>
  </TitlesOfParts>
  <Company>ALDI NORD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verw20</dc:creator>
  <cp:lastModifiedBy>anonyme</cp:lastModifiedBy>
  <cp:lastPrinted>2018-08-22T10:46:16Z</cp:lastPrinted>
  <dcterms:created xsi:type="dcterms:W3CDTF">2018-08-08T06:52:10Z</dcterms:created>
  <dcterms:modified xsi:type="dcterms:W3CDTF">2018-08-27T13:22:02Z</dcterms:modified>
</cp:coreProperties>
</file>