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5880" yWindow="2796" windowWidth="23256" windowHeight="13176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7" i="1"/>
  <c r="E37"/>
  <c r="F37"/>
  <c r="G37"/>
  <c r="H37"/>
  <c r="I37"/>
  <c r="J37"/>
  <c r="K37"/>
  <c r="L37"/>
  <c r="C37"/>
  <c r="D33"/>
  <c r="E33"/>
  <c r="F33"/>
  <c r="G33"/>
  <c r="H33"/>
  <c r="I33"/>
  <c r="J33"/>
  <c r="K33"/>
  <c r="L33"/>
  <c r="D31"/>
  <c r="E31"/>
  <c r="F31"/>
  <c r="G31"/>
  <c r="G32" s="1"/>
  <c r="G38" s="1"/>
  <c r="H31"/>
  <c r="I31"/>
  <c r="I32" s="1"/>
  <c r="I38" s="1"/>
  <c r="J31"/>
  <c r="J32" s="1"/>
  <c r="J38" s="1"/>
  <c r="K31"/>
  <c r="L31"/>
  <c r="E32"/>
  <c r="E38" s="1"/>
  <c r="C33"/>
  <c r="C31"/>
  <c r="B33"/>
  <c r="B37"/>
  <c r="H32"/>
  <c r="H38" s="1"/>
  <c r="K32"/>
  <c r="K38" s="1"/>
  <c r="L32"/>
  <c r="L38" s="1"/>
  <c r="D32"/>
  <c r="D38" s="1"/>
  <c r="F15"/>
  <c r="F27" s="1"/>
  <c r="D12"/>
  <c r="E12"/>
  <c r="F12"/>
  <c r="G12"/>
  <c r="H12"/>
  <c r="I12"/>
  <c r="J12"/>
  <c r="K12"/>
  <c r="L12"/>
  <c r="C12"/>
  <c r="D11"/>
  <c r="E11"/>
  <c r="F11"/>
  <c r="F17" s="1"/>
  <c r="G11"/>
  <c r="H11"/>
  <c r="I11"/>
  <c r="J11"/>
  <c r="K11"/>
  <c r="L11"/>
  <c r="C11"/>
  <c r="D10"/>
  <c r="D15" s="1"/>
  <c r="E10"/>
  <c r="E15" s="1"/>
  <c r="E27" s="1"/>
  <c r="F10"/>
  <c r="G10"/>
  <c r="G15" s="1"/>
  <c r="H10"/>
  <c r="H15" s="1"/>
  <c r="I10"/>
  <c r="I15" s="1"/>
  <c r="I27" s="1"/>
  <c r="J10"/>
  <c r="J15" s="1"/>
  <c r="J27" s="1"/>
  <c r="K10"/>
  <c r="K15" s="1"/>
  <c r="L10"/>
  <c r="L15" s="1"/>
  <c r="C10"/>
  <c r="C15" s="1"/>
  <c r="C27" s="1"/>
  <c r="F32" l="1"/>
  <c r="F38" s="1"/>
  <c r="C32"/>
  <c r="C38" s="1"/>
  <c r="J17"/>
  <c r="C17"/>
  <c r="C19" s="1"/>
  <c r="C18" s="1"/>
  <c r="I17"/>
  <c r="I19" s="1"/>
  <c r="E17"/>
  <c r="E18" s="1"/>
  <c r="L17"/>
  <c r="L27"/>
  <c r="H17"/>
  <c r="H27"/>
  <c r="D17"/>
  <c r="D27"/>
  <c r="J18"/>
  <c r="J19"/>
  <c r="F19"/>
  <c r="K27"/>
  <c r="K17"/>
  <c r="G27"/>
  <c r="G17"/>
  <c r="E19"/>
  <c r="D45"/>
  <c r="I4"/>
  <c r="C34" l="1"/>
  <c r="C35" s="1"/>
  <c r="I20"/>
  <c r="I22"/>
  <c r="I21"/>
  <c r="G19"/>
  <c r="F22"/>
  <c r="F21"/>
  <c r="F20"/>
  <c r="H19"/>
  <c r="E20"/>
  <c r="E22"/>
  <c r="E23" s="1"/>
  <c r="E21"/>
  <c r="C22"/>
  <c r="C20"/>
  <c r="C21"/>
  <c r="K19"/>
  <c r="J22"/>
  <c r="J21"/>
  <c r="J20"/>
  <c r="D19"/>
  <c r="D18" s="1"/>
  <c r="L19"/>
  <c r="I18"/>
  <c r="F18"/>
  <c r="D44"/>
  <c r="C23" l="1"/>
  <c r="I23"/>
  <c r="I26" s="1"/>
  <c r="J23"/>
  <c r="J26" s="1"/>
  <c r="F23"/>
  <c r="C25"/>
  <c r="C28"/>
  <c r="C29" s="1"/>
  <c r="C26"/>
  <c r="F25"/>
  <c r="F28" s="1"/>
  <c r="F29" s="1"/>
  <c r="F26"/>
  <c r="E25"/>
  <c r="E28" s="1"/>
  <c r="E29" s="1"/>
  <c r="E26"/>
  <c r="H20"/>
  <c r="H22"/>
  <c r="H21"/>
  <c r="L20"/>
  <c r="L22"/>
  <c r="L21"/>
  <c r="L23" s="1"/>
  <c r="K22"/>
  <c r="K21"/>
  <c r="K20"/>
  <c r="G22"/>
  <c r="G21"/>
  <c r="G20"/>
  <c r="G23" s="1"/>
  <c r="D20"/>
  <c r="D23" s="1"/>
  <c r="D22"/>
  <c r="D21"/>
  <c r="H18"/>
  <c r="L18"/>
  <c r="K18"/>
  <c r="G18"/>
  <c r="C44"/>
  <c r="F45"/>
  <c r="C45"/>
  <c r="J25" l="1"/>
  <c r="J28" s="1"/>
  <c r="J29" s="1"/>
  <c r="I25"/>
  <c r="I28" s="1"/>
  <c r="I29" s="1"/>
  <c r="H23"/>
  <c r="H26" s="1"/>
  <c r="L25"/>
  <c r="L28" s="1"/>
  <c r="L29" s="1"/>
  <c r="L26"/>
  <c r="H25"/>
  <c r="D25"/>
  <c r="D26"/>
  <c r="G25"/>
  <c r="G28" s="1"/>
  <c r="G29" s="1"/>
  <c r="G26"/>
  <c r="K23"/>
  <c r="I45"/>
  <c r="H45"/>
  <c r="E45"/>
  <c r="K45"/>
  <c r="F44"/>
  <c r="H28" l="1"/>
  <c r="H29" s="1"/>
  <c r="D28"/>
  <c r="D29" s="1"/>
  <c r="K25"/>
  <c r="K28" s="1"/>
  <c r="K29" s="1"/>
  <c r="K26"/>
  <c r="G45"/>
  <c r="H44"/>
  <c r="E44"/>
  <c r="I44"/>
  <c r="K44"/>
  <c r="L45" l="1"/>
  <c r="J45"/>
  <c r="G44"/>
  <c r="D34" l="1"/>
  <c r="D35" s="1"/>
  <c r="D42" s="1"/>
  <c r="J44"/>
  <c r="L44"/>
  <c r="D39" l="1"/>
  <c r="D40" s="1"/>
  <c r="C42" l="1"/>
  <c r="F34"/>
  <c r="F35" s="1"/>
  <c r="F42" s="1"/>
  <c r="D47"/>
  <c r="C39"/>
  <c r="C40" s="1"/>
  <c r="F39" l="1"/>
  <c r="F40" s="1"/>
  <c r="H34"/>
  <c r="H35" s="1"/>
  <c r="H42" s="1"/>
  <c r="H39"/>
  <c r="H40" s="1"/>
  <c r="E34"/>
  <c r="E35" s="1"/>
  <c r="E42" s="1"/>
  <c r="E39"/>
  <c r="E40" s="1"/>
  <c r="C47"/>
  <c r="G34" l="1"/>
  <c r="G35" s="1"/>
  <c r="G42" s="1"/>
  <c r="G39"/>
  <c r="G40" s="1"/>
  <c r="K34"/>
  <c r="K35" s="1"/>
  <c r="K42" s="1"/>
  <c r="K39"/>
  <c r="K40" s="1"/>
  <c r="F47"/>
  <c r="E47"/>
  <c r="H47"/>
  <c r="K47" l="1"/>
  <c r="I34"/>
  <c r="I35" s="1"/>
  <c r="I42" s="1"/>
  <c r="I39"/>
  <c r="I40" s="1"/>
  <c r="L34"/>
  <c r="L35" s="1"/>
  <c r="L42" s="1"/>
  <c r="L39"/>
  <c r="L40" s="1"/>
  <c r="G47"/>
  <c r="I47" l="1"/>
  <c r="L47"/>
  <c r="J34"/>
  <c r="J35" s="1"/>
  <c r="J42" s="1"/>
  <c r="J39"/>
  <c r="J40" s="1"/>
  <c r="J47" l="1"/>
</calcChain>
</file>

<file path=xl/sharedStrings.xml><?xml version="1.0" encoding="utf-8"?>
<sst xmlns="http://schemas.openxmlformats.org/spreadsheetml/2006/main" count="37" uniqueCount="37">
  <si>
    <t>type billets</t>
  </si>
  <si>
    <t>nbr</t>
  </si>
  <si>
    <t>tarif</t>
  </si>
  <si>
    <t>tarif moyen</t>
  </si>
  <si>
    <t>Prix moyen du billet</t>
  </si>
  <si>
    <t>Remplissage</t>
  </si>
  <si>
    <t>Total billets vendus</t>
  </si>
  <si>
    <t>Recette brute TTC €</t>
  </si>
  <si>
    <t>TVA</t>
  </si>
  <si>
    <t xml:space="preserve">Recette brute HT € </t>
  </si>
  <si>
    <t>Droits CCSA</t>
  </si>
  <si>
    <t>Recettes HT - Droits divers</t>
  </si>
  <si>
    <t>Agessa</t>
  </si>
  <si>
    <t>Formation continue</t>
  </si>
  <si>
    <t>Frais de billetterie</t>
  </si>
  <si>
    <t>Recette nette de tout €</t>
  </si>
  <si>
    <t>Recette nette de tout par spectacle</t>
  </si>
  <si>
    <t>% Théatre - ligne test</t>
  </si>
  <si>
    <t>MG Theatre</t>
  </si>
  <si>
    <t>% Théatre</t>
  </si>
  <si>
    <t>Total part théâtre par spectacle</t>
  </si>
  <si>
    <t>Total part théâtre</t>
  </si>
  <si>
    <t>% Prod</t>
  </si>
  <si>
    <t>Total part prod par spectacle</t>
  </si>
  <si>
    <t>Total part prod</t>
  </si>
  <si>
    <t>Total Dépenses</t>
  </si>
  <si>
    <t>Recette brute TTC par spectacle</t>
  </si>
  <si>
    <t>Spectateurs par spectacle</t>
  </si>
  <si>
    <t>Résultat</t>
  </si>
  <si>
    <t>Taxe parafiscale</t>
  </si>
  <si>
    <t>Droits d'auteur</t>
  </si>
  <si>
    <t>Nombre de représentations</t>
  </si>
  <si>
    <t>Nombre de places</t>
  </si>
  <si>
    <t>Nbre de places :</t>
  </si>
  <si>
    <t>Total selon prix moyen :</t>
  </si>
  <si>
    <t>Nbre de représentations :</t>
  </si>
  <si>
    <t>Recette nette par spectacle - MG</t>
  </si>
</sst>
</file>

<file path=xl/styles.xml><?xml version="1.0" encoding="utf-8"?>
<styleSheet xmlns="http://schemas.openxmlformats.org/spreadsheetml/2006/main">
  <numFmts count="13">
    <numFmt numFmtId="164" formatCode="_ * #,##0.00_)\ &quot;€&quot;_ ;_ * \(#,##0.00\)\ &quot;€&quot;_ ;_ * &quot;-&quot;??_)\ &quot;€&quot;_ ;_ @_ "/>
    <numFmt numFmtId="165" formatCode="#,##0&quot; F&quot;"/>
    <numFmt numFmtId="166" formatCode="#,##0\ [$€-1]"/>
    <numFmt numFmtId="167" formatCode="#,##0.00\ &quot;€&quot;;[Red]#,##0.00\ &quot;€&quot;"/>
    <numFmt numFmtId="168" formatCode="#,##0\ [$€-1];[Red]\-#,##0\ [$€-1]"/>
    <numFmt numFmtId="169" formatCode="#,##0_ _F"/>
    <numFmt numFmtId="170" formatCode="#,##0.00\ [$€-1];\-#,##0.00\ [$€-1]"/>
    <numFmt numFmtId="171" formatCode="_ * #,##0_ \ [$€-1]_ ;_ * \-#,##0\ \ [$€-1]_ ;_ * &quot;-&quot;??_ \ [$€-1]_ ;_ @_ "/>
    <numFmt numFmtId="172" formatCode="_ * #,##0.0_ \ [$€-1]_ ;_ * \-#,##0.0\ \ [$€-1]_ ;_ * &quot;-&quot;??_ \ [$€-1]_ ;_ @_ "/>
    <numFmt numFmtId="173" formatCode="0.0%"/>
    <numFmt numFmtId="174" formatCode="_ * #,##0_ \ [$€-1]_ ;_ * \-#,##0\ \ [$€-1]_ ;_ * &quot;-&quot;?_ \ [$€-1]_ ;_ @_ "/>
    <numFmt numFmtId="175" formatCode="_ * #,##0_)\ &quot;€&quot;_ ;_ * \(#,##0\)\ &quot;€&quot;_ ;_ * &quot;-&quot;??_)\ &quot;€&quot;_ ;_ @_ "/>
    <numFmt numFmtId="176" formatCode="#,##0\ &quot;€&quot;"/>
  </numFmts>
  <fonts count="1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Geneva"/>
      <family val="2"/>
    </font>
    <font>
      <b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i/>
      <sz val="10.199999999999999"/>
      <color rgb="FF303030"/>
      <name val="Consolas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93">
    <xf numFmtId="0" fontId="0" fillId="0" borderId="0" xfId="0"/>
    <xf numFmtId="165" fontId="3" fillId="0" borderId="0" xfId="3" applyNumberFormat="1" applyFont="1" applyFill="1" applyAlignment="1">
      <alignment vertical="center"/>
    </xf>
    <xf numFmtId="0" fontId="3" fillId="0" borderId="1" xfId="3" applyNumberFormat="1" applyFont="1" applyFill="1" applyBorder="1" applyAlignment="1">
      <alignment horizontal="left" vertical="center"/>
    </xf>
    <xf numFmtId="0" fontId="4" fillId="0" borderId="2" xfId="3" applyNumberFormat="1" applyFont="1" applyFill="1" applyBorder="1" applyAlignment="1">
      <alignment horizontal="center" vertical="center"/>
    </xf>
    <xf numFmtId="0" fontId="3" fillId="0" borderId="2" xfId="3" applyNumberFormat="1" applyFont="1" applyFill="1" applyBorder="1" applyAlignment="1">
      <alignment horizontal="center" vertical="center"/>
    </xf>
    <xf numFmtId="0" fontId="3" fillId="0" borderId="3" xfId="3" applyNumberFormat="1" applyFont="1" applyFill="1" applyBorder="1" applyAlignment="1">
      <alignment horizontal="center" vertical="center"/>
    </xf>
    <xf numFmtId="0" fontId="3" fillId="0" borderId="0" xfId="3" applyNumberFormat="1" applyFont="1" applyFill="1" applyBorder="1" applyAlignment="1">
      <alignment horizontal="center" vertical="center"/>
    </xf>
    <xf numFmtId="0" fontId="4" fillId="0" borderId="0" xfId="3" applyNumberFormat="1" applyFont="1" applyFill="1" applyBorder="1" applyAlignment="1">
      <alignment horizontal="center" vertical="center"/>
    </xf>
    <xf numFmtId="0" fontId="3" fillId="0" borderId="0" xfId="3" applyNumberFormat="1" applyFont="1" applyFill="1" applyBorder="1" applyAlignment="1">
      <alignment horizontal="right" vertical="center"/>
    </xf>
    <xf numFmtId="0" fontId="3" fillId="0" borderId="0" xfId="3" applyNumberFormat="1" applyFont="1" applyFill="1" applyBorder="1" applyAlignment="1">
      <alignment horizontal="left" vertical="center"/>
    </xf>
    <xf numFmtId="0" fontId="3" fillId="0" borderId="4" xfId="3" applyFont="1" applyFill="1" applyBorder="1" applyAlignment="1">
      <alignment vertical="center"/>
    </xf>
    <xf numFmtId="0" fontId="3" fillId="0" borderId="5" xfId="4" applyNumberFormat="1" applyFont="1" applyFill="1" applyBorder="1" applyAlignment="1">
      <alignment horizontal="center" vertical="center"/>
    </xf>
    <xf numFmtId="166" fontId="3" fillId="0" borderId="5" xfId="3" applyNumberFormat="1" applyFont="1" applyFill="1" applyBorder="1" applyAlignment="1">
      <alignment horizontal="center" vertical="center"/>
    </xf>
    <xf numFmtId="166" fontId="3" fillId="0" borderId="0" xfId="3" applyNumberFormat="1" applyFont="1" applyBorder="1" applyAlignment="1">
      <alignment horizontal="center" vertical="center"/>
    </xf>
    <xf numFmtId="0" fontId="3" fillId="0" borderId="0" xfId="3" applyFont="1" applyFill="1" applyAlignment="1">
      <alignment vertical="center"/>
    </xf>
    <xf numFmtId="0" fontId="3" fillId="0" borderId="8" xfId="3" applyFont="1" applyFill="1" applyBorder="1" applyAlignment="1">
      <alignment vertical="center"/>
    </xf>
    <xf numFmtId="166" fontId="3" fillId="0" borderId="9" xfId="3" applyNumberFormat="1" applyFont="1" applyFill="1" applyBorder="1" applyAlignment="1">
      <alignment horizontal="center" vertical="center"/>
    </xf>
    <xf numFmtId="168" fontId="3" fillId="0" borderId="0" xfId="3" applyNumberFormat="1" applyFont="1" applyBorder="1" applyAlignment="1">
      <alignment horizontal="center" vertical="center"/>
    </xf>
    <xf numFmtId="168" fontId="3" fillId="0" borderId="0" xfId="3" applyNumberFormat="1" applyFont="1" applyBorder="1" applyAlignment="1">
      <alignment horizontal="center" vertical="center" shrinkToFit="1"/>
    </xf>
    <xf numFmtId="0" fontId="3" fillId="0" borderId="10" xfId="3" applyFont="1" applyFill="1" applyBorder="1" applyAlignment="1">
      <alignment vertical="center"/>
    </xf>
    <xf numFmtId="0" fontId="3" fillId="0" borderId="11" xfId="4" applyNumberFormat="1" applyFont="1" applyFill="1" applyBorder="1" applyAlignment="1">
      <alignment horizontal="center" vertical="center"/>
    </xf>
    <xf numFmtId="166" fontId="3" fillId="0" borderId="11" xfId="3" applyNumberFormat="1" applyFont="1" applyFill="1" applyBorder="1" applyAlignment="1">
      <alignment horizontal="center" vertical="center"/>
    </xf>
    <xf numFmtId="0" fontId="3" fillId="0" borderId="0" xfId="3" applyFont="1" applyFill="1" applyBorder="1" applyAlignment="1">
      <alignment vertical="center"/>
    </xf>
    <xf numFmtId="0" fontId="3" fillId="0" borderId="0" xfId="4" applyNumberFormat="1" applyFont="1" applyFill="1" applyBorder="1" applyAlignment="1">
      <alignment horizontal="center" vertical="center"/>
    </xf>
    <xf numFmtId="166" fontId="3" fillId="0" borderId="0" xfId="3" applyNumberFormat="1" applyFont="1" applyFill="1" applyBorder="1" applyAlignment="1">
      <alignment horizontal="center" vertical="center"/>
    </xf>
    <xf numFmtId="167" fontId="6" fillId="0" borderId="0" xfId="3" applyNumberFormat="1" applyFont="1" applyFill="1" applyBorder="1" applyAlignment="1">
      <alignment horizontal="center" vertical="center"/>
    </xf>
    <xf numFmtId="169" fontId="7" fillId="0" borderId="5" xfId="3" applyNumberFormat="1" applyFont="1" applyFill="1" applyBorder="1" applyAlignment="1">
      <alignment horizontal="center" vertical="center"/>
    </xf>
    <xf numFmtId="0" fontId="3" fillId="0" borderId="0" xfId="3" applyNumberFormat="1" applyFont="1" applyFill="1" applyAlignment="1">
      <alignment horizontal="right" vertical="center"/>
    </xf>
    <xf numFmtId="170" fontId="7" fillId="0" borderId="5" xfId="3" applyNumberFormat="1" applyFont="1" applyFill="1" applyBorder="1" applyAlignment="1">
      <alignment horizontal="center" vertical="center"/>
    </xf>
    <xf numFmtId="0" fontId="3" fillId="0" borderId="0" xfId="3" applyFont="1" applyFill="1" applyAlignment="1">
      <alignment horizontal="left"/>
    </xf>
    <xf numFmtId="0" fontId="3" fillId="0" borderId="0" xfId="3" applyFont="1" applyFill="1"/>
    <xf numFmtId="169" fontId="3" fillId="0" borderId="5" xfId="3" applyNumberFormat="1" applyFont="1" applyFill="1" applyBorder="1" applyAlignment="1">
      <alignment horizontal="center" vertical="center"/>
    </xf>
    <xf numFmtId="171" fontId="7" fillId="0" borderId="5" xfId="3" applyNumberFormat="1" applyFont="1" applyFill="1" applyBorder="1" applyAlignment="1">
      <alignment vertical="center"/>
    </xf>
    <xf numFmtId="165" fontId="7" fillId="0" borderId="0" xfId="3" applyNumberFormat="1" applyFont="1" applyFill="1" applyAlignment="1">
      <alignment horizontal="right" vertical="center"/>
    </xf>
    <xf numFmtId="165" fontId="3" fillId="0" borderId="13" xfId="3" applyNumberFormat="1" applyFont="1" applyFill="1" applyBorder="1" applyAlignment="1">
      <alignment horizontal="left" vertical="center"/>
    </xf>
    <xf numFmtId="172" fontId="3" fillId="0" borderId="5" xfId="3" applyNumberFormat="1" applyFont="1" applyFill="1" applyBorder="1" applyAlignment="1">
      <alignment vertical="center"/>
    </xf>
    <xf numFmtId="165" fontId="3" fillId="0" borderId="0" xfId="3" applyNumberFormat="1" applyFont="1" applyFill="1" applyAlignment="1">
      <alignment horizontal="left" vertical="center"/>
    </xf>
    <xf numFmtId="171" fontId="3" fillId="0" borderId="5" xfId="3" applyNumberFormat="1" applyFont="1" applyFill="1" applyBorder="1" applyAlignment="1">
      <alignment vertical="center"/>
    </xf>
    <xf numFmtId="165" fontId="3" fillId="0" borderId="0" xfId="3" applyNumberFormat="1" applyFont="1" applyFill="1" applyAlignment="1">
      <alignment horizontal="right" vertical="center"/>
    </xf>
    <xf numFmtId="165" fontId="7" fillId="0" borderId="5" xfId="3" applyNumberFormat="1" applyFont="1" applyFill="1" applyBorder="1" applyAlignment="1">
      <alignment horizontal="left" vertical="center"/>
    </xf>
    <xf numFmtId="9" fontId="3" fillId="0" borderId="5" xfId="5" applyNumberFormat="1" applyFont="1" applyFill="1" applyBorder="1" applyAlignment="1">
      <alignment horizontal="left" vertical="center"/>
    </xf>
    <xf numFmtId="174" fontId="7" fillId="0" borderId="5" xfId="3" applyNumberFormat="1" applyFont="1" applyFill="1" applyBorder="1" applyAlignment="1">
      <alignment vertical="center"/>
    </xf>
    <xf numFmtId="165" fontId="7" fillId="0" borderId="14" xfId="3" applyNumberFormat="1" applyFont="1" applyFill="1" applyBorder="1" applyAlignment="1">
      <alignment horizontal="left" vertical="center"/>
    </xf>
    <xf numFmtId="174" fontId="3" fillId="0" borderId="5" xfId="3" applyNumberFormat="1" applyFont="1" applyFill="1" applyBorder="1" applyAlignment="1">
      <alignment vertical="center"/>
    </xf>
    <xf numFmtId="165" fontId="7" fillId="0" borderId="0" xfId="3" applyNumberFormat="1" applyFont="1" applyFill="1" applyBorder="1" applyAlignment="1">
      <alignment horizontal="left" vertical="center"/>
    </xf>
    <xf numFmtId="174" fontId="7" fillId="0" borderId="0" xfId="3" applyNumberFormat="1" applyFont="1" applyFill="1" applyBorder="1" applyAlignment="1">
      <alignment vertical="center"/>
    </xf>
    <xf numFmtId="165" fontId="8" fillId="0" borderId="0" xfId="3" applyNumberFormat="1" applyFont="1" applyFill="1" applyAlignment="1">
      <alignment horizontal="right" vertical="center"/>
    </xf>
    <xf numFmtId="165" fontId="8" fillId="0" borderId="13" xfId="3" applyNumberFormat="1" applyFont="1" applyFill="1" applyBorder="1" applyAlignment="1">
      <alignment horizontal="left" vertical="center"/>
    </xf>
    <xf numFmtId="175" fontId="9" fillId="0" borderId="5" xfId="1" applyNumberFormat="1" applyFont="1" applyBorder="1" applyAlignment="1">
      <alignment horizontal="right"/>
    </xf>
    <xf numFmtId="9" fontId="8" fillId="0" borderId="14" xfId="2" applyFont="1" applyFill="1" applyBorder="1" applyAlignment="1">
      <alignment horizontal="right" vertical="center"/>
    </xf>
    <xf numFmtId="175" fontId="8" fillId="0" borderId="5" xfId="1" applyNumberFormat="1" applyFont="1" applyFill="1" applyBorder="1" applyAlignment="1">
      <alignment vertical="center"/>
    </xf>
    <xf numFmtId="9" fontId="3" fillId="0" borderId="14" xfId="2" applyFont="1" applyFill="1" applyBorder="1" applyAlignment="1">
      <alignment horizontal="right" vertical="center"/>
    </xf>
    <xf numFmtId="175" fontId="3" fillId="0" borderId="5" xfId="1" applyNumberFormat="1" applyFont="1" applyFill="1" applyBorder="1" applyAlignment="1">
      <alignment vertical="center"/>
    </xf>
    <xf numFmtId="165" fontId="7" fillId="0" borderId="13" xfId="3" applyNumberFormat="1" applyFont="1" applyFill="1" applyBorder="1" applyAlignment="1">
      <alignment horizontal="left" vertical="center"/>
    </xf>
    <xf numFmtId="175" fontId="7" fillId="0" borderId="5" xfId="1" applyNumberFormat="1" applyFont="1" applyFill="1" applyBorder="1" applyAlignment="1">
      <alignment vertical="center"/>
    </xf>
    <xf numFmtId="176" fontId="8" fillId="0" borderId="5" xfId="1" applyNumberFormat="1" applyFont="1" applyFill="1" applyBorder="1" applyAlignment="1">
      <alignment vertical="center"/>
    </xf>
    <xf numFmtId="9" fontId="7" fillId="0" borderId="14" xfId="2" applyFont="1" applyFill="1" applyBorder="1" applyAlignment="1">
      <alignment horizontal="right" vertical="center"/>
    </xf>
    <xf numFmtId="176" fontId="7" fillId="0" borderId="5" xfId="1" applyNumberFormat="1" applyFont="1" applyFill="1" applyBorder="1" applyAlignment="1">
      <alignment vertical="center"/>
    </xf>
    <xf numFmtId="0" fontId="3" fillId="0" borderId="5" xfId="3" applyFont="1" applyFill="1" applyBorder="1" applyAlignment="1">
      <alignment horizontal="left"/>
    </xf>
    <xf numFmtId="171" fontId="3" fillId="0" borderId="5" xfId="3" applyNumberFormat="1" applyFont="1" applyFill="1" applyBorder="1"/>
    <xf numFmtId="0" fontId="3" fillId="0" borderId="5" xfId="3" applyFont="1" applyFill="1" applyBorder="1"/>
    <xf numFmtId="1" fontId="3" fillId="0" borderId="5" xfId="3" applyNumberFormat="1" applyFont="1" applyFill="1" applyBorder="1"/>
    <xf numFmtId="176" fontId="6" fillId="0" borderId="5" xfId="1" applyNumberFormat="1" applyFont="1" applyFill="1" applyBorder="1" applyAlignment="1">
      <alignment vertical="center"/>
    </xf>
    <xf numFmtId="175" fontId="9" fillId="0" borderId="5" xfId="1" applyNumberFormat="1" applyFont="1" applyFill="1" applyBorder="1" applyAlignment="1">
      <alignment horizontal="right"/>
    </xf>
    <xf numFmtId="165" fontId="3" fillId="2" borderId="13" xfId="3" applyNumberFormat="1" applyFont="1" applyFill="1" applyBorder="1" applyAlignment="1">
      <alignment horizontal="left" vertical="center"/>
    </xf>
    <xf numFmtId="9" fontId="7" fillId="2" borderId="5" xfId="4" applyFont="1" applyFill="1" applyBorder="1" applyAlignment="1">
      <alignment horizontal="center" vertical="center"/>
    </xf>
    <xf numFmtId="9" fontId="7" fillId="2" borderId="5" xfId="4" quotePrefix="1" applyFont="1" applyFill="1" applyBorder="1" applyAlignment="1">
      <alignment horizontal="center" vertical="center"/>
    </xf>
    <xf numFmtId="9" fontId="7" fillId="2" borderId="5" xfId="4" applyNumberFormat="1" applyFont="1" applyFill="1" applyBorder="1" applyAlignment="1">
      <alignment horizontal="center" vertical="center"/>
    </xf>
    <xf numFmtId="9" fontId="7" fillId="2" borderId="5" xfId="4" quotePrefix="1" applyNumberFormat="1" applyFont="1" applyFill="1" applyBorder="1" applyAlignment="1">
      <alignment horizontal="center" vertical="center"/>
    </xf>
    <xf numFmtId="165" fontId="7" fillId="0" borderId="13" xfId="3" applyNumberFormat="1" applyFont="1" applyFill="1" applyBorder="1" applyAlignment="1">
      <alignment vertical="center"/>
    </xf>
    <xf numFmtId="165" fontId="10" fillId="0" borderId="5" xfId="3" applyNumberFormat="1" applyFont="1" applyFill="1" applyBorder="1" applyAlignment="1">
      <alignment horizontal="left" vertical="center"/>
    </xf>
    <xf numFmtId="167" fontId="3" fillId="2" borderId="6" xfId="3" applyNumberFormat="1" applyFont="1" applyFill="1" applyBorder="1" applyAlignment="1">
      <alignment horizontal="center" vertical="center"/>
    </xf>
    <xf numFmtId="167" fontId="3" fillId="2" borderId="7" xfId="3" applyNumberFormat="1" applyFont="1" applyFill="1" applyBorder="1" applyAlignment="1">
      <alignment horizontal="center" vertical="center"/>
    </xf>
    <xf numFmtId="167" fontId="3" fillId="2" borderId="12" xfId="3" applyNumberFormat="1" applyFont="1" applyFill="1" applyBorder="1" applyAlignment="1">
      <alignment horizontal="center" vertical="center"/>
    </xf>
    <xf numFmtId="15" fontId="3" fillId="0" borderId="5" xfId="3" applyNumberFormat="1" applyFont="1" applyFill="1" applyBorder="1" applyAlignment="1">
      <alignment horizontal="left" vertical="center"/>
    </xf>
    <xf numFmtId="3" fontId="3" fillId="0" borderId="5" xfId="3" applyNumberFormat="1" applyFont="1" applyFill="1" applyBorder="1" applyAlignment="1">
      <alignment horizontal="left" vertical="center"/>
    </xf>
    <xf numFmtId="0" fontId="3" fillId="0" borderId="13" xfId="3" applyNumberFormat="1" applyFont="1" applyFill="1" applyBorder="1" applyAlignment="1">
      <alignment horizontal="left" vertical="center"/>
    </xf>
    <xf numFmtId="0" fontId="3" fillId="0" borderId="14" xfId="3" applyNumberFormat="1" applyFont="1" applyFill="1" applyBorder="1" applyAlignment="1">
      <alignment horizontal="left" vertical="center"/>
    </xf>
    <xf numFmtId="165" fontId="7" fillId="0" borderId="13" xfId="3" applyNumberFormat="1" applyFont="1" applyFill="1" applyBorder="1" applyAlignment="1">
      <alignment horizontal="left" vertical="center"/>
    </xf>
    <xf numFmtId="165" fontId="7" fillId="0" borderId="14" xfId="3" applyNumberFormat="1" applyFont="1" applyFill="1" applyBorder="1" applyAlignment="1">
      <alignment horizontal="left" vertical="center"/>
    </xf>
    <xf numFmtId="176" fontId="3" fillId="0" borderId="5" xfId="1" applyNumberFormat="1" applyFont="1" applyFill="1" applyBorder="1" applyAlignment="1">
      <alignment vertical="center"/>
    </xf>
    <xf numFmtId="164" fontId="3" fillId="2" borderId="5" xfId="1" applyFont="1" applyFill="1" applyBorder="1" applyAlignment="1">
      <alignment vertical="center"/>
    </xf>
    <xf numFmtId="9" fontId="8" fillId="2" borderId="5" xfId="2" applyFont="1" applyFill="1" applyBorder="1" applyAlignment="1">
      <alignment horizontal="right" vertical="center"/>
    </xf>
    <xf numFmtId="0" fontId="3" fillId="2" borderId="5" xfId="3" applyNumberFormat="1" applyFont="1" applyFill="1" applyBorder="1" applyAlignment="1">
      <alignment horizontal="center" vertical="center"/>
    </xf>
    <xf numFmtId="0" fontId="3" fillId="2" borderId="5" xfId="3" applyFont="1" applyFill="1" applyBorder="1" applyAlignment="1">
      <alignment horizontal="center" vertical="center"/>
    </xf>
    <xf numFmtId="0" fontId="3" fillId="0" borderId="0" xfId="3" applyNumberFormat="1" applyFont="1" applyFill="1" applyBorder="1" applyAlignment="1">
      <alignment horizontal="right" vertical="center" indent="1"/>
    </xf>
    <xf numFmtId="168" fontId="3" fillId="0" borderId="0" xfId="3" applyNumberFormat="1" applyFont="1" applyBorder="1" applyAlignment="1">
      <alignment horizontal="right" vertical="center" indent="1"/>
    </xf>
    <xf numFmtId="164" fontId="8" fillId="2" borderId="5" xfId="1" applyFont="1" applyFill="1" applyBorder="1" applyAlignment="1">
      <alignment horizontal="left" vertical="center"/>
    </xf>
    <xf numFmtId="10" fontId="3" fillId="2" borderId="5" xfId="4" applyNumberFormat="1" applyFont="1" applyFill="1" applyBorder="1" applyAlignment="1">
      <alignment horizontal="right" vertical="center"/>
    </xf>
    <xf numFmtId="164" fontId="3" fillId="2" borderId="5" xfId="1" applyFont="1" applyFill="1" applyBorder="1" applyAlignment="1">
      <alignment horizontal="left" vertical="center"/>
    </xf>
    <xf numFmtId="173" fontId="3" fillId="2" borderId="5" xfId="4" applyNumberFormat="1" applyFont="1" applyFill="1" applyBorder="1" applyAlignment="1">
      <alignment horizontal="right" vertical="center"/>
    </xf>
    <xf numFmtId="9" fontId="3" fillId="2" borderId="5" xfId="5" applyNumberFormat="1" applyFont="1" applyFill="1" applyBorder="1" applyAlignment="1">
      <alignment horizontal="right" vertical="center"/>
    </xf>
    <xf numFmtId="9" fontId="8" fillId="3" borderId="5" xfId="2" applyFont="1" applyFill="1" applyBorder="1" applyAlignment="1">
      <alignment horizontal="right" vertical="center"/>
    </xf>
  </cellXfs>
  <cellStyles count="6">
    <cellStyle name="Monétaire" xfId="1" builtinId="4"/>
    <cellStyle name="Monétaire 3" xfId="5"/>
    <cellStyle name="Normal" xfId="0" builtinId="0"/>
    <cellStyle name="Normal_BUDGETVOCABOBINOatucaliséjanvier_2011" xfId="3"/>
    <cellStyle name="Pourcentage" xfId="2" builtinId="5"/>
    <cellStyle name="Pourcentag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7"/>
  <sheetViews>
    <sheetView tabSelected="1" workbookViewId="0"/>
  </sheetViews>
  <sheetFormatPr baseColWidth="10" defaultColWidth="8.19921875" defaultRowHeight="13.8"/>
  <cols>
    <col min="1" max="1" width="15.296875" style="1" bestFit="1" customWidth="1"/>
    <col min="2" max="2" width="9.796875" style="1" bestFit="1" customWidth="1"/>
    <col min="3" max="12" width="14.19921875" style="1" customWidth="1"/>
    <col min="13" max="16384" width="8.19921875" style="1"/>
  </cols>
  <sheetData>
    <row r="1" spans="1:12" ht="14.4" thickBot="1"/>
    <row r="2" spans="1:12" s="9" customFormat="1" ht="15.6">
      <c r="A2" s="2" t="s">
        <v>0</v>
      </c>
      <c r="B2" s="3" t="s">
        <v>1</v>
      </c>
      <c r="C2" s="4" t="s">
        <v>2</v>
      </c>
      <c r="D2" s="5" t="s">
        <v>3</v>
      </c>
      <c r="E2" s="6"/>
      <c r="F2" s="7"/>
      <c r="G2"/>
      <c r="H2" s="85" t="s">
        <v>35</v>
      </c>
      <c r="I2" s="83">
        <v>10</v>
      </c>
      <c r="L2" s="6"/>
    </row>
    <row r="3" spans="1:12" s="14" customFormat="1" ht="15.6">
      <c r="A3" s="10"/>
      <c r="B3" s="11"/>
      <c r="C3" s="12"/>
      <c r="D3" s="71">
        <v>10</v>
      </c>
      <c r="E3"/>
      <c r="F3" s="13"/>
      <c r="G3"/>
      <c r="H3" s="86" t="s">
        <v>33</v>
      </c>
      <c r="I3" s="84">
        <v>100</v>
      </c>
    </row>
    <row r="4" spans="1:12" s="14" customFormat="1" ht="15.6">
      <c r="A4" s="10"/>
      <c r="B4" s="11"/>
      <c r="C4" s="12"/>
      <c r="D4" s="72"/>
      <c r="E4"/>
      <c r="F4" s="13"/>
      <c r="G4"/>
      <c r="H4" s="86" t="s">
        <v>34</v>
      </c>
      <c r="I4" s="12">
        <f>D3*I3</f>
        <v>1000</v>
      </c>
    </row>
    <row r="5" spans="1:12" s="14" customFormat="1" ht="15.6">
      <c r="A5" s="15"/>
      <c r="B5" s="11"/>
      <c r="C5" s="16"/>
      <c r="D5" s="72"/>
      <c r="E5"/>
      <c r="F5" s="13"/>
      <c r="G5" s="17"/>
      <c r="H5" s="17"/>
    </row>
    <row r="6" spans="1:12" s="14" customFormat="1" ht="15.6">
      <c r="A6" s="10"/>
      <c r="B6" s="11"/>
      <c r="C6" s="16"/>
      <c r="D6" s="72"/>
      <c r="E6"/>
      <c r="F6" s="13"/>
      <c r="G6" s="18"/>
      <c r="H6" s="18"/>
    </row>
    <row r="7" spans="1:12" s="14" customFormat="1" ht="16.2" thickBot="1">
      <c r="A7" s="19"/>
      <c r="B7" s="20"/>
      <c r="C7" s="21"/>
      <c r="D7" s="73"/>
      <c r="E7"/>
      <c r="F7" s="13"/>
      <c r="G7" s="17"/>
      <c r="H7" s="17"/>
    </row>
    <row r="8" spans="1:12" s="14" customFormat="1">
      <c r="A8" s="22"/>
      <c r="B8" s="23"/>
      <c r="C8" s="24"/>
      <c r="D8" s="24"/>
      <c r="E8" s="25"/>
      <c r="F8" s="13"/>
      <c r="G8" s="17"/>
      <c r="H8" s="17"/>
    </row>
    <row r="9" spans="1:12" s="14" customFormat="1"/>
    <row r="10" spans="1:12" s="27" customFormat="1">
      <c r="A10" s="74" t="s">
        <v>31</v>
      </c>
      <c r="B10" s="74"/>
      <c r="C10" s="26">
        <f>$I2</f>
        <v>10</v>
      </c>
      <c r="D10" s="26">
        <f t="shared" ref="D10:L10" si="0">$I2</f>
        <v>10</v>
      </c>
      <c r="E10" s="26">
        <f t="shared" si="0"/>
        <v>10</v>
      </c>
      <c r="F10" s="26">
        <f t="shared" si="0"/>
        <v>10</v>
      </c>
      <c r="G10" s="26">
        <f t="shared" si="0"/>
        <v>10</v>
      </c>
      <c r="H10" s="26">
        <f t="shared" si="0"/>
        <v>10</v>
      </c>
      <c r="I10" s="26">
        <f t="shared" si="0"/>
        <v>10</v>
      </c>
      <c r="J10" s="26">
        <f t="shared" si="0"/>
        <v>10</v>
      </c>
      <c r="K10" s="26">
        <f t="shared" si="0"/>
        <v>10</v>
      </c>
      <c r="L10" s="26">
        <f t="shared" si="0"/>
        <v>10</v>
      </c>
    </row>
    <row r="11" spans="1:12" s="27" customFormat="1">
      <c r="A11" s="75" t="s">
        <v>4</v>
      </c>
      <c r="B11" s="75"/>
      <c r="C11" s="28">
        <f>$D3</f>
        <v>10</v>
      </c>
      <c r="D11" s="28">
        <f t="shared" ref="D11:L11" si="1">$D3</f>
        <v>10</v>
      </c>
      <c r="E11" s="28">
        <f t="shared" si="1"/>
        <v>10</v>
      </c>
      <c r="F11" s="28">
        <f t="shared" si="1"/>
        <v>10</v>
      </c>
      <c r="G11" s="28">
        <f t="shared" si="1"/>
        <v>10</v>
      </c>
      <c r="H11" s="28">
        <f t="shared" si="1"/>
        <v>10</v>
      </c>
      <c r="I11" s="28">
        <f t="shared" si="1"/>
        <v>10</v>
      </c>
      <c r="J11" s="28">
        <f t="shared" si="1"/>
        <v>10</v>
      </c>
      <c r="K11" s="28">
        <f t="shared" si="1"/>
        <v>10</v>
      </c>
      <c r="L11" s="28">
        <f t="shared" si="1"/>
        <v>10</v>
      </c>
    </row>
    <row r="12" spans="1:12" s="8" customFormat="1">
      <c r="A12" s="75" t="s">
        <v>32</v>
      </c>
      <c r="B12" s="75"/>
      <c r="C12" s="26">
        <f>$I3</f>
        <v>100</v>
      </c>
      <c r="D12" s="26">
        <f t="shared" ref="D12:L12" si="2">$I3</f>
        <v>100</v>
      </c>
      <c r="E12" s="26">
        <f t="shared" si="2"/>
        <v>100</v>
      </c>
      <c r="F12" s="26">
        <f t="shared" si="2"/>
        <v>100</v>
      </c>
      <c r="G12" s="26">
        <f t="shared" si="2"/>
        <v>100</v>
      </c>
      <c r="H12" s="26">
        <f t="shared" si="2"/>
        <v>100</v>
      </c>
      <c r="I12" s="26">
        <f t="shared" si="2"/>
        <v>100</v>
      </c>
      <c r="J12" s="26">
        <f t="shared" si="2"/>
        <v>100</v>
      </c>
      <c r="K12" s="26">
        <f t="shared" si="2"/>
        <v>100</v>
      </c>
      <c r="L12" s="26">
        <f t="shared" si="2"/>
        <v>100</v>
      </c>
    </row>
    <row r="13" spans="1:12" s="30" customFormat="1">
      <c r="A13" s="29"/>
      <c r="B13" s="29"/>
    </row>
    <row r="14" spans="1:12" s="27" customFormat="1">
      <c r="A14" s="76" t="s">
        <v>5</v>
      </c>
      <c r="B14" s="77"/>
      <c r="C14" s="65">
        <v>0.1</v>
      </c>
      <c r="D14" s="65">
        <v>0.2</v>
      </c>
      <c r="E14" s="65">
        <v>0.3</v>
      </c>
      <c r="F14" s="65">
        <v>0.4</v>
      </c>
      <c r="G14" s="66">
        <v>0.5</v>
      </c>
      <c r="H14" s="66">
        <v>0.6</v>
      </c>
      <c r="I14" s="66">
        <v>0.7</v>
      </c>
      <c r="J14" s="67">
        <v>0.75</v>
      </c>
      <c r="K14" s="68">
        <v>0.8</v>
      </c>
      <c r="L14" s="67">
        <v>0.9</v>
      </c>
    </row>
    <row r="15" spans="1:12" s="27" customFormat="1">
      <c r="A15" s="76" t="s">
        <v>6</v>
      </c>
      <c r="B15" s="77"/>
      <c r="C15" s="31">
        <f>C10*C12*C14</f>
        <v>100</v>
      </c>
      <c r="D15" s="31">
        <f t="shared" ref="D15:L15" si="3">D10*D12*D14</f>
        <v>200</v>
      </c>
      <c r="E15" s="31">
        <f t="shared" si="3"/>
        <v>300</v>
      </c>
      <c r="F15" s="31">
        <f t="shared" si="3"/>
        <v>400</v>
      </c>
      <c r="G15" s="31">
        <f t="shared" si="3"/>
        <v>500</v>
      </c>
      <c r="H15" s="31">
        <f t="shared" si="3"/>
        <v>600</v>
      </c>
      <c r="I15" s="31">
        <f t="shared" si="3"/>
        <v>700</v>
      </c>
      <c r="J15" s="31">
        <f t="shared" si="3"/>
        <v>750</v>
      </c>
      <c r="K15" s="31">
        <f t="shared" si="3"/>
        <v>800</v>
      </c>
      <c r="L15" s="31">
        <f t="shared" si="3"/>
        <v>900</v>
      </c>
    </row>
    <row r="16" spans="1:12" s="30" customFormat="1">
      <c r="A16" s="29"/>
      <c r="B16" s="29"/>
    </row>
    <row r="17" spans="1:12" s="33" customFormat="1">
      <c r="A17" s="78" t="s">
        <v>7</v>
      </c>
      <c r="B17" s="79"/>
      <c r="C17" s="32">
        <f>C11*C15</f>
        <v>1000</v>
      </c>
      <c r="D17" s="32">
        <f t="shared" ref="D17:L17" si="4">D11*D15</f>
        <v>2000</v>
      </c>
      <c r="E17" s="32">
        <f t="shared" si="4"/>
        <v>3000</v>
      </c>
      <c r="F17" s="32">
        <f t="shared" si="4"/>
        <v>4000</v>
      </c>
      <c r="G17" s="32">
        <f t="shared" si="4"/>
        <v>5000</v>
      </c>
      <c r="H17" s="32">
        <f t="shared" si="4"/>
        <v>6000</v>
      </c>
      <c r="I17" s="32">
        <f t="shared" si="4"/>
        <v>7000</v>
      </c>
      <c r="J17" s="32">
        <f t="shared" si="4"/>
        <v>7500</v>
      </c>
      <c r="K17" s="32">
        <f t="shared" si="4"/>
        <v>8000</v>
      </c>
      <c r="L17" s="32">
        <f t="shared" si="4"/>
        <v>9000</v>
      </c>
    </row>
    <row r="18" spans="1:12" s="36" customFormat="1">
      <c r="A18" s="64" t="s">
        <v>8</v>
      </c>
      <c r="B18" s="88">
        <v>2.1000000000000001E-2</v>
      </c>
      <c r="C18" s="35">
        <f>C17-C19</f>
        <v>20.568070519098796</v>
      </c>
      <c r="D18" s="35">
        <f t="shared" ref="D18:L18" si="5">D17-D19</f>
        <v>41.136141038197593</v>
      </c>
      <c r="E18" s="35">
        <f t="shared" si="5"/>
        <v>61.704211557296276</v>
      </c>
      <c r="F18" s="35">
        <f t="shared" si="5"/>
        <v>82.272282076395186</v>
      </c>
      <c r="G18" s="35">
        <f t="shared" si="5"/>
        <v>102.84035259549455</v>
      </c>
      <c r="H18" s="35">
        <f t="shared" si="5"/>
        <v>123.40842311459255</v>
      </c>
      <c r="I18" s="35">
        <f t="shared" si="5"/>
        <v>143.97649363369146</v>
      </c>
      <c r="J18" s="35">
        <f t="shared" si="5"/>
        <v>154.26052889324092</v>
      </c>
      <c r="K18" s="35">
        <f t="shared" si="5"/>
        <v>164.54456415279037</v>
      </c>
      <c r="L18" s="35">
        <f t="shared" si="5"/>
        <v>185.11263467189019</v>
      </c>
    </row>
    <row r="19" spans="1:12" s="33" customFormat="1">
      <c r="A19" s="78" t="s">
        <v>9</v>
      </c>
      <c r="B19" s="79"/>
      <c r="C19" s="32">
        <f>C17/1.021</f>
        <v>979.4319294809012</v>
      </c>
      <c r="D19" s="32">
        <f t="shared" ref="D19:L19" si="6">D17/1.021</f>
        <v>1958.8638589618024</v>
      </c>
      <c r="E19" s="32">
        <f t="shared" si="6"/>
        <v>2938.2957884427037</v>
      </c>
      <c r="F19" s="32">
        <f t="shared" si="6"/>
        <v>3917.7277179236048</v>
      </c>
      <c r="G19" s="32">
        <f t="shared" si="6"/>
        <v>4897.1596474045054</v>
      </c>
      <c r="H19" s="32">
        <f t="shared" si="6"/>
        <v>5876.5915768854074</v>
      </c>
      <c r="I19" s="32">
        <f t="shared" si="6"/>
        <v>6856.0235063663085</v>
      </c>
      <c r="J19" s="32">
        <f t="shared" si="6"/>
        <v>7345.7394711067591</v>
      </c>
      <c r="K19" s="32">
        <f t="shared" si="6"/>
        <v>7835.4554358472096</v>
      </c>
      <c r="L19" s="32">
        <f t="shared" si="6"/>
        <v>8814.8873653281098</v>
      </c>
    </row>
    <row r="20" spans="1:12" s="38" customFormat="1">
      <c r="A20" s="64" t="s">
        <v>29</v>
      </c>
      <c r="B20" s="90">
        <v>3.5000000000000003E-2</v>
      </c>
      <c r="C20" s="37">
        <f>C19*$B20</f>
        <v>34.280117531831543</v>
      </c>
      <c r="D20" s="37">
        <f t="shared" ref="D20:L20" si="7">D19*$B20</f>
        <v>68.560235063663086</v>
      </c>
      <c r="E20" s="37">
        <f t="shared" si="7"/>
        <v>102.84035259549464</v>
      </c>
      <c r="F20" s="37">
        <f t="shared" si="7"/>
        <v>137.12047012732617</v>
      </c>
      <c r="G20" s="37">
        <f t="shared" si="7"/>
        <v>171.40058765915771</v>
      </c>
      <c r="H20" s="37">
        <f t="shared" si="7"/>
        <v>205.68070519098927</v>
      </c>
      <c r="I20" s="37">
        <f t="shared" si="7"/>
        <v>239.96082272282081</v>
      </c>
      <c r="J20" s="37">
        <f t="shared" si="7"/>
        <v>257.1008814887366</v>
      </c>
      <c r="K20" s="37">
        <f t="shared" si="7"/>
        <v>274.24094025465234</v>
      </c>
      <c r="L20" s="37">
        <f t="shared" si="7"/>
        <v>308.52105778648388</v>
      </c>
    </row>
    <row r="21" spans="1:12" s="38" customFormat="1">
      <c r="A21" s="64" t="s">
        <v>30</v>
      </c>
      <c r="B21" s="91">
        <v>0.08</v>
      </c>
      <c r="C21" s="37">
        <f>C19*$B21</f>
        <v>78.3545543584721</v>
      </c>
      <c r="D21" s="37">
        <f t="shared" ref="D21:L21" si="8">D19*$B21</f>
        <v>156.7091087169442</v>
      </c>
      <c r="E21" s="37">
        <f t="shared" si="8"/>
        <v>235.06366307541631</v>
      </c>
      <c r="F21" s="37">
        <f t="shared" si="8"/>
        <v>313.4182174338884</v>
      </c>
      <c r="G21" s="37">
        <f t="shared" si="8"/>
        <v>391.77277179236046</v>
      </c>
      <c r="H21" s="37">
        <f t="shared" si="8"/>
        <v>470.12732615083263</v>
      </c>
      <c r="I21" s="37">
        <f t="shared" si="8"/>
        <v>548.48188050930469</v>
      </c>
      <c r="J21" s="37">
        <f t="shared" si="8"/>
        <v>587.65915768854074</v>
      </c>
      <c r="K21" s="37">
        <f t="shared" si="8"/>
        <v>626.8364348677768</v>
      </c>
      <c r="L21" s="37">
        <f t="shared" si="8"/>
        <v>705.1909892262488</v>
      </c>
    </row>
    <row r="22" spans="1:12" s="38" customFormat="1">
      <c r="A22" s="64" t="s">
        <v>10</v>
      </c>
      <c r="B22" s="91">
        <v>5.0000000000000001E-3</v>
      </c>
      <c r="C22" s="37">
        <f>C19*$B22</f>
        <v>4.8971596474045063</v>
      </c>
      <c r="D22" s="37">
        <f t="shared" ref="D22:L22" si="9">D19*$B22</f>
        <v>9.7943192948090125</v>
      </c>
      <c r="E22" s="37">
        <f t="shared" si="9"/>
        <v>14.69147894221352</v>
      </c>
      <c r="F22" s="37">
        <f t="shared" si="9"/>
        <v>19.588638589618025</v>
      </c>
      <c r="G22" s="37">
        <f t="shared" si="9"/>
        <v>24.485798237022529</v>
      </c>
      <c r="H22" s="37">
        <f t="shared" si="9"/>
        <v>29.382957884427039</v>
      </c>
      <c r="I22" s="37">
        <f t="shared" si="9"/>
        <v>34.280117531831543</v>
      </c>
      <c r="J22" s="37">
        <f t="shared" si="9"/>
        <v>36.728697355533797</v>
      </c>
      <c r="K22" s="37">
        <f t="shared" si="9"/>
        <v>39.17727717923605</v>
      </c>
      <c r="L22" s="37">
        <f t="shared" si="9"/>
        <v>44.07443682664055</v>
      </c>
    </row>
    <row r="23" spans="1:12" s="38" customFormat="1">
      <c r="A23" s="39" t="s">
        <v>11</v>
      </c>
      <c r="B23" s="40"/>
      <c r="C23" s="32">
        <f>C19-C20-C21-C22</f>
        <v>861.90009794319303</v>
      </c>
      <c r="D23" s="32">
        <f t="shared" ref="D23:L23" si="10">D19-D20-D21-D22</f>
        <v>1723.8001958863861</v>
      </c>
      <c r="E23" s="32">
        <f t="shared" si="10"/>
        <v>2585.7002938295796</v>
      </c>
      <c r="F23" s="32">
        <f t="shared" si="10"/>
        <v>3447.6003917727721</v>
      </c>
      <c r="G23" s="32">
        <f t="shared" si="10"/>
        <v>4309.5004897159652</v>
      </c>
      <c r="H23" s="32">
        <f t="shared" si="10"/>
        <v>5171.4005876591591</v>
      </c>
      <c r="I23" s="32">
        <f t="shared" si="10"/>
        <v>6033.3006856023512</v>
      </c>
      <c r="J23" s="32">
        <f t="shared" si="10"/>
        <v>6464.2507345739477</v>
      </c>
      <c r="K23" s="32">
        <f t="shared" si="10"/>
        <v>6895.2007835455443</v>
      </c>
      <c r="L23" s="32">
        <f t="shared" si="10"/>
        <v>7757.1008814887373</v>
      </c>
    </row>
    <row r="25" spans="1:12" s="36" customFormat="1">
      <c r="A25" s="64" t="s">
        <v>12</v>
      </c>
      <c r="B25" s="88">
        <v>0.01</v>
      </c>
      <c r="C25" s="35">
        <f>C23*$B25</f>
        <v>8.6190009794319309</v>
      </c>
      <c r="D25" s="35">
        <f t="shared" ref="D25:L25" si="11">D23*$B25</f>
        <v>17.238001958863862</v>
      </c>
      <c r="E25" s="35">
        <f t="shared" si="11"/>
        <v>25.857002938295796</v>
      </c>
      <c r="F25" s="35">
        <f t="shared" si="11"/>
        <v>34.476003917727724</v>
      </c>
      <c r="G25" s="35">
        <f t="shared" si="11"/>
        <v>43.095004897159654</v>
      </c>
      <c r="H25" s="35">
        <f t="shared" si="11"/>
        <v>51.714005876591592</v>
      </c>
      <c r="I25" s="35">
        <f t="shared" si="11"/>
        <v>60.333006856023516</v>
      </c>
      <c r="J25" s="35">
        <f t="shared" si="11"/>
        <v>64.642507345739475</v>
      </c>
      <c r="K25" s="35">
        <f t="shared" si="11"/>
        <v>68.952007835455447</v>
      </c>
      <c r="L25" s="35">
        <f t="shared" si="11"/>
        <v>77.571008814887378</v>
      </c>
    </row>
    <row r="26" spans="1:12" s="36" customFormat="1">
      <c r="A26" s="64" t="s">
        <v>13</v>
      </c>
      <c r="B26" s="88">
        <v>1E-3</v>
      </c>
      <c r="C26" s="35">
        <f>C23*$B26</f>
        <v>0.861900097943193</v>
      </c>
      <c r="D26" s="35">
        <f t="shared" ref="D26:L26" si="12">D23*$B26</f>
        <v>1.723800195886386</v>
      </c>
      <c r="E26" s="35">
        <f t="shared" si="12"/>
        <v>2.5857002938295794</v>
      </c>
      <c r="F26" s="35">
        <f t="shared" si="12"/>
        <v>3.447600391772772</v>
      </c>
      <c r="G26" s="35">
        <f t="shared" si="12"/>
        <v>4.3095004897159654</v>
      </c>
      <c r="H26" s="35">
        <f t="shared" si="12"/>
        <v>5.1714005876591589</v>
      </c>
      <c r="I26" s="35">
        <f t="shared" si="12"/>
        <v>6.0333006856023514</v>
      </c>
      <c r="J26" s="35">
        <f t="shared" si="12"/>
        <v>6.4642507345739482</v>
      </c>
      <c r="K26" s="35">
        <f t="shared" si="12"/>
        <v>6.895200783545544</v>
      </c>
      <c r="L26" s="35">
        <f t="shared" si="12"/>
        <v>7.7571008814887374</v>
      </c>
    </row>
    <row r="27" spans="1:12" s="36" customFormat="1">
      <c r="A27" s="64" t="s">
        <v>14</v>
      </c>
      <c r="B27" s="89">
        <v>0.3</v>
      </c>
      <c r="C27" s="35">
        <f>C15*$B27</f>
        <v>30</v>
      </c>
      <c r="D27" s="35">
        <f t="shared" ref="D27:L27" si="13">D15*$B27</f>
        <v>60</v>
      </c>
      <c r="E27" s="35">
        <f t="shared" si="13"/>
        <v>90</v>
      </c>
      <c r="F27" s="35">
        <f t="shared" si="13"/>
        <v>120</v>
      </c>
      <c r="G27" s="35">
        <f t="shared" si="13"/>
        <v>150</v>
      </c>
      <c r="H27" s="35">
        <f t="shared" si="13"/>
        <v>180</v>
      </c>
      <c r="I27" s="35">
        <f t="shared" si="13"/>
        <v>210</v>
      </c>
      <c r="J27" s="35">
        <f t="shared" si="13"/>
        <v>225</v>
      </c>
      <c r="K27" s="35">
        <f t="shared" si="13"/>
        <v>240</v>
      </c>
      <c r="L27" s="35">
        <f t="shared" si="13"/>
        <v>270</v>
      </c>
    </row>
    <row r="28" spans="1:12" s="38" customFormat="1">
      <c r="A28" s="78" t="s">
        <v>15</v>
      </c>
      <c r="B28" s="79"/>
      <c r="C28" s="41">
        <f>C23-C25-C26-C27</f>
        <v>822.41919686581787</v>
      </c>
      <c r="D28" s="41">
        <f t="shared" ref="D28:L28" si="14">D23-D25-D26-D27</f>
        <v>1644.8383937316357</v>
      </c>
      <c r="E28" s="41">
        <f t="shared" si="14"/>
        <v>2467.2575905974541</v>
      </c>
      <c r="F28" s="41">
        <f t="shared" si="14"/>
        <v>3289.6767874632715</v>
      </c>
      <c r="G28" s="41">
        <f t="shared" si="14"/>
        <v>4112.0959843290893</v>
      </c>
      <c r="H28" s="41">
        <f t="shared" si="14"/>
        <v>4934.5151811949081</v>
      </c>
      <c r="I28" s="41">
        <f t="shared" si="14"/>
        <v>5756.9343780607251</v>
      </c>
      <c r="J28" s="41">
        <f t="shared" si="14"/>
        <v>6168.143976493634</v>
      </c>
      <c r="K28" s="41">
        <f t="shared" si="14"/>
        <v>6579.3535749265429</v>
      </c>
      <c r="L28" s="41">
        <f t="shared" si="14"/>
        <v>7401.7727717923617</v>
      </c>
    </row>
    <row r="29" spans="1:12" s="38" customFormat="1">
      <c r="A29" s="34" t="s">
        <v>16</v>
      </c>
      <c r="B29" s="42"/>
      <c r="C29" s="43">
        <f>C28/$I2</f>
        <v>82.241919686581781</v>
      </c>
      <c r="D29" s="43">
        <f t="shared" ref="D29:L29" si="15">D28/$I2</f>
        <v>164.48383937316356</v>
      </c>
      <c r="E29" s="43">
        <f t="shared" si="15"/>
        <v>246.7257590597454</v>
      </c>
      <c r="F29" s="43">
        <f t="shared" si="15"/>
        <v>328.96767874632712</v>
      </c>
      <c r="G29" s="43">
        <f t="shared" si="15"/>
        <v>411.20959843290893</v>
      </c>
      <c r="H29" s="43">
        <f t="shared" si="15"/>
        <v>493.4515181194908</v>
      </c>
      <c r="I29" s="43">
        <f t="shared" si="15"/>
        <v>575.69343780607255</v>
      </c>
      <c r="J29" s="43">
        <f t="shared" si="15"/>
        <v>616.8143976493634</v>
      </c>
      <c r="K29" s="43">
        <f t="shared" si="15"/>
        <v>657.93535749265425</v>
      </c>
      <c r="L29" s="43">
        <f t="shared" si="15"/>
        <v>740.17727717923617</v>
      </c>
    </row>
    <row r="30" spans="1:12" s="38" customFormat="1">
      <c r="A30" s="44"/>
      <c r="B30" s="44"/>
      <c r="C30" s="45"/>
      <c r="D30" s="45"/>
      <c r="E30" s="45"/>
      <c r="F30" s="45"/>
      <c r="G30" s="45"/>
      <c r="H30" s="45"/>
      <c r="I30" s="45"/>
      <c r="J30" s="45"/>
      <c r="K30" s="45"/>
      <c r="L30" s="45"/>
    </row>
    <row r="31" spans="1:12" s="46" customFormat="1">
      <c r="A31" s="47" t="s">
        <v>17</v>
      </c>
      <c r="B31" s="82">
        <v>0.4</v>
      </c>
      <c r="C31" s="50">
        <f>C29*$B31*(C29&gt;=$B32)</f>
        <v>0</v>
      </c>
      <c r="D31" s="50">
        <f t="shared" ref="D31:L31" si="16">D29*$B31*(D29&gt;=$B32)</f>
        <v>65.79353574926543</v>
      </c>
      <c r="E31" s="50">
        <f t="shared" si="16"/>
        <v>98.69030362389816</v>
      </c>
      <c r="F31" s="50">
        <f t="shared" si="16"/>
        <v>131.58707149853086</v>
      </c>
      <c r="G31" s="50">
        <f t="shared" si="16"/>
        <v>164.48383937316359</v>
      </c>
      <c r="H31" s="50">
        <f t="shared" si="16"/>
        <v>197.38060724779632</v>
      </c>
      <c r="I31" s="50">
        <f t="shared" si="16"/>
        <v>230.27737512242902</v>
      </c>
      <c r="J31" s="50">
        <f t="shared" si="16"/>
        <v>246.72575905974537</v>
      </c>
      <c r="K31" s="50">
        <f t="shared" si="16"/>
        <v>263.17414299706172</v>
      </c>
      <c r="L31" s="50">
        <f t="shared" si="16"/>
        <v>296.07091087169448</v>
      </c>
    </row>
    <row r="32" spans="1:12" s="38" customFormat="1">
      <c r="A32" s="47" t="s">
        <v>18</v>
      </c>
      <c r="B32" s="87">
        <v>100</v>
      </c>
      <c r="C32" s="48">
        <f>$B32*(C31&lt;=$B32)</f>
        <v>100</v>
      </c>
      <c r="D32" s="48">
        <f t="shared" ref="D32:L32" si="17">$B32*(D31&lt;=$B32)</f>
        <v>100</v>
      </c>
      <c r="E32" s="48">
        <f t="shared" si="17"/>
        <v>100</v>
      </c>
      <c r="F32" s="48">
        <f t="shared" si="17"/>
        <v>0</v>
      </c>
      <c r="G32" s="48">
        <f t="shared" si="17"/>
        <v>0</v>
      </c>
      <c r="H32" s="48">
        <f t="shared" si="17"/>
        <v>0</v>
      </c>
      <c r="I32" s="48">
        <f t="shared" si="17"/>
        <v>0</v>
      </c>
      <c r="J32" s="63">
        <f t="shared" si="17"/>
        <v>0</v>
      </c>
      <c r="K32" s="48">
        <f t="shared" si="17"/>
        <v>0</v>
      </c>
      <c r="L32" s="48">
        <f t="shared" si="17"/>
        <v>0</v>
      </c>
    </row>
    <row r="33" spans="1:12" s="38" customFormat="1">
      <c r="A33" s="47" t="s">
        <v>19</v>
      </c>
      <c r="B33" s="92">
        <f>B31</f>
        <v>0.4</v>
      </c>
      <c r="C33" s="50">
        <f>C29*$B33*(C31&gt;=$B32)</f>
        <v>0</v>
      </c>
      <c r="D33" s="50">
        <f t="shared" ref="D33:L33" si="18">D29*$B33*(D31&gt;=$B32)</f>
        <v>0</v>
      </c>
      <c r="E33" s="50">
        <f t="shared" si="18"/>
        <v>0</v>
      </c>
      <c r="F33" s="50">
        <f t="shared" si="18"/>
        <v>131.58707149853086</v>
      </c>
      <c r="G33" s="50">
        <f t="shared" si="18"/>
        <v>164.48383937316359</v>
      </c>
      <c r="H33" s="50">
        <f t="shared" si="18"/>
        <v>197.38060724779632</v>
      </c>
      <c r="I33" s="50">
        <f t="shared" si="18"/>
        <v>230.27737512242902</v>
      </c>
      <c r="J33" s="50">
        <f t="shared" si="18"/>
        <v>246.72575905974537</v>
      </c>
      <c r="K33" s="50">
        <f t="shared" si="18"/>
        <v>263.17414299706172</v>
      </c>
      <c r="L33" s="50">
        <f t="shared" si="18"/>
        <v>296.07091087169448</v>
      </c>
    </row>
    <row r="34" spans="1:12" s="38" customFormat="1">
      <c r="A34" s="34" t="s">
        <v>20</v>
      </c>
      <c r="B34" s="51"/>
      <c r="C34" s="52">
        <f>C32+C33</f>
        <v>100</v>
      </c>
      <c r="D34" s="52">
        <f t="shared" ref="D34:L34" si="19">D32+D33</f>
        <v>100</v>
      </c>
      <c r="E34" s="52">
        <f t="shared" si="19"/>
        <v>100</v>
      </c>
      <c r="F34" s="52">
        <f t="shared" si="19"/>
        <v>131.58707149853086</v>
      </c>
      <c r="G34" s="52">
        <f t="shared" si="19"/>
        <v>164.48383937316359</v>
      </c>
      <c r="H34" s="52">
        <f t="shared" si="19"/>
        <v>197.38060724779632</v>
      </c>
      <c r="I34" s="52">
        <f t="shared" si="19"/>
        <v>230.27737512242902</v>
      </c>
      <c r="J34" s="52">
        <f t="shared" si="19"/>
        <v>246.72575905974537</v>
      </c>
      <c r="K34" s="52">
        <f t="shared" si="19"/>
        <v>263.17414299706172</v>
      </c>
      <c r="L34" s="52">
        <f t="shared" si="19"/>
        <v>296.07091087169448</v>
      </c>
    </row>
    <row r="35" spans="1:12" s="38" customFormat="1">
      <c r="A35" s="53" t="s">
        <v>21</v>
      </c>
      <c r="B35" s="51"/>
      <c r="C35" s="54">
        <f>C34*$I2</f>
        <v>1000</v>
      </c>
      <c r="D35" s="54">
        <f t="shared" ref="D35:L35" si="20">D34*$I2</f>
        <v>1000</v>
      </c>
      <c r="E35" s="54">
        <f t="shared" si="20"/>
        <v>1000</v>
      </c>
      <c r="F35" s="54">
        <f t="shared" si="20"/>
        <v>1315.8707149853085</v>
      </c>
      <c r="G35" s="54">
        <f t="shared" si="20"/>
        <v>1644.838393731636</v>
      </c>
      <c r="H35" s="54">
        <f t="shared" si="20"/>
        <v>1973.8060724779632</v>
      </c>
      <c r="I35" s="54">
        <f t="shared" si="20"/>
        <v>2302.7737512242902</v>
      </c>
      <c r="J35" s="54">
        <f t="shared" si="20"/>
        <v>2467.2575905974536</v>
      </c>
      <c r="K35" s="54">
        <f t="shared" si="20"/>
        <v>2631.741429970617</v>
      </c>
      <c r="L35" s="54">
        <f t="shared" si="20"/>
        <v>2960.7091087169447</v>
      </c>
    </row>
    <row r="37" spans="1:12" s="38" customFormat="1">
      <c r="A37" s="47" t="s">
        <v>22</v>
      </c>
      <c r="B37" s="92">
        <f>1-B31</f>
        <v>0.6</v>
      </c>
      <c r="C37" s="50">
        <f>C29*$B37*(C31&gt;=$B32)</f>
        <v>0</v>
      </c>
      <c r="D37" s="50">
        <f t="shared" ref="D37:L37" si="21">D29*$B37*(D31&gt;=$B32)</f>
        <v>0</v>
      </c>
      <c r="E37" s="50">
        <f t="shared" si="21"/>
        <v>0</v>
      </c>
      <c r="F37" s="50">
        <f t="shared" si="21"/>
        <v>197.38060724779626</v>
      </c>
      <c r="G37" s="50">
        <f t="shared" si="21"/>
        <v>246.72575905974534</v>
      </c>
      <c r="H37" s="50">
        <f t="shared" si="21"/>
        <v>296.07091087169448</v>
      </c>
      <c r="I37" s="50">
        <f t="shared" si="21"/>
        <v>345.41606268364353</v>
      </c>
      <c r="J37" s="50">
        <f t="shared" si="21"/>
        <v>370.08863858961803</v>
      </c>
      <c r="K37" s="50">
        <f t="shared" si="21"/>
        <v>394.76121449559253</v>
      </c>
      <c r="L37" s="50">
        <f t="shared" si="21"/>
        <v>444.10636630754169</v>
      </c>
    </row>
    <row r="38" spans="1:12" s="38" customFormat="1">
      <c r="A38" s="47"/>
      <c r="B38" s="49" t="s">
        <v>36</v>
      </c>
      <c r="C38" s="80">
        <f>(C29-C32)*(C31&lt;$B32)</f>
        <v>-17.758080313418219</v>
      </c>
      <c r="D38" s="52">
        <f t="shared" ref="D38:L38" si="22">(D29-D32)*(D31&lt;$B32)</f>
        <v>64.483839373163562</v>
      </c>
      <c r="E38" s="52">
        <f t="shared" si="22"/>
        <v>146.7257590597454</v>
      </c>
      <c r="F38" s="52">
        <f t="shared" si="22"/>
        <v>0</v>
      </c>
      <c r="G38" s="52">
        <f t="shared" si="22"/>
        <v>0</v>
      </c>
      <c r="H38" s="52">
        <f t="shared" si="22"/>
        <v>0</v>
      </c>
      <c r="I38" s="52">
        <f t="shared" si="22"/>
        <v>0</v>
      </c>
      <c r="J38" s="52">
        <f t="shared" si="22"/>
        <v>0</v>
      </c>
      <c r="K38" s="52">
        <f t="shared" si="22"/>
        <v>0</v>
      </c>
      <c r="L38" s="52">
        <f t="shared" si="22"/>
        <v>0</v>
      </c>
    </row>
    <row r="39" spans="1:12" s="38" customFormat="1">
      <c r="A39" s="47" t="s">
        <v>23</v>
      </c>
      <c r="B39" s="49"/>
      <c r="C39" s="55">
        <f>C37+C38</f>
        <v>-17.758080313418219</v>
      </c>
      <c r="D39" s="50">
        <f t="shared" ref="D39:L39" si="23">D37+D38</f>
        <v>64.483839373163562</v>
      </c>
      <c r="E39" s="50">
        <f t="shared" si="23"/>
        <v>146.7257590597454</v>
      </c>
      <c r="F39" s="50">
        <f t="shared" si="23"/>
        <v>197.38060724779626</v>
      </c>
      <c r="G39" s="50">
        <f t="shared" si="23"/>
        <v>246.72575905974534</v>
      </c>
      <c r="H39" s="50">
        <f t="shared" si="23"/>
        <v>296.07091087169448</v>
      </c>
      <c r="I39" s="50">
        <f t="shared" si="23"/>
        <v>345.41606268364353</v>
      </c>
      <c r="J39" s="50">
        <f t="shared" si="23"/>
        <v>370.08863858961803</v>
      </c>
      <c r="K39" s="50">
        <f t="shared" si="23"/>
        <v>394.76121449559253</v>
      </c>
      <c r="L39" s="50">
        <f t="shared" si="23"/>
        <v>444.10636630754169</v>
      </c>
    </row>
    <row r="40" spans="1:12" s="38" customFormat="1">
      <c r="A40" s="53" t="s">
        <v>24</v>
      </c>
      <c r="B40" s="56"/>
      <c r="C40" s="57">
        <f>C39*$I2</f>
        <v>-177.58080313418219</v>
      </c>
      <c r="D40" s="54">
        <f t="shared" ref="D40:L40" si="24">D39*$I2</f>
        <v>644.83839373163562</v>
      </c>
      <c r="E40" s="54">
        <f t="shared" si="24"/>
        <v>1467.2575905974541</v>
      </c>
      <c r="F40" s="54">
        <f t="shared" si="24"/>
        <v>1973.8060724779625</v>
      </c>
      <c r="G40" s="54">
        <f t="shared" si="24"/>
        <v>2467.2575905974536</v>
      </c>
      <c r="H40" s="54">
        <f t="shared" si="24"/>
        <v>2960.7091087169447</v>
      </c>
      <c r="I40" s="54">
        <f t="shared" si="24"/>
        <v>3454.1606268364353</v>
      </c>
      <c r="J40" s="54">
        <f t="shared" si="24"/>
        <v>3700.8863858961804</v>
      </c>
      <c r="K40" s="54">
        <f t="shared" si="24"/>
        <v>3947.612144955925</v>
      </c>
      <c r="L40" s="54">
        <f t="shared" si="24"/>
        <v>4441.063663075417</v>
      </c>
    </row>
    <row r="41" spans="1:12" s="30" customFormat="1">
      <c r="A41" s="29"/>
      <c r="B41" s="29"/>
    </row>
    <row r="42" spans="1:12" s="36" customFormat="1">
      <c r="A42" s="69" t="s">
        <v>25</v>
      </c>
      <c r="B42" s="81">
        <v>1000</v>
      </c>
      <c r="C42" s="32">
        <f>C35+$B42</f>
        <v>2000</v>
      </c>
      <c r="D42" s="32">
        <f t="shared" ref="D42:L42" si="25">D35+$B42</f>
        <v>2000</v>
      </c>
      <c r="E42" s="32">
        <f t="shared" si="25"/>
        <v>2000</v>
      </c>
      <c r="F42" s="32">
        <f t="shared" si="25"/>
        <v>2315.8707149853085</v>
      </c>
      <c r="G42" s="32">
        <f t="shared" si="25"/>
        <v>2644.8383937316357</v>
      </c>
      <c r="H42" s="32">
        <f t="shared" si="25"/>
        <v>2973.8060724779634</v>
      </c>
      <c r="I42" s="32">
        <f t="shared" si="25"/>
        <v>3302.7737512242902</v>
      </c>
      <c r="J42" s="32">
        <f t="shared" si="25"/>
        <v>3467.2575905974536</v>
      </c>
      <c r="K42" s="32">
        <f t="shared" si="25"/>
        <v>3631.741429970617</v>
      </c>
      <c r="L42" s="32">
        <f t="shared" si="25"/>
        <v>3960.7091087169447</v>
      </c>
    </row>
    <row r="43" spans="1:12" s="30" customFormat="1">
      <c r="A43" s="29"/>
      <c r="B43" s="29"/>
    </row>
    <row r="44" spans="1:12" s="30" customFormat="1">
      <c r="A44" s="58" t="s">
        <v>26</v>
      </c>
      <c r="B44" s="58"/>
      <c r="C44" s="59">
        <f t="shared" ref="C44:L44" si="26">C17/C10</f>
        <v>100</v>
      </c>
      <c r="D44" s="59">
        <f t="shared" si="26"/>
        <v>200</v>
      </c>
      <c r="E44" s="59">
        <f t="shared" si="26"/>
        <v>300</v>
      </c>
      <c r="F44" s="59">
        <f t="shared" si="26"/>
        <v>400</v>
      </c>
      <c r="G44" s="59">
        <f t="shared" si="26"/>
        <v>500</v>
      </c>
      <c r="H44" s="59">
        <f t="shared" si="26"/>
        <v>600</v>
      </c>
      <c r="I44" s="59">
        <f t="shared" si="26"/>
        <v>700</v>
      </c>
      <c r="J44" s="59">
        <f t="shared" si="26"/>
        <v>750</v>
      </c>
      <c r="K44" s="59">
        <f t="shared" si="26"/>
        <v>800</v>
      </c>
      <c r="L44" s="59">
        <f t="shared" si="26"/>
        <v>900</v>
      </c>
    </row>
    <row r="45" spans="1:12" s="30" customFormat="1">
      <c r="A45" s="58" t="s">
        <v>27</v>
      </c>
      <c r="B45" s="58"/>
      <c r="C45" s="60">
        <f t="shared" ref="C45:L45" si="27">C15/C10</f>
        <v>10</v>
      </c>
      <c r="D45" s="60">
        <f t="shared" si="27"/>
        <v>20</v>
      </c>
      <c r="E45" s="60">
        <f t="shared" si="27"/>
        <v>30</v>
      </c>
      <c r="F45" s="60">
        <f t="shared" si="27"/>
        <v>40</v>
      </c>
      <c r="G45" s="60">
        <f t="shared" si="27"/>
        <v>50</v>
      </c>
      <c r="H45" s="61">
        <f t="shared" si="27"/>
        <v>60</v>
      </c>
      <c r="I45" s="61">
        <f t="shared" si="27"/>
        <v>70</v>
      </c>
      <c r="J45" s="61">
        <f t="shared" si="27"/>
        <v>75</v>
      </c>
      <c r="K45" s="60">
        <f t="shared" si="27"/>
        <v>80</v>
      </c>
      <c r="L45" s="60">
        <f t="shared" si="27"/>
        <v>90</v>
      </c>
    </row>
    <row r="46" spans="1:12" s="30" customFormat="1">
      <c r="A46" s="29"/>
      <c r="B46" s="29"/>
    </row>
    <row r="47" spans="1:12" ht="14.4">
      <c r="A47" s="70" t="s">
        <v>28</v>
      </c>
      <c r="B47" s="70"/>
      <c r="C47" s="62">
        <f>C40-C42</f>
        <v>-2177.5808031341821</v>
      </c>
      <c r="D47" s="62">
        <f t="shared" ref="D47:L47" si="28">D40-D42</f>
        <v>-1355.1616062683643</v>
      </c>
      <c r="E47" s="62">
        <f t="shared" si="28"/>
        <v>-532.74240940254595</v>
      </c>
      <c r="F47" s="62">
        <f t="shared" si="28"/>
        <v>-342.06464250734598</v>
      </c>
      <c r="G47" s="62">
        <f t="shared" si="28"/>
        <v>-177.58080313418213</v>
      </c>
      <c r="H47" s="62">
        <f t="shared" si="28"/>
        <v>-13.096963761018742</v>
      </c>
      <c r="I47" s="62">
        <f t="shared" si="28"/>
        <v>151.3868756121451</v>
      </c>
      <c r="J47" s="62">
        <f t="shared" si="28"/>
        <v>233.6287952987268</v>
      </c>
      <c r="K47" s="62">
        <f t="shared" si="28"/>
        <v>315.87071498530804</v>
      </c>
      <c r="L47" s="62">
        <f t="shared" si="28"/>
        <v>480.35455435847234</v>
      </c>
    </row>
  </sheetData>
  <mergeCells count="10">
    <mergeCell ref="A47:B47"/>
    <mergeCell ref="D3:D7"/>
    <mergeCell ref="A10:B10"/>
    <mergeCell ref="A11:B11"/>
    <mergeCell ref="A12:B12"/>
    <mergeCell ref="A14:B14"/>
    <mergeCell ref="A15:B15"/>
    <mergeCell ref="A17:B17"/>
    <mergeCell ref="A19:B19"/>
    <mergeCell ref="A28:B2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Rebecca Barnacott</dc:creator>
  <cp:lastModifiedBy>anonyme</cp:lastModifiedBy>
  <dcterms:created xsi:type="dcterms:W3CDTF">2018-05-02T16:03:40Z</dcterms:created>
  <dcterms:modified xsi:type="dcterms:W3CDTF">2018-05-04T06:20:05Z</dcterms:modified>
</cp:coreProperties>
</file>