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-120" yWindow="2220" windowWidth="22512" windowHeight="5832" tabRatio="595"/>
  </bookViews>
  <sheets>
    <sheet name="Janvier" sheetId="1" r:id="rId1"/>
    <sheet name="Fevrier" sheetId="5" r:id="rId2"/>
    <sheet name="Mars" sheetId="6" r:id="rId3"/>
    <sheet name="Avril" sheetId="7" r:id="rId4"/>
    <sheet name="Mai" sheetId="8" r:id="rId5"/>
    <sheet name="Juin" sheetId="9" r:id="rId6"/>
    <sheet name="Juillet" sheetId="15" r:id="rId7"/>
    <sheet name="Aout" sheetId="12" r:id="rId8"/>
    <sheet name="Septembre" sheetId="14" r:id="rId9"/>
    <sheet name="Octobre" sheetId="13" r:id="rId10"/>
    <sheet name="Novembre" sheetId="11" r:id="rId11"/>
    <sheet name="Décembre" sheetId="10" r:id="rId12"/>
    <sheet name="Année 2016" sheetId="2" r:id="rId13"/>
  </sheets>
  <externalReferences>
    <externalReference r:id="rId14"/>
    <externalReference r:id="rId15"/>
  </externalReferences>
  <definedNames>
    <definedName name="_xlnm._FilterDatabase" localSheetId="7" hidden="1">Aout!$A$5:$X$41</definedName>
    <definedName name="_xlnm._FilterDatabase" localSheetId="3" hidden="1">Avril!$A$5:$W$51</definedName>
    <definedName name="_xlnm._FilterDatabase" localSheetId="11" hidden="1">Décembre!$A$5:$W$41</definedName>
    <definedName name="_xlnm._FilterDatabase" localSheetId="1" hidden="1">Fevrier!$A$5:$W$51</definedName>
    <definedName name="_xlnm._FilterDatabase" localSheetId="0" hidden="1">Janvier!$A$5:$W$51</definedName>
    <definedName name="_xlnm._FilterDatabase" localSheetId="6" hidden="1">Juillet!$A$5:$AA$27</definedName>
    <definedName name="_xlnm._FilterDatabase" localSheetId="5" hidden="1">Juin!$A$5:$W$36</definedName>
    <definedName name="_xlnm._FilterDatabase" localSheetId="4" hidden="1">Mai!$A$5:$W$51</definedName>
    <definedName name="_xlnm._FilterDatabase" localSheetId="2" hidden="1">Mars!$A$5:$W$51</definedName>
    <definedName name="_xlnm._FilterDatabase" localSheetId="10" hidden="1">Novembre!$A$5:$Z$30</definedName>
    <definedName name="_xlnm._FilterDatabase" localSheetId="9" hidden="1">Octobre!$A$5:$AA$38</definedName>
    <definedName name="_xlnm._FilterDatabase" localSheetId="8" hidden="1">Septembre!$A$5:$Z$35</definedName>
    <definedName name="Comm">[1]Feuil1!$B$1:$B$5</definedName>
    <definedName name="RPITM">'[2]Tableur Données'!$C$2:$C$4</definedName>
    <definedName name="VTC" localSheetId="10">'[2]Tableur Données'!$B$1:$B$27</definedName>
  </definedNames>
  <calcPr calcId="125725"/>
</workbook>
</file>

<file path=xl/calcChain.xml><?xml version="1.0" encoding="utf-8"?>
<calcChain xmlns="http://schemas.openxmlformats.org/spreadsheetml/2006/main">
  <c r="D57" i="1"/>
  <c r="D58"/>
  <c r="D59"/>
  <c r="D60"/>
  <c r="D61"/>
  <c r="D62"/>
  <c r="D63"/>
  <c r="D64"/>
  <c r="D65"/>
  <c r="D66"/>
  <c r="D67"/>
  <c r="D68"/>
  <c r="D56"/>
  <c r="K5" i="2" l="1"/>
  <c r="K6"/>
  <c r="K7"/>
  <c r="K8"/>
  <c r="K9"/>
  <c r="K11"/>
  <c r="K12"/>
  <c r="K14"/>
  <c r="K15"/>
  <c r="S46" i="8" l="1"/>
  <c r="Q46"/>
  <c r="N46"/>
  <c r="L46"/>
  <c r="R45"/>
  <c r="P45"/>
  <c r="O45" s="1"/>
  <c r="R44"/>
  <c r="P44"/>
  <c r="O44"/>
  <c r="R43"/>
  <c r="P43"/>
  <c r="O43" s="1"/>
  <c r="R42"/>
  <c r="P42"/>
  <c r="O42"/>
  <c r="R41"/>
  <c r="P41"/>
  <c r="O41" s="1"/>
  <c r="R40"/>
  <c r="P40"/>
  <c r="O40"/>
  <c r="R39"/>
  <c r="P39"/>
  <c r="O39" s="1"/>
  <c r="R38"/>
  <c r="P38"/>
  <c r="O38"/>
  <c r="R37"/>
  <c r="P37"/>
  <c r="O37" s="1"/>
  <c r="R36"/>
  <c r="P36"/>
  <c r="O36"/>
  <c r="R35"/>
  <c r="P35"/>
  <c r="O35" s="1"/>
  <c r="R34"/>
  <c r="P34"/>
  <c r="O34"/>
  <c r="R33"/>
  <c r="P33"/>
  <c r="O33" s="1"/>
  <c r="R32"/>
  <c r="P32"/>
  <c r="O32"/>
  <c r="R31"/>
  <c r="P31"/>
  <c r="O31" s="1"/>
  <c r="R30"/>
  <c r="P30"/>
  <c r="O30"/>
  <c r="R29"/>
  <c r="P29"/>
  <c r="O29" s="1"/>
  <c r="R28"/>
  <c r="P28"/>
  <c r="O28"/>
  <c r="R27"/>
  <c r="P27"/>
  <c r="O27" s="1"/>
  <c r="R26"/>
  <c r="P26"/>
  <c r="O26"/>
  <c r="R25"/>
  <c r="P25"/>
  <c r="O25" s="1"/>
  <c r="R24"/>
  <c r="P24"/>
  <c r="O24"/>
  <c r="R23"/>
  <c r="P23"/>
  <c r="O23" s="1"/>
  <c r="R22"/>
  <c r="P22"/>
  <c r="O22"/>
  <c r="R21"/>
  <c r="P21"/>
  <c r="O21" s="1"/>
  <c r="R20"/>
  <c r="P20"/>
  <c r="O20"/>
  <c r="R19"/>
  <c r="P19"/>
  <c r="O19" s="1"/>
  <c r="R18"/>
  <c r="P18"/>
  <c r="O18"/>
  <c r="R17"/>
  <c r="P17"/>
  <c r="O17" s="1"/>
  <c r="R16"/>
  <c r="P16"/>
  <c r="O16"/>
  <c r="R15"/>
  <c r="P15"/>
  <c r="O15" s="1"/>
  <c r="R14"/>
  <c r="P14"/>
  <c r="O14"/>
  <c r="R13"/>
  <c r="P13"/>
  <c r="O13" s="1"/>
  <c r="R12"/>
  <c r="P12"/>
  <c r="O12"/>
  <c r="R11"/>
  <c r="P11"/>
  <c r="O11" s="1"/>
  <c r="R10"/>
  <c r="P10"/>
  <c r="O10"/>
  <c r="R9"/>
  <c r="P9"/>
  <c r="O9" s="1"/>
  <c r="R8"/>
  <c r="P8"/>
  <c r="O8"/>
  <c r="R7"/>
  <c r="P7"/>
  <c r="O7" s="1"/>
  <c r="R6"/>
  <c r="R46" s="1"/>
  <c r="P6"/>
  <c r="P46" s="1"/>
  <c r="O46" s="1"/>
  <c r="O6"/>
  <c r="S46" i="7"/>
  <c r="Q46"/>
  <c r="N46"/>
  <c r="L46"/>
  <c r="R45"/>
  <c r="P45"/>
  <c r="O45"/>
  <c r="R44"/>
  <c r="P44"/>
  <c r="O44" s="1"/>
  <c r="R43"/>
  <c r="P43"/>
  <c r="O43"/>
  <c r="R42"/>
  <c r="P42"/>
  <c r="O42" s="1"/>
  <c r="R41"/>
  <c r="P41"/>
  <c r="O41"/>
  <c r="R40"/>
  <c r="P40"/>
  <c r="O40" s="1"/>
  <c r="R39"/>
  <c r="P39"/>
  <c r="O39"/>
  <c r="R38"/>
  <c r="P38"/>
  <c r="O38" s="1"/>
  <c r="R37"/>
  <c r="P37"/>
  <c r="O37"/>
  <c r="R36"/>
  <c r="P36"/>
  <c r="O36" s="1"/>
  <c r="R35"/>
  <c r="P35"/>
  <c r="O35"/>
  <c r="R34"/>
  <c r="P34"/>
  <c r="O34" s="1"/>
  <c r="R33"/>
  <c r="P33"/>
  <c r="O33"/>
  <c r="R32"/>
  <c r="P32"/>
  <c r="O32" s="1"/>
  <c r="R31"/>
  <c r="P31"/>
  <c r="O31"/>
  <c r="R30"/>
  <c r="P30"/>
  <c r="O30" s="1"/>
  <c r="R29"/>
  <c r="P29"/>
  <c r="O29"/>
  <c r="R28"/>
  <c r="P28"/>
  <c r="O28" s="1"/>
  <c r="R27"/>
  <c r="P27"/>
  <c r="O27"/>
  <c r="R26"/>
  <c r="P26"/>
  <c r="O26" s="1"/>
  <c r="R25"/>
  <c r="P25"/>
  <c r="O25"/>
  <c r="R24"/>
  <c r="P24"/>
  <c r="O24" s="1"/>
  <c r="R23"/>
  <c r="P23"/>
  <c r="O23"/>
  <c r="R22"/>
  <c r="P22"/>
  <c r="O22" s="1"/>
  <c r="R21"/>
  <c r="P21"/>
  <c r="O21"/>
  <c r="R20"/>
  <c r="P20"/>
  <c r="O20" s="1"/>
  <c r="R19"/>
  <c r="P19"/>
  <c r="O19"/>
  <c r="R18"/>
  <c r="P18"/>
  <c r="O18" s="1"/>
  <c r="R17"/>
  <c r="P17"/>
  <c r="O17"/>
  <c r="R16"/>
  <c r="P16"/>
  <c r="O16" s="1"/>
  <c r="R15"/>
  <c r="P15"/>
  <c r="O15"/>
  <c r="R14"/>
  <c r="P14"/>
  <c r="O14" s="1"/>
  <c r="R13"/>
  <c r="P13"/>
  <c r="O13"/>
  <c r="R12"/>
  <c r="P12"/>
  <c r="O12" s="1"/>
  <c r="R11"/>
  <c r="P11"/>
  <c r="O11"/>
  <c r="R10"/>
  <c r="P10"/>
  <c r="O10" s="1"/>
  <c r="R9"/>
  <c r="P9"/>
  <c r="O9"/>
  <c r="R8"/>
  <c r="P8"/>
  <c r="O8" s="1"/>
  <c r="R7"/>
  <c r="R46" s="1"/>
  <c r="P7"/>
  <c r="O7"/>
  <c r="R6"/>
  <c r="P6"/>
  <c r="O6" s="1"/>
  <c r="E47" i="6"/>
  <c r="E50" i="1"/>
  <c r="E49"/>
  <c r="S46"/>
  <c r="L46" i="6"/>
  <c r="E50" s="1"/>
  <c r="S46"/>
  <c r="R46"/>
  <c r="Q46"/>
  <c r="P46"/>
  <c r="O46"/>
  <c r="N46"/>
  <c r="R45"/>
  <c r="P45"/>
  <c r="O45"/>
  <c r="R44"/>
  <c r="P44"/>
  <c r="O44" s="1"/>
  <c r="R43"/>
  <c r="P43"/>
  <c r="O43"/>
  <c r="R42"/>
  <c r="P42"/>
  <c r="O42" s="1"/>
  <c r="R41"/>
  <c r="P41"/>
  <c r="O41"/>
  <c r="R40"/>
  <c r="P40"/>
  <c r="O40" s="1"/>
  <c r="R39"/>
  <c r="P39"/>
  <c r="O39"/>
  <c r="R38"/>
  <c r="P38"/>
  <c r="O38" s="1"/>
  <c r="R37"/>
  <c r="P37"/>
  <c r="O37"/>
  <c r="R36"/>
  <c r="P36"/>
  <c r="O36" s="1"/>
  <c r="P45" i="1"/>
  <c r="R44"/>
  <c r="P44"/>
  <c r="O44"/>
  <c r="R43"/>
  <c r="P43"/>
  <c r="O43" s="1"/>
  <c r="R42"/>
  <c r="P42"/>
  <c r="O42"/>
  <c r="R41"/>
  <c r="P41"/>
  <c r="O41" s="1"/>
  <c r="R40"/>
  <c r="P40"/>
  <c r="O40"/>
  <c r="R39"/>
  <c r="P39"/>
  <c r="O39" s="1"/>
  <c r="R38"/>
  <c r="P38"/>
  <c r="O38"/>
  <c r="R37"/>
  <c r="P37"/>
  <c r="O37" s="1"/>
  <c r="R36"/>
  <c r="P36"/>
  <c r="O36"/>
  <c r="P45" i="5"/>
  <c r="R44"/>
  <c r="P44"/>
  <c r="O44"/>
  <c r="R43"/>
  <c r="P43"/>
  <c r="O43"/>
  <c r="R42"/>
  <c r="P42"/>
  <c r="O42" s="1"/>
  <c r="R41"/>
  <c r="P41"/>
  <c r="O41"/>
  <c r="R40"/>
  <c r="P40"/>
  <c r="O40" s="1"/>
  <c r="R39"/>
  <c r="P39"/>
  <c r="O39"/>
  <c r="R38"/>
  <c r="P38"/>
  <c r="O38" s="1"/>
  <c r="R37"/>
  <c r="P37"/>
  <c r="O37"/>
  <c r="R36"/>
  <c r="P36"/>
  <c r="O36" s="1"/>
  <c r="R35"/>
  <c r="P35"/>
  <c r="O35"/>
  <c r="R35" i="6"/>
  <c r="P35"/>
  <c r="O35"/>
  <c r="R34"/>
  <c r="P34"/>
  <c r="O34" s="1"/>
  <c r="R33"/>
  <c r="P33"/>
  <c r="O33" s="1"/>
  <c r="R32"/>
  <c r="P32"/>
  <c r="O32" s="1"/>
  <c r="R31"/>
  <c r="P31"/>
  <c r="O31" s="1"/>
  <c r="R30"/>
  <c r="P30"/>
  <c r="O30" s="1"/>
  <c r="R29"/>
  <c r="P29"/>
  <c r="O29" s="1"/>
  <c r="R28"/>
  <c r="P28"/>
  <c r="O28" s="1"/>
  <c r="R27"/>
  <c r="P27"/>
  <c r="O27" s="1"/>
  <c r="R26"/>
  <c r="P26"/>
  <c r="O26" s="1"/>
  <c r="R25"/>
  <c r="P25"/>
  <c r="O25" s="1"/>
  <c r="R24"/>
  <c r="P24"/>
  <c r="O24" s="1"/>
  <c r="R23"/>
  <c r="P23"/>
  <c r="O23"/>
  <c r="R22"/>
  <c r="P22"/>
  <c r="O22" s="1"/>
  <c r="R21"/>
  <c r="P21"/>
  <c r="O21" s="1"/>
  <c r="R20"/>
  <c r="P20"/>
  <c r="O20" s="1"/>
  <c r="R19"/>
  <c r="P19"/>
  <c r="O19" s="1"/>
  <c r="R18"/>
  <c r="P18"/>
  <c r="O18" s="1"/>
  <c r="R17"/>
  <c r="P17"/>
  <c r="O17" s="1"/>
  <c r="R16"/>
  <c r="P16"/>
  <c r="O16" s="1"/>
  <c r="R15"/>
  <c r="P15"/>
  <c r="O15"/>
  <c r="R14"/>
  <c r="P14"/>
  <c r="O14" s="1"/>
  <c r="R13"/>
  <c r="P13"/>
  <c r="O13" s="1"/>
  <c r="R12"/>
  <c r="P12"/>
  <c r="O12" s="1"/>
  <c r="R11"/>
  <c r="P11"/>
  <c r="O11" s="1"/>
  <c r="R10"/>
  <c r="P10"/>
  <c r="O10" s="1"/>
  <c r="R9"/>
  <c r="P9"/>
  <c r="O9" s="1"/>
  <c r="R8"/>
  <c r="P8"/>
  <c r="O8" s="1"/>
  <c r="R7"/>
  <c r="P7"/>
  <c r="O7"/>
  <c r="R6"/>
  <c r="P6"/>
  <c r="O6" s="1"/>
  <c r="R35" i="1"/>
  <c r="P35"/>
  <c r="O35"/>
  <c r="R34"/>
  <c r="P34"/>
  <c r="O34" s="1"/>
  <c r="R33"/>
  <c r="P33"/>
  <c r="O33"/>
  <c r="R32"/>
  <c r="P32"/>
  <c r="O32" s="1"/>
  <c r="R31"/>
  <c r="P31"/>
  <c r="O31"/>
  <c r="R30"/>
  <c r="P30"/>
  <c r="O30" s="1"/>
  <c r="R29"/>
  <c r="P29"/>
  <c r="O29"/>
  <c r="R28"/>
  <c r="P28"/>
  <c r="O28" s="1"/>
  <c r="R27"/>
  <c r="P27"/>
  <c r="O27"/>
  <c r="R26"/>
  <c r="P26"/>
  <c r="O26" s="1"/>
  <c r="R25"/>
  <c r="P25"/>
  <c r="O25"/>
  <c r="R24"/>
  <c r="P24"/>
  <c r="O24" s="1"/>
  <c r="R23"/>
  <c r="P23"/>
  <c r="O23"/>
  <c r="R22"/>
  <c r="P22"/>
  <c r="O22" s="1"/>
  <c r="R21"/>
  <c r="P21"/>
  <c r="O21"/>
  <c r="R20"/>
  <c r="P20"/>
  <c r="O20" s="1"/>
  <c r="R19"/>
  <c r="P19"/>
  <c r="O19"/>
  <c r="R18"/>
  <c r="P18"/>
  <c r="O18" s="1"/>
  <c r="R17"/>
  <c r="P17"/>
  <c r="O17"/>
  <c r="R16"/>
  <c r="P16"/>
  <c r="O16" s="1"/>
  <c r="R15"/>
  <c r="P15"/>
  <c r="O15"/>
  <c r="R14"/>
  <c r="P14"/>
  <c r="O14" s="1"/>
  <c r="R13"/>
  <c r="P13"/>
  <c r="O13"/>
  <c r="R12"/>
  <c r="P12"/>
  <c r="O12" s="1"/>
  <c r="R11"/>
  <c r="P11"/>
  <c r="O11"/>
  <c r="R10"/>
  <c r="P10"/>
  <c r="O10" s="1"/>
  <c r="R9"/>
  <c r="P9"/>
  <c r="O9"/>
  <c r="R8"/>
  <c r="P8"/>
  <c r="O8" s="1"/>
  <c r="R7"/>
  <c r="P7"/>
  <c r="O7"/>
  <c r="R6"/>
  <c r="P6"/>
  <c r="O6" s="1"/>
  <c r="R34" i="5"/>
  <c r="P34"/>
  <c r="O34" s="1"/>
  <c r="R33"/>
  <c r="P33"/>
  <c r="O33"/>
  <c r="R32"/>
  <c r="P32"/>
  <c r="O32" s="1"/>
  <c r="R31"/>
  <c r="P31"/>
  <c r="O31"/>
  <c r="R30"/>
  <c r="P30"/>
  <c r="O30" s="1"/>
  <c r="R29"/>
  <c r="P29"/>
  <c r="O29"/>
  <c r="R28"/>
  <c r="P28"/>
  <c r="O28" s="1"/>
  <c r="R27"/>
  <c r="P27"/>
  <c r="O27"/>
  <c r="R26"/>
  <c r="P26"/>
  <c r="O26" s="1"/>
  <c r="R25"/>
  <c r="P25"/>
  <c r="O25"/>
  <c r="R24"/>
  <c r="P24"/>
  <c r="O24" s="1"/>
  <c r="R23"/>
  <c r="P23"/>
  <c r="O23"/>
  <c r="R22"/>
  <c r="P22"/>
  <c r="O22" s="1"/>
  <c r="R21"/>
  <c r="P21"/>
  <c r="O21"/>
  <c r="R20"/>
  <c r="P20"/>
  <c r="O20" s="1"/>
  <c r="R19"/>
  <c r="P19"/>
  <c r="O19"/>
  <c r="R18"/>
  <c r="P18"/>
  <c r="O18" s="1"/>
  <c r="R17"/>
  <c r="P17"/>
  <c r="O17"/>
  <c r="R16"/>
  <c r="P16"/>
  <c r="O16" s="1"/>
  <c r="R15"/>
  <c r="P15"/>
  <c r="O15"/>
  <c r="R14"/>
  <c r="P14"/>
  <c r="O14" s="1"/>
  <c r="R13"/>
  <c r="P13"/>
  <c r="O13"/>
  <c r="R12"/>
  <c r="P12"/>
  <c r="O12" s="1"/>
  <c r="R11"/>
  <c r="P11"/>
  <c r="O11"/>
  <c r="R10"/>
  <c r="P10"/>
  <c r="O10" s="1"/>
  <c r="R9"/>
  <c r="P9"/>
  <c r="O9"/>
  <c r="R8"/>
  <c r="P8"/>
  <c r="O8" s="1"/>
  <c r="R7"/>
  <c r="P7"/>
  <c r="O7"/>
  <c r="R6"/>
  <c r="P6"/>
  <c r="O6" s="1"/>
  <c r="D51"/>
  <c r="L46"/>
  <c r="E50" s="1"/>
  <c r="N46"/>
  <c r="E51" s="1"/>
  <c r="Q46"/>
  <c r="E49" i="6"/>
  <c r="D51"/>
  <c r="E51"/>
  <c r="D57"/>
  <c r="D58"/>
  <c r="D59"/>
  <c r="D60"/>
  <c r="D61"/>
  <c r="D62"/>
  <c r="D63"/>
  <c r="D64"/>
  <c r="D65"/>
  <c r="D66"/>
  <c r="O46" i="7" l="1"/>
  <c r="P46"/>
  <c r="I47" i="6"/>
  <c r="R46" i="5"/>
  <c r="I47"/>
  <c r="P46"/>
  <c r="O46" s="1"/>
  <c r="D53" s="1"/>
  <c r="D53" i="6"/>
  <c r="E34" i="13"/>
  <c r="E48" i="1"/>
  <c r="E23" i="15"/>
  <c r="E47" i="8"/>
  <c r="D9" i="2" s="1"/>
  <c r="E48" i="8"/>
  <c r="D27" i="15" l="1"/>
  <c r="E9" i="2" l="1"/>
  <c r="F9"/>
  <c r="C16" l="1"/>
  <c r="E5" l="1"/>
  <c r="I13"/>
  <c r="I11"/>
  <c r="I10"/>
  <c r="I9"/>
  <c r="I8"/>
  <c r="J7"/>
  <c r="I7"/>
  <c r="E49" i="7" l="1"/>
  <c r="Q25" i="11" l="1"/>
  <c r="D14" i="2" l="1"/>
  <c r="I14"/>
  <c r="I15"/>
  <c r="I16"/>
  <c r="G16"/>
  <c r="G15"/>
  <c r="G14"/>
  <c r="G13"/>
  <c r="G11"/>
  <c r="G10"/>
  <c r="G9"/>
  <c r="G8"/>
  <c r="F10"/>
  <c r="F11"/>
  <c r="F12"/>
  <c r="F13"/>
  <c r="F14"/>
  <c r="F15"/>
  <c r="H7"/>
  <c r="G7"/>
  <c r="J6"/>
  <c r="I6"/>
  <c r="G6"/>
  <c r="G5"/>
  <c r="D8"/>
  <c r="C15"/>
  <c r="C14"/>
  <c r="C13"/>
  <c r="C10"/>
  <c r="C9"/>
  <c r="C8"/>
  <c r="C7"/>
  <c r="C6"/>
  <c r="C5"/>
  <c r="P33" i="13"/>
  <c r="F16" i="2"/>
  <c r="C11"/>
  <c r="E49" i="8"/>
  <c r="H9" i="2" s="1"/>
  <c r="D42" i="9"/>
  <c r="D51" i="7"/>
  <c r="N46" i="1"/>
  <c r="L46"/>
  <c r="J5" i="2" s="1"/>
  <c r="H5"/>
  <c r="D42" i="15"/>
  <c r="D41"/>
  <c r="D40"/>
  <c r="D39"/>
  <c r="D38"/>
  <c r="D37"/>
  <c r="D36"/>
  <c r="D35"/>
  <c r="D34"/>
  <c r="D33"/>
  <c r="D32"/>
  <c r="D11" i="2"/>
  <c r="W22" i="15"/>
  <c r="E25" s="1"/>
  <c r="H11" i="2" s="1"/>
  <c r="U22" i="15"/>
  <c r="R22"/>
  <c r="E27" s="1"/>
  <c r="P22"/>
  <c r="E26"/>
  <c r="J11" i="2" s="1"/>
  <c r="V22" i="15"/>
  <c r="D50" i="14"/>
  <c r="D49"/>
  <c r="D48"/>
  <c r="D47"/>
  <c r="D46"/>
  <c r="D45"/>
  <c r="D44"/>
  <c r="D43"/>
  <c r="D42"/>
  <c r="D41"/>
  <c r="D40"/>
  <c r="D35"/>
  <c r="E31"/>
  <c r="D13" i="2" s="1"/>
  <c r="K13" s="1"/>
  <c r="V30" i="14"/>
  <c r="E33" s="1"/>
  <c r="H13" i="2" s="1"/>
  <c r="T30" i="14"/>
  <c r="Q30"/>
  <c r="E35" s="1"/>
  <c r="O30"/>
  <c r="E34" s="1"/>
  <c r="J13" i="2" s="1"/>
  <c r="D53" i="13"/>
  <c r="D52"/>
  <c r="D51"/>
  <c r="D50"/>
  <c r="D49"/>
  <c r="D48"/>
  <c r="D47"/>
  <c r="D46"/>
  <c r="D38"/>
  <c r="W33"/>
  <c r="E36" s="1"/>
  <c r="H14" i="2" s="1"/>
  <c r="U33" i="13"/>
  <c r="R33"/>
  <c r="E38" s="1"/>
  <c r="E37"/>
  <c r="J14" i="2" s="1"/>
  <c r="D56" i="12"/>
  <c r="D55"/>
  <c r="D54"/>
  <c r="D53"/>
  <c r="D52"/>
  <c r="D51"/>
  <c r="D50"/>
  <c r="D49"/>
  <c r="D48"/>
  <c r="D47"/>
  <c r="D46"/>
  <c r="D41"/>
  <c r="E37"/>
  <c r="T36"/>
  <c r="E39"/>
  <c r="R36"/>
  <c r="O36"/>
  <c r="E41" s="1"/>
  <c r="I37" s="1"/>
  <c r="M36"/>
  <c r="E40" s="1"/>
  <c r="S35"/>
  <c r="Q35"/>
  <c r="P35"/>
  <c r="S34"/>
  <c r="Q34"/>
  <c r="P34" s="1"/>
  <c r="S33"/>
  <c r="Q33"/>
  <c r="P33" s="1"/>
  <c r="S32"/>
  <c r="Q32"/>
  <c r="P32" s="1"/>
  <c r="S31"/>
  <c r="Q31"/>
  <c r="P31"/>
  <c r="S30"/>
  <c r="Q30"/>
  <c r="P30" s="1"/>
  <c r="S29"/>
  <c r="Q29"/>
  <c r="P29" s="1"/>
  <c r="S28"/>
  <c r="Q28"/>
  <c r="P28" s="1"/>
  <c r="S27"/>
  <c r="Q27"/>
  <c r="P27"/>
  <c r="S26"/>
  <c r="Q26"/>
  <c r="P26" s="1"/>
  <c r="S25"/>
  <c r="Q25"/>
  <c r="P25" s="1"/>
  <c r="S24"/>
  <c r="Q24"/>
  <c r="P24" s="1"/>
  <c r="S23"/>
  <c r="Q23"/>
  <c r="P23"/>
  <c r="S22"/>
  <c r="Q22"/>
  <c r="P22" s="1"/>
  <c r="S21"/>
  <c r="Q21"/>
  <c r="P21" s="1"/>
  <c r="S20"/>
  <c r="Q20"/>
  <c r="P20" s="1"/>
  <c r="S19"/>
  <c r="Q19"/>
  <c r="P19"/>
  <c r="S18"/>
  <c r="Q18"/>
  <c r="P18" s="1"/>
  <c r="S17"/>
  <c r="Q17"/>
  <c r="P17" s="1"/>
  <c r="S16"/>
  <c r="Q16"/>
  <c r="P16" s="1"/>
  <c r="S15"/>
  <c r="Q15"/>
  <c r="P15"/>
  <c r="S14"/>
  <c r="Q14"/>
  <c r="P14" s="1"/>
  <c r="S13"/>
  <c r="Q13"/>
  <c r="P13" s="1"/>
  <c r="S12"/>
  <c r="Q12"/>
  <c r="P12" s="1"/>
  <c r="S11"/>
  <c r="Q11"/>
  <c r="P11"/>
  <c r="S10"/>
  <c r="Q10"/>
  <c r="P10" s="1"/>
  <c r="S9"/>
  <c r="Q9"/>
  <c r="P9" s="1"/>
  <c r="S8"/>
  <c r="Q8"/>
  <c r="P8" s="1"/>
  <c r="S7"/>
  <c r="Q7"/>
  <c r="P7"/>
  <c r="S6"/>
  <c r="Q6"/>
  <c r="Q36" s="1"/>
  <c r="D45" i="11"/>
  <c r="D44"/>
  <c r="D43"/>
  <c r="D42"/>
  <c r="D41"/>
  <c r="D40"/>
  <c r="D39"/>
  <c r="D38"/>
  <c r="D37"/>
  <c r="D36"/>
  <c r="D35"/>
  <c r="D30"/>
  <c r="V25"/>
  <c r="E28" s="1"/>
  <c r="H15" i="2" s="1"/>
  <c r="T25" i="11"/>
  <c r="E26"/>
  <c r="D15" i="2" s="1"/>
  <c r="O25" i="11"/>
  <c r="E29" s="1"/>
  <c r="J15" i="2" s="1"/>
  <c r="D56" i="10"/>
  <c r="D55"/>
  <c r="D54"/>
  <c r="D53"/>
  <c r="D52"/>
  <c r="D51"/>
  <c r="D50"/>
  <c r="D49"/>
  <c r="D48"/>
  <c r="D47"/>
  <c r="D46"/>
  <c r="D41"/>
  <c r="S36"/>
  <c r="E39" s="1"/>
  <c r="H16" i="2" s="1"/>
  <c r="Q36" i="10"/>
  <c r="N36"/>
  <c r="L36"/>
  <c r="E40" s="1"/>
  <c r="J16" i="2" s="1"/>
  <c r="R35" i="10"/>
  <c r="P35"/>
  <c r="O35"/>
  <c r="R34"/>
  <c r="P34"/>
  <c r="O34" s="1"/>
  <c r="R33"/>
  <c r="P33"/>
  <c r="O33" s="1"/>
  <c r="R32"/>
  <c r="P32"/>
  <c r="O32" s="1"/>
  <c r="R31"/>
  <c r="P31"/>
  <c r="O31" s="1"/>
  <c r="R30"/>
  <c r="P30"/>
  <c r="O30" s="1"/>
  <c r="R29"/>
  <c r="P29"/>
  <c r="O29" s="1"/>
  <c r="D51" i="9"/>
  <c r="D50"/>
  <c r="D49"/>
  <c r="D48"/>
  <c r="D47"/>
  <c r="D46"/>
  <c r="D45"/>
  <c r="D44"/>
  <c r="D43"/>
  <c r="D41"/>
  <c r="E32"/>
  <c r="D10" i="2" s="1"/>
  <c r="S31" i="9"/>
  <c r="E34" s="1"/>
  <c r="H10" i="2" s="1"/>
  <c r="Q31" i="9"/>
  <c r="N31"/>
  <c r="E36" s="1"/>
  <c r="L31"/>
  <c r="E35" s="1"/>
  <c r="D66" i="8"/>
  <c r="D65"/>
  <c r="D64"/>
  <c r="D63"/>
  <c r="D62"/>
  <c r="D61"/>
  <c r="D60"/>
  <c r="D59"/>
  <c r="D58"/>
  <c r="D57"/>
  <c r="D56"/>
  <c r="D51"/>
  <c r="E51"/>
  <c r="E50"/>
  <c r="J9" i="2" s="1"/>
  <c r="D65" i="7"/>
  <c r="D64"/>
  <c r="D60"/>
  <c r="D57"/>
  <c r="H8" i="2"/>
  <c r="E51" i="7"/>
  <c r="E50"/>
  <c r="J8" i="2" s="1"/>
  <c r="S46" i="5"/>
  <c r="E49" s="1"/>
  <c r="E47" s="1"/>
  <c r="D6" i="2" s="1"/>
  <c r="T33" i="13"/>
  <c r="S25" i="11"/>
  <c r="S30" i="14"/>
  <c r="T22" i="15"/>
  <c r="R31" i="9"/>
  <c r="S22" i="15"/>
  <c r="D29" s="1"/>
  <c r="P31" i="9"/>
  <c r="O31"/>
  <c r="D38" s="1"/>
  <c r="D53" i="8"/>
  <c r="D53" i="7"/>
  <c r="I5" i="2"/>
  <c r="F17"/>
  <c r="P46" i="1"/>
  <c r="O46"/>
  <c r="D53" s="1"/>
  <c r="R46"/>
  <c r="Q46"/>
  <c r="E17" i="2"/>
  <c r="I17"/>
  <c r="D69" i="1" l="1"/>
  <c r="K10" i="2"/>
  <c r="I31" i="14"/>
  <c r="G17" i="2"/>
  <c r="I34" i="13"/>
  <c r="I47" i="7"/>
  <c r="P6" i="12"/>
  <c r="P36" s="1"/>
  <c r="D43" s="1"/>
  <c r="S36"/>
  <c r="I23" i="15"/>
  <c r="H6" i="2"/>
  <c r="H17" s="1"/>
  <c r="C17"/>
  <c r="R30" i="14"/>
  <c r="D37" s="1"/>
  <c r="J10" i="2"/>
  <c r="J17" s="1"/>
  <c r="I32" i="9"/>
  <c r="I47" i="8"/>
  <c r="S33" i="13"/>
  <c r="D40" s="1"/>
  <c r="R36" i="10"/>
  <c r="P36"/>
  <c r="E41"/>
  <c r="I37" s="1"/>
  <c r="E37"/>
  <c r="D16" i="2" s="1"/>
  <c r="K16" s="1"/>
  <c r="O36" i="10"/>
  <c r="D43" s="1"/>
  <c r="U25" i="11"/>
  <c r="D7" i="2"/>
  <c r="V33" i="13"/>
  <c r="R25" i="11"/>
  <c r="D32" s="1"/>
  <c r="E30"/>
  <c r="I26" s="1"/>
  <c r="E51" i="1"/>
  <c r="I47" s="1"/>
  <c r="D5" i="2"/>
  <c r="U30" i="14"/>
  <c r="I22" i="2" l="1"/>
  <c r="K17"/>
  <c r="I20" s="1"/>
  <c r="I25"/>
  <c r="D17"/>
  <c r="I28" l="1"/>
</calcChain>
</file>

<file path=xl/sharedStrings.xml><?xml version="1.0" encoding="utf-8"?>
<sst xmlns="http://schemas.openxmlformats.org/spreadsheetml/2006/main" count="677" uniqueCount="81">
  <si>
    <t>VTC</t>
  </si>
  <si>
    <t>PIT</t>
  </si>
  <si>
    <t>DATE</t>
  </si>
  <si>
    <t>MONTANT TTC</t>
  </si>
  <si>
    <t>MONTANT HT</t>
  </si>
  <si>
    <t>MOIS</t>
  </si>
  <si>
    <t>TOTAL</t>
  </si>
  <si>
    <t>JANVIER</t>
  </si>
  <si>
    <t>ORIGINE</t>
  </si>
  <si>
    <t>TYPE DE TRAVAUX</t>
  </si>
  <si>
    <t>MONTANT TVA</t>
  </si>
  <si>
    <t xml:space="preserve">RESTE A VERSER </t>
  </si>
  <si>
    <t xml:space="preserve">DOSSIER EN COURS  </t>
  </si>
  <si>
    <t>DOSSIER ANNULE</t>
  </si>
  <si>
    <t xml:space="preserve">DOSSIER  REALISES </t>
  </si>
  <si>
    <t>N° CLIENT</t>
  </si>
  <si>
    <t>NOM</t>
  </si>
  <si>
    <t>PRENOM</t>
  </si>
  <si>
    <t>DOSSIER EN PAUSE</t>
  </si>
  <si>
    <t>SURFACE</t>
  </si>
  <si>
    <t>DATE DE LIVRAISON</t>
  </si>
  <si>
    <t>RDV METRAGE</t>
  </si>
  <si>
    <t>Nombres</t>
  </si>
  <si>
    <t>SUIVIE CLIENT 2016</t>
  </si>
  <si>
    <t>Peinture</t>
  </si>
  <si>
    <t>Electricité</t>
  </si>
  <si>
    <t>Stores</t>
  </si>
  <si>
    <t>Menuiserie</t>
  </si>
  <si>
    <t xml:space="preserve">Cabine de douche </t>
  </si>
  <si>
    <t xml:space="preserve">Plomberie </t>
  </si>
  <si>
    <t>Maçonnerie</t>
  </si>
  <si>
    <t>Fenêtres</t>
  </si>
  <si>
    <t xml:space="preserve">Volets </t>
  </si>
  <si>
    <t>Alarme</t>
  </si>
  <si>
    <t>Revêtement de sol</t>
  </si>
  <si>
    <t>NOMBRE DE VENTES</t>
  </si>
  <si>
    <t>TOTAL PAYER</t>
  </si>
  <si>
    <t>RP / TM</t>
  </si>
  <si>
    <t>VALEUR TVA</t>
  </si>
  <si>
    <t>TOTAL AVEC ANNULATION</t>
  </si>
  <si>
    <t>N°  BC</t>
  </si>
  <si>
    <t>DATE COURRIER ANNULATION</t>
  </si>
  <si>
    <t>DATE COURRIER FACTURES</t>
  </si>
  <si>
    <t>DATE COURRIER DIVERS</t>
  </si>
  <si>
    <t>MONTANT  DOSSIER ANNULER</t>
  </si>
  <si>
    <t>MONTANT DOSSIER POSE</t>
  </si>
  <si>
    <t>AVRIL</t>
  </si>
  <si>
    <t>LA DATE DU COMMISSION DES VTC</t>
  </si>
  <si>
    <t xml:space="preserve">MONTANT TVA </t>
  </si>
  <si>
    <t>OBSERVATIONS</t>
  </si>
  <si>
    <t>PA0</t>
  </si>
  <si>
    <t>MAI</t>
  </si>
  <si>
    <t>FÉVRIER</t>
  </si>
  <si>
    <t>MARS</t>
  </si>
  <si>
    <t>JUIN</t>
  </si>
  <si>
    <t>JUILLET</t>
  </si>
  <si>
    <t>AOÛT</t>
  </si>
  <si>
    <t>SEPTEMBRE</t>
  </si>
  <si>
    <t>OCTOBRE</t>
  </si>
  <si>
    <t>NOVEMBRE</t>
  </si>
  <si>
    <t>DÉCEMBRE</t>
  </si>
  <si>
    <t>BILAN 2016</t>
  </si>
  <si>
    <t>FEVRIER</t>
  </si>
  <si>
    <t>AOUT</t>
  </si>
  <si>
    <t>DECEMBRE</t>
  </si>
  <si>
    <t>TOTAL SANS ANNULATION</t>
  </si>
  <si>
    <t>Cuisine</t>
  </si>
  <si>
    <t>Salle de Bain</t>
  </si>
  <si>
    <t xml:space="preserve"> </t>
  </si>
  <si>
    <t>Tapisserie</t>
  </si>
  <si>
    <t>Porte blindé</t>
  </si>
  <si>
    <t xml:space="preserve">                                   </t>
  </si>
  <si>
    <t>BAREME</t>
  </si>
  <si>
    <t>TOTAL ANNEE 2016                          avec annulation</t>
  </si>
  <si>
    <t>NOMBRES TOTAL DE DOSSSIER 2016                   avec annulation</t>
  </si>
  <si>
    <t>ANNULATION</t>
  </si>
  <si>
    <t>SUIVIE CLIENT 2017</t>
  </si>
  <si>
    <t>Peinture, Plomberie</t>
  </si>
  <si>
    <t>Plomberie</t>
  </si>
  <si>
    <t>Cabine de douche</t>
  </si>
  <si>
    <t>Volets</t>
  </si>
</sst>
</file>

<file path=xl/styles.xml><?xml version="1.0" encoding="utf-8"?>
<styleSheet xmlns="http://schemas.openxmlformats.org/spreadsheetml/2006/main">
  <numFmts count="5">
    <numFmt numFmtId="164" formatCode="#,##0.00\ &quot;€&quot;"/>
    <numFmt numFmtId="165" formatCode="00000"/>
    <numFmt numFmtId="166" formatCode="#,##0.00\ _€"/>
    <numFmt numFmtId="167" formatCode="0.0%"/>
    <numFmt numFmtId="168" formatCode="0;;"/>
  </numFmts>
  <fonts count="3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339966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rgb="FF00B05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rgb="FFF9CD1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4"/>
      <color theme="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2B733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A37857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D8150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9CD13"/>
        <bgColor indexed="64"/>
      </patternFill>
    </fill>
    <fill>
      <patternFill patternType="solid">
        <fgColor theme="0" tint="-0.14999847407452621"/>
        <bgColor indexed="64"/>
      </patternFill>
    </fill>
  </fills>
  <borders count="6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70C0"/>
      </left>
      <right style="medium">
        <color indexed="64"/>
      </right>
      <top style="thin">
        <color rgb="FF0070C0"/>
      </top>
      <bottom style="thin">
        <color rgb="FF0070C0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25" fillId="17" borderId="2" applyNumberFormat="0" applyBorder="0" applyAlignment="0" applyProtection="0"/>
    <xf numFmtId="0" fontId="1" fillId="13" borderId="37" applyFont="0" applyBorder="0" applyAlignment="0">
      <alignment horizontal="center" vertical="center"/>
    </xf>
  </cellStyleXfs>
  <cellXfs count="727">
    <xf numFmtId="0" fontId="0" fillId="0" borderId="0" xfId="0"/>
    <xf numFmtId="0" fontId="0" fillId="0" borderId="0" xfId="0"/>
    <xf numFmtId="0" fontId="0" fillId="0" borderId="0" xfId="0" applyBorder="1"/>
    <xf numFmtId="0" fontId="1" fillId="0" borderId="0" xfId="0" applyFont="1"/>
    <xf numFmtId="0" fontId="2" fillId="0" borderId="0" xfId="0" applyFont="1" applyFill="1" applyBorder="1"/>
    <xf numFmtId="0" fontId="0" fillId="0" borderId="0" xfId="0" applyFill="1"/>
    <xf numFmtId="0" fontId="0" fillId="0" borderId="0" xfId="0" applyFill="1" applyBorder="1"/>
    <xf numFmtId="0" fontId="0" fillId="0" borderId="0" xfId="0" applyFont="1" applyFill="1" applyBorder="1"/>
    <xf numFmtId="0" fontId="1" fillId="12" borderId="4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3" fillId="11" borderId="10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10" borderId="8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0" fillId="0" borderId="1" xfId="0" applyFont="1" applyBorder="1"/>
    <xf numFmtId="0" fontId="0" fillId="0" borderId="16" xfId="0" applyFont="1" applyBorder="1"/>
    <xf numFmtId="0" fontId="0" fillId="0" borderId="2" xfId="0" applyFont="1" applyBorder="1"/>
    <xf numFmtId="0" fontId="0" fillId="0" borderId="15" xfId="0" applyFont="1" applyBorder="1"/>
    <xf numFmtId="0" fontId="0" fillId="0" borderId="3" xfId="0" applyFont="1" applyBorder="1"/>
    <xf numFmtId="0" fontId="0" fillId="0" borderId="18" xfId="0" applyFont="1" applyBorder="1"/>
    <xf numFmtId="0" fontId="0" fillId="0" borderId="19" xfId="0" applyFont="1" applyBorder="1"/>
    <xf numFmtId="0" fontId="0" fillId="0" borderId="25" xfId="0" applyFont="1" applyBorder="1"/>
    <xf numFmtId="0" fontId="0" fillId="0" borderId="17" xfId="0" applyFont="1" applyBorder="1"/>
    <xf numFmtId="49" fontId="0" fillId="0" borderId="1" xfId="0" applyNumberFormat="1" applyFont="1" applyBorder="1"/>
    <xf numFmtId="49" fontId="0" fillId="0" borderId="18" xfId="0" applyNumberFormat="1" applyFont="1" applyBorder="1"/>
    <xf numFmtId="0" fontId="1" fillId="0" borderId="37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0" borderId="16" xfId="0" applyFont="1" applyBorder="1" applyAlignment="1">
      <alignment horizontal="center" vertical="center"/>
    </xf>
    <xf numFmtId="0" fontId="0" fillId="0" borderId="37" xfId="0" applyFont="1" applyBorder="1"/>
    <xf numFmtId="0" fontId="0" fillId="0" borderId="38" xfId="0" applyFont="1" applyBorder="1"/>
    <xf numFmtId="0" fontId="0" fillId="0" borderId="18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/>
    </xf>
    <xf numFmtId="0" fontId="0" fillId="0" borderId="19" xfId="0" applyFont="1" applyBorder="1" applyAlignment="1">
      <alignment horizontal="center" vertical="center"/>
    </xf>
    <xf numFmtId="0" fontId="0" fillId="0" borderId="22" xfId="0" applyFont="1" applyBorder="1"/>
    <xf numFmtId="0" fontId="0" fillId="0" borderId="0" xfId="0" applyFont="1" applyBorder="1" applyAlignment="1"/>
    <xf numFmtId="0" fontId="0" fillId="0" borderId="0" xfId="0" applyFont="1" applyBorder="1" applyAlignment="1">
      <alignment horizontal="center"/>
    </xf>
    <xf numFmtId="0" fontId="0" fillId="0" borderId="0" xfId="0" applyFont="1" applyBorder="1"/>
    <xf numFmtId="0" fontId="0" fillId="0" borderId="31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4" fillId="0" borderId="14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19" xfId="0" applyFont="1" applyFill="1" applyBorder="1" applyAlignment="1">
      <alignment horizontal="center"/>
    </xf>
    <xf numFmtId="164" fontId="1" fillId="0" borderId="5" xfId="0" applyNumberFormat="1" applyFont="1" applyBorder="1"/>
    <xf numFmtId="164" fontId="7" fillId="0" borderId="5" xfId="0" applyNumberFormat="1" applyFont="1" applyBorder="1"/>
    <xf numFmtId="164" fontId="8" fillId="0" borderId="5" xfId="0" applyNumberFormat="1" applyFont="1" applyBorder="1"/>
    <xf numFmtId="164" fontId="9" fillId="0" borderId="5" xfId="0" applyNumberFormat="1" applyFont="1" applyBorder="1"/>
    <xf numFmtId="164" fontId="1" fillId="0" borderId="41" xfId="0" applyNumberFormat="1" applyFont="1" applyBorder="1"/>
    <xf numFmtId="0" fontId="5" fillId="14" borderId="9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2" fillId="0" borderId="26" xfId="0" applyFont="1" applyBorder="1" applyAlignment="1"/>
    <xf numFmtId="0" fontId="1" fillId="0" borderId="0" xfId="0" applyFont="1" applyBorder="1" applyAlignment="1">
      <alignment vertical="center" wrapText="1"/>
    </xf>
    <xf numFmtId="164" fontId="0" fillId="0" borderId="0" xfId="0" applyNumberFormat="1" applyFont="1" applyFill="1" applyBorder="1" applyAlignment="1"/>
    <xf numFmtId="164" fontId="1" fillId="2" borderId="24" xfId="0" applyNumberFormat="1" applyFont="1" applyFill="1" applyBorder="1" applyAlignment="1">
      <alignment horizontal="center"/>
    </xf>
    <xf numFmtId="164" fontId="1" fillId="2" borderId="23" xfId="0" applyNumberFormat="1" applyFont="1" applyFill="1" applyBorder="1" applyAlignment="1">
      <alignment horizontal="center"/>
    </xf>
    <xf numFmtId="9" fontId="0" fillId="0" borderId="15" xfId="0" applyNumberFormat="1" applyFont="1" applyBorder="1" applyAlignment="1">
      <alignment horizontal="center" vertical="center"/>
    </xf>
    <xf numFmtId="9" fontId="0" fillId="0" borderId="17" xfId="0" applyNumberFormat="1" applyFont="1" applyBorder="1" applyAlignment="1">
      <alignment horizontal="center" vertical="center"/>
    </xf>
    <xf numFmtId="0" fontId="0" fillId="0" borderId="43" xfId="0" applyFont="1" applyBorder="1"/>
    <xf numFmtId="49" fontId="0" fillId="0" borderId="43" xfId="0" applyNumberFormat="1" applyFont="1" applyBorder="1"/>
    <xf numFmtId="0" fontId="0" fillId="0" borderId="44" xfId="0" applyFont="1" applyBorder="1"/>
    <xf numFmtId="0" fontId="0" fillId="0" borderId="45" xfId="0" applyFont="1" applyBorder="1"/>
    <xf numFmtId="0" fontId="0" fillId="0" borderId="46" xfId="0" applyFont="1" applyBorder="1" applyAlignment="1">
      <alignment horizontal="center"/>
    </xf>
    <xf numFmtId="164" fontId="1" fillId="2" borderId="5" xfId="0" applyNumberFormat="1" applyFont="1" applyFill="1" applyBorder="1" applyAlignment="1">
      <alignment horizontal="center"/>
    </xf>
    <xf numFmtId="0" fontId="3" fillId="10" borderId="11" xfId="0" applyFont="1" applyFill="1" applyBorder="1" applyAlignment="1">
      <alignment horizontal="center" vertical="center" wrapText="1"/>
    </xf>
    <xf numFmtId="0" fontId="3" fillId="13" borderId="11" xfId="0" applyFont="1" applyFill="1" applyBorder="1" applyAlignment="1">
      <alignment horizontal="center" vertical="center" wrapText="1"/>
    </xf>
    <xf numFmtId="164" fontId="1" fillId="13" borderId="41" xfId="0" applyNumberFormat="1" applyFont="1" applyFill="1" applyBorder="1" applyAlignment="1">
      <alignment horizontal="center"/>
    </xf>
    <xf numFmtId="164" fontId="1" fillId="14" borderId="5" xfId="0" applyNumberFormat="1" applyFont="1" applyFill="1" applyBorder="1" applyAlignment="1">
      <alignment horizontal="center"/>
    </xf>
    <xf numFmtId="0" fontId="0" fillId="0" borderId="47" xfId="0" applyFont="1" applyBorder="1"/>
    <xf numFmtId="0" fontId="0" fillId="0" borderId="24" xfId="0" applyFont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164" fontId="1" fillId="0" borderId="0" xfId="0" applyNumberFormat="1" applyFont="1" applyBorder="1"/>
    <xf numFmtId="0" fontId="3" fillId="0" borderId="7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" fillId="0" borderId="22" xfId="0" applyFont="1" applyBorder="1" applyAlignment="1">
      <alignment horizontal="center" vertical="center"/>
    </xf>
    <xf numFmtId="0" fontId="1" fillId="0" borderId="5" xfId="0" applyFont="1" applyFill="1" applyBorder="1"/>
    <xf numFmtId="0" fontId="0" fillId="0" borderId="0" xfId="0" applyFont="1"/>
    <xf numFmtId="0" fontId="0" fillId="0" borderId="27" xfId="0" applyFont="1" applyBorder="1"/>
    <xf numFmtId="0" fontId="0" fillId="0" borderId="34" xfId="0" applyFont="1" applyBorder="1"/>
    <xf numFmtId="0" fontId="0" fillId="0" borderId="36" xfId="0" applyFont="1" applyBorder="1"/>
    <xf numFmtId="0" fontId="13" fillId="0" borderId="7" xfId="0" applyFont="1" applyBorder="1" applyAlignment="1">
      <alignment horizontal="center"/>
    </xf>
    <xf numFmtId="164" fontId="13" fillId="0" borderId="41" xfId="0" applyNumberFormat="1" applyFont="1" applyBorder="1" applyAlignment="1">
      <alignment horizontal="center"/>
    </xf>
    <xf numFmtId="164" fontId="17" fillId="0" borderId="41" xfId="0" applyNumberFormat="1" applyFont="1" applyBorder="1" applyAlignment="1">
      <alignment horizontal="center"/>
    </xf>
    <xf numFmtId="164" fontId="18" fillId="0" borderId="41" xfId="0" applyNumberFormat="1" applyFont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14" fontId="0" fillId="0" borderId="15" xfId="0" applyNumberFormat="1" applyFont="1" applyBorder="1" applyAlignment="1">
      <alignment horizontal="center" vertical="center"/>
    </xf>
    <xf numFmtId="14" fontId="0" fillId="0" borderId="15" xfId="0" applyNumberFormat="1" applyFont="1" applyFill="1" applyBorder="1" applyAlignment="1">
      <alignment horizontal="center" vertical="center"/>
    </xf>
    <xf numFmtId="14" fontId="0" fillId="0" borderId="45" xfId="0" applyNumberFormat="1" applyFont="1" applyBorder="1" applyAlignment="1">
      <alignment horizontal="center" vertical="center"/>
    </xf>
    <xf numFmtId="14" fontId="0" fillId="0" borderId="17" xfId="0" applyNumberFormat="1" applyFont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165" fontId="0" fillId="0" borderId="18" xfId="0" applyNumberFormat="1" applyFont="1" applyBorder="1" applyAlignment="1">
      <alignment horizontal="center" vertical="center"/>
    </xf>
    <xf numFmtId="49" fontId="0" fillId="0" borderId="2" xfId="0" applyNumberFormat="1" applyFont="1" applyBorder="1"/>
    <xf numFmtId="49" fontId="0" fillId="0" borderId="3" xfId="0" applyNumberFormat="1" applyFont="1" applyBorder="1"/>
    <xf numFmtId="49" fontId="0" fillId="0" borderId="25" xfId="0" applyNumberFormat="1" applyFont="1" applyBorder="1"/>
    <xf numFmtId="164" fontId="0" fillId="0" borderId="42" xfId="0" applyNumberFormat="1" applyFont="1" applyBorder="1" applyAlignment="1">
      <alignment horizontal="center"/>
    </xf>
    <xf numFmtId="164" fontId="0" fillId="0" borderId="35" xfId="0" applyNumberFormat="1" applyFont="1" applyBorder="1" applyAlignment="1">
      <alignment horizontal="center"/>
    </xf>
    <xf numFmtId="164" fontId="0" fillId="0" borderId="34" xfId="0" applyNumberFormat="1" applyFont="1" applyBorder="1" applyAlignment="1">
      <alignment horizontal="center"/>
    </xf>
    <xf numFmtId="164" fontId="0" fillId="0" borderId="36" xfId="0" applyNumberFormat="1" applyFont="1" applyBorder="1" applyAlignment="1">
      <alignment horizontal="center"/>
    </xf>
    <xf numFmtId="4" fontId="0" fillId="0" borderId="1" xfId="0" applyNumberFormat="1" applyFont="1" applyBorder="1" applyAlignment="1">
      <alignment horizontal="right" vertical="center"/>
    </xf>
    <xf numFmtId="4" fontId="0" fillId="0" borderId="4" xfId="0" applyNumberFormat="1" applyFont="1" applyBorder="1" applyAlignment="1">
      <alignment horizontal="right"/>
    </xf>
    <xf numFmtId="4" fontId="0" fillId="0" borderId="1" xfId="0" applyNumberFormat="1" applyFont="1" applyBorder="1" applyAlignment="1">
      <alignment horizontal="right"/>
    </xf>
    <xf numFmtId="4" fontId="0" fillId="0" borderId="18" xfId="0" applyNumberFormat="1" applyFont="1" applyBorder="1" applyAlignment="1">
      <alignment horizontal="right" vertical="center"/>
    </xf>
    <xf numFmtId="4" fontId="0" fillId="0" borderId="30" xfId="0" applyNumberFormat="1" applyFont="1" applyBorder="1" applyAlignment="1">
      <alignment horizontal="right"/>
    </xf>
    <xf numFmtId="4" fontId="0" fillId="0" borderId="2" xfId="0" applyNumberFormat="1" applyFont="1" applyBorder="1" applyAlignment="1">
      <alignment horizontal="right"/>
    </xf>
    <xf numFmtId="4" fontId="0" fillId="0" borderId="25" xfId="0" applyNumberFormat="1" applyFont="1" applyBorder="1" applyAlignment="1">
      <alignment horizontal="right"/>
    </xf>
    <xf numFmtId="4" fontId="0" fillId="0" borderId="16" xfId="0" applyNumberFormat="1" applyFont="1" applyBorder="1" applyAlignment="1">
      <alignment horizontal="right"/>
    </xf>
    <xf numFmtId="4" fontId="0" fillId="0" borderId="37" xfId="0" applyNumberFormat="1" applyFont="1" applyBorder="1" applyAlignment="1">
      <alignment horizontal="center"/>
    </xf>
    <xf numFmtId="4" fontId="0" fillId="0" borderId="19" xfId="0" applyNumberFormat="1" applyFont="1" applyBorder="1" applyAlignment="1">
      <alignment horizontal="right"/>
    </xf>
    <xf numFmtId="4" fontId="0" fillId="0" borderId="1" xfId="0" applyNumberFormat="1" applyFont="1" applyBorder="1" applyAlignment="1">
      <alignment vertical="center"/>
    </xf>
    <xf numFmtId="4" fontId="0" fillId="0" borderId="1" xfId="0" applyNumberFormat="1" applyFont="1" applyBorder="1" applyAlignment="1"/>
    <xf numFmtId="4" fontId="0" fillId="0" borderId="18" xfId="0" applyNumberFormat="1" applyFont="1" applyBorder="1" applyAlignment="1">
      <alignment vertical="center"/>
    </xf>
    <xf numFmtId="3" fontId="0" fillId="0" borderId="12" xfId="0" applyNumberFormat="1" applyFont="1" applyBorder="1" applyAlignment="1">
      <alignment horizontal="center"/>
    </xf>
    <xf numFmtId="3" fontId="0" fillId="0" borderId="15" xfId="0" applyNumberFormat="1" applyFont="1" applyBorder="1" applyAlignment="1">
      <alignment horizontal="center"/>
    </xf>
    <xf numFmtId="3" fontId="14" fillId="0" borderId="12" xfId="0" applyNumberFormat="1" applyFont="1" applyBorder="1" applyAlignment="1">
      <alignment horizontal="center"/>
    </xf>
    <xf numFmtId="4" fontId="7" fillId="0" borderId="14" xfId="0" applyNumberFormat="1" applyFont="1" applyBorder="1"/>
    <xf numFmtId="3" fontId="14" fillId="0" borderId="15" xfId="0" applyNumberFormat="1" applyFont="1" applyBorder="1" applyAlignment="1">
      <alignment horizontal="center"/>
    </xf>
    <xf numFmtId="4" fontId="7" fillId="0" borderId="16" xfId="0" applyNumberFormat="1" applyFont="1" applyBorder="1"/>
    <xf numFmtId="3" fontId="14" fillId="0" borderId="17" xfId="0" applyNumberFormat="1" applyFont="1" applyBorder="1" applyAlignment="1">
      <alignment horizontal="center"/>
    </xf>
    <xf numFmtId="4" fontId="7" fillId="0" borderId="19" xfId="0" applyNumberFormat="1" applyFont="1" applyBorder="1"/>
    <xf numFmtId="0" fontId="20" fillId="0" borderId="28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164" fontId="0" fillId="0" borderId="41" xfId="0" applyNumberFormat="1" applyFont="1" applyBorder="1"/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1" fillId="0" borderId="5" xfId="0" applyFont="1" applyFill="1" applyBorder="1" applyAlignment="1">
      <alignment horizontal="center"/>
    </xf>
    <xf numFmtId="0" fontId="0" fillId="17" borderId="37" xfId="0" applyFont="1" applyFill="1" applyBorder="1"/>
    <xf numFmtId="0" fontId="3" fillId="18" borderId="11" xfId="0" applyFont="1" applyFill="1" applyBorder="1" applyAlignment="1">
      <alignment horizontal="center" vertical="center" wrapText="1"/>
    </xf>
    <xf numFmtId="0" fontId="0" fillId="17" borderId="38" xfId="0" applyFont="1" applyFill="1" applyBorder="1"/>
    <xf numFmtId="0" fontId="11" fillId="6" borderId="0" xfId="0" applyFont="1" applyFill="1" applyBorder="1" applyAlignment="1">
      <alignment horizontal="center" vertical="center" textRotation="90"/>
    </xf>
    <xf numFmtId="164" fontId="24" fillId="14" borderId="41" xfId="0" applyNumberFormat="1" applyFont="1" applyFill="1" applyBorder="1" applyAlignment="1">
      <alignment horizontal="center"/>
    </xf>
    <xf numFmtId="164" fontId="0" fillId="0" borderId="0" xfId="0" applyNumberFormat="1"/>
    <xf numFmtId="0" fontId="0" fillId="0" borderId="35" xfId="0" applyBorder="1" applyAlignment="1"/>
    <xf numFmtId="0" fontId="0" fillId="0" borderId="3" xfId="0" applyBorder="1" applyAlignment="1"/>
    <xf numFmtId="164" fontId="1" fillId="2" borderId="41" xfId="0" applyNumberFormat="1" applyFont="1" applyFill="1" applyBorder="1" applyAlignment="1">
      <alignment horizontal="center"/>
    </xf>
    <xf numFmtId="164" fontId="1" fillId="18" borderId="41" xfId="0" applyNumberFormat="1" applyFont="1" applyFill="1" applyBorder="1" applyAlignment="1">
      <alignment horizontal="center"/>
    </xf>
    <xf numFmtId="164" fontId="1" fillId="18" borderId="24" xfId="0" applyNumberFormat="1" applyFont="1" applyFill="1" applyBorder="1" applyAlignment="1">
      <alignment horizontal="center"/>
    </xf>
    <xf numFmtId="0" fontId="0" fillId="13" borderId="38" xfId="0" applyFont="1" applyFill="1" applyBorder="1"/>
    <xf numFmtId="164" fontId="26" fillId="14" borderId="41" xfId="0" applyNumberFormat="1" applyFont="1" applyFill="1" applyBorder="1" applyAlignment="1">
      <alignment horizontal="center"/>
    </xf>
    <xf numFmtId="0" fontId="0" fillId="13" borderId="21" xfId="0" applyFont="1" applyFill="1" applyBorder="1"/>
    <xf numFmtId="0" fontId="0" fillId="13" borderId="37" xfId="0" applyFont="1" applyFill="1" applyBorder="1"/>
    <xf numFmtId="4" fontId="1" fillId="2" borderId="41" xfId="0" applyNumberFormat="1" applyFont="1" applyFill="1" applyBorder="1" applyAlignment="1">
      <alignment horizontal="right"/>
    </xf>
    <xf numFmtId="0" fontId="0" fillId="0" borderId="16" xfId="0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164" fontId="1" fillId="2" borderId="29" xfId="0" applyNumberFormat="1" applyFont="1" applyFill="1" applyBorder="1" applyAlignment="1">
      <alignment horizontal="center"/>
    </xf>
    <xf numFmtId="0" fontId="1" fillId="0" borderId="37" xfId="0" applyFont="1" applyFill="1" applyBorder="1" applyAlignment="1">
      <alignment horizontal="center" vertical="center"/>
    </xf>
    <xf numFmtId="14" fontId="0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0" fillId="0" borderId="43" xfId="0" applyNumberFormat="1" applyFont="1" applyFill="1" applyBorder="1"/>
    <xf numFmtId="0" fontId="0" fillId="0" borderId="38" xfId="0" applyFont="1" applyFill="1" applyBorder="1"/>
    <xf numFmtId="14" fontId="0" fillId="0" borderId="37" xfId="0" applyNumberFormat="1" applyFont="1" applyFill="1" applyBorder="1" applyAlignment="1">
      <alignment horizontal="center"/>
    </xf>
    <xf numFmtId="49" fontId="0" fillId="0" borderId="3" xfId="0" applyNumberFormat="1" applyFont="1" applyFill="1" applyBorder="1"/>
    <xf numFmtId="4" fontId="0" fillId="0" borderId="1" xfId="0" applyNumberFormat="1" applyFont="1" applyFill="1" applyBorder="1" applyAlignment="1"/>
    <xf numFmtId="4" fontId="0" fillId="0" borderId="1" xfId="0" applyNumberFormat="1" applyFont="1" applyFill="1" applyBorder="1" applyAlignment="1">
      <alignment horizontal="right"/>
    </xf>
    <xf numFmtId="4" fontId="0" fillId="0" borderId="4" xfId="0" applyNumberFormat="1" applyFont="1" applyFill="1" applyBorder="1" applyAlignment="1">
      <alignment horizontal="right"/>
    </xf>
    <xf numFmtId="4" fontId="0" fillId="0" borderId="37" xfId="0" applyNumberFormat="1" applyFont="1" applyFill="1" applyBorder="1" applyAlignment="1">
      <alignment horizontal="center"/>
    </xf>
    <xf numFmtId="14" fontId="0" fillId="0" borderId="44" xfId="0" applyNumberFormat="1" applyFont="1" applyBorder="1" applyAlignment="1">
      <alignment horizontal="center" vertical="center"/>
    </xf>
    <xf numFmtId="14" fontId="0" fillId="17" borderId="44" xfId="0" applyNumberFormat="1" applyFont="1" applyFill="1" applyBorder="1" applyAlignment="1">
      <alignment horizontal="center" vertical="center"/>
    </xf>
    <xf numFmtId="14" fontId="0" fillId="17" borderId="16" xfId="0" applyNumberFormat="1" applyFont="1" applyFill="1" applyBorder="1" applyAlignment="1">
      <alignment horizontal="center" vertical="center"/>
    </xf>
    <xf numFmtId="0" fontId="3" fillId="13" borderId="7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 wrapText="1"/>
    </xf>
    <xf numFmtId="0" fontId="5" fillId="14" borderId="2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18" borderId="7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14" fontId="0" fillId="0" borderId="45" xfId="0" applyNumberFormat="1" applyFont="1" applyFill="1" applyBorder="1" applyAlignment="1">
      <alignment horizontal="center" vertical="center"/>
    </xf>
    <xf numFmtId="165" fontId="0" fillId="0" borderId="1" xfId="0" applyNumberFormat="1" applyFont="1" applyFill="1" applyBorder="1" applyAlignment="1">
      <alignment horizontal="center" vertical="center"/>
    </xf>
    <xf numFmtId="0" fontId="0" fillId="0" borderId="44" xfId="0" applyFont="1" applyFill="1" applyBorder="1"/>
    <xf numFmtId="0" fontId="0" fillId="0" borderId="3" xfId="0" applyFont="1" applyFill="1" applyBorder="1"/>
    <xf numFmtId="0" fontId="0" fillId="0" borderId="45" xfId="0" applyFont="1" applyFill="1" applyBorder="1"/>
    <xf numFmtId="164" fontId="0" fillId="0" borderId="34" xfId="0" applyNumberFormat="1" applyFont="1" applyFill="1" applyBorder="1" applyAlignment="1">
      <alignment horizontal="center"/>
    </xf>
    <xf numFmtId="9" fontId="0" fillId="0" borderId="15" xfId="0" applyNumberFormat="1" applyFont="1" applyFill="1" applyBorder="1" applyAlignment="1">
      <alignment horizontal="center" vertical="center"/>
    </xf>
    <xf numFmtId="4" fontId="0" fillId="0" borderId="16" xfId="0" applyNumberFormat="1" applyFont="1" applyFill="1" applyBorder="1" applyAlignment="1">
      <alignment horizontal="right"/>
    </xf>
    <xf numFmtId="14" fontId="0" fillId="0" borderId="43" xfId="0" applyNumberFormat="1" applyFont="1" applyFill="1" applyBorder="1" applyAlignment="1">
      <alignment horizontal="center" vertical="center"/>
    </xf>
    <xf numFmtId="14" fontId="0" fillId="0" borderId="44" xfId="0" applyNumberFormat="1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 wrapText="1"/>
    </xf>
    <xf numFmtId="0" fontId="3" fillId="13" borderId="7" xfId="0" applyFont="1" applyFill="1" applyBorder="1" applyAlignment="1">
      <alignment horizontal="center" vertical="center" wrapText="1"/>
    </xf>
    <xf numFmtId="14" fontId="0" fillId="13" borderId="16" xfId="0" applyNumberFormat="1" applyFont="1" applyFill="1" applyBorder="1" applyAlignment="1">
      <alignment horizontal="center" vertical="center"/>
    </xf>
    <xf numFmtId="14" fontId="0" fillId="0" borderId="0" xfId="0" applyNumberFormat="1" applyFont="1" applyFill="1" applyBorder="1"/>
    <xf numFmtId="14" fontId="0" fillId="13" borderId="44" xfId="0" applyNumberFormat="1" applyFont="1" applyFill="1" applyBorder="1" applyAlignment="1">
      <alignment horizontal="center" vertical="center"/>
    </xf>
    <xf numFmtId="14" fontId="0" fillId="13" borderId="14" xfId="0" applyNumberFormat="1" applyFont="1" applyFill="1" applyBorder="1" applyAlignment="1">
      <alignment horizontal="center" vertical="center"/>
    </xf>
    <xf numFmtId="4" fontId="1" fillId="0" borderId="20" xfId="0" applyNumberFormat="1" applyFont="1" applyBorder="1"/>
    <xf numFmtId="4" fontId="1" fillId="0" borderId="4" xfId="0" applyNumberFormat="1" applyFont="1" applyBorder="1"/>
    <xf numFmtId="4" fontId="1" fillId="0" borderId="30" xfId="0" applyNumberFormat="1" applyFont="1" applyBorder="1"/>
    <xf numFmtId="0" fontId="17" fillId="0" borderId="24" xfId="0" applyFont="1" applyBorder="1" applyAlignment="1">
      <alignment horizontal="center"/>
    </xf>
    <xf numFmtId="0" fontId="18" fillId="0" borderId="24" xfId="0" applyFont="1" applyBorder="1" applyAlignment="1">
      <alignment horizontal="center"/>
    </xf>
    <xf numFmtId="0" fontId="19" fillId="0" borderId="24" xfId="0" applyFont="1" applyBorder="1" applyAlignment="1">
      <alignment horizontal="center"/>
    </xf>
    <xf numFmtId="1" fontId="15" fillId="0" borderId="12" xfId="0" applyNumberFormat="1" applyFont="1" applyBorder="1" applyAlignment="1">
      <alignment horizontal="center"/>
    </xf>
    <xf numFmtId="1" fontId="15" fillId="0" borderId="15" xfId="0" applyNumberFormat="1" applyFont="1" applyBorder="1" applyAlignment="1">
      <alignment horizontal="center"/>
    </xf>
    <xf numFmtId="1" fontId="15" fillId="0" borderId="17" xfId="0" applyNumberFormat="1" applyFont="1" applyBorder="1" applyAlignment="1">
      <alignment horizontal="center"/>
    </xf>
    <xf numFmtId="4" fontId="8" fillId="0" borderId="20" xfId="0" applyNumberFormat="1" applyFont="1" applyBorder="1"/>
    <xf numFmtId="4" fontId="8" fillId="0" borderId="4" xfId="0" applyNumberFormat="1" applyFont="1" applyBorder="1"/>
    <xf numFmtId="4" fontId="8" fillId="0" borderId="30" xfId="0" applyNumberFormat="1" applyFont="1" applyBorder="1"/>
    <xf numFmtId="3" fontId="16" fillId="0" borderId="21" xfId="0" applyNumberFormat="1" applyFont="1" applyBorder="1" applyAlignment="1">
      <alignment horizontal="center"/>
    </xf>
    <xf numFmtId="3" fontId="16" fillId="0" borderId="37" xfId="0" applyNumberFormat="1" applyFont="1" applyBorder="1" applyAlignment="1">
      <alignment horizontal="center"/>
    </xf>
    <xf numFmtId="3" fontId="16" fillId="0" borderId="22" xfId="0" applyNumberFormat="1" applyFont="1" applyBorder="1" applyAlignment="1">
      <alignment horizontal="center"/>
    </xf>
    <xf numFmtId="0" fontId="3" fillId="18" borderId="8" xfId="0" applyFont="1" applyFill="1" applyBorder="1" applyAlignment="1">
      <alignment horizontal="center" vertical="center" wrapText="1"/>
    </xf>
    <xf numFmtId="0" fontId="3" fillId="18" borderId="5" xfId="0" applyFont="1" applyFill="1" applyBorder="1" applyAlignment="1">
      <alignment horizontal="center" vertical="center" wrapText="1"/>
    </xf>
    <xf numFmtId="4" fontId="0" fillId="0" borderId="15" xfId="0" applyNumberFormat="1" applyFont="1" applyFill="1" applyBorder="1" applyAlignment="1">
      <alignment horizontal="right"/>
    </xf>
    <xf numFmtId="0" fontId="3" fillId="2" borderId="12" xfId="0" applyFont="1" applyFill="1" applyBorder="1" applyAlignment="1">
      <alignment horizontal="center" vertical="center" wrapText="1"/>
    </xf>
    <xf numFmtId="0" fontId="3" fillId="19" borderId="40" xfId="0" applyFont="1" applyFill="1" applyBorder="1" applyAlignment="1">
      <alignment horizontal="center" vertical="center" wrapText="1"/>
    </xf>
    <xf numFmtId="0" fontId="3" fillId="19" borderId="11" xfId="0" applyFont="1" applyFill="1" applyBorder="1" applyAlignment="1">
      <alignment horizontal="center" vertical="center" wrapText="1"/>
    </xf>
    <xf numFmtId="0" fontId="3" fillId="19" borderId="8" xfId="0" applyFont="1" applyFill="1" applyBorder="1" applyAlignment="1">
      <alignment horizontal="center" vertical="center" wrapText="1"/>
    </xf>
    <xf numFmtId="0" fontId="0" fillId="7" borderId="0" xfId="0" applyFill="1"/>
    <xf numFmtId="0" fontId="1" fillId="20" borderId="8" xfId="0" applyFont="1" applyFill="1" applyBorder="1" applyAlignment="1">
      <alignment horizontal="center" vertical="center"/>
    </xf>
    <xf numFmtId="14" fontId="0" fillId="0" borderId="19" xfId="0" applyNumberFormat="1" applyFont="1" applyBorder="1" applyAlignment="1">
      <alignment horizontal="center" vertical="center"/>
    </xf>
    <xf numFmtId="0" fontId="28" fillId="0" borderId="57" xfId="0" applyFont="1" applyFill="1" applyBorder="1" applyAlignment="1">
      <alignment horizontal="center" vertical="center" wrapText="1"/>
    </xf>
    <xf numFmtId="0" fontId="28" fillId="0" borderId="58" xfId="0" applyFont="1" applyFill="1" applyBorder="1" applyAlignment="1">
      <alignment horizontal="center" vertical="center" wrapText="1"/>
    </xf>
    <xf numFmtId="0" fontId="3" fillId="13" borderId="7" xfId="0" applyFont="1" applyFill="1" applyBorder="1" applyAlignment="1">
      <alignment horizontal="center" vertical="center" wrapText="1"/>
    </xf>
    <xf numFmtId="0" fontId="3" fillId="2" borderId="60" xfId="0" applyFont="1" applyFill="1" applyBorder="1" applyAlignment="1">
      <alignment horizontal="center" vertical="center" wrapText="1"/>
    </xf>
    <xf numFmtId="0" fontId="3" fillId="2" borderId="61" xfId="0" applyFont="1" applyFill="1" applyBorder="1" applyAlignment="1">
      <alignment horizontal="center" vertical="center" wrapText="1"/>
    </xf>
    <xf numFmtId="0" fontId="3" fillId="2" borderId="40" xfId="0" applyFont="1" applyFill="1" applyBorder="1" applyAlignment="1">
      <alignment horizontal="center" vertical="center" wrapText="1"/>
    </xf>
    <xf numFmtId="164" fontId="1" fillId="14" borderId="41" xfId="0" applyNumberFormat="1" applyFont="1" applyFill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4" fontId="0" fillId="0" borderId="0" xfId="0" applyNumberFormat="1"/>
    <xf numFmtId="3" fontId="0" fillId="20" borderId="15" xfId="0" applyNumberFormat="1" applyFont="1" applyFill="1" applyBorder="1" applyAlignment="1">
      <alignment horizontal="center"/>
    </xf>
    <xf numFmtId="4" fontId="1" fillId="20" borderId="4" xfId="0" applyNumberFormat="1" applyFont="1" applyFill="1" applyBorder="1"/>
    <xf numFmtId="3" fontId="14" fillId="20" borderId="15" xfId="0" applyNumberFormat="1" applyFont="1" applyFill="1" applyBorder="1" applyAlignment="1">
      <alignment horizontal="center"/>
    </xf>
    <xf numFmtId="4" fontId="7" fillId="20" borderId="16" xfId="0" applyNumberFormat="1" applyFont="1" applyFill="1" applyBorder="1"/>
    <xf numFmtId="1" fontId="15" fillId="20" borderId="15" xfId="0" applyNumberFormat="1" applyFont="1" applyFill="1" applyBorder="1" applyAlignment="1">
      <alignment horizontal="center"/>
    </xf>
    <xf numFmtId="4" fontId="8" fillId="20" borderId="4" xfId="0" applyNumberFormat="1" applyFont="1" applyFill="1" applyBorder="1"/>
    <xf numFmtId="3" fontId="16" fillId="20" borderId="37" xfId="0" applyNumberFormat="1" applyFont="1" applyFill="1" applyBorder="1" applyAlignment="1">
      <alignment horizontal="center"/>
    </xf>
    <xf numFmtId="4" fontId="9" fillId="20" borderId="50" xfId="0" applyNumberFormat="1" applyFont="1" applyFill="1" applyBorder="1" applyAlignment="1">
      <alignment horizontal="right"/>
    </xf>
    <xf numFmtId="4" fontId="19" fillId="0" borderId="41" xfId="0" applyNumberFormat="1" applyFont="1" applyBorder="1" applyAlignment="1">
      <alignment horizontal="right"/>
    </xf>
    <xf numFmtId="4" fontId="1" fillId="20" borderId="41" xfId="0" applyNumberFormat="1" applyFont="1" applyFill="1" applyBorder="1" applyAlignment="1">
      <alignment horizontal="center" vertical="center"/>
    </xf>
    <xf numFmtId="4" fontId="0" fillId="7" borderId="37" xfId="0" applyNumberFormat="1" applyFill="1" applyBorder="1"/>
    <xf numFmtId="4" fontId="9" fillId="20" borderId="34" xfId="0" applyNumberFormat="1" applyFont="1" applyFill="1" applyBorder="1" applyAlignment="1">
      <alignment horizontal="right"/>
    </xf>
    <xf numFmtId="4" fontId="9" fillId="20" borderId="52" xfId="0" applyNumberFormat="1" applyFont="1" applyFill="1" applyBorder="1" applyAlignment="1">
      <alignment horizontal="right"/>
    </xf>
    <xf numFmtId="4" fontId="9" fillId="0" borderId="49" xfId="0" applyNumberFormat="1" applyFont="1" applyFill="1" applyBorder="1" applyAlignment="1">
      <alignment horizontal="right"/>
    </xf>
    <xf numFmtId="4" fontId="9" fillId="0" borderId="50" xfId="0" applyNumberFormat="1" applyFont="1" applyFill="1" applyBorder="1" applyAlignment="1">
      <alignment horizontal="right"/>
    </xf>
    <xf numFmtId="4" fontId="9" fillId="0" borderId="34" xfId="0" applyNumberFormat="1" applyFont="1" applyFill="1" applyBorder="1" applyAlignment="1">
      <alignment horizontal="right"/>
    </xf>
    <xf numFmtId="164" fontId="0" fillId="0" borderId="0" xfId="0" applyNumberFormat="1" applyBorder="1" applyAlignment="1">
      <alignment wrapText="1"/>
    </xf>
    <xf numFmtId="0" fontId="3" fillId="0" borderId="7" xfId="0" applyFont="1" applyBorder="1" applyAlignment="1">
      <alignment horizontal="center"/>
    </xf>
    <xf numFmtId="14" fontId="0" fillId="0" borderId="12" xfId="0" applyNumberFormat="1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165" fontId="0" fillId="0" borderId="13" xfId="0" applyNumberFormat="1" applyFont="1" applyFill="1" applyBorder="1" applyAlignment="1">
      <alignment horizontal="center" vertical="center"/>
    </xf>
    <xf numFmtId="49" fontId="0" fillId="0" borderId="13" xfId="0" applyNumberFormat="1" applyFont="1" applyFill="1" applyBorder="1"/>
    <xf numFmtId="0" fontId="0" fillId="0" borderId="20" xfId="0" applyFont="1" applyFill="1" applyBorder="1"/>
    <xf numFmtId="49" fontId="0" fillId="0" borderId="12" xfId="0" applyNumberFormat="1" applyFont="1" applyFill="1" applyBorder="1" applyAlignment="1">
      <alignment horizontal="left"/>
    </xf>
    <xf numFmtId="49" fontId="0" fillId="0" borderId="11" xfId="0" applyNumberFormat="1" applyFont="1" applyFill="1" applyBorder="1" applyAlignment="1">
      <alignment horizontal="center" vertical="center"/>
    </xf>
    <xf numFmtId="0" fontId="0" fillId="0" borderId="33" xfId="0" applyFont="1" applyFill="1" applyBorder="1"/>
    <xf numFmtId="14" fontId="0" fillId="0" borderId="21" xfId="0" applyNumberFormat="1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 vertical="center"/>
    </xf>
    <xf numFmtId="9" fontId="0" fillId="0" borderId="12" xfId="0" applyNumberFormat="1" applyFont="1" applyFill="1" applyBorder="1" applyAlignment="1">
      <alignment horizontal="center" vertical="center"/>
    </xf>
    <xf numFmtId="4" fontId="0" fillId="0" borderId="13" xfId="0" applyNumberFormat="1" applyFont="1" applyFill="1" applyBorder="1" applyAlignment="1">
      <alignment vertical="center"/>
    </xf>
    <xf numFmtId="4" fontId="0" fillId="0" borderId="13" xfId="0" applyNumberFormat="1" applyFont="1" applyFill="1" applyBorder="1" applyAlignment="1">
      <alignment horizontal="right" vertical="center"/>
    </xf>
    <xf numFmtId="4" fontId="0" fillId="0" borderId="14" xfId="0" applyNumberFormat="1" applyFont="1" applyFill="1" applyBorder="1" applyAlignment="1">
      <alignment horizontal="right"/>
    </xf>
    <xf numFmtId="4" fontId="1" fillId="0" borderId="21" xfId="0" applyNumberFormat="1" applyFont="1" applyFill="1" applyBorder="1" applyAlignment="1">
      <alignment horizontal="center"/>
    </xf>
    <xf numFmtId="14" fontId="0" fillId="0" borderId="13" xfId="0" applyNumberFormat="1" applyFont="1" applyFill="1" applyBorder="1" applyAlignment="1">
      <alignment horizontal="center" vertical="center"/>
    </xf>
    <xf numFmtId="0" fontId="0" fillId="0" borderId="21" xfId="0" applyFont="1" applyFill="1" applyBorder="1"/>
    <xf numFmtId="49" fontId="0" fillId="0" borderId="1" xfId="0" applyNumberFormat="1" applyFont="1" applyFill="1" applyBorder="1"/>
    <xf numFmtId="0" fontId="0" fillId="0" borderId="4" xfId="0" applyFont="1" applyFill="1" applyBorder="1"/>
    <xf numFmtId="0" fontId="0" fillId="0" borderId="15" xfId="0" applyFont="1" applyFill="1" applyBorder="1"/>
    <xf numFmtId="0" fontId="0" fillId="0" borderId="31" xfId="0" applyFont="1" applyFill="1" applyBorder="1" applyAlignment="1">
      <alignment horizontal="center" vertical="center"/>
    </xf>
    <xf numFmtId="0" fontId="0" fillId="0" borderId="2" xfId="0" applyFont="1" applyFill="1" applyBorder="1"/>
    <xf numFmtId="4" fontId="0" fillId="0" borderId="1" xfId="0" applyNumberFormat="1" applyFont="1" applyFill="1" applyBorder="1" applyAlignment="1">
      <alignment vertical="center"/>
    </xf>
    <xf numFmtId="4" fontId="0" fillId="0" borderId="1" xfId="0" applyNumberFormat="1" applyFont="1" applyFill="1" applyBorder="1" applyAlignment="1">
      <alignment horizontal="right" vertical="center"/>
    </xf>
    <xf numFmtId="4" fontId="1" fillId="0" borderId="37" xfId="0" applyNumberFormat="1" applyFont="1" applyFill="1" applyBorder="1" applyAlignment="1">
      <alignment horizontal="center"/>
    </xf>
    <xf numFmtId="14" fontId="0" fillId="0" borderId="1" xfId="0" applyNumberFormat="1" applyFont="1" applyFill="1" applyBorder="1" applyAlignment="1">
      <alignment horizontal="center" vertical="center"/>
    </xf>
    <xf numFmtId="0" fontId="0" fillId="0" borderId="37" xfId="0" applyFont="1" applyFill="1" applyBorder="1"/>
    <xf numFmtId="0" fontId="0" fillId="0" borderId="1" xfId="0" applyNumberFormat="1" applyFont="1" applyFill="1" applyBorder="1" applyAlignment="1">
      <alignment horizontal="center" vertical="center"/>
    </xf>
    <xf numFmtId="14" fontId="0" fillId="0" borderId="15" xfId="2" applyNumberFormat="1" applyFont="1" applyFill="1" applyBorder="1" applyAlignment="1">
      <alignment horizontal="center" vertical="center"/>
    </xf>
    <xf numFmtId="0" fontId="0" fillId="0" borderId="1" xfId="2" applyFont="1" applyFill="1" applyBorder="1" applyAlignment="1">
      <alignment horizontal="center" vertical="center"/>
    </xf>
    <xf numFmtId="0" fontId="0" fillId="0" borderId="1" xfId="2" applyFont="1" applyFill="1" applyBorder="1" applyAlignment="1"/>
    <xf numFmtId="0" fontId="0" fillId="0" borderId="4" xfId="2" applyFont="1" applyFill="1" applyBorder="1" applyAlignment="1"/>
    <xf numFmtId="0" fontId="0" fillId="0" borderId="45" xfId="2" applyFont="1" applyFill="1" applyBorder="1" applyAlignment="1"/>
    <xf numFmtId="0" fontId="0" fillId="0" borderId="32" xfId="2" applyFont="1" applyFill="1" applyBorder="1" applyAlignment="1">
      <alignment horizontal="center" vertical="center"/>
    </xf>
    <xf numFmtId="0" fontId="0" fillId="0" borderId="2" xfId="2" applyFont="1" applyFill="1" applyBorder="1" applyAlignment="1"/>
    <xf numFmtId="0" fontId="0" fillId="0" borderId="16" xfId="2" applyFont="1" applyFill="1" applyBorder="1" applyAlignment="1">
      <alignment horizontal="center" vertical="center"/>
    </xf>
    <xf numFmtId="166" fontId="0" fillId="0" borderId="1" xfId="2" applyNumberFormat="1" applyFont="1" applyFill="1" applyBorder="1" applyAlignment="1">
      <alignment vertical="center"/>
    </xf>
    <xf numFmtId="0" fontId="0" fillId="0" borderId="1" xfId="2" applyFont="1" applyFill="1" applyBorder="1" applyAlignment="1">
      <alignment horizontal="right" vertical="center"/>
    </xf>
    <xf numFmtId="0" fontId="0" fillId="0" borderId="15" xfId="2" applyFont="1" applyFill="1" applyBorder="1" applyAlignment="1">
      <alignment horizontal="center" vertical="center"/>
    </xf>
    <xf numFmtId="14" fontId="0" fillId="0" borderId="1" xfId="2" applyNumberFormat="1" applyFont="1" applyFill="1" applyBorder="1" applyAlignment="1">
      <alignment horizontal="center" vertical="center"/>
    </xf>
    <xf numFmtId="0" fontId="0" fillId="0" borderId="37" xfId="2" applyFont="1" applyFill="1" applyBorder="1" applyAlignment="1"/>
    <xf numFmtId="0" fontId="0" fillId="0" borderId="32" xfId="0" applyFont="1" applyFill="1" applyBorder="1" applyAlignment="1">
      <alignment horizontal="center" vertical="center"/>
    </xf>
    <xf numFmtId="14" fontId="25" fillId="0" borderId="15" xfId="1" applyNumberFormat="1" applyFill="1" applyBorder="1" applyAlignment="1">
      <alignment horizontal="center" vertical="center"/>
    </xf>
    <xf numFmtId="0" fontId="25" fillId="0" borderId="1" xfId="1" applyFill="1" applyBorder="1" applyAlignment="1">
      <alignment horizontal="center" vertical="center"/>
    </xf>
    <xf numFmtId="165" fontId="25" fillId="0" borderId="1" xfId="1" applyNumberFormat="1" applyFill="1" applyBorder="1" applyAlignment="1">
      <alignment horizontal="center" vertical="center"/>
    </xf>
    <xf numFmtId="49" fontId="25" fillId="0" borderId="1" xfId="1" applyNumberFormat="1" applyFill="1" applyBorder="1"/>
    <xf numFmtId="0" fontId="25" fillId="0" borderId="4" xfId="1" applyFill="1" applyBorder="1"/>
    <xf numFmtId="0" fontId="25" fillId="0" borderId="45" xfId="1" applyFill="1" applyBorder="1"/>
    <xf numFmtId="0" fontId="25" fillId="0" borderId="32" xfId="1" applyFill="1" applyBorder="1" applyAlignment="1">
      <alignment horizontal="center" vertical="center"/>
    </xf>
    <xf numFmtId="0" fontId="25" fillId="0" borderId="2" xfId="1" applyFill="1" applyBorder="1"/>
    <xf numFmtId="0" fontId="25" fillId="0" borderId="16" xfId="1" applyFill="1" applyBorder="1" applyAlignment="1">
      <alignment horizontal="center" vertical="center"/>
    </xf>
    <xf numFmtId="9" fontId="25" fillId="0" borderId="15" xfId="1" applyNumberFormat="1" applyFill="1" applyBorder="1" applyAlignment="1">
      <alignment horizontal="center" vertical="center"/>
    </xf>
    <xf numFmtId="4" fontId="25" fillId="0" borderId="1" xfId="1" applyNumberFormat="1" applyFill="1" applyBorder="1" applyAlignment="1">
      <alignment vertical="center"/>
    </xf>
    <xf numFmtId="4" fontId="25" fillId="0" borderId="1" xfId="1" applyNumberFormat="1" applyFill="1" applyBorder="1" applyAlignment="1">
      <alignment horizontal="right" vertical="center"/>
    </xf>
    <xf numFmtId="4" fontId="25" fillId="0" borderId="16" xfId="1" applyNumberFormat="1" applyFill="1" applyBorder="1" applyAlignment="1">
      <alignment horizontal="right"/>
    </xf>
    <xf numFmtId="14" fontId="25" fillId="0" borderId="1" xfId="1" applyNumberFormat="1" applyFill="1" applyBorder="1" applyAlignment="1">
      <alignment horizontal="center" vertical="center"/>
    </xf>
    <xf numFmtId="0" fontId="25" fillId="0" borderId="37" xfId="1" applyFill="1" applyBorder="1"/>
    <xf numFmtId="49" fontId="25" fillId="0" borderId="1" xfId="1" applyNumberFormat="1" applyFill="1" applyBorder="1" applyAlignment="1">
      <alignment horizontal="center" vertical="center"/>
    </xf>
    <xf numFmtId="0" fontId="0" fillId="0" borderId="15" xfId="1" applyFont="1" applyFill="1" applyBorder="1"/>
    <xf numFmtId="4" fontId="25" fillId="0" borderId="1" xfId="1" applyNumberFormat="1" applyFill="1" applyBorder="1" applyAlignment="1"/>
    <xf numFmtId="4" fontId="25" fillId="0" borderId="1" xfId="1" applyNumberFormat="1" applyFill="1" applyBorder="1" applyAlignment="1">
      <alignment horizontal="right"/>
    </xf>
    <xf numFmtId="49" fontId="0" fillId="0" borderId="1" xfId="0" applyNumberFormat="1" applyFont="1" applyFill="1" applyBorder="1" applyAlignment="1">
      <alignment horizontal="center" vertical="center"/>
    </xf>
    <xf numFmtId="167" fontId="0" fillId="0" borderId="15" xfId="0" applyNumberFormat="1" applyFont="1" applyFill="1" applyBorder="1" applyAlignment="1">
      <alignment horizontal="center" vertical="center"/>
    </xf>
    <xf numFmtId="0" fontId="0" fillId="0" borderId="46" xfId="0" applyFont="1" applyFill="1" applyBorder="1"/>
    <xf numFmtId="0" fontId="0" fillId="0" borderId="44" xfId="0" applyFont="1" applyFill="1" applyBorder="1" applyAlignment="1">
      <alignment horizontal="center" vertical="center"/>
    </xf>
    <xf numFmtId="14" fontId="0" fillId="0" borderId="45" xfId="2" applyNumberFormat="1" applyFont="1" applyFill="1" applyBorder="1" applyAlignment="1">
      <alignment horizontal="center" vertical="center"/>
    </xf>
    <xf numFmtId="0" fontId="0" fillId="0" borderId="43" xfId="2" applyFont="1" applyFill="1" applyBorder="1" applyAlignment="1"/>
    <xf numFmtId="0" fontId="0" fillId="0" borderId="46" xfId="2" applyFont="1" applyFill="1" applyBorder="1" applyAlignment="1"/>
    <xf numFmtId="0" fontId="0" fillId="0" borderId="3" xfId="2" applyFont="1" applyFill="1" applyBorder="1" applyAlignment="1"/>
    <xf numFmtId="4" fontId="0" fillId="0" borderId="1" xfId="2" applyNumberFormat="1" applyFont="1" applyFill="1" applyBorder="1" applyAlignment="1"/>
    <xf numFmtId="4" fontId="0" fillId="0" borderId="1" xfId="2" applyNumberFormat="1" applyFont="1" applyFill="1" applyBorder="1" applyAlignment="1">
      <alignment horizontal="right"/>
    </xf>
    <xf numFmtId="4" fontId="0" fillId="0" borderId="16" xfId="2" applyNumberFormat="1" applyFont="1" applyFill="1" applyBorder="1" applyAlignment="1">
      <alignment horizontal="right"/>
    </xf>
    <xf numFmtId="0" fontId="0" fillId="0" borderId="45" xfId="2" applyFont="1" applyFill="1" applyBorder="1" applyAlignment="1">
      <alignment horizontal="center" vertical="center"/>
    </xf>
    <xf numFmtId="14" fontId="0" fillId="0" borderId="43" xfId="2" applyNumberFormat="1" applyFont="1" applyFill="1" applyBorder="1" applyAlignment="1">
      <alignment horizontal="center" vertical="center"/>
    </xf>
    <xf numFmtId="0" fontId="0" fillId="0" borderId="44" xfId="2" applyFont="1" applyFill="1" applyBorder="1" applyAlignment="1">
      <alignment horizontal="center" vertical="center"/>
    </xf>
    <xf numFmtId="0" fontId="0" fillId="0" borderId="38" xfId="2" applyFont="1" applyFill="1" applyBorder="1" applyAlignment="1"/>
    <xf numFmtId="4" fontId="29" fillId="0" borderId="37" xfId="0" applyNumberFormat="1" applyFont="1" applyFill="1" applyBorder="1" applyAlignment="1">
      <alignment horizontal="center"/>
    </xf>
    <xf numFmtId="14" fontId="25" fillId="0" borderId="45" xfId="1" applyNumberFormat="1" applyFill="1" applyBorder="1" applyAlignment="1">
      <alignment horizontal="center" vertical="center"/>
    </xf>
    <xf numFmtId="49" fontId="25" fillId="0" borderId="43" xfId="1" applyNumberFormat="1" applyFill="1" applyBorder="1"/>
    <xf numFmtId="0" fontId="25" fillId="0" borderId="46" xfId="1" applyFill="1" applyBorder="1"/>
    <xf numFmtId="0" fontId="25" fillId="0" borderId="3" xfId="1" applyFill="1" applyBorder="1"/>
    <xf numFmtId="167" fontId="25" fillId="0" borderId="15" xfId="1" applyNumberFormat="1" applyFill="1" applyBorder="1" applyAlignment="1">
      <alignment horizontal="center" vertical="center"/>
    </xf>
    <xf numFmtId="14" fontId="25" fillId="0" borderId="43" xfId="1" applyNumberFormat="1" applyFill="1" applyBorder="1" applyAlignment="1">
      <alignment horizontal="center" vertical="center"/>
    </xf>
    <xf numFmtId="0" fontId="25" fillId="0" borderId="44" xfId="1" applyFill="1" applyBorder="1" applyAlignment="1">
      <alignment horizontal="center" vertical="center"/>
    </xf>
    <xf numFmtId="0" fontId="25" fillId="0" borderId="38" xfId="1" applyFill="1" applyBorder="1"/>
    <xf numFmtId="0" fontId="0" fillId="0" borderId="43" xfId="0" applyFont="1" applyFill="1" applyBorder="1" applyAlignment="1">
      <alignment horizontal="center" vertical="center"/>
    </xf>
    <xf numFmtId="49" fontId="0" fillId="0" borderId="43" xfId="0" applyNumberFormat="1" applyFont="1" applyFill="1" applyBorder="1" applyAlignment="1">
      <alignment horizontal="center" vertical="center"/>
    </xf>
    <xf numFmtId="9" fontId="0" fillId="0" borderId="45" xfId="0" applyNumberFormat="1" applyFont="1" applyFill="1" applyBorder="1" applyAlignment="1">
      <alignment horizontal="center" vertical="center"/>
    </xf>
    <xf numFmtId="4" fontId="0" fillId="0" borderId="44" xfId="0" applyNumberFormat="1" applyFont="1" applyFill="1" applyBorder="1" applyAlignment="1">
      <alignment horizontal="right"/>
    </xf>
    <xf numFmtId="4" fontId="1" fillId="0" borderId="38" xfId="0" applyNumberFormat="1" applyFont="1" applyFill="1" applyBorder="1" applyAlignment="1">
      <alignment horizontal="center"/>
    </xf>
    <xf numFmtId="4" fontId="0" fillId="0" borderId="43" xfId="0" applyNumberFormat="1" applyFont="1" applyFill="1" applyBorder="1" applyAlignment="1">
      <alignment vertical="center"/>
    </xf>
    <xf numFmtId="4" fontId="0" fillId="0" borderId="43" xfId="0" applyNumberFormat="1" applyFont="1" applyFill="1" applyBorder="1" applyAlignment="1">
      <alignment horizontal="right" vertical="center"/>
    </xf>
    <xf numFmtId="14" fontId="25" fillId="0" borderId="17" xfId="1" applyNumberFormat="1" applyFill="1" applyBorder="1" applyAlignment="1">
      <alignment horizontal="center" vertical="center"/>
    </xf>
    <xf numFmtId="0" fontId="25" fillId="0" borderId="18" xfId="1" applyFill="1" applyBorder="1" applyAlignment="1">
      <alignment horizontal="center" vertical="center"/>
    </xf>
    <xf numFmtId="49" fontId="25" fillId="0" borderId="18" xfId="1" applyNumberFormat="1" applyFill="1" applyBorder="1" applyAlignment="1">
      <alignment horizontal="center" vertical="center"/>
    </xf>
    <xf numFmtId="49" fontId="25" fillId="0" borderId="18" xfId="1" applyNumberFormat="1" applyFill="1" applyBorder="1"/>
    <xf numFmtId="0" fontId="25" fillId="0" borderId="30" xfId="1" applyFill="1" applyBorder="1"/>
    <xf numFmtId="0" fontId="25" fillId="0" borderId="17" xfId="1" applyFill="1" applyBorder="1"/>
    <xf numFmtId="0" fontId="25" fillId="0" borderId="19" xfId="1" applyFill="1" applyBorder="1" applyAlignment="1">
      <alignment horizontal="center" vertical="center"/>
    </xf>
    <xf numFmtId="0" fontId="25" fillId="0" borderId="25" xfId="1" applyFill="1" applyBorder="1"/>
    <xf numFmtId="9" fontId="25" fillId="0" borderId="17" xfId="1" applyNumberFormat="1" applyFill="1" applyBorder="1" applyAlignment="1">
      <alignment horizontal="center" vertical="center"/>
    </xf>
    <xf numFmtId="4" fontId="25" fillId="0" borderId="18" xfId="1" applyNumberFormat="1" applyFill="1" applyBorder="1" applyAlignment="1">
      <alignment vertical="center"/>
    </xf>
    <xf numFmtId="4" fontId="25" fillId="0" borderId="18" xfId="1" applyNumberFormat="1" applyFill="1" applyBorder="1" applyAlignment="1">
      <alignment horizontal="right" vertical="center"/>
    </xf>
    <xf numFmtId="4" fontId="25" fillId="0" borderId="19" xfId="1" applyNumberFormat="1" applyFill="1" applyBorder="1" applyAlignment="1">
      <alignment horizontal="right"/>
    </xf>
    <xf numFmtId="14" fontId="25" fillId="0" borderId="18" xfId="1" applyNumberFormat="1" applyFill="1" applyBorder="1" applyAlignment="1">
      <alignment horizontal="center" vertical="center"/>
    </xf>
    <xf numFmtId="0" fontId="25" fillId="0" borderId="22" xfId="1" applyFill="1" applyBorder="1"/>
    <xf numFmtId="0" fontId="1" fillId="0" borderId="21" xfId="0" applyFont="1" applyFill="1" applyBorder="1" applyAlignment="1">
      <alignment horizontal="center" vertical="center"/>
    </xf>
    <xf numFmtId="0" fontId="1" fillId="0" borderId="37" xfId="2" applyFont="1" applyFill="1" applyBorder="1" applyAlignment="1">
      <alignment horizontal="center" vertical="center"/>
    </xf>
    <xf numFmtId="0" fontId="1" fillId="0" borderId="37" xfId="1" applyFont="1" applyFill="1" applyBorder="1" applyAlignment="1">
      <alignment horizontal="center" vertical="center"/>
    </xf>
    <xf numFmtId="49" fontId="0" fillId="0" borderId="34" xfId="0" applyNumberFormat="1" applyFont="1" applyFill="1" applyBorder="1"/>
    <xf numFmtId="0" fontId="0" fillId="0" borderId="34" xfId="2" applyFont="1" applyFill="1" applyBorder="1" applyAlignment="1"/>
    <xf numFmtId="49" fontId="25" fillId="0" borderId="34" xfId="1" applyNumberFormat="1" applyFill="1" applyBorder="1"/>
    <xf numFmtId="49" fontId="0" fillId="0" borderId="35" xfId="0" applyNumberFormat="1" applyFont="1" applyFill="1" applyBorder="1"/>
    <xf numFmtId="0" fontId="0" fillId="0" borderId="35" xfId="2" applyFont="1" applyFill="1" applyBorder="1" applyAlignment="1"/>
    <xf numFmtId="49" fontId="25" fillId="0" borderId="35" xfId="1" applyNumberFormat="1" applyFill="1" applyBorder="1"/>
    <xf numFmtId="49" fontId="25" fillId="0" borderId="36" xfId="1" applyNumberFormat="1" applyFill="1" applyBorder="1"/>
    <xf numFmtId="164" fontId="26" fillId="0" borderId="38" xfId="0" applyNumberFormat="1" applyFont="1" applyFill="1" applyBorder="1" applyAlignment="1">
      <alignment horizontal="center"/>
    </xf>
    <xf numFmtId="164" fontId="26" fillId="0" borderId="38" xfId="1" applyNumberFormat="1" applyFont="1" applyFill="1" applyBorder="1" applyAlignment="1">
      <alignment horizontal="center"/>
    </xf>
    <xf numFmtId="164" fontId="26" fillId="0" borderId="37" xfId="1" applyNumberFormat="1" applyFont="1" applyFill="1" applyBorder="1" applyAlignment="1">
      <alignment horizontal="center"/>
    </xf>
    <xf numFmtId="164" fontId="26" fillId="0" borderId="35" xfId="0" applyNumberFormat="1" applyFont="1" applyFill="1" applyBorder="1" applyAlignment="1">
      <alignment horizontal="center"/>
    </xf>
    <xf numFmtId="164" fontId="26" fillId="0" borderId="34" xfId="1" applyNumberFormat="1" applyFont="1" applyFill="1" applyBorder="1" applyAlignment="1">
      <alignment horizontal="center"/>
    </xf>
    <xf numFmtId="4" fontId="0" fillId="0" borderId="20" xfId="0" applyNumberFormat="1" applyFont="1" applyFill="1" applyBorder="1" applyAlignment="1">
      <alignment horizontal="right"/>
    </xf>
    <xf numFmtId="0" fontId="0" fillId="0" borderId="4" xfId="2" applyFont="1" applyFill="1" applyBorder="1" applyAlignment="1">
      <alignment horizontal="right"/>
    </xf>
    <xf numFmtId="4" fontId="25" fillId="0" borderId="4" xfId="1" applyNumberFormat="1" applyFill="1" applyBorder="1" applyAlignment="1">
      <alignment horizontal="right"/>
    </xf>
    <xf numFmtId="4" fontId="0" fillId="0" borderId="4" xfId="2" applyNumberFormat="1" applyFont="1" applyFill="1" applyBorder="1" applyAlignment="1">
      <alignment horizontal="right"/>
    </xf>
    <xf numFmtId="4" fontId="25" fillId="0" borderId="30" xfId="1" applyNumberFormat="1" applyFill="1" applyBorder="1" applyAlignment="1">
      <alignment horizontal="right"/>
    </xf>
    <xf numFmtId="4" fontId="1" fillId="0" borderId="53" xfId="0" applyNumberFormat="1" applyFont="1" applyFill="1" applyBorder="1" applyAlignment="1">
      <alignment horizontal="center"/>
    </xf>
    <xf numFmtId="4" fontId="1" fillId="0" borderId="31" xfId="0" applyNumberFormat="1" applyFont="1" applyFill="1" applyBorder="1" applyAlignment="1">
      <alignment horizontal="center"/>
    </xf>
    <xf numFmtId="4" fontId="1" fillId="0" borderId="31" xfId="2" applyNumberFormat="1" applyFont="1" applyFill="1" applyBorder="1" applyAlignment="1">
      <alignment horizontal="center"/>
    </xf>
    <xf numFmtId="4" fontId="0" fillId="0" borderId="31" xfId="0" applyNumberFormat="1" applyFont="1" applyFill="1" applyBorder="1" applyAlignment="1">
      <alignment horizontal="center"/>
    </xf>
    <xf numFmtId="4" fontId="29" fillId="0" borderId="31" xfId="0" applyNumberFormat="1" applyFont="1" applyFill="1" applyBorder="1" applyAlignment="1">
      <alignment horizontal="center"/>
    </xf>
    <xf numFmtId="4" fontId="1" fillId="0" borderId="32" xfId="0" applyNumberFormat="1" applyFont="1" applyFill="1" applyBorder="1" applyAlignment="1">
      <alignment horizontal="center"/>
    </xf>
    <xf numFmtId="4" fontId="0" fillId="0" borderId="12" xfId="0" applyNumberFormat="1" applyFont="1" applyFill="1" applyBorder="1" applyAlignment="1">
      <alignment horizontal="right"/>
    </xf>
    <xf numFmtId="4" fontId="30" fillId="0" borderId="16" xfId="0" applyNumberFormat="1" applyFont="1" applyFill="1" applyBorder="1" applyAlignment="1">
      <alignment horizontal="right"/>
    </xf>
    <xf numFmtId="4" fontId="0" fillId="0" borderId="15" xfId="2" applyNumberFormat="1" applyFont="1" applyFill="1" applyBorder="1" applyAlignment="1">
      <alignment horizontal="right"/>
    </xf>
    <xf numFmtId="4" fontId="25" fillId="0" borderId="15" xfId="1" applyNumberFormat="1" applyFill="1" applyBorder="1" applyAlignment="1">
      <alignment horizontal="right"/>
    </xf>
    <xf numFmtId="0" fontId="0" fillId="0" borderId="16" xfId="0" applyNumberFormat="1" applyFont="1" applyFill="1" applyBorder="1" applyAlignment="1">
      <alignment horizontal="right"/>
    </xf>
    <xf numFmtId="4" fontId="25" fillId="0" borderId="17" xfId="1" applyNumberFormat="1" applyFill="1" applyBorder="1" applyAlignment="1">
      <alignment horizontal="right"/>
    </xf>
    <xf numFmtId="4" fontId="0" fillId="0" borderId="46" xfId="0" applyNumberFormat="1" applyFont="1" applyFill="1" applyBorder="1" applyAlignment="1">
      <alignment horizontal="right"/>
    </xf>
    <xf numFmtId="4" fontId="0" fillId="0" borderId="45" xfId="0" applyNumberFormat="1" applyFont="1" applyFill="1" applyBorder="1" applyAlignment="1">
      <alignment horizontal="right"/>
    </xf>
    <xf numFmtId="49" fontId="0" fillId="0" borderId="13" xfId="0" applyNumberFormat="1" applyFont="1" applyFill="1" applyBorder="1" applyAlignment="1">
      <alignment horizontal="center" vertical="center"/>
    </xf>
    <xf numFmtId="0" fontId="0" fillId="0" borderId="12" xfId="0" applyFont="1" applyFill="1" applyBorder="1"/>
    <xf numFmtId="0" fontId="0" fillId="0" borderId="33" xfId="0" applyFont="1" applyFill="1" applyBorder="1" applyAlignment="1">
      <alignment horizontal="center"/>
    </xf>
    <xf numFmtId="49" fontId="0" fillId="0" borderId="33" xfId="0" applyNumberFormat="1" applyFont="1" applyFill="1" applyBorder="1"/>
    <xf numFmtId="164" fontId="27" fillId="0" borderId="27" xfId="0" applyNumberFormat="1" applyFont="1" applyFill="1" applyBorder="1" applyAlignment="1">
      <alignment horizontal="center"/>
    </xf>
    <xf numFmtId="14" fontId="0" fillId="0" borderId="33" xfId="0" applyNumberFormat="1" applyFont="1" applyFill="1" applyBorder="1" applyAlignment="1">
      <alignment horizontal="center"/>
    </xf>
    <xf numFmtId="14" fontId="0" fillId="0" borderId="13" xfId="0" applyNumberFormat="1" applyFont="1" applyFill="1" applyBorder="1" applyAlignment="1">
      <alignment horizontal="center"/>
    </xf>
    <xf numFmtId="14" fontId="0" fillId="0" borderId="14" xfId="0" applyNumberFormat="1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49" fontId="0" fillId="0" borderId="2" xfId="0" applyNumberFormat="1" applyFont="1" applyFill="1" applyBorder="1"/>
    <xf numFmtId="164" fontId="27" fillId="0" borderId="42" xfId="0" applyNumberFormat="1" applyFont="1" applyFill="1" applyBorder="1" applyAlignment="1">
      <alignment horizontal="center"/>
    </xf>
    <xf numFmtId="14" fontId="0" fillId="0" borderId="2" xfId="0" applyNumberFormat="1" applyFont="1" applyFill="1" applyBorder="1" applyAlignment="1">
      <alignment horizontal="center"/>
    </xf>
    <xf numFmtId="14" fontId="0" fillId="0" borderId="1" xfId="0" applyNumberFormat="1" applyFont="1" applyFill="1" applyBorder="1" applyAlignment="1">
      <alignment horizontal="center"/>
    </xf>
    <xf numFmtId="14" fontId="0" fillId="0" borderId="16" xfId="0" applyNumberFormat="1" applyFont="1" applyFill="1" applyBorder="1" applyAlignment="1">
      <alignment horizontal="center"/>
    </xf>
    <xf numFmtId="164" fontId="27" fillId="0" borderId="35" xfId="0" applyNumberFormat="1" applyFont="1" applyFill="1" applyBorder="1" applyAlignment="1">
      <alignment horizontal="center"/>
    </xf>
    <xf numFmtId="164" fontId="26" fillId="0" borderId="34" xfId="0" applyNumberFormat="1" applyFont="1" applyFill="1" applyBorder="1" applyAlignment="1">
      <alignment horizontal="center"/>
    </xf>
    <xf numFmtId="14" fontId="25" fillId="0" borderId="2" xfId="1" applyNumberFormat="1" applyFill="1" applyBorder="1" applyAlignment="1">
      <alignment horizontal="center"/>
    </xf>
    <xf numFmtId="49" fontId="0" fillId="0" borderId="1" xfId="1" applyNumberFormat="1" applyFont="1" applyFill="1" applyBorder="1" applyAlignment="1">
      <alignment horizontal="center" vertical="center"/>
    </xf>
    <xf numFmtId="0" fontId="25" fillId="0" borderId="15" xfId="1" applyFill="1" applyBorder="1"/>
    <xf numFmtId="0" fontId="0" fillId="0" borderId="2" xfId="1" applyFont="1" applyFill="1" applyBorder="1" applyAlignment="1">
      <alignment horizontal="center"/>
    </xf>
    <xf numFmtId="49" fontId="25" fillId="0" borderId="2" xfId="1" applyNumberFormat="1" applyFill="1" applyBorder="1"/>
    <xf numFmtId="14" fontId="0" fillId="0" borderId="2" xfId="1" applyNumberFormat="1" applyFont="1" applyFill="1" applyBorder="1" applyAlignment="1">
      <alignment horizontal="center"/>
    </xf>
    <xf numFmtId="14" fontId="25" fillId="0" borderId="1" xfId="1" applyNumberFormat="1" applyFill="1" applyBorder="1" applyAlignment="1">
      <alignment horizontal="center"/>
    </xf>
    <xf numFmtId="14" fontId="25" fillId="0" borderId="16" xfId="1" applyNumberFormat="1" applyFill="1" applyBorder="1" applyAlignment="1">
      <alignment horizontal="center"/>
    </xf>
    <xf numFmtId="0" fontId="25" fillId="0" borderId="3" xfId="1" applyFill="1" applyBorder="1" applyAlignment="1">
      <alignment horizontal="center"/>
    </xf>
    <xf numFmtId="49" fontId="25" fillId="0" borderId="3" xfId="1" applyNumberFormat="1" applyFill="1" applyBorder="1"/>
    <xf numFmtId="14" fontId="0" fillId="0" borderId="3" xfId="1" applyNumberFormat="1" applyFont="1" applyFill="1" applyBorder="1" applyAlignment="1">
      <alignment horizontal="center"/>
    </xf>
    <xf numFmtId="14" fontId="25" fillId="0" borderId="43" xfId="1" applyNumberFormat="1" applyFill="1" applyBorder="1" applyAlignment="1">
      <alignment horizontal="center"/>
    </xf>
    <xf numFmtId="14" fontId="25" fillId="0" borderId="44" xfId="1" applyNumberFormat="1" applyFill="1" applyBorder="1" applyAlignment="1">
      <alignment horizontal="center"/>
    </xf>
    <xf numFmtId="0" fontId="0" fillId="0" borderId="38" xfId="1" applyFont="1" applyFill="1" applyBorder="1"/>
    <xf numFmtId="0" fontId="0" fillId="0" borderId="3" xfId="0" applyFont="1" applyFill="1" applyBorder="1" applyAlignment="1">
      <alignment horizontal="center"/>
    </xf>
    <xf numFmtId="164" fontId="27" fillId="0" borderId="34" xfId="0" applyNumberFormat="1" applyFont="1" applyFill="1" applyBorder="1" applyAlignment="1">
      <alignment horizontal="center"/>
    </xf>
    <xf numFmtId="14" fontId="0" fillId="0" borderId="3" xfId="0" applyNumberFormat="1" applyFont="1" applyFill="1" applyBorder="1" applyAlignment="1">
      <alignment horizontal="center"/>
    </xf>
    <xf numFmtId="14" fontId="0" fillId="0" borderId="43" xfId="0" applyNumberFormat="1" applyFont="1" applyFill="1" applyBorder="1" applyAlignment="1">
      <alignment horizontal="center"/>
    </xf>
    <xf numFmtId="14" fontId="0" fillId="0" borderId="44" xfId="0" applyNumberFormat="1" applyFont="1" applyFill="1" applyBorder="1" applyAlignment="1">
      <alignment horizontal="center"/>
    </xf>
    <xf numFmtId="49" fontId="0" fillId="0" borderId="43" xfId="1" applyNumberFormat="1" applyFont="1" applyFill="1" applyBorder="1"/>
    <xf numFmtId="0" fontId="0" fillId="0" borderId="46" xfId="1" applyFont="1" applyFill="1" applyBorder="1"/>
    <xf numFmtId="0" fontId="0" fillId="0" borderId="16" xfId="1" applyFont="1" applyFill="1" applyBorder="1" applyAlignment="1">
      <alignment horizontal="center" vertical="center"/>
    </xf>
    <xf numFmtId="0" fontId="0" fillId="0" borderId="3" xfId="1" applyFont="1" applyFill="1" applyBorder="1" applyAlignment="1">
      <alignment horizontal="center"/>
    </xf>
    <xf numFmtId="49" fontId="0" fillId="0" borderId="3" xfId="1" applyNumberFormat="1" applyFont="1" applyFill="1" applyBorder="1"/>
    <xf numFmtId="14" fontId="25" fillId="0" borderId="3" xfId="1" applyNumberFormat="1" applyFill="1" applyBorder="1" applyAlignment="1">
      <alignment horizontal="center"/>
    </xf>
    <xf numFmtId="49" fontId="25" fillId="0" borderId="43" xfId="1" applyNumberFormat="1" applyFill="1" applyBorder="1" applyAlignment="1">
      <alignment horizontal="center" vertical="center"/>
    </xf>
    <xf numFmtId="14" fontId="0" fillId="0" borderId="33" xfId="0" applyNumberFormat="1" applyFont="1" applyFill="1" applyBorder="1" applyAlignment="1">
      <alignment horizontal="center" vertical="center"/>
    </xf>
    <xf numFmtId="14" fontId="0" fillId="0" borderId="2" xfId="0" applyNumberFormat="1" applyFont="1" applyFill="1" applyBorder="1" applyAlignment="1">
      <alignment horizontal="center" vertical="center"/>
    </xf>
    <xf numFmtId="14" fontId="25" fillId="0" borderId="2" xfId="1" applyNumberFormat="1" applyFill="1" applyBorder="1" applyAlignment="1">
      <alignment horizontal="center" vertical="center"/>
    </xf>
    <xf numFmtId="14" fontId="25" fillId="0" borderId="3" xfId="1" applyNumberForma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14" fontId="0" fillId="0" borderId="25" xfId="0" applyNumberFormat="1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49" fontId="0" fillId="0" borderId="18" xfId="0" applyNumberFormat="1" applyFont="1" applyFill="1" applyBorder="1" applyAlignment="1">
      <alignment horizontal="center" vertical="center"/>
    </xf>
    <xf numFmtId="49" fontId="0" fillId="0" borderId="18" xfId="0" applyNumberFormat="1" applyFont="1" applyFill="1" applyBorder="1"/>
    <xf numFmtId="0" fontId="0" fillId="0" borderId="30" xfId="0" applyFont="1" applyFill="1" applyBorder="1"/>
    <xf numFmtId="0" fontId="0" fillId="0" borderId="17" xfId="0" applyFont="1" applyFill="1" applyBorder="1"/>
    <xf numFmtId="0" fontId="0" fillId="0" borderId="19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/>
    </xf>
    <xf numFmtId="14" fontId="0" fillId="0" borderId="22" xfId="0" applyNumberFormat="1" applyFont="1" applyFill="1" applyBorder="1" applyAlignment="1">
      <alignment horizontal="center"/>
    </xf>
    <xf numFmtId="49" fontId="0" fillId="0" borderId="25" xfId="0" applyNumberFormat="1" applyFont="1" applyFill="1" applyBorder="1"/>
    <xf numFmtId="164" fontId="27" fillId="0" borderId="36" xfId="0" applyNumberFormat="1" applyFont="1" applyFill="1" applyBorder="1" applyAlignment="1">
      <alignment horizontal="center"/>
    </xf>
    <xf numFmtId="9" fontId="0" fillId="0" borderId="17" xfId="0" applyNumberFormat="1" applyFont="1" applyFill="1" applyBorder="1" applyAlignment="1">
      <alignment horizontal="center" vertical="center"/>
    </xf>
    <xf numFmtId="4" fontId="0" fillId="0" borderId="18" xfId="0" applyNumberFormat="1" applyFont="1" applyFill="1" applyBorder="1" applyAlignment="1"/>
    <xf numFmtId="4" fontId="0" fillId="0" borderId="18" xfId="0" applyNumberFormat="1" applyFont="1" applyFill="1" applyBorder="1" applyAlignment="1">
      <alignment horizontal="right"/>
    </xf>
    <xf numFmtId="4" fontId="0" fillId="0" borderId="30" xfId="0" applyNumberFormat="1" applyFont="1" applyFill="1" applyBorder="1" applyAlignment="1">
      <alignment horizontal="right"/>
    </xf>
    <xf numFmtId="4" fontId="0" fillId="0" borderId="17" xfId="0" applyNumberFormat="1" applyFont="1" applyFill="1" applyBorder="1" applyAlignment="1">
      <alignment horizontal="right"/>
    </xf>
    <xf numFmtId="4" fontId="0" fillId="0" borderId="19" xfId="0" applyNumberFormat="1" applyFont="1" applyFill="1" applyBorder="1" applyAlignment="1">
      <alignment horizontal="right"/>
    </xf>
    <xf numFmtId="4" fontId="1" fillId="0" borderId="22" xfId="0" applyNumberFormat="1" applyFont="1" applyFill="1" applyBorder="1" applyAlignment="1">
      <alignment horizontal="center"/>
    </xf>
    <xf numFmtId="14" fontId="0" fillId="0" borderId="25" xfId="0" applyNumberFormat="1" applyFont="1" applyFill="1" applyBorder="1" applyAlignment="1">
      <alignment horizontal="center"/>
    </xf>
    <xf numFmtId="14" fontId="0" fillId="0" borderId="18" xfId="0" applyNumberFormat="1" applyFont="1" applyFill="1" applyBorder="1" applyAlignment="1">
      <alignment horizontal="center"/>
    </xf>
    <xf numFmtId="14" fontId="0" fillId="0" borderId="19" xfId="0" applyNumberFormat="1" applyFont="1" applyFill="1" applyBorder="1" applyAlignment="1">
      <alignment horizontal="center"/>
    </xf>
    <xf numFmtId="0" fontId="0" fillId="0" borderId="22" xfId="0" applyFont="1" applyFill="1" applyBorder="1"/>
    <xf numFmtId="9" fontId="0" fillId="0" borderId="33" xfId="0" applyNumberFormat="1" applyFont="1" applyFill="1" applyBorder="1" applyAlignment="1">
      <alignment horizontal="center" vertical="center"/>
    </xf>
    <xf numFmtId="4" fontId="1" fillId="0" borderId="27" xfId="0" applyNumberFormat="1" applyFont="1" applyFill="1" applyBorder="1" applyAlignment="1">
      <alignment horizontal="center"/>
    </xf>
    <xf numFmtId="14" fontId="0" fillId="0" borderId="12" xfId="0" applyNumberFormat="1" applyFont="1" applyFill="1" applyBorder="1" applyAlignment="1">
      <alignment horizontal="center"/>
    </xf>
    <xf numFmtId="0" fontId="0" fillId="0" borderId="53" xfId="0" applyFont="1" applyFill="1" applyBorder="1"/>
    <xf numFmtId="9" fontId="0" fillId="0" borderId="2" xfId="0" applyNumberFormat="1" applyFont="1" applyFill="1" applyBorder="1" applyAlignment="1">
      <alignment horizontal="center" vertical="center"/>
    </xf>
    <xf numFmtId="4" fontId="1" fillId="0" borderId="34" xfId="0" applyNumberFormat="1" applyFont="1" applyFill="1" applyBorder="1" applyAlignment="1">
      <alignment horizontal="center"/>
    </xf>
    <xf numFmtId="14" fontId="0" fillId="0" borderId="15" xfId="0" applyNumberFormat="1" applyFont="1" applyFill="1" applyBorder="1" applyAlignment="1">
      <alignment horizontal="center"/>
    </xf>
    <xf numFmtId="0" fontId="0" fillId="0" borderId="31" xfId="0" applyFont="1" applyFill="1" applyBorder="1"/>
    <xf numFmtId="164" fontId="26" fillId="0" borderId="56" xfId="0" applyNumberFormat="1" applyFont="1" applyFill="1" applyBorder="1" applyAlignment="1">
      <alignment horizontal="center"/>
    </xf>
    <xf numFmtId="0" fontId="0" fillId="0" borderId="28" xfId="0" applyFill="1" applyBorder="1"/>
    <xf numFmtId="9" fontId="25" fillId="0" borderId="2" xfId="1" applyNumberFormat="1" applyFill="1" applyBorder="1" applyAlignment="1">
      <alignment horizontal="center" vertical="center"/>
    </xf>
    <xf numFmtId="14" fontId="25" fillId="0" borderId="15" xfId="1" applyNumberFormat="1" applyFill="1" applyBorder="1" applyAlignment="1">
      <alignment horizontal="center"/>
    </xf>
    <xf numFmtId="0" fontId="25" fillId="0" borderId="31" xfId="1" applyFill="1" applyBorder="1"/>
    <xf numFmtId="167" fontId="0" fillId="0" borderId="2" xfId="0" applyNumberFormat="1" applyFont="1" applyFill="1" applyBorder="1" applyAlignment="1">
      <alignment horizontal="center" vertical="center"/>
    </xf>
    <xf numFmtId="14" fontId="0" fillId="0" borderId="15" xfId="1" applyNumberFormat="1" applyFont="1" applyFill="1" applyBorder="1" applyAlignment="1">
      <alignment horizontal="center"/>
    </xf>
    <xf numFmtId="0" fontId="0" fillId="0" borderId="32" xfId="0" applyFont="1" applyFill="1" applyBorder="1"/>
    <xf numFmtId="0" fontId="0" fillId="0" borderId="15" xfId="0" applyFill="1" applyBorder="1"/>
    <xf numFmtId="164" fontId="26" fillId="0" borderId="37" xfId="0" applyNumberFormat="1" applyFont="1" applyFill="1" applyBorder="1" applyAlignment="1">
      <alignment horizontal="center"/>
    </xf>
    <xf numFmtId="0" fontId="25" fillId="0" borderId="32" xfId="1" applyFill="1" applyBorder="1"/>
    <xf numFmtId="14" fontId="30" fillId="0" borderId="2" xfId="0" applyNumberFormat="1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49" fontId="30" fillId="0" borderId="1" xfId="0" applyNumberFormat="1" applyFont="1" applyFill="1" applyBorder="1" applyAlignment="1">
      <alignment horizontal="center" vertical="center"/>
    </xf>
    <xf numFmtId="49" fontId="30" fillId="0" borderId="1" xfId="0" applyNumberFormat="1" applyFont="1" applyFill="1" applyBorder="1"/>
    <xf numFmtId="0" fontId="30" fillId="0" borderId="4" xfId="0" applyFont="1" applyFill="1" applyBorder="1"/>
    <xf numFmtId="0" fontId="30" fillId="0" borderId="15" xfId="0" applyFont="1" applyFill="1" applyBorder="1"/>
    <xf numFmtId="0" fontId="30" fillId="0" borderId="16" xfId="0" applyFont="1" applyFill="1" applyBorder="1" applyAlignment="1">
      <alignment horizontal="center" vertical="center"/>
    </xf>
    <xf numFmtId="0" fontId="30" fillId="0" borderId="37" xfId="0" applyFont="1" applyFill="1" applyBorder="1"/>
    <xf numFmtId="49" fontId="30" fillId="0" borderId="2" xfId="0" applyNumberFormat="1" applyFont="1" applyFill="1" applyBorder="1"/>
    <xf numFmtId="9" fontId="30" fillId="0" borderId="2" xfId="0" applyNumberFormat="1" applyFont="1" applyFill="1" applyBorder="1" applyAlignment="1">
      <alignment horizontal="center" vertical="center"/>
    </xf>
    <xf numFmtId="4" fontId="30" fillId="0" borderId="1" xfId="0" applyNumberFormat="1" applyFont="1" applyFill="1" applyBorder="1" applyAlignment="1">
      <alignment vertical="center"/>
    </xf>
    <xf numFmtId="4" fontId="30" fillId="0" borderId="1" xfId="0" applyNumberFormat="1" applyFont="1" applyFill="1" applyBorder="1" applyAlignment="1">
      <alignment horizontal="right" vertical="center"/>
    </xf>
    <xf numFmtId="4" fontId="30" fillId="0" borderId="4" xfId="0" applyNumberFormat="1" applyFont="1" applyFill="1" applyBorder="1" applyAlignment="1">
      <alignment horizontal="right"/>
    </xf>
    <xf numFmtId="4" fontId="30" fillId="0" borderId="15" xfId="0" applyNumberFormat="1" applyFont="1" applyFill="1" applyBorder="1" applyAlignment="1">
      <alignment horizontal="right"/>
    </xf>
    <xf numFmtId="14" fontId="30" fillId="0" borderId="15" xfId="0" applyNumberFormat="1" applyFont="1" applyFill="1" applyBorder="1" applyAlignment="1">
      <alignment horizontal="center"/>
    </xf>
    <xf numFmtId="14" fontId="30" fillId="0" borderId="1" xfId="0" applyNumberFormat="1" applyFont="1" applyFill="1" applyBorder="1" applyAlignment="1">
      <alignment horizontal="center"/>
    </xf>
    <xf numFmtId="14" fontId="30" fillId="0" borderId="16" xfId="0" applyNumberFormat="1" applyFont="1" applyFill="1" applyBorder="1" applyAlignment="1">
      <alignment horizontal="center"/>
    </xf>
    <xf numFmtId="0" fontId="30" fillId="0" borderId="32" xfId="0" applyFont="1" applyFill="1" applyBorder="1"/>
    <xf numFmtId="14" fontId="0" fillId="0" borderId="17" xfId="0" applyNumberFormat="1" applyFont="1" applyFill="1" applyBorder="1" applyAlignment="1">
      <alignment horizontal="center"/>
    </xf>
    <xf numFmtId="0" fontId="0" fillId="0" borderId="55" xfId="0" applyFont="1" applyFill="1" applyBorder="1"/>
    <xf numFmtId="0" fontId="0" fillId="0" borderId="0" xfId="0" applyFont="1" applyFill="1" applyBorder="1" applyAlignment="1"/>
    <xf numFmtId="0" fontId="0" fillId="0" borderId="14" xfId="0" applyFont="1" applyFill="1" applyBorder="1"/>
    <xf numFmtId="0" fontId="0" fillId="0" borderId="53" xfId="0" applyFont="1" applyFill="1" applyBorder="1" applyAlignment="1">
      <alignment horizontal="center" vertical="center"/>
    </xf>
    <xf numFmtId="164" fontId="26" fillId="0" borderId="27" xfId="0" applyNumberFormat="1" applyFont="1" applyFill="1" applyBorder="1" applyAlignment="1">
      <alignment horizontal="center"/>
    </xf>
    <xf numFmtId="14" fontId="0" fillId="0" borderId="33" xfId="0" applyNumberFormat="1" applyFont="1" applyFill="1" applyBorder="1"/>
    <xf numFmtId="14" fontId="0" fillId="0" borderId="13" xfId="0" applyNumberFormat="1" applyFont="1" applyFill="1" applyBorder="1"/>
    <xf numFmtId="14" fontId="0" fillId="0" borderId="14" xfId="0" applyNumberFormat="1" applyFont="1" applyFill="1" applyBorder="1"/>
    <xf numFmtId="0" fontId="0" fillId="0" borderId="16" xfId="0" applyFont="1" applyFill="1" applyBorder="1"/>
    <xf numFmtId="164" fontId="0" fillId="0" borderId="42" xfId="0" applyNumberFormat="1" applyFont="1" applyFill="1" applyBorder="1" applyAlignment="1">
      <alignment horizontal="center"/>
    </xf>
    <xf numFmtId="14" fontId="0" fillId="0" borderId="2" xfId="0" applyNumberFormat="1" applyFont="1" applyFill="1" applyBorder="1"/>
    <xf numFmtId="14" fontId="0" fillId="0" borderId="1" xfId="0" applyNumberFormat="1" applyFont="1" applyFill="1" applyBorder="1"/>
    <xf numFmtId="14" fontId="0" fillId="0" borderId="16" xfId="0" applyNumberFormat="1" applyFont="1" applyFill="1" applyBorder="1"/>
    <xf numFmtId="164" fontId="0" fillId="0" borderId="35" xfId="0" applyNumberFormat="1" applyFont="1" applyFill="1" applyBorder="1" applyAlignment="1">
      <alignment horizontal="center"/>
    </xf>
    <xf numFmtId="14" fontId="0" fillId="0" borderId="3" xfId="0" applyNumberFormat="1" applyFont="1" applyFill="1" applyBorder="1"/>
    <xf numFmtId="14" fontId="0" fillId="0" borderId="43" xfId="0" applyNumberFormat="1" applyFont="1" applyFill="1" applyBorder="1"/>
    <xf numFmtId="14" fontId="0" fillId="0" borderId="44" xfId="0" applyNumberFormat="1" applyFont="1" applyFill="1" applyBorder="1"/>
    <xf numFmtId="14" fontId="0" fillId="0" borderId="17" xfId="0" applyNumberFormat="1" applyFont="1" applyFill="1" applyBorder="1" applyAlignment="1">
      <alignment horizontal="center" vertical="center"/>
    </xf>
    <xf numFmtId="0" fontId="0" fillId="0" borderId="19" xfId="0" applyFont="1" applyFill="1" applyBorder="1"/>
    <xf numFmtId="0" fontId="0" fillId="0" borderId="25" xfId="0" applyFont="1" applyFill="1" applyBorder="1"/>
    <xf numFmtId="164" fontId="0" fillId="0" borderId="36" xfId="0" applyNumberFormat="1" applyFont="1" applyFill="1" applyBorder="1" applyAlignment="1">
      <alignment horizontal="center"/>
    </xf>
    <xf numFmtId="14" fontId="0" fillId="0" borderId="25" xfId="0" applyNumberFormat="1" applyFont="1" applyFill="1" applyBorder="1"/>
    <xf numFmtId="14" fontId="0" fillId="0" borderId="18" xfId="0" applyNumberFormat="1" applyFont="1" applyFill="1" applyBorder="1"/>
    <xf numFmtId="14" fontId="0" fillId="0" borderId="19" xfId="0" applyNumberFormat="1" applyFont="1" applyFill="1" applyBorder="1"/>
    <xf numFmtId="164" fontId="0" fillId="0" borderId="27" xfId="0" applyNumberFormat="1" applyFont="1" applyFill="1" applyBorder="1" applyAlignment="1">
      <alignment horizontal="center"/>
    </xf>
    <xf numFmtId="164" fontId="26" fillId="0" borderId="42" xfId="0" applyNumberFormat="1" applyFont="1" applyFill="1" applyBorder="1" applyAlignment="1">
      <alignment horizontal="center"/>
    </xf>
    <xf numFmtId="0" fontId="0" fillId="0" borderId="46" xfId="0" applyFont="1" applyFill="1" applyBorder="1" applyAlignment="1">
      <alignment horizontal="center"/>
    </xf>
    <xf numFmtId="165" fontId="0" fillId="0" borderId="18" xfId="0" applyNumberFormat="1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/>
    </xf>
    <xf numFmtId="4" fontId="0" fillId="0" borderId="55" xfId="0" applyNumberFormat="1" applyFont="1" applyFill="1" applyBorder="1" applyAlignment="1">
      <alignment horizontal="center"/>
    </xf>
    <xf numFmtId="0" fontId="0" fillId="0" borderId="20" xfId="0" applyFont="1" applyFill="1" applyBorder="1" applyAlignment="1">
      <alignment horizontal="center"/>
    </xf>
    <xf numFmtId="4" fontId="0" fillId="0" borderId="21" xfId="0" applyNumberFormat="1" applyFont="1" applyFill="1" applyBorder="1" applyAlignment="1">
      <alignment horizontal="center"/>
    </xf>
    <xf numFmtId="14" fontId="0" fillId="0" borderId="14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/>
    </xf>
    <xf numFmtId="0" fontId="28" fillId="0" borderId="59" xfId="0" applyFont="1" applyFill="1" applyBorder="1" applyAlignment="1">
      <alignment horizontal="center" vertical="center" wrapText="1"/>
    </xf>
    <xf numFmtId="14" fontId="0" fillId="0" borderId="16" xfId="0" applyNumberFormat="1" applyFont="1" applyFill="1" applyBorder="1" applyAlignment="1">
      <alignment horizontal="center" vertical="center"/>
    </xf>
    <xf numFmtId="14" fontId="0" fillId="0" borderId="18" xfId="0" applyNumberFormat="1" applyFont="1" applyFill="1" applyBorder="1" applyAlignment="1">
      <alignment horizontal="center" vertical="center"/>
    </xf>
    <xf numFmtId="14" fontId="0" fillId="0" borderId="19" xfId="0" applyNumberFormat="1" applyFont="1" applyFill="1" applyBorder="1" applyAlignment="1">
      <alignment horizontal="center" vertical="center"/>
    </xf>
    <xf numFmtId="166" fontId="24" fillId="0" borderId="42" xfId="0" applyNumberFormat="1" applyFont="1" applyFill="1" applyBorder="1" applyAlignment="1">
      <alignment horizontal="center"/>
    </xf>
    <xf numFmtId="166" fontId="26" fillId="0" borderId="35" xfId="0" applyNumberFormat="1" applyFont="1" applyFill="1" applyBorder="1" applyAlignment="1">
      <alignment horizontal="center"/>
    </xf>
    <xf numFmtId="166" fontId="26" fillId="0" borderId="35" xfId="1" applyNumberFormat="1" applyFont="1" applyFill="1" applyBorder="1" applyAlignment="1">
      <alignment horizontal="center"/>
    </xf>
    <xf numFmtId="166" fontId="26" fillId="0" borderId="34" xfId="1" applyNumberFormat="1" applyFont="1" applyFill="1" applyBorder="1" applyAlignment="1">
      <alignment horizontal="center"/>
    </xf>
    <xf numFmtId="166" fontId="24" fillId="0" borderId="34" xfId="1" applyNumberFormat="1" applyFont="1" applyFill="1" applyBorder="1" applyAlignment="1">
      <alignment horizontal="center"/>
    </xf>
    <xf numFmtId="166" fontId="24" fillId="0" borderId="34" xfId="0" applyNumberFormat="1" applyFont="1" applyFill="1" applyBorder="1" applyAlignment="1">
      <alignment horizontal="center"/>
    </xf>
    <xf numFmtId="166" fontId="26" fillId="0" borderId="36" xfId="1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 vertical="center"/>
    </xf>
    <xf numFmtId="164" fontId="26" fillId="0" borderId="36" xfId="0" applyNumberFormat="1" applyFont="1" applyFill="1" applyBorder="1" applyAlignment="1">
      <alignment horizontal="center"/>
    </xf>
    <xf numFmtId="4" fontId="1" fillId="0" borderId="31" xfId="1" applyNumberFormat="1" applyFont="1" applyFill="1" applyBorder="1" applyAlignment="1">
      <alignment horizontal="center"/>
    </xf>
    <xf numFmtId="4" fontId="1" fillId="0" borderId="55" xfId="1" applyNumberFormat="1" applyFont="1" applyFill="1" applyBorder="1" applyAlignment="1">
      <alignment horizontal="center"/>
    </xf>
    <xf numFmtId="4" fontId="1" fillId="0" borderId="34" xfId="1" applyNumberFormat="1" applyFont="1" applyFill="1" applyBorder="1" applyAlignment="1">
      <alignment horizontal="center"/>
    </xf>
    <xf numFmtId="4" fontId="29" fillId="0" borderId="34" xfId="0" applyNumberFormat="1" applyFont="1" applyFill="1" applyBorder="1" applyAlignment="1">
      <alignment horizontal="center"/>
    </xf>
    <xf numFmtId="164" fontId="26" fillId="0" borderId="21" xfId="0" applyNumberFormat="1" applyFont="1" applyFill="1" applyBorder="1" applyAlignment="1">
      <alignment horizontal="center"/>
    </xf>
    <xf numFmtId="166" fontId="24" fillId="0" borderId="27" xfId="0" applyNumberFormat="1" applyFont="1" applyFill="1" applyBorder="1" applyAlignment="1">
      <alignment horizontal="center"/>
    </xf>
    <xf numFmtId="166" fontId="24" fillId="0" borderId="35" xfId="2" applyNumberFormat="1" applyFont="1" applyFill="1" applyBorder="1" applyAlignment="1">
      <alignment horizontal="center"/>
    </xf>
    <xf numFmtId="166" fontId="24" fillId="0" borderId="35" xfId="0" applyNumberFormat="1" applyFont="1" applyFill="1" applyBorder="1" applyAlignment="1">
      <alignment horizontal="center"/>
    </xf>
    <xf numFmtId="166" fontId="24" fillId="0" borderId="34" xfId="2" applyNumberFormat="1" applyFont="1" applyFill="1" applyBorder="1" applyAlignment="1">
      <alignment horizontal="center"/>
    </xf>
    <xf numFmtId="4" fontId="1" fillId="0" borderId="37" xfId="1" applyNumberFormat="1" applyFont="1" applyFill="1" applyBorder="1" applyAlignment="1">
      <alignment horizontal="center"/>
    </xf>
    <xf numFmtId="4" fontId="1" fillId="0" borderId="35" xfId="0" applyNumberFormat="1" applyFont="1" applyFill="1" applyBorder="1" applyAlignment="1">
      <alignment horizontal="center"/>
    </xf>
    <xf numFmtId="164" fontId="1" fillId="18" borderId="5" xfId="0" applyNumberFormat="1" applyFont="1" applyFill="1" applyBorder="1" applyAlignment="1">
      <alignment horizontal="center"/>
    </xf>
    <xf numFmtId="164" fontId="1" fillId="18" borderId="7" xfId="0" applyNumberFormat="1" applyFont="1" applyFill="1" applyBorder="1" applyAlignment="1">
      <alignment horizontal="center"/>
    </xf>
    <xf numFmtId="164" fontId="1" fillId="13" borderId="5" xfId="0" applyNumberFormat="1" applyFont="1" applyFill="1" applyBorder="1" applyAlignment="1">
      <alignment horizontal="center"/>
    </xf>
    <xf numFmtId="4" fontId="1" fillId="2" borderId="5" xfId="0" applyNumberFormat="1" applyFont="1" applyFill="1" applyBorder="1" applyAlignment="1">
      <alignment horizontal="center" vertical="center"/>
    </xf>
    <xf numFmtId="4" fontId="0" fillId="0" borderId="20" xfId="0" applyNumberFormat="1" applyFont="1" applyFill="1" applyBorder="1" applyAlignment="1">
      <alignment vertical="center"/>
    </xf>
    <xf numFmtId="4" fontId="0" fillId="0" borderId="12" xfId="0" applyNumberFormat="1" applyFont="1" applyFill="1" applyBorder="1" applyAlignment="1">
      <alignment horizontal="right" vertical="center"/>
    </xf>
    <xf numFmtId="4" fontId="0" fillId="0" borderId="13" xfId="0" applyNumberFormat="1" applyFont="1" applyFill="1" applyBorder="1" applyAlignment="1">
      <alignment horizontal="right"/>
    </xf>
    <xf numFmtId="4" fontId="0" fillId="0" borderId="53" xfId="0" applyNumberFormat="1" applyFont="1" applyFill="1" applyBorder="1" applyAlignment="1">
      <alignment horizontal="center"/>
    </xf>
    <xf numFmtId="4" fontId="0" fillId="0" borderId="4" xfId="0" applyNumberFormat="1" applyFont="1" applyFill="1" applyBorder="1" applyAlignment="1">
      <alignment vertical="center"/>
    </xf>
    <xf numFmtId="4" fontId="0" fillId="0" borderId="15" xfId="0" applyNumberFormat="1" applyFont="1" applyFill="1" applyBorder="1" applyAlignment="1">
      <alignment horizontal="right" vertical="center"/>
    </xf>
    <xf numFmtId="4" fontId="0" fillId="0" borderId="4" xfId="0" applyNumberFormat="1" applyFont="1" applyFill="1" applyBorder="1" applyAlignment="1"/>
    <xf numFmtId="4" fontId="0" fillId="0" borderId="30" xfId="0" applyNumberFormat="1" applyFont="1" applyFill="1" applyBorder="1" applyAlignment="1"/>
    <xf numFmtId="4" fontId="1" fillId="0" borderId="31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top"/>
    </xf>
    <xf numFmtId="0" fontId="0" fillId="0" borderId="49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/>
    </xf>
    <xf numFmtId="14" fontId="0" fillId="0" borderId="53" xfId="0" applyNumberFormat="1" applyFont="1" applyFill="1" applyBorder="1" applyAlignment="1">
      <alignment horizontal="center"/>
    </xf>
    <xf numFmtId="0" fontId="0" fillId="0" borderId="50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/>
    </xf>
    <xf numFmtId="14" fontId="0" fillId="0" borderId="31" xfId="0" applyNumberFormat="1" applyFont="1" applyFill="1" applyBorder="1" applyAlignment="1">
      <alignment horizontal="center"/>
    </xf>
    <xf numFmtId="0" fontId="0" fillId="0" borderId="51" xfId="0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/>
    </xf>
    <xf numFmtId="14" fontId="0" fillId="0" borderId="55" xfId="0" applyNumberFormat="1" applyFont="1" applyFill="1" applyBorder="1" applyAlignment="1">
      <alignment horizontal="center"/>
    </xf>
    <xf numFmtId="4" fontId="0" fillId="0" borderId="25" xfId="0" applyNumberFormat="1" applyFont="1" applyFill="1" applyBorder="1" applyAlignment="1">
      <alignment horizontal="right"/>
    </xf>
    <xf numFmtId="14" fontId="0" fillId="0" borderId="62" xfId="0" applyNumberFormat="1" applyFont="1" applyFill="1" applyBorder="1" applyAlignment="1">
      <alignment horizontal="center" vertical="center"/>
    </xf>
    <xf numFmtId="0" fontId="0" fillId="0" borderId="63" xfId="0" applyFont="1" applyFill="1" applyBorder="1" applyAlignment="1">
      <alignment horizontal="center" vertical="center"/>
    </xf>
    <xf numFmtId="165" fontId="0" fillId="0" borderId="63" xfId="0" applyNumberFormat="1" applyFont="1" applyFill="1" applyBorder="1" applyAlignment="1">
      <alignment horizontal="center" vertical="center"/>
    </xf>
    <xf numFmtId="49" fontId="0" fillId="0" borderId="63" xfId="0" applyNumberFormat="1" applyFont="1" applyFill="1" applyBorder="1"/>
    <xf numFmtId="0" fontId="0" fillId="0" borderId="64" xfId="0" applyFont="1" applyFill="1" applyBorder="1"/>
    <xf numFmtId="0" fontId="0" fillId="0" borderId="65" xfId="0" applyFont="1" applyFill="1" applyBorder="1"/>
    <xf numFmtId="0" fontId="0" fillId="0" borderId="54" xfId="0" applyFont="1" applyFill="1" applyBorder="1" applyAlignment="1">
      <alignment horizontal="center" vertical="center"/>
    </xf>
    <xf numFmtId="0" fontId="0" fillId="0" borderId="62" xfId="0" applyFont="1" applyFill="1" applyBorder="1"/>
    <xf numFmtId="49" fontId="0" fillId="0" borderId="65" xfId="0" applyNumberFormat="1" applyFont="1" applyFill="1" applyBorder="1"/>
    <xf numFmtId="9" fontId="0" fillId="0" borderId="62" xfId="0" applyNumberFormat="1" applyFont="1" applyFill="1" applyBorder="1" applyAlignment="1">
      <alignment horizontal="center" vertical="center"/>
    </xf>
    <xf numFmtId="4" fontId="0" fillId="0" borderId="63" xfId="0" applyNumberFormat="1" applyFont="1" applyFill="1" applyBorder="1" applyAlignment="1">
      <alignment vertical="center"/>
    </xf>
    <xf numFmtId="4" fontId="0" fillId="0" borderId="63" xfId="0" applyNumberFormat="1" applyFont="1" applyFill="1" applyBorder="1" applyAlignment="1">
      <alignment horizontal="right" vertical="center"/>
    </xf>
    <xf numFmtId="4" fontId="0" fillId="0" borderId="58" xfId="0" applyNumberFormat="1" applyFont="1" applyFill="1" applyBorder="1" applyAlignment="1">
      <alignment horizontal="right"/>
    </xf>
    <xf numFmtId="4" fontId="0" fillId="0" borderId="65" xfId="0" applyNumberFormat="1" applyFont="1" applyFill="1" applyBorder="1" applyAlignment="1">
      <alignment horizontal="right"/>
    </xf>
    <xf numFmtId="4" fontId="0" fillId="0" borderId="64" xfId="0" applyNumberFormat="1" applyFont="1" applyFill="1" applyBorder="1" applyAlignment="1">
      <alignment horizontal="right"/>
    </xf>
    <xf numFmtId="4" fontId="0" fillId="0" borderId="56" xfId="0" applyNumberFormat="1" applyFont="1" applyFill="1" applyBorder="1" applyAlignment="1">
      <alignment horizontal="center"/>
    </xf>
    <xf numFmtId="0" fontId="0" fillId="0" borderId="63" xfId="0" applyFont="1" applyFill="1" applyBorder="1"/>
    <xf numFmtId="0" fontId="0" fillId="0" borderId="56" xfId="0" applyFont="1" applyFill="1" applyBorder="1"/>
    <xf numFmtId="4" fontId="0" fillId="0" borderId="2" xfId="0" applyNumberFormat="1" applyFont="1" applyFill="1" applyBorder="1" applyAlignment="1">
      <alignment horizontal="right"/>
    </xf>
    <xf numFmtId="0" fontId="0" fillId="0" borderId="1" xfId="0" applyFont="1" applyFill="1" applyBorder="1"/>
    <xf numFmtId="0" fontId="0" fillId="0" borderId="43" xfId="0" applyFont="1" applyFill="1" applyBorder="1"/>
    <xf numFmtId="0" fontId="1" fillId="0" borderId="56" xfId="0" applyFont="1" applyFill="1" applyBorder="1" applyAlignment="1">
      <alignment horizontal="center" vertical="center"/>
    </xf>
    <xf numFmtId="0" fontId="3" fillId="13" borderId="7" xfId="0" applyFont="1" applyFill="1" applyBorder="1" applyAlignment="1">
      <alignment horizontal="center" vertical="center" wrapText="1"/>
    </xf>
    <xf numFmtId="0" fontId="1" fillId="0" borderId="56" xfId="0" applyFont="1" applyBorder="1" applyAlignment="1">
      <alignment horizontal="center" vertical="center"/>
    </xf>
    <xf numFmtId="14" fontId="0" fillId="0" borderId="62" xfId="0" applyNumberFormat="1" applyFont="1" applyBorder="1" applyAlignment="1">
      <alignment horizontal="center" vertical="center"/>
    </xf>
    <xf numFmtId="0" fontId="0" fillId="0" borderId="63" xfId="0" applyFont="1" applyBorder="1" applyAlignment="1">
      <alignment horizontal="center" vertical="center"/>
    </xf>
    <xf numFmtId="165" fontId="0" fillId="0" borderId="63" xfId="0" applyNumberFormat="1" applyFont="1" applyBorder="1" applyAlignment="1">
      <alignment horizontal="center" vertical="center"/>
    </xf>
    <xf numFmtId="49" fontId="0" fillId="0" borderId="63" xfId="0" applyNumberFormat="1" applyFont="1" applyBorder="1"/>
    <xf numFmtId="0" fontId="0" fillId="0" borderId="64" xfId="0" applyFont="1" applyBorder="1"/>
    <xf numFmtId="0" fontId="0" fillId="0" borderId="65" xfId="0" applyFont="1" applyBorder="1"/>
    <xf numFmtId="0" fontId="0" fillId="0" borderId="54" xfId="0" applyFont="1" applyBorder="1" applyAlignment="1">
      <alignment horizontal="center" vertical="center"/>
    </xf>
    <xf numFmtId="0" fontId="0" fillId="0" borderId="62" xfId="0" applyFont="1" applyBorder="1"/>
    <xf numFmtId="0" fontId="0" fillId="0" borderId="58" xfId="0" applyFont="1" applyBorder="1" applyAlignment="1">
      <alignment horizontal="center"/>
    </xf>
    <xf numFmtId="49" fontId="0" fillId="0" borderId="65" xfId="0" applyNumberFormat="1" applyFont="1" applyBorder="1"/>
    <xf numFmtId="9" fontId="0" fillId="0" borderId="62" xfId="0" applyNumberFormat="1" applyFont="1" applyBorder="1" applyAlignment="1">
      <alignment horizontal="center" vertical="center"/>
    </xf>
    <xf numFmtId="4" fontId="0" fillId="0" borderId="63" xfId="0" applyNumberFormat="1" applyFont="1" applyBorder="1" applyAlignment="1">
      <alignment vertical="center"/>
    </xf>
    <xf numFmtId="4" fontId="0" fillId="0" borderId="63" xfId="0" applyNumberFormat="1" applyFont="1" applyBorder="1" applyAlignment="1">
      <alignment horizontal="right" vertical="center"/>
    </xf>
    <xf numFmtId="4" fontId="0" fillId="0" borderId="58" xfId="0" applyNumberFormat="1" applyFont="1" applyBorder="1" applyAlignment="1">
      <alignment horizontal="right"/>
    </xf>
    <xf numFmtId="4" fontId="0" fillId="0" borderId="65" xfId="0" applyNumberFormat="1" applyFont="1" applyBorder="1" applyAlignment="1">
      <alignment horizontal="right"/>
    </xf>
    <xf numFmtId="4" fontId="0" fillId="0" borderId="64" xfId="0" applyNumberFormat="1" applyFont="1" applyBorder="1" applyAlignment="1">
      <alignment horizontal="right"/>
    </xf>
    <xf numFmtId="4" fontId="0" fillId="0" borderId="56" xfId="0" applyNumberFormat="1" applyFont="1" applyBorder="1" applyAlignment="1">
      <alignment horizontal="center"/>
    </xf>
    <xf numFmtId="0" fontId="0" fillId="0" borderId="63" xfId="0" applyFont="1" applyBorder="1"/>
    <xf numFmtId="0" fontId="0" fillId="0" borderId="56" xfId="0" applyFont="1" applyBorder="1"/>
    <xf numFmtId="49" fontId="0" fillId="0" borderId="27" xfId="0" applyNumberFormat="1" applyFill="1" applyBorder="1"/>
    <xf numFmtId="49" fontId="0" fillId="0" borderId="34" xfId="0" applyNumberFormat="1" applyFill="1" applyBorder="1"/>
    <xf numFmtId="168" fontId="4" fillId="0" borderId="14" xfId="0" applyNumberFormat="1" applyFont="1" applyFill="1" applyBorder="1" applyAlignment="1">
      <alignment horizontal="right" indent="2"/>
    </xf>
    <xf numFmtId="168" fontId="4" fillId="0" borderId="16" xfId="0" applyNumberFormat="1" applyFont="1" applyFill="1" applyBorder="1" applyAlignment="1">
      <alignment horizontal="right" indent="2"/>
    </xf>
    <xf numFmtId="168" fontId="4" fillId="0" borderId="44" xfId="0" applyNumberFormat="1" applyFont="1" applyFill="1" applyBorder="1" applyAlignment="1">
      <alignment horizontal="right" indent="2"/>
    </xf>
    <xf numFmtId="168" fontId="4" fillId="0" borderId="19" xfId="0" applyNumberFormat="1" applyFont="1" applyFill="1" applyBorder="1" applyAlignment="1">
      <alignment horizontal="right" indent="2"/>
    </xf>
    <xf numFmtId="168" fontId="1" fillId="0" borderId="5" xfId="0" applyNumberFormat="1" applyFont="1" applyBorder="1" applyAlignment="1">
      <alignment horizontal="right" indent="2"/>
    </xf>
    <xf numFmtId="0" fontId="0" fillId="0" borderId="34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6" xfId="0" applyBorder="1" applyAlignment="1">
      <alignment vertical="center"/>
    </xf>
    <xf numFmtId="0" fontId="0" fillId="0" borderId="25" xfId="0" applyBorder="1" applyAlignment="1">
      <alignment vertical="center"/>
    </xf>
    <xf numFmtId="164" fontId="1" fillId="0" borderId="29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12" borderId="29" xfId="0" applyFont="1" applyFill="1" applyBorder="1" applyAlignment="1">
      <alignment horizontal="center" vertical="center" wrapText="1"/>
    </xf>
    <xf numFmtId="0" fontId="1" fillId="12" borderId="39" xfId="0" applyFont="1" applyFill="1" applyBorder="1" applyAlignment="1">
      <alignment horizontal="center" vertical="center" wrapText="1"/>
    </xf>
    <xf numFmtId="0" fontId="0" fillId="0" borderId="27" xfId="0" applyBorder="1" applyAlignment="1"/>
    <xf numFmtId="0" fontId="0" fillId="0" borderId="33" xfId="0" applyBorder="1" applyAlignment="1"/>
    <xf numFmtId="0" fontId="3" fillId="13" borderId="29" xfId="0" applyFont="1" applyFill="1" applyBorder="1" applyAlignment="1">
      <alignment horizontal="center" vertical="center" wrapText="1"/>
    </xf>
    <xf numFmtId="0" fontId="3" fillId="13" borderId="7" xfId="0" applyFont="1" applyFill="1" applyBorder="1" applyAlignment="1">
      <alignment horizontal="center" vertical="center" wrapText="1"/>
    </xf>
    <xf numFmtId="0" fontId="3" fillId="14" borderId="23" xfId="0" applyFont="1" applyFill="1" applyBorder="1" applyAlignment="1">
      <alignment horizontal="center" vertical="center" wrapText="1"/>
    </xf>
    <xf numFmtId="0" fontId="3" fillId="14" borderId="24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0" borderId="34" xfId="0" applyBorder="1" applyAlignment="1"/>
    <xf numFmtId="0" fontId="0" fillId="0" borderId="2" xfId="0" applyBorder="1" applyAlignment="1"/>
    <xf numFmtId="0" fontId="1" fillId="0" borderId="29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5" borderId="29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1" fillId="6" borderId="9" xfId="0" applyFont="1" applyFill="1" applyBorder="1" applyAlignment="1">
      <alignment horizontal="center" vertical="center" textRotation="90"/>
    </xf>
    <xf numFmtId="0" fontId="11" fillId="6" borderId="26" xfId="0" applyFont="1" applyFill="1" applyBorder="1" applyAlignment="1">
      <alignment horizontal="center" vertical="center" textRotation="90"/>
    </xf>
    <xf numFmtId="0" fontId="11" fillId="6" borderId="23" xfId="0" applyFont="1" applyFill="1" applyBorder="1" applyAlignment="1">
      <alignment horizontal="center" vertical="center" textRotation="90"/>
    </xf>
    <xf numFmtId="0" fontId="3" fillId="0" borderId="9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8" borderId="29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12" fillId="15" borderId="9" xfId="0" applyFont="1" applyFill="1" applyBorder="1" applyAlignment="1">
      <alignment horizontal="center" vertical="center" wrapText="1"/>
    </xf>
    <xf numFmtId="0" fontId="12" fillId="15" borderId="11" xfId="0" applyFont="1" applyFill="1" applyBorder="1" applyAlignment="1">
      <alignment horizontal="center" vertical="center" wrapText="1"/>
    </xf>
    <xf numFmtId="0" fontId="12" fillId="15" borderId="23" xfId="0" applyFont="1" applyFill="1" applyBorder="1" applyAlignment="1">
      <alignment horizontal="center" vertical="center" wrapText="1"/>
    </xf>
    <xf numFmtId="0" fontId="12" fillId="15" borderId="24" xfId="0" applyFont="1" applyFill="1" applyBorder="1" applyAlignment="1">
      <alignment horizontal="center" vertical="center" wrapText="1"/>
    </xf>
    <xf numFmtId="164" fontId="10" fillId="2" borderId="9" xfId="0" applyNumberFormat="1" applyFont="1" applyFill="1" applyBorder="1" applyAlignment="1">
      <alignment horizontal="center" vertical="center"/>
    </xf>
    <xf numFmtId="164" fontId="10" fillId="2" borderId="11" xfId="0" applyNumberFormat="1" applyFont="1" applyFill="1" applyBorder="1" applyAlignment="1">
      <alignment horizontal="center" vertical="center"/>
    </xf>
    <xf numFmtId="164" fontId="10" fillId="2" borderId="23" xfId="0" applyNumberFormat="1" applyFont="1" applyFill="1" applyBorder="1" applyAlignment="1">
      <alignment horizontal="center" vertical="center"/>
    </xf>
    <xf numFmtId="164" fontId="10" fillId="2" borderId="24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48" xfId="0" applyFont="1" applyBorder="1" applyAlignment="1">
      <alignment horizontal="center"/>
    </xf>
    <xf numFmtId="0" fontId="3" fillId="0" borderId="29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14" borderId="29" xfId="0" applyFont="1" applyFill="1" applyBorder="1" applyAlignment="1">
      <alignment horizontal="center" vertical="center" wrapText="1"/>
    </xf>
    <xf numFmtId="0" fontId="3" fillId="14" borderId="7" xfId="0" applyFont="1" applyFill="1" applyBorder="1" applyAlignment="1">
      <alignment horizontal="center" vertical="center" wrapText="1"/>
    </xf>
    <xf numFmtId="164" fontId="1" fillId="0" borderId="7" xfId="0" applyNumberFormat="1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164" fontId="10" fillId="0" borderId="9" xfId="0" applyNumberFormat="1" applyFont="1" applyBorder="1" applyAlignment="1">
      <alignment horizontal="center" vertical="center"/>
    </xf>
    <xf numFmtId="164" fontId="10" fillId="0" borderId="11" xfId="0" applyNumberFormat="1" applyFont="1" applyBorder="1" applyAlignment="1">
      <alignment horizontal="center" vertical="center"/>
    </xf>
    <xf numFmtId="164" fontId="10" fillId="0" borderId="23" xfId="0" applyNumberFormat="1" applyFont="1" applyBorder="1" applyAlignment="1">
      <alignment horizontal="center" vertical="center"/>
    </xf>
    <xf numFmtId="164" fontId="10" fillId="0" borderId="24" xfId="0" applyNumberFormat="1" applyFont="1" applyBorder="1" applyAlignment="1">
      <alignment horizontal="center" vertical="center"/>
    </xf>
    <xf numFmtId="0" fontId="12" fillId="15" borderId="10" xfId="0" applyFont="1" applyFill="1" applyBorder="1" applyAlignment="1">
      <alignment horizontal="center" vertical="center" wrapText="1"/>
    </xf>
    <xf numFmtId="0" fontId="12" fillId="15" borderId="48" xfId="0" applyFont="1" applyFill="1" applyBorder="1" applyAlignment="1">
      <alignment horizontal="center" vertical="center" wrapText="1"/>
    </xf>
    <xf numFmtId="0" fontId="22" fillId="2" borderId="9" xfId="0" applyFont="1" applyFill="1" applyBorder="1" applyAlignment="1">
      <alignment horizontal="center" vertical="center"/>
    </xf>
    <xf numFmtId="0" fontId="22" fillId="2" borderId="10" xfId="0" applyFont="1" applyFill="1" applyBorder="1" applyAlignment="1">
      <alignment horizontal="center" vertical="center"/>
    </xf>
    <xf numFmtId="0" fontId="22" fillId="2" borderId="11" xfId="0" applyFont="1" applyFill="1" applyBorder="1" applyAlignment="1">
      <alignment horizontal="center" vertical="center"/>
    </xf>
    <xf numFmtId="0" fontId="22" fillId="2" borderId="23" xfId="0" applyFont="1" applyFill="1" applyBorder="1" applyAlignment="1">
      <alignment horizontal="center" vertical="center"/>
    </xf>
    <xf numFmtId="0" fontId="22" fillId="2" borderId="48" xfId="0" applyFont="1" applyFill="1" applyBorder="1" applyAlignment="1">
      <alignment horizontal="center" vertical="center"/>
    </xf>
    <xf numFmtId="0" fontId="22" fillId="2" borderId="24" xfId="0" applyFont="1" applyFill="1" applyBorder="1" applyAlignment="1">
      <alignment horizontal="center" vertical="center"/>
    </xf>
    <xf numFmtId="164" fontId="22" fillId="0" borderId="9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164" fontId="22" fillId="0" borderId="23" xfId="0" applyNumberFormat="1" applyFont="1" applyBorder="1" applyAlignment="1">
      <alignment horizontal="center" vertical="center"/>
    </xf>
    <xf numFmtId="164" fontId="22" fillId="0" borderId="24" xfId="0" applyNumberFormat="1" applyFont="1" applyBorder="1" applyAlignment="1">
      <alignment horizontal="center" vertical="center"/>
    </xf>
    <xf numFmtId="0" fontId="31" fillId="15" borderId="0" xfId="0" applyFont="1" applyFill="1" applyAlignment="1">
      <alignment horizontal="center" vertical="center"/>
    </xf>
    <xf numFmtId="4" fontId="22" fillId="0" borderId="9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13" fillId="16" borderId="29" xfId="0" applyFont="1" applyFill="1" applyBorder="1" applyAlignment="1">
      <alignment horizontal="center"/>
    </xf>
    <xf numFmtId="0" fontId="13" fillId="16" borderId="6" xfId="0" applyFont="1" applyFill="1" applyBorder="1" applyAlignment="1">
      <alignment horizontal="center"/>
    </xf>
    <xf numFmtId="0" fontId="13" fillId="16" borderId="7" xfId="0" applyFont="1" applyFill="1" applyBorder="1" applyAlignment="1">
      <alignment horizontal="center"/>
    </xf>
    <xf numFmtId="164" fontId="22" fillId="7" borderId="29" xfId="0" applyNumberFormat="1" applyFont="1" applyFill="1" applyBorder="1" applyAlignment="1">
      <alignment horizontal="center" vertical="center"/>
    </xf>
    <xf numFmtId="164" fontId="22" fillId="7" borderId="7" xfId="0" applyNumberFormat="1" applyFont="1" applyFill="1" applyBorder="1" applyAlignment="1">
      <alignment horizontal="center" vertical="center"/>
    </xf>
    <xf numFmtId="1" fontId="22" fillId="0" borderId="9" xfId="0" applyNumberFormat="1" applyFont="1" applyBorder="1" applyAlignment="1">
      <alignment horizontal="center" vertical="center"/>
    </xf>
    <xf numFmtId="1" fontId="22" fillId="0" borderId="11" xfId="0" applyNumberFormat="1" applyFont="1" applyBorder="1" applyAlignment="1">
      <alignment horizontal="center" vertical="center"/>
    </xf>
    <xf numFmtId="1" fontId="22" fillId="0" borderId="23" xfId="0" applyNumberFormat="1" applyFont="1" applyBorder="1" applyAlignment="1">
      <alignment horizontal="center" vertical="center"/>
    </xf>
    <xf numFmtId="1" fontId="22" fillId="0" borderId="24" xfId="0" applyNumberFormat="1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 wrapText="1"/>
    </xf>
    <xf numFmtId="0" fontId="1" fillId="8" borderId="11" xfId="0" applyFont="1" applyFill="1" applyBorder="1" applyAlignment="1">
      <alignment horizontal="center" vertical="center" wrapText="1"/>
    </xf>
    <xf numFmtId="0" fontId="1" fillId="13" borderId="9" xfId="0" applyFont="1" applyFill="1" applyBorder="1" applyAlignment="1">
      <alignment horizontal="center" vertical="center" wrapText="1"/>
    </xf>
    <xf numFmtId="0" fontId="1" fillId="13" borderId="11" xfId="0" applyFont="1" applyFill="1" applyBorder="1" applyAlignment="1">
      <alignment horizontal="center" vertical="center" wrapText="1"/>
    </xf>
    <xf numFmtId="0" fontId="1" fillId="14" borderId="9" xfId="0" applyFont="1" applyFill="1" applyBorder="1" applyAlignment="1">
      <alignment horizontal="center" vertical="center" wrapText="1"/>
    </xf>
    <xf numFmtId="0" fontId="1" fillId="14" borderId="11" xfId="0" applyFont="1" applyFill="1" applyBorder="1" applyAlignment="1">
      <alignment horizontal="center" vertical="center" wrapText="1"/>
    </xf>
    <xf numFmtId="0" fontId="23" fillId="15" borderId="29" xfId="0" applyFont="1" applyFill="1" applyBorder="1" applyAlignment="1">
      <alignment horizontal="center" vertical="center" wrapText="1"/>
    </xf>
    <xf numFmtId="0" fontId="23" fillId="15" borderId="6" xfId="0" applyFont="1" applyFill="1" applyBorder="1" applyAlignment="1">
      <alignment horizontal="center" vertical="center" wrapText="1"/>
    </xf>
    <xf numFmtId="0" fontId="23" fillId="15" borderId="7" xfId="0" applyFont="1" applyFill="1" applyBorder="1" applyAlignment="1">
      <alignment horizontal="center" vertical="center" wrapText="1"/>
    </xf>
  </cellXfs>
  <cellStyles count="3">
    <cellStyle name="ANNULER" xfId="1"/>
    <cellStyle name="Normal" xfId="0" builtinId="0"/>
    <cellStyle name="POSE" xfId="2"/>
  </cellStyles>
  <dxfs count="125"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colors>
    <mruColors>
      <color rgb="FFF9CD13"/>
      <color rgb="FFFF2121"/>
      <color rgb="FFD81506"/>
      <color rgb="FFA37857"/>
      <color rgb="FFF5F884"/>
      <color rgb="FFD9FC2C"/>
      <color rgb="FF339966"/>
      <color rgb="FF2B7339"/>
      <color rgb="FF8BE971"/>
      <color rgb="FF41C01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enove/Documents/ARENOVE/ARENOVE/MODELE/MODELE/BAS%20DE%20DONNEES_%20MODELE/Suivi%20Synth&#232;se%20Statistiques%20-%20MODELE/COMMISSIONS%20VTC%202016/ANNEE%202016/JANVIER%202016/AYADI_Janvier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enove/AppData/Local/Microsoft/Windows/Temporary%20Internet%20Files/Content.MSO/Copie%20de%20BD%20ARENOVE%20201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REME COM"/>
      <sheetName val="Feuil1"/>
    </sheetNames>
    <sheetDataSet>
      <sheetData sheetId="0"/>
      <sheetData sheetId="1">
        <row r="1">
          <cell r="B1" t="str">
            <v>T1</v>
          </cell>
        </row>
        <row r="2">
          <cell r="B2" t="str">
            <v>T2</v>
          </cell>
        </row>
        <row r="3">
          <cell r="B3" t="str">
            <v>T3</v>
          </cell>
        </row>
        <row r="4">
          <cell r="B4" t="str">
            <v>T4</v>
          </cell>
        </row>
        <row r="5">
          <cell r="B5" t="str">
            <v>T5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VENTES"/>
      <sheetName val="JANVIER 2016"/>
      <sheetName val="FEVRIER 2016"/>
      <sheetName val="MARS 2016"/>
      <sheetName val="AVRIL 2016"/>
      <sheetName val="MAI 2016"/>
      <sheetName val="JUIN 2016"/>
      <sheetName val="JUILLET 2016"/>
      <sheetName val="AOÛT 2016"/>
      <sheetName val="SEPTEMBRE 2016"/>
      <sheetName val="OCTOBRE 2016"/>
      <sheetName val="NOVEMBRE 2016"/>
      <sheetName val="DECEMBRE 2016"/>
      <sheetName val="ANNEE 2016"/>
      <sheetName val="Tableur 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B1" t="str">
            <v>VTC</v>
          </cell>
        </row>
        <row r="2">
          <cell r="B2" t="str">
            <v>Eloi</v>
          </cell>
          <cell r="C2" t="str">
            <v>RP</v>
          </cell>
        </row>
        <row r="3">
          <cell r="B3" t="str">
            <v>Bouali</v>
          </cell>
          <cell r="C3" t="str">
            <v>TM</v>
          </cell>
        </row>
        <row r="4">
          <cell r="B4" t="str">
            <v>Ayadi</v>
          </cell>
        </row>
        <row r="5">
          <cell r="B5" t="str">
            <v xml:space="preserve">Gervais </v>
          </cell>
        </row>
        <row r="6">
          <cell r="B6" t="str">
            <v>Corroyer</v>
          </cell>
        </row>
        <row r="7">
          <cell r="B7" t="str">
            <v>Ayadi</v>
          </cell>
        </row>
        <row r="8">
          <cell r="B8" t="str">
            <v>Eloi / Bouali</v>
          </cell>
        </row>
        <row r="9">
          <cell r="B9" t="str">
            <v>Eloi / Corroyer</v>
          </cell>
        </row>
        <row r="10">
          <cell r="B10" t="str">
            <v>Gervais / Eloi</v>
          </cell>
        </row>
        <row r="11">
          <cell r="B11" t="str">
            <v>Bouali / Corroyer</v>
          </cell>
        </row>
        <row r="12">
          <cell r="B12" t="str">
            <v>Gervais / Ayadi</v>
          </cell>
        </row>
        <row r="13">
          <cell r="B13" t="str">
            <v>Eloi /Ayadi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69"/>
  <sheetViews>
    <sheetView tabSelected="1" topLeftCell="A32" zoomScale="80" zoomScaleNormal="80" workbookViewId="0">
      <selection activeCell="D56" sqref="D56"/>
    </sheetView>
  </sheetViews>
  <sheetFormatPr baseColWidth="10" defaultRowHeight="14.4"/>
  <cols>
    <col min="1" max="1" width="6.109375" style="1" customWidth="1"/>
    <col min="2" max="2" width="9.5546875" style="1" customWidth="1"/>
    <col min="3" max="3" width="12.5546875" style="1" customWidth="1"/>
    <col min="4" max="4" width="9.6640625" style="1" customWidth="1"/>
    <col min="5" max="5" width="13.44140625" customWidth="1"/>
    <col min="6" max="6" width="18" customWidth="1"/>
    <col min="7" max="7" width="18.88671875" style="1" customWidth="1"/>
    <col min="8" max="8" width="20.6640625" style="1" customWidth="1"/>
    <col min="9" max="9" width="8.33203125" style="1" customWidth="1"/>
    <col min="10" max="10" width="32.5546875" style="1" customWidth="1"/>
    <col min="11" max="11" width="22.5546875" style="1" customWidth="1"/>
    <col min="12" max="12" width="14.33203125" style="1" customWidth="1"/>
    <col min="13" max="13" width="8.109375" style="1" customWidth="1"/>
    <col min="14" max="15" width="12.6640625" customWidth="1"/>
    <col min="16" max="16" width="12.109375" customWidth="1"/>
    <col min="17" max="17" width="13" style="1" customWidth="1"/>
    <col min="18" max="18" width="12.109375" style="1" customWidth="1"/>
    <col min="19" max="19" width="13.6640625" style="1" customWidth="1"/>
    <col min="20" max="20" width="12.109375" style="1" customWidth="1"/>
    <col min="21" max="22" width="11.6640625" style="1" customWidth="1"/>
    <col min="23" max="23" width="39.6640625" customWidth="1"/>
  </cols>
  <sheetData>
    <row r="1" spans="1:23" s="1" customFormat="1" ht="15" thickBot="1"/>
    <row r="2" spans="1:23" s="1" customFormat="1" ht="15" thickBot="1">
      <c r="A2" s="660" t="s">
        <v>76</v>
      </c>
      <c r="B2" s="661"/>
      <c r="C2" s="661"/>
      <c r="D2" s="661"/>
      <c r="E2" s="661"/>
      <c r="F2" s="661"/>
      <c r="G2" s="661"/>
      <c r="H2" s="661"/>
      <c r="I2" s="661"/>
      <c r="J2" s="661"/>
      <c r="K2" s="661"/>
      <c r="L2" s="661"/>
      <c r="M2" s="661"/>
      <c r="N2" s="661"/>
      <c r="O2" s="661"/>
      <c r="P2" s="661"/>
      <c r="Q2" s="661"/>
      <c r="R2" s="661"/>
      <c r="S2" s="661"/>
      <c r="T2" s="661"/>
      <c r="U2" s="661"/>
      <c r="V2" s="661"/>
      <c r="W2" s="662"/>
    </row>
    <row r="3" spans="1:23">
      <c r="A3" s="6"/>
      <c r="B3" s="6"/>
      <c r="C3" s="6"/>
      <c r="D3" s="6"/>
      <c r="E3" s="6"/>
      <c r="F3" s="6"/>
      <c r="G3" s="6"/>
      <c r="H3" s="6"/>
      <c r="I3" s="6"/>
      <c r="J3" s="6"/>
      <c r="K3" s="5"/>
      <c r="L3" s="5"/>
      <c r="M3" s="5"/>
    </row>
    <row r="4" spans="1:23" ht="15" thickBot="1"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41.25" customHeight="1" thickBot="1">
      <c r="A5" s="22" t="s">
        <v>5</v>
      </c>
      <c r="B5" s="22" t="s">
        <v>22</v>
      </c>
      <c r="C5" s="10" t="s">
        <v>2</v>
      </c>
      <c r="D5" s="10" t="s">
        <v>15</v>
      </c>
      <c r="E5" s="10" t="s">
        <v>40</v>
      </c>
      <c r="F5" s="9" t="s">
        <v>16</v>
      </c>
      <c r="G5" s="10" t="s">
        <v>17</v>
      </c>
      <c r="H5" s="11" t="s">
        <v>0</v>
      </c>
      <c r="I5" s="12" t="s">
        <v>8</v>
      </c>
      <c r="J5" s="13" t="s">
        <v>20</v>
      </c>
      <c r="K5" s="14" t="s">
        <v>9</v>
      </c>
      <c r="L5" s="59" t="s">
        <v>44</v>
      </c>
      <c r="M5" s="16" t="s">
        <v>38</v>
      </c>
      <c r="N5" s="16" t="s">
        <v>3</v>
      </c>
      <c r="O5" s="17" t="s">
        <v>10</v>
      </c>
      <c r="P5" s="18" t="s">
        <v>4</v>
      </c>
      <c r="Q5" s="141" t="s">
        <v>36</v>
      </c>
      <c r="R5" s="141" t="s">
        <v>11</v>
      </c>
      <c r="S5" s="75" t="s">
        <v>45</v>
      </c>
      <c r="T5" s="20" t="s">
        <v>41</v>
      </c>
      <c r="U5" s="20" t="s">
        <v>42</v>
      </c>
      <c r="V5" s="74" t="s">
        <v>43</v>
      </c>
      <c r="W5" s="21" t="s">
        <v>49</v>
      </c>
    </row>
    <row r="6" spans="1:23" ht="15" customHeight="1">
      <c r="A6" s="663" t="s">
        <v>7</v>
      </c>
      <c r="B6" s="362">
        <v>1</v>
      </c>
      <c r="C6" s="256"/>
      <c r="D6" s="257"/>
      <c r="E6" s="258"/>
      <c r="F6" s="259"/>
      <c r="G6" s="260"/>
      <c r="H6" s="261"/>
      <c r="I6" s="262"/>
      <c r="J6" s="263"/>
      <c r="K6" s="631" t="s">
        <v>24</v>
      </c>
      <c r="L6" s="555">
        <v>0</v>
      </c>
      <c r="M6" s="266">
        <v>0.1</v>
      </c>
      <c r="N6" s="267">
        <v>0</v>
      </c>
      <c r="O6" s="268">
        <f t="shared" ref="O6:O8" si="0">N6-P6</f>
        <v>0</v>
      </c>
      <c r="P6" s="377">
        <f t="shared" ref="P6:P35" si="1">N6/1.1</f>
        <v>0</v>
      </c>
      <c r="Q6" s="388">
        <v>0</v>
      </c>
      <c r="R6" s="269">
        <f t="shared" ref="R6:R35" si="2">N6-Q6</f>
        <v>0</v>
      </c>
      <c r="S6" s="382">
        <v>0</v>
      </c>
      <c r="T6" s="256"/>
      <c r="U6" s="271"/>
      <c r="V6" s="265"/>
      <c r="W6" s="272"/>
    </row>
    <row r="7" spans="1:23" s="1" customFormat="1" ht="15" customHeight="1">
      <c r="A7" s="664"/>
      <c r="B7" s="160">
        <v>2</v>
      </c>
      <c r="C7" s="100"/>
      <c r="D7" s="162"/>
      <c r="E7" s="188"/>
      <c r="F7" s="273"/>
      <c r="G7" s="274"/>
      <c r="H7" s="275"/>
      <c r="I7" s="276"/>
      <c r="J7" s="277"/>
      <c r="K7" s="632" t="s">
        <v>77</v>
      </c>
      <c r="L7" s="541">
        <v>0</v>
      </c>
      <c r="M7" s="193">
        <v>0.1</v>
      </c>
      <c r="N7" s="278">
        <v>0</v>
      </c>
      <c r="O7" s="279">
        <f t="shared" si="0"/>
        <v>0</v>
      </c>
      <c r="P7" s="169">
        <f t="shared" si="1"/>
        <v>0</v>
      </c>
      <c r="Q7" s="220">
        <v>0</v>
      </c>
      <c r="R7" s="389">
        <f t="shared" si="2"/>
        <v>0</v>
      </c>
      <c r="S7" s="383">
        <v>0</v>
      </c>
      <c r="T7" s="100"/>
      <c r="U7" s="281"/>
      <c r="V7" s="156"/>
      <c r="W7" s="282"/>
    </row>
    <row r="8" spans="1:23" s="1" customFormat="1" ht="15" customHeight="1">
      <c r="A8" s="664"/>
      <c r="B8" s="160">
        <v>3</v>
      </c>
      <c r="C8" s="100"/>
      <c r="D8" s="162"/>
      <c r="E8" s="283"/>
      <c r="F8" s="273"/>
      <c r="G8" s="274"/>
      <c r="H8" s="275"/>
      <c r="I8" s="276"/>
      <c r="J8" s="277"/>
      <c r="K8" s="632" t="s">
        <v>27</v>
      </c>
      <c r="L8" s="541">
        <v>0</v>
      </c>
      <c r="M8" s="193">
        <v>0.1</v>
      </c>
      <c r="N8" s="278">
        <v>0</v>
      </c>
      <c r="O8" s="279">
        <f t="shared" si="0"/>
        <v>0</v>
      </c>
      <c r="P8" s="169">
        <f t="shared" si="1"/>
        <v>0</v>
      </c>
      <c r="Q8" s="220">
        <v>0</v>
      </c>
      <c r="R8" s="194">
        <f t="shared" si="2"/>
        <v>0</v>
      </c>
      <c r="S8" s="383">
        <v>0</v>
      </c>
      <c r="T8" s="100"/>
      <c r="U8" s="281"/>
      <c r="V8" s="156"/>
      <c r="W8" s="282"/>
    </row>
    <row r="9" spans="1:23" s="1" customFormat="1" ht="15" customHeight="1">
      <c r="A9" s="664"/>
      <c r="B9" s="160">
        <v>4</v>
      </c>
      <c r="C9" s="100"/>
      <c r="D9" s="162"/>
      <c r="E9" s="188"/>
      <c r="F9" s="273"/>
      <c r="G9" s="274"/>
      <c r="H9" s="275"/>
      <c r="I9" s="276"/>
      <c r="J9" s="277"/>
      <c r="K9" s="632" t="s">
        <v>78</v>
      </c>
      <c r="L9" s="541">
        <v>0</v>
      </c>
      <c r="M9" s="193">
        <v>0.1</v>
      </c>
      <c r="N9" s="278">
        <v>0</v>
      </c>
      <c r="O9" s="279">
        <f>N9-P9</f>
        <v>0</v>
      </c>
      <c r="P9" s="169">
        <f t="shared" si="1"/>
        <v>0</v>
      </c>
      <c r="Q9" s="220">
        <v>0</v>
      </c>
      <c r="R9" s="194">
        <f t="shared" si="2"/>
        <v>0</v>
      </c>
      <c r="S9" s="383">
        <v>0</v>
      </c>
      <c r="T9" s="100"/>
      <c r="U9" s="281"/>
      <c r="V9" s="156"/>
      <c r="W9" s="282"/>
    </row>
    <row r="10" spans="1:23">
      <c r="A10" s="664"/>
      <c r="B10" s="160">
        <v>5</v>
      </c>
      <c r="C10" s="100"/>
      <c r="D10" s="162"/>
      <c r="E10" s="188"/>
      <c r="F10" s="273"/>
      <c r="G10" s="274"/>
      <c r="H10" s="275"/>
      <c r="I10" s="276"/>
      <c r="J10" s="277"/>
      <c r="K10" s="365"/>
      <c r="L10" s="541">
        <v>0</v>
      </c>
      <c r="M10" s="193">
        <v>0.1</v>
      </c>
      <c r="N10" s="278">
        <v>0</v>
      </c>
      <c r="O10" s="279">
        <f t="shared" ref="O10:O35" si="3">N10-P10</f>
        <v>0</v>
      </c>
      <c r="P10" s="169">
        <f t="shared" si="1"/>
        <v>0</v>
      </c>
      <c r="Q10" s="220">
        <v>0</v>
      </c>
      <c r="R10" s="194">
        <f t="shared" si="2"/>
        <v>0</v>
      </c>
      <c r="S10" s="383">
        <v>0</v>
      </c>
      <c r="T10" s="100"/>
      <c r="U10" s="281"/>
      <c r="V10" s="156"/>
      <c r="W10" s="282"/>
    </row>
    <row r="11" spans="1:23" s="1" customFormat="1">
      <c r="A11" s="664"/>
      <c r="B11" s="363">
        <v>6</v>
      </c>
      <c r="C11" s="284"/>
      <c r="D11" s="285"/>
      <c r="E11" s="285"/>
      <c r="F11" s="286"/>
      <c r="G11" s="287"/>
      <c r="H11" s="288"/>
      <c r="I11" s="289"/>
      <c r="J11" s="290"/>
      <c r="K11" s="366"/>
      <c r="L11" s="556">
        <v>0</v>
      </c>
      <c r="M11" s="193">
        <v>0.1</v>
      </c>
      <c r="N11" s="292">
        <v>0</v>
      </c>
      <c r="O11" s="293">
        <f t="shared" si="3"/>
        <v>0</v>
      </c>
      <c r="P11" s="378">
        <f t="shared" si="1"/>
        <v>0</v>
      </c>
      <c r="Q11" s="390">
        <v>0</v>
      </c>
      <c r="R11" s="194">
        <f t="shared" si="2"/>
        <v>0</v>
      </c>
      <c r="S11" s="384">
        <v>0</v>
      </c>
      <c r="T11" s="294"/>
      <c r="U11" s="295"/>
      <c r="V11" s="291"/>
      <c r="W11" s="296"/>
    </row>
    <row r="12" spans="1:23" s="1" customFormat="1">
      <c r="A12" s="664"/>
      <c r="B12" s="160">
        <v>7</v>
      </c>
      <c r="C12" s="100"/>
      <c r="D12" s="162"/>
      <c r="E12" s="188"/>
      <c r="F12" s="273"/>
      <c r="G12" s="274"/>
      <c r="H12" s="191"/>
      <c r="I12" s="297"/>
      <c r="J12" s="277"/>
      <c r="K12" s="365"/>
      <c r="L12" s="557">
        <v>0</v>
      </c>
      <c r="M12" s="193">
        <v>0.1</v>
      </c>
      <c r="N12" s="278">
        <v>0</v>
      </c>
      <c r="O12" s="279">
        <f t="shared" si="3"/>
        <v>0</v>
      </c>
      <c r="P12" s="169">
        <f t="shared" si="1"/>
        <v>0</v>
      </c>
      <c r="Q12" s="220">
        <v>0</v>
      </c>
      <c r="R12" s="194">
        <f t="shared" si="2"/>
        <v>0</v>
      </c>
      <c r="S12" s="383">
        <v>0</v>
      </c>
      <c r="T12" s="100"/>
      <c r="U12" s="281"/>
      <c r="V12" s="156"/>
      <c r="W12" s="282"/>
    </row>
    <row r="13" spans="1:23" s="1" customFormat="1">
      <c r="A13" s="664"/>
      <c r="B13" s="160">
        <v>8</v>
      </c>
      <c r="C13" s="100"/>
      <c r="D13" s="162"/>
      <c r="E13" s="188"/>
      <c r="F13" s="273"/>
      <c r="G13" s="274"/>
      <c r="H13" s="191"/>
      <c r="I13" s="297"/>
      <c r="J13" s="277"/>
      <c r="K13" s="365"/>
      <c r="L13" s="542">
        <v>0</v>
      </c>
      <c r="M13" s="193">
        <v>0.1</v>
      </c>
      <c r="N13" s="278">
        <v>0</v>
      </c>
      <c r="O13" s="279">
        <f t="shared" si="3"/>
        <v>0</v>
      </c>
      <c r="P13" s="169">
        <f t="shared" si="1"/>
        <v>0</v>
      </c>
      <c r="Q13" s="220">
        <v>0</v>
      </c>
      <c r="R13" s="194">
        <f t="shared" si="2"/>
        <v>0</v>
      </c>
      <c r="S13" s="383">
        <v>0</v>
      </c>
      <c r="T13" s="100"/>
      <c r="U13" s="281"/>
      <c r="V13" s="156"/>
      <c r="W13" s="282"/>
    </row>
    <row r="14" spans="1:23" s="5" customFormat="1">
      <c r="A14" s="664"/>
      <c r="B14" s="364">
        <v>9</v>
      </c>
      <c r="C14" s="298"/>
      <c r="D14" s="299"/>
      <c r="E14" s="300"/>
      <c r="F14" s="301"/>
      <c r="G14" s="302"/>
      <c r="H14" s="303"/>
      <c r="I14" s="304"/>
      <c r="J14" s="305"/>
      <c r="K14" s="367"/>
      <c r="L14" s="543">
        <v>0</v>
      </c>
      <c r="M14" s="307">
        <v>0.1</v>
      </c>
      <c r="N14" s="308">
        <v>0</v>
      </c>
      <c r="O14" s="309">
        <f t="shared" si="3"/>
        <v>0</v>
      </c>
      <c r="P14" s="379">
        <f t="shared" si="1"/>
        <v>0</v>
      </c>
      <c r="Q14" s="391">
        <v>0</v>
      </c>
      <c r="R14" s="310">
        <f t="shared" si="2"/>
        <v>0</v>
      </c>
      <c r="S14" s="550">
        <v>0</v>
      </c>
      <c r="T14" s="298"/>
      <c r="U14" s="311"/>
      <c r="V14" s="306"/>
      <c r="W14" s="312"/>
    </row>
    <row r="15" spans="1:23" s="1" customFormat="1">
      <c r="A15" s="664"/>
      <c r="B15" s="364">
        <v>10</v>
      </c>
      <c r="C15" s="298"/>
      <c r="D15" s="299"/>
      <c r="E15" s="313"/>
      <c r="F15" s="301"/>
      <c r="G15" s="302"/>
      <c r="H15" s="314"/>
      <c r="I15" s="306"/>
      <c r="J15" s="305"/>
      <c r="K15" s="367"/>
      <c r="L15" s="544">
        <v>0</v>
      </c>
      <c r="M15" s="307">
        <v>0.1</v>
      </c>
      <c r="N15" s="315">
        <v>0</v>
      </c>
      <c r="O15" s="316">
        <f t="shared" si="3"/>
        <v>0</v>
      </c>
      <c r="P15" s="379">
        <f t="shared" si="1"/>
        <v>0</v>
      </c>
      <c r="Q15" s="391">
        <v>0</v>
      </c>
      <c r="R15" s="310">
        <f t="shared" si="2"/>
        <v>0</v>
      </c>
      <c r="S15" s="550">
        <v>0</v>
      </c>
      <c r="T15" s="298"/>
      <c r="U15" s="311"/>
      <c r="V15" s="306"/>
      <c r="W15" s="312"/>
    </row>
    <row r="16" spans="1:23" ht="15" customHeight="1">
      <c r="A16" s="664"/>
      <c r="B16" s="160">
        <v>11</v>
      </c>
      <c r="C16" s="100"/>
      <c r="D16" s="162"/>
      <c r="E16" s="317"/>
      <c r="F16" s="273"/>
      <c r="G16" s="274"/>
      <c r="H16" s="275"/>
      <c r="I16" s="156"/>
      <c r="J16" s="277"/>
      <c r="K16" s="365"/>
      <c r="L16" s="546">
        <v>0</v>
      </c>
      <c r="M16" s="318">
        <v>0.1</v>
      </c>
      <c r="N16" s="167">
        <v>0</v>
      </c>
      <c r="O16" s="168">
        <f t="shared" si="3"/>
        <v>0</v>
      </c>
      <c r="P16" s="169">
        <f t="shared" si="1"/>
        <v>0</v>
      </c>
      <c r="Q16" s="220">
        <v>0</v>
      </c>
      <c r="R16" s="194">
        <f t="shared" si="2"/>
        <v>0</v>
      </c>
      <c r="S16" s="383">
        <v>0</v>
      </c>
      <c r="T16" s="100"/>
      <c r="U16" s="281"/>
      <c r="V16" s="156"/>
      <c r="W16" s="282"/>
    </row>
    <row r="17" spans="1:23" s="1" customFormat="1" ht="15" customHeight="1">
      <c r="A17" s="664"/>
      <c r="B17" s="160">
        <v>12</v>
      </c>
      <c r="C17" s="187"/>
      <c r="D17" s="162"/>
      <c r="E17" s="317"/>
      <c r="F17" s="163"/>
      <c r="G17" s="319"/>
      <c r="H17" s="191"/>
      <c r="I17" s="156"/>
      <c r="J17" s="190"/>
      <c r="K17" s="368"/>
      <c r="L17" s="546">
        <v>0</v>
      </c>
      <c r="M17" s="193">
        <v>0.1</v>
      </c>
      <c r="N17" s="167">
        <v>0</v>
      </c>
      <c r="O17" s="168">
        <f t="shared" si="3"/>
        <v>0</v>
      </c>
      <c r="P17" s="169">
        <f t="shared" si="1"/>
        <v>0</v>
      </c>
      <c r="Q17" s="220">
        <v>0</v>
      </c>
      <c r="R17" s="194">
        <f t="shared" si="2"/>
        <v>0</v>
      </c>
      <c r="S17" s="383">
        <v>0</v>
      </c>
      <c r="T17" s="187"/>
      <c r="U17" s="195"/>
      <c r="V17" s="320"/>
      <c r="W17" s="164"/>
    </row>
    <row r="18" spans="1:23" s="1" customFormat="1" ht="15" customHeight="1">
      <c r="A18" s="664"/>
      <c r="B18" s="363">
        <v>13</v>
      </c>
      <c r="C18" s="321"/>
      <c r="D18" s="285"/>
      <c r="E18" s="285"/>
      <c r="F18" s="322"/>
      <c r="G18" s="323"/>
      <c r="H18" s="288"/>
      <c r="I18" s="291"/>
      <c r="J18" s="324"/>
      <c r="K18" s="369"/>
      <c r="L18" s="558">
        <v>0</v>
      </c>
      <c r="M18" s="193">
        <v>0.1</v>
      </c>
      <c r="N18" s="325">
        <v>0</v>
      </c>
      <c r="O18" s="326">
        <f t="shared" si="3"/>
        <v>0</v>
      </c>
      <c r="P18" s="380">
        <f t="shared" si="1"/>
        <v>0</v>
      </c>
      <c r="Q18" s="390">
        <v>0</v>
      </c>
      <c r="R18" s="327">
        <f t="shared" si="2"/>
        <v>0</v>
      </c>
      <c r="S18" s="384">
        <v>0</v>
      </c>
      <c r="T18" s="328"/>
      <c r="U18" s="329"/>
      <c r="V18" s="330"/>
      <c r="W18" s="331"/>
    </row>
    <row r="19" spans="1:23" s="1" customFormat="1" ht="15" customHeight="1">
      <c r="A19" s="664"/>
      <c r="B19" s="160">
        <v>14</v>
      </c>
      <c r="C19" s="187"/>
      <c r="D19" s="162"/>
      <c r="E19" s="317"/>
      <c r="F19" s="163"/>
      <c r="G19" s="319"/>
      <c r="H19" s="191"/>
      <c r="I19" s="156"/>
      <c r="J19" s="190"/>
      <c r="K19" s="368"/>
      <c r="L19" s="546">
        <v>0</v>
      </c>
      <c r="M19" s="193">
        <v>0.1</v>
      </c>
      <c r="N19" s="167">
        <v>0</v>
      </c>
      <c r="O19" s="168">
        <f t="shared" si="3"/>
        <v>0</v>
      </c>
      <c r="P19" s="169">
        <f t="shared" si="1"/>
        <v>0</v>
      </c>
      <c r="Q19" s="220">
        <v>0</v>
      </c>
      <c r="R19" s="327">
        <f t="shared" si="2"/>
        <v>0</v>
      </c>
      <c r="S19" s="386">
        <v>0</v>
      </c>
      <c r="T19" s="187"/>
      <c r="U19" s="195"/>
      <c r="V19" s="320"/>
      <c r="W19" s="164"/>
    </row>
    <row r="20" spans="1:23" s="1" customFormat="1" ht="15" customHeight="1">
      <c r="A20" s="664"/>
      <c r="B20" s="363">
        <v>15</v>
      </c>
      <c r="C20" s="187"/>
      <c r="D20" s="162"/>
      <c r="E20" s="317"/>
      <c r="F20" s="163"/>
      <c r="G20" s="319"/>
      <c r="H20" s="191"/>
      <c r="I20" s="156"/>
      <c r="J20" s="190"/>
      <c r="K20" s="368"/>
      <c r="L20" s="546">
        <v>0</v>
      </c>
      <c r="M20" s="318">
        <v>0.1</v>
      </c>
      <c r="N20" s="167">
        <v>0</v>
      </c>
      <c r="O20" s="168">
        <f t="shared" si="3"/>
        <v>0</v>
      </c>
      <c r="P20" s="169">
        <f t="shared" si="1"/>
        <v>0</v>
      </c>
      <c r="Q20" s="220">
        <v>0</v>
      </c>
      <c r="R20" s="194">
        <f t="shared" si="2"/>
        <v>0</v>
      </c>
      <c r="S20" s="383">
        <v>0</v>
      </c>
      <c r="T20" s="187"/>
      <c r="U20" s="195"/>
      <c r="V20" s="320"/>
      <c r="W20" s="164"/>
    </row>
    <row r="21" spans="1:23" s="1" customFormat="1" ht="15" customHeight="1">
      <c r="A21" s="664"/>
      <c r="B21" s="160">
        <v>16</v>
      </c>
      <c r="C21" s="187"/>
      <c r="D21" s="162"/>
      <c r="E21" s="317"/>
      <c r="F21" s="163"/>
      <c r="G21" s="319"/>
      <c r="H21" s="191"/>
      <c r="I21" s="156"/>
      <c r="J21" s="190"/>
      <c r="K21" s="368"/>
      <c r="L21" s="546">
        <v>0</v>
      </c>
      <c r="M21" s="193">
        <v>0.1</v>
      </c>
      <c r="N21" s="167">
        <v>0</v>
      </c>
      <c r="O21" s="168">
        <f t="shared" si="3"/>
        <v>0</v>
      </c>
      <c r="P21" s="169">
        <f t="shared" si="1"/>
        <v>0</v>
      </c>
      <c r="Q21" s="220">
        <v>0</v>
      </c>
      <c r="R21" s="194">
        <f t="shared" si="2"/>
        <v>0</v>
      </c>
      <c r="S21" s="383">
        <v>0</v>
      </c>
      <c r="T21" s="187"/>
      <c r="U21" s="195"/>
      <c r="V21" s="320"/>
      <c r="W21" s="164"/>
    </row>
    <row r="22" spans="1:23" s="1" customFormat="1" ht="15" customHeight="1">
      <c r="A22" s="664"/>
      <c r="B22" s="160">
        <v>17</v>
      </c>
      <c r="C22" s="187"/>
      <c r="D22" s="162"/>
      <c r="E22" s="317"/>
      <c r="F22" s="163"/>
      <c r="G22" s="319"/>
      <c r="H22" s="191"/>
      <c r="I22" s="156"/>
      <c r="J22" s="190"/>
      <c r="K22" s="368"/>
      <c r="L22" s="546">
        <v>0</v>
      </c>
      <c r="M22" s="193">
        <v>0.1</v>
      </c>
      <c r="N22" s="167">
        <v>0</v>
      </c>
      <c r="O22" s="168">
        <f t="shared" si="3"/>
        <v>0</v>
      </c>
      <c r="P22" s="169">
        <f t="shared" si="1"/>
        <v>0</v>
      </c>
      <c r="Q22" s="220">
        <v>0</v>
      </c>
      <c r="R22" s="194">
        <f t="shared" si="2"/>
        <v>0</v>
      </c>
      <c r="S22" s="383">
        <v>0</v>
      </c>
      <c r="T22" s="187"/>
      <c r="U22" s="195"/>
      <c r="V22" s="320"/>
      <c r="W22" s="164"/>
    </row>
    <row r="23" spans="1:23" s="1" customFormat="1" ht="15" customHeight="1">
      <c r="A23" s="664"/>
      <c r="B23" s="160">
        <v>18</v>
      </c>
      <c r="C23" s="187"/>
      <c r="D23" s="162"/>
      <c r="E23" s="317"/>
      <c r="F23" s="163"/>
      <c r="G23" s="319"/>
      <c r="H23" s="191"/>
      <c r="I23" s="156"/>
      <c r="J23" s="190"/>
      <c r="K23" s="368"/>
      <c r="L23" s="546">
        <v>0</v>
      </c>
      <c r="M23" s="193">
        <v>0.1</v>
      </c>
      <c r="N23" s="167">
        <v>0</v>
      </c>
      <c r="O23" s="168">
        <f t="shared" si="3"/>
        <v>0</v>
      </c>
      <c r="P23" s="169">
        <f t="shared" si="1"/>
        <v>0</v>
      </c>
      <c r="Q23" s="220">
        <v>0</v>
      </c>
      <c r="R23" s="194">
        <f t="shared" si="2"/>
        <v>0</v>
      </c>
      <c r="S23" s="383">
        <v>0</v>
      </c>
      <c r="T23" s="187"/>
      <c r="U23" s="195"/>
      <c r="V23" s="320"/>
      <c r="W23" s="164"/>
    </row>
    <row r="24" spans="1:23" s="1" customFormat="1" ht="15" customHeight="1">
      <c r="A24" s="664"/>
      <c r="B24" s="160">
        <v>19</v>
      </c>
      <c r="C24" s="187"/>
      <c r="D24" s="162"/>
      <c r="E24" s="317"/>
      <c r="F24" s="163"/>
      <c r="G24" s="319"/>
      <c r="H24" s="191"/>
      <c r="I24" s="156"/>
      <c r="J24" s="190"/>
      <c r="K24" s="368"/>
      <c r="L24" s="546">
        <v>0</v>
      </c>
      <c r="M24" s="193">
        <v>0.1</v>
      </c>
      <c r="N24" s="167">
        <v>0</v>
      </c>
      <c r="O24" s="168">
        <f t="shared" si="3"/>
        <v>0</v>
      </c>
      <c r="P24" s="169">
        <f t="shared" si="1"/>
        <v>0</v>
      </c>
      <c r="Q24" s="220">
        <v>0</v>
      </c>
      <c r="R24" s="194">
        <f t="shared" si="2"/>
        <v>0</v>
      </c>
      <c r="S24" s="383">
        <v>0</v>
      </c>
      <c r="T24" s="187"/>
      <c r="U24" s="195"/>
      <c r="V24" s="320"/>
      <c r="W24" s="164"/>
    </row>
    <row r="25" spans="1:23" s="1" customFormat="1" ht="15" customHeight="1">
      <c r="A25" s="664"/>
      <c r="B25" s="160">
        <v>20</v>
      </c>
      <c r="C25" s="187"/>
      <c r="D25" s="162"/>
      <c r="E25" s="317"/>
      <c r="F25" s="163"/>
      <c r="G25" s="319"/>
      <c r="H25" s="191"/>
      <c r="I25" s="156"/>
      <c r="J25" s="190"/>
      <c r="K25" s="368"/>
      <c r="L25" s="546">
        <v>0</v>
      </c>
      <c r="M25" s="193">
        <v>0.1</v>
      </c>
      <c r="N25" s="167">
        <v>0</v>
      </c>
      <c r="O25" s="168">
        <f t="shared" si="3"/>
        <v>0</v>
      </c>
      <c r="P25" s="169">
        <f t="shared" si="1"/>
        <v>0</v>
      </c>
      <c r="Q25" s="220">
        <v>0</v>
      </c>
      <c r="R25" s="194">
        <f t="shared" si="2"/>
        <v>0</v>
      </c>
      <c r="S25" s="383">
        <v>0</v>
      </c>
      <c r="T25" s="187"/>
      <c r="U25" s="195"/>
      <c r="V25" s="320"/>
      <c r="W25" s="164"/>
    </row>
    <row r="26" spans="1:23" s="1" customFormat="1" ht="15" customHeight="1">
      <c r="A26" s="664"/>
      <c r="B26" s="364">
        <v>21</v>
      </c>
      <c r="C26" s="333"/>
      <c r="D26" s="299"/>
      <c r="E26" s="313"/>
      <c r="F26" s="334"/>
      <c r="G26" s="335"/>
      <c r="H26" s="303"/>
      <c r="I26" s="306"/>
      <c r="J26" s="336"/>
      <c r="K26" s="370"/>
      <c r="L26" s="544">
        <v>0</v>
      </c>
      <c r="M26" s="337">
        <v>0.1</v>
      </c>
      <c r="N26" s="315">
        <v>0</v>
      </c>
      <c r="O26" s="316">
        <f t="shared" si="3"/>
        <v>0</v>
      </c>
      <c r="P26" s="379">
        <f t="shared" si="1"/>
        <v>0</v>
      </c>
      <c r="Q26" s="391">
        <v>0</v>
      </c>
      <c r="R26" s="310">
        <f t="shared" si="2"/>
        <v>0</v>
      </c>
      <c r="S26" s="550">
        <v>0</v>
      </c>
      <c r="T26" s="333"/>
      <c r="U26" s="338"/>
      <c r="V26" s="339"/>
      <c r="W26" s="340"/>
    </row>
    <row r="27" spans="1:23" s="1" customFormat="1" ht="15" customHeight="1">
      <c r="A27" s="664"/>
      <c r="B27" s="364">
        <v>22</v>
      </c>
      <c r="C27" s="333"/>
      <c r="D27" s="299"/>
      <c r="E27" s="313"/>
      <c r="F27" s="334"/>
      <c r="G27" s="335"/>
      <c r="H27" s="303"/>
      <c r="I27" s="306"/>
      <c r="J27" s="336"/>
      <c r="K27" s="370"/>
      <c r="L27" s="544">
        <v>0</v>
      </c>
      <c r="M27" s="307">
        <v>0.1</v>
      </c>
      <c r="N27" s="315">
        <v>0</v>
      </c>
      <c r="O27" s="316">
        <f t="shared" si="3"/>
        <v>0</v>
      </c>
      <c r="P27" s="379">
        <f t="shared" si="1"/>
        <v>0</v>
      </c>
      <c r="Q27" s="391">
        <v>0</v>
      </c>
      <c r="R27" s="310">
        <f t="shared" si="2"/>
        <v>0</v>
      </c>
      <c r="S27" s="383">
        <v>0</v>
      </c>
      <c r="T27" s="187"/>
      <c r="U27" s="195"/>
      <c r="V27" s="320"/>
      <c r="W27" s="164"/>
    </row>
    <row r="28" spans="1:23" s="1" customFormat="1" ht="15" customHeight="1">
      <c r="A28" s="664"/>
      <c r="B28" s="160">
        <v>23</v>
      </c>
      <c r="C28" s="187"/>
      <c r="D28" s="162"/>
      <c r="E28" s="317"/>
      <c r="F28" s="163"/>
      <c r="G28" s="319"/>
      <c r="H28" s="191"/>
      <c r="I28" s="156"/>
      <c r="J28" s="190"/>
      <c r="K28" s="368"/>
      <c r="L28" s="546">
        <v>0</v>
      </c>
      <c r="M28" s="193">
        <v>0.1</v>
      </c>
      <c r="N28" s="167">
        <v>0</v>
      </c>
      <c r="O28" s="168">
        <f t="shared" si="3"/>
        <v>0</v>
      </c>
      <c r="P28" s="169">
        <f t="shared" si="1"/>
        <v>0</v>
      </c>
      <c r="Q28" s="220">
        <v>0</v>
      </c>
      <c r="R28" s="194">
        <f t="shared" si="2"/>
        <v>0</v>
      </c>
      <c r="S28" s="383">
        <v>0</v>
      </c>
      <c r="T28" s="187"/>
      <c r="U28" s="195"/>
      <c r="V28" s="320"/>
      <c r="W28" s="164"/>
    </row>
    <row r="29" spans="1:23" s="1" customFormat="1" ht="15" customHeight="1">
      <c r="A29" s="664"/>
      <c r="B29" s="160">
        <v>24</v>
      </c>
      <c r="C29" s="187"/>
      <c r="D29" s="162"/>
      <c r="E29" s="317"/>
      <c r="F29" s="163"/>
      <c r="G29" s="319"/>
      <c r="H29" s="191"/>
      <c r="I29" s="156"/>
      <c r="J29" s="190"/>
      <c r="K29" s="368"/>
      <c r="L29" s="546">
        <v>0</v>
      </c>
      <c r="M29" s="193">
        <v>0.1</v>
      </c>
      <c r="N29" s="167">
        <v>0</v>
      </c>
      <c r="O29" s="168">
        <f t="shared" si="3"/>
        <v>0</v>
      </c>
      <c r="P29" s="169">
        <f t="shared" si="1"/>
        <v>0</v>
      </c>
      <c r="Q29" s="220">
        <v>0</v>
      </c>
      <c r="R29" s="392">
        <f t="shared" si="2"/>
        <v>0</v>
      </c>
      <c r="S29" s="383">
        <v>0</v>
      </c>
      <c r="T29" s="187"/>
      <c r="U29" s="195"/>
      <c r="V29" s="320"/>
      <c r="W29" s="164"/>
    </row>
    <row r="30" spans="1:23" s="1" customFormat="1" ht="15" customHeight="1">
      <c r="A30" s="664"/>
      <c r="B30" s="160">
        <v>25</v>
      </c>
      <c r="C30" s="187"/>
      <c r="D30" s="162"/>
      <c r="E30" s="317"/>
      <c r="F30" s="163"/>
      <c r="G30" s="319"/>
      <c r="H30" s="191"/>
      <c r="I30" s="156"/>
      <c r="J30" s="190"/>
      <c r="K30" s="368"/>
      <c r="L30" s="556">
        <v>0</v>
      </c>
      <c r="M30" s="193">
        <v>0.1</v>
      </c>
      <c r="N30" s="167">
        <v>0</v>
      </c>
      <c r="O30" s="168">
        <f t="shared" si="3"/>
        <v>0</v>
      </c>
      <c r="P30" s="169">
        <f t="shared" si="1"/>
        <v>0</v>
      </c>
      <c r="Q30" s="220">
        <v>0</v>
      </c>
      <c r="R30" s="194">
        <f t="shared" si="2"/>
        <v>0</v>
      </c>
      <c r="S30" s="383">
        <v>0</v>
      </c>
      <c r="T30" s="187"/>
      <c r="U30" s="195"/>
      <c r="V30" s="320"/>
      <c r="W30" s="164"/>
    </row>
    <row r="31" spans="1:23" s="1" customFormat="1" ht="15" customHeight="1">
      <c r="A31" s="664"/>
      <c r="B31" s="364">
        <v>26</v>
      </c>
      <c r="C31" s="333"/>
      <c r="D31" s="299"/>
      <c r="E31" s="313"/>
      <c r="F31" s="334"/>
      <c r="G31" s="335"/>
      <c r="H31" s="303"/>
      <c r="I31" s="306"/>
      <c r="J31" s="336"/>
      <c r="K31" s="370"/>
      <c r="L31" s="545">
        <v>0</v>
      </c>
      <c r="M31" s="307">
        <v>0.1</v>
      </c>
      <c r="N31" s="315">
        <v>0</v>
      </c>
      <c r="O31" s="316">
        <f t="shared" si="3"/>
        <v>0</v>
      </c>
      <c r="P31" s="379">
        <f t="shared" si="1"/>
        <v>0</v>
      </c>
      <c r="Q31" s="391">
        <v>0</v>
      </c>
      <c r="R31" s="310">
        <f t="shared" si="2"/>
        <v>0</v>
      </c>
      <c r="S31" s="550">
        <v>0</v>
      </c>
      <c r="T31" s="333"/>
      <c r="U31" s="338"/>
      <c r="V31" s="339"/>
      <c r="W31" s="340"/>
    </row>
    <row r="32" spans="1:23" s="1" customFormat="1" ht="15" customHeight="1">
      <c r="A32" s="664"/>
      <c r="B32" s="160">
        <v>27</v>
      </c>
      <c r="C32" s="187"/>
      <c r="D32" s="162"/>
      <c r="E32" s="317"/>
      <c r="F32" s="163"/>
      <c r="G32" s="319"/>
      <c r="H32" s="191"/>
      <c r="I32" s="156"/>
      <c r="J32" s="190"/>
      <c r="K32" s="368"/>
      <c r="L32" s="546">
        <v>0</v>
      </c>
      <c r="M32" s="193">
        <v>0.1</v>
      </c>
      <c r="N32" s="167">
        <v>0</v>
      </c>
      <c r="O32" s="168">
        <f t="shared" si="3"/>
        <v>0</v>
      </c>
      <c r="P32" s="169">
        <f t="shared" si="1"/>
        <v>0</v>
      </c>
      <c r="Q32" s="220">
        <v>0</v>
      </c>
      <c r="R32" s="194">
        <f t="shared" si="2"/>
        <v>0</v>
      </c>
      <c r="S32" s="383">
        <v>0</v>
      </c>
      <c r="T32" s="187"/>
      <c r="U32" s="195"/>
      <c r="V32" s="320"/>
      <c r="W32" s="164"/>
    </row>
    <row r="33" spans="1:23" s="1" customFormat="1" ht="15" customHeight="1">
      <c r="A33" s="664"/>
      <c r="B33" s="160">
        <v>28</v>
      </c>
      <c r="C33" s="187"/>
      <c r="D33" s="162"/>
      <c r="E33" s="317"/>
      <c r="F33" s="163"/>
      <c r="G33" s="319"/>
      <c r="H33" s="191"/>
      <c r="I33" s="156"/>
      <c r="J33" s="190"/>
      <c r="K33" s="368"/>
      <c r="L33" s="546">
        <v>0</v>
      </c>
      <c r="M33" s="193">
        <v>0.1</v>
      </c>
      <c r="N33" s="167">
        <v>0</v>
      </c>
      <c r="O33" s="168">
        <f t="shared" si="3"/>
        <v>0</v>
      </c>
      <c r="P33" s="169">
        <f t="shared" si="1"/>
        <v>0</v>
      </c>
      <c r="Q33" s="220">
        <v>0</v>
      </c>
      <c r="R33" s="194">
        <f t="shared" si="2"/>
        <v>0</v>
      </c>
      <c r="S33" s="383">
        <v>0</v>
      </c>
      <c r="T33" s="187"/>
      <c r="U33" s="195"/>
      <c r="V33" s="320"/>
      <c r="W33" s="164"/>
    </row>
    <row r="34" spans="1:23" s="1" customFormat="1" ht="15" customHeight="1">
      <c r="A34" s="664"/>
      <c r="B34" s="160">
        <v>29</v>
      </c>
      <c r="C34" s="187"/>
      <c r="D34" s="162"/>
      <c r="E34" s="317"/>
      <c r="F34" s="163"/>
      <c r="G34" s="319"/>
      <c r="H34" s="191"/>
      <c r="I34" s="320"/>
      <c r="J34" s="190"/>
      <c r="K34" s="368"/>
      <c r="L34" s="556">
        <v>0</v>
      </c>
      <c r="M34" s="193">
        <v>0.1</v>
      </c>
      <c r="N34" s="167">
        <v>0</v>
      </c>
      <c r="O34" s="168">
        <f t="shared" si="3"/>
        <v>0</v>
      </c>
      <c r="P34" s="169">
        <f t="shared" si="1"/>
        <v>0</v>
      </c>
      <c r="Q34" s="220">
        <v>0</v>
      </c>
      <c r="R34" s="194">
        <f t="shared" si="2"/>
        <v>0</v>
      </c>
      <c r="S34" s="383">
        <v>0</v>
      </c>
      <c r="T34" s="187"/>
      <c r="U34" s="195"/>
      <c r="V34" s="320"/>
      <c r="W34" s="164"/>
    </row>
    <row r="35" spans="1:23" s="1" customFormat="1" ht="15" customHeight="1">
      <c r="A35" s="664"/>
      <c r="B35" s="160">
        <v>30</v>
      </c>
      <c r="C35" s="187"/>
      <c r="D35" s="162"/>
      <c r="E35" s="317"/>
      <c r="F35" s="163"/>
      <c r="G35" s="319"/>
      <c r="H35" s="191"/>
      <c r="I35" s="320"/>
      <c r="J35" s="190"/>
      <c r="K35" s="368"/>
      <c r="L35" s="546">
        <v>0</v>
      </c>
      <c r="M35" s="193">
        <v>0.1</v>
      </c>
      <c r="N35" s="167">
        <v>0</v>
      </c>
      <c r="O35" s="168">
        <f t="shared" si="3"/>
        <v>0</v>
      </c>
      <c r="P35" s="169">
        <f t="shared" si="1"/>
        <v>0</v>
      </c>
      <c r="Q35" s="220">
        <v>0</v>
      </c>
      <c r="R35" s="194">
        <f t="shared" si="2"/>
        <v>0</v>
      </c>
      <c r="S35" s="383">
        <v>0</v>
      </c>
      <c r="T35" s="187"/>
      <c r="U35" s="195"/>
      <c r="V35" s="320"/>
      <c r="W35" s="164"/>
    </row>
    <row r="36" spans="1:23" s="1" customFormat="1" ht="15" customHeight="1">
      <c r="A36" s="664"/>
      <c r="B36" s="160">
        <v>31</v>
      </c>
      <c r="C36" s="187"/>
      <c r="D36" s="341"/>
      <c r="E36" s="342"/>
      <c r="F36" s="163"/>
      <c r="G36" s="319"/>
      <c r="H36" s="191"/>
      <c r="I36" s="320"/>
      <c r="J36" s="190"/>
      <c r="K36" s="368"/>
      <c r="L36" s="557">
        <v>0</v>
      </c>
      <c r="M36" s="193">
        <v>0.1</v>
      </c>
      <c r="N36" s="167">
        <v>0</v>
      </c>
      <c r="O36" s="168">
        <f t="shared" ref="O36:O44" si="4">N36-P36</f>
        <v>0</v>
      </c>
      <c r="P36" s="169">
        <f t="shared" ref="P36:P45" si="5">N36/1.1</f>
        <v>0</v>
      </c>
      <c r="Q36" s="220">
        <v>0</v>
      </c>
      <c r="R36" s="194">
        <f t="shared" ref="R36:R44" si="6">N36-Q36</f>
        <v>0</v>
      </c>
      <c r="S36" s="387">
        <v>0</v>
      </c>
      <c r="T36" s="187"/>
      <c r="U36" s="195"/>
      <c r="V36" s="320"/>
      <c r="W36" s="164"/>
    </row>
    <row r="37" spans="1:23" ht="15" thickBot="1">
      <c r="A37" s="665"/>
      <c r="B37" s="160">
        <v>32</v>
      </c>
      <c r="C37" s="100"/>
      <c r="D37" s="162"/>
      <c r="E37" s="317"/>
      <c r="F37" s="273"/>
      <c r="G37" s="274"/>
      <c r="H37" s="275"/>
      <c r="I37" s="156"/>
      <c r="J37" s="277"/>
      <c r="K37" s="368"/>
      <c r="L37" s="546">
        <v>0</v>
      </c>
      <c r="M37" s="193">
        <v>0.1</v>
      </c>
      <c r="N37" s="278">
        <v>0</v>
      </c>
      <c r="O37" s="279">
        <f t="shared" si="4"/>
        <v>0</v>
      </c>
      <c r="P37" s="169">
        <f t="shared" si="5"/>
        <v>0</v>
      </c>
      <c r="Q37" s="220">
        <v>0</v>
      </c>
      <c r="R37" s="194">
        <f t="shared" si="6"/>
        <v>0</v>
      </c>
      <c r="S37" s="383">
        <v>0</v>
      </c>
      <c r="T37" s="100"/>
      <c r="U37" s="281"/>
      <c r="V37" s="156"/>
      <c r="W37" s="282"/>
    </row>
    <row r="38" spans="1:23" s="1" customFormat="1">
      <c r="A38" s="143"/>
      <c r="B38" s="160">
        <v>33</v>
      </c>
      <c r="C38" s="187"/>
      <c r="D38" s="341"/>
      <c r="E38" s="342"/>
      <c r="F38" s="163"/>
      <c r="G38" s="319"/>
      <c r="H38" s="191"/>
      <c r="I38" s="320"/>
      <c r="J38" s="190"/>
      <c r="K38" s="368"/>
      <c r="L38" s="546">
        <v>0</v>
      </c>
      <c r="M38" s="193">
        <v>0.1</v>
      </c>
      <c r="N38" s="278">
        <v>0</v>
      </c>
      <c r="O38" s="279">
        <f t="shared" si="4"/>
        <v>0</v>
      </c>
      <c r="P38" s="169">
        <f t="shared" si="5"/>
        <v>0</v>
      </c>
      <c r="Q38" s="220">
        <v>0</v>
      </c>
      <c r="R38" s="194">
        <f t="shared" si="6"/>
        <v>0</v>
      </c>
      <c r="S38" s="383">
        <v>0</v>
      </c>
      <c r="T38" s="187"/>
      <c r="U38" s="195"/>
      <c r="V38" s="320"/>
      <c r="W38" s="164"/>
    </row>
    <row r="39" spans="1:23" s="1" customFormat="1">
      <c r="A39" s="143"/>
      <c r="B39" s="160">
        <v>34</v>
      </c>
      <c r="C39" s="187"/>
      <c r="D39" s="341"/>
      <c r="E39" s="342"/>
      <c r="F39" s="163"/>
      <c r="G39" s="319"/>
      <c r="H39" s="191"/>
      <c r="I39" s="320"/>
      <c r="J39" s="190"/>
      <c r="K39" s="368"/>
      <c r="L39" s="546">
        <v>0</v>
      </c>
      <c r="M39" s="193">
        <v>0.1</v>
      </c>
      <c r="N39" s="278">
        <v>0</v>
      </c>
      <c r="O39" s="279">
        <f t="shared" si="4"/>
        <v>0</v>
      </c>
      <c r="P39" s="169">
        <f t="shared" si="5"/>
        <v>0</v>
      </c>
      <c r="Q39" s="220">
        <v>0</v>
      </c>
      <c r="R39" s="194">
        <f t="shared" si="6"/>
        <v>0</v>
      </c>
      <c r="S39" s="383">
        <v>0</v>
      </c>
      <c r="T39" s="187"/>
      <c r="U39" s="195"/>
      <c r="V39" s="320"/>
      <c r="W39" s="164"/>
    </row>
    <row r="40" spans="1:23" s="1" customFormat="1">
      <c r="A40" s="143"/>
      <c r="B40" s="160">
        <v>35</v>
      </c>
      <c r="C40" s="187"/>
      <c r="D40" s="341"/>
      <c r="E40" s="342"/>
      <c r="F40" s="163"/>
      <c r="G40" s="319"/>
      <c r="H40" s="191"/>
      <c r="I40" s="320"/>
      <c r="J40" s="190"/>
      <c r="K40" s="368"/>
      <c r="L40" s="546">
        <v>0</v>
      </c>
      <c r="M40" s="193">
        <v>0.1</v>
      </c>
      <c r="N40" s="278">
        <v>0</v>
      </c>
      <c r="O40" s="279">
        <f t="shared" si="4"/>
        <v>0</v>
      </c>
      <c r="P40" s="169">
        <f t="shared" si="5"/>
        <v>0</v>
      </c>
      <c r="Q40" s="220">
        <v>0</v>
      </c>
      <c r="R40" s="194">
        <f t="shared" si="6"/>
        <v>0</v>
      </c>
      <c r="S40" s="383">
        <v>0</v>
      </c>
      <c r="T40" s="187"/>
      <c r="U40" s="195"/>
      <c r="V40" s="320"/>
      <c r="W40" s="164"/>
    </row>
    <row r="41" spans="1:23" s="1" customFormat="1">
      <c r="A41" s="143"/>
      <c r="B41" s="160">
        <v>36</v>
      </c>
      <c r="C41" s="187"/>
      <c r="D41" s="341"/>
      <c r="E41" s="342"/>
      <c r="F41" s="163"/>
      <c r="G41" s="319"/>
      <c r="H41" s="191"/>
      <c r="I41" s="320"/>
      <c r="J41" s="190"/>
      <c r="K41" s="368"/>
      <c r="L41" s="546">
        <v>0</v>
      </c>
      <c r="M41" s="193">
        <v>0.1</v>
      </c>
      <c r="N41" s="278">
        <v>0</v>
      </c>
      <c r="O41" s="279">
        <f t="shared" si="4"/>
        <v>0</v>
      </c>
      <c r="P41" s="169">
        <f t="shared" si="5"/>
        <v>0</v>
      </c>
      <c r="Q41" s="220">
        <v>0</v>
      </c>
      <c r="R41" s="194">
        <f t="shared" si="6"/>
        <v>0</v>
      </c>
      <c r="S41" s="383">
        <v>0</v>
      </c>
      <c r="T41" s="187"/>
      <c r="U41" s="195"/>
      <c r="V41" s="320"/>
      <c r="W41" s="164"/>
    </row>
    <row r="42" spans="1:23" s="1" customFormat="1">
      <c r="A42" s="143"/>
      <c r="B42" s="160">
        <v>37</v>
      </c>
      <c r="C42" s="187"/>
      <c r="D42" s="341"/>
      <c r="E42" s="342"/>
      <c r="F42" s="163"/>
      <c r="G42" s="319"/>
      <c r="H42" s="191"/>
      <c r="I42" s="320"/>
      <c r="J42" s="190"/>
      <c r="K42" s="368"/>
      <c r="L42" s="546">
        <v>0</v>
      </c>
      <c r="M42" s="193">
        <v>0.1</v>
      </c>
      <c r="N42" s="278">
        <v>0</v>
      </c>
      <c r="O42" s="279">
        <f t="shared" si="4"/>
        <v>0</v>
      </c>
      <c r="P42" s="169">
        <f t="shared" si="5"/>
        <v>0</v>
      </c>
      <c r="Q42" s="220">
        <v>0</v>
      </c>
      <c r="R42" s="194">
        <f t="shared" si="6"/>
        <v>0</v>
      </c>
      <c r="S42" s="383">
        <v>0</v>
      </c>
      <c r="T42" s="187"/>
      <c r="U42" s="195"/>
      <c r="V42" s="320"/>
      <c r="W42" s="164"/>
    </row>
    <row r="43" spans="1:23" s="1" customFormat="1">
      <c r="A43" s="143"/>
      <c r="B43" s="160">
        <v>38</v>
      </c>
      <c r="C43" s="187"/>
      <c r="D43" s="341"/>
      <c r="E43" s="342"/>
      <c r="F43" s="163"/>
      <c r="G43" s="319"/>
      <c r="H43" s="191"/>
      <c r="I43" s="320"/>
      <c r="J43" s="190"/>
      <c r="K43" s="368"/>
      <c r="L43" s="557">
        <v>0</v>
      </c>
      <c r="M43" s="343">
        <v>0.1</v>
      </c>
      <c r="N43" s="346">
        <v>0</v>
      </c>
      <c r="O43" s="347">
        <f t="shared" si="4"/>
        <v>0</v>
      </c>
      <c r="P43" s="394">
        <f t="shared" si="5"/>
        <v>0</v>
      </c>
      <c r="Q43" s="395">
        <v>0</v>
      </c>
      <c r="R43" s="344">
        <f t="shared" si="6"/>
        <v>0</v>
      </c>
      <c r="S43" s="387">
        <v>0</v>
      </c>
      <c r="T43" s="161"/>
      <c r="U43" s="195"/>
      <c r="V43" s="320"/>
      <c r="W43" s="164"/>
    </row>
    <row r="44" spans="1:23" s="1" customFormat="1">
      <c r="A44" s="143"/>
      <c r="B44" s="160">
        <v>39</v>
      </c>
      <c r="C44" s="187"/>
      <c r="D44" s="341"/>
      <c r="E44" s="342"/>
      <c r="F44" s="163"/>
      <c r="G44" s="319"/>
      <c r="H44" s="191"/>
      <c r="I44" s="320"/>
      <c r="J44" s="190"/>
      <c r="K44" s="368"/>
      <c r="L44" s="557">
        <v>0</v>
      </c>
      <c r="M44" s="343">
        <v>0.1</v>
      </c>
      <c r="N44" s="346">
        <v>0</v>
      </c>
      <c r="O44" s="347">
        <f t="shared" si="4"/>
        <v>0</v>
      </c>
      <c r="P44" s="394">
        <f t="shared" si="5"/>
        <v>0</v>
      </c>
      <c r="Q44" s="395">
        <v>0</v>
      </c>
      <c r="R44" s="344">
        <f t="shared" si="6"/>
        <v>0</v>
      </c>
      <c r="S44" s="387">
        <v>0</v>
      </c>
      <c r="T44" s="161"/>
      <c r="U44" s="195"/>
      <c r="V44" s="320"/>
      <c r="W44" s="164"/>
    </row>
    <row r="45" spans="1:23" s="1" customFormat="1" ht="15" thickBot="1">
      <c r="A45" s="143"/>
      <c r="B45" s="442">
        <v>40</v>
      </c>
      <c r="C45" s="348"/>
      <c r="D45" s="349"/>
      <c r="E45" s="350"/>
      <c r="F45" s="351"/>
      <c r="G45" s="352"/>
      <c r="H45" s="353"/>
      <c r="I45" s="354"/>
      <c r="J45" s="355"/>
      <c r="K45" s="371"/>
      <c r="L45" s="547">
        <v>0</v>
      </c>
      <c r="M45" s="356">
        <v>0.1</v>
      </c>
      <c r="N45" s="357">
        <v>0</v>
      </c>
      <c r="O45" s="358">
        <v>0</v>
      </c>
      <c r="P45" s="381">
        <f t="shared" si="5"/>
        <v>0</v>
      </c>
      <c r="Q45" s="393">
        <v>0</v>
      </c>
      <c r="R45" s="359">
        <v>0</v>
      </c>
      <c r="S45" s="551">
        <v>0</v>
      </c>
      <c r="T45" s="360"/>
      <c r="U45" s="360"/>
      <c r="V45" s="354"/>
      <c r="W45" s="361"/>
    </row>
    <row r="46" spans="1:23" s="1" customFormat="1" ht="15" thickBot="1">
      <c r="A46" s="2"/>
      <c r="B46" s="678"/>
      <c r="C46" s="678"/>
      <c r="D46" s="678"/>
      <c r="E46" s="678"/>
      <c r="F46" s="7"/>
      <c r="G46" s="7"/>
      <c r="H46" s="44"/>
      <c r="I46" s="44"/>
      <c r="J46" s="44"/>
      <c r="K46" s="44"/>
      <c r="L46" s="144">
        <f>SUM(L6:L45)</f>
        <v>0</v>
      </c>
      <c r="M46" s="63"/>
      <c r="N46" s="148">
        <f t="shared" ref="N46:R46" si="7">SUM(N6:N45)</f>
        <v>0</v>
      </c>
      <c r="O46" s="64">
        <f t="shared" si="7"/>
        <v>0</v>
      </c>
      <c r="P46" s="65">
        <f t="shared" si="7"/>
        <v>0</v>
      </c>
      <c r="Q46" s="149">
        <f t="shared" si="7"/>
        <v>0</v>
      </c>
      <c r="R46" s="150">
        <f t="shared" si="7"/>
        <v>0</v>
      </c>
      <c r="S46" s="76">
        <f>SUM(S6:S45)</f>
        <v>0</v>
      </c>
      <c r="T46" s="7"/>
      <c r="U46" s="7"/>
      <c r="V46" s="7"/>
      <c r="W46" s="46"/>
    </row>
    <row r="47" spans="1:23" s="1" customFormat="1" ht="15.75" customHeight="1" thickBot="1">
      <c r="A47" s="2"/>
      <c r="B47" s="666" t="s">
        <v>12</v>
      </c>
      <c r="C47" s="667"/>
      <c r="D47" s="85">
        <v>0</v>
      </c>
      <c r="E47" s="54">
        <v>0</v>
      </c>
      <c r="F47" s="60"/>
      <c r="G47" s="670" t="s">
        <v>65</v>
      </c>
      <c r="H47" s="671"/>
      <c r="I47" s="674">
        <f>E51-E50</f>
        <v>0</v>
      </c>
      <c r="J47" s="675"/>
      <c r="T47" s="6"/>
      <c r="U47" s="6"/>
      <c r="V47" s="6"/>
    </row>
    <row r="48" spans="1:23" s="1" customFormat="1" ht="15.75" customHeight="1" thickBot="1">
      <c r="A48" s="2"/>
      <c r="B48" s="668" t="s">
        <v>18</v>
      </c>
      <c r="C48" s="669"/>
      <c r="D48" s="86">
        <v>0</v>
      </c>
      <c r="E48" s="55">
        <f>N37</f>
        <v>0</v>
      </c>
      <c r="F48" s="61"/>
      <c r="G48" s="672"/>
      <c r="H48" s="673"/>
      <c r="I48" s="676"/>
      <c r="J48" s="677"/>
    </row>
    <row r="49" spans="1:21" s="1" customFormat="1" ht="15" thickBot="1">
      <c r="A49" s="2"/>
      <c r="B49" s="648" t="s">
        <v>14</v>
      </c>
      <c r="C49" s="649"/>
      <c r="D49" s="133">
        <v>0</v>
      </c>
      <c r="E49" s="56">
        <f>S46</f>
        <v>0</v>
      </c>
      <c r="F49" s="2"/>
      <c r="G49" s="62"/>
      <c r="H49" s="6"/>
      <c r="I49" s="6"/>
      <c r="J49" s="6"/>
    </row>
    <row r="50" spans="1:21" s="1" customFormat="1" ht="15.75" customHeight="1" thickBot="1">
      <c r="A50" s="2"/>
      <c r="B50" s="650" t="s">
        <v>13</v>
      </c>
      <c r="C50" s="651"/>
      <c r="D50" s="139">
        <v>0</v>
      </c>
      <c r="E50" s="57">
        <f>L46</f>
        <v>0</v>
      </c>
      <c r="J50" s="225"/>
    </row>
    <row r="51" spans="1:21" ht="15" thickBot="1">
      <c r="B51" s="652" t="s">
        <v>6</v>
      </c>
      <c r="C51" s="653"/>
      <c r="D51" s="84">
        <v>0</v>
      </c>
      <c r="E51" s="58">
        <f>E49+E47+E50</f>
        <v>0</v>
      </c>
      <c r="F51" s="1"/>
      <c r="G51" s="80"/>
      <c r="H51" s="80"/>
      <c r="K51" s="145"/>
      <c r="U51" s="1" t="s">
        <v>71</v>
      </c>
    </row>
    <row r="52" spans="1:21" s="1" customFormat="1" ht="15" thickBot="1">
      <c r="B52" s="81"/>
      <c r="C52" s="81"/>
      <c r="D52" s="82"/>
      <c r="E52" s="83"/>
      <c r="G52" s="80"/>
      <c r="H52" s="80"/>
    </row>
    <row r="53" spans="1:21" s="1" customFormat="1" ht="15" thickBot="1">
      <c r="B53" s="654" t="s">
        <v>48</v>
      </c>
      <c r="C53" s="655"/>
      <c r="D53" s="642">
        <f>O46</f>
        <v>0</v>
      </c>
      <c r="E53" s="643"/>
      <c r="G53" s="80"/>
      <c r="H53" s="80"/>
    </row>
    <row r="54" spans="1:21" ht="15" thickBot="1"/>
    <row r="55" spans="1:21" ht="42.75" customHeight="1" thickBot="1">
      <c r="B55" s="644" t="s">
        <v>9</v>
      </c>
      <c r="C55" s="645"/>
      <c r="D55" s="8" t="s">
        <v>35</v>
      </c>
    </row>
    <row r="56" spans="1:21">
      <c r="B56" s="646" t="s">
        <v>24</v>
      </c>
      <c r="C56" s="647"/>
      <c r="D56" s="633">
        <f>COUNTIF($K$6:$K$45,"*" &amp; B56 &amp; "*")</f>
        <v>2</v>
      </c>
      <c r="E56" s="4"/>
      <c r="F56" s="4"/>
    </row>
    <row r="57" spans="1:21">
      <c r="B57" s="656" t="s">
        <v>25</v>
      </c>
      <c r="C57" s="657"/>
      <c r="D57" s="634">
        <f t="shared" ref="D57:D68" si="8">COUNTIF($K$6:$K$45,"*" &amp; B57 &amp; "*")</f>
        <v>0</v>
      </c>
      <c r="E57" s="4"/>
      <c r="F57" s="4"/>
      <c r="P57" t="s">
        <v>68</v>
      </c>
    </row>
    <row r="58" spans="1:21">
      <c r="B58" s="656" t="s">
        <v>26</v>
      </c>
      <c r="C58" s="657"/>
      <c r="D58" s="634">
        <f t="shared" si="8"/>
        <v>0</v>
      </c>
      <c r="E58" s="4"/>
      <c r="F58" s="4"/>
    </row>
    <row r="59" spans="1:21">
      <c r="B59" s="656" t="s">
        <v>27</v>
      </c>
      <c r="C59" s="657"/>
      <c r="D59" s="634">
        <f t="shared" si="8"/>
        <v>1</v>
      </c>
      <c r="E59" s="4"/>
      <c r="F59" s="4"/>
    </row>
    <row r="60" spans="1:21">
      <c r="B60" s="656" t="s">
        <v>79</v>
      </c>
      <c r="C60" s="657"/>
      <c r="D60" s="634">
        <f t="shared" si="8"/>
        <v>0</v>
      </c>
      <c r="E60" s="4"/>
      <c r="F60" s="4"/>
    </row>
    <row r="61" spans="1:21">
      <c r="B61" s="656" t="s">
        <v>78</v>
      </c>
      <c r="C61" s="657"/>
      <c r="D61" s="634">
        <f t="shared" si="8"/>
        <v>2</v>
      </c>
      <c r="E61" s="4"/>
      <c r="F61" s="4"/>
    </row>
    <row r="62" spans="1:21">
      <c r="B62" s="656" t="s">
        <v>30</v>
      </c>
      <c r="C62" s="657"/>
      <c r="D62" s="634">
        <f t="shared" si="8"/>
        <v>0</v>
      </c>
      <c r="E62" s="4"/>
      <c r="F62" s="4"/>
    </row>
    <row r="63" spans="1:21">
      <c r="B63" s="656" t="s">
        <v>31</v>
      </c>
      <c r="C63" s="657"/>
      <c r="D63" s="634">
        <f t="shared" si="8"/>
        <v>0</v>
      </c>
      <c r="E63" s="4"/>
      <c r="F63" s="4"/>
    </row>
    <row r="64" spans="1:21">
      <c r="B64" s="656" t="s">
        <v>80</v>
      </c>
      <c r="C64" s="657"/>
      <c r="D64" s="634">
        <f t="shared" si="8"/>
        <v>0</v>
      </c>
      <c r="E64" s="4"/>
      <c r="F64" s="4"/>
    </row>
    <row r="65" spans="2:6">
      <c r="B65" s="656" t="s">
        <v>33</v>
      </c>
      <c r="C65" s="657"/>
      <c r="D65" s="634">
        <f t="shared" si="8"/>
        <v>0</v>
      </c>
      <c r="E65" s="4"/>
      <c r="F65" s="4"/>
    </row>
    <row r="66" spans="2:6" s="1" customFormat="1">
      <c r="B66" s="638" t="s">
        <v>66</v>
      </c>
      <c r="C66" s="639"/>
      <c r="D66" s="635">
        <f t="shared" si="8"/>
        <v>0</v>
      </c>
      <c r="E66" s="4"/>
      <c r="F66" s="4"/>
    </row>
    <row r="67" spans="2:6" s="1" customFormat="1">
      <c r="B67" s="638" t="s">
        <v>67</v>
      </c>
      <c r="C67" s="639"/>
      <c r="D67" s="635">
        <f t="shared" si="8"/>
        <v>0</v>
      </c>
      <c r="E67" s="4"/>
      <c r="F67" s="4"/>
    </row>
    <row r="68" spans="2:6" ht="15" thickBot="1">
      <c r="B68" s="640" t="s">
        <v>34</v>
      </c>
      <c r="C68" s="641"/>
      <c r="D68" s="636">
        <f t="shared" si="8"/>
        <v>0</v>
      </c>
      <c r="E68" s="6"/>
      <c r="F68" s="6"/>
    </row>
    <row r="69" spans="2:6" ht="15" thickBot="1">
      <c r="B69" s="658" t="s">
        <v>6</v>
      </c>
      <c r="C69" s="659"/>
      <c r="D69" s="637">
        <f>SUM(D56:D68)</f>
        <v>5</v>
      </c>
    </row>
  </sheetData>
  <autoFilter ref="A5:W51"/>
  <mergeCells count="27">
    <mergeCell ref="B69:C69"/>
    <mergeCell ref="A2:W2"/>
    <mergeCell ref="A6:A37"/>
    <mergeCell ref="B47:C47"/>
    <mergeCell ref="B48:C48"/>
    <mergeCell ref="G47:H48"/>
    <mergeCell ref="I47:J48"/>
    <mergeCell ref="B46:E46"/>
    <mergeCell ref="B58:C58"/>
    <mergeCell ref="B64:C64"/>
    <mergeCell ref="B65:C65"/>
    <mergeCell ref="B57:C57"/>
    <mergeCell ref="B59:C59"/>
    <mergeCell ref="B60:C60"/>
    <mergeCell ref="B61:C61"/>
    <mergeCell ref="B63:C63"/>
    <mergeCell ref="B49:C49"/>
    <mergeCell ref="B50:C50"/>
    <mergeCell ref="B51:C51"/>
    <mergeCell ref="B53:C53"/>
    <mergeCell ref="B62:C62"/>
    <mergeCell ref="B67:C67"/>
    <mergeCell ref="B68:C68"/>
    <mergeCell ref="D53:E53"/>
    <mergeCell ref="B55:C55"/>
    <mergeCell ref="B56:C56"/>
    <mergeCell ref="B66:C66"/>
  </mergeCells>
  <pageMargins left="0" right="0" top="0.19685039370078741" bottom="0.19685039370078741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68"/>
  <sheetViews>
    <sheetView topLeftCell="A25" zoomScale="80" zoomScaleNormal="80" workbookViewId="0">
      <selection activeCell="V21" sqref="V21"/>
    </sheetView>
  </sheetViews>
  <sheetFormatPr baseColWidth="10" defaultColWidth="11.44140625" defaultRowHeight="14.4"/>
  <cols>
    <col min="1" max="1" width="6.109375" style="1" customWidth="1"/>
    <col min="2" max="2" width="9.5546875" style="1" customWidth="1"/>
    <col min="3" max="3" width="12.5546875" style="1" customWidth="1"/>
    <col min="4" max="4" width="10.109375" style="1" customWidth="1"/>
    <col min="5" max="5" width="13.109375" style="1" customWidth="1"/>
    <col min="6" max="6" width="16.88671875" style="1" customWidth="1"/>
    <col min="7" max="7" width="23.5546875" style="1" customWidth="1"/>
    <col min="8" max="8" width="18.109375" style="1" customWidth="1"/>
    <col min="9" max="9" width="8.33203125" style="1" customWidth="1"/>
    <col min="10" max="11" width="32.88671875" style="1" customWidth="1"/>
    <col min="12" max="12" width="12.88671875" style="1" customWidth="1"/>
    <col min="13" max="13" width="10.44140625" style="1" customWidth="1"/>
    <col min="14" max="15" width="12.6640625" style="1" customWidth="1"/>
    <col min="16" max="16" width="12.109375" style="1" customWidth="1"/>
    <col min="17" max="17" width="12.33203125" style="1" bestFit="1" customWidth="1"/>
    <col min="18" max="18" width="12.109375" style="1" customWidth="1"/>
    <col min="19" max="19" width="13.109375" style="1" customWidth="1"/>
    <col min="20" max="20" width="12.6640625" style="1" customWidth="1"/>
    <col min="21" max="21" width="11.44140625" style="1" customWidth="1"/>
    <col min="22" max="22" width="10" style="1" customWidth="1"/>
    <col min="23" max="23" width="38.33203125" style="1" customWidth="1"/>
    <col min="24" max="16384" width="11.44140625" style="1"/>
  </cols>
  <sheetData>
    <row r="1" spans="1:23" ht="15" thickBot="1"/>
    <row r="2" spans="1:23" ht="15" thickBot="1">
      <c r="A2" s="660" t="s">
        <v>76</v>
      </c>
      <c r="B2" s="661"/>
      <c r="C2" s="661"/>
      <c r="D2" s="661"/>
      <c r="E2" s="661"/>
      <c r="F2" s="661"/>
      <c r="G2" s="661"/>
      <c r="H2" s="661"/>
      <c r="I2" s="661"/>
      <c r="J2" s="661"/>
      <c r="K2" s="661"/>
      <c r="L2" s="661"/>
      <c r="M2" s="661"/>
      <c r="N2" s="661"/>
      <c r="O2" s="661"/>
      <c r="P2" s="661"/>
      <c r="Q2" s="661"/>
      <c r="R2" s="661"/>
      <c r="S2" s="661"/>
      <c r="T2" s="661"/>
      <c r="U2" s="661"/>
      <c r="V2" s="661"/>
      <c r="W2" s="662"/>
    </row>
    <row r="3" spans="1:23">
      <c r="A3" s="6"/>
      <c r="B3" s="6"/>
      <c r="C3" s="6"/>
      <c r="D3" s="6"/>
      <c r="E3" s="6"/>
      <c r="F3" s="6"/>
      <c r="G3" s="6"/>
      <c r="H3" s="6"/>
      <c r="I3" s="6"/>
      <c r="J3" s="6"/>
      <c r="K3" s="5"/>
      <c r="L3" s="5"/>
      <c r="M3" s="5"/>
    </row>
    <row r="4" spans="1:23" ht="15" thickBot="1"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41.25" customHeight="1" thickBot="1">
      <c r="A5" s="22" t="s">
        <v>5</v>
      </c>
      <c r="B5" s="22" t="s">
        <v>22</v>
      </c>
      <c r="C5" s="10" t="s">
        <v>2</v>
      </c>
      <c r="D5" s="10" t="s">
        <v>15</v>
      </c>
      <c r="E5" s="10" t="s">
        <v>40</v>
      </c>
      <c r="F5" s="9" t="s">
        <v>16</v>
      </c>
      <c r="G5" s="10" t="s">
        <v>17</v>
      </c>
      <c r="H5" s="12" t="s">
        <v>0</v>
      </c>
      <c r="I5" s="12" t="s">
        <v>8</v>
      </c>
      <c r="J5" s="13" t="s">
        <v>20</v>
      </c>
      <c r="K5" s="14" t="s">
        <v>9</v>
      </c>
      <c r="L5" s="59" t="s">
        <v>44</v>
      </c>
      <c r="M5" s="158" t="s">
        <v>38</v>
      </c>
      <c r="N5" s="158" t="s">
        <v>3</v>
      </c>
      <c r="O5" s="17" t="s">
        <v>10</v>
      </c>
      <c r="P5" s="18" t="s">
        <v>4</v>
      </c>
      <c r="Q5" s="218" t="s">
        <v>36</v>
      </c>
      <c r="R5" s="141" t="s">
        <v>11</v>
      </c>
      <c r="S5" s="75" t="s">
        <v>45</v>
      </c>
      <c r="T5" s="20" t="s">
        <v>41</v>
      </c>
      <c r="U5" s="20" t="s">
        <v>42</v>
      </c>
      <c r="V5" s="74" t="s">
        <v>43</v>
      </c>
      <c r="W5" s="21" t="s">
        <v>49</v>
      </c>
    </row>
    <row r="6" spans="1:23" ht="15" customHeight="1">
      <c r="A6" s="663" t="s">
        <v>62</v>
      </c>
      <c r="B6" s="362">
        <v>1</v>
      </c>
      <c r="C6" s="438"/>
      <c r="D6" s="257"/>
      <c r="E6" s="396"/>
      <c r="F6" s="259"/>
      <c r="G6" s="260"/>
      <c r="H6" s="397"/>
      <c r="I6" s="265"/>
      <c r="J6" s="398"/>
      <c r="K6" s="399"/>
      <c r="L6" s="507">
        <v>0</v>
      </c>
      <c r="M6" s="266">
        <v>0.1</v>
      </c>
      <c r="N6" s="267">
        <v>0</v>
      </c>
      <c r="O6" s="268">
        <f t="shared" ref="O6:O8" si="0">N6-P6</f>
        <v>0</v>
      </c>
      <c r="P6" s="377">
        <f t="shared" ref="P6:P34" si="1">N6/1.1</f>
        <v>0</v>
      </c>
      <c r="Q6" s="388">
        <v>0</v>
      </c>
      <c r="R6" s="269">
        <f t="shared" ref="R6:R34" si="2">N6-Q6</f>
        <v>0</v>
      </c>
      <c r="S6" s="270">
        <v>0</v>
      </c>
      <c r="T6" s="401"/>
      <c r="U6" s="402"/>
      <c r="V6" s="403"/>
      <c r="W6" s="272"/>
    </row>
    <row r="7" spans="1:23" ht="15" customHeight="1">
      <c r="A7" s="664"/>
      <c r="B7" s="160">
        <v>2</v>
      </c>
      <c r="C7" s="439"/>
      <c r="D7" s="162"/>
      <c r="E7" s="317"/>
      <c r="F7" s="273"/>
      <c r="G7" s="274"/>
      <c r="H7" s="275"/>
      <c r="I7" s="156"/>
      <c r="J7" s="404"/>
      <c r="K7" s="405"/>
      <c r="L7" s="528">
        <v>0</v>
      </c>
      <c r="M7" s="318">
        <v>0.1</v>
      </c>
      <c r="N7" s="278">
        <v>0</v>
      </c>
      <c r="O7" s="279">
        <f t="shared" si="0"/>
        <v>0</v>
      </c>
      <c r="P7" s="169">
        <f t="shared" si="1"/>
        <v>0</v>
      </c>
      <c r="Q7" s="220">
        <v>0</v>
      </c>
      <c r="R7" s="194">
        <f t="shared" si="2"/>
        <v>0</v>
      </c>
      <c r="S7" s="280">
        <v>0</v>
      </c>
      <c r="T7" s="407"/>
      <c r="U7" s="408"/>
      <c r="V7" s="409"/>
      <c r="W7" s="282"/>
    </row>
    <row r="8" spans="1:23" ht="15" customHeight="1">
      <c r="A8" s="664"/>
      <c r="B8" s="160">
        <v>3</v>
      </c>
      <c r="C8" s="439"/>
      <c r="D8" s="162"/>
      <c r="E8" s="317"/>
      <c r="F8" s="273"/>
      <c r="G8" s="274"/>
      <c r="H8" s="275"/>
      <c r="I8" s="156"/>
      <c r="J8" s="404"/>
      <c r="K8" s="405"/>
      <c r="L8" s="528">
        <v>0</v>
      </c>
      <c r="M8" s="193">
        <v>0.1</v>
      </c>
      <c r="N8" s="278">
        <v>0</v>
      </c>
      <c r="O8" s="279">
        <f t="shared" si="0"/>
        <v>0</v>
      </c>
      <c r="P8" s="169">
        <f t="shared" si="1"/>
        <v>0</v>
      </c>
      <c r="Q8" s="220">
        <v>0</v>
      </c>
      <c r="R8" s="194">
        <f t="shared" si="2"/>
        <v>0</v>
      </c>
      <c r="S8" s="280">
        <v>0</v>
      </c>
      <c r="T8" s="407"/>
      <c r="U8" s="408"/>
      <c r="V8" s="409"/>
      <c r="W8" s="282"/>
    </row>
    <row r="9" spans="1:23" ht="15" customHeight="1">
      <c r="A9" s="664"/>
      <c r="B9" s="160">
        <v>4</v>
      </c>
      <c r="C9" s="439"/>
      <c r="D9" s="162"/>
      <c r="E9" s="317"/>
      <c r="F9" s="273"/>
      <c r="G9" s="274"/>
      <c r="H9" s="275"/>
      <c r="I9" s="156"/>
      <c r="J9" s="404"/>
      <c r="K9" s="405"/>
      <c r="L9" s="528">
        <v>0</v>
      </c>
      <c r="M9" s="193">
        <v>0.1</v>
      </c>
      <c r="N9" s="278">
        <v>0</v>
      </c>
      <c r="O9" s="279">
        <f>N9-P9</f>
        <v>0</v>
      </c>
      <c r="P9" s="169">
        <f t="shared" si="1"/>
        <v>0</v>
      </c>
      <c r="Q9" s="220">
        <v>0</v>
      </c>
      <c r="R9" s="194">
        <f t="shared" si="2"/>
        <v>0</v>
      </c>
      <c r="S9" s="280">
        <v>0</v>
      </c>
      <c r="T9" s="407"/>
      <c r="U9" s="408"/>
      <c r="V9" s="409"/>
      <c r="W9" s="282"/>
    </row>
    <row r="10" spans="1:23">
      <c r="A10" s="664"/>
      <c r="B10" s="160">
        <v>5</v>
      </c>
      <c r="C10" s="439"/>
      <c r="D10" s="162"/>
      <c r="E10" s="317"/>
      <c r="F10" s="273"/>
      <c r="G10" s="274"/>
      <c r="H10" s="275"/>
      <c r="I10" s="156"/>
      <c r="J10" s="404"/>
      <c r="K10" s="405"/>
      <c r="L10" s="528">
        <v>0</v>
      </c>
      <c r="M10" s="318">
        <v>0.1</v>
      </c>
      <c r="N10" s="278">
        <v>0</v>
      </c>
      <c r="O10" s="279">
        <f t="shared" ref="O10:O34" si="3">N10-P10</f>
        <v>0</v>
      </c>
      <c r="P10" s="169">
        <f t="shared" si="1"/>
        <v>0</v>
      </c>
      <c r="Q10" s="220">
        <v>0</v>
      </c>
      <c r="R10" s="194">
        <f t="shared" si="2"/>
        <v>0</v>
      </c>
      <c r="S10" s="280">
        <v>0</v>
      </c>
      <c r="T10" s="407"/>
      <c r="U10" s="408"/>
      <c r="V10" s="409"/>
      <c r="W10" s="282"/>
    </row>
    <row r="11" spans="1:23" ht="15" customHeight="1">
      <c r="A11" s="664"/>
      <c r="B11" s="160">
        <v>6</v>
      </c>
      <c r="C11" s="439"/>
      <c r="D11" s="162"/>
      <c r="E11" s="317"/>
      <c r="F11" s="273"/>
      <c r="G11" s="274"/>
      <c r="H11" s="275"/>
      <c r="I11" s="156"/>
      <c r="J11" s="404"/>
      <c r="K11" s="405"/>
      <c r="L11" s="375">
        <v>0</v>
      </c>
      <c r="M11" s="193">
        <v>0.1</v>
      </c>
      <c r="N11" s="278">
        <v>0</v>
      </c>
      <c r="O11" s="279">
        <f t="shared" si="3"/>
        <v>0</v>
      </c>
      <c r="P11" s="169">
        <f t="shared" si="1"/>
        <v>0</v>
      </c>
      <c r="Q11" s="220">
        <v>0</v>
      </c>
      <c r="R11" s="194">
        <f t="shared" si="2"/>
        <v>0</v>
      </c>
      <c r="S11" s="280">
        <v>0</v>
      </c>
      <c r="T11" s="407"/>
      <c r="U11" s="408"/>
      <c r="V11" s="409"/>
      <c r="W11" s="282"/>
    </row>
    <row r="12" spans="1:23" ht="15.75" customHeight="1">
      <c r="A12" s="664"/>
      <c r="B12" s="160">
        <v>7</v>
      </c>
      <c r="C12" s="439"/>
      <c r="D12" s="162"/>
      <c r="E12" s="317"/>
      <c r="F12" s="273"/>
      <c r="G12" s="274"/>
      <c r="H12" s="275"/>
      <c r="I12" s="156"/>
      <c r="J12" s="404"/>
      <c r="K12" s="405"/>
      <c r="L12" s="375">
        <v>0</v>
      </c>
      <c r="M12" s="193">
        <v>0.1</v>
      </c>
      <c r="N12" s="278">
        <v>0</v>
      </c>
      <c r="O12" s="279">
        <f t="shared" si="3"/>
        <v>0</v>
      </c>
      <c r="P12" s="169">
        <f t="shared" si="1"/>
        <v>0</v>
      </c>
      <c r="Q12" s="220">
        <v>0</v>
      </c>
      <c r="R12" s="194">
        <f t="shared" si="2"/>
        <v>0</v>
      </c>
      <c r="S12" s="280">
        <v>0</v>
      </c>
      <c r="T12" s="407"/>
      <c r="U12" s="408"/>
      <c r="V12" s="409"/>
      <c r="W12" s="282"/>
    </row>
    <row r="13" spans="1:23" ht="15" customHeight="1">
      <c r="A13" s="664"/>
      <c r="B13" s="160">
        <v>8</v>
      </c>
      <c r="C13" s="439"/>
      <c r="D13" s="162"/>
      <c r="E13" s="317"/>
      <c r="F13" s="273"/>
      <c r="G13" s="274"/>
      <c r="H13" s="275"/>
      <c r="I13" s="156"/>
      <c r="J13" s="404"/>
      <c r="K13" s="405"/>
      <c r="L13" s="375">
        <v>0</v>
      </c>
      <c r="M13" s="193">
        <v>0.1</v>
      </c>
      <c r="N13" s="278">
        <v>0</v>
      </c>
      <c r="O13" s="279">
        <f t="shared" si="3"/>
        <v>0</v>
      </c>
      <c r="P13" s="169">
        <f t="shared" si="1"/>
        <v>0</v>
      </c>
      <c r="Q13" s="220">
        <v>0</v>
      </c>
      <c r="R13" s="194">
        <f t="shared" si="2"/>
        <v>0</v>
      </c>
      <c r="S13" s="280">
        <v>0</v>
      </c>
      <c r="T13" s="407"/>
      <c r="U13" s="408"/>
      <c r="V13" s="409"/>
      <c r="W13" s="282"/>
    </row>
    <row r="14" spans="1:23">
      <c r="A14" s="664"/>
      <c r="B14" s="160">
        <v>9</v>
      </c>
      <c r="C14" s="439"/>
      <c r="D14" s="162"/>
      <c r="E14" s="317"/>
      <c r="F14" s="273"/>
      <c r="G14" s="274"/>
      <c r="H14" s="275"/>
      <c r="I14" s="156"/>
      <c r="J14" s="404"/>
      <c r="K14" s="405"/>
      <c r="L14" s="375">
        <v>0</v>
      </c>
      <c r="M14" s="193">
        <v>0.1</v>
      </c>
      <c r="N14" s="278">
        <v>0</v>
      </c>
      <c r="O14" s="279">
        <f t="shared" si="3"/>
        <v>0</v>
      </c>
      <c r="P14" s="169">
        <f t="shared" si="1"/>
        <v>0</v>
      </c>
      <c r="Q14" s="220">
        <v>0</v>
      </c>
      <c r="R14" s="194">
        <f t="shared" si="2"/>
        <v>0</v>
      </c>
      <c r="S14" s="280">
        <v>0</v>
      </c>
      <c r="T14" s="407"/>
      <c r="U14" s="408"/>
      <c r="V14" s="409"/>
      <c r="W14" s="282"/>
    </row>
    <row r="15" spans="1:23">
      <c r="A15" s="664"/>
      <c r="B15" s="160">
        <v>10</v>
      </c>
      <c r="C15" s="439"/>
      <c r="D15" s="162"/>
      <c r="E15" s="317"/>
      <c r="F15" s="273"/>
      <c r="G15" s="274"/>
      <c r="H15" s="275"/>
      <c r="I15" s="156"/>
      <c r="J15" s="404"/>
      <c r="K15" s="405"/>
      <c r="L15" s="411">
        <v>0</v>
      </c>
      <c r="M15" s="193">
        <v>0.1</v>
      </c>
      <c r="N15" s="167">
        <v>0</v>
      </c>
      <c r="O15" s="168">
        <f t="shared" si="3"/>
        <v>0</v>
      </c>
      <c r="P15" s="169">
        <f t="shared" si="1"/>
        <v>0</v>
      </c>
      <c r="Q15" s="220">
        <v>0</v>
      </c>
      <c r="R15" s="194">
        <f t="shared" si="2"/>
        <v>0</v>
      </c>
      <c r="S15" s="280">
        <v>0</v>
      </c>
      <c r="T15" s="412"/>
      <c r="U15" s="408"/>
      <c r="V15" s="409"/>
      <c r="W15" s="282"/>
    </row>
    <row r="16" spans="1:23" ht="15" customHeight="1">
      <c r="A16" s="664"/>
      <c r="B16" s="160">
        <v>11</v>
      </c>
      <c r="C16" s="440"/>
      <c r="D16" s="299"/>
      <c r="E16" s="413"/>
      <c r="F16" s="301"/>
      <c r="G16" s="302"/>
      <c r="H16" s="414"/>
      <c r="I16" s="306"/>
      <c r="J16" s="415"/>
      <c r="K16" s="416"/>
      <c r="L16" s="376">
        <v>0</v>
      </c>
      <c r="M16" s="337">
        <v>0.1</v>
      </c>
      <c r="N16" s="315">
        <v>0</v>
      </c>
      <c r="O16" s="316">
        <f t="shared" si="3"/>
        <v>0</v>
      </c>
      <c r="P16" s="379">
        <f t="shared" si="1"/>
        <v>0</v>
      </c>
      <c r="Q16" s="391">
        <v>0</v>
      </c>
      <c r="R16" s="310">
        <f t="shared" si="2"/>
        <v>0</v>
      </c>
      <c r="S16" s="559">
        <v>0</v>
      </c>
      <c r="T16" s="417"/>
      <c r="U16" s="418"/>
      <c r="V16" s="419"/>
      <c r="W16" s="312"/>
    </row>
    <row r="17" spans="1:23" ht="15" customHeight="1">
      <c r="A17" s="664"/>
      <c r="B17" s="160">
        <v>12</v>
      </c>
      <c r="C17" s="441"/>
      <c r="D17" s="299"/>
      <c r="E17" s="313"/>
      <c r="F17" s="334"/>
      <c r="G17" s="335"/>
      <c r="H17" s="414"/>
      <c r="I17" s="306"/>
      <c r="J17" s="420"/>
      <c r="K17" s="421"/>
      <c r="L17" s="376">
        <v>0</v>
      </c>
      <c r="M17" s="307">
        <v>0.1</v>
      </c>
      <c r="N17" s="315">
        <v>0</v>
      </c>
      <c r="O17" s="168">
        <f t="shared" si="3"/>
        <v>0</v>
      </c>
      <c r="P17" s="169">
        <f t="shared" si="1"/>
        <v>0</v>
      </c>
      <c r="Q17" s="391">
        <v>0</v>
      </c>
      <c r="R17" s="310">
        <f t="shared" si="2"/>
        <v>0</v>
      </c>
      <c r="S17" s="559">
        <v>0</v>
      </c>
      <c r="T17" s="422"/>
      <c r="U17" s="423"/>
      <c r="V17" s="424"/>
      <c r="W17" s="425"/>
    </row>
    <row r="18" spans="1:23" ht="15" customHeight="1">
      <c r="A18" s="664"/>
      <c r="B18" s="160">
        <v>13</v>
      </c>
      <c r="C18" s="161"/>
      <c r="D18" s="162"/>
      <c r="E18" s="317"/>
      <c r="F18" s="163"/>
      <c r="G18" s="319"/>
      <c r="H18" s="275"/>
      <c r="I18" s="156"/>
      <c r="J18" s="426"/>
      <c r="K18" s="166"/>
      <c r="L18" s="411">
        <v>0</v>
      </c>
      <c r="M18" s="193">
        <v>0.1</v>
      </c>
      <c r="N18" s="167">
        <v>0</v>
      </c>
      <c r="O18" s="168">
        <f t="shared" si="3"/>
        <v>0</v>
      </c>
      <c r="P18" s="169">
        <f t="shared" si="1"/>
        <v>0</v>
      </c>
      <c r="Q18" s="220">
        <v>0</v>
      </c>
      <c r="R18" s="194">
        <f t="shared" si="2"/>
        <v>0</v>
      </c>
      <c r="S18" s="280">
        <v>0</v>
      </c>
      <c r="T18" s="428"/>
      <c r="U18" s="429"/>
      <c r="V18" s="430"/>
      <c r="W18" s="164"/>
    </row>
    <row r="19" spans="1:23" ht="15" customHeight="1">
      <c r="A19" s="664"/>
      <c r="B19" s="160">
        <v>14</v>
      </c>
      <c r="C19" s="161"/>
      <c r="D19" s="162"/>
      <c r="E19" s="317"/>
      <c r="F19" s="163"/>
      <c r="G19" s="319"/>
      <c r="H19" s="275"/>
      <c r="I19" s="156"/>
      <c r="J19" s="426"/>
      <c r="K19" s="166"/>
      <c r="L19" s="411">
        <v>0</v>
      </c>
      <c r="M19" s="193">
        <v>0.1</v>
      </c>
      <c r="N19" s="167">
        <v>0</v>
      </c>
      <c r="O19" s="168">
        <f t="shared" si="3"/>
        <v>0</v>
      </c>
      <c r="P19" s="169">
        <f t="shared" si="1"/>
        <v>0</v>
      </c>
      <c r="Q19" s="220">
        <v>0</v>
      </c>
      <c r="R19" s="194">
        <f t="shared" si="2"/>
        <v>0</v>
      </c>
      <c r="S19" s="280">
        <v>0</v>
      </c>
      <c r="T19" s="428"/>
      <c r="U19" s="429"/>
      <c r="V19" s="430"/>
      <c r="W19" s="164"/>
    </row>
    <row r="20" spans="1:23" ht="15" customHeight="1">
      <c r="A20" s="664"/>
      <c r="B20" s="160">
        <v>15</v>
      </c>
      <c r="C20" s="441"/>
      <c r="D20" s="299"/>
      <c r="E20" s="413"/>
      <c r="F20" s="334"/>
      <c r="G20" s="335"/>
      <c r="H20" s="414"/>
      <c r="I20" s="306"/>
      <c r="J20" s="420"/>
      <c r="K20" s="421"/>
      <c r="L20" s="376">
        <v>0</v>
      </c>
      <c r="M20" s="307">
        <v>0.1</v>
      </c>
      <c r="N20" s="315">
        <v>0</v>
      </c>
      <c r="O20" s="316">
        <f t="shared" si="3"/>
        <v>0</v>
      </c>
      <c r="P20" s="379">
        <f t="shared" si="1"/>
        <v>0</v>
      </c>
      <c r="Q20" s="391">
        <v>0</v>
      </c>
      <c r="R20" s="310">
        <f t="shared" si="2"/>
        <v>0</v>
      </c>
      <c r="S20" s="559">
        <v>0</v>
      </c>
      <c r="T20" s="412"/>
      <c r="U20" s="423"/>
      <c r="V20" s="424"/>
      <c r="W20" s="340"/>
    </row>
    <row r="21" spans="1:23" ht="15" customHeight="1">
      <c r="A21" s="664"/>
      <c r="B21" s="160">
        <v>16</v>
      </c>
      <c r="C21" s="441"/>
      <c r="D21" s="299"/>
      <c r="E21" s="413"/>
      <c r="F21" s="431"/>
      <c r="G21" s="432"/>
      <c r="H21" s="314"/>
      <c r="I21" s="433"/>
      <c r="J21" s="434"/>
      <c r="K21" s="435"/>
      <c r="L21" s="376">
        <v>0</v>
      </c>
      <c r="M21" s="307">
        <v>0.1</v>
      </c>
      <c r="N21" s="315">
        <v>0</v>
      </c>
      <c r="O21" s="316">
        <f t="shared" si="3"/>
        <v>0</v>
      </c>
      <c r="P21" s="379">
        <f t="shared" si="1"/>
        <v>0</v>
      </c>
      <c r="Q21" s="391">
        <v>0</v>
      </c>
      <c r="R21" s="310">
        <f t="shared" si="2"/>
        <v>0</v>
      </c>
      <c r="S21" s="559">
        <v>0</v>
      </c>
      <c r="T21" s="412"/>
      <c r="U21" s="423"/>
      <c r="V21" s="424"/>
      <c r="W21" s="340"/>
    </row>
    <row r="22" spans="1:23" ht="15" customHeight="1">
      <c r="A22" s="664"/>
      <c r="B22" s="160">
        <v>17</v>
      </c>
      <c r="C22" s="161"/>
      <c r="D22" s="162"/>
      <c r="E22" s="317"/>
      <c r="F22" s="163"/>
      <c r="G22" s="319"/>
      <c r="H22" s="275"/>
      <c r="I22" s="156"/>
      <c r="J22" s="426"/>
      <c r="K22" s="166"/>
      <c r="L22" s="411">
        <v>0</v>
      </c>
      <c r="M22" s="193">
        <v>0.1</v>
      </c>
      <c r="N22" s="167">
        <v>0</v>
      </c>
      <c r="O22" s="168">
        <f t="shared" si="3"/>
        <v>0</v>
      </c>
      <c r="P22" s="169">
        <f t="shared" si="1"/>
        <v>0</v>
      </c>
      <c r="Q22" s="220">
        <v>0</v>
      </c>
      <c r="R22" s="194">
        <f t="shared" si="2"/>
        <v>0</v>
      </c>
      <c r="S22" s="280">
        <v>0</v>
      </c>
      <c r="T22" s="428"/>
      <c r="U22" s="429"/>
      <c r="V22" s="430"/>
      <c r="W22" s="164"/>
    </row>
    <row r="23" spans="1:23" ht="15" customHeight="1">
      <c r="A23" s="664"/>
      <c r="B23" s="160">
        <v>18</v>
      </c>
      <c r="C23" s="161"/>
      <c r="D23" s="162"/>
      <c r="E23" s="317"/>
      <c r="F23" s="163"/>
      <c r="G23" s="319"/>
      <c r="H23" s="275"/>
      <c r="I23" s="156"/>
      <c r="J23" s="426"/>
      <c r="K23" s="166"/>
      <c r="L23" s="411">
        <v>0</v>
      </c>
      <c r="M23" s="193">
        <v>0.1</v>
      </c>
      <c r="N23" s="167">
        <v>0</v>
      </c>
      <c r="O23" s="168">
        <f t="shared" si="3"/>
        <v>0</v>
      </c>
      <c r="P23" s="169">
        <f t="shared" si="1"/>
        <v>0</v>
      </c>
      <c r="Q23" s="220">
        <v>0</v>
      </c>
      <c r="R23" s="194">
        <f t="shared" si="2"/>
        <v>0</v>
      </c>
      <c r="S23" s="280">
        <v>0</v>
      </c>
      <c r="T23" s="428"/>
      <c r="U23" s="429"/>
      <c r="V23" s="430"/>
      <c r="W23" s="164"/>
    </row>
    <row r="24" spans="1:23" ht="15" customHeight="1">
      <c r="A24" s="664"/>
      <c r="B24" s="160">
        <v>19</v>
      </c>
      <c r="C24" s="161"/>
      <c r="D24" s="162"/>
      <c r="E24" s="317"/>
      <c r="F24" s="163"/>
      <c r="G24" s="319"/>
      <c r="H24" s="275"/>
      <c r="I24" s="156"/>
      <c r="J24" s="426"/>
      <c r="K24" s="166"/>
      <c r="L24" s="411">
        <v>0</v>
      </c>
      <c r="M24" s="193">
        <v>0.1</v>
      </c>
      <c r="N24" s="167">
        <v>0</v>
      </c>
      <c r="O24" s="168">
        <f t="shared" si="3"/>
        <v>0</v>
      </c>
      <c r="P24" s="169">
        <f t="shared" si="1"/>
        <v>0</v>
      </c>
      <c r="Q24" s="220">
        <v>0</v>
      </c>
      <c r="R24" s="194">
        <f t="shared" si="2"/>
        <v>0</v>
      </c>
      <c r="S24" s="280">
        <v>0</v>
      </c>
      <c r="T24" s="428"/>
      <c r="U24" s="429"/>
      <c r="V24" s="430"/>
      <c r="W24" s="164"/>
    </row>
    <row r="25" spans="1:23" ht="15" customHeight="1">
      <c r="A25" s="664"/>
      <c r="B25" s="160">
        <v>20</v>
      </c>
      <c r="C25" s="161"/>
      <c r="D25" s="162"/>
      <c r="E25" s="317"/>
      <c r="F25" s="163"/>
      <c r="G25" s="319"/>
      <c r="H25" s="275"/>
      <c r="I25" s="156"/>
      <c r="J25" s="426"/>
      <c r="K25" s="166"/>
      <c r="L25" s="411">
        <v>0</v>
      </c>
      <c r="M25" s="193">
        <v>0.1</v>
      </c>
      <c r="N25" s="167">
        <v>0</v>
      </c>
      <c r="O25" s="168">
        <f t="shared" si="3"/>
        <v>0</v>
      </c>
      <c r="P25" s="169">
        <f t="shared" si="1"/>
        <v>0</v>
      </c>
      <c r="Q25" s="220">
        <v>0</v>
      </c>
      <c r="R25" s="194">
        <f t="shared" si="2"/>
        <v>0</v>
      </c>
      <c r="S25" s="280">
        <v>0</v>
      </c>
      <c r="T25" s="428"/>
      <c r="U25" s="429"/>
      <c r="V25" s="430"/>
      <c r="W25" s="164"/>
    </row>
    <row r="26" spans="1:23" ht="15" customHeight="1">
      <c r="A26" s="664"/>
      <c r="B26" s="160">
        <v>21</v>
      </c>
      <c r="C26" s="161"/>
      <c r="D26" s="162"/>
      <c r="E26" s="317"/>
      <c r="F26" s="163"/>
      <c r="G26" s="319"/>
      <c r="H26" s="275"/>
      <c r="I26" s="156"/>
      <c r="J26" s="426"/>
      <c r="K26" s="166"/>
      <c r="L26" s="411">
        <v>0</v>
      </c>
      <c r="M26" s="193">
        <v>0.1</v>
      </c>
      <c r="N26" s="167">
        <v>0</v>
      </c>
      <c r="O26" s="168">
        <f t="shared" si="3"/>
        <v>0</v>
      </c>
      <c r="P26" s="169">
        <f t="shared" si="1"/>
        <v>0</v>
      </c>
      <c r="Q26" s="220">
        <v>0</v>
      </c>
      <c r="R26" s="194">
        <f t="shared" si="2"/>
        <v>0</v>
      </c>
      <c r="S26" s="280">
        <v>0</v>
      </c>
      <c r="T26" s="428"/>
      <c r="U26" s="429"/>
      <c r="V26" s="430"/>
      <c r="W26" s="164"/>
    </row>
    <row r="27" spans="1:23" ht="15" customHeight="1">
      <c r="A27" s="664"/>
      <c r="B27" s="160">
        <v>22</v>
      </c>
      <c r="C27" s="441"/>
      <c r="D27" s="299"/>
      <c r="E27" s="313"/>
      <c r="F27" s="334"/>
      <c r="G27" s="335"/>
      <c r="H27" s="414"/>
      <c r="I27" s="306"/>
      <c r="J27" s="420"/>
      <c r="K27" s="421"/>
      <c r="L27" s="376">
        <v>0</v>
      </c>
      <c r="M27" s="337">
        <v>0.1</v>
      </c>
      <c r="N27" s="315">
        <v>0</v>
      </c>
      <c r="O27" s="316">
        <f t="shared" si="3"/>
        <v>0</v>
      </c>
      <c r="P27" s="379">
        <f t="shared" si="1"/>
        <v>0</v>
      </c>
      <c r="Q27" s="391">
        <v>0</v>
      </c>
      <c r="R27" s="310">
        <f t="shared" si="2"/>
        <v>0</v>
      </c>
      <c r="S27" s="559">
        <v>0</v>
      </c>
      <c r="T27" s="422"/>
      <c r="U27" s="423"/>
      <c r="V27" s="424"/>
      <c r="W27" s="340"/>
    </row>
    <row r="28" spans="1:23" ht="15" customHeight="1">
      <c r="A28" s="664"/>
      <c r="B28" s="160">
        <v>23</v>
      </c>
      <c r="C28" s="161"/>
      <c r="D28" s="162"/>
      <c r="E28" s="317"/>
      <c r="F28" s="163"/>
      <c r="G28" s="319"/>
      <c r="H28" s="275"/>
      <c r="I28" s="156"/>
      <c r="J28" s="426"/>
      <c r="K28" s="166"/>
      <c r="L28" s="411">
        <v>0</v>
      </c>
      <c r="M28" s="193">
        <v>0.1</v>
      </c>
      <c r="N28" s="167">
        <v>0</v>
      </c>
      <c r="O28" s="168">
        <f t="shared" si="3"/>
        <v>0</v>
      </c>
      <c r="P28" s="169">
        <f t="shared" si="1"/>
        <v>0</v>
      </c>
      <c r="Q28" s="220">
        <v>0</v>
      </c>
      <c r="R28" s="194">
        <f t="shared" si="2"/>
        <v>0</v>
      </c>
      <c r="S28" s="280">
        <v>0</v>
      </c>
      <c r="T28" s="428"/>
      <c r="U28" s="429"/>
      <c r="V28" s="430"/>
      <c r="W28" s="164"/>
    </row>
    <row r="29" spans="1:23" ht="15" customHeight="1">
      <c r="A29" s="664"/>
      <c r="B29" s="160">
        <v>24</v>
      </c>
      <c r="C29" s="161"/>
      <c r="D29" s="162"/>
      <c r="E29" s="317"/>
      <c r="F29" s="163"/>
      <c r="G29" s="319"/>
      <c r="H29" s="275"/>
      <c r="I29" s="156"/>
      <c r="J29" s="426"/>
      <c r="K29" s="166"/>
      <c r="L29" s="411">
        <v>0</v>
      </c>
      <c r="M29" s="193">
        <v>0.1</v>
      </c>
      <c r="N29" s="167">
        <v>0</v>
      </c>
      <c r="O29" s="168">
        <f t="shared" si="3"/>
        <v>0</v>
      </c>
      <c r="P29" s="169">
        <f t="shared" si="1"/>
        <v>0</v>
      </c>
      <c r="Q29" s="220">
        <v>0</v>
      </c>
      <c r="R29" s="194">
        <f t="shared" si="2"/>
        <v>0</v>
      </c>
      <c r="S29" s="280">
        <v>0</v>
      </c>
      <c r="T29" s="428"/>
      <c r="U29" s="429"/>
      <c r="V29" s="430"/>
      <c r="W29" s="164"/>
    </row>
    <row r="30" spans="1:23" ht="15" customHeight="1">
      <c r="A30" s="664"/>
      <c r="B30" s="160">
        <v>25</v>
      </c>
      <c r="C30" s="441"/>
      <c r="D30" s="299"/>
      <c r="E30" s="313"/>
      <c r="F30" s="334"/>
      <c r="G30" s="335"/>
      <c r="H30" s="414"/>
      <c r="I30" s="306"/>
      <c r="J30" s="420"/>
      <c r="K30" s="421"/>
      <c r="L30" s="376">
        <v>0</v>
      </c>
      <c r="M30" s="307">
        <v>0.1</v>
      </c>
      <c r="N30" s="315">
        <v>0</v>
      </c>
      <c r="O30" s="316">
        <f t="shared" si="3"/>
        <v>0</v>
      </c>
      <c r="P30" s="379">
        <f t="shared" si="1"/>
        <v>0</v>
      </c>
      <c r="Q30" s="391">
        <v>0</v>
      </c>
      <c r="R30" s="310">
        <f t="shared" si="2"/>
        <v>0</v>
      </c>
      <c r="S30" s="559">
        <v>0</v>
      </c>
      <c r="T30" s="436"/>
      <c r="U30" s="423"/>
      <c r="V30" s="424"/>
      <c r="W30" s="340"/>
    </row>
    <row r="31" spans="1:23" ht="15" customHeight="1">
      <c r="A31" s="664"/>
      <c r="B31" s="160">
        <v>26</v>
      </c>
      <c r="C31" s="161"/>
      <c r="D31" s="162"/>
      <c r="E31" s="317"/>
      <c r="F31" s="163"/>
      <c r="G31" s="319"/>
      <c r="H31" s="275"/>
      <c r="I31" s="156"/>
      <c r="J31" s="426"/>
      <c r="K31" s="166"/>
      <c r="L31" s="411">
        <v>0</v>
      </c>
      <c r="M31" s="193">
        <v>0.1</v>
      </c>
      <c r="N31" s="167">
        <v>0</v>
      </c>
      <c r="O31" s="168">
        <f t="shared" si="3"/>
        <v>0</v>
      </c>
      <c r="P31" s="169">
        <f t="shared" si="1"/>
        <v>0</v>
      </c>
      <c r="Q31" s="220">
        <v>0</v>
      </c>
      <c r="R31" s="194">
        <f t="shared" si="2"/>
        <v>0</v>
      </c>
      <c r="S31" s="280">
        <v>0</v>
      </c>
      <c r="T31" s="428"/>
      <c r="U31" s="429"/>
      <c r="V31" s="430"/>
      <c r="W31" s="164"/>
    </row>
    <row r="32" spans="1:23" ht="15" customHeight="1">
      <c r="A32" s="664"/>
      <c r="B32" s="160">
        <v>27</v>
      </c>
      <c r="C32" s="161"/>
      <c r="D32" s="162"/>
      <c r="E32" s="317"/>
      <c r="F32" s="163"/>
      <c r="G32" s="319"/>
      <c r="H32" s="275"/>
      <c r="I32" s="156"/>
      <c r="J32" s="426"/>
      <c r="K32" s="166"/>
      <c r="L32" s="411">
        <v>0</v>
      </c>
      <c r="M32" s="193">
        <v>0.1</v>
      </c>
      <c r="N32" s="167">
        <v>0</v>
      </c>
      <c r="O32" s="168">
        <f t="shared" si="3"/>
        <v>0</v>
      </c>
      <c r="P32" s="169">
        <f t="shared" si="1"/>
        <v>0</v>
      </c>
      <c r="Q32" s="220">
        <v>0</v>
      </c>
      <c r="R32" s="194">
        <f t="shared" si="2"/>
        <v>0</v>
      </c>
      <c r="S32" s="280">
        <v>0</v>
      </c>
      <c r="T32" s="428"/>
      <c r="U32" s="429"/>
      <c r="V32" s="430"/>
      <c r="W32" s="164"/>
    </row>
    <row r="33" spans="1:23" ht="15" customHeight="1">
      <c r="A33" s="664"/>
      <c r="B33" s="160">
        <v>28</v>
      </c>
      <c r="C33" s="161"/>
      <c r="D33" s="162"/>
      <c r="E33" s="317"/>
      <c r="F33" s="163"/>
      <c r="G33" s="319"/>
      <c r="H33" s="275"/>
      <c r="I33" s="156"/>
      <c r="J33" s="426"/>
      <c r="K33" s="166"/>
      <c r="L33" s="411">
        <v>0</v>
      </c>
      <c r="M33" s="193">
        <v>0.1</v>
      </c>
      <c r="N33" s="167">
        <v>0</v>
      </c>
      <c r="O33" s="168">
        <f t="shared" si="3"/>
        <v>0</v>
      </c>
      <c r="P33" s="169">
        <f t="shared" si="1"/>
        <v>0</v>
      </c>
      <c r="Q33" s="220">
        <v>0</v>
      </c>
      <c r="R33" s="194">
        <f t="shared" si="2"/>
        <v>0</v>
      </c>
      <c r="S33" s="280">
        <v>0</v>
      </c>
      <c r="T33" s="428"/>
      <c r="U33" s="429"/>
      <c r="V33" s="430"/>
      <c r="W33" s="164"/>
    </row>
    <row r="34" spans="1:23" ht="15" customHeight="1">
      <c r="A34" s="664"/>
      <c r="B34" s="160">
        <v>29</v>
      </c>
      <c r="C34" s="161"/>
      <c r="D34" s="162"/>
      <c r="E34" s="317"/>
      <c r="F34" s="163"/>
      <c r="G34" s="319"/>
      <c r="H34" s="275"/>
      <c r="I34" s="156"/>
      <c r="J34" s="426"/>
      <c r="K34" s="166"/>
      <c r="L34" s="411">
        <v>0</v>
      </c>
      <c r="M34" s="193">
        <v>0.1</v>
      </c>
      <c r="N34" s="167">
        <v>0</v>
      </c>
      <c r="O34" s="168">
        <f t="shared" si="3"/>
        <v>0</v>
      </c>
      <c r="P34" s="169">
        <f t="shared" si="1"/>
        <v>0</v>
      </c>
      <c r="Q34" s="220">
        <v>0</v>
      </c>
      <c r="R34" s="194">
        <f t="shared" si="2"/>
        <v>0</v>
      </c>
      <c r="S34" s="280">
        <v>0</v>
      </c>
      <c r="T34" s="428"/>
      <c r="U34" s="429"/>
      <c r="V34" s="430"/>
      <c r="W34" s="164"/>
    </row>
    <row r="35" spans="1:23" ht="15" customHeight="1">
      <c r="A35" s="664"/>
      <c r="B35" s="160">
        <v>30</v>
      </c>
      <c r="C35" s="161"/>
      <c r="D35" s="162"/>
      <c r="E35" s="317"/>
      <c r="F35" s="163"/>
      <c r="G35" s="319"/>
      <c r="H35" s="275"/>
      <c r="I35" s="156"/>
      <c r="J35" s="426"/>
      <c r="K35" s="166"/>
      <c r="L35" s="411">
        <v>0</v>
      </c>
      <c r="M35" s="193">
        <v>0.1</v>
      </c>
      <c r="N35" s="167">
        <v>0</v>
      </c>
      <c r="O35" s="168">
        <f t="shared" ref="O35:O43" si="4">N35-P35</f>
        <v>0</v>
      </c>
      <c r="P35" s="169">
        <f t="shared" ref="P35:P43" si="5">N35/1.1</f>
        <v>0</v>
      </c>
      <c r="Q35" s="220">
        <v>0</v>
      </c>
      <c r="R35" s="194">
        <f t="shared" ref="R35:R43" si="6">N35-Q35</f>
        <v>0</v>
      </c>
      <c r="S35" s="280">
        <v>0</v>
      </c>
      <c r="T35" s="428"/>
      <c r="U35" s="429"/>
      <c r="V35" s="430"/>
      <c r="W35" s="164"/>
    </row>
    <row r="36" spans="1:23" ht="15" customHeight="1">
      <c r="A36" s="664"/>
      <c r="B36" s="160">
        <v>31</v>
      </c>
      <c r="C36" s="441"/>
      <c r="D36" s="299"/>
      <c r="E36" s="313"/>
      <c r="F36" s="334"/>
      <c r="G36" s="335"/>
      <c r="H36" s="414"/>
      <c r="I36" s="306"/>
      <c r="J36" s="420"/>
      <c r="K36" s="421"/>
      <c r="L36" s="411">
        <v>0</v>
      </c>
      <c r="M36" s="193">
        <v>0.1</v>
      </c>
      <c r="N36" s="167">
        <v>0</v>
      </c>
      <c r="O36" s="168">
        <f t="shared" si="4"/>
        <v>0</v>
      </c>
      <c r="P36" s="169">
        <f t="shared" si="5"/>
        <v>0</v>
      </c>
      <c r="Q36" s="220">
        <v>0</v>
      </c>
      <c r="R36" s="194">
        <f t="shared" si="6"/>
        <v>0</v>
      </c>
      <c r="S36" s="280">
        <v>0</v>
      </c>
      <c r="T36" s="436"/>
      <c r="U36" s="423"/>
      <c r="V36" s="424"/>
      <c r="W36" s="340"/>
    </row>
    <row r="37" spans="1:23" ht="15" customHeight="1">
      <c r="A37" s="664"/>
      <c r="B37" s="160">
        <v>32</v>
      </c>
      <c r="C37" s="441"/>
      <c r="D37" s="299"/>
      <c r="E37" s="313"/>
      <c r="F37" s="334"/>
      <c r="G37" s="335"/>
      <c r="H37" s="414"/>
      <c r="I37" s="306"/>
      <c r="J37" s="420"/>
      <c r="K37" s="421"/>
      <c r="L37" s="411">
        <v>0</v>
      </c>
      <c r="M37" s="193">
        <v>0.1</v>
      </c>
      <c r="N37" s="167">
        <v>0</v>
      </c>
      <c r="O37" s="168">
        <f t="shared" si="4"/>
        <v>0</v>
      </c>
      <c r="P37" s="169">
        <f t="shared" si="5"/>
        <v>0</v>
      </c>
      <c r="Q37" s="220">
        <v>0</v>
      </c>
      <c r="R37" s="194">
        <f t="shared" si="6"/>
        <v>0</v>
      </c>
      <c r="S37" s="280">
        <v>0</v>
      </c>
      <c r="T37" s="422"/>
      <c r="U37" s="423"/>
      <c r="V37" s="424"/>
      <c r="W37" s="340"/>
    </row>
    <row r="38" spans="1:23" ht="15" customHeight="1">
      <c r="A38" s="664"/>
      <c r="B38" s="160">
        <v>33</v>
      </c>
      <c r="C38" s="161"/>
      <c r="D38" s="162"/>
      <c r="E38" s="317"/>
      <c r="F38" s="163"/>
      <c r="G38" s="319"/>
      <c r="H38" s="275"/>
      <c r="I38" s="156"/>
      <c r="J38" s="426"/>
      <c r="K38" s="166"/>
      <c r="L38" s="411">
        <v>0</v>
      </c>
      <c r="M38" s="193">
        <v>0.1</v>
      </c>
      <c r="N38" s="167">
        <v>0</v>
      </c>
      <c r="O38" s="168">
        <f t="shared" si="4"/>
        <v>0</v>
      </c>
      <c r="P38" s="169">
        <f t="shared" si="5"/>
        <v>0</v>
      </c>
      <c r="Q38" s="220">
        <v>0</v>
      </c>
      <c r="R38" s="194">
        <f t="shared" si="6"/>
        <v>0</v>
      </c>
      <c r="S38" s="280">
        <v>0</v>
      </c>
      <c r="T38" s="428"/>
      <c r="U38" s="429"/>
      <c r="V38" s="430"/>
      <c r="W38" s="164"/>
    </row>
    <row r="39" spans="1:23" ht="15" customHeight="1">
      <c r="A39" s="664"/>
      <c r="B39" s="160">
        <v>34</v>
      </c>
      <c r="C39" s="161"/>
      <c r="D39" s="162"/>
      <c r="E39" s="317"/>
      <c r="F39" s="163"/>
      <c r="G39" s="319"/>
      <c r="H39" s="275"/>
      <c r="I39" s="156"/>
      <c r="J39" s="426"/>
      <c r="K39" s="166"/>
      <c r="L39" s="411">
        <v>0</v>
      </c>
      <c r="M39" s="193">
        <v>0.1</v>
      </c>
      <c r="N39" s="167">
        <v>0</v>
      </c>
      <c r="O39" s="168">
        <f t="shared" si="4"/>
        <v>0</v>
      </c>
      <c r="P39" s="169">
        <f t="shared" si="5"/>
        <v>0</v>
      </c>
      <c r="Q39" s="220">
        <v>0</v>
      </c>
      <c r="R39" s="194">
        <f t="shared" si="6"/>
        <v>0</v>
      </c>
      <c r="S39" s="280">
        <v>0</v>
      </c>
      <c r="T39" s="436"/>
      <c r="U39" s="429"/>
      <c r="V39" s="430"/>
      <c r="W39" s="164"/>
    </row>
    <row r="40" spans="1:23" ht="15" customHeight="1">
      <c r="A40" s="664"/>
      <c r="B40" s="160">
        <v>35</v>
      </c>
      <c r="C40" s="161"/>
      <c r="D40" s="162"/>
      <c r="E40" s="317"/>
      <c r="F40" s="163"/>
      <c r="G40" s="319"/>
      <c r="H40" s="275"/>
      <c r="I40" s="156"/>
      <c r="J40" s="426"/>
      <c r="K40" s="166"/>
      <c r="L40" s="411">
        <v>0</v>
      </c>
      <c r="M40" s="193">
        <v>0.1</v>
      </c>
      <c r="N40" s="167">
        <v>0</v>
      </c>
      <c r="O40" s="168">
        <f t="shared" si="4"/>
        <v>0</v>
      </c>
      <c r="P40" s="169">
        <f t="shared" si="5"/>
        <v>0</v>
      </c>
      <c r="Q40" s="220">
        <v>0</v>
      </c>
      <c r="R40" s="194">
        <f t="shared" si="6"/>
        <v>0</v>
      </c>
      <c r="S40" s="280">
        <v>0</v>
      </c>
      <c r="T40" s="428"/>
      <c r="U40" s="429"/>
      <c r="V40" s="430"/>
      <c r="W40" s="164"/>
    </row>
    <row r="41" spans="1:23" ht="15" customHeight="1">
      <c r="A41" s="664"/>
      <c r="B41" s="160">
        <v>36</v>
      </c>
      <c r="C41" s="161"/>
      <c r="D41" s="162"/>
      <c r="E41" s="317"/>
      <c r="F41" s="163"/>
      <c r="G41" s="319"/>
      <c r="H41" s="275"/>
      <c r="I41" s="156"/>
      <c r="J41" s="426"/>
      <c r="K41" s="166"/>
      <c r="L41" s="411">
        <v>0</v>
      </c>
      <c r="M41" s="193">
        <v>0.1</v>
      </c>
      <c r="N41" s="167">
        <v>0</v>
      </c>
      <c r="O41" s="168">
        <f t="shared" si="4"/>
        <v>0</v>
      </c>
      <c r="P41" s="169">
        <f t="shared" si="5"/>
        <v>0</v>
      </c>
      <c r="Q41" s="220">
        <v>0</v>
      </c>
      <c r="R41" s="194">
        <f t="shared" si="6"/>
        <v>0</v>
      </c>
      <c r="S41" s="280">
        <v>0</v>
      </c>
      <c r="T41" s="428"/>
      <c r="U41" s="429"/>
      <c r="V41" s="430"/>
      <c r="W41" s="164"/>
    </row>
    <row r="42" spans="1:23" ht="15" customHeight="1">
      <c r="A42" s="664"/>
      <c r="B42" s="160">
        <v>37</v>
      </c>
      <c r="C42" s="161"/>
      <c r="D42" s="162"/>
      <c r="E42" s="342"/>
      <c r="F42" s="163"/>
      <c r="G42" s="319"/>
      <c r="H42" s="191"/>
      <c r="I42" s="156"/>
      <c r="J42" s="426"/>
      <c r="K42" s="166"/>
      <c r="L42" s="411">
        <v>0</v>
      </c>
      <c r="M42" s="193">
        <v>0.1</v>
      </c>
      <c r="N42" s="167">
        <v>0</v>
      </c>
      <c r="O42" s="168">
        <f t="shared" si="4"/>
        <v>0</v>
      </c>
      <c r="P42" s="169">
        <f t="shared" si="5"/>
        <v>0</v>
      </c>
      <c r="Q42" s="220">
        <v>0</v>
      </c>
      <c r="R42" s="194">
        <f t="shared" si="6"/>
        <v>0</v>
      </c>
      <c r="S42" s="280">
        <v>0</v>
      </c>
      <c r="T42" s="428"/>
      <c r="U42" s="429"/>
      <c r="V42" s="430"/>
      <c r="W42" s="164"/>
    </row>
    <row r="43" spans="1:23" ht="15" customHeight="1">
      <c r="A43" s="664"/>
      <c r="B43" s="160">
        <v>38</v>
      </c>
      <c r="C43" s="441"/>
      <c r="D43" s="299"/>
      <c r="E43" s="437"/>
      <c r="F43" s="334"/>
      <c r="G43" s="335"/>
      <c r="H43" s="303"/>
      <c r="I43" s="306"/>
      <c r="J43" s="420"/>
      <c r="K43" s="421"/>
      <c r="L43" s="411">
        <v>0</v>
      </c>
      <c r="M43" s="193">
        <v>0.1</v>
      </c>
      <c r="N43" s="167">
        <v>0</v>
      </c>
      <c r="O43" s="168">
        <f t="shared" si="4"/>
        <v>0</v>
      </c>
      <c r="P43" s="169">
        <f t="shared" si="5"/>
        <v>0</v>
      </c>
      <c r="Q43" s="220">
        <v>0</v>
      </c>
      <c r="R43" s="194">
        <f t="shared" si="6"/>
        <v>0</v>
      </c>
      <c r="S43" s="280">
        <v>0</v>
      </c>
      <c r="T43" s="436"/>
      <c r="U43" s="423"/>
      <c r="V43" s="424"/>
      <c r="W43" s="340"/>
    </row>
    <row r="44" spans="1:23" ht="15" customHeight="1">
      <c r="A44" s="664"/>
      <c r="B44" s="160">
        <v>39</v>
      </c>
      <c r="C44" s="161"/>
      <c r="D44" s="162"/>
      <c r="E44" s="342"/>
      <c r="F44" s="163"/>
      <c r="G44" s="319"/>
      <c r="H44" s="191"/>
      <c r="I44" s="156"/>
      <c r="J44" s="426"/>
      <c r="K44" s="166"/>
      <c r="L44" s="411">
        <v>0</v>
      </c>
      <c r="M44" s="193">
        <v>0.1</v>
      </c>
      <c r="N44" s="167">
        <v>0</v>
      </c>
      <c r="O44" s="168">
        <f t="shared" ref="O44" si="7">N44-P44</f>
        <v>0</v>
      </c>
      <c r="P44" s="169">
        <f t="shared" ref="P44:P45" si="8">N44/1.1</f>
        <v>0</v>
      </c>
      <c r="Q44" s="220">
        <v>0</v>
      </c>
      <c r="R44" s="194">
        <f t="shared" ref="R44" si="9">N44-Q44</f>
        <v>0</v>
      </c>
      <c r="S44" s="280">
        <v>0</v>
      </c>
      <c r="T44" s="428"/>
      <c r="U44" s="429"/>
      <c r="V44" s="430"/>
      <c r="W44" s="164"/>
    </row>
    <row r="45" spans="1:23" ht="15" customHeight="1" thickBot="1">
      <c r="A45" s="664"/>
      <c r="B45" s="442">
        <v>40</v>
      </c>
      <c r="C45" s="443"/>
      <c r="D45" s="444"/>
      <c r="E45" s="445"/>
      <c r="F45" s="446"/>
      <c r="G45" s="447"/>
      <c r="H45" s="448"/>
      <c r="I45" s="449"/>
      <c r="J45" s="450"/>
      <c r="K45" s="452"/>
      <c r="L45" s="549">
        <v>0</v>
      </c>
      <c r="M45" s="454">
        <v>0</v>
      </c>
      <c r="N45" s="455">
        <v>0</v>
      </c>
      <c r="O45" s="456">
        <v>0</v>
      </c>
      <c r="P45" s="457">
        <f t="shared" si="8"/>
        <v>0</v>
      </c>
      <c r="Q45" s="458">
        <v>0</v>
      </c>
      <c r="R45" s="459">
        <v>0</v>
      </c>
      <c r="S45" s="460">
        <v>0</v>
      </c>
      <c r="T45" s="461"/>
      <c r="U45" s="462"/>
      <c r="V45" s="463"/>
      <c r="W45" s="464"/>
    </row>
    <row r="46" spans="1:23" ht="15" thickBot="1">
      <c r="A46" s="2"/>
      <c r="B46" s="679"/>
      <c r="C46" s="679"/>
      <c r="D46" s="679"/>
      <c r="E46" s="679"/>
      <c r="F46" s="7"/>
      <c r="G46" s="7"/>
      <c r="H46" s="44"/>
      <c r="I46" s="44"/>
      <c r="J46" s="44"/>
      <c r="K46" s="44"/>
      <c r="L46" s="152">
        <f>SUM(L6:L45)</f>
        <v>0</v>
      </c>
      <c r="M46" s="63"/>
      <c r="N46" s="148">
        <f>SUM(N6:N45)</f>
        <v>0</v>
      </c>
      <c r="O46" s="155">
        <f>N46-P46</f>
        <v>0</v>
      </c>
      <c r="P46" s="65">
        <f>SUM(P6:P45)</f>
        <v>0</v>
      </c>
      <c r="Q46" s="149">
        <f>SUM(Q6:Q45)</f>
        <v>0</v>
      </c>
      <c r="R46" s="150">
        <f>SUM(R6:R45)</f>
        <v>0</v>
      </c>
      <c r="S46" s="76">
        <f>SUM(S6:S45)</f>
        <v>0</v>
      </c>
      <c r="T46" s="7"/>
      <c r="U46" s="7"/>
      <c r="V46" s="7"/>
      <c r="W46" s="46"/>
    </row>
    <row r="47" spans="1:23" ht="15.75" customHeight="1" thickBot="1">
      <c r="A47" s="2"/>
      <c r="B47" s="680" t="s">
        <v>12</v>
      </c>
      <c r="C47" s="681"/>
      <c r="D47" s="85">
        <v>0</v>
      </c>
      <c r="E47" s="54">
        <f>E51-E50-E49</f>
        <v>0</v>
      </c>
      <c r="F47" s="60"/>
      <c r="G47" s="670" t="s">
        <v>39</v>
      </c>
      <c r="H47" s="671"/>
      <c r="I47" s="674">
        <f>E51-E50</f>
        <v>0</v>
      </c>
      <c r="J47" s="675"/>
      <c r="T47" s="6"/>
      <c r="U47" s="6"/>
      <c r="V47" s="6"/>
    </row>
    <row r="48" spans="1:23" ht="15.75" customHeight="1" thickBot="1">
      <c r="A48" s="2"/>
      <c r="B48" s="668" t="s">
        <v>18</v>
      </c>
      <c r="C48" s="669"/>
      <c r="D48" s="86">
        <v>0</v>
      </c>
      <c r="E48" s="55">
        <v>0</v>
      </c>
      <c r="F48" s="61"/>
      <c r="G48" s="672"/>
      <c r="H48" s="673"/>
      <c r="I48" s="676"/>
      <c r="J48" s="677"/>
    </row>
    <row r="49" spans="1:10" ht="15.75" customHeight="1" thickBot="1">
      <c r="A49" s="2"/>
      <c r="B49" s="648" t="s">
        <v>14</v>
      </c>
      <c r="C49" s="649"/>
      <c r="D49" s="133">
        <v>0</v>
      </c>
      <c r="E49" s="56">
        <f>S46</f>
        <v>0</v>
      </c>
      <c r="F49" s="2"/>
      <c r="G49" s="62"/>
      <c r="H49" s="6"/>
      <c r="I49" s="6"/>
      <c r="J49" s="6"/>
    </row>
    <row r="50" spans="1:10" ht="15.75" customHeight="1" thickBot="1">
      <c r="A50" s="2"/>
      <c r="B50" s="682" t="s">
        <v>13</v>
      </c>
      <c r="C50" s="683"/>
      <c r="D50" s="134">
        <v>0</v>
      </c>
      <c r="E50" s="57">
        <f>L46</f>
        <v>0</v>
      </c>
      <c r="J50" s="5"/>
    </row>
    <row r="51" spans="1:10" ht="15" thickBot="1">
      <c r="B51" s="652" t="s">
        <v>6</v>
      </c>
      <c r="C51" s="653"/>
      <c r="D51" s="255">
        <f>D47+D48+D49+D50</f>
        <v>0</v>
      </c>
      <c r="E51" s="58">
        <f>N46</f>
        <v>0</v>
      </c>
      <c r="F51" s="145"/>
      <c r="G51" s="80"/>
      <c r="H51" s="80"/>
    </row>
    <row r="52" spans="1:10" ht="15" thickBot="1">
      <c r="B52" s="81"/>
      <c r="C52" s="81"/>
      <c r="D52" s="82"/>
      <c r="E52" s="83"/>
      <c r="G52" s="80"/>
      <c r="H52" s="80"/>
    </row>
    <row r="53" spans="1:10" ht="15" thickBot="1">
      <c r="B53" s="654" t="s">
        <v>48</v>
      </c>
      <c r="C53" s="655"/>
      <c r="D53" s="642">
        <f>O46</f>
        <v>0</v>
      </c>
      <c r="E53" s="684"/>
      <c r="G53" s="80"/>
      <c r="H53" s="80"/>
    </row>
    <row r="54" spans="1:10" ht="15" thickBot="1"/>
    <row r="55" spans="1:10" ht="33" customHeight="1" thickBot="1">
      <c r="B55" s="644" t="s">
        <v>9</v>
      </c>
      <c r="C55" s="645"/>
      <c r="D55" s="8" t="s">
        <v>35</v>
      </c>
    </row>
    <row r="56" spans="1:10">
      <c r="B56" s="646" t="s">
        <v>24</v>
      </c>
      <c r="C56" s="647"/>
      <c r="D56" s="51"/>
      <c r="E56" s="4"/>
      <c r="F56" s="4"/>
    </row>
    <row r="57" spans="1:10">
      <c r="B57" s="656" t="s">
        <v>25</v>
      </c>
      <c r="C57" s="657"/>
      <c r="D57" s="52"/>
      <c r="E57" s="4"/>
      <c r="F57" s="4"/>
    </row>
    <row r="58" spans="1:10">
      <c r="B58" s="656" t="s">
        <v>26</v>
      </c>
      <c r="C58" s="657"/>
      <c r="D58" s="52"/>
      <c r="E58" s="4"/>
      <c r="F58" s="4"/>
    </row>
    <row r="59" spans="1:10">
      <c r="B59" s="656" t="s">
        <v>27</v>
      </c>
      <c r="C59" s="657"/>
      <c r="D59" s="52"/>
      <c r="E59" s="4"/>
      <c r="F59" s="4"/>
    </row>
    <row r="60" spans="1:10">
      <c r="B60" s="656" t="s">
        <v>28</v>
      </c>
      <c r="C60" s="657"/>
      <c r="D60" s="52"/>
      <c r="E60" s="4"/>
      <c r="F60" s="4"/>
    </row>
    <row r="61" spans="1:10">
      <c r="B61" s="656" t="s">
        <v>29</v>
      </c>
      <c r="C61" s="657"/>
      <c r="D61" s="52"/>
      <c r="E61" s="4"/>
      <c r="F61" s="4"/>
    </row>
    <row r="62" spans="1:10">
      <c r="B62" s="656" t="s">
        <v>30</v>
      </c>
      <c r="C62" s="657"/>
      <c r="D62" s="52"/>
      <c r="E62" s="4"/>
      <c r="F62" s="4"/>
    </row>
    <row r="63" spans="1:10">
      <c r="B63" s="656" t="s">
        <v>31</v>
      </c>
      <c r="C63" s="657"/>
      <c r="D63" s="52"/>
      <c r="E63" s="4"/>
      <c r="F63" s="4"/>
    </row>
    <row r="64" spans="1:10">
      <c r="B64" s="656" t="s">
        <v>32</v>
      </c>
      <c r="C64" s="657"/>
      <c r="D64" s="52"/>
      <c r="E64" s="4"/>
      <c r="F64" s="4"/>
    </row>
    <row r="65" spans="2:6">
      <c r="B65" s="656" t="s">
        <v>33</v>
      </c>
      <c r="C65" s="657"/>
      <c r="D65" s="52"/>
      <c r="E65" s="4"/>
      <c r="F65" s="4"/>
    </row>
    <row r="66" spans="2:6">
      <c r="B66" s="146" t="s">
        <v>69</v>
      </c>
      <c r="C66" s="147"/>
      <c r="D66" s="52"/>
      <c r="E66" s="4"/>
      <c r="F66" s="4"/>
    </row>
    <row r="67" spans="2:6">
      <c r="B67" s="146" t="s">
        <v>70</v>
      </c>
      <c r="C67" s="147"/>
      <c r="D67" s="52"/>
      <c r="E67" s="4"/>
      <c r="F67" s="4"/>
    </row>
    <row r="68" spans="2:6" ht="15" thickBot="1">
      <c r="B68" s="49" t="s">
        <v>34</v>
      </c>
      <c r="C68" s="50"/>
      <c r="D68" s="53"/>
      <c r="E68" s="6"/>
      <c r="F68" s="6"/>
    </row>
  </sheetData>
  <autoFilter ref="A5:W51"/>
  <mergeCells count="23">
    <mergeCell ref="B64:C64"/>
    <mergeCell ref="B65:C65"/>
    <mergeCell ref="B58:C58"/>
    <mergeCell ref="B59:C59"/>
    <mergeCell ref="B60:C60"/>
    <mergeCell ref="B61:C61"/>
    <mergeCell ref="B62:C62"/>
    <mergeCell ref="B63:C63"/>
    <mergeCell ref="B46:E46"/>
    <mergeCell ref="A2:W2"/>
    <mergeCell ref="A6:A45"/>
    <mergeCell ref="B57:C57"/>
    <mergeCell ref="B47:C47"/>
    <mergeCell ref="G47:H48"/>
    <mergeCell ref="I47:J48"/>
    <mergeCell ref="B48:C48"/>
    <mergeCell ref="B49:C49"/>
    <mergeCell ref="B50:C50"/>
    <mergeCell ref="B51:C51"/>
    <mergeCell ref="B53:C53"/>
    <mergeCell ref="D53:E53"/>
    <mergeCell ref="B55:C55"/>
    <mergeCell ref="B56:C56"/>
  </mergeCell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66"/>
  <sheetViews>
    <sheetView topLeftCell="A28" zoomScale="80" zoomScaleNormal="80" workbookViewId="0">
      <selection activeCell="H34" sqref="H34"/>
    </sheetView>
  </sheetViews>
  <sheetFormatPr baseColWidth="10" defaultColWidth="11.44140625" defaultRowHeight="14.4"/>
  <cols>
    <col min="1" max="1" width="6.109375" style="1" customWidth="1"/>
    <col min="2" max="2" width="9.5546875" style="1" customWidth="1"/>
    <col min="3" max="3" width="12.5546875" style="1" customWidth="1"/>
    <col min="4" max="4" width="10.109375" style="1" customWidth="1"/>
    <col min="5" max="5" width="13.109375" style="1" customWidth="1"/>
    <col min="6" max="6" width="22.88671875" style="1" customWidth="1"/>
    <col min="7" max="7" width="23" style="1" customWidth="1"/>
    <col min="8" max="8" width="17.88671875" style="1" customWidth="1"/>
    <col min="9" max="9" width="8.33203125" style="1" customWidth="1"/>
    <col min="10" max="10" width="33.6640625" style="1" customWidth="1"/>
    <col min="11" max="11" width="25" style="1" customWidth="1"/>
    <col min="12" max="12" width="12.88671875" style="1" customWidth="1"/>
    <col min="13" max="13" width="8.109375" style="1" customWidth="1"/>
    <col min="14" max="15" width="12.6640625" style="1" customWidth="1"/>
    <col min="16" max="16" width="12.109375" style="1" customWidth="1"/>
    <col min="17" max="17" width="13.5546875" style="1" customWidth="1"/>
    <col min="18" max="18" width="12.109375" style="1" customWidth="1"/>
    <col min="19" max="21" width="12.5546875" style="1" customWidth="1"/>
    <col min="22" max="22" width="9.88671875" style="1" customWidth="1"/>
    <col min="23" max="23" width="36.33203125" style="1" customWidth="1"/>
    <col min="24" max="16384" width="11.44140625" style="1"/>
  </cols>
  <sheetData>
    <row r="1" spans="1:23" ht="15" thickBot="1"/>
    <row r="2" spans="1:23" ht="15" thickBot="1">
      <c r="A2" s="660" t="s">
        <v>76</v>
      </c>
      <c r="B2" s="661"/>
      <c r="C2" s="661"/>
      <c r="D2" s="661"/>
      <c r="E2" s="661"/>
      <c r="F2" s="661"/>
      <c r="G2" s="661"/>
      <c r="H2" s="661"/>
      <c r="I2" s="661"/>
      <c r="J2" s="661"/>
      <c r="K2" s="661"/>
      <c r="L2" s="661"/>
      <c r="M2" s="661"/>
      <c r="N2" s="661"/>
      <c r="O2" s="661"/>
      <c r="P2" s="661"/>
      <c r="Q2" s="661"/>
      <c r="R2" s="661"/>
      <c r="S2" s="661"/>
      <c r="T2" s="661"/>
      <c r="U2" s="661"/>
      <c r="V2" s="661"/>
      <c r="W2" s="662"/>
    </row>
    <row r="3" spans="1:23">
      <c r="A3" s="6"/>
      <c r="B3" s="6"/>
      <c r="C3" s="6"/>
      <c r="D3" s="6"/>
      <c r="E3" s="6"/>
      <c r="F3" s="6"/>
      <c r="G3" s="6"/>
      <c r="H3" s="6"/>
      <c r="I3" s="6"/>
      <c r="J3" s="6"/>
      <c r="K3" s="5"/>
      <c r="L3" s="5"/>
      <c r="M3" s="5"/>
    </row>
    <row r="4" spans="1:23" ht="15" thickBot="1"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41.25" customHeight="1" thickBot="1">
      <c r="A5" s="22" t="s">
        <v>5</v>
      </c>
      <c r="B5" s="22" t="s">
        <v>22</v>
      </c>
      <c r="C5" s="10" t="s">
        <v>2</v>
      </c>
      <c r="D5" s="10" t="s">
        <v>15</v>
      </c>
      <c r="E5" s="10" t="s">
        <v>40</v>
      </c>
      <c r="F5" s="9" t="s">
        <v>16</v>
      </c>
      <c r="G5" s="10" t="s">
        <v>17</v>
      </c>
      <c r="H5" s="12" t="s">
        <v>0</v>
      </c>
      <c r="I5" s="12" t="s">
        <v>8</v>
      </c>
      <c r="J5" s="13" t="s">
        <v>20</v>
      </c>
      <c r="K5" s="14" t="s">
        <v>9</v>
      </c>
      <c r="L5" s="59" t="s">
        <v>44</v>
      </c>
      <c r="M5" s="158" t="s">
        <v>38</v>
      </c>
      <c r="N5" s="158" t="s">
        <v>3</v>
      </c>
      <c r="O5" s="17" t="s">
        <v>10</v>
      </c>
      <c r="P5" s="18" t="s">
        <v>4</v>
      </c>
      <c r="Q5" s="141" t="s">
        <v>36</v>
      </c>
      <c r="R5" s="141" t="s">
        <v>11</v>
      </c>
      <c r="S5" s="75" t="s">
        <v>45</v>
      </c>
      <c r="T5" s="20" t="s">
        <v>41</v>
      </c>
      <c r="U5" s="20" t="s">
        <v>42</v>
      </c>
      <c r="V5" s="74" t="s">
        <v>43</v>
      </c>
      <c r="W5" s="21" t="s">
        <v>49</v>
      </c>
    </row>
    <row r="6" spans="1:23" ht="15" customHeight="1">
      <c r="A6" s="663" t="s">
        <v>53</v>
      </c>
      <c r="B6" s="362">
        <v>1</v>
      </c>
      <c r="C6" s="438"/>
      <c r="D6" s="257"/>
      <c r="E6" s="258"/>
      <c r="F6" s="259"/>
      <c r="G6" s="260"/>
      <c r="H6" s="397"/>
      <c r="I6" s="265"/>
      <c r="J6" s="272"/>
      <c r="K6" s="399"/>
      <c r="L6" s="554">
        <v>0</v>
      </c>
      <c r="M6" s="465">
        <v>0.1</v>
      </c>
      <c r="N6" s="267">
        <v>0</v>
      </c>
      <c r="O6" s="268">
        <f t="shared" ref="O6:O8" si="0">N6-P6</f>
        <v>0</v>
      </c>
      <c r="P6" s="377">
        <f t="shared" ref="P6:P35" si="1">N6/1.1</f>
        <v>0</v>
      </c>
      <c r="Q6" s="388">
        <v>0</v>
      </c>
      <c r="R6" s="269">
        <f t="shared" ref="R6:R35" si="2">N6-Q6</f>
        <v>0</v>
      </c>
      <c r="S6" s="466">
        <v>0</v>
      </c>
      <c r="T6" s="467"/>
      <c r="U6" s="402"/>
      <c r="V6" s="403"/>
      <c r="W6" s="468"/>
    </row>
    <row r="7" spans="1:23" ht="15" customHeight="1">
      <c r="A7" s="664"/>
      <c r="B7" s="160">
        <v>2</v>
      </c>
      <c r="C7" s="439"/>
      <c r="D7" s="162"/>
      <c r="E7" s="188"/>
      <c r="F7" s="273"/>
      <c r="G7" s="274"/>
      <c r="H7" s="275"/>
      <c r="I7" s="156"/>
      <c r="J7" s="282"/>
      <c r="K7" s="405"/>
      <c r="L7" s="473">
        <v>0</v>
      </c>
      <c r="M7" s="469">
        <v>0.1</v>
      </c>
      <c r="N7" s="278">
        <v>0</v>
      </c>
      <c r="O7" s="279">
        <f t="shared" si="0"/>
        <v>0</v>
      </c>
      <c r="P7" s="169">
        <f t="shared" si="1"/>
        <v>0</v>
      </c>
      <c r="Q7" s="220">
        <v>0</v>
      </c>
      <c r="R7" s="194">
        <f t="shared" si="2"/>
        <v>0</v>
      </c>
      <c r="S7" s="470">
        <v>0</v>
      </c>
      <c r="T7" s="471"/>
      <c r="U7" s="408"/>
      <c r="V7" s="409"/>
      <c r="W7" s="472"/>
    </row>
    <row r="8" spans="1:23" ht="15" customHeight="1">
      <c r="A8" s="664"/>
      <c r="B8" s="160">
        <v>3</v>
      </c>
      <c r="C8" s="439"/>
      <c r="D8" s="162"/>
      <c r="E8" s="188"/>
      <c r="F8" s="273"/>
      <c r="G8" s="274"/>
      <c r="H8" s="275"/>
      <c r="I8" s="156"/>
      <c r="J8" s="282"/>
      <c r="K8" s="405"/>
      <c r="L8" s="473">
        <v>0</v>
      </c>
      <c r="M8" s="469">
        <v>0.1</v>
      </c>
      <c r="N8" s="278">
        <v>0</v>
      </c>
      <c r="O8" s="279">
        <f t="shared" si="0"/>
        <v>0</v>
      </c>
      <c r="P8" s="169">
        <f t="shared" si="1"/>
        <v>0</v>
      </c>
      <c r="Q8" s="220">
        <v>0</v>
      </c>
      <c r="R8" s="194">
        <f t="shared" si="2"/>
        <v>0</v>
      </c>
      <c r="S8" s="470">
        <v>0</v>
      </c>
      <c r="T8" s="471"/>
      <c r="U8" s="408"/>
      <c r="V8" s="409"/>
      <c r="W8" s="472"/>
    </row>
    <row r="9" spans="1:23" ht="15" customHeight="1">
      <c r="A9" s="664"/>
      <c r="B9" s="160">
        <v>4</v>
      </c>
      <c r="C9" s="439"/>
      <c r="D9" s="162"/>
      <c r="E9" s="188"/>
      <c r="F9" s="273"/>
      <c r="G9" s="274"/>
      <c r="H9" s="275"/>
      <c r="I9" s="156"/>
      <c r="J9" s="282"/>
      <c r="K9" s="405"/>
      <c r="L9" s="473">
        <v>0</v>
      </c>
      <c r="M9" s="469">
        <v>0.1</v>
      </c>
      <c r="N9" s="278">
        <v>0</v>
      </c>
      <c r="O9" s="279">
        <f>N9-P9</f>
        <v>0</v>
      </c>
      <c r="P9" s="169">
        <f t="shared" si="1"/>
        <v>0</v>
      </c>
      <c r="Q9" s="220">
        <v>0</v>
      </c>
      <c r="R9" s="194">
        <f t="shared" si="2"/>
        <v>0</v>
      </c>
      <c r="S9" s="470">
        <v>0</v>
      </c>
      <c r="T9" s="471"/>
      <c r="U9" s="408"/>
      <c r="V9" s="409"/>
      <c r="W9" s="472"/>
    </row>
    <row r="10" spans="1:23" ht="15" customHeight="1">
      <c r="A10" s="664"/>
      <c r="B10" s="160">
        <v>5</v>
      </c>
      <c r="C10" s="439"/>
      <c r="D10" s="162"/>
      <c r="E10" s="188"/>
      <c r="F10" s="273"/>
      <c r="G10" s="274"/>
      <c r="H10" s="275"/>
      <c r="I10" s="156"/>
      <c r="J10" s="474"/>
      <c r="K10" s="405"/>
      <c r="L10" s="473">
        <v>0</v>
      </c>
      <c r="M10" s="469">
        <v>0.1</v>
      </c>
      <c r="N10" s="278">
        <v>0</v>
      </c>
      <c r="O10" s="279">
        <f t="shared" ref="O10:O35" si="3">N10-P10</f>
        <v>0</v>
      </c>
      <c r="P10" s="169">
        <f t="shared" si="1"/>
        <v>0</v>
      </c>
      <c r="Q10" s="220">
        <v>0</v>
      </c>
      <c r="R10" s="194">
        <f t="shared" si="2"/>
        <v>0</v>
      </c>
      <c r="S10" s="470">
        <v>0</v>
      </c>
      <c r="T10" s="471"/>
      <c r="U10" s="408"/>
      <c r="V10" s="409"/>
      <c r="W10" s="472"/>
    </row>
    <row r="11" spans="1:23" ht="15" customHeight="1">
      <c r="A11" s="664"/>
      <c r="B11" s="160">
        <v>6</v>
      </c>
      <c r="C11" s="439"/>
      <c r="D11" s="162"/>
      <c r="E11" s="317"/>
      <c r="F11" s="273"/>
      <c r="G11" s="274"/>
      <c r="H11" s="275"/>
      <c r="I11" s="156"/>
      <c r="J11" s="282"/>
      <c r="K11" s="405"/>
      <c r="L11" s="372">
        <v>0</v>
      </c>
      <c r="M11" s="469">
        <v>0.1</v>
      </c>
      <c r="N11" s="278">
        <v>0</v>
      </c>
      <c r="O11" s="279">
        <f t="shared" si="3"/>
        <v>0</v>
      </c>
      <c r="P11" s="169">
        <f t="shared" si="1"/>
        <v>0</v>
      </c>
      <c r="Q11" s="220">
        <v>0</v>
      </c>
      <c r="R11" s="194">
        <f t="shared" si="2"/>
        <v>0</v>
      </c>
      <c r="S11" s="470">
        <v>0</v>
      </c>
      <c r="T11" s="471"/>
      <c r="U11" s="408"/>
      <c r="V11" s="409"/>
      <c r="W11" s="472"/>
    </row>
    <row r="12" spans="1:23" ht="15" customHeight="1">
      <c r="A12" s="664"/>
      <c r="B12" s="160">
        <v>7</v>
      </c>
      <c r="C12" s="440"/>
      <c r="D12" s="299"/>
      <c r="E12" s="313"/>
      <c r="F12" s="301"/>
      <c r="G12" s="302"/>
      <c r="H12" s="414"/>
      <c r="I12" s="306"/>
      <c r="J12" s="312"/>
      <c r="K12" s="416"/>
      <c r="L12" s="373">
        <v>0</v>
      </c>
      <c r="M12" s="475">
        <v>0.1</v>
      </c>
      <c r="N12" s="308">
        <v>0</v>
      </c>
      <c r="O12" s="309">
        <f t="shared" si="3"/>
        <v>0</v>
      </c>
      <c r="P12" s="379">
        <f t="shared" si="1"/>
        <v>0</v>
      </c>
      <c r="Q12" s="391">
        <v>0</v>
      </c>
      <c r="R12" s="310">
        <f t="shared" si="2"/>
        <v>0</v>
      </c>
      <c r="S12" s="552">
        <v>0</v>
      </c>
      <c r="T12" s="476"/>
      <c r="U12" s="418"/>
      <c r="V12" s="419"/>
      <c r="W12" s="477"/>
    </row>
    <row r="13" spans="1:23" ht="15" customHeight="1">
      <c r="A13" s="664"/>
      <c r="B13" s="160">
        <v>8</v>
      </c>
      <c r="C13" s="439"/>
      <c r="D13" s="162"/>
      <c r="E13" s="317"/>
      <c r="F13" s="273"/>
      <c r="G13" s="274"/>
      <c r="H13" s="275"/>
      <c r="I13" s="156"/>
      <c r="J13" s="282"/>
      <c r="K13" s="405"/>
      <c r="L13" s="372">
        <v>0</v>
      </c>
      <c r="M13" s="469">
        <v>0.1</v>
      </c>
      <c r="N13" s="278">
        <v>0</v>
      </c>
      <c r="O13" s="279">
        <f t="shared" si="3"/>
        <v>0</v>
      </c>
      <c r="P13" s="169">
        <f t="shared" si="1"/>
        <v>0</v>
      </c>
      <c r="Q13" s="220">
        <v>0</v>
      </c>
      <c r="R13" s="194">
        <f t="shared" si="2"/>
        <v>0</v>
      </c>
      <c r="S13" s="470">
        <v>0</v>
      </c>
      <c r="T13" s="471"/>
      <c r="U13" s="408"/>
      <c r="V13" s="409"/>
      <c r="W13" s="472"/>
    </row>
    <row r="14" spans="1:23" ht="15" customHeight="1">
      <c r="A14" s="664"/>
      <c r="B14" s="160">
        <v>9</v>
      </c>
      <c r="C14" s="439"/>
      <c r="D14" s="162"/>
      <c r="E14" s="317"/>
      <c r="F14" s="273"/>
      <c r="G14" s="274"/>
      <c r="H14" s="275"/>
      <c r="I14" s="156"/>
      <c r="J14" s="282"/>
      <c r="K14" s="405"/>
      <c r="L14" s="372">
        <v>0</v>
      </c>
      <c r="M14" s="475">
        <v>0.1</v>
      </c>
      <c r="N14" s="278">
        <v>0</v>
      </c>
      <c r="O14" s="279">
        <f t="shared" si="3"/>
        <v>0</v>
      </c>
      <c r="P14" s="169">
        <f t="shared" si="1"/>
        <v>0</v>
      </c>
      <c r="Q14" s="220">
        <v>0</v>
      </c>
      <c r="R14" s="194">
        <f t="shared" si="2"/>
        <v>0</v>
      </c>
      <c r="S14" s="470">
        <v>0</v>
      </c>
      <c r="T14" s="471"/>
      <c r="U14" s="408"/>
      <c r="V14" s="409"/>
      <c r="W14" s="472"/>
    </row>
    <row r="15" spans="1:23" ht="15" customHeight="1">
      <c r="A15" s="664"/>
      <c r="B15" s="160">
        <v>10</v>
      </c>
      <c r="C15" s="440"/>
      <c r="D15" s="299"/>
      <c r="E15" s="313"/>
      <c r="F15" s="301"/>
      <c r="G15" s="302"/>
      <c r="H15" s="414"/>
      <c r="I15" s="306"/>
      <c r="J15" s="312"/>
      <c r="K15" s="416"/>
      <c r="L15" s="374">
        <v>0</v>
      </c>
      <c r="M15" s="475">
        <v>0.1</v>
      </c>
      <c r="N15" s="315">
        <v>0</v>
      </c>
      <c r="O15" s="316">
        <f t="shared" si="3"/>
        <v>0</v>
      </c>
      <c r="P15" s="379">
        <f t="shared" si="1"/>
        <v>0</v>
      </c>
      <c r="Q15" s="391">
        <v>0</v>
      </c>
      <c r="R15" s="310">
        <f t="shared" si="2"/>
        <v>0</v>
      </c>
      <c r="S15" s="552">
        <v>0</v>
      </c>
      <c r="T15" s="479"/>
      <c r="U15" s="418"/>
      <c r="V15" s="419"/>
      <c r="W15" s="477"/>
    </row>
    <row r="16" spans="1:23" ht="15" customHeight="1">
      <c r="A16" s="664"/>
      <c r="B16" s="160">
        <v>11</v>
      </c>
      <c r="C16" s="440"/>
      <c r="D16" s="299"/>
      <c r="E16" s="313"/>
      <c r="F16" s="301"/>
      <c r="G16" s="302"/>
      <c r="H16" s="414"/>
      <c r="I16" s="306"/>
      <c r="J16" s="312"/>
      <c r="K16" s="416"/>
      <c r="L16" s="374">
        <v>0</v>
      </c>
      <c r="M16" s="475">
        <v>0.1</v>
      </c>
      <c r="N16" s="315">
        <v>0</v>
      </c>
      <c r="O16" s="316">
        <f t="shared" si="3"/>
        <v>0</v>
      </c>
      <c r="P16" s="379">
        <f t="shared" si="1"/>
        <v>0</v>
      </c>
      <c r="Q16" s="391">
        <v>0</v>
      </c>
      <c r="R16" s="310">
        <f t="shared" si="2"/>
        <v>0</v>
      </c>
      <c r="S16" s="552">
        <v>0</v>
      </c>
      <c r="T16" s="479"/>
      <c r="U16" s="418"/>
      <c r="V16" s="419"/>
      <c r="W16" s="477"/>
    </row>
    <row r="17" spans="1:23" ht="15" customHeight="1">
      <c r="A17" s="664"/>
      <c r="B17" s="160">
        <v>12</v>
      </c>
      <c r="C17" s="161"/>
      <c r="D17" s="162"/>
      <c r="E17" s="317"/>
      <c r="F17" s="163"/>
      <c r="G17" s="319"/>
      <c r="H17" s="275"/>
      <c r="I17" s="156"/>
      <c r="J17" s="164"/>
      <c r="K17" s="166"/>
      <c r="L17" s="482">
        <v>0</v>
      </c>
      <c r="M17" s="469">
        <v>0.1</v>
      </c>
      <c r="N17" s="167">
        <v>0</v>
      </c>
      <c r="O17" s="168">
        <f t="shared" si="3"/>
        <v>0</v>
      </c>
      <c r="P17" s="169">
        <f t="shared" si="1"/>
        <v>0</v>
      </c>
      <c r="Q17" s="220">
        <v>0</v>
      </c>
      <c r="R17" s="194">
        <f t="shared" si="2"/>
        <v>0</v>
      </c>
      <c r="S17" s="470">
        <v>0</v>
      </c>
      <c r="T17" s="471"/>
      <c r="U17" s="408"/>
      <c r="V17" s="409"/>
      <c r="W17" s="480"/>
    </row>
    <row r="18" spans="1:23" ht="15" customHeight="1">
      <c r="A18" s="664"/>
      <c r="B18" s="160">
        <v>13</v>
      </c>
      <c r="C18" s="161"/>
      <c r="D18" s="162"/>
      <c r="E18" s="317"/>
      <c r="F18" s="163"/>
      <c r="G18" s="319"/>
      <c r="H18" s="275"/>
      <c r="I18" s="156"/>
      <c r="J18" s="164"/>
      <c r="K18" s="166"/>
      <c r="L18" s="482">
        <v>0</v>
      </c>
      <c r="M18" s="469">
        <v>0.1</v>
      </c>
      <c r="N18" s="167">
        <v>0</v>
      </c>
      <c r="O18" s="168">
        <f t="shared" si="3"/>
        <v>0</v>
      </c>
      <c r="P18" s="169">
        <f t="shared" si="1"/>
        <v>0</v>
      </c>
      <c r="Q18" s="220">
        <v>0</v>
      </c>
      <c r="R18" s="194">
        <f t="shared" si="2"/>
        <v>0</v>
      </c>
      <c r="S18" s="470">
        <v>0</v>
      </c>
      <c r="T18" s="481"/>
      <c r="U18" s="408"/>
      <c r="V18" s="409"/>
      <c r="W18" s="480"/>
    </row>
    <row r="19" spans="1:23" ht="15" customHeight="1">
      <c r="A19" s="664"/>
      <c r="B19" s="160">
        <v>14</v>
      </c>
      <c r="C19" s="161"/>
      <c r="D19" s="162"/>
      <c r="E19" s="317"/>
      <c r="F19" s="163"/>
      <c r="G19" s="319"/>
      <c r="H19" s="275"/>
      <c r="I19" s="156"/>
      <c r="J19" s="164"/>
      <c r="K19" s="166"/>
      <c r="L19" s="482">
        <v>0</v>
      </c>
      <c r="M19" s="478">
        <v>0.1</v>
      </c>
      <c r="N19" s="167">
        <v>0</v>
      </c>
      <c r="O19" s="168">
        <f t="shared" si="3"/>
        <v>0</v>
      </c>
      <c r="P19" s="169">
        <f t="shared" si="1"/>
        <v>0</v>
      </c>
      <c r="Q19" s="220">
        <v>0</v>
      </c>
      <c r="R19" s="194">
        <f t="shared" si="2"/>
        <v>0</v>
      </c>
      <c r="S19" s="470">
        <v>0</v>
      </c>
      <c r="T19" s="471"/>
      <c r="U19" s="408"/>
      <c r="V19" s="409"/>
      <c r="W19" s="480"/>
    </row>
    <row r="20" spans="1:23" ht="15" customHeight="1">
      <c r="A20" s="664"/>
      <c r="B20" s="160">
        <v>15</v>
      </c>
      <c r="C20" s="161"/>
      <c r="D20" s="162"/>
      <c r="E20" s="317"/>
      <c r="F20" s="163"/>
      <c r="G20" s="319"/>
      <c r="H20" s="275"/>
      <c r="I20" s="156"/>
      <c r="J20" s="164"/>
      <c r="K20" s="166"/>
      <c r="L20" s="482">
        <v>0</v>
      </c>
      <c r="M20" s="469">
        <v>0.1</v>
      </c>
      <c r="N20" s="167">
        <v>0</v>
      </c>
      <c r="O20" s="168">
        <f t="shared" si="3"/>
        <v>0</v>
      </c>
      <c r="P20" s="169">
        <f t="shared" si="1"/>
        <v>0</v>
      </c>
      <c r="Q20" s="220">
        <v>0</v>
      </c>
      <c r="R20" s="194">
        <f t="shared" si="2"/>
        <v>0</v>
      </c>
      <c r="S20" s="470">
        <v>0</v>
      </c>
      <c r="T20" s="471"/>
      <c r="U20" s="408"/>
      <c r="V20" s="409"/>
      <c r="W20" s="480"/>
    </row>
    <row r="21" spans="1:23" ht="15" customHeight="1">
      <c r="A21" s="664"/>
      <c r="B21" s="160">
        <v>16</v>
      </c>
      <c r="C21" s="441"/>
      <c r="D21" s="299"/>
      <c r="E21" s="313"/>
      <c r="F21" s="334"/>
      <c r="G21" s="335"/>
      <c r="H21" s="414"/>
      <c r="I21" s="306"/>
      <c r="J21" s="340"/>
      <c r="K21" s="421"/>
      <c r="L21" s="374">
        <v>0</v>
      </c>
      <c r="M21" s="475">
        <v>0.1</v>
      </c>
      <c r="N21" s="315">
        <v>0</v>
      </c>
      <c r="O21" s="316">
        <f t="shared" si="3"/>
        <v>0</v>
      </c>
      <c r="P21" s="379">
        <f t="shared" si="1"/>
        <v>0</v>
      </c>
      <c r="Q21" s="391">
        <v>0</v>
      </c>
      <c r="R21" s="310">
        <f t="shared" si="2"/>
        <v>0</v>
      </c>
      <c r="S21" s="552">
        <v>0</v>
      </c>
      <c r="T21" s="476"/>
      <c r="U21" s="418"/>
      <c r="V21" s="419"/>
      <c r="W21" s="483"/>
    </row>
    <row r="22" spans="1:23" ht="15" customHeight="1">
      <c r="A22" s="664"/>
      <c r="B22" s="160">
        <v>17</v>
      </c>
      <c r="C22" s="441"/>
      <c r="D22" s="299"/>
      <c r="E22" s="313"/>
      <c r="F22" s="334"/>
      <c r="G22" s="335"/>
      <c r="H22" s="414"/>
      <c r="I22" s="306"/>
      <c r="J22" s="340"/>
      <c r="K22" s="421"/>
      <c r="L22" s="374">
        <v>0</v>
      </c>
      <c r="M22" s="475">
        <v>0.1</v>
      </c>
      <c r="N22" s="315">
        <v>0</v>
      </c>
      <c r="O22" s="316">
        <f t="shared" si="3"/>
        <v>0</v>
      </c>
      <c r="P22" s="379">
        <f t="shared" si="1"/>
        <v>0</v>
      </c>
      <c r="Q22" s="391">
        <v>0</v>
      </c>
      <c r="R22" s="310">
        <f t="shared" si="2"/>
        <v>0</v>
      </c>
      <c r="S22" s="552">
        <v>0</v>
      </c>
      <c r="T22" s="479"/>
      <c r="U22" s="418"/>
      <c r="V22" s="419"/>
      <c r="W22" s="483"/>
    </row>
    <row r="23" spans="1:23" ht="15" customHeight="1">
      <c r="A23" s="664"/>
      <c r="B23" s="160">
        <v>18</v>
      </c>
      <c r="C23" s="441"/>
      <c r="D23" s="299"/>
      <c r="E23" s="313"/>
      <c r="F23" s="334"/>
      <c r="G23" s="335"/>
      <c r="H23" s="414"/>
      <c r="I23" s="306"/>
      <c r="J23" s="340"/>
      <c r="K23" s="421"/>
      <c r="L23" s="374">
        <v>0</v>
      </c>
      <c r="M23" s="475">
        <v>0.1</v>
      </c>
      <c r="N23" s="315">
        <v>0</v>
      </c>
      <c r="O23" s="316">
        <f t="shared" si="3"/>
        <v>0</v>
      </c>
      <c r="P23" s="379">
        <f t="shared" si="1"/>
        <v>0</v>
      </c>
      <c r="Q23" s="391">
        <v>0</v>
      </c>
      <c r="R23" s="310">
        <f t="shared" si="2"/>
        <v>0</v>
      </c>
      <c r="S23" s="552">
        <v>0</v>
      </c>
      <c r="T23" s="479"/>
      <c r="U23" s="418"/>
      <c r="V23" s="419"/>
      <c r="W23" s="483"/>
    </row>
    <row r="24" spans="1:23" ht="15" customHeight="1">
      <c r="A24" s="664"/>
      <c r="B24" s="160">
        <v>19</v>
      </c>
      <c r="C24" s="161"/>
      <c r="D24" s="162"/>
      <c r="E24" s="317"/>
      <c r="F24" s="163"/>
      <c r="G24" s="319"/>
      <c r="H24" s="275"/>
      <c r="I24" s="156"/>
      <c r="J24" s="164"/>
      <c r="K24" s="166"/>
      <c r="L24" s="482">
        <v>0</v>
      </c>
      <c r="M24" s="469">
        <v>0.1</v>
      </c>
      <c r="N24" s="167">
        <v>0</v>
      </c>
      <c r="O24" s="168">
        <f t="shared" si="3"/>
        <v>0</v>
      </c>
      <c r="P24" s="169">
        <f t="shared" si="1"/>
        <v>0</v>
      </c>
      <c r="Q24" s="220">
        <v>0</v>
      </c>
      <c r="R24" s="194">
        <f t="shared" si="2"/>
        <v>0</v>
      </c>
      <c r="S24" s="470">
        <v>0</v>
      </c>
      <c r="T24" s="471"/>
      <c r="U24" s="408"/>
      <c r="V24" s="409"/>
      <c r="W24" s="480"/>
    </row>
    <row r="25" spans="1:23" ht="15" customHeight="1">
      <c r="A25" s="664"/>
      <c r="B25" s="160">
        <v>20</v>
      </c>
      <c r="C25" s="161"/>
      <c r="D25" s="162"/>
      <c r="E25" s="317"/>
      <c r="F25" s="163"/>
      <c r="G25" s="319"/>
      <c r="H25" s="275"/>
      <c r="I25" s="156"/>
      <c r="J25" s="164"/>
      <c r="K25" s="166"/>
      <c r="L25" s="482">
        <v>0</v>
      </c>
      <c r="M25" s="469">
        <v>0.1</v>
      </c>
      <c r="N25" s="167">
        <v>0</v>
      </c>
      <c r="O25" s="168">
        <f t="shared" si="3"/>
        <v>0</v>
      </c>
      <c r="P25" s="169">
        <f t="shared" si="1"/>
        <v>0</v>
      </c>
      <c r="Q25" s="220">
        <v>0</v>
      </c>
      <c r="R25" s="194">
        <f t="shared" si="2"/>
        <v>0</v>
      </c>
      <c r="S25" s="470">
        <v>0</v>
      </c>
      <c r="T25" s="471"/>
      <c r="U25" s="408"/>
      <c r="V25" s="409"/>
      <c r="W25" s="480"/>
    </row>
    <row r="26" spans="1:23" ht="15" customHeight="1">
      <c r="A26" s="664"/>
      <c r="B26" s="160">
        <v>21</v>
      </c>
      <c r="C26" s="161"/>
      <c r="D26" s="162"/>
      <c r="E26" s="317"/>
      <c r="F26" s="163"/>
      <c r="G26" s="319"/>
      <c r="H26" s="275"/>
      <c r="I26" s="156"/>
      <c r="J26" s="164"/>
      <c r="K26" s="166"/>
      <c r="L26" s="482">
        <v>0</v>
      </c>
      <c r="M26" s="469">
        <v>0.1</v>
      </c>
      <c r="N26" s="167">
        <v>0</v>
      </c>
      <c r="O26" s="168">
        <f t="shared" si="3"/>
        <v>0</v>
      </c>
      <c r="P26" s="169">
        <f t="shared" si="1"/>
        <v>0</v>
      </c>
      <c r="Q26" s="220">
        <v>0</v>
      </c>
      <c r="R26" s="194">
        <f t="shared" si="2"/>
        <v>0</v>
      </c>
      <c r="S26" s="470">
        <v>0</v>
      </c>
      <c r="T26" s="471"/>
      <c r="U26" s="408"/>
      <c r="V26" s="409"/>
      <c r="W26" s="480"/>
    </row>
    <row r="27" spans="1:23" ht="15" customHeight="1">
      <c r="A27" s="664"/>
      <c r="B27" s="160">
        <v>22</v>
      </c>
      <c r="C27" s="161"/>
      <c r="D27" s="162"/>
      <c r="E27" s="317"/>
      <c r="F27" s="163"/>
      <c r="G27" s="319"/>
      <c r="H27" s="275"/>
      <c r="I27" s="156"/>
      <c r="J27" s="164"/>
      <c r="K27" s="166"/>
      <c r="L27" s="482">
        <v>0</v>
      </c>
      <c r="M27" s="469">
        <v>0.1</v>
      </c>
      <c r="N27" s="167">
        <v>0</v>
      </c>
      <c r="O27" s="168">
        <f t="shared" si="3"/>
        <v>0</v>
      </c>
      <c r="P27" s="169">
        <f t="shared" si="1"/>
        <v>0</v>
      </c>
      <c r="Q27" s="220">
        <v>0</v>
      </c>
      <c r="R27" s="194">
        <f t="shared" si="2"/>
        <v>0</v>
      </c>
      <c r="S27" s="470">
        <v>0</v>
      </c>
      <c r="T27" s="471"/>
      <c r="U27" s="408"/>
      <c r="V27" s="409"/>
      <c r="W27" s="480"/>
    </row>
    <row r="28" spans="1:23" ht="15" customHeight="1">
      <c r="A28" s="664"/>
      <c r="B28" s="160">
        <v>23</v>
      </c>
      <c r="C28" s="161"/>
      <c r="D28" s="162"/>
      <c r="E28" s="317"/>
      <c r="F28" s="163"/>
      <c r="G28" s="319"/>
      <c r="H28" s="275"/>
      <c r="I28" s="156"/>
      <c r="J28" s="164"/>
      <c r="K28" s="166"/>
      <c r="L28" s="482">
        <v>0</v>
      </c>
      <c r="M28" s="469">
        <v>0.1</v>
      </c>
      <c r="N28" s="167">
        <v>0</v>
      </c>
      <c r="O28" s="168">
        <f t="shared" si="3"/>
        <v>0</v>
      </c>
      <c r="P28" s="169">
        <f t="shared" si="1"/>
        <v>0</v>
      </c>
      <c r="Q28" s="220">
        <v>0</v>
      </c>
      <c r="R28" s="194">
        <f t="shared" si="2"/>
        <v>0</v>
      </c>
      <c r="S28" s="470">
        <v>0</v>
      </c>
      <c r="T28" s="471"/>
      <c r="U28" s="408"/>
      <c r="V28" s="409"/>
      <c r="W28" s="480"/>
    </row>
    <row r="29" spans="1:23" ht="15" customHeight="1">
      <c r="A29" s="664"/>
      <c r="B29" s="160">
        <v>24</v>
      </c>
      <c r="C29" s="161"/>
      <c r="D29" s="162"/>
      <c r="E29" s="317"/>
      <c r="F29" s="163"/>
      <c r="G29" s="319"/>
      <c r="H29" s="275"/>
      <c r="I29" s="156"/>
      <c r="J29" s="164"/>
      <c r="K29" s="166"/>
      <c r="L29" s="482">
        <v>0</v>
      </c>
      <c r="M29" s="469">
        <v>0.1</v>
      </c>
      <c r="N29" s="167">
        <v>0</v>
      </c>
      <c r="O29" s="168">
        <f t="shared" si="3"/>
        <v>0</v>
      </c>
      <c r="P29" s="169">
        <f t="shared" si="1"/>
        <v>0</v>
      </c>
      <c r="Q29" s="220">
        <v>0</v>
      </c>
      <c r="R29" s="194">
        <f t="shared" si="2"/>
        <v>0</v>
      </c>
      <c r="S29" s="470">
        <v>0</v>
      </c>
      <c r="T29" s="471"/>
      <c r="U29" s="408"/>
      <c r="V29" s="409"/>
      <c r="W29" s="480"/>
    </row>
    <row r="30" spans="1:23" ht="15" customHeight="1">
      <c r="A30" s="664"/>
      <c r="B30" s="160">
        <v>25</v>
      </c>
      <c r="C30" s="161"/>
      <c r="D30" s="162"/>
      <c r="E30" s="317"/>
      <c r="F30" s="163"/>
      <c r="G30" s="319"/>
      <c r="H30" s="275"/>
      <c r="I30" s="156"/>
      <c r="J30" s="164"/>
      <c r="K30" s="166"/>
      <c r="L30" s="482">
        <v>0</v>
      </c>
      <c r="M30" s="469">
        <v>0.1</v>
      </c>
      <c r="N30" s="167">
        <v>0</v>
      </c>
      <c r="O30" s="168">
        <f t="shared" si="3"/>
        <v>0</v>
      </c>
      <c r="P30" s="169">
        <f t="shared" si="1"/>
        <v>0</v>
      </c>
      <c r="Q30" s="220">
        <v>0</v>
      </c>
      <c r="R30" s="194">
        <f t="shared" si="2"/>
        <v>0</v>
      </c>
      <c r="S30" s="470">
        <v>0</v>
      </c>
      <c r="T30" s="471"/>
      <c r="U30" s="408"/>
      <c r="V30" s="409"/>
      <c r="W30" s="480"/>
    </row>
    <row r="31" spans="1:23" ht="15" customHeight="1">
      <c r="A31" s="664"/>
      <c r="B31" s="160">
        <v>26</v>
      </c>
      <c r="C31" s="161"/>
      <c r="D31" s="162"/>
      <c r="E31" s="317"/>
      <c r="F31" s="163"/>
      <c r="G31" s="319"/>
      <c r="H31" s="275"/>
      <c r="I31" s="156"/>
      <c r="J31" s="164"/>
      <c r="K31" s="166"/>
      <c r="L31" s="482">
        <v>0</v>
      </c>
      <c r="M31" s="469">
        <v>0.1</v>
      </c>
      <c r="N31" s="167">
        <v>0</v>
      </c>
      <c r="O31" s="168">
        <f t="shared" si="3"/>
        <v>0</v>
      </c>
      <c r="P31" s="169">
        <f t="shared" si="1"/>
        <v>0</v>
      </c>
      <c r="Q31" s="220">
        <v>0</v>
      </c>
      <c r="R31" s="194">
        <f t="shared" si="2"/>
        <v>0</v>
      </c>
      <c r="S31" s="470">
        <v>0</v>
      </c>
      <c r="T31" s="471"/>
      <c r="U31" s="408"/>
      <c r="V31" s="409"/>
      <c r="W31" s="480"/>
    </row>
    <row r="32" spans="1:23" ht="15" customHeight="1">
      <c r="A32" s="664"/>
      <c r="B32" s="160">
        <v>27</v>
      </c>
      <c r="C32" s="161"/>
      <c r="D32" s="162"/>
      <c r="E32" s="317"/>
      <c r="F32" s="163"/>
      <c r="G32" s="319"/>
      <c r="H32" s="275"/>
      <c r="I32" s="156"/>
      <c r="J32" s="164"/>
      <c r="K32" s="166"/>
      <c r="L32" s="482">
        <v>0</v>
      </c>
      <c r="M32" s="469">
        <v>0.1</v>
      </c>
      <c r="N32" s="167">
        <v>0</v>
      </c>
      <c r="O32" s="168">
        <f t="shared" si="3"/>
        <v>0</v>
      </c>
      <c r="P32" s="169">
        <f t="shared" si="1"/>
        <v>0</v>
      </c>
      <c r="Q32" s="220">
        <v>0</v>
      </c>
      <c r="R32" s="194">
        <f t="shared" si="2"/>
        <v>0</v>
      </c>
      <c r="S32" s="470">
        <v>0</v>
      </c>
      <c r="T32" s="471"/>
      <c r="U32" s="408"/>
      <c r="V32" s="409"/>
      <c r="W32" s="480"/>
    </row>
    <row r="33" spans="1:23" ht="15" customHeight="1">
      <c r="A33" s="664"/>
      <c r="B33" s="160">
        <v>28</v>
      </c>
      <c r="C33" s="161"/>
      <c r="D33" s="162"/>
      <c r="E33" s="317"/>
      <c r="F33" s="163"/>
      <c r="G33" s="319"/>
      <c r="H33" s="275"/>
      <c r="I33" s="156"/>
      <c r="J33" s="164"/>
      <c r="K33" s="166"/>
      <c r="L33" s="482">
        <v>0</v>
      </c>
      <c r="M33" s="469">
        <v>0.1</v>
      </c>
      <c r="N33" s="167">
        <v>0</v>
      </c>
      <c r="O33" s="168">
        <f t="shared" si="3"/>
        <v>0</v>
      </c>
      <c r="P33" s="169">
        <f t="shared" si="1"/>
        <v>0</v>
      </c>
      <c r="Q33" s="220">
        <v>0</v>
      </c>
      <c r="R33" s="194">
        <f t="shared" si="2"/>
        <v>0</v>
      </c>
      <c r="S33" s="470">
        <v>0</v>
      </c>
      <c r="T33" s="471"/>
      <c r="U33" s="408"/>
      <c r="V33" s="409"/>
      <c r="W33" s="480"/>
    </row>
    <row r="34" spans="1:23" ht="15" customHeight="1">
      <c r="A34" s="664"/>
      <c r="B34" s="160">
        <v>29</v>
      </c>
      <c r="C34" s="161"/>
      <c r="D34" s="162"/>
      <c r="E34" s="317"/>
      <c r="F34" s="163"/>
      <c r="G34" s="319"/>
      <c r="H34" s="275"/>
      <c r="I34" s="156"/>
      <c r="J34" s="164"/>
      <c r="K34" s="166"/>
      <c r="L34" s="482">
        <v>0</v>
      </c>
      <c r="M34" s="469">
        <v>0.1</v>
      </c>
      <c r="N34" s="167">
        <v>0</v>
      </c>
      <c r="O34" s="168">
        <f t="shared" si="3"/>
        <v>0</v>
      </c>
      <c r="P34" s="169">
        <f t="shared" si="1"/>
        <v>0</v>
      </c>
      <c r="Q34" s="220">
        <v>0</v>
      </c>
      <c r="R34" s="194">
        <f t="shared" si="2"/>
        <v>0</v>
      </c>
      <c r="S34" s="470">
        <v>0</v>
      </c>
      <c r="T34" s="471"/>
      <c r="U34" s="408"/>
      <c r="V34" s="409"/>
      <c r="W34" s="480"/>
    </row>
    <row r="35" spans="1:23" ht="15" customHeight="1">
      <c r="A35" s="664"/>
      <c r="B35" s="160">
        <v>30</v>
      </c>
      <c r="C35" s="161"/>
      <c r="D35" s="162"/>
      <c r="E35" s="317"/>
      <c r="F35" s="163"/>
      <c r="G35" s="319"/>
      <c r="H35" s="275"/>
      <c r="I35" s="156"/>
      <c r="J35" s="164"/>
      <c r="K35" s="166"/>
      <c r="L35" s="482">
        <v>0</v>
      </c>
      <c r="M35" s="469">
        <v>0.1</v>
      </c>
      <c r="N35" s="167">
        <v>0</v>
      </c>
      <c r="O35" s="168">
        <f t="shared" si="3"/>
        <v>0</v>
      </c>
      <c r="P35" s="169">
        <f t="shared" si="1"/>
        <v>0</v>
      </c>
      <c r="Q35" s="220">
        <v>0</v>
      </c>
      <c r="R35" s="194">
        <f t="shared" si="2"/>
        <v>0</v>
      </c>
      <c r="S35" s="470">
        <v>0</v>
      </c>
      <c r="T35" s="471"/>
      <c r="U35" s="408"/>
      <c r="V35" s="409"/>
      <c r="W35" s="480"/>
    </row>
    <row r="36" spans="1:23" ht="15" customHeight="1">
      <c r="A36" s="664"/>
      <c r="B36" s="160">
        <v>31</v>
      </c>
      <c r="C36" s="161"/>
      <c r="D36" s="162"/>
      <c r="E36" s="317"/>
      <c r="F36" s="163"/>
      <c r="G36" s="319"/>
      <c r="H36" s="275"/>
      <c r="I36" s="156"/>
      <c r="J36" s="164"/>
      <c r="K36" s="166"/>
      <c r="L36" s="482">
        <v>0</v>
      </c>
      <c r="M36" s="469">
        <v>0.1</v>
      </c>
      <c r="N36" s="167">
        <v>0</v>
      </c>
      <c r="O36" s="168">
        <f t="shared" ref="O36:O45" si="4">N36-P36</f>
        <v>0</v>
      </c>
      <c r="P36" s="169">
        <f t="shared" ref="P36:P45" si="5">N36/1.1</f>
        <v>0</v>
      </c>
      <c r="Q36" s="220">
        <v>0</v>
      </c>
      <c r="R36" s="194">
        <f t="shared" ref="R36:R45" si="6">N36-Q36</f>
        <v>0</v>
      </c>
      <c r="S36" s="470">
        <v>0</v>
      </c>
      <c r="T36" s="471"/>
      <c r="U36" s="408"/>
      <c r="V36" s="409"/>
      <c r="W36" s="480"/>
    </row>
    <row r="37" spans="1:23" ht="15" customHeight="1">
      <c r="A37" s="664"/>
      <c r="B37" s="160">
        <v>32</v>
      </c>
      <c r="C37" s="161"/>
      <c r="D37" s="162"/>
      <c r="E37" s="317"/>
      <c r="F37" s="163"/>
      <c r="G37" s="319"/>
      <c r="H37" s="275"/>
      <c r="I37" s="156"/>
      <c r="J37" s="164"/>
      <c r="K37" s="166"/>
      <c r="L37" s="482">
        <v>0</v>
      </c>
      <c r="M37" s="469">
        <v>0.1</v>
      </c>
      <c r="N37" s="167">
        <v>0</v>
      </c>
      <c r="O37" s="168">
        <f t="shared" si="4"/>
        <v>0</v>
      </c>
      <c r="P37" s="169">
        <f t="shared" si="5"/>
        <v>0</v>
      </c>
      <c r="Q37" s="220">
        <v>0</v>
      </c>
      <c r="R37" s="194">
        <f t="shared" si="6"/>
        <v>0</v>
      </c>
      <c r="S37" s="470">
        <v>0</v>
      </c>
      <c r="T37" s="471"/>
      <c r="U37" s="408"/>
      <c r="V37" s="409"/>
      <c r="W37" s="480"/>
    </row>
    <row r="38" spans="1:23" ht="15" customHeight="1">
      <c r="A38" s="664"/>
      <c r="B38" s="160">
        <v>33</v>
      </c>
      <c r="C38" s="161"/>
      <c r="D38" s="162"/>
      <c r="E38" s="317"/>
      <c r="F38" s="163"/>
      <c r="G38" s="319"/>
      <c r="H38" s="275"/>
      <c r="I38" s="156"/>
      <c r="J38" s="164"/>
      <c r="K38" s="166"/>
      <c r="L38" s="482">
        <v>0</v>
      </c>
      <c r="M38" s="469">
        <v>0.1</v>
      </c>
      <c r="N38" s="167">
        <v>0</v>
      </c>
      <c r="O38" s="168">
        <f t="shared" si="4"/>
        <v>0</v>
      </c>
      <c r="P38" s="169">
        <f t="shared" si="5"/>
        <v>0</v>
      </c>
      <c r="Q38" s="220">
        <v>0</v>
      </c>
      <c r="R38" s="194">
        <f t="shared" si="6"/>
        <v>0</v>
      </c>
      <c r="S38" s="470">
        <v>0</v>
      </c>
      <c r="T38" s="471"/>
      <c r="U38" s="408"/>
      <c r="V38" s="409"/>
      <c r="W38" s="480"/>
    </row>
    <row r="39" spans="1:23" ht="15" customHeight="1">
      <c r="A39" s="664"/>
      <c r="B39" s="160">
        <v>34</v>
      </c>
      <c r="C39" s="161"/>
      <c r="D39" s="162"/>
      <c r="E39" s="317"/>
      <c r="F39" s="163"/>
      <c r="G39" s="319"/>
      <c r="H39" s="275"/>
      <c r="I39" s="156"/>
      <c r="J39" s="164"/>
      <c r="K39" s="166"/>
      <c r="L39" s="482">
        <v>0</v>
      </c>
      <c r="M39" s="469">
        <v>0.1</v>
      </c>
      <c r="N39" s="167">
        <v>0</v>
      </c>
      <c r="O39" s="168">
        <f t="shared" si="4"/>
        <v>0</v>
      </c>
      <c r="P39" s="169">
        <f t="shared" si="5"/>
        <v>0</v>
      </c>
      <c r="Q39" s="220">
        <v>0</v>
      </c>
      <c r="R39" s="194">
        <f t="shared" si="6"/>
        <v>0</v>
      </c>
      <c r="S39" s="470">
        <v>0</v>
      </c>
      <c r="T39" s="471"/>
      <c r="U39" s="408"/>
      <c r="V39" s="409"/>
      <c r="W39" s="480"/>
    </row>
    <row r="40" spans="1:23" ht="15" customHeight="1">
      <c r="A40" s="664"/>
      <c r="B40" s="160">
        <v>35</v>
      </c>
      <c r="C40" s="161"/>
      <c r="D40" s="162"/>
      <c r="E40" s="317"/>
      <c r="F40" s="163"/>
      <c r="G40" s="319"/>
      <c r="H40" s="275"/>
      <c r="I40" s="156"/>
      <c r="J40" s="164"/>
      <c r="K40" s="166"/>
      <c r="L40" s="482">
        <v>0</v>
      </c>
      <c r="M40" s="469">
        <v>0.1</v>
      </c>
      <c r="N40" s="167">
        <v>0</v>
      </c>
      <c r="O40" s="168">
        <f t="shared" si="4"/>
        <v>0</v>
      </c>
      <c r="P40" s="169">
        <f t="shared" si="5"/>
        <v>0</v>
      </c>
      <c r="Q40" s="220">
        <v>0</v>
      </c>
      <c r="R40" s="194">
        <f t="shared" si="6"/>
        <v>0</v>
      </c>
      <c r="S40" s="470">
        <v>0</v>
      </c>
      <c r="T40" s="471"/>
      <c r="U40" s="408"/>
      <c r="V40" s="409"/>
      <c r="W40" s="480"/>
    </row>
    <row r="41" spans="1:23" ht="15" customHeight="1">
      <c r="A41" s="664"/>
      <c r="B41" s="160">
        <v>36</v>
      </c>
      <c r="C41" s="161"/>
      <c r="D41" s="162"/>
      <c r="E41" s="317"/>
      <c r="F41" s="163"/>
      <c r="G41" s="319"/>
      <c r="H41" s="275"/>
      <c r="I41" s="156"/>
      <c r="J41" s="164"/>
      <c r="K41" s="166"/>
      <c r="L41" s="482">
        <v>0</v>
      </c>
      <c r="M41" s="469">
        <v>0.1</v>
      </c>
      <c r="N41" s="167">
        <v>0</v>
      </c>
      <c r="O41" s="168">
        <f t="shared" si="4"/>
        <v>0</v>
      </c>
      <c r="P41" s="169">
        <f t="shared" si="5"/>
        <v>0</v>
      </c>
      <c r="Q41" s="220">
        <v>0</v>
      </c>
      <c r="R41" s="194">
        <f t="shared" si="6"/>
        <v>0</v>
      </c>
      <c r="S41" s="470">
        <v>0</v>
      </c>
      <c r="T41" s="471"/>
      <c r="U41" s="408"/>
      <c r="V41" s="409"/>
      <c r="W41" s="480"/>
    </row>
    <row r="42" spans="1:23" ht="15" customHeight="1">
      <c r="A42" s="664"/>
      <c r="B42" s="160">
        <v>37</v>
      </c>
      <c r="C42" s="161"/>
      <c r="D42" s="162"/>
      <c r="E42" s="317"/>
      <c r="F42" s="163"/>
      <c r="G42" s="319"/>
      <c r="H42" s="275"/>
      <c r="I42" s="156"/>
      <c r="J42" s="164"/>
      <c r="K42" s="166"/>
      <c r="L42" s="482">
        <v>0</v>
      </c>
      <c r="M42" s="469">
        <v>0.1</v>
      </c>
      <c r="N42" s="167">
        <v>0</v>
      </c>
      <c r="O42" s="168">
        <f t="shared" si="4"/>
        <v>0</v>
      </c>
      <c r="P42" s="169">
        <f t="shared" si="5"/>
        <v>0</v>
      </c>
      <c r="Q42" s="220">
        <v>0</v>
      </c>
      <c r="R42" s="194">
        <f t="shared" si="6"/>
        <v>0</v>
      </c>
      <c r="S42" s="470">
        <v>0</v>
      </c>
      <c r="T42" s="471"/>
      <c r="U42" s="408"/>
      <c r="V42" s="409"/>
      <c r="W42" s="480"/>
    </row>
    <row r="43" spans="1:23" ht="15" customHeight="1" thickBot="1">
      <c r="A43" s="665"/>
      <c r="B43" s="160">
        <v>38</v>
      </c>
      <c r="C43" s="439"/>
      <c r="D43" s="162"/>
      <c r="E43" s="317"/>
      <c r="F43" s="273"/>
      <c r="G43" s="274"/>
      <c r="H43" s="275"/>
      <c r="I43" s="156"/>
      <c r="J43" s="282"/>
      <c r="K43" s="405"/>
      <c r="L43" s="482">
        <v>0</v>
      </c>
      <c r="M43" s="469">
        <v>0.1</v>
      </c>
      <c r="N43" s="278">
        <v>0</v>
      </c>
      <c r="O43" s="279">
        <f t="shared" si="4"/>
        <v>0</v>
      </c>
      <c r="P43" s="169">
        <f t="shared" si="5"/>
        <v>0</v>
      </c>
      <c r="Q43" s="220">
        <v>0</v>
      </c>
      <c r="R43" s="194">
        <f t="shared" si="6"/>
        <v>0</v>
      </c>
      <c r="S43" s="470">
        <v>0</v>
      </c>
      <c r="T43" s="471"/>
      <c r="U43" s="408"/>
      <c r="V43" s="409"/>
      <c r="W43" s="480"/>
    </row>
    <row r="44" spans="1:23" ht="15" customHeight="1">
      <c r="A44" s="143"/>
      <c r="B44" s="160">
        <v>39</v>
      </c>
      <c r="C44" s="484"/>
      <c r="D44" s="485"/>
      <c r="E44" s="486"/>
      <c r="F44" s="487"/>
      <c r="G44" s="488"/>
      <c r="H44" s="489"/>
      <c r="I44" s="490"/>
      <c r="J44" s="491"/>
      <c r="K44" s="492"/>
      <c r="L44" s="482">
        <v>0</v>
      </c>
      <c r="M44" s="493">
        <v>0.1</v>
      </c>
      <c r="N44" s="494">
        <v>0</v>
      </c>
      <c r="O44" s="495">
        <f t="shared" si="4"/>
        <v>0</v>
      </c>
      <c r="P44" s="496">
        <f t="shared" si="5"/>
        <v>0</v>
      </c>
      <c r="Q44" s="497">
        <v>0</v>
      </c>
      <c r="R44" s="389">
        <f t="shared" si="6"/>
        <v>0</v>
      </c>
      <c r="S44" s="553">
        <v>0</v>
      </c>
      <c r="T44" s="498"/>
      <c r="U44" s="499"/>
      <c r="V44" s="500"/>
      <c r="W44" s="501"/>
    </row>
    <row r="45" spans="1:23" ht="15" customHeight="1" thickBot="1">
      <c r="A45" s="143"/>
      <c r="B45" s="442">
        <v>40</v>
      </c>
      <c r="C45" s="443"/>
      <c r="D45" s="444"/>
      <c r="E45" s="445"/>
      <c r="F45" s="446"/>
      <c r="G45" s="447"/>
      <c r="H45" s="448"/>
      <c r="I45" s="449"/>
      <c r="J45" s="464"/>
      <c r="K45" s="452"/>
      <c r="L45" s="482">
        <v>0</v>
      </c>
      <c r="M45" s="469">
        <v>0.1</v>
      </c>
      <c r="N45" s="346">
        <v>0</v>
      </c>
      <c r="O45" s="347">
        <f t="shared" si="4"/>
        <v>0</v>
      </c>
      <c r="P45" s="394">
        <f t="shared" si="5"/>
        <v>0</v>
      </c>
      <c r="Q45" s="395">
        <v>0</v>
      </c>
      <c r="R45" s="344">
        <f t="shared" si="6"/>
        <v>0</v>
      </c>
      <c r="S45" s="560">
        <v>0</v>
      </c>
      <c r="T45" s="502"/>
      <c r="U45" s="462"/>
      <c r="V45" s="463"/>
      <c r="W45" s="503"/>
    </row>
    <row r="46" spans="1:23" ht="15" thickBot="1">
      <c r="A46" s="2"/>
      <c r="B46" s="685"/>
      <c r="C46" s="685"/>
      <c r="D46" s="685"/>
      <c r="E46" s="685"/>
      <c r="F46" s="7"/>
      <c r="G46" s="7"/>
      <c r="H46" s="504"/>
      <c r="I46" s="504"/>
      <c r="J46" s="504"/>
      <c r="K46" s="504"/>
      <c r="L46" s="152">
        <f>SUM(L6:L45)</f>
        <v>0</v>
      </c>
      <c r="M46" s="63"/>
      <c r="N46" s="73">
        <f>SUM(N6:N45)</f>
        <v>0</v>
      </c>
      <c r="O46" s="564">
        <f>N46-P46</f>
        <v>0</v>
      </c>
      <c r="P46" s="159">
        <f>SUM(P6:P45)</f>
        <v>0</v>
      </c>
      <c r="Q46" s="561">
        <f>SUM(Q6:Q45)</f>
        <v>0</v>
      </c>
      <c r="R46" s="562">
        <f>SUM(R6:R45)</f>
        <v>0</v>
      </c>
      <c r="S46" s="563">
        <f>SUM(S6:S45)</f>
        <v>0</v>
      </c>
      <c r="T46" s="7"/>
      <c r="U46" s="7"/>
      <c r="V46" s="7"/>
      <c r="W46" s="7"/>
    </row>
    <row r="47" spans="1:23" ht="15.75" customHeight="1" thickBot="1">
      <c r="A47" s="2"/>
      <c r="B47" s="680" t="s">
        <v>12</v>
      </c>
      <c r="C47" s="681"/>
      <c r="D47" s="85">
        <v>0</v>
      </c>
      <c r="E47" s="54">
        <f>N46-E49-E50</f>
        <v>0</v>
      </c>
      <c r="F47" s="60"/>
      <c r="G47" s="670" t="s">
        <v>39</v>
      </c>
      <c r="H47" s="671"/>
      <c r="I47" s="674">
        <f>E51-E50</f>
        <v>0</v>
      </c>
      <c r="J47" s="675"/>
      <c r="T47" s="6"/>
      <c r="U47" s="6"/>
      <c r="V47" s="6"/>
      <c r="W47" s="1" t="s">
        <v>68</v>
      </c>
    </row>
    <row r="48" spans="1:23" ht="15.75" customHeight="1" thickBot="1">
      <c r="A48" s="2"/>
      <c r="B48" s="668" t="s">
        <v>18</v>
      </c>
      <c r="C48" s="669"/>
      <c r="D48" s="86">
        <v>0</v>
      </c>
      <c r="E48" s="55">
        <v>0</v>
      </c>
      <c r="F48" s="61"/>
      <c r="G48" s="672"/>
      <c r="H48" s="673"/>
      <c r="I48" s="676"/>
      <c r="J48" s="677"/>
    </row>
    <row r="49" spans="1:10" ht="15.75" customHeight="1" thickBot="1">
      <c r="A49" s="2"/>
      <c r="B49" s="648" t="s">
        <v>14</v>
      </c>
      <c r="C49" s="649"/>
      <c r="D49" s="133">
        <v>0</v>
      </c>
      <c r="E49" s="56">
        <f>S46</f>
        <v>0</v>
      </c>
      <c r="F49" s="2"/>
      <c r="G49" s="62"/>
      <c r="H49" s="6"/>
      <c r="I49" s="6"/>
      <c r="J49" s="6"/>
    </row>
    <row r="50" spans="1:10" ht="15.75" customHeight="1" thickBot="1">
      <c r="A50" s="2"/>
      <c r="B50" s="682" t="s">
        <v>13</v>
      </c>
      <c r="C50" s="683"/>
      <c r="D50" s="134">
        <v>0</v>
      </c>
      <c r="E50" s="57">
        <f>L46</f>
        <v>0</v>
      </c>
      <c r="G50" s="5"/>
    </row>
    <row r="51" spans="1:10" ht="15" thickBot="1">
      <c r="B51" s="652" t="s">
        <v>6</v>
      </c>
      <c r="C51" s="653"/>
      <c r="D51" s="135">
        <f>D47+D48+D49+D50</f>
        <v>0</v>
      </c>
      <c r="E51" s="136">
        <f>N46</f>
        <v>0</v>
      </c>
      <c r="G51" s="80"/>
      <c r="H51" s="80"/>
    </row>
    <row r="52" spans="1:10" ht="15" thickBot="1">
      <c r="B52" s="81"/>
      <c r="C52" s="81"/>
      <c r="D52" s="82"/>
      <c r="E52" s="83"/>
      <c r="G52" s="80"/>
      <c r="H52" s="80"/>
    </row>
    <row r="53" spans="1:10" ht="15" thickBot="1">
      <c r="B53" s="654" t="s">
        <v>48</v>
      </c>
      <c r="C53" s="655"/>
      <c r="D53" s="642">
        <f>O46</f>
        <v>0</v>
      </c>
      <c r="E53" s="684"/>
      <c r="G53" s="80"/>
      <c r="H53" s="80"/>
    </row>
    <row r="54" spans="1:10" ht="15" thickBot="1"/>
    <row r="55" spans="1:10" ht="33" customHeight="1" thickBot="1">
      <c r="B55" s="644" t="s">
        <v>9</v>
      </c>
      <c r="C55" s="645"/>
      <c r="D55" s="8" t="s">
        <v>35</v>
      </c>
    </row>
    <row r="56" spans="1:10" ht="15.75" customHeight="1">
      <c r="B56" s="646" t="s">
        <v>24</v>
      </c>
      <c r="C56" s="647"/>
      <c r="D56" s="51">
        <v>0</v>
      </c>
      <c r="E56" s="4"/>
      <c r="F56" s="4"/>
    </row>
    <row r="57" spans="1:10" ht="15.75" customHeight="1">
      <c r="B57" s="656" t="s">
        <v>25</v>
      </c>
      <c r="C57" s="657"/>
      <c r="D57" s="52">
        <f>COUNTIF(K6:K43,"Electricite")</f>
        <v>0</v>
      </c>
      <c r="E57" s="4"/>
      <c r="F57" s="4"/>
    </row>
    <row r="58" spans="1:10" ht="15.75" customHeight="1">
      <c r="B58" s="656" t="s">
        <v>26</v>
      </c>
      <c r="C58" s="657"/>
      <c r="D58" s="52">
        <f>COUNTIF(K6:K43,"StoreS")</f>
        <v>0</v>
      </c>
      <c r="E58" s="4"/>
      <c r="F58" s="4"/>
    </row>
    <row r="59" spans="1:10">
      <c r="B59" s="656" t="s">
        <v>27</v>
      </c>
      <c r="C59" s="657"/>
      <c r="D59" s="52">
        <f>COUNTIF(K6:K43,"Menuiserie")</f>
        <v>0</v>
      </c>
      <c r="E59" s="4"/>
      <c r="F59" s="4"/>
    </row>
    <row r="60" spans="1:10">
      <c r="B60" s="656" t="s">
        <v>28</v>
      </c>
      <c r="C60" s="657"/>
      <c r="D60" s="52">
        <f>COUNTIF(K10:K49,"douche")</f>
        <v>0</v>
      </c>
      <c r="E60" s="4"/>
      <c r="F60" s="4"/>
    </row>
    <row r="61" spans="1:10">
      <c r="B61" s="656" t="s">
        <v>29</v>
      </c>
      <c r="C61" s="657"/>
      <c r="D61" s="52">
        <f>COUNTIF(K6:K43,"Plomberie")</f>
        <v>0</v>
      </c>
      <c r="E61" s="4"/>
      <c r="F61" s="4"/>
    </row>
    <row r="62" spans="1:10">
      <c r="B62" s="656" t="s">
        <v>30</v>
      </c>
      <c r="C62" s="657"/>
      <c r="D62" s="52">
        <f>COUNTIF(K6:K43,"Maçonnerie")</f>
        <v>0</v>
      </c>
      <c r="E62" s="4"/>
      <c r="F62" s="4"/>
    </row>
    <row r="63" spans="1:10">
      <c r="B63" s="656" t="s">
        <v>31</v>
      </c>
      <c r="C63" s="657"/>
      <c r="D63" s="52">
        <f>COUNTIF(K6:K43,"Fenêtres")</f>
        <v>0</v>
      </c>
      <c r="E63" s="4"/>
      <c r="F63" s="4"/>
    </row>
    <row r="64" spans="1:10">
      <c r="B64" s="656" t="s">
        <v>32</v>
      </c>
      <c r="C64" s="657"/>
      <c r="D64" s="52">
        <f>4</f>
        <v>4</v>
      </c>
      <c r="E64" s="4"/>
      <c r="F64" s="4"/>
    </row>
    <row r="65" spans="2:6">
      <c r="B65" s="656" t="s">
        <v>33</v>
      </c>
      <c r="C65" s="657"/>
      <c r="D65" s="52">
        <f>COUNTIF(K6:K43,"Alarme")</f>
        <v>0</v>
      </c>
      <c r="E65" s="4"/>
      <c r="F65" s="4"/>
    </row>
    <row r="66" spans="2:6" ht="15" thickBot="1">
      <c r="B66" s="49" t="s">
        <v>34</v>
      </c>
      <c r="C66" s="50"/>
      <c r="D66" s="53">
        <f>COUNTIF(K6:K43,"sol")</f>
        <v>0</v>
      </c>
      <c r="E66" s="6"/>
      <c r="F66" s="6"/>
    </row>
  </sheetData>
  <autoFilter ref="A5:W51"/>
  <mergeCells count="23">
    <mergeCell ref="B64:C64"/>
    <mergeCell ref="B65:C65"/>
    <mergeCell ref="B58:C58"/>
    <mergeCell ref="B59:C59"/>
    <mergeCell ref="B60:C60"/>
    <mergeCell ref="B61:C61"/>
    <mergeCell ref="B62:C62"/>
    <mergeCell ref="B63:C63"/>
    <mergeCell ref="B46:E46"/>
    <mergeCell ref="A2:W2"/>
    <mergeCell ref="A6:A43"/>
    <mergeCell ref="B57:C57"/>
    <mergeCell ref="B47:C47"/>
    <mergeCell ref="G47:H48"/>
    <mergeCell ref="I47:J48"/>
    <mergeCell ref="B48:C48"/>
    <mergeCell ref="B49:C49"/>
    <mergeCell ref="B50:C50"/>
    <mergeCell ref="B51:C51"/>
    <mergeCell ref="B53:C53"/>
    <mergeCell ref="D53:E53"/>
    <mergeCell ref="B55:C55"/>
    <mergeCell ref="B56:C56"/>
  </mergeCell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66"/>
  <sheetViews>
    <sheetView topLeftCell="A4" zoomScale="80" zoomScaleNormal="80" workbookViewId="0">
      <selection activeCell="G41" sqref="G41"/>
    </sheetView>
  </sheetViews>
  <sheetFormatPr baseColWidth="10" defaultColWidth="11.44140625" defaultRowHeight="14.4"/>
  <cols>
    <col min="1" max="1" width="6.109375" style="1" customWidth="1"/>
    <col min="2" max="2" width="9.5546875" style="1" customWidth="1"/>
    <col min="3" max="3" width="12.5546875" style="1" customWidth="1"/>
    <col min="4" max="4" width="10.109375" style="1" customWidth="1"/>
    <col min="5" max="5" width="14" style="1" customWidth="1"/>
    <col min="6" max="6" width="20.109375" style="1" customWidth="1"/>
    <col min="7" max="7" width="16" style="1" customWidth="1"/>
    <col min="8" max="8" width="16.88671875" style="1" customWidth="1"/>
    <col min="9" max="9" width="8.33203125" style="1" customWidth="1"/>
    <col min="10" max="10" width="34.5546875" style="1" customWidth="1"/>
    <col min="11" max="11" width="35.44140625" style="1" customWidth="1"/>
    <col min="12" max="12" width="12.88671875" style="1" customWidth="1"/>
    <col min="13" max="13" width="8.109375" style="1" customWidth="1"/>
    <col min="14" max="15" width="12.6640625" style="1" customWidth="1"/>
    <col min="16" max="16" width="12.109375" style="1" customWidth="1"/>
    <col min="17" max="17" width="11.109375" style="1" customWidth="1"/>
    <col min="18" max="19" width="11.88671875" style="1" customWidth="1"/>
    <col min="20" max="20" width="13.109375" style="1" customWidth="1"/>
    <col min="21" max="21" width="11.44140625" style="1" customWidth="1"/>
    <col min="22" max="22" width="10.88671875" style="1" customWidth="1"/>
    <col min="23" max="23" width="18.5546875" style="1" customWidth="1"/>
    <col min="24" max="16384" width="11.44140625" style="1"/>
  </cols>
  <sheetData>
    <row r="1" spans="1:23" ht="15" thickBot="1"/>
    <row r="2" spans="1:23" ht="15" thickBot="1">
      <c r="A2" s="660" t="s">
        <v>76</v>
      </c>
      <c r="B2" s="661"/>
      <c r="C2" s="661"/>
      <c r="D2" s="661"/>
      <c r="E2" s="661"/>
      <c r="F2" s="661"/>
      <c r="G2" s="661"/>
      <c r="H2" s="661"/>
      <c r="I2" s="661"/>
      <c r="J2" s="661"/>
      <c r="K2" s="661"/>
      <c r="L2" s="661"/>
      <c r="M2" s="661"/>
      <c r="N2" s="661"/>
      <c r="O2" s="661"/>
      <c r="P2" s="661"/>
      <c r="Q2" s="661"/>
      <c r="R2" s="661"/>
      <c r="S2" s="661"/>
      <c r="T2" s="661"/>
      <c r="U2" s="661"/>
      <c r="V2" s="661"/>
      <c r="W2" s="662"/>
    </row>
    <row r="3" spans="1:23">
      <c r="A3" s="6"/>
      <c r="B3" s="6"/>
      <c r="C3" s="6"/>
      <c r="D3" s="6"/>
      <c r="E3" s="6"/>
      <c r="F3" s="6"/>
      <c r="G3" s="6"/>
      <c r="H3" s="6"/>
      <c r="I3" s="6"/>
      <c r="J3" s="6"/>
      <c r="K3" s="5"/>
      <c r="L3" s="5"/>
      <c r="M3" s="5"/>
    </row>
    <row r="4" spans="1:23" ht="15" thickBot="1"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41.25" customHeight="1" thickBot="1">
      <c r="A5" s="22" t="s">
        <v>5</v>
      </c>
      <c r="B5" s="22" t="s">
        <v>22</v>
      </c>
      <c r="C5" s="176" t="s">
        <v>2</v>
      </c>
      <c r="D5" s="176" t="s">
        <v>15</v>
      </c>
      <c r="E5" s="176" t="s">
        <v>40</v>
      </c>
      <c r="F5" s="177" t="s">
        <v>16</v>
      </c>
      <c r="G5" s="176" t="s">
        <v>17</v>
      </c>
      <c r="H5" s="11" t="s">
        <v>0</v>
      </c>
      <c r="I5" s="11" t="s">
        <v>8</v>
      </c>
      <c r="J5" s="178" t="s">
        <v>20</v>
      </c>
      <c r="K5" s="180" t="s">
        <v>9</v>
      </c>
      <c r="L5" s="181" t="s">
        <v>44</v>
      </c>
      <c r="M5" s="175" t="s">
        <v>38</v>
      </c>
      <c r="N5" s="175" t="s">
        <v>3</v>
      </c>
      <c r="O5" s="182" t="s">
        <v>10</v>
      </c>
      <c r="P5" s="183" t="s">
        <v>4</v>
      </c>
      <c r="Q5" s="219" t="s">
        <v>36</v>
      </c>
      <c r="R5" s="184" t="s">
        <v>11</v>
      </c>
      <c r="S5" s="174" t="s">
        <v>45</v>
      </c>
      <c r="T5" s="179" t="s">
        <v>41</v>
      </c>
      <c r="U5" s="179" t="s">
        <v>42</v>
      </c>
      <c r="V5" s="185" t="s">
        <v>43</v>
      </c>
      <c r="W5" s="186" t="s">
        <v>49</v>
      </c>
    </row>
    <row r="6" spans="1:23" ht="15" customHeight="1">
      <c r="A6" s="663" t="s">
        <v>46</v>
      </c>
      <c r="B6" s="362">
        <v>1</v>
      </c>
      <c r="C6" s="256"/>
      <c r="D6" s="257"/>
      <c r="E6" s="258"/>
      <c r="F6" s="259"/>
      <c r="G6" s="505"/>
      <c r="H6" s="263"/>
      <c r="I6" s="506"/>
      <c r="J6" s="397"/>
      <c r="K6" s="399"/>
      <c r="L6" s="554">
        <v>0</v>
      </c>
      <c r="M6" s="465">
        <v>0.1</v>
      </c>
      <c r="N6" s="267">
        <v>0</v>
      </c>
      <c r="O6" s="268">
        <f t="shared" ref="O6:O8" si="0">N6-P6</f>
        <v>0</v>
      </c>
      <c r="P6" s="377">
        <f t="shared" ref="P6:P45" si="1">N6/1.1</f>
        <v>0</v>
      </c>
      <c r="Q6" s="388">
        <v>0</v>
      </c>
      <c r="R6" s="269">
        <f t="shared" ref="R6:R45" si="2">N6-Q6</f>
        <v>0</v>
      </c>
      <c r="S6" s="270">
        <v>0</v>
      </c>
      <c r="T6" s="438"/>
      <c r="U6" s="271"/>
      <c r="V6" s="535"/>
      <c r="W6" s="272"/>
    </row>
    <row r="7" spans="1:23" ht="15" customHeight="1">
      <c r="A7" s="664"/>
      <c r="B7" s="160">
        <v>2</v>
      </c>
      <c r="C7" s="100"/>
      <c r="D7" s="162"/>
      <c r="E7" s="188"/>
      <c r="F7" s="273"/>
      <c r="G7" s="511"/>
      <c r="H7" s="277"/>
      <c r="I7" s="276"/>
      <c r="J7" s="275"/>
      <c r="K7" s="405"/>
      <c r="L7" s="473">
        <v>0</v>
      </c>
      <c r="M7" s="469">
        <v>0.1</v>
      </c>
      <c r="N7" s="278">
        <v>0</v>
      </c>
      <c r="O7" s="279">
        <f t="shared" si="0"/>
        <v>0</v>
      </c>
      <c r="P7" s="169">
        <f t="shared" si="1"/>
        <v>0</v>
      </c>
      <c r="Q7" s="220">
        <v>0</v>
      </c>
      <c r="R7" s="194">
        <f t="shared" si="2"/>
        <v>0</v>
      </c>
      <c r="S7" s="280">
        <v>0</v>
      </c>
      <c r="T7" s="439"/>
      <c r="U7" s="281"/>
      <c r="V7" s="538"/>
      <c r="W7" s="282"/>
    </row>
    <row r="8" spans="1:23" ht="15" customHeight="1">
      <c r="A8" s="664"/>
      <c r="B8" s="160">
        <v>3</v>
      </c>
      <c r="C8" s="100"/>
      <c r="D8" s="162"/>
      <c r="E8" s="188"/>
      <c r="F8" s="273"/>
      <c r="G8" s="511"/>
      <c r="H8" s="277"/>
      <c r="I8" s="276"/>
      <c r="J8" s="275"/>
      <c r="K8" s="405"/>
      <c r="L8" s="473">
        <v>0</v>
      </c>
      <c r="M8" s="469">
        <v>0.1</v>
      </c>
      <c r="N8" s="278">
        <v>0</v>
      </c>
      <c r="O8" s="279">
        <f t="shared" si="0"/>
        <v>0</v>
      </c>
      <c r="P8" s="169">
        <f t="shared" si="1"/>
        <v>0</v>
      </c>
      <c r="Q8" s="220">
        <v>0</v>
      </c>
      <c r="R8" s="194">
        <f t="shared" si="2"/>
        <v>0</v>
      </c>
      <c r="S8" s="280">
        <v>0</v>
      </c>
      <c r="T8" s="439"/>
      <c r="U8" s="281"/>
      <c r="V8" s="538"/>
      <c r="W8" s="282"/>
    </row>
    <row r="9" spans="1:23" ht="15" customHeight="1">
      <c r="A9" s="664"/>
      <c r="B9" s="160">
        <v>4</v>
      </c>
      <c r="C9" s="100"/>
      <c r="D9" s="162"/>
      <c r="E9" s="317"/>
      <c r="F9" s="273"/>
      <c r="G9" s="511"/>
      <c r="H9" s="277"/>
      <c r="I9" s="276"/>
      <c r="J9" s="275"/>
      <c r="K9" s="405"/>
      <c r="L9" s="473">
        <v>0</v>
      </c>
      <c r="M9" s="469">
        <v>0.1</v>
      </c>
      <c r="N9" s="278">
        <v>0</v>
      </c>
      <c r="O9" s="279">
        <f>N9-P9</f>
        <v>0</v>
      </c>
      <c r="P9" s="169">
        <f t="shared" si="1"/>
        <v>0</v>
      </c>
      <c r="Q9" s="220">
        <v>0</v>
      </c>
      <c r="R9" s="194">
        <f t="shared" si="2"/>
        <v>0</v>
      </c>
      <c r="S9" s="280">
        <v>0</v>
      </c>
      <c r="T9" s="439"/>
      <c r="U9" s="281"/>
      <c r="V9" s="538"/>
      <c r="W9" s="282"/>
    </row>
    <row r="10" spans="1:23">
      <c r="A10" s="664"/>
      <c r="B10" s="160">
        <v>5</v>
      </c>
      <c r="C10" s="100"/>
      <c r="D10" s="162"/>
      <c r="E10" s="548"/>
      <c r="F10" s="273"/>
      <c r="G10" s="511"/>
      <c r="H10" s="277"/>
      <c r="I10" s="276"/>
      <c r="J10" s="275"/>
      <c r="K10" s="405"/>
      <c r="L10" s="473">
        <v>0</v>
      </c>
      <c r="M10" s="469">
        <v>0.1</v>
      </c>
      <c r="N10" s="278">
        <v>0</v>
      </c>
      <c r="O10" s="279">
        <f t="shared" ref="O10:O45" si="3">N10-P10</f>
        <v>0</v>
      </c>
      <c r="P10" s="169">
        <f t="shared" si="1"/>
        <v>0</v>
      </c>
      <c r="Q10" s="220">
        <v>0</v>
      </c>
      <c r="R10" s="194">
        <f t="shared" si="2"/>
        <v>0</v>
      </c>
      <c r="S10" s="280">
        <v>0</v>
      </c>
      <c r="T10" s="439"/>
      <c r="U10" s="281"/>
      <c r="V10" s="538"/>
      <c r="W10" s="282"/>
    </row>
    <row r="11" spans="1:23">
      <c r="A11" s="664"/>
      <c r="B11" s="160">
        <v>6</v>
      </c>
      <c r="C11" s="100"/>
      <c r="D11" s="162"/>
      <c r="E11" s="548"/>
      <c r="F11" s="273"/>
      <c r="G11" s="511"/>
      <c r="H11" s="190"/>
      <c r="I11" s="297"/>
      <c r="J11" s="275"/>
      <c r="K11" s="405"/>
      <c r="L11" s="372">
        <v>0</v>
      </c>
      <c r="M11" s="469">
        <v>0.1</v>
      </c>
      <c r="N11" s="278">
        <v>0</v>
      </c>
      <c r="O11" s="279">
        <f t="shared" si="3"/>
        <v>0</v>
      </c>
      <c r="P11" s="169">
        <f t="shared" si="1"/>
        <v>0</v>
      </c>
      <c r="Q11" s="220">
        <v>0</v>
      </c>
      <c r="R11" s="194">
        <f t="shared" si="2"/>
        <v>0</v>
      </c>
      <c r="S11" s="280">
        <v>0</v>
      </c>
      <c r="T11" s="439"/>
      <c r="U11" s="281"/>
      <c r="V11" s="538"/>
      <c r="W11" s="282"/>
    </row>
    <row r="12" spans="1:23">
      <c r="A12" s="664"/>
      <c r="B12" s="160">
        <v>7</v>
      </c>
      <c r="C12" s="100"/>
      <c r="D12" s="162"/>
      <c r="E12" s="548"/>
      <c r="F12" s="273"/>
      <c r="G12" s="511"/>
      <c r="H12" s="190"/>
      <c r="I12" s="297"/>
      <c r="J12" s="275"/>
      <c r="K12" s="405"/>
      <c r="L12" s="373">
        <v>0</v>
      </c>
      <c r="M12" s="475">
        <v>0.1</v>
      </c>
      <c r="N12" s="308">
        <v>0</v>
      </c>
      <c r="O12" s="309">
        <f t="shared" si="3"/>
        <v>0</v>
      </c>
      <c r="P12" s="379">
        <f t="shared" si="1"/>
        <v>0</v>
      </c>
      <c r="Q12" s="391">
        <v>0</v>
      </c>
      <c r="R12" s="310">
        <f t="shared" si="2"/>
        <v>0</v>
      </c>
      <c r="S12" s="559">
        <v>0</v>
      </c>
      <c r="T12" s="439"/>
      <c r="U12" s="281"/>
      <c r="V12" s="538"/>
      <c r="W12" s="282"/>
    </row>
    <row r="13" spans="1:23">
      <c r="A13" s="664"/>
      <c r="B13" s="160">
        <v>8</v>
      </c>
      <c r="C13" s="100"/>
      <c r="D13" s="162"/>
      <c r="E13" s="548"/>
      <c r="F13" s="273"/>
      <c r="G13" s="511"/>
      <c r="H13" s="190"/>
      <c r="I13" s="297"/>
      <c r="J13" s="275"/>
      <c r="K13" s="405"/>
      <c r="L13" s="372">
        <v>0</v>
      </c>
      <c r="M13" s="469">
        <v>0.1</v>
      </c>
      <c r="N13" s="278">
        <v>0</v>
      </c>
      <c r="O13" s="279">
        <f t="shared" si="3"/>
        <v>0</v>
      </c>
      <c r="P13" s="169">
        <f t="shared" si="1"/>
        <v>0</v>
      </c>
      <c r="Q13" s="220">
        <v>0</v>
      </c>
      <c r="R13" s="194">
        <f t="shared" si="2"/>
        <v>0</v>
      </c>
      <c r="S13" s="280">
        <v>0</v>
      </c>
      <c r="T13" s="439"/>
      <c r="U13" s="281"/>
      <c r="V13" s="538"/>
      <c r="W13" s="282"/>
    </row>
    <row r="14" spans="1:23">
      <c r="A14" s="664"/>
      <c r="B14" s="160">
        <v>9</v>
      </c>
      <c r="C14" s="100"/>
      <c r="D14" s="162"/>
      <c r="E14" s="188"/>
      <c r="F14" s="273"/>
      <c r="G14" s="511"/>
      <c r="H14" s="190"/>
      <c r="I14" s="297"/>
      <c r="J14" s="275"/>
      <c r="K14" s="405"/>
      <c r="L14" s="372">
        <v>0</v>
      </c>
      <c r="M14" s="475">
        <v>0.1</v>
      </c>
      <c r="N14" s="278">
        <v>0</v>
      </c>
      <c r="O14" s="279">
        <f t="shared" si="3"/>
        <v>0</v>
      </c>
      <c r="P14" s="169">
        <f t="shared" si="1"/>
        <v>0</v>
      </c>
      <c r="Q14" s="220">
        <v>0</v>
      </c>
      <c r="R14" s="194">
        <f t="shared" si="2"/>
        <v>0</v>
      </c>
      <c r="S14" s="280">
        <v>0</v>
      </c>
      <c r="T14" s="439"/>
      <c r="U14" s="281"/>
      <c r="V14" s="538"/>
      <c r="W14" s="282"/>
    </row>
    <row r="15" spans="1:23">
      <c r="A15" s="664"/>
      <c r="B15" s="160">
        <v>10</v>
      </c>
      <c r="C15" s="100"/>
      <c r="D15" s="162"/>
      <c r="E15" s="188"/>
      <c r="F15" s="273"/>
      <c r="G15" s="511"/>
      <c r="H15" s="277"/>
      <c r="I15" s="297"/>
      <c r="J15" s="275"/>
      <c r="K15" s="405"/>
      <c r="L15" s="374">
        <v>0</v>
      </c>
      <c r="M15" s="475">
        <v>0.1</v>
      </c>
      <c r="N15" s="315">
        <v>0</v>
      </c>
      <c r="O15" s="316">
        <f t="shared" si="3"/>
        <v>0</v>
      </c>
      <c r="P15" s="379">
        <f t="shared" si="1"/>
        <v>0</v>
      </c>
      <c r="Q15" s="391">
        <v>0</v>
      </c>
      <c r="R15" s="310">
        <f t="shared" si="2"/>
        <v>0</v>
      </c>
      <c r="S15" s="559">
        <v>0</v>
      </c>
      <c r="T15" s="439"/>
      <c r="U15" s="281"/>
      <c r="V15" s="538"/>
      <c r="W15" s="282"/>
    </row>
    <row r="16" spans="1:23" ht="15" customHeight="1">
      <c r="A16" s="664"/>
      <c r="B16" s="160">
        <v>11</v>
      </c>
      <c r="C16" s="100"/>
      <c r="D16" s="162"/>
      <c r="E16" s="188"/>
      <c r="F16" s="273"/>
      <c r="G16" s="511"/>
      <c r="H16" s="277"/>
      <c r="I16" s="297"/>
      <c r="J16" s="275"/>
      <c r="K16" s="405"/>
      <c r="L16" s="374">
        <v>0</v>
      </c>
      <c r="M16" s="475">
        <v>0.1</v>
      </c>
      <c r="N16" s="315">
        <v>0</v>
      </c>
      <c r="O16" s="316">
        <f t="shared" si="3"/>
        <v>0</v>
      </c>
      <c r="P16" s="379">
        <f t="shared" si="1"/>
        <v>0</v>
      </c>
      <c r="Q16" s="391">
        <v>0</v>
      </c>
      <c r="R16" s="310">
        <f t="shared" si="2"/>
        <v>0</v>
      </c>
      <c r="S16" s="559">
        <v>0</v>
      </c>
      <c r="T16" s="439"/>
      <c r="U16" s="281"/>
      <c r="V16" s="538"/>
      <c r="W16" s="282"/>
    </row>
    <row r="17" spans="1:23" ht="15" customHeight="1">
      <c r="A17" s="664"/>
      <c r="B17" s="160">
        <v>12</v>
      </c>
      <c r="C17" s="187"/>
      <c r="D17" s="162"/>
      <c r="E17" s="188"/>
      <c r="F17" s="163"/>
      <c r="G17" s="189"/>
      <c r="H17" s="190"/>
      <c r="I17" s="297"/>
      <c r="J17" s="191"/>
      <c r="K17" s="166"/>
      <c r="L17" s="482">
        <v>0</v>
      </c>
      <c r="M17" s="469">
        <v>0.1</v>
      </c>
      <c r="N17" s="167">
        <v>0</v>
      </c>
      <c r="O17" s="168">
        <f t="shared" si="3"/>
        <v>0</v>
      </c>
      <c r="P17" s="169">
        <f t="shared" si="1"/>
        <v>0</v>
      </c>
      <c r="Q17" s="220">
        <v>0</v>
      </c>
      <c r="R17" s="194">
        <f t="shared" si="2"/>
        <v>0</v>
      </c>
      <c r="S17" s="280">
        <v>0</v>
      </c>
      <c r="T17" s="161"/>
      <c r="U17" s="195"/>
      <c r="V17" s="196"/>
      <c r="W17" s="164"/>
    </row>
    <row r="18" spans="1:23" ht="15" customHeight="1">
      <c r="A18" s="664"/>
      <c r="B18" s="160">
        <v>13</v>
      </c>
      <c r="C18" s="187"/>
      <c r="D18" s="162"/>
      <c r="E18" s="188"/>
      <c r="F18" s="163"/>
      <c r="G18" s="189"/>
      <c r="H18" s="190"/>
      <c r="I18" s="297"/>
      <c r="J18" s="191"/>
      <c r="K18" s="166"/>
      <c r="L18" s="482">
        <v>0</v>
      </c>
      <c r="M18" s="469">
        <v>0.1</v>
      </c>
      <c r="N18" s="167">
        <v>0</v>
      </c>
      <c r="O18" s="168">
        <f t="shared" si="3"/>
        <v>0</v>
      </c>
      <c r="P18" s="169">
        <f t="shared" si="1"/>
        <v>0</v>
      </c>
      <c r="Q18" s="220">
        <v>0</v>
      </c>
      <c r="R18" s="194">
        <f t="shared" si="2"/>
        <v>0</v>
      </c>
      <c r="S18" s="280">
        <v>0</v>
      </c>
      <c r="T18" s="161"/>
      <c r="U18" s="195"/>
      <c r="V18" s="196"/>
      <c r="W18" s="164"/>
    </row>
    <row r="19" spans="1:23" ht="15" customHeight="1">
      <c r="A19" s="664"/>
      <c r="B19" s="160">
        <v>14</v>
      </c>
      <c r="C19" s="187"/>
      <c r="D19" s="162"/>
      <c r="E19" s="188"/>
      <c r="F19" s="163"/>
      <c r="G19" s="189"/>
      <c r="H19" s="190"/>
      <c r="I19" s="156"/>
      <c r="J19" s="191"/>
      <c r="K19" s="166"/>
      <c r="L19" s="482">
        <v>0</v>
      </c>
      <c r="M19" s="478">
        <v>0.1</v>
      </c>
      <c r="N19" s="167">
        <v>0</v>
      </c>
      <c r="O19" s="168">
        <f t="shared" si="3"/>
        <v>0</v>
      </c>
      <c r="P19" s="169">
        <f t="shared" si="1"/>
        <v>0</v>
      </c>
      <c r="Q19" s="220">
        <v>0</v>
      </c>
      <c r="R19" s="194">
        <f t="shared" si="2"/>
        <v>0</v>
      </c>
      <c r="S19" s="280">
        <v>0</v>
      </c>
      <c r="T19" s="161"/>
      <c r="U19" s="195"/>
      <c r="V19" s="196"/>
      <c r="W19" s="164"/>
    </row>
    <row r="20" spans="1:23" ht="15" customHeight="1">
      <c r="A20" s="664"/>
      <c r="B20" s="160">
        <v>15</v>
      </c>
      <c r="C20" s="187"/>
      <c r="D20" s="162"/>
      <c r="E20" s="188"/>
      <c r="F20" s="163"/>
      <c r="G20" s="189"/>
      <c r="H20" s="190"/>
      <c r="I20" s="156"/>
      <c r="J20" s="191"/>
      <c r="K20" s="166"/>
      <c r="L20" s="482">
        <v>0</v>
      </c>
      <c r="M20" s="469">
        <v>0.1</v>
      </c>
      <c r="N20" s="167">
        <v>0</v>
      </c>
      <c r="O20" s="168">
        <f t="shared" si="3"/>
        <v>0</v>
      </c>
      <c r="P20" s="169">
        <f t="shared" si="1"/>
        <v>0</v>
      </c>
      <c r="Q20" s="220">
        <v>0</v>
      </c>
      <c r="R20" s="194">
        <f t="shared" si="2"/>
        <v>0</v>
      </c>
      <c r="S20" s="280">
        <v>0</v>
      </c>
      <c r="T20" s="161"/>
      <c r="U20" s="195"/>
      <c r="V20" s="196"/>
      <c r="W20" s="164"/>
    </row>
    <row r="21" spans="1:23" ht="15" customHeight="1">
      <c r="A21" s="664"/>
      <c r="B21" s="160">
        <v>16</v>
      </c>
      <c r="C21" s="187"/>
      <c r="D21" s="162"/>
      <c r="E21" s="188"/>
      <c r="F21" s="163"/>
      <c r="G21" s="189"/>
      <c r="H21" s="190"/>
      <c r="I21" s="156"/>
      <c r="J21" s="191"/>
      <c r="K21" s="166"/>
      <c r="L21" s="374">
        <v>0</v>
      </c>
      <c r="M21" s="475">
        <v>0.1</v>
      </c>
      <c r="N21" s="315">
        <v>0</v>
      </c>
      <c r="O21" s="316">
        <f t="shared" si="3"/>
        <v>0</v>
      </c>
      <c r="P21" s="379">
        <f t="shared" si="1"/>
        <v>0</v>
      </c>
      <c r="Q21" s="391">
        <v>0</v>
      </c>
      <c r="R21" s="310">
        <f t="shared" si="2"/>
        <v>0</v>
      </c>
      <c r="S21" s="559">
        <v>0</v>
      </c>
      <c r="T21" s="161"/>
      <c r="U21" s="195"/>
      <c r="V21" s="196"/>
      <c r="W21" s="164"/>
    </row>
    <row r="22" spans="1:23" ht="15" customHeight="1">
      <c r="A22" s="664"/>
      <c r="B22" s="160">
        <v>17</v>
      </c>
      <c r="C22" s="187"/>
      <c r="D22" s="162"/>
      <c r="E22" s="188"/>
      <c r="F22" s="163"/>
      <c r="G22" s="189"/>
      <c r="H22" s="190"/>
      <c r="I22" s="156"/>
      <c r="J22" s="191"/>
      <c r="K22" s="166"/>
      <c r="L22" s="374">
        <v>0</v>
      </c>
      <c r="M22" s="475">
        <v>0.1</v>
      </c>
      <c r="N22" s="315">
        <v>0</v>
      </c>
      <c r="O22" s="316">
        <f t="shared" si="3"/>
        <v>0</v>
      </c>
      <c r="P22" s="379">
        <f t="shared" si="1"/>
        <v>0</v>
      </c>
      <c r="Q22" s="391">
        <v>0</v>
      </c>
      <c r="R22" s="310">
        <f t="shared" si="2"/>
        <v>0</v>
      </c>
      <c r="S22" s="559">
        <v>0</v>
      </c>
      <c r="T22" s="161"/>
      <c r="U22" s="195"/>
      <c r="V22" s="196"/>
      <c r="W22" s="164"/>
    </row>
    <row r="23" spans="1:23" s="5" customFormat="1" ht="15" customHeight="1">
      <c r="A23" s="664"/>
      <c r="B23" s="160">
        <v>18</v>
      </c>
      <c r="C23" s="187"/>
      <c r="D23" s="162"/>
      <c r="E23" s="188"/>
      <c r="F23" s="163"/>
      <c r="G23" s="189"/>
      <c r="H23" s="190"/>
      <c r="I23" s="156"/>
      <c r="J23" s="191"/>
      <c r="K23" s="166"/>
      <c r="L23" s="374">
        <v>0</v>
      </c>
      <c r="M23" s="475">
        <v>0.1</v>
      </c>
      <c r="N23" s="315">
        <v>0</v>
      </c>
      <c r="O23" s="316">
        <f t="shared" si="3"/>
        <v>0</v>
      </c>
      <c r="P23" s="379">
        <f t="shared" si="1"/>
        <v>0</v>
      </c>
      <c r="Q23" s="391">
        <v>0</v>
      </c>
      <c r="R23" s="310">
        <f t="shared" si="2"/>
        <v>0</v>
      </c>
      <c r="S23" s="559">
        <v>0</v>
      </c>
      <c r="T23" s="161"/>
      <c r="U23" s="195"/>
      <c r="V23" s="196"/>
      <c r="W23" s="164"/>
    </row>
    <row r="24" spans="1:23" ht="15" customHeight="1">
      <c r="A24" s="664"/>
      <c r="B24" s="160">
        <v>19</v>
      </c>
      <c r="C24" s="187"/>
      <c r="D24" s="162"/>
      <c r="E24" s="188"/>
      <c r="F24" s="163"/>
      <c r="G24" s="189"/>
      <c r="H24" s="190"/>
      <c r="I24" s="156"/>
      <c r="J24" s="191"/>
      <c r="K24" s="166"/>
      <c r="L24" s="482">
        <v>0</v>
      </c>
      <c r="M24" s="469">
        <v>0.1</v>
      </c>
      <c r="N24" s="167">
        <v>0</v>
      </c>
      <c r="O24" s="168">
        <f t="shared" si="3"/>
        <v>0</v>
      </c>
      <c r="P24" s="169">
        <f t="shared" si="1"/>
        <v>0</v>
      </c>
      <c r="Q24" s="220">
        <v>0</v>
      </c>
      <c r="R24" s="194">
        <f t="shared" si="2"/>
        <v>0</v>
      </c>
      <c r="S24" s="280">
        <v>0</v>
      </c>
      <c r="T24" s="161"/>
      <c r="U24" s="195"/>
      <c r="V24" s="196"/>
      <c r="W24" s="164"/>
    </row>
    <row r="25" spans="1:23" ht="15" customHeight="1">
      <c r="A25" s="664"/>
      <c r="B25" s="160">
        <v>20</v>
      </c>
      <c r="C25" s="187"/>
      <c r="D25" s="162"/>
      <c r="E25" s="188"/>
      <c r="F25" s="163"/>
      <c r="G25" s="189"/>
      <c r="H25" s="190"/>
      <c r="I25" s="156"/>
      <c r="J25" s="191"/>
      <c r="K25" s="166"/>
      <c r="L25" s="482">
        <v>0</v>
      </c>
      <c r="M25" s="469">
        <v>0.1</v>
      </c>
      <c r="N25" s="167">
        <v>0</v>
      </c>
      <c r="O25" s="168">
        <f t="shared" si="3"/>
        <v>0</v>
      </c>
      <c r="P25" s="169">
        <f t="shared" si="1"/>
        <v>0</v>
      </c>
      <c r="Q25" s="220">
        <v>0</v>
      </c>
      <c r="R25" s="194">
        <f t="shared" si="2"/>
        <v>0</v>
      </c>
      <c r="S25" s="280">
        <v>0</v>
      </c>
      <c r="T25" s="161"/>
      <c r="U25" s="195"/>
      <c r="V25" s="196"/>
      <c r="W25" s="164"/>
    </row>
    <row r="26" spans="1:23" ht="15" customHeight="1">
      <c r="A26" s="664"/>
      <c r="B26" s="160">
        <v>21</v>
      </c>
      <c r="C26" s="187"/>
      <c r="D26" s="162"/>
      <c r="E26" s="188"/>
      <c r="F26" s="163"/>
      <c r="G26" s="189"/>
      <c r="H26" s="190"/>
      <c r="I26" s="156"/>
      <c r="J26" s="191"/>
      <c r="K26" s="166"/>
      <c r="L26" s="482">
        <v>0</v>
      </c>
      <c r="M26" s="469">
        <v>0.1</v>
      </c>
      <c r="N26" s="167">
        <v>0</v>
      </c>
      <c r="O26" s="168">
        <f t="shared" si="3"/>
        <v>0</v>
      </c>
      <c r="P26" s="169">
        <f t="shared" si="1"/>
        <v>0</v>
      </c>
      <c r="Q26" s="220">
        <v>0</v>
      </c>
      <c r="R26" s="194">
        <f t="shared" si="2"/>
        <v>0</v>
      </c>
      <c r="S26" s="280">
        <v>0</v>
      </c>
      <c r="T26" s="161"/>
      <c r="U26" s="195"/>
      <c r="V26" s="196"/>
      <c r="W26" s="164"/>
    </row>
    <row r="27" spans="1:23" ht="15" customHeight="1">
      <c r="A27" s="664"/>
      <c r="B27" s="160">
        <v>22</v>
      </c>
      <c r="C27" s="187"/>
      <c r="D27" s="162"/>
      <c r="E27" s="188"/>
      <c r="F27" s="163"/>
      <c r="G27" s="189"/>
      <c r="H27" s="190"/>
      <c r="I27" s="156"/>
      <c r="J27" s="191"/>
      <c r="K27" s="166"/>
      <c r="L27" s="482">
        <v>0</v>
      </c>
      <c r="M27" s="469">
        <v>0.1</v>
      </c>
      <c r="N27" s="167">
        <v>0</v>
      </c>
      <c r="O27" s="168">
        <f t="shared" si="3"/>
        <v>0</v>
      </c>
      <c r="P27" s="169">
        <f t="shared" si="1"/>
        <v>0</v>
      </c>
      <c r="Q27" s="220">
        <v>0</v>
      </c>
      <c r="R27" s="194">
        <f t="shared" si="2"/>
        <v>0</v>
      </c>
      <c r="S27" s="280">
        <v>0</v>
      </c>
      <c r="T27" s="161"/>
      <c r="U27" s="195"/>
      <c r="V27" s="196"/>
      <c r="W27" s="164"/>
    </row>
    <row r="28" spans="1:23" ht="15" customHeight="1">
      <c r="A28" s="664"/>
      <c r="B28" s="160">
        <v>23</v>
      </c>
      <c r="C28" s="187"/>
      <c r="D28" s="162"/>
      <c r="E28" s="188"/>
      <c r="F28" s="163"/>
      <c r="G28" s="189"/>
      <c r="H28" s="190"/>
      <c r="I28" s="156"/>
      <c r="J28" s="191"/>
      <c r="K28" s="166"/>
      <c r="L28" s="482">
        <v>0</v>
      </c>
      <c r="M28" s="469">
        <v>0.1</v>
      </c>
      <c r="N28" s="167">
        <v>0</v>
      </c>
      <c r="O28" s="168">
        <f t="shared" si="3"/>
        <v>0</v>
      </c>
      <c r="P28" s="169">
        <f t="shared" si="1"/>
        <v>0</v>
      </c>
      <c r="Q28" s="220">
        <v>0</v>
      </c>
      <c r="R28" s="194">
        <f t="shared" si="2"/>
        <v>0</v>
      </c>
      <c r="S28" s="280">
        <v>0</v>
      </c>
      <c r="T28" s="161"/>
      <c r="U28" s="195"/>
      <c r="V28" s="196"/>
      <c r="W28" s="164"/>
    </row>
    <row r="29" spans="1:23" ht="15" customHeight="1">
      <c r="A29" s="664"/>
      <c r="B29" s="160">
        <v>24</v>
      </c>
      <c r="C29" s="187"/>
      <c r="D29" s="162"/>
      <c r="E29" s="188"/>
      <c r="F29" s="163"/>
      <c r="G29" s="189"/>
      <c r="H29" s="190"/>
      <c r="I29" s="156"/>
      <c r="J29" s="191"/>
      <c r="K29" s="166"/>
      <c r="L29" s="482">
        <v>0</v>
      </c>
      <c r="M29" s="469">
        <v>0.1</v>
      </c>
      <c r="N29" s="167">
        <v>0</v>
      </c>
      <c r="O29" s="168">
        <f t="shared" si="3"/>
        <v>0</v>
      </c>
      <c r="P29" s="169">
        <f t="shared" si="1"/>
        <v>0</v>
      </c>
      <c r="Q29" s="220">
        <v>0</v>
      </c>
      <c r="R29" s="194">
        <f t="shared" si="2"/>
        <v>0</v>
      </c>
      <c r="S29" s="280">
        <v>0</v>
      </c>
      <c r="T29" s="161"/>
      <c r="U29" s="195"/>
      <c r="V29" s="196"/>
      <c r="W29" s="164"/>
    </row>
    <row r="30" spans="1:23" ht="15" customHeight="1">
      <c r="A30" s="664"/>
      <c r="B30" s="160">
        <v>25</v>
      </c>
      <c r="C30" s="187"/>
      <c r="D30" s="162"/>
      <c r="E30" s="188"/>
      <c r="F30" s="163"/>
      <c r="G30" s="189"/>
      <c r="H30" s="190"/>
      <c r="I30" s="156"/>
      <c r="J30" s="191"/>
      <c r="K30" s="166"/>
      <c r="L30" s="482">
        <v>0</v>
      </c>
      <c r="M30" s="469">
        <v>0.1</v>
      </c>
      <c r="N30" s="167">
        <v>0</v>
      </c>
      <c r="O30" s="168">
        <f t="shared" si="3"/>
        <v>0</v>
      </c>
      <c r="P30" s="169">
        <f t="shared" si="1"/>
        <v>0</v>
      </c>
      <c r="Q30" s="220">
        <v>0</v>
      </c>
      <c r="R30" s="194">
        <f t="shared" si="2"/>
        <v>0</v>
      </c>
      <c r="S30" s="280">
        <v>0</v>
      </c>
      <c r="T30" s="161"/>
      <c r="U30" s="195"/>
      <c r="V30" s="196"/>
      <c r="W30" s="164"/>
    </row>
    <row r="31" spans="1:23" ht="15" customHeight="1">
      <c r="A31" s="664"/>
      <c r="B31" s="160">
        <v>26</v>
      </c>
      <c r="C31" s="187"/>
      <c r="D31" s="162"/>
      <c r="E31" s="188"/>
      <c r="F31" s="163"/>
      <c r="G31" s="189"/>
      <c r="H31" s="190"/>
      <c r="I31" s="156"/>
      <c r="J31" s="191"/>
      <c r="K31" s="166"/>
      <c r="L31" s="482">
        <v>0</v>
      </c>
      <c r="M31" s="469">
        <v>0.1</v>
      </c>
      <c r="N31" s="167">
        <v>0</v>
      </c>
      <c r="O31" s="168">
        <f t="shared" si="3"/>
        <v>0</v>
      </c>
      <c r="P31" s="169">
        <f t="shared" si="1"/>
        <v>0</v>
      </c>
      <c r="Q31" s="220">
        <v>0</v>
      </c>
      <c r="R31" s="194">
        <f t="shared" si="2"/>
        <v>0</v>
      </c>
      <c r="S31" s="280">
        <v>0</v>
      </c>
      <c r="T31" s="161"/>
      <c r="U31" s="195"/>
      <c r="V31" s="196"/>
      <c r="W31" s="164"/>
    </row>
    <row r="32" spans="1:23" ht="15" customHeight="1">
      <c r="A32" s="664"/>
      <c r="B32" s="160">
        <v>27</v>
      </c>
      <c r="C32" s="187"/>
      <c r="D32" s="162"/>
      <c r="E32" s="188"/>
      <c r="F32" s="163"/>
      <c r="G32" s="189"/>
      <c r="H32" s="190"/>
      <c r="I32" s="156"/>
      <c r="J32" s="191"/>
      <c r="K32" s="166"/>
      <c r="L32" s="482">
        <v>0</v>
      </c>
      <c r="M32" s="469">
        <v>0.1</v>
      </c>
      <c r="N32" s="167">
        <v>0</v>
      </c>
      <c r="O32" s="168">
        <f t="shared" si="3"/>
        <v>0</v>
      </c>
      <c r="P32" s="169">
        <f t="shared" si="1"/>
        <v>0</v>
      </c>
      <c r="Q32" s="220">
        <v>0</v>
      </c>
      <c r="R32" s="194">
        <f t="shared" si="2"/>
        <v>0</v>
      </c>
      <c r="S32" s="280">
        <v>0</v>
      </c>
      <c r="T32" s="161"/>
      <c r="U32" s="195"/>
      <c r="V32" s="196"/>
      <c r="W32" s="164"/>
    </row>
    <row r="33" spans="1:23" ht="15" customHeight="1">
      <c r="A33" s="664"/>
      <c r="B33" s="160">
        <v>28</v>
      </c>
      <c r="C33" s="187"/>
      <c r="D33" s="162"/>
      <c r="E33" s="188"/>
      <c r="F33" s="163"/>
      <c r="G33" s="189"/>
      <c r="H33" s="190"/>
      <c r="I33" s="156"/>
      <c r="J33" s="191"/>
      <c r="K33" s="166"/>
      <c r="L33" s="482">
        <v>0</v>
      </c>
      <c r="M33" s="469">
        <v>0.1</v>
      </c>
      <c r="N33" s="167">
        <v>0</v>
      </c>
      <c r="O33" s="168">
        <f t="shared" si="3"/>
        <v>0</v>
      </c>
      <c r="P33" s="169">
        <f t="shared" si="1"/>
        <v>0</v>
      </c>
      <c r="Q33" s="220">
        <v>0</v>
      </c>
      <c r="R33" s="194">
        <f t="shared" si="2"/>
        <v>0</v>
      </c>
      <c r="S33" s="280">
        <v>0</v>
      </c>
      <c r="T33" s="161"/>
      <c r="U33" s="195"/>
      <c r="V33" s="196"/>
      <c r="W33" s="164"/>
    </row>
    <row r="34" spans="1:23" ht="15" customHeight="1">
      <c r="A34" s="664"/>
      <c r="B34" s="160">
        <v>29</v>
      </c>
      <c r="C34" s="187"/>
      <c r="D34" s="162"/>
      <c r="E34" s="188"/>
      <c r="F34" s="163"/>
      <c r="G34" s="189"/>
      <c r="H34" s="190"/>
      <c r="I34" s="156"/>
      <c r="J34" s="191"/>
      <c r="K34" s="166"/>
      <c r="L34" s="482">
        <v>0</v>
      </c>
      <c r="M34" s="469">
        <v>0.1</v>
      </c>
      <c r="N34" s="167">
        <v>0</v>
      </c>
      <c r="O34" s="168">
        <f t="shared" si="3"/>
        <v>0</v>
      </c>
      <c r="P34" s="169">
        <f t="shared" si="1"/>
        <v>0</v>
      </c>
      <c r="Q34" s="220">
        <v>0</v>
      </c>
      <c r="R34" s="194">
        <f t="shared" si="2"/>
        <v>0</v>
      </c>
      <c r="S34" s="280">
        <v>0</v>
      </c>
      <c r="T34" s="161"/>
      <c r="U34" s="195"/>
      <c r="V34" s="196"/>
      <c r="W34" s="164"/>
    </row>
    <row r="35" spans="1:23" ht="15" customHeight="1">
      <c r="A35" s="664"/>
      <c r="B35" s="160">
        <v>30</v>
      </c>
      <c r="C35" s="187"/>
      <c r="D35" s="162"/>
      <c r="E35" s="188"/>
      <c r="F35" s="163"/>
      <c r="G35" s="189"/>
      <c r="H35" s="190"/>
      <c r="I35" s="156"/>
      <c r="J35" s="191"/>
      <c r="K35" s="166"/>
      <c r="L35" s="482">
        <v>0</v>
      </c>
      <c r="M35" s="469">
        <v>0.1</v>
      </c>
      <c r="N35" s="167">
        <v>0</v>
      </c>
      <c r="O35" s="168">
        <f t="shared" si="3"/>
        <v>0</v>
      </c>
      <c r="P35" s="169">
        <f t="shared" si="1"/>
        <v>0</v>
      </c>
      <c r="Q35" s="220">
        <v>0</v>
      </c>
      <c r="R35" s="194">
        <f t="shared" si="2"/>
        <v>0</v>
      </c>
      <c r="S35" s="280">
        <v>0</v>
      </c>
      <c r="T35" s="161"/>
      <c r="U35" s="195"/>
      <c r="V35" s="196"/>
      <c r="W35" s="164"/>
    </row>
    <row r="36" spans="1:23" ht="15" customHeight="1">
      <c r="A36" s="664"/>
      <c r="B36" s="160">
        <v>31</v>
      </c>
      <c r="C36" s="187"/>
      <c r="D36" s="162"/>
      <c r="E36" s="188"/>
      <c r="F36" s="163"/>
      <c r="G36" s="189"/>
      <c r="H36" s="190"/>
      <c r="I36" s="156"/>
      <c r="J36" s="191"/>
      <c r="K36" s="166"/>
      <c r="L36" s="482">
        <v>0</v>
      </c>
      <c r="M36" s="469">
        <v>0.1</v>
      </c>
      <c r="N36" s="167">
        <v>0</v>
      </c>
      <c r="O36" s="168">
        <f t="shared" si="3"/>
        <v>0</v>
      </c>
      <c r="P36" s="169">
        <f t="shared" si="1"/>
        <v>0</v>
      </c>
      <c r="Q36" s="220">
        <v>0</v>
      </c>
      <c r="R36" s="194">
        <f t="shared" si="2"/>
        <v>0</v>
      </c>
      <c r="S36" s="280">
        <v>0</v>
      </c>
      <c r="T36" s="161"/>
      <c r="U36" s="195"/>
      <c r="V36" s="196"/>
      <c r="W36" s="164"/>
    </row>
    <row r="37" spans="1:23" ht="15" customHeight="1">
      <c r="A37" s="664"/>
      <c r="B37" s="160">
        <v>32</v>
      </c>
      <c r="C37" s="187"/>
      <c r="D37" s="162"/>
      <c r="E37" s="188"/>
      <c r="F37" s="163"/>
      <c r="G37" s="189"/>
      <c r="H37" s="190"/>
      <c r="I37" s="156"/>
      <c r="J37" s="191"/>
      <c r="K37" s="166"/>
      <c r="L37" s="482">
        <v>0</v>
      </c>
      <c r="M37" s="469">
        <v>0.1</v>
      </c>
      <c r="N37" s="167">
        <v>0</v>
      </c>
      <c r="O37" s="168">
        <f t="shared" si="3"/>
        <v>0</v>
      </c>
      <c r="P37" s="169">
        <f t="shared" si="1"/>
        <v>0</v>
      </c>
      <c r="Q37" s="220">
        <v>0</v>
      </c>
      <c r="R37" s="194">
        <f t="shared" si="2"/>
        <v>0</v>
      </c>
      <c r="S37" s="280">
        <v>0</v>
      </c>
      <c r="T37" s="161"/>
      <c r="U37" s="195"/>
      <c r="V37" s="196"/>
      <c r="W37" s="164"/>
    </row>
    <row r="38" spans="1:23" ht="15" customHeight="1">
      <c r="A38" s="664"/>
      <c r="B38" s="160">
        <v>33</v>
      </c>
      <c r="C38" s="187"/>
      <c r="D38" s="162"/>
      <c r="E38" s="188"/>
      <c r="F38" s="163"/>
      <c r="G38" s="189"/>
      <c r="H38" s="190"/>
      <c r="I38" s="156"/>
      <c r="J38" s="191"/>
      <c r="K38" s="166"/>
      <c r="L38" s="482">
        <v>0</v>
      </c>
      <c r="M38" s="469">
        <v>0.1</v>
      </c>
      <c r="N38" s="167">
        <v>0</v>
      </c>
      <c r="O38" s="168">
        <f t="shared" si="3"/>
        <v>0</v>
      </c>
      <c r="P38" s="169">
        <f t="shared" si="1"/>
        <v>0</v>
      </c>
      <c r="Q38" s="220">
        <v>0</v>
      </c>
      <c r="R38" s="194">
        <f t="shared" si="2"/>
        <v>0</v>
      </c>
      <c r="S38" s="280">
        <v>0</v>
      </c>
      <c r="T38" s="161"/>
      <c r="U38" s="195"/>
      <c r="V38" s="196"/>
      <c r="W38" s="164"/>
    </row>
    <row r="39" spans="1:23" ht="15" customHeight="1">
      <c r="A39" s="664"/>
      <c r="B39" s="160">
        <v>34</v>
      </c>
      <c r="C39" s="187"/>
      <c r="D39" s="162"/>
      <c r="E39" s="188"/>
      <c r="F39" s="163"/>
      <c r="G39" s="189"/>
      <c r="H39" s="190"/>
      <c r="I39" s="156"/>
      <c r="J39" s="191"/>
      <c r="K39" s="166"/>
      <c r="L39" s="482">
        <v>0</v>
      </c>
      <c r="M39" s="469">
        <v>0.1</v>
      </c>
      <c r="N39" s="167">
        <v>0</v>
      </c>
      <c r="O39" s="168">
        <f t="shared" si="3"/>
        <v>0</v>
      </c>
      <c r="P39" s="169">
        <f t="shared" si="1"/>
        <v>0</v>
      </c>
      <c r="Q39" s="220">
        <v>0</v>
      </c>
      <c r="R39" s="194">
        <f t="shared" si="2"/>
        <v>0</v>
      </c>
      <c r="S39" s="280">
        <v>0</v>
      </c>
      <c r="T39" s="161"/>
      <c r="U39" s="195"/>
      <c r="V39" s="196"/>
      <c r="W39" s="164"/>
    </row>
    <row r="40" spans="1:23" ht="15" customHeight="1">
      <c r="A40" s="664"/>
      <c r="B40" s="160">
        <v>35</v>
      </c>
      <c r="C40" s="187"/>
      <c r="D40" s="162"/>
      <c r="E40" s="188"/>
      <c r="F40" s="163"/>
      <c r="G40" s="189"/>
      <c r="H40" s="190"/>
      <c r="I40" s="156"/>
      <c r="J40" s="191"/>
      <c r="K40" s="166"/>
      <c r="L40" s="482">
        <v>0</v>
      </c>
      <c r="M40" s="469">
        <v>0.1</v>
      </c>
      <c r="N40" s="167">
        <v>0</v>
      </c>
      <c r="O40" s="168">
        <f t="shared" si="3"/>
        <v>0</v>
      </c>
      <c r="P40" s="169">
        <f t="shared" si="1"/>
        <v>0</v>
      </c>
      <c r="Q40" s="220">
        <v>0</v>
      </c>
      <c r="R40" s="194">
        <f t="shared" si="2"/>
        <v>0</v>
      </c>
      <c r="S40" s="280">
        <v>0</v>
      </c>
      <c r="T40" s="161"/>
      <c r="U40" s="195"/>
      <c r="V40" s="196"/>
      <c r="W40" s="164"/>
    </row>
    <row r="41" spans="1:23" ht="15" customHeight="1">
      <c r="A41" s="664"/>
      <c r="B41" s="160">
        <v>36</v>
      </c>
      <c r="C41" s="187"/>
      <c r="D41" s="162"/>
      <c r="E41" s="188"/>
      <c r="F41" s="163"/>
      <c r="G41" s="189"/>
      <c r="H41" s="190"/>
      <c r="I41" s="156"/>
      <c r="J41" s="191"/>
      <c r="K41" s="166"/>
      <c r="L41" s="482">
        <v>0</v>
      </c>
      <c r="M41" s="469">
        <v>0.1</v>
      </c>
      <c r="N41" s="167">
        <v>0</v>
      </c>
      <c r="O41" s="168">
        <f t="shared" si="3"/>
        <v>0</v>
      </c>
      <c r="P41" s="169">
        <f t="shared" si="1"/>
        <v>0</v>
      </c>
      <c r="Q41" s="220">
        <v>0</v>
      </c>
      <c r="R41" s="194">
        <f t="shared" si="2"/>
        <v>0</v>
      </c>
      <c r="S41" s="280">
        <v>0</v>
      </c>
      <c r="T41" s="161"/>
      <c r="U41" s="195"/>
      <c r="V41" s="196"/>
      <c r="W41" s="164"/>
    </row>
    <row r="42" spans="1:23" ht="15" customHeight="1">
      <c r="A42" s="664"/>
      <c r="B42" s="160">
        <v>37</v>
      </c>
      <c r="C42" s="187"/>
      <c r="D42" s="162"/>
      <c r="E42" s="188"/>
      <c r="F42" s="163"/>
      <c r="G42" s="189"/>
      <c r="H42" s="190"/>
      <c r="I42" s="156"/>
      <c r="J42" s="191"/>
      <c r="K42" s="166"/>
      <c r="L42" s="482">
        <v>0</v>
      </c>
      <c r="M42" s="469">
        <v>0.1</v>
      </c>
      <c r="N42" s="167">
        <v>0</v>
      </c>
      <c r="O42" s="168">
        <f t="shared" si="3"/>
        <v>0</v>
      </c>
      <c r="P42" s="169">
        <f t="shared" si="1"/>
        <v>0</v>
      </c>
      <c r="Q42" s="220">
        <v>0</v>
      </c>
      <c r="R42" s="194">
        <f t="shared" si="2"/>
        <v>0</v>
      </c>
      <c r="S42" s="280">
        <v>0</v>
      </c>
      <c r="T42" s="161"/>
      <c r="U42" s="195"/>
      <c r="V42" s="196"/>
      <c r="W42" s="164"/>
    </row>
    <row r="43" spans="1:23" ht="15" customHeight="1">
      <c r="A43" s="664"/>
      <c r="B43" s="160">
        <v>38</v>
      </c>
      <c r="C43" s="187"/>
      <c r="D43" s="162"/>
      <c r="E43" s="188"/>
      <c r="F43" s="163"/>
      <c r="G43" s="189"/>
      <c r="H43" s="190"/>
      <c r="I43" s="156"/>
      <c r="J43" s="191"/>
      <c r="K43" s="166"/>
      <c r="L43" s="482">
        <v>0</v>
      </c>
      <c r="M43" s="469">
        <v>0.1</v>
      </c>
      <c r="N43" s="278">
        <v>0</v>
      </c>
      <c r="O43" s="279">
        <f t="shared" si="3"/>
        <v>0</v>
      </c>
      <c r="P43" s="169">
        <f t="shared" si="1"/>
        <v>0</v>
      </c>
      <c r="Q43" s="220">
        <v>0</v>
      </c>
      <c r="R43" s="194">
        <f t="shared" si="2"/>
        <v>0</v>
      </c>
      <c r="S43" s="280">
        <v>0</v>
      </c>
      <c r="T43" s="161"/>
      <c r="U43" s="195"/>
      <c r="V43" s="196"/>
      <c r="W43" s="164"/>
    </row>
    <row r="44" spans="1:23" ht="15" customHeight="1">
      <c r="A44" s="664"/>
      <c r="B44" s="160">
        <v>39</v>
      </c>
      <c r="C44" s="187"/>
      <c r="D44" s="162"/>
      <c r="E44" s="188"/>
      <c r="F44" s="163"/>
      <c r="G44" s="189"/>
      <c r="H44" s="190"/>
      <c r="I44" s="156"/>
      <c r="J44" s="191"/>
      <c r="K44" s="166"/>
      <c r="L44" s="482">
        <v>0</v>
      </c>
      <c r="M44" s="493">
        <v>0.1</v>
      </c>
      <c r="N44" s="494">
        <v>0</v>
      </c>
      <c r="O44" s="495">
        <f t="shared" si="3"/>
        <v>0</v>
      </c>
      <c r="P44" s="496">
        <f t="shared" si="1"/>
        <v>0</v>
      </c>
      <c r="Q44" s="497">
        <v>0</v>
      </c>
      <c r="R44" s="389">
        <f t="shared" si="2"/>
        <v>0</v>
      </c>
      <c r="S44" s="332">
        <v>0</v>
      </c>
      <c r="T44" s="161"/>
      <c r="U44" s="195"/>
      <c r="V44" s="196"/>
      <c r="W44" s="164"/>
    </row>
    <row r="45" spans="1:23" ht="15" customHeight="1" thickBot="1">
      <c r="A45" s="664"/>
      <c r="B45" s="442">
        <v>40</v>
      </c>
      <c r="C45" s="520"/>
      <c r="D45" s="444"/>
      <c r="E45" s="530"/>
      <c r="F45" s="446"/>
      <c r="G45" s="521"/>
      <c r="H45" s="522"/>
      <c r="I45" s="449"/>
      <c r="J45" s="448"/>
      <c r="K45" s="452"/>
      <c r="L45" s="482">
        <v>0</v>
      </c>
      <c r="M45" s="469">
        <v>0.1</v>
      </c>
      <c r="N45" s="346">
        <v>0</v>
      </c>
      <c r="O45" s="347">
        <f t="shared" si="3"/>
        <v>0</v>
      </c>
      <c r="P45" s="394">
        <f t="shared" si="1"/>
        <v>0</v>
      </c>
      <c r="Q45" s="395">
        <v>0</v>
      </c>
      <c r="R45" s="344">
        <f t="shared" si="2"/>
        <v>0</v>
      </c>
      <c r="S45" s="345">
        <v>0</v>
      </c>
      <c r="T45" s="443"/>
      <c r="U45" s="539"/>
      <c r="V45" s="540"/>
      <c r="W45" s="464"/>
    </row>
    <row r="46" spans="1:23" ht="15" thickBot="1">
      <c r="A46" s="2"/>
      <c r="B46" s="678"/>
      <c r="C46" s="678"/>
      <c r="D46" s="678"/>
      <c r="E46" s="678"/>
      <c r="F46" s="7"/>
      <c r="G46" s="7"/>
      <c r="H46" s="44"/>
      <c r="I46" s="44"/>
      <c r="J46" s="44"/>
      <c r="K46" s="44"/>
      <c r="L46" s="152">
        <f>SUM(L6:L45)</f>
        <v>0</v>
      </c>
      <c r="M46" s="63"/>
      <c r="N46" s="73">
        <f>SUM(N6:N45)</f>
        <v>0</v>
      </c>
      <c r="O46" s="564">
        <f>N46-P46</f>
        <v>0</v>
      </c>
      <c r="P46" s="159">
        <f>SUM(P6:P45)</f>
        <v>0</v>
      </c>
      <c r="Q46" s="561">
        <f>SUM(Q6:Q45)</f>
        <v>0</v>
      </c>
      <c r="R46" s="562">
        <f>SUM(R6:R45)</f>
        <v>0</v>
      </c>
      <c r="S46" s="563">
        <f>SUM(S6:S45)</f>
        <v>0</v>
      </c>
      <c r="T46" s="7"/>
      <c r="U46" s="7"/>
      <c r="V46" s="7"/>
      <c r="W46" s="46"/>
    </row>
    <row r="47" spans="1:23" ht="15.75" customHeight="1" thickBot="1">
      <c r="A47" s="2"/>
      <c r="B47" s="666" t="s">
        <v>12</v>
      </c>
      <c r="C47" s="667"/>
      <c r="D47" s="85">
        <v>0</v>
      </c>
      <c r="E47" s="54">
        <v>0</v>
      </c>
      <c r="F47" s="60"/>
      <c r="G47" s="670" t="s">
        <v>39</v>
      </c>
      <c r="H47" s="671"/>
      <c r="I47" s="674">
        <f>E51-E50</f>
        <v>0</v>
      </c>
      <c r="J47" s="675"/>
      <c r="T47" s="6"/>
      <c r="U47" s="6"/>
      <c r="V47" s="6"/>
    </row>
    <row r="48" spans="1:23" ht="15.75" customHeight="1" thickBot="1">
      <c r="A48" s="2"/>
      <c r="B48" s="668" t="s">
        <v>18</v>
      </c>
      <c r="C48" s="669"/>
      <c r="D48" s="86">
        <v>0</v>
      </c>
      <c r="E48" s="55">
        <v>0</v>
      </c>
      <c r="F48" s="61"/>
      <c r="G48" s="672"/>
      <c r="H48" s="673"/>
      <c r="I48" s="676"/>
      <c r="J48" s="677"/>
    </row>
    <row r="49" spans="1:12" ht="15" thickBot="1">
      <c r="A49" s="2"/>
      <c r="B49" s="648" t="s">
        <v>14</v>
      </c>
      <c r="C49" s="649"/>
      <c r="D49" s="133">
        <v>0</v>
      </c>
      <c r="E49" s="56">
        <f>S46</f>
        <v>0</v>
      </c>
      <c r="F49" s="2"/>
      <c r="G49" s="62"/>
      <c r="H49" s="6"/>
      <c r="I49" s="6"/>
      <c r="J49" s="6"/>
    </row>
    <row r="50" spans="1:12" ht="15.75" customHeight="1" thickBot="1">
      <c r="A50" s="2"/>
      <c r="B50" s="650" t="s">
        <v>13</v>
      </c>
      <c r="C50" s="651"/>
      <c r="D50" s="134">
        <v>0</v>
      </c>
      <c r="E50" s="57">
        <f>L46</f>
        <v>0</v>
      </c>
      <c r="J50" s="5"/>
      <c r="L50" s="237"/>
    </row>
    <row r="51" spans="1:12" ht="15" thickBot="1">
      <c r="B51" s="652" t="s">
        <v>6</v>
      </c>
      <c r="C51" s="653"/>
      <c r="D51" s="98">
        <f>D47+D48+D49+D50</f>
        <v>0</v>
      </c>
      <c r="E51" s="58">
        <f>N46</f>
        <v>0</v>
      </c>
      <c r="G51" s="80"/>
      <c r="H51" s="80"/>
    </row>
    <row r="52" spans="1:12" ht="15" thickBot="1">
      <c r="B52" s="81"/>
      <c r="C52" s="81"/>
      <c r="D52" s="82"/>
      <c r="E52" s="83"/>
      <c r="G52" s="80"/>
      <c r="H52" s="80"/>
    </row>
    <row r="53" spans="1:12" ht="15" thickBot="1">
      <c r="B53" s="654" t="s">
        <v>48</v>
      </c>
      <c r="C53" s="655"/>
      <c r="D53" s="642">
        <f>O46</f>
        <v>0</v>
      </c>
      <c r="E53" s="643"/>
      <c r="G53" s="80"/>
      <c r="H53" s="80"/>
    </row>
    <row r="54" spans="1:12" ht="15" thickBot="1">
      <c r="L54" s="145"/>
    </row>
    <row r="55" spans="1:12" ht="33" customHeight="1" thickBot="1">
      <c r="B55" s="644" t="s">
        <v>9</v>
      </c>
      <c r="C55" s="645"/>
      <c r="D55" s="8" t="s">
        <v>35</v>
      </c>
      <c r="L55" s="145"/>
    </row>
    <row r="56" spans="1:12">
      <c r="B56" s="646" t="s">
        <v>24</v>
      </c>
      <c r="C56" s="647"/>
      <c r="D56" s="51">
        <v>0</v>
      </c>
      <c r="E56" s="4"/>
      <c r="F56" s="4"/>
    </row>
    <row r="57" spans="1:12">
      <c r="B57" s="656" t="s">
        <v>25</v>
      </c>
      <c r="C57" s="657"/>
      <c r="D57" s="52">
        <f>COUNTIF(K6:K45,"Electricite")</f>
        <v>0</v>
      </c>
      <c r="E57" s="4"/>
      <c r="F57" s="4"/>
      <c r="L57" s="145"/>
    </row>
    <row r="58" spans="1:12">
      <c r="B58" s="656" t="s">
        <v>26</v>
      </c>
      <c r="C58" s="657"/>
      <c r="D58" s="52">
        <v>0</v>
      </c>
      <c r="E58" s="4"/>
      <c r="F58" s="4"/>
      <c r="L58" s="145"/>
    </row>
    <row r="59" spans="1:12">
      <c r="B59" s="656" t="s">
        <v>27</v>
      </c>
      <c r="C59" s="657"/>
      <c r="D59" s="52">
        <v>0</v>
      </c>
      <c r="E59" s="4"/>
      <c r="F59" s="4"/>
      <c r="L59" s="145"/>
    </row>
    <row r="60" spans="1:12">
      <c r="B60" s="656" t="s">
        <v>28</v>
      </c>
      <c r="C60" s="657"/>
      <c r="D60" s="52">
        <f>COUNTIF(K10:K49,"douche")</f>
        <v>0</v>
      </c>
      <c r="E60" s="4"/>
      <c r="F60" s="4"/>
      <c r="L60" s="145"/>
    </row>
    <row r="61" spans="1:12">
      <c r="B61" s="656" t="s">
        <v>29</v>
      </c>
      <c r="C61" s="657"/>
      <c r="D61" s="52">
        <v>0</v>
      </c>
      <c r="E61" s="4"/>
      <c r="F61" s="4"/>
    </row>
    <row r="62" spans="1:12">
      <c r="B62" s="656" t="s">
        <v>30</v>
      </c>
      <c r="C62" s="657"/>
      <c r="D62" s="52">
        <v>0</v>
      </c>
      <c r="E62" s="4"/>
      <c r="F62" s="4"/>
    </row>
    <row r="63" spans="1:12">
      <c r="B63" s="656" t="s">
        <v>31</v>
      </c>
      <c r="C63" s="657"/>
      <c r="D63" s="52">
        <v>0</v>
      </c>
      <c r="E63" s="4"/>
      <c r="F63" s="4"/>
    </row>
    <row r="64" spans="1:12">
      <c r="B64" s="656" t="s">
        <v>32</v>
      </c>
      <c r="C64" s="657"/>
      <c r="D64" s="52">
        <f>COUNTIF(K6:K45,"Volets")</f>
        <v>0</v>
      </c>
      <c r="E64" s="4"/>
      <c r="F64" s="4"/>
    </row>
    <row r="65" spans="2:6">
      <c r="B65" s="656" t="s">
        <v>33</v>
      </c>
      <c r="C65" s="657"/>
      <c r="D65" s="52">
        <f>COUNTIF(K6:K45,"Alarme")</f>
        <v>0</v>
      </c>
      <c r="E65" s="4"/>
      <c r="F65" s="4"/>
    </row>
    <row r="66" spans="2:6" ht="15" thickBot="1">
      <c r="B66" s="49" t="s">
        <v>34</v>
      </c>
      <c r="C66" s="50"/>
      <c r="D66" s="53">
        <v>0</v>
      </c>
      <c r="E66" s="6"/>
      <c r="F66" s="6"/>
    </row>
  </sheetData>
  <autoFilter ref="A5:W51"/>
  <mergeCells count="23">
    <mergeCell ref="B64:C64"/>
    <mergeCell ref="B65:C65"/>
    <mergeCell ref="B58:C58"/>
    <mergeCell ref="B59:C59"/>
    <mergeCell ref="B60:C60"/>
    <mergeCell ref="B61:C61"/>
    <mergeCell ref="B62:C62"/>
    <mergeCell ref="B63:C63"/>
    <mergeCell ref="B46:E46"/>
    <mergeCell ref="A2:W2"/>
    <mergeCell ref="A6:A45"/>
    <mergeCell ref="B57:C57"/>
    <mergeCell ref="B47:C47"/>
    <mergeCell ref="G47:H48"/>
    <mergeCell ref="I47:J48"/>
    <mergeCell ref="B48:C48"/>
    <mergeCell ref="B49:C49"/>
    <mergeCell ref="B50:C50"/>
    <mergeCell ref="B51:C51"/>
    <mergeCell ref="B53:C53"/>
    <mergeCell ref="D53:E53"/>
    <mergeCell ref="B55:C55"/>
    <mergeCell ref="B56:C56"/>
  </mergeCell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66"/>
  <sheetViews>
    <sheetView zoomScale="80" zoomScaleNormal="80" workbookViewId="0">
      <selection activeCell="I28" sqref="I28"/>
    </sheetView>
  </sheetViews>
  <sheetFormatPr baseColWidth="10" defaultColWidth="11.44140625" defaultRowHeight="14.4"/>
  <cols>
    <col min="1" max="1" width="6.109375" style="1" customWidth="1"/>
    <col min="2" max="2" width="9.5546875" style="1" customWidth="1"/>
    <col min="3" max="3" width="12.5546875" style="1" customWidth="1"/>
    <col min="4" max="4" width="10.109375" style="1" customWidth="1"/>
    <col min="5" max="5" width="12.5546875" style="1" customWidth="1"/>
    <col min="6" max="6" width="16.5546875" style="1" customWidth="1"/>
    <col min="7" max="7" width="20.88671875" style="1" customWidth="1"/>
    <col min="8" max="8" width="18" style="1" customWidth="1"/>
    <col min="9" max="9" width="8.33203125" style="1" customWidth="1"/>
    <col min="10" max="10" width="35.109375" style="1" customWidth="1"/>
    <col min="11" max="11" width="24.33203125" style="1" customWidth="1"/>
    <col min="12" max="12" width="12.88671875" style="1" customWidth="1"/>
    <col min="13" max="13" width="8.109375" style="1" customWidth="1"/>
    <col min="14" max="15" width="12.6640625" style="1" customWidth="1"/>
    <col min="16" max="16" width="12.109375" style="1" customWidth="1"/>
    <col min="17" max="17" width="11.44140625" style="1" customWidth="1"/>
    <col min="18" max="18" width="12" style="1" customWidth="1"/>
    <col min="19" max="19" width="11.88671875" style="1" customWidth="1"/>
    <col min="20" max="20" width="12.6640625" style="1" customWidth="1"/>
    <col min="21" max="21" width="12.109375" style="1" customWidth="1"/>
    <col min="22" max="22" width="10" style="1" customWidth="1"/>
    <col min="23" max="23" width="33.44140625" style="1" customWidth="1"/>
    <col min="24" max="16384" width="11.44140625" style="1"/>
  </cols>
  <sheetData>
    <row r="1" spans="1:23" ht="15" thickBot="1"/>
    <row r="2" spans="1:23" ht="15" thickBot="1">
      <c r="A2" s="660" t="s">
        <v>76</v>
      </c>
      <c r="B2" s="661"/>
      <c r="C2" s="661"/>
      <c r="D2" s="661"/>
      <c r="E2" s="661"/>
      <c r="F2" s="661"/>
      <c r="G2" s="661"/>
      <c r="H2" s="661"/>
      <c r="I2" s="661"/>
      <c r="J2" s="661"/>
      <c r="K2" s="661"/>
      <c r="L2" s="661"/>
      <c r="M2" s="661"/>
      <c r="N2" s="661"/>
      <c r="O2" s="661"/>
      <c r="P2" s="661"/>
      <c r="Q2" s="661"/>
      <c r="R2" s="661"/>
      <c r="S2" s="661"/>
      <c r="T2" s="661"/>
      <c r="U2" s="661"/>
      <c r="V2" s="661"/>
      <c r="W2" s="662"/>
    </row>
    <row r="3" spans="1:23">
      <c r="A3" s="6"/>
      <c r="B3" s="6"/>
      <c r="C3" s="6"/>
      <c r="D3" s="6"/>
      <c r="E3" s="6"/>
      <c r="F3" s="6"/>
      <c r="G3" s="6"/>
      <c r="H3" s="6"/>
      <c r="I3" s="6"/>
      <c r="J3" s="6"/>
      <c r="K3" s="5"/>
      <c r="L3" s="5"/>
      <c r="M3" s="5"/>
    </row>
    <row r="4" spans="1:23" ht="15" thickBot="1"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41.25" customHeight="1" thickBot="1">
      <c r="A5" s="22" t="s">
        <v>5</v>
      </c>
      <c r="B5" s="22" t="s">
        <v>22</v>
      </c>
      <c r="C5" s="176" t="s">
        <v>2</v>
      </c>
      <c r="D5" s="176" t="s">
        <v>15</v>
      </c>
      <c r="E5" s="176" t="s">
        <v>40</v>
      </c>
      <c r="F5" s="177" t="s">
        <v>16</v>
      </c>
      <c r="G5" s="176" t="s">
        <v>17</v>
      </c>
      <c r="H5" s="11" t="s">
        <v>0</v>
      </c>
      <c r="I5" s="11" t="s">
        <v>8</v>
      </c>
      <c r="J5" s="178" t="s">
        <v>20</v>
      </c>
      <c r="K5" s="180" t="s">
        <v>9</v>
      </c>
      <c r="L5" s="181" t="s">
        <v>44</v>
      </c>
      <c r="M5" s="197" t="s">
        <v>38</v>
      </c>
      <c r="N5" s="197" t="s">
        <v>3</v>
      </c>
      <c r="O5" s="197" t="s">
        <v>10</v>
      </c>
      <c r="P5" s="221" t="s">
        <v>4</v>
      </c>
      <c r="Q5" s="222" t="s">
        <v>36</v>
      </c>
      <c r="R5" s="223" t="s">
        <v>11</v>
      </c>
      <c r="S5" s="198" t="s">
        <v>45</v>
      </c>
      <c r="T5" s="179" t="s">
        <v>41</v>
      </c>
      <c r="U5" s="179" t="s">
        <v>42</v>
      </c>
      <c r="V5" s="185" t="s">
        <v>43</v>
      </c>
      <c r="W5" s="186" t="s">
        <v>49</v>
      </c>
    </row>
    <row r="6" spans="1:23" ht="15" customHeight="1">
      <c r="A6" s="663" t="s">
        <v>51</v>
      </c>
      <c r="B6" s="362">
        <v>1</v>
      </c>
      <c r="C6" s="256"/>
      <c r="D6" s="257"/>
      <c r="E6" s="396"/>
      <c r="F6" s="259"/>
      <c r="G6" s="505"/>
      <c r="H6" s="263"/>
      <c r="I6" s="506"/>
      <c r="J6" s="397"/>
      <c r="K6" s="399"/>
      <c r="L6" s="554">
        <v>0</v>
      </c>
      <c r="M6" s="465">
        <v>0.1</v>
      </c>
      <c r="N6" s="267">
        <v>0</v>
      </c>
      <c r="O6" s="268">
        <f t="shared" ref="O6:O8" si="0">N6-P6</f>
        <v>0</v>
      </c>
      <c r="P6" s="377">
        <f t="shared" ref="P6:P45" si="1">N6/1.1</f>
        <v>0</v>
      </c>
      <c r="Q6" s="388">
        <v>0</v>
      </c>
      <c r="R6" s="269">
        <f t="shared" ref="R6:R45" si="2">N6-Q6</f>
        <v>0</v>
      </c>
      <c r="S6" s="270">
        <v>0</v>
      </c>
      <c r="T6" s="508"/>
      <c r="U6" s="509"/>
      <c r="V6" s="510"/>
      <c r="W6" s="272"/>
    </row>
    <row r="7" spans="1:23" ht="15" customHeight="1">
      <c r="A7" s="664"/>
      <c r="B7" s="160">
        <v>2</v>
      </c>
      <c r="C7" s="100"/>
      <c r="D7" s="162"/>
      <c r="E7" s="317"/>
      <c r="F7" s="273"/>
      <c r="G7" s="511"/>
      <c r="H7" s="277"/>
      <c r="I7" s="276"/>
      <c r="J7" s="275"/>
      <c r="K7" s="405"/>
      <c r="L7" s="473">
        <v>0</v>
      </c>
      <c r="M7" s="469">
        <v>0.1</v>
      </c>
      <c r="N7" s="278">
        <v>0</v>
      </c>
      <c r="O7" s="279">
        <f t="shared" si="0"/>
        <v>0</v>
      </c>
      <c r="P7" s="169">
        <f t="shared" si="1"/>
        <v>0</v>
      </c>
      <c r="Q7" s="220">
        <v>0</v>
      </c>
      <c r="R7" s="194">
        <f t="shared" si="2"/>
        <v>0</v>
      </c>
      <c r="S7" s="280">
        <v>0</v>
      </c>
      <c r="T7" s="513"/>
      <c r="U7" s="514"/>
      <c r="V7" s="515"/>
      <c r="W7" s="282"/>
    </row>
    <row r="8" spans="1:23" ht="15" customHeight="1">
      <c r="A8" s="664"/>
      <c r="B8" s="160">
        <v>3</v>
      </c>
      <c r="C8" s="100"/>
      <c r="D8" s="162"/>
      <c r="E8" s="317"/>
      <c r="F8" s="273"/>
      <c r="G8" s="511"/>
      <c r="H8" s="277"/>
      <c r="I8" s="276"/>
      <c r="J8" s="275"/>
      <c r="K8" s="405"/>
      <c r="L8" s="473">
        <v>0</v>
      </c>
      <c r="M8" s="469">
        <v>0.1</v>
      </c>
      <c r="N8" s="278">
        <v>0</v>
      </c>
      <c r="O8" s="279">
        <f t="shared" si="0"/>
        <v>0</v>
      </c>
      <c r="P8" s="169">
        <f t="shared" si="1"/>
        <v>0</v>
      </c>
      <c r="Q8" s="220">
        <v>0</v>
      </c>
      <c r="R8" s="194">
        <f t="shared" si="2"/>
        <v>0</v>
      </c>
      <c r="S8" s="280">
        <v>0</v>
      </c>
      <c r="T8" s="513"/>
      <c r="U8" s="514"/>
      <c r="V8" s="515"/>
      <c r="W8" s="282"/>
    </row>
    <row r="9" spans="1:23" ht="15" customHeight="1">
      <c r="A9" s="664"/>
      <c r="B9" s="160">
        <v>4</v>
      </c>
      <c r="C9" s="100"/>
      <c r="D9" s="162"/>
      <c r="E9" s="317"/>
      <c r="F9" s="273"/>
      <c r="G9" s="511"/>
      <c r="H9" s="277"/>
      <c r="I9" s="276"/>
      <c r="J9" s="275"/>
      <c r="K9" s="405"/>
      <c r="L9" s="473">
        <v>0</v>
      </c>
      <c r="M9" s="469">
        <v>0.1</v>
      </c>
      <c r="N9" s="278">
        <v>0</v>
      </c>
      <c r="O9" s="279">
        <f>N9-P9</f>
        <v>0</v>
      </c>
      <c r="P9" s="169">
        <f t="shared" si="1"/>
        <v>0</v>
      </c>
      <c r="Q9" s="220">
        <v>0</v>
      </c>
      <c r="R9" s="194">
        <f t="shared" si="2"/>
        <v>0</v>
      </c>
      <c r="S9" s="280">
        <v>0</v>
      </c>
      <c r="T9" s="513"/>
      <c r="U9" s="514"/>
      <c r="V9" s="515"/>
      <c r="W9" s="282"/>
    </row>
    <row r="10" spans="1:23">
      <c r="A10" s="664"/>
      <c r="B10" s="160">
        <v>5</v>
      </c>
      <c r="C10" s="100"/>
      <c r="D10" s="162"/>
      <c r="E10" s="317"/>
      <c r="F10" s="273"/>
      <c r="G10" s="511"/>
      <c r="H10" s="277"/>
      <c r="I10" s="276"/>
      <c r="J10" s="275"/>
      <c r="K10" s="405"/>
      <c r="L10" s="473">
        <v>0</v>
      </c>
      <c r="M10" s="469">
        <v>0.1</v>
      </c>
      <c r="N10" s="278">
        <v>0</v>
      </c>
      <c r="O10" s="279">
        <f t="shared" ref="O10:O45" si="3">N10-P10</f>
        <v>0</v>
      </c>
      <c r="P10" s="169">
        <f t="shared" si="1"/>
        <v>0</v>
      </c>
      <c r="Q10" s="220">
        <v>0</v>
      </c>
      <c r="R10" s="194">
        <f t="shared" si="2"/>
        <v>0</v>
      </c>
      <c r="S10" s="280">
        <v>0</v>
      </c>
      <c r="T10" s="513"/>
      <c r="U10" s="514"/>
      <c r="V10" s="515"/>
      <c r="W10" s="282"/>
    </row>
    <row r="11" spans="1:23">
      <c r="A11" s="664"/>
      <c r="B11" s="160">
        <v>6</v>
      </c>
      <c r="C11" s="100"/>
      <c r="D11" s="162"/>
      <c r="E11" s="317"/>
      <c r="F11" s="273"/>
      <c r="G11" s="511"/>
      <c r="H11" s="190"/>
      <c r="I11" s="297"/>
      <c r="J11" s="275"/>
      <c r="K11" s="405"/>
      <c r="L11" s="372">
        <v>0</v>
      </c>
      <c r="M11" s="469">
        <v>0.1</v>
      </c>
      <c r="N11" s="278">
        <v>0</v>
      </c>
      <c r="O11" s="279">
        <f t="shared" si="3"/>
        <v>0</v>
      </c>
      <c r="P11" s="169">
        <f t="shared" si="1"/>
        <v>0</v>
      </c>
      <c r="Q11" s="220">
        <v>0</v>
      </c>
      <c r="R11" s="194">
        <f t="shared" si="2"/>
        <v>0</v>
      </c>
      <c r="S11" s="280">
        <v>0</v>
      </c>
      <c r="T11" s="513"/>
      <c r="U11" s="514"/>
      <c r="V11" s="515"/>
      <c r="W11" s="282"/>
    </row>
    <row r="12" spans="1:23">
      <c r="A12" s="664"/>
      <c r="B12" s="160">
        <v>7</v>
      </c>
      <c r="C12" s="100"/>
      <c r="D12" s="162"/>
      <c r="E12" s="317"/>
      <c r="F12" s="273"/>
      <c r="G12" s="511"/>
      <c r="H12" s="190"/>
      <c r="I12" s="297"/>
      <c r="J12" s="275"/>
      <c r="K12" s="405"/>
      <c r="L12" s="373">
        <v>0</v>
      </c>
      <c r="M12" s="475">
        <v>0.1</v>
      </c>
      <c r="N12" s="308">
        <v>0</v>
      </c>
      <c r="O12" s="309">
        <f t="shared" si="3"/>
        <v>0</v>
      </c>
      <c r="P12" s="379">
        <f t="shared" si="1"/>
        <v>0</v>
      </c>
      <c r="Q12" s="391">
        <v>0</v>
      </c>
      <c r="R12" s="310">
        <f t="shared" si="2"/>
        <v>0</v>
      </c>
      <c r="S12" s="559">
        <v>0</v>
      </c>
      <c r="T12" s="513"/>
      <c r="U12" s="514"/>
      <c r="V12" s="515"/>
      <c r="W12" s="282"/>
    </row>
    <row r="13" spans="1:23">
      <c r="A13" s="664"/>
      <c r="B13" s="160">
        <v>8</v>
      </c>
      <c r="C13" s="100"/>
      <c r="D13" s="162"/>
      <c r="E13" s="317"/>
      <c r="F13" s="273"/>
      <c r="G13" s="511"/>
      <c r="H13" s="190"/>
      <c r="I13" s="297"/>
      <c r="J13" s="275"/>
      <c r="K13" s="405"/>
      <c r="L13" s="372">
        <v>0</v>
      </c>
      <c r="M13" s="469">
        <v>0.1</v>
      </c>
      <c r="N13" s="278">
        <v>0</v>
      </c>
      <c r="O13" s="279">
        <f t="shared" si="3"/>
        <v>0</v>
      </c>
      <c r="P13" s="169">
        <f t="shared" si="1"/>
        <v>0</v>
      </c>
      <c r="Q13" s="220">
        <v>0</v>
      </c>
      <c r="R13" s="194">
        <f t="shared" si="2"/>
        <v>0</v>
      </c>
      <c r="S13" s="280">
        <v>0</v>
      </c>
      <c r="T13" s="513"/>
      <c r="U13" s="514"/>
      <c r="V13" s="515"/>
      <c r="W13" s="282"/>
    </row>
    <row r="14" spans="1:23">
      <c r="A14" s="664"/>
      <c r="B14" s="160">
        <v>9</v>
      </c>
      <c r="C14" s="100"/>
      <c r="D14" s="162"/>
      <c r="E14" s="317"/>
      <c r="F14" s="273"/>
      <c r="G14" s="511"/>
      <c r="H14" s="190"/>
      <c r="I14" s="297"/>
      <c r="J14" s="275"/>
      <c r="K14" s="405"/>
      <c r="L14" s="372">
        <v>0</v>
      </c>
      <c r="M14" s="475">
        <v>0.1</v>
      </c>
      <c r="N14" s="278">
        <v>0</v>
      </c>
      <c r="O14" s="279">
        <f t="shared" si="3"/>
        <v>0</v>
      </c>
      <c r="P14" s="169">
        <f t="shared" si="1"/>
        <v>0</v>
      </c>
      <c r="Q14" s="220">
        <v>0</v>
      </c>
      <c r="R14" s="194">
        <f t="shared" si="2"/>
        <v>0</v>
      </c>
      <c r="S14" s="280">
        <v>0</v>
      </c>
      <c r="T14" s="513"/>
      <c r="U14" s="514"/>
      <c r="V14" s="515"/>
      <c r="W14" s="282"/>
    </row>
    <row r="15" spans="1:23">
      <c r="A15" s="664"/>
      <c r="B15" s="160">
        <v>10</v>
      </c>
      <c r="C15" s="100"/>
      <c r="D15" s="162"/>
      <c r="E15" s="317"/>
      <c r="F15" s="273"/>
      <c r="G15" s="511"/>
      <c r="H15" s="277"/>
      <c r="I15" s="297"/>
      <c r="J15" s="275"/>
      <c r="K15" s="405"/>
      <c r="L15" s="374">
        <v>0</v>
      </c>
      <c r="M15" s="475">
        <v>0.1</v>
      </c>
      <c r="N15" s="315">
        <v>0</v>
      </c>
      <c r="O15" s="316">
        <f t="shared" si="3"/>
        <v>0</v>
      </c>
      <c r="P15" s="379">
        <f t="shared" si="1"/>
        <v>0</v>
      </c>
      <c r="Q15" s="391">
        <v>0</v>
      </c>
      <c r="R15" s="310">
        <f t="shared" si="2"/>
        <v>0</v>
      </c>
      <c r="S15" s="559">
        <v>0</v>
      </c>
      <c r="T15" s="513"/>
      <c r="U15" s="514"/>
      <c r="V15" s="515"/>
      <c r="W15" s="282"/>
    </row>
    <row r="16" spans="1:23" ht="15" customHeight="1">
      <c r="A16" s="664"/>
      <c r="B16" s="160">
        <v>11</v>
      </c>
      <c r="C16" s="100"/>
      <c r="D16" s="162"/>
      <c r="E16" s="317"/>
      <c r="F16" s="273"/>
      <c r="G16" s="511"/>
      <c r="H16" s="277"/>
      <c r="I16" s="156"/>
      <c r="J16" s="275"/>
      <c r="K16" s="405"/>
      <c r="L16" s="374">
        <v>0</v>
      </c>
      <c r="M16" s="475">
        <v>0.1</v>
      </c>
      <c r="N16" s="315">
        <v>0</v>
      </c>
      <c r="O16" s="316">
        <f t="shared" si="3"/>
        <v>0</v>
      </c>
      <c r="P16" s="379">
        <f t="shared" si="1"/>
        <v>0</v>
      </c>
      <c r="Q16" s="391">
        <v>0</v>
      </c>
      <c r="R16" s="310">
        <f t="shared" si="2"/>
        <v>0</v>
      </c>
      <c r="S16" s="559">
        <v>0</v>
      </c>
      <c r="T16" s="513"/>
      <c r="U16" s="514"/>
      <c r="V16" s="515"/>
      <c r="W16" s="282"/>
    </row>
    <row r="17" spans="1:23" ht="15" customHeight="1">
      <c r="A17" s="664"/>
      <c r="B17" s="160">
        <v>12</v>
      </c>
      <c r="C17" s="187"/>
      <c r="D17" s="162"/>
      <c r="E17" s="317"/>
      <c r="F17" s="163"/>
      <c r="G17" s="189"/>
      <c r="H17" s="190"/>
      <c r="I17" s="156"/>
      <c r="J17" s="191"/>
      <c r="K17" s="166"/>
      <c r="L17" s="482">
        <v>0</v>
      </c>
      <c r="M17" s="469">
        <v>0.1</v>
      </c>
      <c r="N17" s="167">
        <v>0</v>
      </c>
      <c r="O17" s="168">
        <f t="shared" si="3"/>
        <v>0</v>
      </c>
      <c r="P17" s="169">
        <f t="shared" si="1"/>
        <v>0</v>
      </c>
      <c r="Q17" s="220">
        <v>0</v>
      </c>
      <c r="R17" s="194">
        <f t="shared" si="2"/>
        <v>0</v>
      </c>
      <c r="S17" s="280">
        <v>0</v>
      </c>
      <c r="T17" s="517"/>
      <c r="U17" s="518"/>
      <c r="V17" s="519"/>
      <c r="W17" s="164"/>
    </row>
    <row r="18" spans="1:23" ht="15" customHeight="1">
      <c r="A18" s="664"/>
      <c r="B18" s="160">
        <v>13</v>
      </c>
      <c r="C18" s="187"/>
      <c r="D18" s="162"/>
      <c r="E18" s="317"/>
      <c r="F18" s="163"/>
      <c r="G18" s="189"/>
      <c r="H18" s="190"/>
      <c r="I18" s="156"/>
      <c r="J18" s="191"/>
      <c r="K18" s="166"/>
      <c r="L18" s="482">
        <v>0</v>
      </c>
      <c r="M18" s="469">
        <v>0.1</v>
      </c>
      <c r="N18" s="167">
        <v>0</v>
      </c>
      <c r="O18" s="168">
        <f t="shared" si="3"/>
        <v>0</v>
      </c>
      <c r="P18" s="169">
        <f t="shared" si="1"/>
        <v>0</v>
      </c>
      <c r="Q18" s="220">
        <v>0</v>
      </c>
      <c r="R18" s="194">
        <f t="shared" si="2"/>
        <v>0</v>
      </c>
      <c r="S18" s="280">
        <v>0</v>
      </c>
      <c r="T18" s="517"/>
      <c r="U18" s="518"/>
      <c r="V18" s="519"/>
      <c r="W18" s="164"/>
    </row>
    <row r="19" spans="1:23" ht="15" customHeight="1">
      <c r="A19" s="664"/>
      <c r="B19" s="160">
        <v>14</v>
      </c>
      <c r="C19" s="187"/>
      <c r="D19" s="162"/>
      <c r="E19" s="317"/>
      <c r="F19" s="163"/>
      <c r="G19" s="189"/>
      <c r="H19" s="190"/>
      <c r="I19" s="156"/>
      <c r="J19" s="191"/>
      <c r="K19" s="166"/>
      <c r="L19" s="482">
        <v>0</v>
      </c>
      <c r="M19" s="478">
        <v>0.1</v>
      </c>
      <c r="N19" s="167">
        <v>0</v>
      </c>
      <c r="O19" s="168">
        <f t="shared" si="3"/>
        <v>0</v>
      </c>
      <c r="P19" s="169">
        <f t="shared" si="1"/>
        <v>0</v>
      </c>
      <c r="Q19" s="220">
        <v>0</v>
      </c>
      <c r="R19" s="194">
        <f t="shared" si="2"/>
        <v>0</v>
      </c>
      <c r="S19" s="280">
        <v>0</v>
      </c>
      <c r="T19" s="517"/>
      <c r="U19" s="518"/>
      <c r="V19" s="519"/>
      <c r="W19" s="164"/>
    </row>
    <row r="20" spans="1:23" ht="15" customHeight="1">
      <c r="A20" s="664"/>
      <c r="B20" s="160">
        <v>15</v>
      </c>
      <c r="C20" s="187"/>
      <c r="D20" s="162"/>
      <c r="E20" s="317"/>
      <c r="F20" s="163"/>
      <c r="G20" s="189"/>
      <c r="H20" s="190"/>
      <c r="I20" s="156"/>
      <c r="J20" s="191"/>
      <c r="K20" s="166"/>
      <c r="L20" s="482">
        <v>0</v>
      </c>
      <c r="M20" s="469">
        <v>0.1</v>
      </c>
      <c r="N20" s="167">
        <v>0</v>
      </c>
      <c r="O20" s="168">
        <f t="shared" si="3"/>
        <v>0</v>
      </c>
      <c r="P20" s="169">
        <f t="shared" si="1"/>
        <v>0</v>
      </c>
      <c r="Q20" s="220">
        <v>0</v>
      </c>
      <c r="R20" s="194">
        <f t="shared" si="2"/>
        <v>0</v>
      </c>
      <c r="S20" s="280">
        <v>0</v>
      </c>
      <c r="T20" s="517"/>
      <c r="U20" s="518"/>
      <c r="V20" s="519"/>
      <c r="W20" s="164"/>
    </row>
    <row r="21" spans="1:23" ht="15" customHeight="1">
      <c r="A21" s="664"/>
      <c r="B21" s="160">
        <v>16</v>
      </c>
      <c r="C21" s="187"/>
      <c r="D21" s="162"/>
      <c r="E21" s="317"/>
      <c r="F21" s="163"/>
      <c r="G21" s="189"/>
      <c r="H21" s="190"/>
      <c r="I21" s="156"/>
      <c r="J21" s="191"/>
      <c r="K21" s="166"/>
      <c r="L21" s="374">
        <v>0</v>
      </c>
      <c r="M21" s="475">
        <v>0.1</v>
      </c>
      <c r="N21" s="315">
        <v>0</v>
      </c>
      <c r="O21" s="316">
        <f t="shared" si="3"/>
        <v>0</v>
      </c>
      <c r="P21" s="379">
        <f t="shared" si="1"/>
        <v>0</v>
      </c>
      <c r="Q21" s="391">
        <v>0</v>
      </c>
      <c r="R21" s="310">
        <f t="shared" si="2"/>
        <v>0</v>
      </c>
      <c r="S21" s="559">
        <v>0</v>
      </c>
      <c r="T21" s="517"/>
      <c r="U21" s="518"/>
      <c r="V21" s="519"/>
      <c r="W21" s="164"/>
    </row>
    <row r="22" spans="1:23" ht="15" customHeight="1">
      <c r="A22" s="664"/>
      <c r="B22" s="160">
        <v>17</v>
      </c>
      <c r="C22" s="187"/>
      <c r="D22" s="162"/>
      <c r="E22" s="317"/>
      <c r="F22" s="163"/>
      <c r="G22" s="189"/>
      <c r="H22" s="190"/>
      <c r="I22" s="156"/>
      <c r="J22" s="191"/>
      <c r="K22" s="166"/>
      <c r="L22" s="374">
        <v>0</v>
      </c>
      <c r="M22" s="475">
        <v>0.1</v>
      </c>
      <c r="N22" s="315">
        <v>0</v>
      </c>
      <c r="O22" s="316">
        <f t="shared" si="3"/>
        <v>0</v>
      </c>
      <c r="P22" s="379">
        <f t="shared" si="1"/>
        <v>0</v>
      </c>
      <c r="Q22" s="391">
        <v>0</v>
      </c>
      <c r="R22" s="310">
        <f t="shared" si="2"/>
        <v>0</v>
      </c>
      <c r="S22" s="559">
        <v>0</v>
      </c>
      <c r="T22" s="517"/>
      <c r="U22" s="518"/>
      <c r="V22" s="519"/>
      <c r="W22" s="164"/>
    </row>
    <row r="23" spans="1:23" ht="15" customHeight="1">
      <c r="A23" s="664"/>
      <c r="B23" s="160">
        <v>18</v>
      </c>
      <c r="C23" s="187"/>
      <c r="D23" s="162"/>
      <c r="E23" s="317"/>
      <c r="F23" s="163"/>
      <c r="G23" s="189"/>
      <c r="H23" s="190"/>
      <c r="I23" s="156"/>
      <c r="J23" s="191"/>
      <c r="K23" s="166"/>
      <c r="L23" s="374">
        <v>0</v>
      </c>
      <c r="M23" s="475">
        <v>0.1</v>
      </c>
      <c r="N23" s="315">
        <v>0</v>
      </c>
      <c r="O23" s="316">
        <f t="shared" si="3"/>
        <v>0</v>
      </c>
      <c r="P23" s="379">
        <f t="shared" si="1"/>
        <v>0</v>
      </c>
      <c r="Q23" s="391">
        <v>0</v>
      </c>
      <c r="R23" s="310">
        <f t="shared" si="2"/>
        <v>0</v>
      </c>
      <c r="S23" s="559">
        <v>0</v>
      </c>
      <c r="T23" s="517"/>
      <c r="U23" s="518"/>
      <c r="V23" s="519"/>
      <c r="W23" s="164"/>
    </row>
    <row r="24" spans="1:23" ht="15" customHeight="1">
      <c r="A24" s="664"/>
      <c r="B24" s="160">
        <v>19</v>
      </c>
      <c r="C24" s="187"/>
      <c r="D24" s="162"/>
      <c r="E24" s="317"/>
      <c r="F24" s="163"/>
      <c r="G24" s="189"/>
      <c r="H24" s="190"/>
      <c r="I24" s="156"/>
      <c r="J24" s="191"/>
      <c r="K24" s="166"/>
      <c r="L24" s="482">
        <v>0</v>
      </c>
      <c r="M24" s="469">
        <v>0.1</v>
      </c>
      <c r="N24" s="167">
        <v>0</v>
      </c>
      <c r="O24" s="168">
        <f t="shared" si="3"/>
        <v>0</v>
      </c>
      <c r="P24" s="169">
        <f t="shared" si="1"/>
        <v>0</v>
      </c>
      <c r="Q24" s="220">
        <v>0</v>
      </c>
      <c r="R24" s="194">
        <f t="shared" si="2"/>
        <v>0</v>
      </c>
      <c r="S24" s="280">
        <v>0</v>
      </c>
      <c r="T24" s="517"/>
      <c r="U24" s="518"/>
      <c r="V24" s="519"/>
      <c r="W24" s="164"/>
    </row>
    <row r="25" spans="1:23" ht="15" customHeight="1">
      <c r="A25" s="664"/>
      <c r="B25" s="160">
        <v>20</v>
      </c>
      <c r="C25" s="187"/>
      <c r="D25" s="162"/>
      <c r="E25" s="317"/>
      <c r="F25" s="163"/>
      <c r="G25" s="189"/>
      <c r="H25" s="190"/>
      <c r="I25" s="156"/>
      <c r="J25" s="191"/>
      <c r="K25" s="166"/>
      <c r="L25" s="482">
        <v>0</v>
      </c>
      <c r="M25" s="469">
        <v>0.1</v>
      </c>
      <c r="N25" s="167">
        <v>0</v>
      </c>
      <c r="O25" s="168">
        <f t="shared" si="3"/>
        <v>0</v>
      </c>
      <c r="P25" s="169">
        <f t="shared" si="1"/>
        <v>0</v>
      </c>
      <c r="Q25" s="220">
        <v>0</v>
      </c>
      <c r="R25" s="194">
        <f t="shared" si="2"/>
        <v>0</v>
      </c>
      <c r="S25" s="280">
        <v>0</v>
      </c>
      <c r="T25" s="517"/>
      <c r="U25" s="518"/>
      <c r="V25" s="519"/>
      <c r="W25" s="164"/>
    </row>
    <row r="26" spans="1:23" ht="15" customHeight="1">
      <c r="A26" s="664"/>
      <c r="B26" s="160">
        <v>21</v>
      </c>
      <c r="C26" s="187"/>
      <c r="D26" s="162"/>
      <c r="E26" s="317"/>
      <c r="F26" s="163"/>
      <c r="G26" s="189"/>
      <c r="H26" s="190"/>
      <c r="I26" s="156"/>
      <c r="J26" s="191"/>
      <c r="K26" s="166"/>
      <c r="L26" s="482">
        <v>0</v>
      </c>
      <c r="M26" s="469">
        <v>0.1</v>
      </c>
      <c r="N26" s="167">
        <v>0</v>
      </c>
      <c r="O26" s="168">
        <f t="shared" si="3"/>
        <v>0</v>
      </c>
      <c r="P26" s="169">
        <f t="shared" si="1"/>
        <v>0</v>
      </c>
      <c r="Q26" s="220">
        <v>0</v>
      </c>
      <c r="R26" s="194">
        <f t="shared" si="2"/>
        <v>0</v>
      </c>
      <c r="S26" s="280">
        <v>0</v>
      </c>
      <c r="T26" s="517"/>
      <c r="U26" s="518"/>
      <c r="V26" s="519"/>
      <c r="W26" s="164"/>
    </row>
    <row r="27" spans="1:23" ht="15" customHeight="1">
      <c r="A27" s="664"/>
      <c r="B27" s="160">
        <v>22</v>
      </c>
      <c r="C27" s="187"/>
      <c r="D27" s="162"/>
      <c r="E27" s="317"/>
      <c r="F27" s="163"/>
      <c r="G27" s="189"/>
      <c r="H27" s="190"/>
      <c r="I27" s="156"/>
      <c r="J27" s="191"/>
      <c r="K27" s="166"/>
      <c r="L27" s="482">
        <v>0</v>
      </c>
      <c r="M27" s="469">
        <v>0.1</v>
      </c>
      <c r="N27" s="167">
        <v>0</v>
      </c>
      <c r="O27" s="168">
        <f t="shared" si="3"/>
        <v>0</v>
      </c>
      <c r="P27" s="169">
        <f t="shared" si="1"/>
        <v>0</v>
      </c>
      <c r="Q27" s="220">
        <v>0</v>
      </c>
      <c r="R27" s="194">
        <f t="shared" si="2"/>
        <v>0</v>
      </c>
      <c r="S27" s="280">
        <v>0</v>
      </c>
      <c r="T27" s="517"/>
      <c r="U27" s="518"/>
      <c r="V27" s="519"/>
      <c r="W27" s="164"/>
    </row>
    <row r="28" spans="1:23" ht="15" customHeight="1">
      <c r="A28" s="664"/>
      <c r="B28" s="160">
        <v>23</v>
      </c>
      <c r="C28" s="187"/>
      <c r="D28" s="162"/>
      <c r="E28" s="317"/>
      <c r="F28" s="163"/>
      <c r="G28" s="189"/>
      <c r="H28" s="190"/>
      <c r="I28" s="156"/>
      <c r="J28" s="191"/>
      <c r="K28" s="166"/>
      <c r="L28" s="482">
        <v>0</v>
      </c>
      <c r="M28" s="469">
        <v>0.1</v>
      </c>
      <c r="N28" s="167">
        <v>0</v>
      </c>
      <c r="O28" s="168">
        <f t="shared" si="3"/>
        <v>0</v>
      </c>
      <c r="P28" s="169">
        <f t="shared" si="1"/>
        <v>0</v>
      </c>
      <c r="Q28" s="220">
        <v>0</v>
      </c>
      <c r="R28" s="194">
        <f t="shared" si="2"/>
        <v>0</v>
      </c>
      <c r="S28" s="280">
        <v>0</v>
      </c>
      <c r="T28" s="517"/>
      <c r="U28" s="518"/>
      <c r="V28" s="519"/>
      <c r="W28" s="164"/>
    </row>
    <row r="29" spans="1:23" ht="15" customHeight="1">
      <c r="A29" s="664"/>
      <c r="B29" s="160">
        <v>24</v>
      </c>
      <c r="C29" s="187"/>
      <c r="D29" s="162"/>
      <c r="E29" s="317"/>
      <c r="F29" s="163"/>
      <c r="G29" s="189"/>
      <c r="H29" s="190"/>
      <c r="I29" s="156"/>
      <c r="J29" s="191"/>
      <c r="K29" s="166"/>
      <c r="L29" s="482">
        <v>0</v>
      </c>
      <c r="M29" s="469">
        <v>0.1</v>
      </c>
      <c r="N29" s="167">
        <v>0</v>
      </c>
      <c r="O29" s="168">
        <f t="shared" si="3"/>
        <v>0</v>
      </c>
      <c r="P29" s="169">
        <f t="shared" si="1"/>
        <v>0</v>
      </c>
      <c r="Q29" s="220">
        <v>0</v>
      </c>
      <c r="R29" s="194">
        <f t="shared" si="2"/>
        <v>0</v>
      </c>
      <c r="S29" s="280">
        <v>0</v>
      </c>
      <c r="T29" s="517"/>
      <c r="U29" s="518"/>
      <c r="V29" s="519"/>
      <c r="W29" s="164"/>
    </row>
    <row r="30" spans="1:23" ht="15" customHeight="1">
      <c r="A30" s="664"/>
      <c r="B30" s="160">
        <v>25</v>
      </c>
      <c r="C30" s="187"/>
      <c r="D30" s="162"/>
      <c r="E30" s="317"/>
      <c r="F30" s="163"/>
      <c r="G30" s="189"/>
      <c r="H30" s="190"/>
      <c r="I30" s="156"/>
      <c r="J30" s="191"/>
      <c r="K30" s="166"/>
      <c r="L30" s="482">
        <v>0</v>
      </c>
      <c r="M30" s="469">
        <v>0.1</v>
      </c>
      <c r="N30" s="167">
        <v>0</v>
      </c>
      <c r="O30" s="168">
        <f t="shared" si="3"/>
        <v>0</v>
      </c>
      <c r="P30" s="169">
        <f t="shared" si="1"/>
        <v>0</v>
      </c>
      <c r="Q30" s="220">
        <v>0</v>
      </c>
      <c r="R30" s="194">
        <f t="shared" si="2"/>
        <v>0</v>
      </c>
      <c r="S30" s="280">
        <v>0</v>
      </c>
      <c r="T30" s="517"/>
      <c r="U30" s="518"/>
      <c r="V30" s="519"/>
      <c r="W30" s="164"/>
    </row>
    <row r="31" spans="1:23" ht="15" customHeight="1">
      <c r="A31" s="664"/>
      <c r="B31" s="160">
        <v>26</v>
      </c>
      <c r="C31" s="187"/>
      <c r="D31" s="162"/>
      <c r="E31" s="317"/>
      <c r="F31" s="163"/>
      <c r="G31" s="189"/>
      <c r="H31" s="190"/>
      <c r="I31" s="156"/>
      <c r="J31" s="191"/>
      <c r="K31" s="166"/>
      <c r="L31" s="482">
        <v>0</v>
      </c>
      <c r="M31" s="469">
        <v>0.1</v>
      </c>
      <c r="N31" s="167">
        <v>0</v>
      </c>
      <c r="O31" s="168">
        <f t="shared" si="3"/>
        <v>0</v>
      </c>
      <c r="P31" s="169">
        <f t="shared" si="1"/>
        <v>0</v>
      </c>
      <c r="Q31" s="220">
        <v>0</v>
      </c>
      <c r="R31" s="194">
        <f t="shared" si="2"/>
        <v>0</v>
      </c>
      <c r="S31" s="280">
        <v>0</v>
      </c>
      <c r="T31" s="517"/>
      <c r="U31" s="518"/>
      <c r="V31" s="519"/>
      <c r="W31" s="164"/>
    </row>
    <row r="32" spans="1:23" ht="15" customHeight="1">
      <c r="A32" s="664"/>
      <c r="B32" s="160">
        <v>27</v>
      </c>
      <c r="C32" s="187"/>
      <c r="D32" s="162"/>
      <c r="E32" s="317"/>
      <c r="F32" s="163"/>
      <c r="G32" s="189"/>
      <c r="H32" s="190"/>
      <c r="I32" s="156"/>
      <c r="J32" s="191"/>
      <c r="K32" s="166"/>
      <c r="L32" s="482">
        <v>0</v>
      </c>
      <c r="M32" s="469">
        <v>0.1</v>
      </c>
      <c r="N32" s="167">
        <v>0</v>
      </c>
      <c r="O32" s="168">
        <f t="shared" si="3"/>
        <v>0</v>
      </c>
      <c r="P32" s="169">
        <f t="shared" si="1"/>
        <v>0</v>
      </c>
      <c r="Q32" s="220">
        <v>0</v>
      </c>
      <c r="R32" s="194">
        <f t="shared" si="2"/>
        <v>0</v>
      </c>
      <c r="S32" s="280">
        <v>0</v>
      </c>
      <c r="T32" s="517"/>
      <c r="U32" s="518"/>
      <c r="V32" s="519"/>
      <c r="W32" s="164"/>
    </row>
    <row r="33" spans="1:23" ht="15" customHeight="1">
      <c r="A33" s="664"/>
      <c r="B33" s="160">
        <v>28</v>
      </c>
      <c r="C33" s="187"/>
      <c r="D33" s="162"/>
      <c r="E33" s="317"/>
      <c r="F33" s="163"/>
      <c r="G33" s="189"/>
      <c r="H33" s="190"/>
      <c r="I33" s="156"/>
      <c r="J33" s="191"/>
      <c r="K33" s="166"/>
      <c r="L33" s="482">
        <v>0</v>
      </c>
      <c r="M33" s="469">
        <v>0.1</v>
      </c>
      <c r="N33" s="167">
        <v>0</v>
      </c>
      <c r="O33" s="168">
        <f t="shared" si="3"/>
        <v>0</v>
      </c>
      <c r="P33" s="169">
        <f t="shared" si="1"/>
        <v>0</v>
      </c>
      <c r="Q33" s="220">
        <v>0</v>
      </c>
      <c r="R33" s="194">
        <f t="shared" si="2"/>
        <v>0</v>
      </c>
      <c r="S33" s="280">
        <v>0</v>
      </c>
      <c r="T33" s="517"/>
      <c r="U33" s="518"/>
      <c r="V33" s="519"/>
      <c r="W33" s="164"/>
    </row>
    <row r="34" spans="1:23" ht="15" customHeight="1">
      <c r="A34" s="664"/>
      <c r="B34" s="160">
        <v>29</v>
      </c>
      <c r="C34" s="187"/>
      <c r="D34" s="162"/>
      <c r="E34" s="317"/>
      <c r="F34" s="163"/>
      <c r="G34" s="189"/>
      <c r="H34" s="190"/>
      <c r="I34" s="156"/>
      <c r="J34" s="191"/>
      <c r="K34" s="166"/>
      <c r="L34" s="482">
        <v>0</v>
      </c>
      <c r="M34" s="469">
        <v>0.1</v>
      </c>
      <c r="N34" s="167">
        <v>0</v>
      </c>
      <c r="O34" s="168">
        <f t="shared" si="3"/>
        <v>0</v>
      </c>
      <c r="P34" s="169">
        <f t="shared" si="1"/>
        <v>0</v>
      </c>
      <c r="Q34" s="220">
        <v>0</v>
      </c>
      <c r="R34" s="194">
        <f t="shared" si="2"/>
        <v>0</v>
      </c>
      <c r="S34" s="280">
        <v>0</v>
      </c>
      <c r="T34" s="517"/>
      <c r="U34" s="518"/>
      <c r="V34" s="519"/>
      <c r="W34" s="164"/>
    </row>
    <row r="35" spans="1:23" ht="15" customHeight="1">
      <c r="A35" s="664"/>
      <c r="B35" s="160">
        <v>30</v>
      </c>
      <c r="C35" s="187"/>
      <c r="D35" s="162"/>
      <c r="E35" s="317"/>
      <c r="F35" s="163"/>
      <c r="G35" s="189"/>
      <c r="H35" s="190"/>
      <c r="I35" s="156"/>
      <c r="J35" s="191"/>
      <c r="K35" s="166"/>
      <c r="L35" s="482">
        <v>0</v>
      </c>
      <c r="M35" s="469">
        <v>0.1</v>
      </c>
      <c r="N35" s="167">
        <v>0</v>
      </c>
      <c r="O35" s="168">
        <f t="shared" si="3"/>
        <v>0</v>
      </c>
      <c r="P35" s="169">
        <f t="shared" si="1"/>
        <v>0</v>
      </c>
      <c r="Q35" s="220">
        <v>0</v>
      </c>
      <c r="R35" s="194">
        <f t="shared" si="2"/>
        <v>0</v>
      </c>
      <c r="S35" s="280">
        <v>0</v>
      </c>
      <c r="T35" s="517"/>
      <c r="U35" s="518"/>
      <c r="V35" s="519"/>
      <c r="W35" s="164"/>
    </row>
    <row r="36" spans="1:23" ht="15" customHeight="1">
      <c r="A36" s="664"/>
      <c r="B36" s="160">
        <v>31</v>
      </c>
      <c r="C36" s="187"/>
      <c r="D36" s="162"/>
      <c r="E36" s="317"/>
      <c r="F36" s="163"/>
      <c r="G36" s="189"/>
      <c r="H36" s="190"/>
      <c r="I36" s="156"/>
      <c r="J36" s="191"/>
      <c r="K36" s="166"/>
      <c r="L36" s="482">
        <v>0</v>
      </c>
      <c r="M36" s="469">
        <v>0.1</v>
      </c>
      <c r="N36" s="167">
        <v>0</v>
      </c>
      <c r="O36" s="168">
        <f t="shared" si="3"/>
        <v>0</v>
      </c>
      <c r="P36" s="169">
        <f t="shared" si="1"/>
        <v>0</v>
      </c>
      <c r="Q36" s="220">
        <v>0</v>
      </c>
      <c r="R36" s="194">
        <f t="shared" si="2"/>
        <v>0</v>
      </c>
      <c r="S36" s="280">
        <v>0</v>
      </c>
      <c r="T36" s="517"/>
      <c r="U36" s="518"/>
      <c r="V36" s="519"/>
      <c r="W36" s="164"/>
    </row>
    <row r="37" spans="1:23" ht="15" customHeight="1">
      <c r="A37" s="664"/>
      <c r="B37" s="160">
        <v>32</v>
      </c>
      <c r="C37" s="187"/>
      <c r="D37" s="162"/>
      <c r="E37" s="317"/>
      <c r="F37" s="163"/>
      <c r="G37" s="189"/>
      <c r="H37" s="190"/>
      <c r="I37" s="156"/>
      <c r="J37" s="191"/>
      <c r="K37" s="166"/>
      <c r="L37" s="482">
        <v>0</v>
      </c>
      <c r="M37" s="469">
        <v>0.1</v>
      </c>
      <c r="N37" s="167">
        <v>0</v>
      </c>
      <c r="O37" s="168">
        <f t="shared" si="3"/>
        <v>0</v>
      </c>
      <c r="P37" s="169">
        <f t="shared" si="1"/>
        <v>0</v>
      </c>
      <c r="Q37" s="220">
        <v>0</v>
      </c>
      <c r="R37" s="194">
        <f t="shared" si="2"/>
        <v>0</v>
      </c>
      <c r="S37" s="280">
        <v>0</v>
      </c>
      <c r="T37" s="517"/>
      <c r="U37" s="518"/>
      <c r="V37" s="519"/>
      <c r="W37" s="164"/>
    </row>
    <row r="38" spans="1:23" ht="15" customHeight="1">
      <c r="A38" s="664"/>
      <c r="B38" s="160">
        <v>33</v>
      </c>
      <c r="C38" s="187"/>
      <c r="D38" s="162"/>
      <c r="E38" s="317"/>
      <c r="F38" s="163"/>
      <c r="G38" s="189"/>
      <c r="H38" s="190"/>
      <c r="I38" s="156"/>
      <c r="J38" s="191"/>
      <c r="K38" s="166"/>
      <c r="L38" s="482">
        <v>0</v>
      </c>
      <c r="M38" s="469">
        <v>0.1</v>
      </c>
      <c r="N38" s="167">
        <v>0</v>
      </c>
      <c r="O38" s="168">
        <f t="shared" si="3"/>
        <v>0</v>
      </c>
      <c r="P38" s="169">
        <f t="shared" si="1"/>
        <v>0</v>
      </c>
      <c r="Q38" s="220">
        <v>0</v>
      </c>
      <c r="R38" s="194">
        <f t="shared" si="2"/>
        <v>0</v>
      </c>
      <c r="S38" s="280">
        <v>0</v>
      </c>
      <c r="T38" s="517"/>
      <c r="U38" s="518"/>
      <c r="V38" s="519"/>
      <c r="W38" s="164"/>
    </row>
    <row r="39" spans="1:23" ht="15" customHeight="1">
      <c r="A39" s="664"/>
      <c r="B39" s="160">
        <v>34</v>
      </c>
      <c r="C39" s="187"/>
      <c r="D39" s="162"/>
      <c r="E39" s="317"/>
      <c r="F39" s="163"/>
      <c r="G39" s="189"/>
      <c r="H39" s="190"/>
      <c r="I39" s="156"/>
      <c r="J39" s="191"/>
      <c r="K39" s="166"/>
      <c r="L39" s="482">
        <v>0</v>
      </c>
      <c r="M39" s="469">
        <v>0.1</v>
      </c>
      <c r="N39" s="167">
        <v>0</v>
      </c>
      <c r="O39" s="168">
        <f t="shared" si="3"/>
        <v>0</v>
      </c>
      <c r="P39" s="169">
        <f t="shared" si="1"/>
        <v>0</v>
      </c>
      <c r="Q39" s="220">
        <v>0</v>
      </c>
      <c r="R39" s="194">
        <f t="shared" si="2"/>
        <v>0</v>
      </c>
      <c r="S39" s="280">
        <v>0</v>
      </c>
      <c r="T39" s="517"/>
      <c r="U39" s="518"/>
      <c r="V39" s="519"/>
      <c r="W39" s="164"/>
    </row>
    <row r="40" spans="1:23" ht="15" customHeight="1">
      <c r="A40" s="664"/>
      <c r="B40" s="160">
        <v>35</v>
      </c>
      <c r="C40" s="187"/>
      <c r="D40" s="162"/>
      <c r="E40" s="317"/>
      <c r="F40" s="163"/>
      <c r="G40" s="189"/>
      <c r="H40" s="190"/>
      <c r="I40" s="156"/>
      <c r="J40" s="191"/>
      <c r="K40" s="166"/>
      <c r="L40" s="482">
        <v>0</v>
      </c>
      <c r="M40" s="469">
        <v>0.1</v>
      </c>
      <c r="N40" s="167">
        <v>0</v>
      </c>
      <c r="O40" s="168">
        <f t="shared" si="3"/>
        <v>0</v>
      </c>
      <c r="P40" s="169">
        <f t="shared" si="1"/>
        <v>0</v>
      </c>
      <c r="Q40" s="220">
        <v>0</v>
      </c>
      <c r="R40" s="194">
        <f t="shared" si="2"/>
        <v>0</v>
      </c>
      <c r="S40" s="280">
        <v>0</v>
      </c>
      <c r="T40" s="517"/>
      <c r="U40" s="518"/>
      <c r="V40" s="519"/>
      <c r="W40" s="164"/>
    </row>
    <row r="41" spans="1:23" ht="15" customHeight="1">
      <c r="A41" s="664"/>
      <c r="B41" s="160">
        <v>36</v>
      </c>
      <c r="C41" s="187"/>
      <c r="D41" s="162"/>
      <c r="E41" s="317"/>
      <c r="F41" s="163"/>
      <c r="G41" s="189"/>
      <c r="H41" s="190"/>
      <c r="I41" s="156"/>
      <c r="J41" s="191"/>
      <c r="K41" s="166"/>
      <c r="L41" s="482">
        <v>0</v>
      </c>
      <c r="M41" s="469">
        <v>0.1</v>
      </c>
      <c r="N41" s="167">
        <v>0</v>
      </c>
      <c r="O41" s="168">
        <f t="shared" si="3"/>
        <v>0</v>
      </c>
      <c r="P41" s="169">
        <f t="shared" si="1"/>
        <v>0</v>
      </c>
      <c r="Q41" s="220">
        <v>0</v>
      </c>
      <c r="R41" s="194">
        <f t="shared" si="2"/>
        <v>0</v>
      </c>
      <c r="S41" s="280">
        <v>0</v>
      </c>
      <c r="T41" s="517"/>
      <c r="U41" s="518"/>
      <c r="V41" s="519"/>
      <c r="W41" s="164"/>
    </row>
    <row r="42" spans="1:23" ht="15" customHeight="1">
      <c r="A42" s="664"/>
      <c r="B42" s="160">
        <v>37</v>
      </c>
      <c r="C42" s="187"/>
      <c r="D42" s="162"/>
      <c r="E42" s="317"/>
      <c r="F42" s="163"/>
      <c r="G42" s="189"/>
      <c r="H42" s="190"/>
      <c r="I42" s="156"/>
      <c r="J42" s="191"/>
      <c r="K42" s="166"/>
      <c r="L42" s="482">
        <v>0</v>
      </c>
      <c r="M42" s="469">
        <v>0.1</v>
      </c>
      <c r="N42" s="167">
        <v>0</v>
      </c>
      <c r="O42" s="168">
        <f t="shared" si="3"/>
        <v>0</v>
      </c>
      <c r="P42" s="169">
        <f t="shared" si="1"/>
        <v>0</v>
      </c>
      <c r="Q42" s="220">
        <v>0</v>
      </c>
      <c r="R42" s="194">
        <f t="shared" si="2"/>
        <v>0</v>
      </c>
      <c r="S42" s="280">
        <v>0</v>
      </c>
      <c r="T42" s="517"/>
      <c r="U42" s="518"/>
      <c r="V42" s="519"/>
      <c r="W42" s="164"/>
    </row>
    <row r="43" spans="1:23" ht="15" customHeight="1">
      <c r="A43" s="664"/>
      <c r="B43" s="160">
        <v>38</v>
      </c>
      <c r="C43" s="187"/>
      <c r="D43" s="162"/>
      <c r="E43" s="317"/>
      <c r="F43" s="163"/>
      <c r="G43" s="189"/>
      <c r="H43" s="190"/>
      <c r="I43" s="156"/>
      <c r="J43" s="191"/>
      <c r="K43" s="166"/>
      <c r="L43" s="482">
        <v>0</v>
      </c>
      <c r="M43" s="469">
        <v>0.1</v>
      </c>
      <c r="N43" s="278">
        <v>0</v>
      </c>
      <c r="O43" s="279">
        <f t="shared" si="3"/>
        <v>0</v>
      </c>
      <c r="P43" s="169">
        <f t="shared" si="1"/>
        <v>0</v>
      </c>
      <c r="Q43" s="220">
        <v>0</v>
      </c>
      <c r="R43" s="194">
        <f t="shared" si="2"/>
        <v>0</v>
      </c>
      <c r="S43" s="280">
        <v>0</v>
      </c>
      <c r="T43" s="517"/>
      <c r="U43" s="518"/>
      <c r="V43" s="519"/>
      <c r="W43" s="164"/>
    </row>
    <row r="44" spans="1:23" ht="15" customHeight="1">
      <c r="A44" s="664"/>
      <c r="B44" s="160">
        <v>39</v>
      </c>
      <c r="C44" s="187"/>
      <c r="D44" s="162"/>
      <c r="E44" s="317"/>
      <c r="F44" s="163"/>
      <c r="G44" s="189"/>
      <c r="H44" s="190"/>
      <c r="I44" s="156"/>
      <c r="J44" s="191"/>
      <c r="K44" s="166"/>
      <c r="L44" s="482">
        <v>0</v>
      </c>
      <c r="M44" s="493">
        <v>0.1</v>
      </c>
      <c r="N44" s="494">
        <v>0</v>
      </c>
      <c r="O44" s="495">
        <f t="shared" si="3"/>
        <v>0</v>
      </c>
      <c r="P44" s="496">
        <f t="shared" si="1"/>
        <v>0</v>
      </c>
      <c r="Q44" s="497">
        <v>0</v>
      </c>
      <c r="R44" s="389">
        <f t="shared" si="2"/>
        <v>0</v>
      </c>
      <c r="S44" s="332">
        <v>0</v>
      </c>
      <c r="T44" s="517"/>
      <c r="U44" s="518"/>
      <c r="V44" s="519"/>
      <c r="W44" s="164"/>
    </row>
    <row r="45" spans="1:23" ht="15" customHeight="1" thickBot="1">
      <c r="A45" s="664"/>
      <c r="B45" s="442">
        <v>40</v>
      </c>
      <c r="C45" s="520"/>
      <c r="D45" s="444"/>
      <c r="E45" s="445"/>
      <c r="F45" s="446"/>
      <c r="G45" s="521"/>
      <c r="H45" s="522"/>
      <c r="I45" s="449"/>
      <c r="J45" s="448"/>
      <c r="K45" s="452"/>
      <c r="L45" s="482">
        <v>0</v>
      </c>
      <c r="M45" s="469">
        <v>0.1</v>
      </c>
      <c r="N45" s="346">
        <v>0</v>
      </c>
      <c r="O45" s="347">
        <f t="shared" si="3"/>
        <v>0</v>
      </c>
      <c r="P45" s="394">
        <f t="shared" si="1"/>
        <v>0</v>
      </c>
      <c r="Q45" s="395">
        <v>0</v>
      </c>
      <c r="R45" s="344">
        <f t="shared" si="2"/>
        <v>0</v>
      </c>
      <c r="S45" s="345">
        <v>0</v>
      </c>
      <c r="T45" s="524"/>
      <c r="U45" s="525"/>
      <c r="V45" s="526"/>
      <c r="W45" s="464"/>
    </row>
    <row r="46" spans="1:23" ht="15" thickBot="1">
      <c r="A46" s="2"/>
      <c r="B46" s="678"/>
      <c r="C46" s="678"/>
      <c r="D46" s="678"/>
      <c r="E46" s="678"/>
      <c r="F46" s="7"/>
      <c r="G46" s="7"/>
      <c r="H46" s="44"/>
      <c r="I46" s="44"/>
      <c r="J46" s="44"/>
      <c r="K46" s="44"/>
      <c r="L46" s="152">
        <f>SUM(L6:L45)</f>
        <v>0</v>
      </c>
      <c r="M46" s="63"/>
      <c r="N46" s="73">
        <f>SUM(N6:N45)</f>
        <v>0</v>
      </c>
      <c r="O46" s="564">
        <f>N46-P46</f>
        <v>0</v>
      </c>
      <c r="P46" s="159">
        <f>SUM(P6:P45)</f>
        <v>0</v>
      </c>
      <c r="Q46" s="561">
        <f>SUM(Q6:Q45)</f>
        <v>0</v>
      </c>
      <c r="R46" s="562">
        <f>SUM(R6:R45)</f>
        <v>0</v>
      </c>
      <c r="S46" s="563">
        <f>SUM(S6:S45)</f>
        <v>0</v>
      </c>
      <c r="T46" s="7"/>
      <c r="U46" s="7"/>
      <c r="V46" s="7"/>
      <c r="W46" s="46"/>
    </row>
    <row r="47" spans="1:23" ht="15.75" customHeight="1" thickBot="1">
      <c r="A47" s="2"/>
      <c r="B47" s="666" t="s">
        <v>12</v>
      </c>
      <c r="C47" s="667"/>
      <c r="D47" s="85">
        <v>0</v>
      </c>
      <c r="E47" s="54">
        <f>N15+N35+N39</f>
        <v>0</v>
      </c>
      <c r="F47" s="60"/>
      <c r="G47" s="670" t="s">
        <v>39</v>
      </c>
      <c r="H47" s="671"/>
      <c r="I47" s="686">
        <f>E51-E50</f>
        <v>0</v>
      </c>
      <c r="J47" s="687"/>
      <c r="T47" s="6"/>
      <c r="U47" s="6"/>
      <c r="V47" s="6"/>
    </row>
    <row r="48" spans="1:23" ht="15.75" customHeight="1" thickBot="1">
      <c r="A48" s="2"/>
      <c r="B48" s="668" t="s">
        <v>18</v>
      </c>
      <c r="C48" s="669"/>
      <c r="D48" s="86">
        <v>0</v>
      </c>
      <c r="E48" s="55">
        <f>N17+N31</f>
        <v>0</v>
      </c>
      <c r="F48" s="61"/>
      <c r="G48" s="672"/>
      <c r="H48" s="673"/>
      <c r="I48" s="688"/>
      <c r="J48" s="689"/>
    </row>
    <row r="49" spans="1:10" ht="15" thickBot="1">
      <c r="A49" s="2"/>
      <c r="B49" s="648" t="s">
        <v>14</v>
      </c>
      <c r="C49" s="649"/>
      <c r="D49" s="133">
        <v>0</v>
      </c>
      <c r="E49" s="56">
        <f>S46</f>
        <v>0</v>
      </c>
      <c r="F49" s="2"/>
      <c r="G49" s="62"/>
      <c r="I49" s="6"/>
      <c r="J49" s="6"/>
    </row>
    <row r="50" spans="1:10" ht="15.75" customHeight="1" thickBot="1">
      <c r="A50" s="2"/>
      <c r="B50" s="650" t="s">
        <v>13</v>
      </c>
      <c r="C50" s="651"/>
      <c r="D50" s="134">
        <v>0</v>
      </c>
      <c r="E50" s="57">
        <f>L46</f>
        <v>0</v>
      </c>
      <c r="J50" s="225"/>
    </row>
    <row r="51" spans="1:10" ht="15" thickBot="1">
      <c r="B51" s="652" t="s">
        <v>6</v>
      </c>
      <c r="C51" s="653"/>
      <c r="D51" s="98">
        <f>D47+D48+D49+D50</f>
        <v>0</v>
      </c>
      <c r="E51" s="58">
        <f>N46</f>
        <v>0</v>
      </c>
      <c r="G51" s="80"/>
    </row>
    <row r="52" spans="1:10" ht="15" thickBot="1">
      <c r="B52" s="81"/>
      <c r="C52" s="81"/>
      <c r="D52" s="82"/>
      <c r="E52" s="83"/>
      <c r="G52" s="254"/>
    </row>
    <row r="53" spans="1:10" ht="15" thickBot="1">
      <c r="B53" s="654" t="s">
        <v>48</v>
      </c>
      <c r="C53" s="655"/>
      <c r="D53" s="642">
        <f>O46</f>
        <v>0</v>
      </c>
      <c r="E53" s="643"/>
      <c r="G53" s="254"/>
      <c r="H53" s="237"/>
    </row>
    <row r="54" spans="1:10" ht="15" thickBot="1"/>
    <row r="55" spans="1:10" ht="33" customHeight="1" thickBot="1">
      <c r="B55" s="644" t="s">
        <v>9</v>
      </c>
      <c r="C55" s="645"/>
      <c r="D55" s="8" t="s">
        <v>35</v>
      </c>
    </row>
    <row r="56" spans="1:10">
      <c r="B56" s="646" t="s">
        <v>24</v>
      </c>
      <c r="C56" s="647"/>
      <c r="D56" s="51">
        <f>COUNTIF(K6:K45,"Peinture")</f>
        <v>0</v>
      </c>
      <c r="E56" s="4"/>
      <c r="F56" s="4"/>
    </row>
    <row r="57" spans="1:10">
      <c r="B57" s="656" t="s">
        <v>25</v>
      </c>
      <c r="C57" s="657"/>
      <c r="D57" s="52">
        <f>COUNTIF(K6:K45,"Electricite")</f>
        <v>0</v>
      </c>
      <c r="E57" s="4"/>
      <c r="F57" s="4"/>
    </row>
    <row r="58" spans="1:10">
      <c r="B58" s="656" t="s">
        <v>26</v>
      </c>
      <c r="C58" s="657"/>
      <c r="D58" s="52">
        <f>COUNTIF(K6:K45,"Store")</f>
        <v>0</v>
      </c>
      <c r="E58" s="4"/>
      <c r="F58" s="4"/>
    </row>
    <row r="59" spans="1:10">
      <c r="B59" s="656" t="s">
        <v>27</v>
      </c>
      <c r="C59" s="657"/>
      <c r="D59" s="52">
        <f>COUNTIF(K6:K45,"Menuiserie")</f>
        <v>0</v>
      </c>
      <c r="E59" s="4"/>
      <c r="F59" s="4"/>
    </row>
    <row r="60" spans="1:10">
      <c r="B60" s="656" t="s">
        <v>28</v>
      </c>
      <c r="C60" s="657"/>
      <c r="D60" s="52">
        <f>COUNTIF(K10:K49,"douche")</f>
        <v>0</v>
      </c>
      <c r="E60" s="4"/>
      <c r="F60" s="4"/>
    </row>
    <row r="61" spans="1:10">
      <c r="B61" s="656" t="s">
        <v>29</v>
      </c>
      <c r="C61" s="657"/>
      <c r="D61" s="52">
        <f>COUNTIF(K6:K45,"Plomberie")</f>
        <v>0</v>
      </c>
      <c r="E61" s="4"/>
      <c r="F61" s="4"/>
    </row>
    <row r="62" spans="1:10">
      <c r="B62" s="656" t="s">
        <v>30</v>
      </c>
      <c r="C62" s="657"/>
      <c r="D62" s="52">
        <f>COUNTIF(K6:K45,"Maçonnerie")</f>
        <v>0</v>
      </c>
      <c r="E62" s="4"/>
      <c r="F62" s="4"/>
    </row>
    <row r="63" spans="1:10">
      <c r="B63" s="656" t="s">
        <v>31</v>
      </c>
      <c r="C63" s="657"/>
      <c r="D63" s="52">
        <f>COUNTIF(K6:K45,"fenetre")</f>
        <v>0</v>
      </c>
      <c r="E63" s="4"/>
      <c r="F63" s="4"/>
    </row>
    <row r="64" spans="1:10">
      <c r="B64" s="656" t="s">
        <v>32</v>
      </c>
      <c r="C64" s="657"/>
      <c r="D64" s="52">
        <f>COUNTIF(K6:K45,"Volets")</f>
        <v>0</v>
      </c>
      <c r="E64" s="4"/>
      <c r="F64" s="4"/>
    </row>
    <row r="65" spans="2:6">
      <c r="B65" s="656" t="s">
        <v>33</v>
      </c>
      <c r="C65" s="657"/>
      <c r="D65" s="52">
        <f>COUNTIF(K6:K45,"Alarme")</f>
        <v>0</v>
      </c>
      <c r="E65" s="4"/>
      <c r="F65" s="4"/>
    </row>
    <row r="66" spans="2:6" ht="15" thickBot="1">
      <c r="B66" s="49" t="s">
        <v>34</v>
      </c>
      <c r="C66" s="50"/>
      <c r="D66" s="53">
        <f>COUNTIF(K6:K45,"sol")</f>
        <v>0</v>
      </c>
      <c r="E66" s="6"/>
      <c r="F66" s="6"/>
    </row>
  </sheetData>
  <autoFilter ref="A5:W51"/>
  <mergeCells count="23">
    <mergeCell ref="B64:C64"/>
    <mergeCell ref="B65:C65"/>
    <mergeCell ref="B58:C58"/>
    <mergeCell ref="B59:C59"/>
    <mergeCell ref="B60:C60"/>
    <mergeCell ref="B61:C61"/>
    <mergeCell ref="B62:C62"/>
    <mergeCell ref="B63:C63"/>
    <mergeCell ref="B46:E46"/>
    <mergeCell ref="A2:W2"/>
    <mergeCell ref="A6:A45"/>
    <mergeCell ref="B57:C57"/>
    <mergeCell ref="B47:C47"/>
    <mergeCell ref="G47:H48"/>
    <mergeCell ref="I47:J48"/>
    <mergeCell ref="B48:C48"/>
    <mergeCell ref="B49:C49"/>
    <mergeCell ref="B50:C50"/>
    <mergeCell ref="B51:C51"/>
    <mergeCell ref="B53:C53"/>
    <mergeCell ref="D53:E53"/>
    <mergeCell ref="B55:C55"/>
    <mergeCell ref="B56:C56"/>
  </mergeCell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51"/>
  <sheetViews>
    <sheetView zoomScale="80" zoomScaleNormal="80" workbookViewId="0">
      <selection activeCell="G35" sqref="G35"/>
    </sheetView>
  </sheetViews>
  <sheetFormatPr baseColWidth="10" defaultColWidth="11.44140625" defaultRowHeight="14.4"/>
  <cols>
    <col min="1" max="1" width="6.109375" style="1" customWidth="1"/>
    <col min="2" max="2" width="9.5546875" style="1" customWidth="1"/>
    <col min="3" max="3" width="13.88671875" style="1" customWidth="1"/>
    <col min="4" max="4" width="10.109375" style="1" customWidth="1"/>
    <col min="5" max="5" width="14.88671875" style="1" customWidth="1"/>
    <col min="6" max="6" width="20" style="1" customWidth="1"/>
    <col min="7" max="7" width="16" style="1" customWidth="1"/>
    <col min="8" max="8" width="19.44140625" style="1" customWidth="1"/>
    <col min="9" max="9" width="8.33203125" style="1" customWidth="1"/>
    <col min="10" max="10" width="35.5546875" style="1" customWidth="1"/>
    <col min="11" max="11" width="34.88671875" style="1" customWidth="1"/>
    <col min="12" max="12" width="14.33203125" style="1" customWidth="1"/>
    <col min="13" max="13" width="8.109375" style="1" customWidth="1"/>
    <col min="14" max="14" width="12.109375" style="1" customWidth="1"/>
    <col min="15" max="15" width="12.6640625" style="1" customWidth="1"/>
    <col min="16" max="16" width="12.109375" style="1" customWidth="1"/>
    <col min="17" max="17" width="9.5546875" style="1" customWidth="1"/>
    <col min="18" max="18" width="11.44140625" style="1" customWidth="1"/>
    <col min="19" max="19" width="11.88671875" style="1" customWidth="1"/>
    <col min="20" max="20" width="12.5546875" style="1" customWidth="1"/>
    <col min="21" max="21" width="12.33203125" style="1" customWidth="1"/>
    <col min="22" max="22" width="10.88671875" style="1" customWidth="1"/>
    <col min="23" max="23" width="18.5546875" style="1" customWidth="1"/>
    <col min="24" max="16384" width="11.44140625" style="1"/>
  </cols>
  <sheetData>
    <row r="1" spans="1:23" ht="15" thickBot="1"/>
    <row r="2" spans="1:23" ht="15" thickBot="1">
      <c r="A2" s="660" t="s">
        <v>23</v>
      </c>
      <c r="B2" s="661"/>
      <c r="C2" s="661"/>
      <c r="D2" s="661"/>
      <c r="E2" s="661"/>
      <c r="F2" s="661"/>
      <c r="G2" s="661"/>
      <c r="H2" s="661"/>
      <c r="I2" s="661"/>
      <c r="J2" s="661"/>
      <c r="K2" s="661"/>
      <c r="L2" s="661"/>
      <c r="M2" s="661"/>
      <c r="N2" s="661"/>
      <c r="O2" s="661"/>
      <c r="P2" s="661"/>
      <c r="Q2" s="661"/>
      <c r="R2" s="661"/>
      <c r="S2" s="661"/>
      <c r="T2" s="661"/>
      <c r="U2" s="661"/>
      <c r="V2" s="661"/>
      <c r="W2" s="662"/>
    </row>
    <row r="3" spans="1:23">
      <c r="A3" s="6"/>
      <c r="B3" s="6"/>
      <c r="C3" s="6"/>
      <c r="D3" s="6"/>
      <c r="E3" s="6"/>
      <c r="F3" s="6"/>
      <c r="G3" s="6"/>
      <c r="H3" s="6"/>
      <c r="I3" s="6"/>
      <c r="J3" s="6"/>
      <c r="K3" s="5"/>
      <c r="L3" s="5"/>
      <c r="M3" s="5"/>
    </row>
    <row r="4" spans="1:23" ht="15" thickBot="1"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41.25" customHeight="1" thickBot="1">
      <c r="A5" s="22" t="s">
        <v>5</v>
      </c>
      <c r="B5" s="22" t="s">
        <v>22</v>
      </c>
      <c r="C5" s="10" t="s">
        <v>2</v>
      </c>
      <c r="D5" s="10" t="s">
        <v>15</v>
      </c>
      <c r="E5" s="10" t="s">
        <v>40</v>
      </c>
      <c r="F5" s="9" t="s">
        <v>16</v>
      </c>
      <c r="G5" s="10" t="s">
        <v>17</v>
      </c>
      <c r="H5" s="12" t="s">
        <v>0</v>
      </c>
      <c r="I5" s="12" t="s">
        <v>8</v>
      </c>
      <c r="J5" s="13" t="s">
        <v>20</v>
      </c>
      <c r="K5" s="14" t="s">
        <v>9</v>
      </c>
      <c r="L5" s="59" t="s">
        <v>44</v>
      </c>
      <c r="M5" s="16" t="s">
        <v>38</v>
      </c>
      <c r="N5" s="16" t="s">
        <v>3</v>
      </c>
      <c r="O5" s="17" t="s">
        <v>10</v>
      </c>
      <c r="P5" s="18" t="s">
        <v>4</v>
      </c>
      <c r="Q5" s="19" t="s">
        <v>36</v>
      </c>
      <c r="R5" s="19" t="s">
        <v>11</v>
      </c>
      <c r="S5" s="75" t="s">
        <v>45</v>
      </c>
      <c r="T5" s="20" t="s">
        <v>41</v>
      </c>
      <c r="U5" s="20" t="s">
        <v>42</v>
      </c>
      <c r="V5" s="74" t="s">
        <v>43</v>
      </c>
      <c r="W5" s="21" t="s">
        <v>49</v>
      </c>
    </row>
    <row r="6" spans="1:23" ht="15" customHeight="1">
      <c r="A6" s="663" t="s">
        <v>54</v>
      </c>
      <c r="B6" s="362"/>
      <c r="C6" s="256"/>
      <c r="D6" s="257"/>
      <c r="E6" s="258"/>
      <c r="F6" s="259"/>
      <c r="G6" s="505"/>
      <c r="H6" s="263"/>
      <c r="I6" s="506"/>
      <c r="J6" s="397"/>
      <c r="K6" s="399"/>
      <c r="L6" s="527"/>
      <c r="M6" s="266"/>
      <c r="N6" s="267"/>
      <c r="O6" s="268"/>
      <c r="P6" s="168"/>
      <c r="Q6" s="168"/>
      <c r="R6" s="168"/>
      <c r="S6" s="382"/>
      <c r="T6" s="508"/>
      <c r="U6" s="509"/>
      <c r="V6" s="510"/>
      <c r="W6" s="272"/>
    </row>
    <row r="7" spans="1:23" ht="15" customHeight="1">
      <c r="A7" s="664"/>
      <c r="B7" s="160"/>
      <c r="C7" s="100"/>
      <c r="D7" s="162"/>
      <c r="E7" s="188"/>
      <c r="F7" s="273"/>
      <c r="G7" s="511"/>
      <c r="H7" s="277"/>
      <c r="I7" s="276"/>
      <c r="J7" s="275"/>
      <c r="K7" s="405"/>
      <c r="L7" s="528"/>
      <c r="M7" s="193"/>
      <c r="N7" s="278"/>
      <c r="O7" s="279"/>
      <c r="P7" s="168"/>
      <c r="Q7" s="168"/>
      <c r="R7" s="168"/>
      <c r="S7" s="385"/>
      <c r="T7" s="513"/>
      <c r="U7" s="514"/>
      <c r="V7" s="515"/>
      <c r="W7" s="282"/>
    </row>
    <row r="8" spans="1:23" ht="15" customHeight="1">
      <c r="A8" s="664"/>
      <c r="B8" s="160"/>
      <c r="C8" s="100"/>
      <c r="D8" s="162"/>
      <c r="E8" s="188"/>
      <c r="F8" s="273"/>
      <c r="G8" s="511"/>
      <c r="H8" s="277"/>
      <c r="I8" s="276"/>
      <c r="J8" s="275"/>
      <c r="K8" s="405"/>
      <c r="L8" s="528"/>
      <c r="M8" s="193"/>
      <c r="N8" s="278"/>
      <c r="O8" s="279"/>
      <c r="P8" s="168"/>
      <c r="Q8" s="168"/>
      <c r="R8" s="168"/>
      <c r="S8" s="385"/>
      <c r="T8" s="513"/>
      <c r="U8" s="514"/>
      <c r="V8" s="515"/>
      <c r="W8" s="282"/>
    </row>
    <row r="9" spans="1:23" ht="15" customHeight="1">
      <c r="A9" s="664"/>
      <c r="B9" s="160"/>
      <c r="C9" s="100"/>
      <c r="D9" s="162"/>
      <c r="E9" s="188"/>
      <c r="F9" s="273"/>
      <c r="G9" s="511"/>
      <c r="H9" s="277"/>
      <c r="I9" s="276"/>
      <c r="J9" s="275"/>
      <c r="K9" s="405"/>
      <c r="L9" s="512"/>
      <c r="M9" s="193"/>
      <c r="N9" s="278"/>
      <c r="O9" s="279"/>
      <c r="P9" s="168"/>
      <c r="Q9" s="168"/>
      <c r="R9" s="168"/>
      <c r="S9" s="385"/>
      <c r="T9" s="513"/>
      <c r="U9" s="514"/>
      <c r="V9" s="515"/>
      <c r="W9" s="282"/>
    </row>
    <row r="10" spans="1:23">
      <c r="A10" s="664"/>
      <c r="B10" s="160"/>
      <c r="C10" s="100"/>
      <c r="D10" s="162"/>
      <c r="E10" s="188"/>
      <c r="F10" s="273"/>
      <c r="G10" s="511"/>
      <c r="H10" s="277"/>
      <c r="I10" s="276"/>
      <c r="J10" s="275"/>
      <c r="K10" s="405"/>
      <c r="L10" s="406"/>
      <c r="M10" s="193"/>
      <c r="N10" s="278"/>
      <c r="O10" s="279"/>
      <c r="P10" s="168"/>
      <c r="Q10" s="168"/>
      <c r="R10" s="168"/>
      <c r="S10" s="385"/>
      <c r="T10" s="513"/>
      <c r="U10" s="514"/>
      <c r="V10" s="515"/>
      <c r="W10" s="282"/>
    </row>
    <row r="11" spans="1:23">
      <c r="A11" s="664"/>
      <c r="B11" s="160"/>
      <c r="C11" s="100"/>
      <c r="D11" s="162"/>
      <c r="E11" s="188"/>
      <c r="F11" s="273"/>
      <c r="G11" s="511"/>
      <c r="H11" s="190"/>
      <c r="I11" s="297"/>
      <c r="J11" s="275"/>
      <c r="K11" s="405"/>
      <c r="L11" s="516"/>
      <c r="M11" s="193"/>
      <c r="N11" s="278"/>
      <c r="O11" s="279"/>
      <c r="P11" s="168"/>
      <c r="Q11" s="168"/>
      <c r="R11" s="168"/>
      <c r="S11" s="383"/>
      <c r="T11" s="513"/>
      <c r="U11" s="514"/>
      <c r="V11" s="515"/>
      <c r="W11" s="282"/>
    </row>
    <row r="12" spans="1:23">
      <c r="A12" s="664"/>
      <c r="B12" s="160"/>
      <c r="C12" s="100"/>
      <c r="D12" s="162"/>
      <c r="E12" s="188"/>
      <c r="F12" s="273"/>
      <c r="G12" s="511"/>
      <c r="H12" s="190"/>
      <c r="I12" s="297"/>
      <c r="J12" s="275"/>
      <c r="K12" s="405"/>
      <c r="L12" s="410"/>
      <c r="M12" s="193"/>
      <c r="N12" s="278"/>
      <c r="O12" s="279"/>
      <c r="P12" s="168"/>
      <c r="Q12" s="168"/>
      <c r="R12" s="168"/>
      <c r="S12" s="385"/>
      <c r="T12" s="513"/>
      <c r="U12" s="514"/>
      <c r="V12" s="515"/>
      <c r="W12" s="282"/>
    </row>
    <row r="13" spans="1:23">
      <c r="A13" s="664"/>
      <c r="B13" s="160"/>
      <c r="C13" s="100"/>
      <c r="D13" s="162"/>
      <c r="E13" s="188"/>
      <c r="F13" s="273"/>
      <c r="G13" s="511"/>
      <c r="H13" s="190"/>
      <c r="I13" s="297"/>
      <c r="J13" s="275"/>
      <c r="K13" s="405"/>
      <c r="L13" s="410"/>
      <c r="M13" s="193"/>
      <c r="N13" s="278"/>
      <c r="O13" s="279"/>
      <c r="P13" s="168"/>
      <c r="Q13" s="168"/>
      <c r="R13" s="168"/>
      <c r="S13" s="385"/>
      <c r="T13" s="513"/>
      <c r="U13" s="514"/>
      <c r="V13" s="515"/>
      <c r="W13" s="282"/>
    </row>
    <row r="14" spans="1:23">
      <c r="A14" s="664"/>
      <c r="B14" s="160"/>
      <c r="C14" s="100"/>
      <c r="D14" s="162"/>
      <c r="E14" s="188"/>
      <c r="F14" s="273"/>
      <c r="G14" s="511"/>
      <c r="H14" s="190"/>
      <c r="I14" s="297"/>
      <c r="J14" s="275"/>
      <c r="K14" s="405"/>
      <c r="L14" s="410"/>
      <c r="M14" s="193"/>
      <c r="N14" s="278"/>
      <c r="O14" s="279"/>
      <c r="P14" s="168"/>
      <c r="Q14" s="168"/>
      <c r="R14" s="168"/>
      <c r="S14" s="385"/>
      <c r="T14" s="513"/>
      <c r="U14" s="514"/>
      <c r="V14" s="515"/>
      <c r="W14" s="282"/>
    </row>
    <row r="15" spans="1:23">
      <c r="A15" s="664"/>
      <c r="B15" s="160"/>
      <c r="C15" s="100"/>
      <c r="D15" s="162"/>
      <c r="E15" s="188"/>
      <c r="F15" s="273"/>
      <c r="G15" s="511"/>
      <c r="H15" s="190"/>
      <c r="I15" s="297"/>
      <c r="J15" s="275"/>
      <c r="K15" s="405"/>
      <c r="L15" s="410"/>
      <c r="M15" s="193"/>
      <c r="N15" s="278"/>
      <c r="O15" s="279"/>
      <c r="P15" s="168"/>
      <c r="Q15" s="168"/>
      <c r="R15" s="168"/>
      <c r="S15" s="385"/>
      <c r="T15" s="513"/>
      <c r="U15" s="514"/>
      <c r="V15" s="515"/>
      <c r="W15" s="282"/>
    </row>
    <row r="16" spans="1:23">
      <c r="A16" s="664"/>
      <c r="B16" s="160"/>
      <c r="C16" s="100"/>
      <c r="D16" s="162"/>
      <c r="E16" s="188"/>
      <c r="F16" s="273"/>
      <c r="G16" s="511"/>
      <c r="H16" s="190"/>
      <c r="I16" s="297"/>
      <c r="J16" s="275"/>
      <c r="K16" s="405"/>
      <c r="L16" s="410"/>
      <c r="M16" s="193"/>
      <c r="N16" s="278"/>
      <c r="O16" s="279"/>
      <c r="P16" s="168"/>
      <c r="Q16" s="168"/>
      <c r="R16" s="168"/>
      <c r="S16" s="385"/>
      <c r="T16" s="513"/>
      <c r="U16" s="514"/>
      <c r="V16" s="515"/>
      <c r="W16" s="282"/>
    </row>
    <row r="17" spans="1:23">
      <c r="A17" s="664"/>
      <c r="B17" s="160"/>
      <c r="C17" s="100"/>
      <c r="D17" s="162"/>
      <c r="E17" s="188"/>
      <c r="F17" s="273"/>
      <c r="G17" s="511"/>
      <c r="H17" s="190"/>
      <c r="I17" s="297"/>
      <c r="J17" s="275"/>
      <c r="K17" s="405"/>
      <c r="L17" s="410"/>
      <c r="M17" s="193"/>
      <c r="N17" s="278"/>
      <c r="O17" s="279"/>
      <c r="P17" s="168"/>
      <c r="Q17" s="168"/>
      <c r="R17" s="168"/>
      <c r="S17" s="385"/>
      <c r="T17" s="513"/>
      <c r="U17" s="514"/>
      <c r="V17" s="515"/>
      <c r="W17" s="282"/>
    </row>
    <row r="18" spans="1:23">
      <c r="A18" s="664"/>
      <c r="B18" s="160"/>
      <c r="C18" s="100"/>
      <c r="D18" s="162"/>
      <c r="E18" s="188"/>
      <c r="F18" s="273"/>
      <c r="G18" s="511"/>
      <c r="H18" s="190"/>
      <c r="I18" s="297"/>
      <c r="J18" s="275"/>
      <c r="K18" s="405"/>
      <c r="L18" s="516"/>
      <c r="M18" s="193"/>
      <c r="N18" s="278"/>
      <c r="O18" s="279"/>
      <c r="P18" s="168"/>
      <c r="Q18" s="168"/>
      <c r="R18" s="168"/>
      <c r="S18" s="383"/>
      <c r="T18" s="513"/>
      <c r="U18" s="514"/>
      <c r="V18" s="515"/>
      <c r="W18" s="282"/>
    </row>
    <row r="19" spans="1:23">
      <c r="A19" s="664"/>
      <c r="B19" s="160"/>
      <c r="C19" s="100"/>
      <c r="D19" s="162"/>
      <c r="E19" s="188"/>
      <c r="F19" s="273"/>
      <c r="G19" s="511"/>
      <c r="H19" s="190"/>
      <c r="I19" s="297"/>
      <c r="J19" s="275"/>
      <c r="K19" s="405"/>
      <c r="L19" s="516"/>
      <c r="M19" s="193"/>
      <c r="N19" s="278"/>
      <c r="O19" s="279"/>
      <c r="P19" s="168"/>
      <c r="Q19" s="168"/>
      <c r="R19" s="168"/>
      <c r="S19" s="383"/>
      <c r="T19" s="513"/>
      <c r="U19" s="514"/>
      <c r="V19" s="515"/>
      <c r="W19" s="282"/>
    </row>
    <row r="20" spans="1:23">
      <c r="A20" s="664"/>
      <c r="B20" s="160"/>
      <c r="C20" s="100"/>
      <c r="D20" s="162"/>
      <c r="E20" s="188"/>
      <c r="F20" s="273"/>
      <c r="G20" s="511"/>
      <c r="H20" s="277"/>
      <c r="I20" s="156"/>
      <c r="J20" s="275"/>
      <c r="K20" s="405"/>
      <c r="L20" s="516"/>
      <c r="M20" s="193"/>
      <c r="N20" s="167"/>
      <c r="O20" s="168"/>
      <c r="P20" s="168"/>
      <c r="Q20" s="168"/>
      <c r="R20" s="168"/>
      <c r="S20" s="383"/>
      <c r="T20" s="513"/>
      <c r="U20" s="514"/>
      <c r="V20" s="515"/>
      <c r="W20" s="282"/>
    </row>
    <row r="21" spans="1:23">
      <c r="A21" s="664"/>
      <c r="B21" s="160"/>
      <c r="C21" s="100"/>
      <c r="D21" s="162"/>
      <c r="E21" s="188"/>
      <c r="F21" s="273"/>
      <c r="G21" s="511"/>
      <c r="H21" s="277"/>
      <c r="I21" s="156"/>
      <c r="J21" s="275"/>
      <c r="K21" s="405"/>
      <c r="L21" s="516"/>
      <c r="M21" s="193"/>
      <c r="N21" s="167"/>
      <c r="O21" s="168"/>
      <c r="P21" s="168"/>
      <c r="Q21" s="168"/>
      <c r="R21" s="168"/>
      <c r="S21" s="383"/>
      <c r="T21" s="513"/>
      <c r="U21" s="514"/>
      <c r="V21" s="515"/>
      <c r="W21" s="282"/>
    </row>
    <row r="22" spans="1:23" ht="15" customHeight="1">
      <c r="A22" s="664"/>
      <c r="B22" s="160"/>
      <c r="C22" s="100"/>
      <c r="D22" s="162"/>
      <c r="E22" s="188"/>
      <c r="F22" s="273"/>
      <c r="G22" s="511"/>
      <c r="H22" s="277"/>
      <c r="I22" s="156"/>
      <c r="J22" s="275"/>
      <c r="K22" s="405"/>
      <c r="L22" s="427"/>
      <c r="M22" s="193"/>
      <c r="N22" s="167"/>
      <c r="O22" s="168"/>
      <c r="P22" s="168"/>
      <c r="Q22" s="168"/>
      <c r="R22" s="168"/>
      <c r="S22" s="385"/>
      <c r="T22" s="513"/>
      <c r="U22" s="514"/>
      <c r="V22" s="515"/>
      <c r="W22" s="282"/>
    </row>
    <row r="23" spans="1:23" ht="15" customHeight="1">
      <c r="A23" s="664"/>
      <c r="B23" s="160"/>
      <c r="C23" s="187"/>
      <c r="D23" s="162"/>
      <c r="E23" s="188"/>
      <c r="F23" s="163"/>
      <c r="G23" s="189"/>
      <c r="H23" s="190"/>
      <c r="I23" s="156"/>
      <c r="J23" s="191"/>
      <c r="K23" s="166"/>
      <c r="L23" s="192"/>
      <c r="M23" s="193"/>
      <c r="N23" s="167"/>
      <c r="O23" s="168"/>
      <c r="P23" s="168"/>
      <c r="Q23" s="168"/>
      <c r="R23" s="168"/>
      <c r="S23" s="383"/>
      <c r="T23" s="517"/>
      <c r="U23" s="518"/>
      <c r="V23" s="519"/>
      <c r="W23" s="164"/>
    </row>
    <row r="24" spans="1:23" ht="15" customHeight="1">
      <c r="A24" s="664"/>
      <c r="B24" s="160"/>
      <c r="C24" s="187"/>
      <c r="D24" s="162"/>
      <c r="E24" s="188"/>
      <c r="F24" s="163"/>
      <c r="G24" s="189"/>
      <c r="H24" s="190"/>
      <c r="I24" s="156"/>
      <c r="J24" s="191"/>
      <c r="K24" s="166"/>
      <c r="L24" s="427"/>
      <c r="M24" s="193"/>
      <c r="N24" s="167"/>
      <c r="O24" s="168"/>
      <c r="P24" s="168"/>
      <c r="Q24" s="168"/>
      <c r="R24" s="168"/>
      <c r="S24" s="385"/>
      <c r="T24" s="517"/>
      <c r="U24" s="518"/>
      <c r="V24" s="519"/>
      <c r="W24" s="164"/>
    </row>
    <row r="25" spans="1:23" ht="15" customHeight="1">
      <c r="A25" s="664"/>
      <c r="B25" s="160"/>
      <c r="C25" s="187"/>
      <c r="D25" s="162"/>
      <c r="E25" s="188"/>
      <c r="F25" s="163"/>
      <c r="G25" s="189"/>
      <c r="H25" s="190"/>
      <c r="I25" s="156"/>
      <c r="J25" s="191"/>
      <c r="K25" s="166"/>
      <c r="L25" s="427"/>
      <c r="M25" s="193"/>
      <c r="N25" s="167"/>
      <c r="O25" s="168"/>
      <c r="P25" s="168"/>
      <c r="Q25" s="168"/>
      <c r="R25" s="168"/>
      <c r="S25" s="385"/>
      <c r="T25" s="517"/>
      <c r="U25" s="518"/>
      <c r="V25" s="519"/>
      <c r="W25" s="164"/>
    </row>
    <row r="26" spans="1:23" ht="15" customHeight="1">
      <c r="A26" s="664"/>
      <c r="B26" s="160"/>
      <c r="C26" s="187"/>
      <c r="D26" s="162"/>
      <c r="E26" s="188"/>
      <c r="F26" s="163"/>
      <c r="G26" s="189"/>
      <c r="H26" s="190"/>
      <c r="I26" s="156"/>
      <c r="J26" s="191"/>
      <c r="K26" s="166"/>
      <c r="L26" s="192"/>
      <c r="M26" s="193"/>
      <c r="N26" s="167"/>
      <c r="O26" s="168"/>
      <c r="P26" s="168"/>
      <c r="Q26" s="168"/>
      <c r="R26" s="168"/>
      <c r="S26" s="383"/>
      <c r="T26" s="517"/>
      <c r="U26" s="518"/>
      <c r="V26" s="519"/>
      <c r="W26" s="164"/>
    </row>
    <row r="27" spans="1:23" ht="15" customHeight="1">
      <c r="A27" s="664"/>
      <c r="B27" s="160"/>
      <c r="C27" s="187"/>
      <c r="D27" s="162"/>
      <c r="E27" s="188"/>
      <c r="F27" s="163"/>
      <c r="G27" s="189"/>
      <c r="H27" s="190"/>
      <c r="I27" s="156"/>
      <c r="J27" s="191"/>
      <c r="K27" s="166"/>
      <c r="L27" s="192"/>
      <c r="M27" s="193"/>
      <c r="N27" s="167"/>
      <c r="O27" s="168"/>
      <c r="P27" s="168"/>
      <c r="Q27" s="168"/>
      <c r="R27" s="168"/>
      <c r="S27" s="383"/>
      <c r="T27" s="517"/>
      <c r="U27" s="518"/>
      <c r="V27" s="519"/>
      <c r="W27" s="164"/>
    </row>
    <row r="28" spans="1:23" ht="15" customHeight="1">
      <c r="A28" s="664"/>
      <c r="B28" s="160"/>
      <c r="C28" s="187"/>
      <c r="D28" s="162"/>
      <c r="E28" s="188"/>
      <c r="F28" s="163"/>
      <c r="G28" s="189"/>
      <c r="H28" s="190"/>
      <c r="I28" s="156"/>
      <c r="J28" s="191"/>
      <c r="K28" s="166"/>
      <c r="L28" s="192"/>
      <c r="M28" s="193"/>
      <c r="N28" s="167"/>
      <c r="O28" s="168"/>
      <c r="P28" s="168"/>
      <c r="Q28" s="168"/>
      <c r="R28" s="168"/>
      <c r="S28" s="383"/>
      <c r="T28" s="517"/>
      <c r="U28" s="518"/>
      <c r="V28" s="519"/>
      <c r="W28" s="164"/>
    </row>
    <row r="29" spans="1:23" ht="15" customHeight="1">
      <c r="A29" s="664"/>
      <c r="B29" s="160"/>
      <c r="C29" s="187"/>
      <c r="D29" s="162"/>
      <c r="E29" s="188"/>
      <c r="F29" s="163"/>
      <c r="G29" s="189"/>
      <c r="H29" s="190"/>
      <c r="I29" s="156"/>
      <c r="J29" s="191"/>
      <c r="K29" s="166"/>
      <c r="L29" s="192"/>
      <c r="M29" s="193"/>
      <c r="N29" s="167"/>
      <c r="O29" s="168"/>
      <c r="P29" s="168"/>
      <c r="Q29" s="168"/>
      <c r="R29" s="168"/>
      <c r="S29" s="385"/>
      <c r="T29" s="517"/>
      <c r="U29" s="518"/>
      <c r="V29" s="519"/>
      <c r="W29" s="164"/>
    </row>
    <row r="30" spans="1:23" ht="15" customHeight="1" thickBot="1">
      <c r="A30" s="664"/>
      <c r="B30" s="442"/>
      <c r="C30" s="520"/>
      <c r="D30" s="444"/>
      <c r="E30" s="530"/>
      <c r="F30" s="446"/>
      <c r="G30" s="521"/>
      <c r="H30" s="522"/>
      <c r="I30" s="449"/>
      <c r="J30" s="448"/>
      <c r="K30" s="452"/>
      <c r="L30" s="523"/>
      <c r="M30" s="454"/>
      <c r="N30" s="455"/>
      <c r="O30" s="456"/>
      <c r="P30" s="168"/>
      <c r="Q30" s="168"/>
      <c r="R30" s="168"/>
      <c r="S30" s="532"/>
      <c r="T30" s="524"/>
      <c r="U30" s="525"/>
      <c r="V30" s="526"/>
      <c r="W30" s="464"/>
    </row>
    <row r="31" spans="1:23" ht="15" thickBot="1">
      <c r="A31" s="2"/>
      <c r="B31" s="678"/>
      <c r="C31" s="678"/>
      <c r="D31" s="678"/>
      <c r="E31" s="678"/>
      <c r="F31" s="7"/>
      <c r="G31" s="7"/>
      <c r="H31" s="44"/>
      <c r="I31" s="44"/>
      <c r="J31" s="44"/>
      <c r="K31" s="44"/>
      <c r="L31" s="152">
        <f>SUM(L6:L30)</f>
        <v>0</v>
      </c>
      <c r="M31" s="63"/>
      <c r="N31" s="148">
        <f t="shared" ref="N31:S31" si="0">SUM(N6:N30)</f>
        <v>0</v>
      </c>
      <c r="O31" s="64">
        <f t="shared" si="0"/>
        <v>0</v>
      </c>
      <c r="P31" s="65">
        <f t="shared" si="0"/>
        <v>0</v>
      </c>
      <c r="Q31" s="64">
        <f t="shared" si="0"/>
        <v>0</v>
      </c>
      <c r="R31" s="64">
        <f t="shared" si="0"/>
        <v>0</v>
      </c>
      <c r="S31" s="76">
        <f t="shared" si="0"/>
        <v>0</v>
      </c>
      <c r="T31" s="200"/>
      <c r="U31" s="200"/>
      <c r="V31" s="200"/>
      <c r="W31" s="46"/>
    </row>
    <row r="32" spans="1:23" ht="15.75" customHeight="1" thickBot="1">
      <c r="A32" s="2"/>
      <c r="B32" s="666" t="s">
        <v>12</v>
      </c>
      <c r="C32" s="667"/>
      <c r="D32" s="85">
        <v>0</v>
      </c>
      <c r="E32" s="54">
        <f>N6+N7</f>
        <v>0</v>
      </c>
      <c r="F32" s="60"/>
      <c r="G32" s="670" t="s">
        <v>39</v>
      </c>
      <c r="H32" s="671"/>
      <c r="I32" s="674">
        <f>E36-E35</f>
        <v>0</v>
      </c>
      <c r="J32" s="675"/>
      <c r="T32" s="6"/>
      <c r="U32" s="6"/>
      <c r="V32" s="6"/>
    </row>
    <row r="33" spans="1:10" ht="15.75" customHeight="1" thickBot="1">
      <c r="A33" s="2"/>
      <c r="B33" s="668" t="s">
        <v>18</v>
      </c>
      <c r="C33" s="669"/>
      <c r="D33" s="86">
        <v>0</v>
      </c>
      <c r="E33" s="55">
        <v>0</v>
      </c>
      <c r="F33" s="61"/>
      <c r="G33" s="672"/>
      <c r="H33" s="673"/>
      <c r="I33" s="676"/>
      <c r="J33" s="677"/>
    </row>
    <row r="34" spans="1:10" ht="15" thickBot="1">
      <c r="A34" s="2"/>
      <c r="B34" s="648" t="s">
        <v>14</v>
      </c>
      <c r="C34" s="649"/>
      <c r="D34" s="133">
        <v>0</v>
      </c>
      <c r="E34" s="56">
        <f>S31</f>
        <v>0</v>
      </c>
      <c r="F34" s="2"/>
      <c r="G34" s="62"/>
      <c r="H34" s="6"/>
      <c r="I34" s="6"/>
      <c r="J34" s="6"/>
    </row>
    <row r="35" spans="1:10" ht="15.75" customHeight="1" thickBot="1">
      <c r="A35" s="2"/>
      <c r="B35" s="650" t="s">
        <v>13</v>
      </c>
      <c r="C35" s="651"/>
      <c r="D35" s="134">
        <v>0</v>
      </c>
      <c r="E35" s="57">
        <f>L31</f>
        <v>0</v>
      </c>
    </row>
    <row r="36" spans="1:10" ht="15" thickBot="1">
      <c r="B36" s="652" t="s">
        <v>6</v>
      </c>
      <c r="C36" s="653"/>
      <c r="D36" s="98">
        <v>0</v>
      </c>
      <c r="E36" s="58">
        <f>N31</f>
        <v>0</v>
      </c>
      <c r="G36" s="80"/>
      <c r="H36" s="80"/>
      <c r="J36" s="225"/>
    </row>
    <row r="37" spans="1:10" ht="15" thickBot="1">
      <c r="B37" s="81"/>
      <c r="C37" s="81"/>
      <c r="D37" s="82"/>
      <c r="E37" s="83"/>
      <c r="G37" s="80"/>
      <c r="H37" s="80"/>
    </row>
    <row r="38" spans="1:10" ht="15" thickBot="1">
      <c r="B38" s="654" t="s">
        <v>48</v>
      </c>
      <c r="C38" s="655"/>
      <c r="D38" s="642">
        <f>O31</f>
        <v>0</v>
      </c>
      <c r="E38" s="643"/>
      <c r="G38" s="80"/>
      <c r="H38" s="80"/>
    </row>
    <row r="39" spans="1:10" ht="15" thickBot="1"/>
    <row r="40" spans="1:10" ht="33" customHeight="1" thickBot="1">
      <c r="B40" s="644" t="s">
        <v>9</v>
      </c>
      <c r="C40" s="645"/>
      <c r="D40" s="8" t="s">
        <v>35</v>
      </c>
    </row>
    <row r="41" spans="1:10">
      <c r="B41" s="646" t="s">
        <v>24</v>
      </c>
      <c r="C41" s="647"/>
      <c r="D41" s="51">
        <f>COUNTIF(K6:K30,"Peinture")</f>
        <v>0</v>
      </c>
      <c r="E41" s="4"/>
      <c r="F41" s="4"/>
    </row>
    <row r="42" spans="1:10">
      <c r="B42" s="656" t="s">
        <v>25</v>
      </c>
      <c r="C42" s="657"/>
      <c r="D42" s="52">
        <f>COUNTIF(K6:K30,"Electricite")</f>
        <v>0</v>
      </c>
      <c r="E42" s="4"/>
      <c r="F42" s="4"/>
    </row>
    <row r="43" spans="1:10">
      <c r="B43" s="656" t="s">
        <v>26</v>
      </c>
      <c r="C43" s="657"/>
      <c r="D43" s="52">
        <f>COUNTIF(K6:K30,"Store")</f>
        <v>0</v>
      </c>
      <c r="E43" s="4"/>
      <c r="F43" s="4"/>
    </row>
    <row r="44" spans="1:10">
      <c r="B44" s="656" t="s">
        <v>27</v>
      </c>
      <c r="C44" s="657"/>
      <c r="D44" s="52">
        <f>COUNTIF(K6:K30,"Menuiserie")</f>
        <v>0</v>
      </c>
      <c r="E44" s="4"/>
      <c r="F44" s="4"/>
    </row>
    <row r="45" spans="1:10">
      <c r="B45" s="656" t="s">
        <v>28</v>
      </c>
      <c r="C45" s="657"/>
      <c r="D45" s="52">
        <f>COUNTIF(K10:K34,"douche")</f>
        <v>0</v>
      </c>
      <c r="E45" s="4"/>
      <c r="F45" s="4"/>
    </row>
    <row r="46" spans="1:10">
      <c r="B46" s="656" t="s">
        <v>29</v>
      </c>
      <c r="C46" s="657"/>
      <c r="D46" s="52">
        <f>COUNTIF(K6:K30,"Plomberie")</f>
        <v>0</v>
      </c>
      <c r="E46" s="4"/>
      <c r="F46" s="4"/>
    </row>
    <row r="47" spans="1:10">
      <c r="B47" s="656" t="s">
        <v>30</v>
      </c>
      <c r="C47" s="657"/>
      <c r="D47" s="52">
        <f>COUNTIF(K6:K30,"Maçonnerie")</f>
        <v>0</v>
      </c>
      <c r="E47" s="4"/>
      <c r="F47" s="4"/>
    </row>
    <row r="48" spans="1:10">
      <c r="B48" s="656" t="s">
        <v>31</v>
      </c>
      <c r="C48" s="657"/>
      <c r="D48" s="52">
        <f>COUNTIF(K6:K30,"fenetre")</f>
        <v>0</v>
      </c>
      <c r="E48" s="4"/>
      <c r="F48" s="4"/>
    </row>
    <row r="49" spans="2:6">
      <c r="B49" s="656" t="s">
        <v>32</v>
      </c>
      <c r="C49" s="657"/>
      <c r="D49" s="52">
        <f>COUNTIF(K6:K30,"Volets")</f>
        <v>0</v>
      </c>
      <c r="E49" s="4"/>
      <c r="F49" s="4"/>
    </row>
    <row r="50" spans="2:6">
      <c r="B50" s="656" t="s">
        <v>33</v>
      </c>
      <c r="C50" s="657"/>
      <c r="D50" s="52">
        <f>COUNTIF(K6:K30,"Alarme")</f>
        <v>0</v>
      </c>
      <c r="E50" s="4"/>
      <c r="F50" s="4"/>
    </row>
    <row r="51" spans="2:6" ht="15" thickBot="1">
      <c r="B51" s="49" t="s">
        <v>34</v>
      </c>
      <c r="C51" s="50"/>
      <c r="D51" s="53">
        <f>COUNTIF(K6:K30,"sol")</f>
        <v>0</v>
      </c>
      <c r="E51" s="6"/>
      <c r="F51" s="6"/>
    </row>
  </sheetData>
  <autoFilter ref="A5:W36"/>
  <mergeCells count="23">
    <mergeCell ref="B49:C49"/>
    <mergeCell ref="B50:C50"/>
    <mergeCell ref="B43:C43"/>
    <mergeCell ref="B44:C44"/>
    <mergeCell ref="B45:C45"/>
    <mergeCell ref="B46:C46"/>
    <mergeCell ref="B47:C47"/>
    <mergeCell ref="B48:C48"/>
    <mergeCell ref="B31:E31"/>
    <mergeCell ref="A2:W2"/>
    <mergeCell ref="A6:A30"/>
    <mergeCell ref="B42:C42"/>
    <mergeCell ref="B32:C32"/>
    <mergeCell ref="G32:H33"/>
    <mergeCell ref="I32:J33"/>
    <mergeCell ref="B33:C33"/>
    <mergeCell ref="B34:C34"/>
    <mergeCell ref="B35:C35"/>
    <mergeCell ref="B36:C36"/>
    <mergeCell ref="B38:C38"/>
    <mergeCell ref="D38:E38"/>
    <mergeCell ref="B40:C40"/>
    <mergeCell ref="B41:C41"/>
  </mergeCells>
  <pageMargins left="0" right="0" top="0.19685039370078741" bottom="0.19685039370078741" header="0.31496062992125984" footer="0.31496062992125984"/>
  <pageSetup paperSize="9" scale="4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42"/>
  <sheetViews>
    <sheetView topLeftCell="A4" zoomScale="80" zoomScaleNormal="80" workbookViewId="0">
      <selection activeCell="G29" sqref="G29"/>
    </sheetView>
  </sheetViews>
  <sheetFormatPr baseColWidth="10" defaultColWidth="11.44140625" defaultRowHeight="14.4"/>
  <cols>
    <col min="1" max="1" width="6.109375" style="1" customWidth="1"/>
    <col min="2" max="2" width="9.5546875" style="1" customWidth="1"/>
    <col min="3" max="3" width="12.5546875" style="1" customWidth="1"/>
    <col min="4" max="4" width="10.109375" style="1" customWidth="1"/>
    <col min="5" max="5" width="12.109375" style="1" customWidth="1"/>
    <col min="6" max="6" width="17.6640625" style="1" customWidth="1"/>
    <col min="7" max="7" width="23.33203125" style="1" customWidth="1"/>
    <col min="8" max="8" width="13.6640625" style="1" customWidth="1"/>
    <col min="9" max="9" width="8.33203125" style="1" customWidth="1"/>
    <col min="10" max="10" width="36.5546875" style="1" customWidth="1"/>
    <col min="11" max="11" width="11.44140625" style="1"/>
    <col min="12" max="12" width="12.33203125" style="1" customWidth="1"/>
    <col min="13" max="13" width="48.6640625" style="1" customWidth="1"/>
    <col min="14" max="14" width="8.44140625" style="1" customWidth="1"/>
    <col min="15" max="15" width="8.88671875" style="1" customWidth="1"/>
    <col min="16" max="16" width="12.88671875" style="1" customWidth="1"/>
    <col min="17" max="17" width="8.109375" style="1" customWidth="1"/>
    <col min="18" max="18" width="13" style="1" customWidth="1"/>
    <col min="19" max="19" width="12.6640625" style="1" customWidth="1"/>
    <col min="20" max="20" width="12.109375" style="1" customWidth="1"/>
    <col min="21" max="21" width="11.44140625" style="1" customWidth="1"/>
    <col min="22" max="22" width="12.109375" style="1" customWidth="1"/>
    <col min="23" max="23" width="11.88671875" style="1" customWidth="1"/>
    <col min="24" max="24" width="13.6640625" style="1" customWidth="1"/>
    <col min="25" max="25" width="11.6640625" style="1" customWidth="1"/>
    <col min="26" max="26" width="13.6640625" style="1" customWidth="1"/>
    <col min="27" max="27" width="18.5546875" style="1" customWidth="1"/>
    <col min="28" max="16384" width="11.44140625" style="1"/>
  </cols>
  <sheetData>
    <row r="1" spans="1:27" ht="15" thickBot="1"/>
    <row r="2" spans="1:27" ht="15" thickBot="1">
      <c r="A2" s="660" t="s">
        <v>23</v>
      </c>
      <c r="B2" s="661"/>
      <c r="C2" s="661"/>
      <c r="D2" s="661"/>
      <c r="E2" s="661"/>
      <c r="F2" s="661"/>
      <c r="G2" s="661"/>
      <c r="H2" s="661"/>
      <c r="I2" s="661"/>
      <c r="J2" s="661"/>
      <c r="K2" s="661"/>
      <c r="L2" s="661"/>
      <c r="M2" s="661"/>
      <c r="N2" s="661"/>
      <c r="O2" s="661"/>
      <c r="P2" s="661"/>
      <c r="Q2" s="661"/>
      <c r="R2" s="661"/>
      <c r="S2" s="661"/>
      <c r="T2" s="661"/>
      <c r="U2" s="661"/>
      <c r="V2" s="661"/>
      <c r="W2" s="661"/>
      <c r="X2" s="661"/>
      <c r="Y2" s="661"/>
      <c r="Z2" s="661"/>
      <c r="AA2" s="662"/>
    </row>
    <row r="3" spans="1:27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5"/>
      <c r="N3" s="5"/>
      <c r="O3" s="5"/>
      <c r="P3" s="5"/>
      <c r="Q3" s="5"/>
    </row>
    <row r="4" spans="1:27" ht="15" thickBot="1">
      <c r="R4" s="3"/>
      <c r="S4" s="3"/>
      <c r="T4" s="3"/>
      <c r="U4" s="3"/>
      <c r="V4" s="3"/>
      <c r="W4" s="3"/>
      <c r="X4" s="3"/>
      <c r="Y4" s="3"/>
      <c r="Z4" s="3"/>
      <c r="AA4" s="3"/>
    </row>
    <row r="5" spans="1:27" ht="41.25" customHeight="1" thickBot="1">
      <c r="A5" s="22" t="s">
        <v>5</v>
      </c>
      <c r="B5" s="22" t="s">
        <v>22</v>
      </c>
      <c r="C5" s="10" t="s">
        <v>2</v>
      </c>
      <c r="D5" s="10" t="s">
        <v>15</v>
      </c>
      <c r="E5" s="10" t="s">
        <v>40</v>
      </c>
      <c r="F5" s="9" t="s">
        <v>16</v>
      </c>
      <c r="G5" s="10" t="s">
        <v>17</v>
      </c>
      <c r="H5" s="12" t="s">
        <v>0</v>
      </c>
      <c r="I5" s="12" t="s">
        <v>8</v>
      </c>
      <c r="J5" s="13" t="s">
        <v>20</v>
      </c>
      <c r="K5" s="13" t="s">
        <v>21</v>
      </c>
      <c r="L5" s="20" t="s">
        <v>1</v>
      </c>
      <c r="M5" s="14" t="s">
        <v>9</v>
      </c>
      <c r="N5" s="14" t="s">
        <v>19</v>
      </c>
      <c r="O5" s="15" t="s">
        <v>72</v>
      </c>
      <c r="P5" s="59" t="s">
        <v>44</v>
      </c>
      <c r="Q5" s="16" t="s">
        <v>38</v>
      </c>
      <c r="R5" s="16" t="s">
        <v>3</v>
      </c>
      <c r="S5" s="17" t="s">
        <v>10</v>
      </c>
      <c r="T5" s="18" t="s">
        <v>4</v>
      </c>
      <c r="U5" s="224" t="s">
        <v>36</v>
      </c>
      <c r="V5" s="223" t="s">
        <v>11</v>
      </c>
      <c r="W5" s="75" t="s">
        <v>45</v>
      </c>
      <c r="X5" s="20" t="s">
        <v>41</v>
      </c>
      <c r="Y5" s="20" t="s">
        <v>42</v>
      </c>
      <c r="Z5" s="74" t="s">
        <v>43</v>
      </c>
      <c r="AA5" s="21" t="s">
        <v>49</v>
      </c>
    </row>
    <row r="6" spans="1:27" ht="15" customHeight="1">
      <c r="A6" s="663" t="s">
        <v>55</v>
      </c>
      <c r="B6" s="362"/>
      <c r="C6" s="256"/>
      <c r="D6" s="257"/>
      <c r="E6" s="258"/>
      <c r="F6" s="259"/>
      <c r="G6" s="505"/>
      <c r="H6" s="263"/>
      <c r="I6" s="506"/>
      <c r="J6" s="397"/>
      <c r="K6" s="533"/>
      <c r="L6" s="264"/>
      <c r="M6" s="399"/>
      <c r="N6" s="265"/>
      <c r="O6" s="157"/>
      <c r="P6" s="400"/>
      <c r="Q6" s="266"/>
      <c r="R6" s="267"/>
      <c r="S6" s="268"/>
      <c r="T6" s="377"/>
      <c r="U6" s="388"/>
      <c r="V6" s="269"/>
      <c r="W6" s="534"/>
      <c r="X6" s="438"/>
      <c r="Y6" s="271"/>
      <c r="Z6" s="535"/>
      <c r="AA6" s="272"/>
    </row>
    <row r="7" spans="1:27" ht="15" customHeight="1">
      <c r="A7" s="664"/>
      <c r="B7" s="160"/>
      <c r="C7" s="100"/>
      <c r="D7" s="162"/>
      <c r="E7" s="188"/>
      <c r="F7" s="273"/>
      <c r="G7" s="511"/>
      <c r="H7" s="277"/>
      <c r="I7" s="276"/>
      <c r="J7" s="275"/>
      <c r="K7" s="536"/>
      <c r="L7" s="165"/>
      <c r="M7" s="405"/>
      <c r="N7" s="156"/>
      <c r="O7" s="537"/>
      <c r="P7" s="528"/>
      <c r="Q7" s="193"/>
      <c r="R7" s="278"/>
      <c r="S7" s="279"/>
      <c r="T7" s="169"/>
      <c r="U7" s="220"/>
      <c r="V7" s="194"/>
      <c r="W7" s="170"/>
      <c r="X7" s="439"/>
      <c r="Y7" s="281"/>
      <c r="Z7" s="538"/>
      <c r="AA7" s="282"/>
    </row>
    <row r="8" spans="1:27" ht="15" customHeight="1">
      <c r="A8" s="664"/>
      <c r="B8" s="160"/>
      <c r="C8" s="100"/>
      <c r="D8" s="162"/>
      <c r="E8" s="188"/>
      <c r="F8" s="273"/>
      <c r="G8" s="511"/>
      <c r="H8" s="277"/>
      <c r="I8" s="276"/>
      <c r="J8" s="275"/>
      <c r="K8" s="536"/>
      <c r="L8" s="165"/>
      <c r="M8" s="405"/>
      <c r="N8" s="156"/>
      <c r="O8" s="228"/>
      <c r="P8" s="406"/>
      <c r="Q8" s="193"/>
      <c r="R8" s="278"/>
      <c r="S8" s="279"/>
      <c r="T8" s="169"/>
      <c r="U8" s="220"/>
      <c r="V8" s="194"/>
      <c r="W8" s="280"/>
      <c r="X8" s="439"/>
      <c r="Y8" s="281"/>
      <c r="Z8" s="538"/>
      <c r="AA8" s="282"/>
    </row>
    <row r="9" spans="1:27" ht="15" customHeight="1">
      <c r="A9" s="664"/>
      <c r="B9" s="160"/>
      <c r="C9" s="100"/>
      <c r="D9" s="162"/>
      <c r="E9" s="188"/>
      <c r="F9" s="273"/>
      <c r="G9" s="511"/>
      <c r="H9" s="277"/>
      <c r="I9" s="276"/>
      <c r="J9" s="275"/>
      <c r="K9" s="536"/>
      <c r="L9" s="165"/>
      <c r="M9" s="405"/>
      <c r="N9" s="156"/>
      <c r="O9" s="228"/>
      <c r="P9" s="406"/>
      <c r="Q9" s="193"/>
      <c r="R9" s="278"/>
      <c r="S9" s="279"/>
      <c r="T9" s="169"/>
      <c r="U9" s="220"/>
      <c r="V9" s="194"/>
      <c r="W9" s="170"/>
      <c r="X9" s="439"/>
      <c r="Y9" s="281"/>
      <c r="Z9" s="538"/>
      <c r="AA9" s="282"/>
    </row>
    <row r="10" spans="1:27" ht="17.399999999999999">
      <c r="A10" s="664"/>
      <c r="B10" s="160"/>
      <c r="C10" s="100"/>
      <c r="D10" s="162"/>
      <c r="E10" s="188"/>
      <c r="F10" s="273"/>
      <c r="G10" s="511"/>
      <c r="H10" s="277"/>
      <c r="I10" s="276"/>
      <c r="J10" s="275"/>
      <c r="K10" s="536"/>
      <c r="L10" s="165"/>
      <c r="M10" s="405"/>
      <c r="N10" s="156"/>
      <c r="O10" s="228"/>
      <c r="P10" s="406"/>
      <c r="Q10" s="193"/>
      <c r="R10" s="278"/>
      <c r="S10" s="279"/>
      <c r="T10" s="169"/>
      <c r="U10" s="220"/>
      <c r="V10" s="194"/>
      <c r="W10" s="280"/>
      <c r="X10" s="439"/>
      <c r="Y10" s="281"/>
      <c r="Z10" s="538"/>
      <c r="AA10" s="282"/>
    </row>
    <row r="11" spans="1:27" ht="17.399999999999999">
      <c r="A11" s="664"/>
      <c r="B11" s="160"/>
      <c r="C11" s="100"/>
      <c r="D11" s="162"/>
      <c r="E11" s="188"/>
      <c r="F11" s="273"/>
      <c r="G11" s="511"/>
      <c r="H11" s="190"/>
      <c r="I11" s="297"/>
      <c r="J11" s="275"/>
      <c r="K11" s="536"/>
      <c r="L11" s="165"/>
      <c r="M11" s="405"/>
      <c r="N11" s="156"/>
      <c r="O11" s="537"/>
      <c r="P11" s="375"/>
      <c r="Q11" s="193"/>
      <c r="R11" s="278"/>
      <c r="S11" s="279"/>
      <c r="T11" s="169"/>
      <c r="U11" s="220"/>
      <c r="V11" s="194"/>
      <c r="W11" s="170"/>
      <c r="X11" s="439"/>
      <c r="Y11" s="281"/>
      <c r="Z11" s="538"/>
      <c r="AA11" s="282"/>
    </row>
    <row r="12" spans="1:27" ht="17.399999999999999">
      <c r="A12" s="664"/>
      <c r="B12" s="160"/>
      <c r="C12" s="100"/>
      <c r="D12" s="162"/>
      <c r="E12" s="188"/>
      <c r="F12" s="273"/>
      <c r="G12" s="511"/>
      <c r="H12" s="190"/>
      <c r="I12" s="297"/>
      <c r="J12" s="275"/>
      <c r="K12" s="536"/>
      <c r="L12" s="165"/>
      <c r="M12" s="405"/>
      <c r="N12" s="156"/>
      <c r="O12" s="157"/>
      <c r="P12" s="410"/>
      <c r="Q12" s="193"/>
      <c r="R12" s="278"/>
      <c r="S12" s="279"/>
      <c r="T12" s="169"/>
      <c r="U12" s="220"/>
      <c r="V12" s="194"/>
      <c r="W12" s="280"/>
      <c r="X12" s="439"/>
      <c r="Y12" s="281"/>
      <c r="Z12" s="538"/>
      <c r="AA12" s="282"/>
    </row>
    <row r="13" spans="1:27" ht="17.399999999999999">
      <c r="A13" s="664"/>
      <c r="B13" s="160"/>
      <c r="C13" s="100"/>
      <c r="D13" s="162"/>
      <c r="E13" s="188"/>
      <c r="F13" s="273"/>
      <c r="G13" s="511"/>
      <c r="H13" s="190"/>
      <c r="I13" s="297"/>
      <c r="J13" s="275"/>
      <c r="K13" s="536"/>
      <c r="L13" s="165"/>
      <c r="M13" s="405"/>
      <c r="N13" s="156"/>
      <c r="O13" s="157"/>
      <c r="P13" s="410"/>
      <c r="Q13" s="193"/>
      <c r="R13" s="278"/>
      <c r="S13" s="279"/>
      <c r="T13" s="169"/>
      <c r="U13" s="220"/>
      <c r="V13" s="194"/>
      <c r="W13" s="280"/>
      <c r="X13" s="439"/>
      <c r="Y13" s="281"/>
      <c r="Z13" s="538"/>
      <c r="AA13" s="282"/>
    </row>
    <row r="14" spans="1:27" ht="17.399999999999999">
      <c r="A14" s="664"/>
      <c r="B14" s="160"/>
      <c r="C14" s="100"/>
      <c r="D14" s="162"/>
      <c r="E14" s="188"/>
      <c r="F14" s="273"/>
      <c r="G14" s="511"/>
      <c r="H14" s="190"/>
      <c r="I14" s="297"/>
      <c r="J14" s="275"/>
      <c r="K14" s="536"/>
      <c r="L14" s="165"/>
      <c r="M14" s="405"/>
      <c r="N14" s="156"/>
      <c r="O14" s="228"/>
      <c r="P14" s="410"/>
      <c r="Q14" s="193"/>
      <c r="R14" s="278"/>
      <c r="S14" s="279"/>
      <c r="T14" s="169"/>
      <c r="U14" s="220"/>
      <c r="V14" s="194"/>
      <c r="W14" s="280"/>
      <c r="X14" s="439"/>
      <c r="Y14" s="281"/>
      <c r="Z14" s="538"/>
      <c r="AA14" s="282"/>
    </row>
    <row r="15" spans="1:27" ht="17.399999999999999">
      <c r="A15" s="664"/>
      <c r="B15" s="160"/>
      <c r="C15" s="100"/>
      <c r="D15" s="162"/>
      <c r="E15" s="188"/>
      <c r="F15" s="273"/>
      <c r="G15" s="511"/>
      <c r="H15" s="277"/>
      <c r="I15" s="156"/>
      <c r="J15" s="275"/>
      <c r="K15" s="536"/>
      <c r="L15" s="165"/>
      <c r="M15" s="405"/>
      <c r="N15" s="156"/>
      <c r="O15" s="228"/>
      <c r="P15" s="427"/>
      <c r="Q15" s="193"/>
      <c r="R15" s="167"/>
      <c r="S15" s="168"/>
      <c r="T15" s="169"/>
      <c r="U15" s="220"/>
      <c r="V15" s="194"/>
      <c r="W15" s="280"/>
      <c r="X15" s="439"/>
      <c r="Y15" s="281"/>
      <c r="Z15" s="538"/>
      <c r="AA15" s="282"/>
    </row>
    <row r="16" spans="1:27" ht="15" customHeight="1">
      <c r="A16" s="664"/>
      <c r="B16" s="160"/>
      <c r="C16" s="100"/>
      <c r="D16" s="162"/>
      <c r="E16" s="188"/>
      <c r="F16" s="273"/>
      <c r="G16" s="511"/>
      <c r="H16" s="277"/>
      <c r="I16" s="156"/>
      <c r="J16" s="275"/>
      <c r="K16" s="536"/>
      <c r="L16" s="165"/>
      <c r="M16" s="405"/>
      <c r="N16" s="156"/>
      <c r="O16" s="157"/>
      <c r="P16" s="427"/>
      <c r="Q16" s="193"/>
      <c r="R16" s="167"/>
      <c r="S16" s="168"/>
      <c r="T16" s="169"/>
      <c r="U16" s="220"/>
      <c r="V16" s="194"/>
      <c r="W16" s="280"/>
      <c r="X16" s="439"/>
      <c r="Y16" s="281"/>
      <c r="Z16" s="538"/>
      <c r="AA16" s="282"/>
    </row>
    <row r="17" spans="1:27" ht="15" customHeight="1">
      <c r="A17" s="664"/>
      <c r="B17" s="160"/>
      <c r="C17" s="187"/>
      <c r="D17" s="162"/>
      <c r="E17" s="188"/>
      <c r="F17" s="163"/>
      <c r="G17" s="189"/>
      <c r="H17" s="190"/>
      <c r="I17" s="156"/>
      <c r="J17" s="191"/>
      <c r="K17" s="529"/>
      <c r="L17" s="165"/>
      <c r="M17" s="166"/>
      <c r="N17" s="156"/>
      <c r="O17" s="157"/>
      <c r="P17" s="427"/>
      <c r="Q17" s="193"/>
      <c r="R17" s="167"/>
      <c r="S17" s="168"/>
      <c r="T17" s="169"/>
      <c r="U17" s="220"/>
      <c r="V17" s="194"/>
      <c r="W17" s="280"/>
      <c r="X17" s="161"/>
      <c r="Y17" s="195"/>
      <c r="Z17" s="196"/>
      <c r="AA17" s="164"/>
    </row>
    <row r="18" spans="1:27" ht="15" customHeight="1">
      <c r="A18" s="664"/>
      <c r="B18" s="160"/>
      <c r="C18" s="187"/>
      <c r="D18" s="162"/>
      <c r="E18" s="188"/>
      <c r="F18" s="163"/>
      <c r="G18" s="189"/>
      <c r="H18" s="190"/>
      <c r="I18" s="156"/>
      <c r="J18" s="191"/>
      <c r="K18" s="529"/>
      <c r="L18" s="165"/>
      <c r="M18" s="166"/>
      <c r="N18" s="156"/>
      <c r="O18" s="157"/>
      <c r="P18" s="427"/>
      <c r="Q18" s="193"/>
      <c r="R18" s="167"/>
      <c r="S18" s="168"/>
      <c r="T18" s="169"/>
      <c r="U18" s="220"/>
      <c r="V18" s="194"/>
      <c r="W18" s="280"/>
      <c r="X18" s="161"/>
      <c r="Y18" s="195"/>
      <c r="Z18" s="196"/>
      <c r="AA18" s="164"/>
    </row>
    <row r="19" spans="1:27" ht="15" customHeight="1">
      <c r="A19" s="664"/>
      <c r="B19" s="160"/>
      <c r="C19" s="187"/>
      <c r="D19" s="162"/>
      <c r="E19" s="188"/>
      <c r="F19" s="163"/>
      <c r="G19" s="189"/>
      <c r="H19" s="190"/>
      <c r="I19" s="156"/>
      <c r="J19" s="191"/>
      <c r="K19" s="529"/>
      <c r="L19" s="165"/>
      <c r="M19" s="166"/>
      <c r="N19" s="156"/>
      <c r="O19" s="157"/>
      <c r="P19" s="427"/>
      <c r="Q19" s="193"/>
      <c r="R19" s="167"/>
      <c r="S19" s="168"/>
      <c r="T19" s="169"/>
      <c r="U19" s="220"/>
      <c r="V19" s="194"/>
      <c r="W19" s="280"/>
      <c r="X19" s="161"/>
      <c r="Y19" s="195"/>
      <c r="Z19" s="196"/>
      <c r="AA19" s="164"/>
    </row>
    <row r="20" spans="1:27" ht="15" customHeight="1">
      <c r="A20" s="664"/>
      <c r="B20" s="160"/>
      <c r="C20" s="187"/>
      <c r="D20" s="162"/>
      <c r="E20" s="188"/>
      <c r="F20" s="163"/>
      <c r="G20" s="189"/>
      <c r="H20" s="190"/>
      <c r="I20" s="156"/>
      <c r="J20" s="191"/>
      <c r="K20" s="529"/>
      <c r="L20" s="165"/>
      <c r="M20" s="166"/>
      <c r="N20" s="156"/>
      <c r="O20" s="157"/>
      <c r="P20" s="411"/>
      <c r="Q20" s="193"/>
      <c r="R20" s="167"/>
      <c r="S20" s="168"/>
      <c r="T20" s="169"/>
      <c r="U20" s="220"/>
      <c r="V20" s="194"/>
      <c r="W20" s="170"/>
      <c r="X20" s="161"/>
      <c r="Y20" s="195"/>
      <c r="Z20" s="196"/>
      <c r="AA20" s="164"/>
    </row>
    <row r="21" spans="1:27" ht="15" customHeight="1" thickBot="1">
      <c r="A21" s="664"/>
      <c r="B21" s="442"/>
      <c r="C21" s="520"/>
      <c r="D21" s="444"/>
      <c r="E21" s="530"/>
      <c r="F21" s="446"/>
      <c r="G21" s="521"/>
      <c r="H21" s="522"/>
      <c r="I21" s="449"/>
      <c r="J21" s="448"/>
      <c r="K21" s="531"/>
      <c r="L21" s="451"/>
      <c r="M21" s="452"/>
      <c r="N21" s="449"/>
      <c r="O21" s="157"/>
      <c r="P21" s="453"/>
      <c r="Q21" s="454"/>
      <c r="R21" s="455"/>
      <c r="S21" s="456"/>
      <c r="T21" s="457"/>
      <c r="U21" s="458"/>
      <c r="V21" s="459"/>
      <c r="W21" s="460"/>
      <c r="X21" s="443"/>
      <c r="Y21" s="539"/>
      <c r="Z21" s="540"/>
      <c r="AA21" s="464"/>
    </row>
    <row r="22" spans="1:27" ht="15" thickBot="1">
      <c r="A22" s="2"/>
      <c r="B22" s="678"/>
      <c r="C22" s="678"/>
      <c r="D22" s="678"/>
      <c r="E22" s="678"/>
      <c r="F22" s="7"/>
      <c r="G22" s="7"/>
      <c r="H22" s="44"/>
      <c r="I22" s="44"/>
      <c r="J22" s="44"/>
      <c r="K22" s="45"/>
      <c r="L22" s="44"/>
      <c r="M22" s="44"/>
      <c r="N22" s="44"/>
      <c r="O22" s="44"/>
      <c r="P22" s="152">
        <f>SUM(P6:P21)</f>
        <v>0</v>
      </c>
      <c r="Q22" s="63"/>
      <c r="R22" s="148">
        <f t="shared" ref="R22:W22" si="0">SUM(R6:R21)</f>
        <v>0</v>
      </c>
      <c r="S22" s="64">
        <f t="shared" si="0"/>
        <v>0</v>
      </c>
      <c r="T22" s="65">
        <f t="shared" si="0"/>
        <v>0</v>
      </c>
      <c r="U22" s="148">
        <f t="shared" si="0"/>
        <v>0</v>
      </c>
      <c r="V22" s="64">
        <f t="shared" si="0"/>
        <v>0</v>
      </c>
      <c r="W22" s="76">
        <f t="shared" si="0"/>
        <v>0</v>
      </c>
      <c r="X22" s="7"/>
      <c r="Y22" s="7"/>
      <c r="Z22" s="7"/>
      <c r="AA22" s="46"/>
    </row>
    <row r="23" spans="1:27" ht="15.75" customHeight="1" thickBot="1">
      <c r="A23" s="2"/>
      <c r="B23" s="666" t="s">
        <v>12</v>
      </c>
      <c r="C23" s="667"/>
      <c r="D23" s="85">
        <v>0</v>
      </c>
      <c r="E23" s="54">
        <f>R6+R7</f>
        <v>0</v>
      </c>
      <c r="F23" s="60"/>
      <c r="G23" s="670" t="s">
        <v>39</v>
      </c>
      <c r="H23" s="671"/>
      <c r="I23" s="674">
        <f>E27-E26</f>
        <v>0</v>
      </c>
      <c r="J23" s="675"/>
      <c r="K23" s="6"/>
      <c r="L23" s="6"/>
      <c r="X23" s="6"/>
      <c r="Y23" s="6"/>
      <c r="Z23" s="6"/>
    </row>
    <row r="24" spans="1:27" ht="15.75" customHeight="1" thickBot="1">
      <c r="A24" s="2"/>
      <c r="B24" s="668" t="s">
        <v>18</v>
      </c>
      <c r="C24" s="669"/>
      <c r="D24" s="86">
        <v>0</v>
      </c>
      <c r="E24" s="55">
        <v>0</v>
      </c>
      <c r="F24" s="61"/>
      <c r="G24" s="672"/>
      <c r="H24" s="673"/>
      <c r="I24" s="676"/>
      <c r="J24" s="677"/>
      <c r="K24" s="6"/>
      <c r="L24" s="6"/>
    </row>
    <row r="25" spans="1:27" ht="15" thickBot="1">
      <c r="A25" s="2"/>
      <c r="B25" s="648" t="s">
        <v>14</v>
      </c>
      <c r="C25" s="649"/>
      <c r="D25" s="133">
        <v>0</v>
      </c>
      <c r="E25" s="56">
        <f>W22</f>
        <v>0</v>
      </c>
      <c r="F25" s="2"/>
      <c r="G25" s="62"/>
      <c r="H25" s="6"/>
      <c r="I25" s="6"/>
      <c r="J25" s="6"/>
      <c r="K25" s="6"/>
      <c r="L25" s="6"/>
    </row>
    <row r="26" spans="1:27" ht="15.75" customHeight="1" thickBot="1">
      <c r="A26" s="2"/>
      <c r="B26" s="650" t="s">
        <v>13</v>
      </c>
      <c r="C26" s="651"/>
      <c r="D26" s="134">
        <v>0</v>
      </c>
      <c r="E26" s="57">
        <f>P22</f>
        <v>0</v>
      </c>
      <c r="J26" s="5"/>
      <c r="K26" s="6"/>
      <c r="L26" s="6"/>
    </row>
    <row r="27" spans="1:27" ht="15" thickBot="1">
      <c r="B27" s="652" t="s">
        <v>6</v>
      </c>
      <c r="C27" s="653"/>
      <c r="D27" s="98">
        <f>D23+D24+D25+D26</f>
        <v>0</v>
      </c>
      <c r="E27" s="58">
        <f>R22</f>
        <v>0</v>
      </c>
      <c r="G27" s="80"/>
      <c r="H27" s="80"/>
    </row>
    <row r="28" spans="1:27" ht="15" thickBot="1">
      <c r="B28" s="81"/>
      <c r="C28" s="81"/>
      <c r="D28" s="82"/>
      <c r="E28" s="83"/>
      <c r="G28" s="80"/>
      <c r="H28" s="80"/>
    </row>
    <row r="29" spans="1:27" ht="15" thickBot="1">
      <c r="B29" s="654" t="s">
        <v>48</v>
      </c>
      <c r="C29" s="655"/>
      <c r="D29" s="642">
        <f>S22</f>
        <v>0</v>
      </c>
      <c r="E29" s="643"/>
      <c r="G29" s="80"/>
      <c r="H29" s="80"/>
    </row>
    <row r="30" spans="1:27" ht="15" thickBot="1"/>
    <row r="31" spans="1:27" ht="33" customHeight="1" thickBot="1">
      <c r="B31" s="644" t="s">
        <v>9</v>
      </c>
      <c r="C31" s="645"/>
      <c r="D31" s="8" t="s">
        <v>35</v>
      </c>
    </row>
    <row r="32" spans="1:27">
      <c r="B32" s="646" t="s">
        <v>24</v>
      </c>
      <c r="C32" s="647"/>
      <c r="D32" s="51">
        <f>COUNTIF(M6:M21,"Peinture")</f>
        <v>0</v>
      </c>
      <c r="E32" s="4"/>
      <c r="F32" s="4"/>
    </row>
    <row r="33" spans="2:6">
      <c r="B33" s="656" t="s">
        <v>25</v>
      </c>
      <c r="C33" s="657"/>
      <c r="D33" s="52">
        <f>COUNTIF(M6:M21,"Electricite")</f>
        <v>0</v>
      </c>
      <c r="E33" s="4"/>
      <c r="F33" s="4"/>
    </row>
    <row r="34" spans="2:6">
      <c r="B34" s="656" t="s">
        <v>26</v>
      </c>
      <c r="C34" s="657"/>
      <c r="D34" s="52">
        <f>COUNTIF(M6:M21,"Store")</f>
        <v>0</v>
      </c>
      <c r="E34" s="4"/>
      <c r="F34" s="4"/>
    </row>
    <row r="35" spans="2:6">
      <c r="B35" s="656" t="s">
        <v>27</v>
      </c>
      <c r="C35" s="657"/>
      <c r="D35" s="52">
        <f>COUNTIF(M6:M21,"Menuiserie")</f>
        <v>0</v>
      </c>
      <c r="E35" s="4"/>
      <c r="F35" s="4"/>
    </row>
    <row r="36" spans="2:6">
      <c r="B36" s="656" t="s">
        <v>28</v>
      </c>
      <c r="C36" s="657"/>
      <c r="D36" s="52">
        <f>COUNTIF(M10:M25,"douche")</f>
        <v>0</v>
      </c>
      <c r="E36" s="4"/>
      <c r="F36" s="4"/>
    </row>
    <row r="37" spans="2:6">
      <c r="B37" s="656" t="s">
        <v>29</v>
      </c>
      <c r="C37" s="657"/>
      <c r="D37" s="52">
        <f>COUNTIF(M6:M21,"Plomberie")</f>
        <v>0</v>
      </c>
      <c r="E37" s="4"/>
      <c r="F37" s="4"/>
    </row>
    <row r="38" spans="2:6">
      <c r="B38" s="656" t="s">
        <v>30</v>
      </c>
      <c r="C38" s="657"/>
      <c r="D38" s="52">
        <f>COUNTIF(M6:M21,"Maçonnerie")</f>
        <v>0</v>
      </c>
      <c r="E38" s="4"/>
      <c r="F38" s="4"/>
    </row>
    <row r="39" spans="2:6">
      <c r="B39" s="656" t="s">
        <v>31</v>
      </c>
      <c r="C39" s="657"/>
      <c r="D39" s="52">
        <f>COUNTIF(M6:M21,"fenetre")</f>
        <v>0</v>
      </c>
      <c r="E39" s="4"/>
      <c r="F39" s="4"/>
    </row>
    <row r="40" spans="2:6">
      <c r="B40" s="656" t="s">
        <v>32</v>
      </c>
      <c r="C40" s="657"/>
      <c r="D40" s="52">
        <f>COUNTIF(M6:M21,"Volets")</f>
        <v>0</v>
      </c>
      <c r="E40" s="4"/>
      <c r="F40" s="4"/>
    </row>
    <row r="41" spans="2:6">
      <c r="B41" s="656" t="s">
        <v>33</v>
      </c>
      <c r="C41" s="657"/>
      <c r="D41" s="52">
        <f>COUNTIF(M6:M21,"Alarme")</f>
        <v>0</v>
      </c>
      <c r="E41" s="4"/>
      <c r="F41" s="4"/>
    </row>
    <row r="42" spans="2:6" ht="15" thickBot="1">
      <c r="B42" s="49" t="s">
        <v>34</v>
      </c>
      <c r="C42" s="50"/>
      <c r="D42" s="53">
        <f>COUNTIF(M6:M21,"sol")</f>
        <v>0</v>
      </c>
      <c r="E42" s="6"/>
      <c r="F42" s="6"/>
    </row>
  </sheetData>
  <autoFilter ref="A5:AA27"/>
  <mergeCells count="23">
    <mergeCell ref="B40:C40"/>
    <mergeCell ref="B41:C41"/>
    <mergeCell ref="B34:C34"/>
    <mergeCell ref="B35:C35"/>
    <mergeCell ref="B36:C36"/>
    <mergeCell ref="B37:C37"/>
    <mergeCell ref="B38:C38"/>
    <mergeCell ref="B39:C39"/>
    <mergeCell ref="B22:E22"/>
    <mergeCell ref="A2:AA2"/>
    <mergeCell ref="A6:A21"/>
    <mergeCell ref="B33:C33"/>
    <mergeCell ref="B23:C23"/>
    <mergeCell ref="G23:H24"/>
    <mergeCell ref="I23:J24"/>
    <mergeCell ref="B24:C24"/>
    <mergeCell ref="B25:C25"/>
    <mergeCell ref="B26:C26"/>
    <mergeCell ref="B27:C27"/>
    <mergeCell ref="B29:C29"/>
    <mergeCell ref="D29:E29"/>
    <mergeCell ref="B31:C31"/>
    <mergeCell ref="B32:C32"/>
  </mergeCells>
  <conditionalFormatting sqref="O16:O21">
    <cfRule type="containsText" dxfId="124" priority="41" operator="containsText" text="T5">
      <formula>NOT(ISERROR(SEARCH("T5",O16)))</formula>
    </cfRule>
    <cfRule type="containsText" dxfId="123" priority="42" operator="containsText" text="T4">
      <formula>NOT(ISERROR(SEARCH("T4",O16)))</formula>
    </cfRule>
    <cfRule type="containsText" dxfId="122" priority="43" operator="containsText" text="T3">
      <formula>NOT(ISERROR(SEARCH("T3",O16)))</formula>
    </cfRule>
    <cfRule type="containsText" dxfId="121" priority="44" operator="containsText" text="T2">
      <formula>NOT(ISERROR(SEARCH("T2",O16)))</formula>
    </cfRule>
    <cfRule type="containsText" dxfId="120" priority="45" operator="containsText" text="T1">
      <formula>NOT(ISERROR(SEARCH("T1",O16)))</formula>
    </cfRule>
  </conditionalFormatting>
  <conditionalFormatting sqref="O10">
    <cfRule type="containsText" dxfId="119" priority="36" operator="containsText" text="T5">
      <formula>NOT(ISERROR(SEARCH("T5",O10)))</formula>
    </cfRule>
    <cfRule type="containsText" dxfId="118" priority="37" operator="containsText" text="T4">
      <formula>NOT(ISERROR(SEARCH("T4",O10)))</formula>
    </cfRule>
    <cfRule type="containsText" dxfId="117" priority="38" operator="containsText" text="T3">
      <formula>NOT(ISERROR(SEARCH("T3",O10)))</formula>
    </cfRule>
    <cfRule type="containsText" dxfId="116" priority="39" operator="containsText" text="T2">
      <formula>NOT(ISERROR(SEARCH("T2",O10)))</formula>
    </cfRule>
    <cfRule type="containsText" dxfId="115" priority="40" operator="containsText" text="T1">
      <formula>NOT(ISERROR(SEARCH("T1",O10)))</formula>
    </cfRule>
  </conditionalFormatting>
  <conditionalFormatting sqref="O9">
    <cfRule type="containsText" dxfId="114" priority="31" operator="containsText" text="T5">
      <formula>NOT(ISERROR(SEARCH("T5",O9)))</formula>
    </cfRule>
    <cfRule type="containsText" dxfId="113" priority="32" operator="containsText" text="T4">
      <formula>NOT(ISERROR(SEARCH("T4",O9)))</formula>
    </cfRule>
    <cfRule type="containsText" dxfId="112" priority="33" operator="containsText" text="T3">
      <formula>NOT(ISERROR(SEARCH("T3",O9)))</formula>
    </cfRule>
    <cfRule type="containsText" dxfId="111" priority="34" operator="containsText" text="T2">
      <formula>NOT(ISERROR(SEARCH("T2",O9)))</formula>
    </cfRule>
    <cfRule type="containsText" dxfId="110" priority="35" operator="containsText" text="T1">
      <formula>NOT(ISERROR(SEARCH("T1",O9)))</formula>
    </cfRule>
  </conditionalFormatting>
  <conditionalFormatting sqref="O14">
    <cfRule type="containsText" dxfId="109" priority="26" operator="containsText" text="T5">
      <formula>NOT(ISERROR(SEARCH("T5",O14)))</formula>
    </cfRule>
    <cfRule type="containsText" dxfId="108" priority="27" operator="containsText" text="T4">
      <formula>NOT(ISERROR(SEARCH("T4",O14)))</formula>
    </cfRule>
    <cfRule type="containsText" dxfId="107" priority="28" operator="containsText" text="T3">
      <formula>NOT(ISERROR(SEARCH("T3",O14)))</formula>
    </cfRule>
    <cfRule type="containsText" dxfId="106" priority="29" operator="containsText" text="T2">
      <formula>NOT(ISERROR(SEARCH("T2",O14)))</formula>
    </cfRule>
    <cfRule type="containsText" dxfId="105" priority="30" operator="containsText" text="T1">
      <formula>NOT(ISERROR(SEARCH("T1",O14)))</formula>
    </cfRule>
  </conditionalFormatting>
  <conditionalFormatting sqref="O12">
    <cfRule type="containsText" dxfId="104" priority="21" operator="containsText" text="T5">
      <formula>NOT(ISERROR(SEARCH("T5",O12)))</formula>
    </cfRule>
    <cfRule type="containsText" dxfId="103" priority="22" operator="containsText" text="T4">
      <formula>NOT(ISERROR(SEARCH("T4",O12)))</formula>
    </cfRule>
    <cfRule type="containsText" dxfId="102" priority="23" operator="containsText" text="T3">
      <formula>NOT(ISERROR(SEARCH("T3",O12)))</formula>
    </cfRule>
    <cfRule type="containsText" dxfId="101" priority="24" operator="containsText" text="T2">
      <formula>NOT(ISERROR(SEARCH("T2",O12)))</formula>
    </cfRule>
    <cfRule type="containsText" dxfId="100" priority="25" operator="containsText" text="T1">
      <formula>NOT(ISERROR(SEARCH("T1",O12)))</formula>
    </cfRule>
  </conditionalFormatting>
  <conditionalFormatting sqref="O15">
    <cfRule type="containsText" dxfId="99" priority="16" operator="containsText" text="T5">
      <formula>NOT(ISERROR(SEARCH("T5",O15)))</formula>
    </cfRule>
    <cfRule type="containsText" dxfId="98" priority="17" operator="containsText" text="T4">
      <formula>NOT(ISERROR(SEARCH("T4",O15)))</formula>
    </cfRule>
    <cfRule type="containsText" dxfId="97" priority="18" operator="containsText" text="T3">
      <formula>NOT(ISERROR(SEARCH("T3",O15)))</formula>
    </cfRule>
    <cfRule type="containsText" dxfId="96" priority="19" operator="containsText" text="T2">
      <formula>NOT(ISERROR(SEARCH("T2",O15)))</formula>
    </cfRule>
    <cfRule type="containsText" dxfId="95" priority="20" operator="containsText" text="T1">
      <formula>NOT(ISERROR(SEARCH("T1",O15)))</formula>
    </cfRule>
  </conditionalFormatting>
  <conditionalFormatting sqref="O8">
    <cfRule type="containsText" dxfId="94" priority="11" operator="containsText" text="T5">
      <formula>NOT(ISERROR(SEARCH("T5",O8)))</formula>
    </cfRule>
    <cfRule type="containsText" dxfId="93" priority="12" operator="containsText" text="T4">
      <formula>NOT(ISERROR(SEARCH("T4",O8)))</formula>
    </cfRule>
    <cfRule type="containsText" dxfId="92" priority="13" operator="containsText" text="T3">
      <formula>NOT(ISERROR(SEARCH("T3",O8)))</formula>
    </cfRule>
    <cfRule type="containsText" dxfId="91" priority="14" operator="containsText" text="T2">
      <formula>NOT(ISERROR(SEARCH("T2",O8)))</formula>
    </cfRule>
    <cfRule type="containsText" dxfId="90" priority="15" operator="containsText" text="T1">
      <formula>NOT(ISERROR(SEARCH("T1",O8)))</formula>
    </cfRule>
  </conditionalFormatting>
  <conditionalFormatting sqref="O13">
    <cfRule type="containsText" dxfId="89" priority="6" operator="containsText" text="T5">
      <formula>NOT(ISERROR(SEARCH("T5",O13)))</formula>
    </cfRule>
    <cfRule type="containsText" dxfId="88" priority="7" operator="containsText" text="T4">
      <formula>NOT(ISERROR(SEARCH("T4",O13)))</formula>
    </cfRule>
    <cfRule type="containsText" dxfId="87" priority="8" operator="containsText" text="T3">
      <formula>NOT(ISERROR(SEARCH("T3",O13)))</formula>
    </cfRule>
    <cfRule type="containsText" dxfId="86" priority="9" operator="containsText" text="T2">
      <formula>NOT(ISERROR(SEARCH("T2",O13)))</formula>
    </cfRule>
    <cfRule type="containsText" dxfId="85" priority="10" operator="containsText" text="T1">
      <formula>NOT(ISERROR(SEARCH("T1",O13)))</formula>
    </cfRule>
  </conditionalFormatting>
  <conditionalFormatting sqref="O6">
    <cfRule type="containsText" dxfId="84" priority="1" operator="containsText" text="T5">
      <formula>NOT(ISERROR(SEARCH("T5",O6)))</formula>
    </cfRule>
    <cfRule type="containsText" dxfId="83" priority="2" operator="containsText" text="T4">
      <formula>NOT(ISERROR(SEARCH("T4",O6)))</formula>
    </cfRule>
    <cfRule type="containsText" dxfId="82" priority="3" operator="containsText" text="T3">
      <formula>NOT(ISERROR(SEARCH("T3",O6)))</formula>
    </cfRule>
    <cfRule type="containsText" dxfId="81" priority="4" operator="containsText" text="T2">
      <formula>NOT(ISERROR(SEARCH("T2",O6)))</formula>
    </cfRule>
    <cfRule type="containsText" dxfId="80" priority="5" operator="containsText" text="T1">
      <formula>NOT(ISERROR(SEARCH("T1",O6)))</formula>
    </cfRule>
  </conditionalFormatting>
  <dataValidations count="1">
    <dataValidation type="list" allowBlank="1" showInputMessage="1" showErrorMessage="1" sqref="O6 O8:O10 O12:O21">
      <formula1>Comm</formula1>
    </dataValidation>
  </dataValidation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56"/>
  <sheetViews>
    <sheetView topLeftCell="A5" zoomScale="80" zoomScaleNormal="80" workbookViewId="0">
      <selection activeCell="T8" sqref="T8"/>
    </sheetView>
  </sheetViews>
  <sheetFormatPr baseColWidth="10" defaultColWidth="11.44140625" defaultRowHeight="14.4"/>
  <cols>
    <col min="1" max="1" width="6.109375" style="1" customWidth="1"/>
    <col min="2" max="2" width="9.5546875" style="1" customWidth="1"/>
    <col min="3" max="3" width="12.5546875" style="1" customWidth="1"/>
    <col min="4" max="4" width="10.109375" style="1" customWidth="1"/>
    <col min="5" max="5" width="10.44140625" style="1" customWidth="1"/>
    <col min="6" max="6" width="14.33203125" style="1" customWidth="1"/>
    <col min="7" max="7" width="16" style="1" customWidth="1"/>
    <col min="8" max="8" width="13.6640625" style="1" customWidth="1"/>
    <col min="9" max="9" width="8.33203125" style="1" customWidth="1"/>
    <col min="10" max="10" width="28.88671875" style="1" customWidth="1"/>
    <col min="11" max="11" width="11.44140625" style="1"/>
    <col min="12" max="12" width="20.109375" style="1" customWidth="1"/>
    <col min="13" max="13" width="12.88671875" style="1" customWidth="1"/>
    <col min="14" max="14" width="8.109375" style="1" customWidth="1"/>
    <col min="15" max="15" width="10.88671875" style="1" customWidth="1"/>
    <col min="16" max="16" width="12.6640625" style="1" customWidth="1"/>
    <col min="17" max="17" width="12.109375" style="1" customWidth="1"/>
    <col min="18" max="18" width="9.5546875" style="1" customWidth="1"/>
    <col min="19" max="19" width="10.5546875" style="1" customWidth="1"/>
    <col min="20" max="21" width="11.88671875" style="1" customWidth="1"/>
    <col min="22" max="22" width="9.109375" style="1" customWidth="1"/>
    <col min="23" max="23" width="8.6640625" style="1" customWidth="1"/>
    <col min="24" max="24" width="18.5546875" style="1" customWidth="1"/>
    <col min="25" max="16384" width="11.44140625" style="1"/>
  </cols>
  <sheetData>
    <row r="1" spans="1:24" ht="15" thickBot="1"/>
    <row r="2" spans="1:24" ht="15" thickBot="1">
      <c r="A2" s="660" t="s">
        <v>23</v>
      </c>
      <c r="B2" s="661"/>
      <c r="C2" s="661"/>
      <c r="D2" s="661"/>
      <c r="E2" s="661"/>
      <c r="F2" s="661"/>
      <c r="G2" s="661"/>
      <c r="H2" s="661"/>
      <c r="I2" s="661"/>
      <c r="J2" s="661"/>
      <c r="K2" s="661"/>
      <c r="L2" s="661"/>
      <c r="M2" s="661"/>
      <c r="N2" s="661"/>
      <c r="O2" s="661"/>
      <c r="P2" s="661"/>
      <c r="Q2" s="661"/>
      <c r="R2" s="661"/>
      <c r="S2" s="661"/>
      <c r="T2" s="661"/>
      <c r="U2" s="661"/>
      <c r="V2" s="661"/>
      <c r="W2" s="661"/>
      <c r="X2" s="662"/>
    </row>
    <row r="3" spans="1:24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5"/>
      <c r="M3" s="5"/>
      <c r="N3" s="5"/>
    </row>
    <row r="4" spans="1:24" ht="15" thickBot="1"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 ht="41.25" customHeight="1" thickBot="1">
      <c r="A5" s="235" t="s">
        <v>5</v>
      </c>
      <c r="B5" s="235" t="s">
        <v>22</v>
      </c>
      <c r="C5" s="176" t="s">
        <v>2</v>
      </c>
      <c r="D5" s="176" t="s">
        <v>15</v>
      </c>
      <c r="E5" s="176" t="s">
        <v>40</v>
      </c>
      <c r="F5" s="177" t="s">
        <v>16</v>
      </c>
      <c r="G5" s="176" t="s">
        <v>17</v>
      </c>
      <c r="H5" s="11" t="s">
        <v>0</v>
      </c>
      <c r="I5" s="11" t="s">
        <v>8</v>
      </c>
      <c r="J5" s="178" t="s">
        <v>20</v>
      </c>
      <c r="K5" s="178" t="s">
        <v>21</v>
      </c>
      <c r="L5" s="180" t="s">
        <v>9</v>
      </c>
      <c r="M5" s="181" t="s">
        <v>44</v>
      </c>
      <c r="N5" s="197" t="s">
        <v>38</v>
      </c>
      <c r="O5" s="197" t="s">
        <v>3</v>
      </c>
      <c r="P5" s="182" t="s">
        <v>10</v>
      </c>
      <c r="Q5" s="183" t="s">
        <v>4</v>
      </c>
      <c r="R5" s="236" t="s">
        <v>36</v>
      </c>
      <c r="S5" s="236" t="s">
        <v>11</v>
      </c>
      <c r="T5" s="610" t="s">
        <v>45</v>
      </c>
      <c r="U5" s="179" t="s">
        <v>41</v>
      </c>
      <c r="V5" s="179" t="s">
        <v>42</v>
      </c>
      <c r="W5" s="185" t="s">
        <v>43</v>
      </c>
      <c r="X5" s="186" t="s">
        <v>49</v>
      </c>
    </row>
    <row r="6" spans="1:24" ht="15" customHeight="1">
      <c r="A6" s="664" t="s">
        <v>63</v>
      </c>
      <c r="B6" s="611">
        <v>1</v>
      </c>
      <c r="C6" s="612"/>
      <c r="D6" s="613" t="s">
        <v>50</v>
      </c>
      <c r="E6" s="614"/>
      <c r="F6" s="615"/>
      <c r="G6" s="616"/>
      <c r="H6" s="617"/>
      <c r="I6" s="618" t="s">
        <v>37</v>
      </c>
      <c r="J6" s="619"/>
      <c r="K6" s="620"/>
      <c r="L6" s="621"/>
      <c r="M6" s="108">
        <v>0</v>
      </c>
      <c r="N6" s="622">
        <v>0.1</v>
      </c>
      <c r="O6" s="623">
        <v>0</v>
      </c>
      <c r="P6" s="624">
        <f t="shared" ref="P6:P8" si="0">O6-Q6</f>
        <v>0</v>
      </c>
      <c r="Q6" s="625">
        <f t="shared" ref="Q6:Q35" si="1">O6/1.1</f>
        <v>0</v>
      </c>
      <c r="R6" s="626">
        <v>0</v>
      </c>
      <c r="S6" s="627">
        <f t="shared" ref="S6:S35" si="2">O6-R6</f>
        <v>0</v>
      </c>
      <c r="T6" s="628">
        <v>0</v>
      </c>
      <c r="U6" s="617"/>
      <c r="V6" s="629"/>
      <c r="W6" s="616"/>
      <c r="X6" s="630"/>
    </row>
    <row r="7" spans="1:24" ht="15" customHeight="1">
      <c r="A7" s="664"/>
      <c r="B7" s="34">
        <v>2</v>
      </c>
      <c r="C7" s="99"/>
      <c r="D7" s="35" t="s">
        <v>50</v>
      </c>
      <c r="E7" s="103"/>
      <c r="F7" s="32"/>
      <c r="G7" s="24"/>
      <c r="H7" s="25"/>
      <c r="I7" s="47" t="s">
        <v>37</v>
      </c>
      <c r="J7" s="26"/>
      <c r="K7" s="36"/>
      <c r="L7" s="105"/>
      <c r="M7" s="108">
        <v>0</v>
      </c>
      <c r="N7" s="66">
        <v>0.1</v>
      </c>
      <c r="O7" s="122">
        <v>0</v>
      </c>
      <c r="P7" s="112">
        <f t="shared" si="0"/>
        <v>0</v>
      </c>
      <c r="Q7" s="113">
        <f t="shared" si="1"/>
        <v>0</v>
      </c>
      <c r="R7" s="117">
        <v>0</v>
      </c>
      <c r="S7" s="119">
        <f t="shared" si="2"/>
        <v>0</v>
      </c>
      <c r="T7" s="120">
        <v>0</v>
      </c>
      <c r="U7" s="25"/>
      <c r="V7" s="23"/>
      <c r="W7" s="24"/>
      <c r="X7" s="38"/>
    </row>
    <row r="8" spans="1:24" ht="15" customHeight="1">
      <c r="A8" s="664"/>
      <c r="B8" s="34">
        <v>3</v>
      </c>
      <c r="C8" s="99"/>
      <c r="D8" s="35" t="s">
        <v>50</v>
      </c>
      <c r="E8" s="103"/>
      <c r="F8" s="32"/>
      <c r="G8" s="24"/>
      <c r="H8" s="25"/>
      <c r="I8" s="47" t="s">
        <v>37</v>
      </c>
      <c r="J8" s="26"/>
      <c r="K8" s="36"/>
      <c r="L8" s="105"/>
      <c r="M8" s="108">
        <v>0</v>
      </c>
      <c r="N8" s="66">
        <v>0.1</v>
      </c>
      <c r="O8" s="122">
        <v>0</v>
      </c>
      <c r="P8" s="112">
        <f t="shared" si="0"/>
        <v>0</v>
      </c>
      <c r="Q8" s="113">
        <f t="shared" si="1"/>
        <v>0</v>
      </c>
      <c r="R8" s="117">
        <v>0</v>
      </c>
      <c r="S8" s="119">
        <f t="shared" si="2"/>
        <v>0</v>
      </c>
      <c r="T8" s="120">
        <v>0</v>
      </c>
      <c r="U8" s="25"/>
      <c r="V8" s="23"/>
      <c r="W8" s="24"/>
      <c r="X8" s="38"/>
    </row>
    <row r="9" spans="1:24" ht="15" customHeight="1">
      <c r="A9" s="664"/>
      <c r="B9" s="34">
        <v>4</v>
      </c>
      <c r="C9" s="99"/>
      <c r="D9" s="35" t="s">
        <v>50</v>
      </c>
      <c r="E9" s="103"/>
      <c r="F9" s="32"/>
      <c r="G9" s="24"/>
      <c r="H9" s="25"/>
      <c r="I9" s="47" t="s">
        <v>37</v>
      </c>
      <c r="J9" s="26"/>
      <c r="K9" s="36"/>
      <c r="L9" s="105"/>
      <c r="M9" s="108">
        <v>0</v>
      </c>
      <c r="N9" s="66">
        <v>0.1</v>
      </c>
      <c r="O9" s="122">
        <v>0</v>
      </c>
      <c r="P9" s="112">
        <f>O9-Q9</f>
        <v>0</v>
      </c>
      <c r="Q9" s="113">
        <f t="shared" si="1"/>
        <v>0</v>
      </c>
      <c r="R9" s="117">
        <v>0</v>
      </c>
      <c r="S9" s="119">
        <f t="shared" si="2"/>
        <v>0</v>
      </c>
      <c r="T9" s="120">
        <v>0</v>
      </c>
      <c r="U9" s="25"/>
      <c r="V9" s="23"/>
      <c r="W9" s="24"/>
      <c r="X9" s="38"/>
    </row>
    <row r="10" spans="1:24">
      <c r="A10" s="664"/>
      <c r="B10" s="34">
        <v>5</v>
      </c>
      <c r="C10" s="100"/>
      <c r="D10" s="35" t="s">
        <v>50</v>
      </c>
      <c r="E10" s="103"/>
      <c r="F10" s="32"/>
      <c r="G10" s="24"/>
      <c r="H10" s="25"/>
      <c r="I10" s="47" t="s">
        <v>37</v>
      </c>
      <c r="J10" s="26"/>
      <c r="K10" s="36"/>
      <c r="L10" s="105"/>
      <c r="M10" s="108">
        <v>0</v>
      </c>
      <c r="N10" s="66">
        <v>0.1</v>
      </c>
      <c r="O10" s="122">
        <v>0</v>
      </c>
      <c r="P10" s="112">
        <f t="shared" ref="P10:P35" si="3">O10-Q10</f>
        <v>0</v>
      </c>
      <c r="Q10" s="113">
        <f t="shared" si="1"/>
        <v>0</v>
      </c>
      <c r="R10" s="117">
        <v>0</v>
      </c>
      <c r="S10" s="119">
        <f t="shared" si="2"/>
        <v>0</v>
      </c>
      <c r="T10" s="120">
        <v>0</v>
      </c>
      <c r="U10" s="25"/>
      <c r="V10" s="23"/>
      <c r="W10" s="24"/>
      <c r="X10" s="38"/>
    </row>
    <row r="11" spans="1:24">
      <c r="A11" s="664"/>
      <c r="B11" s="34">
        <v>6</v>
      </c>
      <c r="C11" s="99"/>
      <c r="D11" s="35" t="s">
        <v>50</v>
      </c>
      <c r="E11" s="103"/>
      <c r="F11" s="32"/>
      <c r="G11" s="24"/>
      <c r="H11" s="27"/>
      <c r="I11" s="48" t="s">
        <v>37</v>
      </c>
      <c r="J11" s="26"/>
      <c r="K11" s="36"/>
      <c r="L11" s="105"/>
      <c r="M11" s="109">
        <v>0</v>
      </c>
      <c r="N11" s="66">
        <v>0.1</v>
      </c>
      <c r="O11" s="122">
        <v>0</v>
      </c>
      <c r="P11" s="112">
        <f t="shared" si="3"/>
        <v>0</v>
      </c>
      <c r="Q11" s="113">
        <f t="shared" si="1"/>
        <v>0</v>
      </c>
      <c r="R11" s="117">
        <v>0</v>
      </c>
      <c r="S11" s="119">
        <f t="shared" si="2"/>
        <v>0</v>
      </c>
      <c r="T11" s="120">
        <v>0</v>
      </c>
      <c r="U11" s="25"/>
      <c r="V11" s="23"/>
      <c r="W11" s="24"/>
      <c r="X11" s="38"/>
    </row>
    <row r="12" spans="1:24">
      <c r="A12" s="664"/>
      <c r="B12" s="34">
        <v>7</v>
      </c>
      <c r="C12" s="99"/>
      <c r="D12" s="35" t="s">
        <v>50</v>
      </c>
      <c r="E12" s="103"/>
      <c r="F12" s="32"/>
      <c r="G12" s="24"/>
      <c r="H12" s="27"/>
      <c r="I12" s="48" t="s">
        <v>37</v>
      </c>
      <c r="J12" s="26"/>
      <c r="K12" s="36"/>
      <c r="L12" s="105"/>
      <c r="M12" s="109">
        <v>0</v>
      </c>
      <c r="N12" s="66">
        <v>0.1</v>
      </c>
      <c r="O12" s="122">
        <v>0</v>
      </c>
      <c r="P12" s="112">
        <f t="shared" si="3"/>
        <v>0</v>
      </c>
      <c r="Q12" s="113">
        <f t="shared" si="1"/>
        <v>0</v>
      </c>
      <c r="R12" s="117">
        <v>0</v>
      </c>
      <c r="S12" s="119">
        <f t="shared" si="2"/>
        <v>0</v>
      </c>
      <c r="T12" s="120">
        <v>0</v>
      </c>
      <c r="U12" s="25"/>
      <c r="V12" s="23"/>
      <c r="W12" s="24"/>
      <c r="X12" s="38"/>
    </row>
    <row r="13" spans="1:24">
      <c r="A13" s="664"/>
      <c r="B13" s="34">
        <v>8</v>
      </c>
      <c r="C13" s="99"/>
      <c r="D13" s="35" t="s">
        <v>50</v>
      </c>
      <c r="E13" s="103"/>
      <c r="F13" s="32"/>
      <c r="G13" s="24"/>
      <c r="H13" s="27"/>
      <c r="I13" s="48" t="s">
        <v>37</v>
      </c>
      <c r="J13" s="26"/>
      <c r="K13" s="36"/>
      <c r="L13" s="105"/>
      <c r="M13" s="109">
        <v>0</v>
      </c>
      <c r="N13" s="66">
        <v>0.1</v>
      </c>
      <c r="O13" s="122">
        <v>0</v>
      </c>
      <c r="P13" s="112">
        <f t="shared" si="3"/>
        <v>0</v>
      </c>
      <c r="Q13" s="113">
        <f t="shared" si="1"/>
        <v>0</v>
      </c>
      <c r="R13" s="117">
        <v>0</v>
      </c>
      <c r="S13" s="119">
        <f t="shared" si="2"/>
        <v>0</v>
      </c>
      <c r="T13" s="120">
        <v>0</v>
      </c>
      <c r="U13" s="25"/>
      <c r="V13" s="23"/>
      <c r="W13" s="24"/>
      <c r="X13" s="38"/>
    </row>
    <row r="14" spans="1:24">
      <c r="A14" s="664"/>
      <c r="B14" s="34">
        <v>9</v>
      </c>
      <c r="C14" s="99"/>
      <c r="D14" s="35" t="s">
        <v>50</v>
      </c>
      <c r="E14" s="103"/>
      <c r="F14" s="32"/>
      <c r="G14" s="24"/>
      <c r="H14" s="27"/>
      <c r="I14" s="48" t="s">
        <v>37</v>
      </c>
      <c r="J14" s="26"/>
      <c r="K14" s="36"/>
      <c r="L14" s="105"/>
      <c r="M14" s="109">
        <v>0</v>
      </c>
      <c r="N14" s="66">
        <v>0.1</v>
      </c>
      <c r="O14" s="122">
        <v>0</v>
      </c>
      <c r="P14" s="112">
        <f t="shared" si="3"/>
        <v>0</v>
      </c>
      <c r="Q14" s="113">
        <f t="shared" si="1"/>
        <v>0</v>
      </c>
      <c r="R14" s="117">
        <v>0</v>
      </c>
      <c r="S14" s="119">
        <f t="shared" si="2"/>
        <v>0</v>
      </c>
      <c r="T14" s="120">
        <v>0</v>
      </c>
      <c r="U14" s="25"/>
      <c r="V14" s="23"/>
      <c r="W14" s="24"/>
      <c r="X14" s="38"/>
    </row>
    <row r="15" spans="1:24">
      <c r="A15" s="664"/>
      <c r="B15" s="34">
        <v>10</v>
      </c>
      <c r="C15" s="99"/>
      <c r="D15" s="35" t="s">
        <v>50</v>
      </c>
      <c r="E15" s="103"/>
      <c r="F15" s="32"/>
      <c r="G15" s="24"/>
      <c r="H15" s="25"/>
      <c r="I15" s="37" t="s">
        <v>37</v>
      </c>
      <c r="J15" s="26"/>
      <c r="K15" s="36"/>
      <c r="L15" s="105"/>
      <c r="M15" s="110">
        <v>0</v>
      </c>
      <c r="N15" s="66">
        <v>0.1</v>
      </c>
      <c r="O15" s="123">
        <v>0</v>
      </c>
      <c r="P15" s="114">
        <f t="shared" si="3"/>
        <v>0</v>
      </c>
      <c r="Q15" s="113">
        <f t="shared" si="1"/>
        <v>0</v>
      </c>
      <c r="R15" s="117">
        <v>0</v>
      </c>
      <c r="S15" s="119">
        <f t="shared" si="2"/>
        <v>0</v>
      </c>
      <c r="T15" s="120">
        <v>0</v>
      </c>
      <c r="U15" s="25"/>
      <c r="V15" s="23"/>
      <c r="W15" s="24"/>
      <c r="X15" s="38"/>
    </row>
    <row r="16" spans="1:24" ht="15" customHeight="1">
      <c r="A16" s="664"/>
      <c r="B16" s="34">
        <v>11</v>
      </c>
      <c r="C16" s="99"/>
      <c r="D16" s="35" t="s">
        <v>50</v>
      </c>
      <c r="E16" s="103"/>
      <c r="F16" s="32"/>
      <c r="G16" s="24"/>
      <c r="H16" s="25"/>
      <c r="I16" s="37" t="s">
        <v>37</v>
      </c>
      <c r="J16" s="26"/>
      <c r="K16" s="36"/>
      <c r="L16" s="105"/>
      <c r="M16" s="110">
        <v>0</v>
      </c>
      <c r="N16" s="66">
        <v>0.1</v>
      </c>
      <c r="O16" s="123">
        <v>0</v>
      </c>
      <c r="P16" s="114">
        <f t="shared" si="3"/>
        <v>0</v>
      </c>
      <c r="Q16" s="113">
        <f t="shared" si="1"/>
        <v>0</v>
      </c>
      <c r="R16" s="117">
        <v>0</v>
      </c>
      <c r="S16" s="119">
        <f t="shared" si="2"/>
        <v>0</v>
      </c>
      <c r="T16" s="120">
        <v>0</v>
      </c>
      <c r="U16" s="25"/>
      <c r="V16" s="23"/>
      <c r="W16" s="24"/>
      <c r="X16" s="38"/>
    </row>
    <row r="17" spans="1:24" ht="15" customHeight="1">
      <c r="A17" s="664"/>
      <c r="B17" s="34">
        <v>12</v>
      </c>
      <c r="C17" s="101"/>
      <c r="D17" s="35" t="s">
        <v>50</v>
      </c>
      <c r="E17" s="103"/>
      <c r="F17" s="69"/>
      <c r="G17" s="70"/>
      <c r="H17" s="27"/>
      <c r="I17" s="37" t="s">
        <v>37</v>
      </c>
      <c r="J17" s="71"/>
      <c r="K17" s="72"/>
      <c r="L17" s="106"/>
      <c r="M17" s="110">
        <v>0</v>
      </c>
      <c r="N17" s="66">
        <v>0.1</v>
      </c>
      <c r="O17" s="123">
        <v>0</v>
      </c>
      <c r="P17" s="114">
        <f t="shared" si="3"/>
        <v>0</v>
      </c>
      <c r="Q17" s="113">
        <f t="shared" si="1"/>
        <v>0</v>
      </c>
      <c r="R17" s="117">
        <v>0</v>
      </c>
      <c r="S17" s="119">
        <f t="shared" si="2"/>
        <v>0</v>
      </c>
      <c r="T17" s="120">
        <v>0</v>
      </c>
      <c r="U17" s="27"/>
      <c r="V17" s="68"/>
      <c r="W17" s="70"/>
      <c r="X17" s="39"/>
    </row>
    <row r="18" spans="1:24" ht="15" customHeight="1">
      <c r="A18" s="664"/>
      <c r="B18" s="34">
        <v>13</v>
      </c>
      <c r="C18" s="101"/>
      <c r="D18" s="35" t="s">
        <v>50</v>
      </c>
      <c r="E18" s="103"/>
      <c r="F18" s="69"/>
      <c r="G18" s="70"/>
      <c r="H18" s="27"/>
      <c r="I18" s="37" t="s">
        <v>37</v>
      </c>
      <c r="J18" s="71"/>
      <c r="K18" s="72"/>
      <c r="L18" s="106"/>
      <c r="M18" s="110">
        <v>0</v>
      </c>
      <c r="N18" s="66">
        <v>0.1</v>
      </c>
      <c r="O18" s="123">
        <v>0</v>
      </c>
      <c r="P18" s="114">
        <f t="shared" si="3"/>
        <v>0</v>
      </c>
      <c r="Q18" s="113">
        <f t="shared" si="1"/>
        <v>0</v>
      </c>
      <c r="R18" s="117">
        <v>0</v>
      </c>
      <c r="S18" s="119">
        <f t="shared" si="2"/>
        <v>0</v>
      </c>
      <c r="T18" s="120">
        <v>0</v>
      </c>
      <c r="U18" s="27"/>
      <c r="V18" s="68"/>
      <c r="W18" s="70"/>
      <c r="X18" s="39"/>
    </row>
    <row r="19" spans="1:24" ht="15" customHeight="1">
      <c r="A19" s="664"/>
      <c r="B19" s="34">
        <v>14</v>
      </c>
      <c r="C19" s="101"/>
      <c r="D19" s="35" t="s">
        <v>50</v>
      </c>
      <c r="E19" s="103"/>
      <c r="F19" s="69"/>
      <c r="G19" s="70"/>
      <c r="H19" s="27"/>
      <c r="I19" s="37" t="s">
        <v>37</v>
      </c>
      <c r="J19" s="71"/>
      <c r="K19" s="72"/>
      <c r="L19" s="106"/>
      <c r="M19" s="110">
        <v>0</v>
      </c>
      <c r="N19" s="66">
        <v>0.1</v>
      </c>
      <c r="O19" s="123">
        <v>0</v>
      </c>
      <c r="P19" s="114">
        <f t="shared" si="3"/>
        <v>0</v>
      </c>
      <c r="Q19" s="113">
        <f t="shared" si="1"/>
        <v>0</v>
      </c>
      <c r="R19" s="117">
        <v>0</v>
      </c>
      <c r="S19" s="119">
        <f t="shared" si="2"/>
        <v>0</v>
      </c>
      <c r="T19" s="120">
        <v>0</v>
      </c>
      <c r="U19" s="27"/>
      <c r="V19" s="68"/>
      <c r="W19" s="70"/>
      <c r="X19" s="39"/>
    </row>
    <row r="20" spans="1:24" ht="15" customHeight="1">
      <c r="A20" s="664"/>
      <c r="B20" s="34">
        <v>15</v>
      </c>
      <c r="C20" s="101"/>
      <c r="D20" s="35" t="s">
        <v>50</v>
      </c>
      <c r="E20" s="103"/>
      <c r="F20" s="69"/>
      <c r="G20" s="70"/>
      <c r="H20" s="27"/>
      <c r="I20" s="37" t="s">
        <v>37</v>
      </c>
      <c r="J20" s="71"/>
      <c r="K20" s="72"/>
      <c r="L20" s="106"/>
      <c r="M20" s="110">
        <v>0</v>
      </c>
      <c r="N20" s="66">
        <v>0.1</v>
      </c>
      <c r="O20" s="123">
        <v>0</v>
      </c>
      <c r="P20" s="114">
        <f t="shared" si="3"/>
        <v>0</v>
      </c>
      <c r="Q20" s="113">
        <f t="shared" si="1"/>
        <v>0</v>
      </c>
      <c r="R20" s="117">
        <v>0</v>
      </c>
      <c r="S20" s="119">
        <f t="shared" si="2"/>
        <v>0</v>
      </c>
      <c r="T20" s="120">
        <v>0</v>
      </c>
      <c r="U20" s="27"/>
      <c r="V20" s="68"/>
      <c r="W20" s="70"/>
      <c r="X20" s="39"/>
    </row>
    <row r="21" spans="1:24" ht="15" customHeight="1">
      <c r="A21" s="664"/>
      <c r="B21" s="34">
        <v>16</v>
      </c>
      <c r="C21" s="101"/>
      <c r="D21" s="35" t="s">
        <v>50</v>
      </c>
      <c r="E21" s="103"/>
      <c r="F21" s="69"/>
      <c r="G21" s="70"/>
      <c r="H21" s="27"/>
      <c r="I21" s="37" t="s">
        <v>37</v>
      </c>
      <c r="J21" s="71"/>
      <c r="K21" s="72"/>
      <c r="L21" s="106"/>
      <c r="M21" s="110">
        <v>0</v>
      </c>
      <c r="N21" s="66">
        <v>0.1</v>
      </c>
      <c r="O21" s="123">
        <v>0</v>
      </c>
      <c r="P21" s="114">
        <f t="shared" si="3"/>
        <v>0</v>
      </c>
      <c r="Q21" s="113">
        <f t="shared" si="1"/>
        <v>0</v>
      </c>
      <c r="R21" s="117">
        <v>0</v>
      </c>
      <c r="S21" s="119">
        <f t="shared" si="2"/>
        <v>0</v>
      </c>
      <c r="T21" s="120">
        <v>0</v>
      </c>
      <c r="U21" s="27"/>
      <c r="V21" s="68"/>
      <c r="W21" s="70"/>
      <c r="X21" s="39"/>
    </row>
    <row r="22" spans="1:24" ht="15" customHeight="1">
      <c r="A22" s="664"/>
      <c r="B22" s="34">
        <v>17</v>
      </c>
      <c r="C22" s="101"/>
      <c r="D22" s="35" t="s">
        <v>50</v>
      </c>
      <c r="E22" s="103"/>
      <c r="F22" s="69"/>
      <c r="G22" s="70"/>
      <c r="H22" s="27"/>
      <c r="I22" s="37" t="s">
        <v>37</v>
      </c>
      <c r="J22" s="71"/>
      <c r="K22" s="72"/>
      <c r="L22" s="106"/>
      <c r="M22" s="110">
        <v>0</v>
      </c>
      <c r="N22" s="66">
        <v>0.1</v>
      </c>
      <c r="O22" s="123">
        <v>0</v>
      </c>
      <c r="P22" s="114">
        <f t="shared" si="3"/>
        <v>0</v>
      </c>
      <c r="Q22" s="113">
        <f t="shared" si="1"/>
        <v>0</v>
      </c>
      <c r="R22" s="117">
        <v>0</v>
      </c>
      <c r="S22" s="119">
        <f t="shared" si="2"/>
        <v>0</v>
      </c>
      <c r="T22" s="120">
        <v>0</v>
      </c>
      <c r="U22" s="27"/>
      <c r="V22" s="68"/>
      <c r="W22" s="70"/>
      <c r="X22" s="39"/>
    </row>
    <row r="23" spans="1:24" ht="15" customHeight="1">
      <c r="A23" s="664"/>
      <c r="B23" s="34">
        <v>18</v>
      </c>
      <c r="C23" s="101"/>
      <c r="D23" s="35" t="s">
        <v>50</v>
      </c>
      <c r="E23" s="103"/>
      <c r="F23" s="69"/>
      <c r="G23" s="70"/>
      <c r="H23" s="27"/>
      <c r="I23" s="37" t="s">
        <v>37</v>
      </c>
      <c r="J23" s="71"/>
      <c r="K23" s="72"/>
      <c r="L23" s="106"/>
      <c r="M23" s="110">
        <v>0</v>
      </c>
      <c r="N23" s="66">
        <v>0.1</v>
      </c>
      <c r="O23" s="123">
        <v>0</v>
      </c>
      <c r="P23" s="114">
        <f t="shared" si="3"/>
        <v>0</v>
      </c>
      <c r="Q23" s="113">
        <f t="shared" si="1"/>
        <v>0</v>
      </c>
      <c r="R23" s="117">
        <v>0</v>
      </c>
      <c r="S23" s="119">
        <f t="shared" si="2"/>
        <v>0</v>
      </c>
      <c r="T23" s="120">
        <v>0</v>
      </c>
      <c r="U23" s="27"/>
      <c r="V23" s="68"/>
      <c r="W23" s="70"/>
      <c r="X23" s="39"/>
    </row>
    <row r="24" spans="1:24" ht="15" customHeight="1">
      <c r="A24" s="664"/>
      <c r="B24" s="34">
        <v>19</v>
      </c>
      <c r="C24" s="101"/>
      <c r="D24" s="35" t="s">
        <v>50</v>
      </c>
      <c r="E24" s="103"/>
      <c r="F24" s="69"/>
      <c r="G24" s="70"/>
      <c r="H24" s="27"/>
      <c r="I24" s="37" t="s">
        <v>37</v>
      </c>
      <c r="J24" s="71"/>
      <c r="K24" s="72"/>
      <c r="L24" s="106"/>
      <c r="M24" s="110">
        <v>0</v>
      </c>
      <c r="N24" s="66">
        <v>0.1</v>
      </c>
      <c r="O24" s="123">
        <v>0</v>
      </c>
      <c r="P24" s="114">
        <f t="shared" si="3"/>
        <v>0</v>
      </c>
      <c r="Q24" s="113">
        <f t="shared" si="1"/>
        <v>0</v>
      </c>
      <c r="R24" s="117">
        <v>0</v>
      </c>
      <c r="S24" s="119">
        <f t="shared" si="2"/>
        <v>0</v>
      </c>
      <c r="T24" s="120">
        <v>0</v>
      </c>
      <c r="U24" s="27"/>
      <c r="V24" s="68"/>
      <c r="W24" s="70"/>
      <c r="X24" s="39"/>
    </row>
    <row r="25" spans="1:24" ht="15" customHeight="1">
      <c r="A25" s="664"/>
      <c r="B25" s="34">
        <v>20</v>
      </c>
      <c r="C25" s="101"/>
      <c r="D25" s="35" t="s">
        <v>50</v>
      </c>
      <c r="E25" s="103"/>
      <c r="F25" s="69"/>
      <c r="G25" s="70"/>
      <c r="H25" s="27"/>
      <c r="I25" s="37" t="s">
        <v>37</v>
      </c>
      <c r="J25" s="71"/>
      <c r="K25" s="72"/>
      <c r="L25" s="106"/>
      <c r="M25" s="110">
        <v>0</v>
      </c>
      <c r="N25" s="66">
        <v>0.1</v>
      </c>
      <c r="O25" s="123">
        <v>0</v>
      </c>
      <c r="P25" s="114">
        <f t="shared" si="3"/>
        <v>0</v>
      </c>
      <c r="Q25" s="113">
        <f t="shared" si="1"/>
        <v>0</v>
      </c>
      <c r="R25" s="117">
        <v>0</v>
      </c>
      <c r="S25" s="119">
        <f t="shared" si="2"/>
        <v>0</v>
      </c>
      <c r="T25" s="120">
        <v>0</v>
      </c>
      <c r="U25" s="27"/>
      <c r="V25" s="68"/>
      <c r="W25" s="70"/>
      <c r="X25" s="39"/>
    </row>
    <row r="26" spans="1:24" ht="15" customHeight="1">
      <c r="A26" s="664"/>
      <c r="B26" s="34">
        <v>21</v>
      </c>
      <c r="C26" s="101"/>
      <c r="D26" s="35" t="s">
        <v>50</v>
      </c>
      <c r="E26" s="103"/>
      <c r="F26" s="69"/>
      <c r="G26" s="70"/>
      <c r="H26" s="27"/>
      <c r="I26" s="37" t="s">
        <v>37</v>
      </c>
      <c r="J26" s="71"/>
      <c r="K26" s="72"/>
      <c r="L26" s="106"/>
      <c r="M26" s="110">
        <v>0</v>
      </c>
      <c r="N26" s="66">
        <v>0.1</v>
      </c>
      <c r="O26" s="123">
        <v>0</v>
      </c>
      <c r="P26" s="114">
        <f t="shared" si="3"/>
        <v>0</v>
      </c>
      <c r="Q26" s="113">
        <f t="shared" si="1"/>
        <v>0</v>
      </c>
      <c r="R26" s="117">
        <v>0</v>
      </c>
      <c r="S26" s="119">
        <f t="shared" si="2"/>
        <v>0</v>
      </c>
      <c r="T26" s="120">
        <v>0</v>
      </c>
      <c r="U26" s="27"/>
      <c r="V26" s="68"/>
      <c r="W26" s="70"/>
      <c r="X26" s="39"/>
    </row>
    <row r="27" spans="1:24" ht="15" customHeight="1">
      <c r="A27" s="664"/>
      <c r="B27" s="34">
        <v>22</v>
      </c>
      <c r="C27" s="101"/>
      <c r="D27" s="35" t="s">
        <v>50</v>
      </c>
      <c r="E27" s="103"/>
      <c r="F27" s="69"/>
      <c r="G27" s="70"/>
      <c r="H27" s="27"/>
      <c r="I27" s="37" t="s">
        <v>37</v>
      </c>
      <c r="J27" s="71"/>
      <c r="K27" s="72"/>
      <c r="L27" s="106"/>
      <c r="M27" s="110">
        <v>0</v>
      </c>
      <c r="N27" s="66">
        <v>0.1</v>
      </c>
      <c r="O27" s="123">
        <v>0</v>
      </c>
      <c r="P27" s="114">
        <f t="shared" si="3"/>
        <v>0</v>
      </c>
      <c r="Q27" s="113">
        <f t="shared" si="1"/>
        <v>0</v>
      </c>
      <c r="R27" s="117">
        <v>0</v>
      </c>
      <c r="S27" s="119">
        <f t="shared" si="2"/>
        <v>0</v>
      </c>
      <c r="T27" s="120">
        <v>0</v>
      </c>
      <c r="U27" s="27"/>
      <c r="V27" s="68"/>
      <c r="W27" s="70"/>
      <c r="X27" s="39"/>
    </row>
    <row r="28" spans="1:24" ht="15" customHeight="1">
      <c r="A28" s="664"/>
      <c r="B28" s="34">
        <v>23</v>
      </c>
      <c r="C28" s="101"/>
      <c r="D28" s="35" t="s">
        <v>50</v>
      </c>
      <c r="E28" s="103"/>
      <c r="F28" s="69"/>
      <c r="G28" s="70"/>
      <c r="H28" s="27"/>
      <c r="I28" s="37" t="s">
        <v>37</v>
      </c>
      <c r="J28" s="71"/>
      <c r="K28" s="72"/>
      <c r="L28" s="106"/>
      <c r="M28" s="110">
        <v>0</v>
      </c>
      <c r="N28" s="66">
        <v>0.1</v>
      </c>
      <c r="O28" s="123">
        <v>0</v>
      </c>
      <c r="P28" s="114">
        <f t="shared" si="3"/>
        <v>0</v>
      </c>
      <c r="Q28" s="113">
        <f t="shared" si="1"/>
        <v>0</v>
      </c>
      <c r="R28" s="117">
        <v>0</v>
      </c>
      <c r="S28" s="119">
        <f t="shared" si="2"/>
        <v>0</v>
      </c>
      <c r="T28" s="120">
        <v>0</v>
      </c>
      <c r="U28" s="27"/>
      <c r="V28" s="68"/>
      <c r="W28" s="70"/>
      <c r="X28" s="39"/>
    </row>
    <row r="29" spans="1:24" ht="15" customHeight="1">
      <c r="A29" s="664"/>
      <c r="B29" s="34">
        <v>24</v>
      </c>
      <c r="C29" s="101"/>
      <c r="D29" s="35" t="s">
        <v>50</v>
      </c>
      <c r="E29" s="103"/>
      <c r="F29" s="69"/>
      <c r="G29" s="70"/>
      <c r="H29" s="27"/>
      <c r="I29" s="37" t="s">
        <v>37</v>
      </c>
      <c r="J29" s="71"/>
      <c r="K29" s="72"/>
      <c r="L29" s="106"/>
      <c r="M29" s="110">
        <v>0</v>
      </c>
      <c r="N29" s="66">
        <v>0.1</v>
      </c>
      <c r="O29" s="123">
        <v>0</v>
      </c>
      <c r="P29" s="114">
        <f t="shared" si="3"/>
        <v>0</v>
      </c>
      <c r="Q29" s="113">
        <f t="shared" si="1"/>
        <v>0</v>
      </c>
      <c r="R29" s="117">
        <v>0</v>
      </c>
      <c r="S29" s="119">
        <f t="shared" si="2"/>
        <v>0</v>
      </c>
      <c r="T29" s="120">
        <v>0</v>
      </c>
      <c r="U29" s="27"/>
      <c r="V29" s="68"/>
      <c r="W29" s="70"/>
      <c r="X29" s="39"/>
    </row>
    <row r="30" spans="1:24" ht="15" customHeight="1">
      <c r="A30" s="664"/>
      <c r="B30" s="34">
        <v>25</v>
      </c>
      <c r="C30" s="101"/>
      <c r="D30" s="35" t="s">
        <v>50</v>
      </c>
      <c r="E30" s="103"/>
      <c r="F30" s="69"/>
      <c r="G30" s="70"/>
      <c r="H30" s="27"/>
      <c r="I30" s="37" t="s">
        <v>37</v>
      </c>
      <c r="J30" s="71"/>
      <c r="K30" s="72"/>
      <c r="L30" s="106"/>
      <c r="M30" s="110">
        <v>0</v>
      </c>
      <c r="N30" s="66">
        <v>0.1</v>
      </c>
      <c r="O30" s="123">
        <v>0</v>
      </c>
      <c r="P30" s="114">
        <f t="shared" si="3"/>
        <v>0</v>
      </c>
      <c r="Q30" s="113">
        <f t="shared" si="1"/>
        <v>0</v>
      </c>
      <c r="R30" s="117">
        <v>0</v>
      </c>
      <c r="S30" s="119">
        <f t="shared" si="2"/>
        <v>0</v>
      </c>
      <c r="T30" s="120">
        <v>0</v>
      </c>
      <c r="U30" s="27"/>
      <c r="V30" s="68"/>
      <c r="W30" s="70"/>
      <c r="X30" s="39"/>
    </row>
    <row r="31" spans="1:24" ht="15" customHeight="1">
      <c r="A31" s="664"/>
      <c r="B31" s="34">
        <v>26</v>
      </c>
      <c r="C31" s="101"/>
      <c r="D31" s="35" t="s">
        <v>50</v>
      </c>
      <c r="E31" s="103"/>
      <c r="F31" s="69"/>
      <c r="G31" s="70"/>
      <c r="H31" s="27"/>
      <c r="I31" s="37" t="s">
        <v>37</v>
      </c>
      <c r="J31" s="71"/>
      <c r="K31" s="72"/>
      <c r="L31" s="106"/>
      <c r="M31" s="110">
        <v>0</v>
      </c>
      <c r="N31" s="66">
        <v>0.1</v>
      </c>
      <c r="O31" s="123">
        <v>0</v>
      </c>
      <c r="P31" s="114">
        <f t="shared" si="3"/>
        <v>0</v>
      </c>
      <c r="Q31" s="113">
        <f t="shared" si="1"/>
        <v>0</v>
      </c>
      <c r="R31" s="117">
        <v>0</v>
      </c>
      <c r="S31" s="119">
        <f t="shared" si="2"/>
        <v>0</v>
      </c>
      <c r="T31" s="120">
        <v>0</v>
      </c>
      <c r="U31" s="27"/>
      <c r="V31" s="68"/>
      <c r="W31" s="70"/>
      <c r="X31" s="39"/>
    </row>
    <row r="32" spans="1:24" ht="15" customHeight="1">
      <c r="A32" s="664"/>
      <c r="B32" s="34">
        <v>27</v>
      </c>
      <c r="C32" s="101"/>
      <c r="D32" s="35" t="s">
        <v>50</v>
      </c>
      <c r="E32" s="103"/>
      <c r="F32" s="69"/>
      <c r="G32" s="70"/>
      <c r="H32" s="27"/>
      <c r="I32" s="37" t="s">
        <v>37</v>
      </c>
      <c r="J32" s="71"/>
      <c r="K32" s="72"/>
      <c r="L32" s="106"/>
      <c r="M32" s="110">
        <v>0</v>
      </c>
      <c r="N32" s="66">
        <v>0.1</v>
      </c>
      <c r="O32" s="123">
        <v>0</v>
      </c>
      <c r="P32" s="114">
        <f t="shared" si="3"/>
        <v>0</v>
      </c>
      <c r="Q32" s="113">
        <f t="shared" si="1"/>
        <v>0</v>
      </c>
      <c r="R32" s="117">
        <v>0</v>
      </c>
      <c r="S32" s="119">
        <f t="shared" si="2"/>
        <v>0</v>
      </c>
      <c r="T32" s="120">
        <v>0</v>
      </c>
      <c r="U32" s="27"/>
      <c r="V32" s="68"/>
      <c r="W32" s="70"/>
      <c r="X32" s="39"/>
    </row>
    <row r="33" spans="1:24" ht="15" customHeight="1">
      <c r="A33" s="664"/>
      <c r="B33" s="34">
        <v>28</v>
      </c>
      <c r="C33" s="101"/>
      <c r="D33" s="35" t="s">
        <v>50</v>
      </c>
      <c r="E33" s="103"/>
      <c r="F33" s="69"/>
      <c r="G33" s="70"/>
      <c r="H33" s="27"/>
      <c r="I33" s="37" t="s">
        <v>37</v>
      </c>
      <c r="J33" s="71"/>
      <c r="K33" s="72"/>
      <c r="L33" s="106"/>
      <c r="M33" s="110">
        <v>0</v>
      </c>
      <c r="N33" s="66">
        <v>0.1</v>
      </c>
      <c r="O33" s="123">
        <v>0</v>
      </c>
      <c r="P33" s="114">
        <f t="shared" si="3"/>
        <v>0</v>
      </c>
      <c r="Q33" s="113">
        <f t="shared" si="1"/>
        <v>0</v>
      </c>
      <c r="R33" s="117">
        <v>0</v>
      </c>
      <c r="S33" s="119">
        <f t="shared" si="2"/>
        <v>0</v>
      </c>
      <c r="T33" s="120">
        <v>0</v>
      </c>
      <c r="U33" s="27"/>
      <c r="V33" s="68"/>
      <c r="W33" s="70"/>
      <c r="X33" s="39"/>
    </row>
    <row r="34" spans="1:24" ht="15" customHeight="1" thickBot="1">
      <c r="A34" s="664"/>
      <c r="B34" s="34">
        <v>29</v>
      </c>
      <c r="C34" s="101"/>
      <c r="D34" s="35" t="s">
        <v>50</v>
      </c>
      <c r="E34" s="103"/>
      <c r="F34" s="69"/>
      <c r="G34" s="70"/>
      <c r="H34" s="30"/>
      <c r="I34" s="42" t="s">
        <v>37</v>
      </c>
      <c r="J34" s="71"/>
      <c r="K34" s="72"/>
      <c r="L34" s="106"/>
      <c r="M34" s="110">
        <v>0</v>
      </c>
      <c r="N34" s="66">
        <v>0.1</v>
      </c>
      <c r="O34" s="123">
        <v>0</v>
      </c>
      <c r="P34" s="114">
        <f t="shared" si="3"/>
        <v>0</v>
      </c>
      <c r="Q34" s="113">
        <f t="shared" si="1"/>
        <v>0</v>
      </c>
      <c r="R34" s="117">
        <v>0</v>
      </c>
      <c r="S34" s="119">
        <f t="shared" si="2"/>
        <v>0</v>
      </c>
      <c r="T34" s="120">
        <v>0</v>
      </c>
      <c r="U34" s="27"/>
      <c r="V34" s="68"/>
      <c r="W34" s="70"/>
      <c r="X34" s="39"/>
    </row>
    <row r="35" spans="1:24" ht="15" thickBot="1">
      <c r="A35" s="665"/>
      <c r="B35" s="87">
        <v>30</v>
      </c>
      <c r="C35" s="102"/>
      <c r="D35" s="40" t="s">
        <v>50</v>
      </c>
      <c r="E35" s="104"/>
      <c r="F35" s="33"/>
      <c r="G35" s="29"/>
      <c r="H35" s="78"/>
      <c r="I35" s="79" t="s">
        <v>37</v>
      </c>
      <c r="J35" s="31"/>
      <c r="K35" s="41"/>
      <c r="L35" s="107"/>
      <c r="M35" s="111">
        <v>0</v>
      </c>
      <c r="N35" s="67">
        <v>0.1</v>
      </c>
      <c r="O35" s="124">
        <v>0</v>
      </c>
      <c r="P35" s="115">
        <f t="shared" si="3"/>
        <v>0</v>
      </c>
      <c r="Q35" s="116">
        <f t="shared" si="1"/>
        <v>0</v>
      </c>
      <c r="R35" s="118">
        <v>0</v>
      </c>
      <c r="S35" s="121">
        <f t="shared" si="2"/>
        <v>0</v>
      </c>
      <c r="T35" s="120">
        <v>0</v>
      </c>
      <c r="U35" s="30"/>
      <c r="V35" s="28"/>
      <c r="W35" s="29"/>
      <c r="X35" s="43"/>
    </row>
    <row r="36" spans="1:24" ht="15" thickBot="1">
      <c r="A36" s="2"/>
      <c r="B36" s="678"/>
      <c r="C36" s="678"/>
      <c r="D36" s="678"/>
      <c r="E36" s="678"/>
      <c r="F36" s="7"/>
      <c r="G36" s="7"/>
      <c r="H36" s="44"/>
      <c r="I36" s="44"/>
      <c r="J36" s="44"/>
      <c r="K36" s="45"/>
      <c r="L36" s="44"/>
      <c r="M36" s="77">
        <f>SUM(M6:M35)</f>
        <v>0</v>
      </c>
      <c r="N36" s="63"/>
      <c r="O36" s="73">
        <f t="shared" ref="O36:S36" si="4">SUM(O6:O35)</f>
        <v>0</v>
      </c>
      <c r="P36" s="64">
        <f t="shared" si="4"/>
        <v>0</v>
      </c>
      <c r="Q36" s="65">
        <f t="shared" si="4"/>
        <v>0</v>
      </c>
      <c r="R36" s="64">
        <f t="shared" si="4"/>
        <v>0</v>
      </c>
      <c r="S36" s="64">
        <f t="shared" si="4"/>
        <v>0</v>
      </c>
      <c r="T36" s="76">
        <f>SUM(T6:T35)</f>
        <v>0</v>
      </c>
      <c r="U36" s="7"/>
      <c r="V36" s="7"/>
      <c r="W36" s="7"/>
      <c r="X36" s="46"/>
    </row>
    <row r="37" spans="1:24" ht="15.75" customHeight="1" thickBot="1">
      <c r="A37" s="2"/>
      <c r="B37" s="666" t="s">
        <v>12</v>
      </c>
      <c r="C37" s="667"/>
      <c r="D37" s="85">
        <v>0</v>
      </c>
      <c r="E37" s="54">
        <f>O6+O7</f>
        <v>0</v>
      </c>
      <c r="F37" s="60"/>
      <c r="G37" s="670" t="s">
        <v>39</v>
      </c>
      <c r="H37" s="671"/>
      <c r="I37" s="686">
        <f>E41-E40</f>
        <v>0</v>
      </c>
      <c r="J37" s="687"/>
      <c r="K37" s="6"/>
      <c r="U37" s="6"/>
      <c r="V37" s="6"/>
      <c r="W37" s="6"/>
    </row>
    <row r="38" spans="1:24" ht="15.75" customHeight="1" thickBot="1">
      <c r="A38" s="2"/>
      <c r="B38" s="668" t="s">
        <v>18</v>
      </c>
      <c r="C38" s="669"/>
      <c r="D38" s="86">
        <v>0</v>
      </c>
      <c r="E38" s="55">
        <v>0</v>
      </c>
      <c r="F38" s="61"/>
      <c r="G38" s="672"/>
      <c r="H38" s="673"/>
      <c r="I38" s="688"/>
      <c r="J38" s="689"/>
      <c r="K38" s="6"/>
    </row>
    <row r="39" spans="1:24" ht="15" thickBot="1">
      <c r="A39" s="2"/>
      <c r="B39" s="648" t="s">
        <v>14</v>
      </c>
      <c r="C39" s="649"/>
      <c r="D39" s="133">
        <v>0</v>
      </c>
      <c r="E39" s="56">
        <f>T36</f>
        <v>0</v>
      </c>
      <c r="F39" s="2"/>
      <c r="G39" s="62"/>
      <c r="H39" s="6"/>
      <c r="I39" s="6"/>
      <c r="J39" s="6"/>
      <c r="K39" s="6"/>
    </row>
    <row r="40" spans="1:24" ht="15.75" customHeight="1" thickBot="1">
      <c r="A40" s="2"/>
      <c r="B40" s="650" t="s">
        <v>13</v>
      </c>
      <c r="C40" s="651"/>
      <c r="D40" s="134">
        <v>0</v>
      </c>
      <c r="E40" s="57">
        <f>M36</f>
        <v>0</v>
      </c>
      <c r="K40" s="6"/>
    </row>
    <row r="41" spans="1:24" ht="15" thickBot="1">
      <c r="B41" s="652" t="s">
        <v>6</v>
      </c>
      <c r="C41" s="653"/>
      <c r="D41" s="98">
        <f>D37+D38+D39+D40</f>
        <v>0</v>
      </c>
      <c r="E41" s="58">
        <f>O36</f>
        <v>0</v>
      </c>
      <c r="G41" s="80"/>
      <c r="H41" s="80"/>
    </row>
    <row r="42" spans="1:24" ht="15" thickBot="1">
      <c r="B42" s="81"/>
      <c r="C42" s="81"/>
      <c r="D42" s="82"/>
      <c r="E42" s="83"/>
      <c r="G42" s="80"/>
      <c r="H42" s="80"/>
    </row>
    <row r="43" spans="1:24" ht="15" thickBot="1">
      <c r="B43" s="654" t="s">
        <v>48</v>
      </c>
      <c r="C43" s="655"/>
      <c r="D43" s="642">
        <f>P36</f>
        <v>0</v>
      </c>
      <c r="E43" s="643"/>
      <c r="G43" s="80"/>
      <c r="H43" s="80"/>
    </row>
    <row r="44" spans="1:24" ht="15" thickBot="1"/>
    <row r="45" spans="1:24" ht="33" customHeight="1" thickBot="1">
      <c r="B45" s="644" t="s">
        <v>9</v>
      </c>
      <c r="C45" s="645"/>
      <c r="D45" s="8" t="s">
        <v>35</v>
      </c>
    </row>
    <row r="46" spans="1:24">
      <c r="B46" s="646" t="s">
        <v>24</v>
      </c>
      <c r="C46" s="647"/>
      <c r="D46" s="51">
        <f>COUNTIF(L6:L35,"Peinture")</f>
        <v>0</v>
      </c>
      <c r="E46" s="4"/>
      <c r="F46" s="4"/>
    </row>
    <row r="47" spans="1:24">
      <c r="B47" s="656" t="s">
        <v>25</v>
      </c>
      <c r="C47" s="657"/>
      <c r="D47" s="52">
        <f>COUNTIF(L6:L35,"Electricite")</f>
        <v>0</v>
      </c>
      <c r="E47" s="4"/>
      <c r="F47" s="4"/>
    </row>
    <row r="48" spans="1:24">
      <c r="B48" s="656" t="s">
        <v>26</v>
      </c>
      <c r="C48" s="657"/>
      <c r="D48" s="52">
        <f>COUNTIF(L6:L35,"Store")</f>
        <v>0</v>
      </c>
      <c r="E48" s="4"/>
      <c r="F48" s="4"/>
    </row>
    <row r="49" spans="2:6">
      <c r="B49" s="656" t="s">
        <v>27</v>
      </c>
      <c r="C49" s="657"/>
      <c r="D49" s="52">
        <f>COUNTIF(L6:L35,"Menuiserie")</f>
        <v>0</v>
      </c>
      <c r="E49" s="4"/>
      <c r="F49" s="4"/>
    </row>
    <row r="50" spans="2:6">
      <c r="B50" s="656" t="s">
        <v>28</v>
      </c>
      <c r="C50" s="657"/>
      <c r="D50" s="52">
        <f>COUNTIF(L10:L39,"douche")</f>
        <v>0</v>
      </c>
      <c r="E50" s="4"/>
      <c r="F50" s="4"/>
    </row>
    <row r="51" spans="2:6">
      <c r="B51" s="656" t="s">
        <v>29</v>
      </c>
      <c r="C51" s="657"/>
      <c r="D51" s="52">
        <f>COUNTIF(L6:L35,"Plomberie")</f>
        <v>0</v>
      </c>
      <c r="E51" s="4"/>
      <c r="F51" s="4"/>
    </row>
    <row r="52" spans="2:6">
      <c r="B52" s="656" t="s">
        <v>30</v>
      </c>
      <c r="C52" s="657"/>
      <c r="D52" s="52">
        <f>COUNTIF(L6:L35,"Maçonnerie")</f>
        <v>0</v>
      </c>
      <c r="E52" s="4"/>
      <c r="F52" s="4"/>
    </row>
    <row r="53" spans="2:6">
      <c r="B53" s="656" t="s">
        <v>31</v>
      </c>
      <c r="C53" s="657"/>
      <c r="D53" s="52">
        <f>COUNTIF(L6:L35,"fenetre")</f>
        <v>0</v>
      </c>
      <c r="E53" s="4"/>
      <c r="F53" s="4"/>
    </row>
    <row r="54" spans="2:6">
      <c r="B54" s="656" t="s">
        <v>32</v>
      </c>
      <c r="C54" s="657"/>
      <c r="D54" s="52">
        <f>COUNTIF(L6:L35,"Volets")</f>
        <v>0</v>
      </c>
      <c r="E54" s="4"/>
      <c r="F54" s="4"/>
    </row>
    <row r="55" spans="2:6">
      <c r="B55" s="656" t="s">
        <v>33</v>
      </c>
      <c r="C55" s="657"/>
      <c r="D55" s="52">
        <f>COUNTIF(L6:L35,"Alarme")</f>
        <v>0</v>
      </c>
      <c r="E55" s="4"/>
      <c r="F55" s="4"/>
    </row>
    <row r="56" spans="2:6" ht="15" thickBot="1">
      <c r="B56" s="49" t="s">
        <v>34</v>
      </c>
      <c r="C56" s="50"/>
      <c r="D56" s="53">
        <f>COUNTIF(L6:L35,"sol")</f>
        <v>0</v>
      </c>
      <c r="E56" s="6"/>
      <c r="F56" s="6"/>
    </row>
  </sheetData>
  <autoFilter ref="A5:X41"/>
  <mergeCells count="23">
    <mergeCell ref="B54:C54"/>
    <mergeCell ref="B55:C55"/>
    <mergeCell ref="B48:C48"/>
    <mergeCell ref="B49:C49"/>
    <mergeCell ref="B50:C50"/>
    <mergeCell ref="B51:C51"/>
    <mergeCell ref="B52:C52"/>
    <mergeCell ref="B53:C53"/>
    <mergeCell ref="B36:E36"/>
    <mergeCell ref="A2:X2"/>
    <mergeCell ref="A6:A35"/>
    <mergeCell ref="B47:C47"/>
    <mergeCell ref="B37:C37"/>
    <mergeCell ref="G37:H38"/>
    <mergeCell ref="I37:J38"/>
    <mergeCell ref="B38:C38"/>
    <mergeCell ref="B39:C39"/>
    <mergeCell ref="B40:C40"/>
    <mergeCell ref="B41:C41"/>
    <mergeCell ref="B43:C43"/>
    <mergeCell ref="D43:E43"/>
    <mergeCell ref="B45:C45"/>
    <mergeCell ref="B46:C46"/>
  </mergeCell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50"/>
  <sheetViews>
    <sheetView zoomScale="80" zoomScaleNormal="80" workbookViewId="0">
      <selection activeCell="J18" sqref="J18"/>
    </sheetView>
  </sheetViews>
  <sheetFormatPr baseColWidth="10" defaultColWidth="11.44140625" defaultRowHeight="14.4"/>
  <cols>
    <col min="1" max="1" width="6.109375" style="1" customWidth="1"/>
    <col min="2" max="2" width="9.5546875" style="1" customWidth="1"/>
    <col min="3" max="3" width="12.5546875" style="1" customWidth="1"/>
    <col min="4" max="4" width="10.109375" style="1" customWidth="1"/>
    <col min="5" max="5" width="12.5546875" style="1" customWidth="1"/>
    <col min="6" max="6" width="21.88671875" style="1" customWidth="1"/>
    <col min="7" max="7" width="20.6640625" style="1" customWidth="1"/>
    <col min="8" max="8" width="13.6640625" style="1" customWidth="1"/>
    <col min="9" max="9" width="8.33203125" style="1" customWidth="1"/>
    <col min="10" max="10" width="32.88671875" style="1" customWidth="1"/>
    <col min="11" max="12" width="11.44140625" style="1"/>
    <col min="13" max="13" width="24.44140625" style="1" customWidth="1"/>
    <col min="14" max="14" width="8.44140625" style="1" customWidth="1"/>
    <col min="15" max="15" width="12.88671875" style="1" customWidth="1"/>
    <col min="16" max="16" width="8.109375" style="1" customWidth="1"/>
    <col min="17" max="17" width="12.88671875" style="1" customWidth="1"/>
    <col min="18" max="18" width="12.6640625" style="1" customWidth="1"/>
    <col min="19" max="19" width="13" style="1" customWidth="1"/>
    <col min="20" max="20" width="12.109375" style="1" customWidth="1"/>
    <col min="21" max="21" width="13" style="1" customWidth="1"/>
    <col min="22" max="22" width="11.88671875" style="1" customWidth="1"/>
    <col min="23" max="23" width="13.6640625" style="1" customWidth="1"/>
    <col min="24" max="24" width="13.33203125" style="1" customWidth="1"/>
    <col min="25" max="25" width="15.88671875" style="1" customWidth="1"/>
    <col min="26" max="26" width="18.5546875" style="1" customWidth="1"/>
    <col min="27" max="16384" width="11.44140625" style="1"/>
  </cols>
  <sheetData>
    <row r="1" spans="1:26" ht="15" thickBot="1"/>
    <row r="2" spans="1:26" ht="15" thickBot="1">
      <c r="A2" s="660" t="s">
        <v>23</v>
      </c>
      <c r="B2" s="661"/>
      <c r="C2" s="661"/>
      <c r="D2" s="661"/>
      <c r="E2" s="661"/>
      <c r="F2" s="661"/>
      <c r="G2" s="661"/>
      <c r="H2" s="661"/>
      <c r="I2" s="661"/>
      <c r="J2" s="661"/>
      <c r="K2" s="661"/>
      <c r="L2" s="661"/>
      <c r="M2" s="661"/>
      <c r="N2" s="661"/>
      <c r="O2" s="661"/>
      <c r="P2" s="661"/>
      <c r="Q2" s="661"/>
      <c r="R2" s="661"/>
      <c r="S2" s="661"/>
      <c r="T2" s="661"/>
      <c r="U2" s="661"/>
      <c r="V2" s="661"/>
      <c r="W2" s="661"/>
      <c r="X2" s="661"/>
      <c r="Y2" s="661"/>
      <c r="Z2" s="662"/>
    </row>
    <row r="3" spans="1:26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5"/>
      <c r="N3" s="5"/>
      <c r="O3" s="5"/>
      <c r="P3" s="5"/>
    </row>
    <row r="4" spans="1:26" ht="15" thickBot="1"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1.25" customHeight="1" thickBot="1">
      <c r="A5" s="22" t="s">
        <v>5</v>
      </c>
      <c r="B5" s="22" t="s">
        <v>22</v>
      </c>
      <c r="C5" s="10" t="s">
        <v>2</v>
      </c>
      <c r="D5" s="10" t="s">
        <v>15</v>
      </c>
      <c r="E5" s="10" t="s">
        <v>40</v>
      </c>
      <c r="F5" s="9" t="s">
        <v>16</v>
      </c>
      <c r="G5" s="10" t="s">
        <v>17</v>
      </c>
      <c r="H5" s="12" t="s">
        <v>0</v>
      </c>
      <c r="I5" s="12" t="s">
        <v>8</v>
      </c>
      <c r="J5" s="13" t="s">
        <v>20</v>
      </c>
      <c r="K5" s="13" t="s">
        <v>21</v>
      </c>
      <c r="L5" s="20" t="s">
        <v>1</v>
      </c>
      <c r="M5" s="14" t="s">
        <v>9</v>
      </c>
      <c r="N5" s="14" t="s">
        <v>19</v>
      </c>
      <c r="O5" s="59" t="s">
        <v>44</v>
      </c>
      <c r="P5" s="16" t="s">
        <v>38</v>
      </c>
      <c r="Q5" s="16" t="s">
        <v>3</v>
      </c>
      <c r="R5" s="17" t="s">
        <v>10</v>
      </c>
      <c r="S5" s="18" t="s">
        <v>4</v>
      </c>
      <c r="T5" s="17" t="s">
        <v>36</v>
      </c>
      <c r="U5" s="19" t="s">
        <v>11</v>
      </c>
      <c r="V5" s="75" t="s">
        <v>45</v>
      </c>
      <c r="W5" s="20" t="s">
        <v>41</v>
      </c>
      <c r="X5" s="20" t="s">
        <v>42</v>
      </c>
      <c r="Y5" s="74" t="s">
        <v>43</v>
      </c>
      <c r="Z5" s="21" t="s">
        <v>49</v>
      </c>
    </row>
    <row r="6" spans="1:26" ht="15" customHeight="1">
      <c r="A6" s="663" t="s">
        <v>57</v>
      </c>
      <c r="B6" s="362">
        <v>1</v>
      </c>
      <c r="C6" s="256"/>
      <c r="D6" s="257"/>
      <c r="E6" s="258"/>
      <c r="F6" s="259"/>
      <c r="G6" s="505"/>
      <c r="H6" s="263"/>
      <c r="I6" s="575"/>
      <c r="J6" s="397"/>
      <c r="K6" s="576"/>
      <c r="L6" s="577"/>
      <c r="M6" s="399"/>
      <c r="N6" s="265"/>
      <c r="O6" s="527"/>
      <c r="P6" s="266"/>
      <c r="Q6" s="267"/>
      <c r="R6" s="268"/>
      <c r="S6" s="168"/>
      <c r="T6" s="168"/>
      <c r="U6" s="269"/>
      <c r="V6" s="270"/>
      <c r="W6" s="438"/>
      <c r="X6" s="271"/>
      <c r="Y6" s="535"/>
      <c r="Z6" s="272"/>
    </row>
    <row r="7" spans="1:26" ht="15" customHeight="1">
      <c r="A7" s="664"/>
      <c r="B7" s="160">
        <v>2</v>
      </c>
      <c r="C7" s="100"/>
      <c r="D7" s="162"/>
      <c r="E7" s="188"/>
      <c r="F7" s="273"/>
      <c r="G7" s="511"/>
      <c r="H7" s="277"/>
      <c r="I7" s="578"/>
      <c r="J7" s="275"/>
      <c r="K7" s="579"/>
      <c r="L7" s="580"/>
      <c r="M7" s="405"/>
      <c r="N7" s="156"/>
      <c r="O7" s="512"/>
      <c r="P7" s="193"/>
      <c r="Q7" s="278"/>
      <c r="R7" s="279"/>
      <c r="S7" s="168"/>
      <c r="T7" s="168"/>
      <c r="U7" s="194"/>
      <c r="V7" s="280"/>
      <c r="W7" s="439"/>
      <c r="X7" s="281"/>
      <c r="Y7" s="538"/>
      <c r="Z7" s="282"/>
    </row>
    <row r="8" spans="1:26" ht="15" customHeight="1">
      <c r="A8" s="664"/>
      <c r="B8" s="160">
        <v>3</v>
      </c>
      <c r="C8" s="100"/>
      <c r="D8" s="162"/>
      <c r="E8" s="188"/>
      <c r="F8" s="273"/>
      <c r="G8" s="511"/>
      <c r="H8" s="277"/>
      <c r="I8" s="578"/>
      <c r="J8" s="275"/>
      <c r="K8" s="579"/>
      <c r="L8" s="580"/>
      <c r="M8" s="405"/>
      <c r="N8" s="156"/>
      <c r="O8" s="512"/>
      <c r="P8" s="193"/>
      <c r="Q8" s="278"/>
      <c r="R8" s="279"/>
      <c r="S8" s="168"/>
      <c r="T8" s="168"/>
      <c r="U8" s="194"/>
      <c r="V8" s="280"/>
      <c r="W8" s="439"/>
      <c r="X8" s="281"/>
      <c r="Y8" s="538"/>
      <c r="Z8" s="282"/>
    </row>
    <row r="9" spans="1:26" ht="15" customHeight="1">
      <c r="A9" s="664"/>
      <c r="B9" s="160">
        <v>4</v>
      </c>
      <c r="C9" s="100"/>
      <c r="D9" s="162"/>
      <c r="E9" s="188"/>
      <c r="F9" s="273"/>
      <c r="G9" s="511"/>
      <c r="H9" s="277"/>
      <c r="I9" s="578"/>
      <c r="J9" s="275"/>
      <c r="K9" s="579"/>
      <c r="L9" s="580"/>
      <c r="M9" s="405"/>
      <c r="N9" s="156"/>
      <c r="O9" s="512"/>
      <c r="P9" s="193"/>
      <c r="Q9" s="278"/>
      <c r="R9" s="279"/>
      <c r="S9" s="168"/>
      <c r="T9" s="168"/>
      <c r="U9" s="194"/>
      <c r="V9" s="280"/>
      <c r="W9" s="439"/>
      <c r="X9" s="281"/>
      <c r="Y9" s="538"/>
      <c r="Z9" s="282"/>
    </row>
    <row r="10" spans="1:26">
      <c r="A10" s="664"/>
      <c r="B10" s="160">
        <v>5</v>
      </c>
      <c r="C10" s="100"/>
      <c r="D10" s="162"/>
      <c r="E10" s="188"/>
      <c r="F10" s="273"/>
      <c r="G10" s="511"/>
      <c r="H10" s="277"/>
      <c r="I10" s="578"/>
      <c r="J10" s="275"/>
      <c r="K10" s="579"/>
      <c r="L10" s="580"/>
      <c r="M10" s="405"/>
      <c r="N10" s="156"/>
      <c r="O10" s="512"/>
      <c r="P10" s="193"/>
      <c r="Q10" s="278"/>
      <c r="R10" s="279"/>
      <c r="S10" s="168"/>
      <c r="T10" s="168"/>
      <c r="U10" s="194"/>
      <c r="V10" s="280"/>
      <c r="W10" s="439"/>
      <c r="X10" s="281"/>
      <c r="Y10" s="538"/>
      <c r="Z10" s="282"/>
    </row>
    <row r="11" spans="1:26">
      <c r="A11" s="664"/>
      <c r="B11" s="160">
        <v>6</v>
      </c>
      <c r="C11" s="100"/>
      <c r="D11" s="162"/>
      <c r="E11" s="188"/>
      <c r="F11" s="273"/>
      <c r="G11" s="511"/>
      <c r="H11" s="190"/>
      <c r="I11" s="581"/>
      <c r="J11" s="275"/>
      <c r="K11" s="579"/>
      <c r="L11" s="580"/>
      <c r="M11" s="405"/>
      <c r="N11" s="156"/>
      <c r="O11" s="516"/>
      <c r="P11" s="193"/>
      <c r="Q11" s="278"/>
      <c r="R11" s="279"/>
      <c r="S11" s="168"/>
      <c r="T11" s="168"/>
      <c r="U11" s="194"/>
      <c r="V11" s="280"/>
      <c r="W11" s="439"/>
      <c r="X11" s="281"/>
      <c r="Y11" s="538"/>
      <c r="Z11" s="282"/>
    </row>
    <row r="12" spans="1:26">
      <c r="A12" s="664"/>
      <c r="B12" s="160">
        <v>7</v>
      </c>
      <c r="C12" s="100"/>
      <c r="D12" s="162"/>
      <c r="E12" s="188"/>
      <c r="F12" s="273"/>
      <c r="G12" s="511"/>
      <c r="H12" s="190"/>
      <c r="I12" s="581"/>
      <c r="J12" s="275"/>
      <c r="K12" s="579"/>
      <c r="L12" s="580"/>
      <c r="M12" s="405"/>
      <c r="N12" s="156"/>
      <c r="O12" s="516"/>
      <c r="P12" s="193"/>
      <c r="Q12" s="278"/>
      <c r="R12" s="279"/>
      <c r="S12" s="168"/>
      <c r="T12" s="168"/>
      <c r="U12" s="194"/>
      <c r="V12" s="280"/>
      <c r="W12" s="439"/>
      <c r="X12" s="281"/>
      <c r="Y12" s="538"/>
      <c r="Z12" s="282"/>
    </row>
    <row r="13" spans="1:26">
      <c r="A13" s="664"/>
      <c r="B13" s="160">
        <v>8</v>
      </c>
      <c r="C13" s="100"/>
      <c r="D13" s="162"/>
      <c r="E13" s="188"/>
      <c r="F13" s="273"/>
      <c r="G13" s="511"/>
      <c r="H13" s="190"/>
      <c r="I13" s="581"/>
      <c r="J13" s="275"/>
      <c r="K13" s="579"/>
      <c r="L13" s="580"/>
      <c r="M13" s="405"/>
      <c r="N13" s="156"/>
      <c r="O13" s="516"/>
      <c r="P13" s="193"/>
      <c r="Q13" s="278"/>
      <c r="R13" s="279"/>
      <c r="S13" s="168"/>
      <c r="T13" s="168"/>
      <c r="U13" s="194"/>
      <c r="V13" s="280"/>
      <c r="W13" s="439"/>
      <c r="X13" s="281"/>
      <c r="Y13" s="538"/>
      <c r="Z13" s="282"/>
    </row>
    <row r="14" spans="1:26">
      <c r="A14" s="664"/>
      <c r="B14" s="160">
        <v>9</v>
      </c>
      <c r="C14" s="100"/>
      <c r="D14" s="162"/>
      <c r="E14" s="188"/>
      <c r="F14" s="273"/>
      <c r="G14" s="511"/>
      <c r="H14" s="190"/>
      <c r="I14" s="581"/>
      <c r="J14" s="275"/>
      <c r="K14" s="579"/>
      <c r="L14" s="580"/>
      <c r="M14" s="405"/>
      <c r="N14" s="156"/>
      <c r="O14" s="516"/>
      <c r="P14" s="193"/>
      <c r="Q14" s="278"/>
      <c r="R14" s="279"/>
      <c r="S14" s="168"/>
      <c r="T14" s="168"/>
      <c r="U14" s="194"/>
      <c r="V14" s="582"/>
      <c r="W14" s="439"/>
      <c r="X14" s="281"/>
      <c r="Y14" s="538"/>
      <c r="Z14" s="282"/>
    </row>
    <row r="15" spans="1:26">
      <c r="A15" s="664"/>
      <c r="B15" s="160">
        <v>10</v>
      </c>
      <c r="C15" s="100"/>
      <c r="D15" s="162"/>
      <c r="E15" s="188"/>
      <c r="F15" s="273"/>
      <c r="G15" s="511"/>
      <c r="H15" s="277"/>
      <c r="I15" s="583"/>
      <c r="J15" s="275"/>
      <c r="K15" s="579"/>
      <c r="L15" s="580"/>
      <c r="M15" s="405"/>
      <c r="N15" s="156"/>
      <c r="O15" s="192"/>
      <c r="P15" s="193"/>
      <c r="Q15" s="167"/>
      <c r="R15" s="168"/>
      <c r="S15" s="168"/>
      <c r="T15" s="168"/>
      <c r="U15" s="194"/>
      <c r="V15" s="280"/>
      <c r="W15" s="439"/>
      <c r="X15" s="281"/>
      <c r="Y15" s="538"/>
      <c r="Z15" s="282"/>
    </row>
    <row r="16" spans="1:26" ht="15" customHeight="1">
      <c r="A16" s="664"/>
      <c r="B16" s="160">
        <v>11</v>
      </c>
      <c r="C16" s="100"/>
      <c r="D16" s="162"/>
      <c r="E16" s="188"/>
      <c r="F16" s="273"/>
      <c r="G16" s="511"/>
      <c r="H16" s="277"/>
      <c r="I16" s="583"/>
      <c r="J16" s="275"/>
      <c r="K16" s="579"/>
      <c r="L16" s="580"/>
      <c r="M16" s="405"/>
      <c r="N16" s="156"/>
      <c r="O16" s="411"/>
      <c r="P16" s="193"/>
      <c r="Q16" s="167"/>
      <c r="R16" s="168"/>
      <c r="S16" s="168"/>
      <c r="T16" s="168"/>
      <c r="U16" s="194"/>
      <c r="V16" s="280"/>
      <c r="W16" s="439"/>
      <c r="X16" s="281"/>
      <c r="Y16" s="538"/>
      <c r="Z16" s="282"/>
    </row>
    <row r="17" spans="1:26" ht="15" customHeight="1">
      <c r="A17" s="664"/>
      <c r="B17" s="160">
        <v>12</v>
      </c>
      <c r="C17" s="100"/>
      <c r="D17" s="162"/>
      <c r="E17" s="188"/>
      <c r="F17" s="163"/>
      <c r="G17" s="189"/>
      <c r="H17" s="190"/>
      <c r="I17" s="583"/>
      <c r="J17" s="275"/>
      <c r="K17" s="579"/>
      <c r="L17" s="580"/>
      <c r="M17" s="166"/>
      <c r="N17" s="156"/>
      <c r="O17" s="192"/>
      <c r="P17" s="193"/>
      <c r="Q17" s="167"/>
      <c r="R17" s="168"/>
      <c r="S17" s="168"/>
      <c r="T17" s="168"/>
      <c r="U17" s="194"/>
      <c r="V17" s="280"/>
      <c r="W17" s="161"/>
      <c r="X17" s="195"/>
      <c r="Y17" s="196"/>
      <c r="Z17" s="164"/>
    </row>
    <row r="18" spans="1:26" ht="15" customHeight="1">
      <c r="A18" s="664"/>
      <c r="B18" s="160">
        <v>13</v>
      </c>
      <c r="C18" s="100"/>
      <c r="D18" s="162"/>
      <c r="E18" s="188"/>
      <c r="F18" s="163"/>
      <c r="G18" s="189"/>
      <c r="H18" s="190"/>
      <c r="I18" s="583"/>
      <c r="J18" s="275"/>
      <c r="K18" s="579"/>
      <c r="L18" s="580"/>
      <c r="M18" s="166"/>
      <c r="N18" s="156"/>
      <c r="O18" s="411"/>
      <c r="P18" s="193"/>
      <c r="Q18" s="167"/>
      <c r="R18" s="168"/>
      <c r="S18" s="168"/>
      <c r="T18" s="168"/>
      <c r="U18" s="194"/>
      <c r="V18" s="280"/>
      <c r="W18" s="161"/>
      <c r="X18" s="195"/>
      <c r="Y18" s="196"/>
      <c r="Z18" s="164"/>
    </row>
    <row r="19" spans="1:26" ht="15" customHeight="1">
      <c r="A19" s="664"/>
      <c r="B19" s="160">
        <v>14</v>
      </c>
      <c r="C19" s="100"/>
      <c r="D19" s="162"/>
      <c r="E19" s="188"/>
      <c r="F19" s="163"/>
      <c r="G19" s="189"/>
      <c r="H19" s="190"/>
      <c r="I19" s="583"/>
      <c r="J19" s="275"/>
      <c r="K19" s="579"/>
      <c r="L19" s="580"/>
      <c r="M19" s="166"/>
      <c r="N19" s="156"/>
      <c r="O19" s="411"/>
      <c r="P19" s="193"/>
      <c r="Q19" s="167"/>
      <c r="R19" s="168"/>
      <c r="S19" s="168"/>
      <c r="T19" s="168"/>
      <c r="U19" s="194"/>
      <c r="V19" s="280"/>
      <c r="W19" s="161"/>
      <c r="X19" s="195"/>
      <c r="Y19" s="196"/>
      <c r="Z19" s="164"/>
    </row>
    <row r="20" spans="1:26" ht="15" customHeight="1">
      <c r="A20" s="664"/>
      <c r="B20" s="160">
        <v>15</v>
      </c>
      <c r="C20" s="100"/>
      <c r="D20" s="162"/>
      <c r="E20" s="188"/>
      <c r="F20" s="163"/>
      <c r="G20" s="189"/>
      <c r="H20" s="190"/>
      <c r="I20" s="583"/>
      <c r="J20" s="275"/>
      <c r="K20" s="579"/>
      <c r="L20" s="580"/>
      <c r="M20" s="166"/>
      <c r="N20" s="156"/>
      <c r="O20" s="411"/>
      <c r="P20" s="193"/>
      <c r="Q20" s="167"/>
      <c r="R20" s="168"/>
      <c r="S20" s="168"/>
      <c r="T20" s="168"/>
      <c r="U20" s="194"/>
      <c r="V20" s="280"/>
      <c r="W20" s="161"/>
      <c r="X20" s="195"/>
      <c r="Y20" s="196"/>
      <c r="Z20" s="164"/>
    </row>
    <row r="21" spans="1:26" ht="15" customHeight="1">
      <c r="A21" s="664"/>
      <c r="B21" s="160">
        <v>16</v>
      </c>
      <c r="C21" s="100"/>
      <c r="D21" s="162"/>
      <c r="E21" s="188"/>
      <c r="F21" s="163"/>
      <c r="G21" s="189"/>
      <c r="H21" s="190"/>
      <c r="I21" s="583"/>
      <c r="J21" s="275"/>
      <c r="K21" s="579"/>
      <c r="L21" s="580"/>
      <c r="M21" s="166"/>
      <c r="N21" s="156"/>
      <c r="O21" s="411"/>
      <c r="P21" s="193"/>
      <c r="Q21" s="167"/>
      <c r="R21" s="168"/>
      <c r="S21" s="168"/>
      <c r="T21" s="168"/>
      <c r="U21" s="194"/>
      <c r="V21" s="280"/>
      <c r="W21" s="161"/>
      <c r="X21" s="195"/>
      <c r="Y21" s="196"/>
      <c r="Z21" s="164"/>
    </row>
    <row r="22" spans="1:26" ht="15" customHeight="1">
      <c r="A22" s="664"/>
      <c r="B22" s="160">
        <v>17</v>
      </c>
      <c r="C22" s="187"/>
      <c r="D22" s="162"/>
      <c r="E22" s="188"/>
      <c r="F22" s="163"/>
      <c r="G22" s="189"/>
      <c r="H22" s="190"/>
      <c r="I22" s="583"/>
      <c r="J22" s="275"/>
      <c r="K22" s="579"/>
      <c r="L22" s="580"/>
      <c r="M22" s="166"/>
      <c r="N22" s="156"/>
      <c r="O22" s="411"/>
      <c r="P22" s="193"/>
      <c r="Q22" s="167"/>
      <c r="R22" s="168"/>
      <c r="S22" s="168"/>
      <c r="T22" s="168"/>
      <c r="U22" s="194"/>
      <c r="V22" s="280"/>
      <c r="W22" s="161"/>
      <c r="X22" s="195"/>
      <c r="Y22" s="196"/>
      <c r="Z22" s="164"/>
    </row>
    <row r="23" spans="1:26" ht="15" customHeight="1">
      <c r="A23" s="664"/>
      <c r="B23" s="160">
        <v>18</v>
      </c>
      <c r="C23" s="187"/>
      <c r="D23" s="162"/>
      <c r="E23" s="188"/>
      <c r="F23" s="163"/>
      <c r="G23" s="189"/>
      <c r="H23" s="190"/>
      <c r="I23" s="583"/>
      <c r="J23" s="275"/>
      <c r="K23" s="579"/>
      <c r="L23" s="580"/>
      <c r="M23" s="166"/>
      <c r="N23" s="156"/>
      <c r="O23" s="192"/>
      <c r="P23" s="193"/>
      <c r="Q23" s="167"/>
      <c r="R23" s="168"/>
      <c r="S23" s="168"/>
      <c r="T23" s="168"/>
      <c r="U23" s="194"/>
      <c r="V23" s="280"/>
      <c r="W23" s="161"/>
      <c r="X23" s="195"/>
      <c r="Y23" s="196"/>
      <c r="Z23" s="164"/>
    </row>
    <row r="24" spans="1:26" ht="15" customHeight="1">
      <c r="A24" s="664"/>
      <c r="B24" s="160">
        <v>19</v>
      </c>
      <c r="C24" s="187"/>
      <c r="D24" s="162"/>
      <c r="E24" s="188"/>
      <c r="F24" s="163"/>
      <c r="G24" s="189"/>
      <c r="H24" s="190"/>
      <c r="I24" s="583"/>
      <c r="J24" s="275"/>
      <c r="K24" s="579"/>
      <c r="L24" s="580"/>
      <c r="M24" s="166"/>
      <c r="N24" s="156"/>
      <c r="O24" s="192"/>
      <c r="P24" s="193"/>
      <c r="Q24" s="167"/>
      <c r="R24" s="168"/>
      <c r="S24" s="168"/>
      <c r="T24" s="168"/>
      <c r="U24" s="194"/>
      <c r="V24" s="280"/>
      <c r="W24" s="161"/>
      <c r="X24" s="195"/>
      <c r="Y24" s="196"/>
      <c r="Z24" s="164"/>
    </row>
    <row r="25" spans="1:26" ht="15" customHeight="1">
      <c r="A25" s="664"/>
      <c r="B25" s="160">
        <v>20</v>
      </c>
      <c r="C25" s="187"/>
      <c r="D25" s="162"/>
      <c r="E25" s="188"/>
      <c r="F25" s="163"/>
      <c r="G25" s="189"/>
      <c r="H25" s="190"/>
      <c r="I25" s="583"/>
      <c r="J25" s="275"/>
      <c r="K25" s="579"/>
      <c r="L25" s="580"/>
      <c r="M25" s="166"/>
      <c r="N25" s="156"/>
      <c r="O25" s="192"/>
      <c r="P25" s="193"/>
      <c r="Q25" s="167"/>
      <c r="R25" s="168"/>
      <c r="S25" s="168"/>
      <c r="T25" s="168"/>
      <c r="U25" s="194"/>
      <c r="V25" s="280"/>
      <c r="W25" s="161"/>
      <c r="X25" s="195"/>
      <c r="Y25" s="196"/>
      <c r="Z25" s="164"/>
    </row>
    <row r="26" spans="1:26" ht="15" customHeight="1">
      <c r="A26" s="664"/>
      <c r="B26" s="160">
        <v>21</v>
      </c>
      <c r="C26" s="187"/>
      <c r="D26" s="162"/>
      <c r="E26" s="188"/>
      <c r="F26" s="163"/>
      <c r="G26" s="189"/>
      <c r="H26" s="190"/>
      <c r="I26" s="583"/>
      <c r="J26" s="481"/>
      <c r="K26" s="579"/>
      <c r="L26" s="580"/>
      <c r="M26" s="166"/>
      <c r="N26" s="156"/>
      <c r="O26" s="192"/>
      <c r="P26" s="193"/>
      <c r="Q26" s="167"/>
      <c r="R26" s="168"/>
      <c r="S26" s="168"/>
      <c r="T26" s="168"/>
      <c r="U26" s="194"/>
      <c r="V26" s="280"/>
      <c r="W26" s="161"/>
      <c r="X26" s="195"/>
      <c r="Y26" s="196"/>
      <c r="Z26" s="164"/>
    </row>
    <row r="27" spans="1:26" ht="15" customHeight="1">
      <c r="A27" s="664"/>
      <c r="B27" s="160">
        <v>22</v>
      </c>
      <c r="C27" s="187"/>
      <c r="D27" s="162"/>
      <c r="E27" s="188"/>
      <c r="F27" s="163"/>
      <c r="G27" s="189"/>
      <c r="H27" s="190"/>
      <c r="I27" s="583"/>
      <c r="J27" s="275"/>
      <c r="K27" s="579"/>
      <c r="L27" s="580"/>
      <c r="M27" s="166"/>
      <c r="N27" s="156"/>
      <c r="O27" s="192"/>
      <c r="P27" s="193"/>
      <c r="Q27" s="167"/>
      <c r="R27" s="168"/>
      <c r="S27" s="168"/>
      <c r="T27" s="168"/>
      <c r="U27" s="194"/>
      <c r="V27" s="280"/>
      <c r="W27" s="161"/>
      <c r="X27" s="195"/>
      <c r="Y27" s="196"/>
      <c r="Z27" s="164"/>
    </row>
    <row r="28" spans="1:26" ht="15" customHeight="1">
      <c r="A28" s="664"/>
      <c r="B28" s="160">
        <v>23</v>
      </c>
      <c r="C28" s="187"/>
      <c r="D28" s="162"/>
      <c r="E28" s="188"/>
      <c r="F28" s="163"/>
      <c r="G28" s="189"/>
      <c r="H28" s="190"/>
      <c r="I28" s="583"/>
      <c r="J28" s="275"/>
      <c r="K28" s="579"/>
      <c r="L28" s="580"/>
      <c r="M28" s="166"/>
      <c r="N28" s="156"/>
      <c r="O28" s="192"/>
      <c r="P28" s="193"/>
      <c r="Q28" s="167"/>
      <c r="R28" s="168"/>
      <c r="S28" s="168"/>
      <c r="T28" s="168"/>
      <c r="U28" s="194"/>
      <c r="V28" s="280"/>
      <c r="W28" s="161"/>
      <c r="X28" s="195"/>
      <c r="Y28" s="196"/>
      <c r="Z28" s="164"/>
    </row>
    <row r="29" spans="1:26" ht="15" customHeight="1" thickBot="1">
      <c r="A29" s="664"/>
      <c r="B29" s="442">
        <v>24</v>
      </c>
      <c r="C29" s="520"/>
      <c r="D29" s="444"/>
      <c r="E29" s="530"/>
      <c r="F29" s="446"/>
      <c r="G29" s="521"/>
      <c r="H29" s="522"/>
      <c r="I29" s="584"/>
      <c r="J29" s="448"/>
      <c r="K29" s="585"/>
      <c r="L29" s="586"/>
      <c r="M29" s="452"/>
      <c r="N29" s="449"/>
      <c r="O29" s="549"/>
      <c r="P29" s="454"/>
      <c r="Q29" s="455"/>
      <c r="R29" s="456"/>
      <c r="S29" s="457"/>
      <c r="T29" s="587"/>
      <c r="U29" s="459"/>
      <c r="V29" s="460"/>
      <c r="W29" s="443"/>
      <c r="X29" s="539"/>
      <c r="Y29" s="540"/>
      <c r="Z29" s="464"/>
    </row>
    <row r="30" spans="1:26" ht="15" thickBot="1">
      <c r="A30" s="2"/>
      <c r="B30" s="678"/>
      <c r="C30" s="678"/>
      <c r="D30" s="678"/>
      <c r="E30" s="678"/>
      <c r="F30" s="7"/>
      <c r="G30" s="7"/>
      <c r="H30" s="44"/>
      <c r="I30" s="44"/>
      <c r="J30" s="44"/>
      <c r="K30" s="45"/>
      <c r="L30" s="44"/>
      <c r="M30" s="44"/>
      <c r="N30" s="44"/>
      <c r="O30" s="152">
        <f>SUM(O6:O29)</f>
        <v>0</v>
      </c>
      <c r="P30" s="63"/>
      <c r="Q30" s="148">
        <f t="shared" ref="Q30:V30" si="0">SUM(Q6:Q29)</f>
        <v>0</v>
      </c>
      <c r="R30" s="64">
        <f t="shared" si="0"/>
        <v>0</v>
      </c>
      <c r="S30" s="65">
        <f t="shared" si="0"/>
        <v>0</v>
      </c>
      <c r="T30" s="64">
        <f t="shared" si="0"/>
        <v>0</v>
      </c>
      <c r="U30" s="64">
        <f t="shared" si="0"/>
        <v>0</v>
      </c>
      <c r="V30" s="76">
        <f t="shared" si="0"/>
        <v>0</v>
      </c>
      <c r="W30" s="7"/>
      <c r="X30" s="7"/>
      <c r="Y30" s="7"/>
      <c r="Z30" s="46"/>
    </row>
    <row r="31" spans="1:26" ht="15.75" customHeight="1" thickBot="1">
      <c r="A31" s="2"/>
      <c r="B31" s="666" t="s">
        <v>12</v>
      </c>
      <c r="C31" s="667"/>
      <c r="D31" s="85">
        <v>0</v>
      </c>
      <c r="E31" s="54">
        <f>Q6+Q7</f>
        <v>0</v>
      </c>
      <c r="F31" s="60"/>
      <c r="G31" s="670" t="s">
        <v>39</v>
      </c>
      <c r="H31" s="671"/>
      <c r="I31" s="674">
        <f>E35-E34</f>
        <v>0</v>
      </c>
      <c r="J31" s="675"/>
      <c r="K31" s="6"/>
      <c r="L31" s="6"/>
      <c r="W31" s="6"/>
      <c r="X31" s="6"/>
      <c r="Y31" s="6"/>
    </row>
    <row r="32" spans="1:26" ht="15.75" customHeight="1" thickBot="1">
      <c r="A32" s="2"/>
      <c r="B32" s="668" t="s">
        <v>18</v>
      </c>
      <c r="C32" s="669"/>
      <c r="D32" s="86">
        <v>0</v>
      </c>
      <c r="E32" s="55">
        <v>0</v>
      </c>
      <c r="F32" s="61"/>
      <c r="G32" s="672"/>
      <c r="H32" s="673"/>
      <c r="I32" s="676"/>
      <c r="J32" s="677"/>
      <c r="K32" s="6"/>
      <c r="L32" s="6"/>
    </row>
    <row r="33" spans="1:12" ht="15" thickBot="1">
      <c r="A33" s="2"/>
      <c r="B33" s="648" t="s">
        <v>14</v>
      </c>
      <c r="C33" s="649"/>
      <c r="D33" s="133">
        <v>0</v>
      </c>
      <c r="E33" s="56">
        <f>V30</f>
        <v>0</v>
      </c>
      <c r="F33" s="2"/>
      <c r="G33" s="62"/>
      <c r="H33" s="6"/>
      <c r="I33" s="6"/>
      <c r="J33" s="6"/>
      <c r="K33" s="6"/>
      <c r="L33" s="6"/>
    </row>
    <row r="34" spans="1:12" ht="15.75" customHeight="1" thickBot="1">
      <c r="A34" s="2"/>
      <c r="B34" s="650" t="s">
        <v>13</v>
      </c>
      <c r="C34" s="651"/>
      <c r="D34" s="134">
        <v>0</v>
      </c>
      <c r="E34" s="57">
        <f>O30</f>
        <v>0</v>
      </c>
      <c r="K34" s="6"/>
      <c r="L34" s="6"/>
    </row>
    <row r="35" spans="1:12" ht="15" thickBot="1">
      <c r="B35" s="652" t="s">
        <v>6</v>
      </c>
      <c r="C35" s="653"/>
      <c r="D35" s="98">
        <f>D31+D32+D33+D34</f>
        <v>0</v>
      </c>
      <c r="E35" s="58">
        <f>Q30</f>
        <v>0</v>
      </c>
      <c r="G35" s="80"/>
      <c r="H35" s="80"/>
      <c r="J35" s="5"/>
    </row>
    <row r="36" spans="1:12" ht="15" thickBot="1">
      <c r="B36" s="81"/>
      <c r="C36" s="81"/>
      <c r="D36" s="82"/>
      <c r="E36" s="83"/>
      <c r="G36" s="80"/>
      <c r="H36" s="80"/>
    </row>
    <row r="37" spans="1:12" ht="15" thickBot="1">
      <c r="B37" s="654" t="s">
        <v>48</v>
      </c>
      <c r="C37" s="655"/>
      <c r="D37" s="642">
        <f>R30</f>
        <v>0</v>
      </c>
      <c r="E37" s="643"/>
      <c r="G37" s="80"/>
      <c r="H37" s="80"/>
    </row>
    <row r="38" spans="1:12" ht="15" thickBot="1"/>
    <row r="39" spans="1:12" ht="33" customHeight="1" thickBot="1">
      <c r="B39" s="644" t="s">
        <v>9</v>
      </c>
      <c r="C39" s="645"/>
      <c r="D39" s="8" t="s">
        <v>35</v>
      </c>
    </row>
    <row r="40" spans="1:12">
      <c r="B40" s="646" t="s">
        <v>24</v>
      </c>
      <c r="C40" s="647"/>
      <c r="D40" s="51">
        <f>COUNTIF(M6:M29,"Peinture")</f>
        <v>0</v>
      </c>
      <c r="E40" s="4"/>
      <c r="F40" s="4"/>
    </row>
    <row r="41" spans="1:12">
      <c r="B41" s="656" t="s">
        <v>25</v>
      </c>
      <c r="C41" s="657"/>
      <c r="D41" s="52">
        <f>COUNTIF(M6:M29,"Electricite")</f>
        <v>0</v>
      </c>
      <c r="E41" s="4"/>
      <c r="F41" s="4"/>
    </row>
    <row r="42" spans="1:12">
      <c r="B42" s="656" t="s">
        <v>26</v>
      </c>
      <c r="C42" s="657"/>
      <c r="D42" s="52">
        <f>COUNTIF(M6:M29,"Store")</f>
        <v>0</v>
      </c>
      <c r="E42" s="4"/>
      <c r="F42" s="4"/>
    </row>
    <row r="43" spans="1:12">
      <c r="B43" s="656" t="s">
        <v>27</v>
      </c>
      <c r="C43" s="657"/>
      <c r="D43" s="52">
        <f>COUNTIF(M6:M29,"Menuiserie")</f>
        <v>0</v>
      </c>
      <c r="E43" s="4"/>
      <c r="F43" s="4"/>
    </row>
    <row r="44" spans="1:12">
      <c r="B44" s="656" t="s">
        <v>28</v>
      </c>
      <c r="C44" s="657"/>
      <c r="D44" s="52">
        <f>COUNTIF(M10:M33,"douche")</f>
        <v>0</v>
      </c>
      <c r="E44" s="4"/>
      <c r="F44" s="4"/>
    </row>
    <row r="45" spans="1:12">
      <c r="B45" s="656" t="s">
        <v>29</v>
      </c>
      <c r="C45" s="657"/>
      <c r="D45" s="52">
        <f>COUNTIF(M6:M29,"Plomberie")</f>
        <v>0</v>
      </c>
      <c r="E45" s="4"/>
      <c r="F45" s="4"/>
    </row>
    <row r="46" spans="1:12">
      <c r="B46" s="656" t="s">
        <v>30</v>
      </c>
      <c r="C46" s="657"/>
      <c r="D46" s="52">
        <f>COUNTIF(M6:M29,"Maçonnerie")</f>
        <v>0</v>
      </c>
      <c r="E46" s="4"/>
      <c r="F46" s="4"/>
    </row>
    <row r="47" spans="1:12">
      <c r="B47" s="656" t="s">
        <v>31</v>
      </c>
      <c r="C47" s="657"/>
      <c r="D47" s="52">
        <f>COUNTIF(M6:M29,"fenetre")</f>
        <v>0</v>
      </c>
      <c r="E47" s="4"/>
      <c r="F47" s="4"/>
    </row>
    <row r="48" spans="1:12">
      <c r="B48" s="656" t="s">
        <v>32</v>
      </c>
      <c r="C48" s="657"/>
      <c r="D48" s="52">
        <f>COUNTIF(M6:M29,"Volets")</f>
        <v>0</v>
      </c>
      <c r="E48" s="4"/>
      <c r="F48" s="4"/>
    </row>
    <row r="49" spans="2:6">
      <c r="B49" s="656" t="s">
        <v>33</v>
      </c>
      <c r="C49" s="657"/>
      <c r="D49" s="52">
        <f>COUNTIF(M6:M29,"Alarme")</f>
        <v>0</v>
      </c>
      <c r="E49" s="4"/>
      <c r="F49" s="4"/>
    </row>
    <row r="50" spans="2:6" ht="15" thickBot="1">
      <c r="B50" s="49" t="s">
        <v>34</v>
      </c>
      <c r="C50" s="50"/>
      <c r="D50" s="53">
        <f>COUNTIF(M6:M29,"sol")</f>
        <v>0</v>
      </c>
      <c r="E50" s="6"/>
      <c r="F50" s="6"/>
    </row>
  </sheetData>
  <autoFilter ref="A5:Z35"/>
  <mergeCells count="23">
    <mergeCell ref="B48:C48"/>
    <mergeCell ref="B49:C49"/>
    <mergeCell ref="B42:C42"/>
    <mergeCell ref="B43:C43"/>
    <mergeCell ref="B44:C44"/>
    <mergeCell ref="B45:C45"/>
    <mergeCell ref="B46:C46"/>
    <mergeCell ref="B47:C47"/>
    <mergeCell ref="B30:E30"/>
    <mergeCell ref="A2:Z2"/>
    <mergeCell ref="A6:A29"/>
    <mergeCell ref="B41:C41"/>
    <mergeCell ref="B31:C31"/>
    <mergeCell ref="G31:H32"/>
    <mergeCell ref="I31:J32"/>
    <mergeCell ref="B32:C32"/>
    <mergeCell ref="B33:C33"/>
    <mergeCell ref="B34:C34"/>
    <mergeCell ref="B35:C35"/>
    <mergeCell ref="B37:C37"/>
    <mergeCell ref="D37:E37"/>
    <mergeCell ref="B39:C39"/>
    <mergeCell ref="B40:C40"/>
  </mergeCell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53"/>
  <sheetViews>
    <sheetView zoomScale="80" zoomScaleNormal="80" workbookViewId="0">
      <selection activeCell="H40" sqref="H40"/>
    </sheetView>
  </sheetViews>
  <sheetFormatPr baseColWidth="10" defaultColWidth="11.44140625" defaultRowHeight="14.4"/>
  <cols>
    <col min="1" max="1" width="6.109375" style="1" customWidth="1"/>
    <col min="2" max="2" width="9.5546875" style="1" customWidth="1"/>
    <col min="3" max="3" width="12.5546875" style="1" customWidth="1"/>
    <col min="4" max="4" width="10.109375" style="1" customWidth="1"/>
    <col min="5" max="5" width="13.6640625" style="1" customWidth="1"/>
    <col min="6" max="6" width="14.33203125" style="1" customWidth="1"/>
    <col min="7" max="7" width="23" style="1" customWidth="1"/>
    <col min="8" max="8" width="13.6640625" style="1" customWidth="1"/>
    <col min="9" max="9" width="8.33203125" style="1" customWidth="1"/>
    <col min="10" max="10" width="35.44140625" style="1" customWidth="1"/>
    <col min="11" max="11" width="11.44140625" style="1"/>
    <col min="12" max="12" width="12.5546875" style="1" customWidth="1"/>
    <col min="13" max="13" width="57.33203125" style="1" customWidth="1"/>
    <col min="14" max="14" width="8.44140625" style="1" customWidth="1"/>
    <col min="15" max="15" width="12.44140625" style="1" customWidth="1"/>
    <col min="16" max="16" width="12.88671875" style="1" customWidth="1"/>
    <col min="17" max="17" width="8.109375" style="1" customWidth="1"/>
    <col min="18" max="18" width="14.109375" style="1" customWidth="1"/>
    <col min="19" max="19" width="12.6640625" style="1" customWidth="1"/>
    <col min="20" max="20" width="12.109375" style="1" customWidth="1"/>
    <col min="21" max="21" width="13.33203125" style="1" customWidth="1"/>
    <col min="22" max="22" width="14.109375" style="1" customWidth="1"/>
    <col min="23" max="23" width="11.88671875" style="1" customWidth="1"/>
    <col min="24" max="24" width="13.33203125" style="1" customWidth="1"/>
    <col min="25" max="25" width="13.88671875" style="1" customWidth="1"/>
    <col min="26" max="26" width="13.33203125" style="1" customWidth="1"/>
    <col min="27" max="27" width="18.5546875" style="1" customWidth="1"/>
    <col min="28" max="16384" width="11.44140625" style="1"/>
  </cols>
  <sheetData>
    <row r="1" spans="1:27" ht="15" thickBot="1"/>
    <row r="2" spans="1:27" ht="15" thickBot="1">
      <c r="A2" s="660" t="s">
        <v>23</v>
      </c>
      <c r="B2" s="661"/>
      <c r="C2" s="661"/>
      <c r="D2" s="661"/>
      <c r="E2" s="661"/>
      <c r="F2" s="661"/>
      <c r="G2" s="661"/>
      <c r="H2" s="661"/>
      <c r="I2" s="661"/>
      <c r="J2" s="661"/>
      <c r="K2" s="661"/>
      <c r="L2" s="661"/>
      <c r="M2" s="661"/>
      <c r="N2" s="661"/>
      <c r="O2" s="661"/>
      <c r="P2" s="661"/>
      <c r="Q2" s="661"/>
      <c r="R2" s="661"/>
      <c r="S2" s="661"/>
      <c r="T2" s="661"/>
      <c r="U2" s="661"/>
      <c r="V2" s="661"/>
      <c r="W2" s="661"/>
      <c r="X2" s="661"/>
      <c r="Y2" s="661"/>
      <c r="Z2" s="661"/>
      <c r="AA2" s="662"/>
    </row>
    <row r="3" spans="1:27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5"/>
      <c r="N3" s="5"/>
      <c r="O3" s="5"/>
      <c r="P3" s="5"/>
      <c r="Q3" s="5"/>
    </row>
    <row r="4" spans="1:27" ht="15" thickBot="1">
      <c r="R4" s="3"/>
      <c r="S4" s="3"/>
      <c r="T4" s="3"/>
      <c r="U4" s="3"/>
      <c r="V4" s="3"/>
      <c r="W4" s="3"/>
      <c r="X4" s="3"/>
      <c r="Y4" s="3"/>
      <c r="Z4" s="3"/>
      <c r="AA4" s="3"/>
    </row>
    <row r="5" spans="1:27" ht="41.25" customHeight="1" thickBot="1">
      <c r="A5" s="22" t="s">
        <v>5</v>
      </c>
      <c r="B5" s="22" t="s">
        <v>22</v>
      </c>
      <c r="C5" s="10" t="s">
        <v>2</v>
      </c>
      <c r="D5" s="10" t="s">
        <v>15</v>
      </c>
      <c r="E5" s="10" t="s">
        <v>40</v>
      </c>
      <c r="F5" s="9" t="s">
        <v>16</v>
      </c>
      <c r="G5" s="10" t="s">
        <v>17</v>
      </c>
      <c r="H5" s="12" t="s">
        <v>0</v>
      </c>
      <c r="I5" s="12" t="s">
        <v>8</v>
      </c>
      <c r="J5" s="13" t="s">
        <v>20</v>
      </c>
      <c r="K5" s="13" t="s">
        <v>21</v>
      </c>
      <c r="L5" s="20" t="s">
        <v>1</v>
      </c>
      <c r="M5" s="14" t="s">
        <v>9</v>
      </c>
      <c r="N5" s="14" t="s">
        <v>19</v>
      </c>
      <c r="O5" s="15" t="s">
        <v>47</v>
      </c>
      <c r="P5" s="59" t="s">
        <v>44</v>
      </c>
      <c r="Q5" s="16" t="s">
        <v>38</v>
      </c>
      <c r="R5" s="16" t="s">
        <v>3</v>
      </c>
      <c r="S5" s="17" t="s">
        <v>10</v>
      </c>
      <c r="T5" s="18" t="s">
        <v>4</v>
      </c>
      <c r="U5" s="19" t="s">
        <v>36</v>
      </c>
      <c r="V5" s="19" t="s">
        <v>11</v>
      </c>
      <c r="W5" s="75" t="s">
        <v>45</v>
      </c>
      <c r="X5" s="20" t="s">
        <v>41</v>
      </c>
      <c r="Y5" s="20" t="s">
        <v>42</v>
      </c>
      <c r="Z5" s="74" t="s">
        <v>43</v>
      </c>
      <c r="AA5" s="21" t="s">
        <v>49</v>
      </c>
    </row>
    <row r="6" spans="1:27" ht="15" customHeight="1">
      <c r="A6" s="663" t="s">
        <v>58</v>
      </c>
      <c r="B6" s="362">
        <v>1</v>
      </c>
      <c r="C6" s="256"/>
      <c r="D6" s="257"/>
      <c r="E6" s="258"/>
      <c r="F6" s="259"/>
      <c r="G6" s="505"/>
      <c r="H6" s="263"/>
      <c r="I6" s="506"/>
      <c r="J6" s="397"/>
      <c r="K6" s="533"/>
      <c r="L6" s="264"/>
      <c r="M6" s="399"/>
      <c r="N6" s="265"/>
      <c r="O6" s="157"/>
      <c r="P6" s="527"/>
      <c r="Q6" s="266"/>
      <c r="R6" s="267"/>
      <c r="S6" s="268"/>
      <c r="T6" s="168"/>
      <c r="U6" s="168"/>
      <c r="V6" s="168"/>
      <c r="W6" s="382"/>
      <c r="X6" s="438"/>
      <c r="Y6" s="271"/>
      <c r="Z6" s="202"/>
      <c r="AA6" s="153"/>
    </row>
    <row r="7" spans="1:27" ht="15" customHeight="1">
      <c r="A7" s="664"/>
      <c r="B7" s="160">
        <v>2</v>
      </c>
      <c r="C7" s="100"/>
      <c r="D7" s="162"/>
      <c r="E7" s="188"/>
      <c r="F7" s="273"/>
      <c r="G7" s="511"/>
      <c r="H7" s="277"/>
      <c r="I7" s="276"/>
      <c r="J7" s="275"/>
      <c r="K7" s="536"/>
      <c r="L7" s="165"/>
      <c r="M7" s="405"/>
      <c r="N7" s="156"/>
      <c r="O7" s="537"/>
      <c r="P7" s="528"/>
      <c r="Q7" s="193"/>
      <c r="R7" s="278"/>
      <c r="S7" s="279"/>
      <c r="T7" s="168"/>
      <c r="U7" s="168"/>
      <c r="V7" s="168"/>
      <c r="W7" s="385"/>
      <c r="X7" s="439"/>
      <c r="Y7" s="281"/>
      <c r="Z7" s="173"/>
      <c r="AA7" s="140"/>
    </row>
    <row r="8" spans="1:27" ht="15" customHeight="1">
      <c r="A8" s="664"/>
      <c r="B8" s="160">
        <v>3</v>
      </c>
      <c r="C8" s="100"/>
      <c r="D8" s="162"/>
      <c r="E8" s="188"/>
      <c r="F8" s="273"/>
      <c r="G8" s="511"/>
      <c r="H8" s="277"/>
      <c r="I8" s="276"/>
      <c r="J8" s="275"/>
      <c r="K8" s="536"/>
      <c r="L8" s="165"/>
      <c r="M8" s="405"/>
      <c r="N8" s="156"/>
      <c r="O8" s="537"/>
      <c r="P8" s="528"/>
      <c r="Q8" s="193"/>
      <c r="R8" s="278"/>
      <c r="S8" s="279"/>
      <c r="T8" s="168"/>
      <c r="U8" s="168"/>
      <c r="V8" s="168"/>
      <c r="W8" s="385"/>
      <c r="X8" s="439"/>
      <c r="Y8" s="281"/>
      <c r="Z8" s="173"/>
      <c r="AA8" s="140"/>
    </row>
    <row r="9" spans="1:27" ht="15" customHeight="1">
      <c r="A9" s="664"/>
      <c r="B9" s="160">
        <v>4</v>
      </c>
      <c r="C9" s="100"/>
      <c r="D9" s="162"/>
      <c r="E9" s="188"/>
      <c r="F9" s="273"/>
      <c r="G9" s="511"/>
      <c r="H9" s="277"/>
      <c r="I9" s="276"/>
      <c r="J9" s="275"/>
      <c r="K9" s="536"/>
      <c r="L9" s="165"/>
      <c r="M9" s="405"/>
      <c r="N9" s="156"/>
      <c r="O9" s="228"/>
      <c r="P9" s="512"/>
      <c r="Q9" s="193"/>
      <c r="R9" s="278"/>
      <c r="S9" s="279"/>
      <c r="T9" s="168"/>
      <c r="U9" s="168"/>
      <c r="V9" s="168"/>
      <c r="W9" s="383"/>
      <c r="X9" s="439"/>
      <c r="Y9" s="281"/>
      <c r="Z9" s="199"/>
      <c r="AA9" s="154"/>
    </row>
    <row r="10" spans="1:27" ht="17.399999999999999">
      <c r="A10" s="664"/>
      <c r="B10" s="160">
        <v>5</v>
      </c>
      <c r="C10" s="100"/>
      <c r="D10" s="162"/>
      <c r="E10" s="188"/>
      <c r="F10" s="273"/>
      <c r="G10" s="511"/>
      <c r="H10" s="277"/>
      <c r="I10" s="276"/>
      <c r="J10" s="275"/>
      <c r="K10" s="536"/>
      <c r="L10" s="165"/>
      <c r="M10" s="405"/>
      <c r="N10" s="156"/>
      <c r="O10" s="537"/>
      <c r="P10" s="528"/>
      <c r="Q10" s="193"/>
      <c r="R10" s="278"/>
      <c r="S10" s="279"/>
      <c r="T10" s="168"/>
      <c r="U10" s="168"/>
      <c r="V10" s="168"/>
      <c r="W10" s="385"/>
      <c r="X10" s="439"/>
      <c r="Y10" s="281"/>
      <c r="Z10" s="173"/>
      <c r="AA10" s="140"/>
    </row>
    <row r="11" spans="1:27" ht="17.399999999999999">
      <c r="A11" s="664"/>
      <c r="B11" s="160">
        <v>6</v>
      </c>
      <c r="C11" s="100"/>
      <c r="D11" s="162"/>
      <c r="E11" s="188"/>
      <c r="F11" s="273"/>
      <c r="G11" s="511"/>
      <c r="H11" s="190"/>
      <c r="I11" s="297"/>
      <c r="J11" s="275"/>
      <c r="K11" s="536"/>
      <c r="L11" s="165"/>
      <c r="M11" s="405"/>
      <c r="N11" s="156"/>
      <c r="O11" s="229"/>
      <c r="P11" s="516"/>
      <c r="Q11" s="193"/>
      <c r="R11" s="278"/>
      <c r="S11" s="279"/>
      <c r="T11" s="168"/>
      <c r="U11" s="168"/>
      <c r="V11" s="168"/>
      <c r="W11" s="383"/>
      <c r="X11" s="439"/>
      <c r="Y11" s="281"/>
      <c r="Z11" s="199"/>
      <c r="AA11" s="154"/>
    </row>
    <row r="12" spans="1:27" ht="17.399999999999999">
      <c r="A12" s="664"/>
      <c r="B12" s="160">
        <v>7</v>
      </c>
      <c r="C12" s="100"/>
      <c r="D12" s="162"/>
      <c r="E12" s="188"/>
      <c r="F12" s="273"/>
      <c r="G12" s="511"/>
      <c r="H12" s="190"/>
      <c r="I12" s="297"/>
      <c r="J12" s="275"/>
      <c r="K12" s="536"/>
      <c r="L12" s="165"/>
      <c r="M12" s="405"/>
      <c r="N12" s="156"/>
      <c r="O12" s="157"/>
      <c r="P12" s="516"/>
      <c r="Q12" s="193"/>
      <c r="R12" s="278"/>
      <c r="S12" s="279"/>
      <c r="T12" s="168"/>
      <c r="U12" s="168"/>
      <c r="V12" s="168"/>
      <c r="W12" s="383"/>
      <c r="X12" s="439"/>
      <c r="Y12" s="281"/>
      <c r="Z12" s="199"/>
      <c r="AA12" s="154"/>
    </row>
    <row r="13" spans="1:27" ht="17.399999999999999">
      <c r="A13" s="664"/>
      <c r="B13" s="160">
        <v>8</v>
      </c>
      <c r="C13" s="100"/>
      <c r="D13" s="162"/>
      <c r="E13" s="188"/>
      <c r="F13" s="273"/>
      <c r="G13" s="511"/>
      <c r="H13" s="190"/>
      <c r="I13" s="297"/>
      <c r="J13" s="275"/>
      <c r="K13" s="536"/>
      <c r="L13" s="165"/>
      <c r="M13" s="405"/>
      <c r="N13" s="156"/>
      <c r="O13" s="537"/>
      <c r="P13" s="375"/>
      <c r="Q13" s="193"/>
      <c r="R13" s="278"/>
      <c r="S13" s="279"/>
      <c r="T13" s="168"/>
      <c r="U13" s="168"/>
      <c r="V13" s="168"/>
      <c r="W13" s="385"/>
      <c r="X13" s="439"/>
      <c r="Y13" s="281"/>
      <c r="Z13" s="173"/>
      <c r="AA13" s="140"/>
    </row>
    <row r="14" spans="1:27" ht="17.399999999999999">
      <c r="A14" s="664"/>
      <c r="B14" s="160">
        <v>9</v>
      </c>
      <c r="C14" s="100"/>
      <c r="D14" s="162"/>
      <c r="E14" s="188"/>
      <c r="F14" s="273"/>
      <c r="G14" s="511"/>
      <c r="H14" s="190"/>
      <c r="I14" s="297"/>
      <c r="J14" s="275"/>
      <c r="K14" s="536"/>
      <c r="L14" s="165"/>
      <c r="M14" s="405"/>
      <c r="N14" s="156"/>
      <c r="O14" s="537"/>
      <c r="P14" s="516"/>
      <c r="Q14" s="193"/>
      <c r="R14" s="278"/>
      <c r="S14" s="279"/>
      <c r="T14" s="168"/>
      <c r="U14" s="168"/>
      <c r="V14" s="168"/>
      <c r="W14" s="383"/>
      <c r="X14" s="439"/>
      <c r="Y14" s="281"/>
      <c r="Z14" s="199"/>
      <c r="AA14" s="154"/>
    </row>
    <row r="15" spans="1:27" ht="17.399999999999999">
      <c r="A15" s="664"/>
      <c r="B15" s="160">
        <v>10</v>
      </c>
      <c r="C15" s="100"/>
      <c r="D15" s="162"/>
      <c r="E15" s="188"/>
      <c r="F15" s="273"/>
      <c r="G15" s="511"/>
      <c r="H15" s="277"/>
      <c r="I15" s="156"/>
      <c r="J15" s="275"/>
      <c r="K15" s="536"/>
      <c r="L15" s="165"/>
      <c r="M15" s="405"/>
      <c r="N15" s="156"/>
      <c r="O15" s="537"/>
      <c r="P15" s="427"/>
      <c r="Q15" s="193"/>
      <c r="R15" s="167"/>
      <c r="S15" s="168"/>
      <c r="T15" s="168"/>
      <c r="U15" s="168"/>
      <c r="V15" s="168"/>
      <c r="W15" s="385"/>
      <c r="X15" s="439"/>
      <c r="Y15" s="281"/>
      <c r="Z15" s="173"/>
      <c r="AA15" s="140"/>
    </row>
    <row r="16" spans="1:27" ht="15" customHeight="1">
      <c r="A16" s="664"/>
      <c r="B16" s="160">
        <v>11</v>
      </c>
      <c r="C16" s="100"/>
      <c r="D16" s="162"/>
      <c r="E16" s="188"/>
      <c r="F16" s="273"/>
      <c r="G16" s="511"/>
      <c r="H16" s="277"/>
      <c r="I16" s="156"/>
      <c r="J16" s="275"/>
      <c r="K16" s="536"/>
      <c r="L16" s="165"/>
      <c r="M16" s="405"/>
      <c r="N16" s="156"/>
      <c r="O16" s="537"/>
      <c r="P16" s="427"/>
      <c r="Q16" s="193"/>
      <c r="R16" s="167"/>
      <c r="S16" s="168"/>
      <c r="T16" s="168"/>
      <c r="U16" s="168"/>
      <c r="V16" s="168"/>
      <c r="W16" s="385"/>
      <c r="X16" s="439"/>
      <c r="Y16" s="281"/>
      <c r="Z16" s="173"/>
      <c r="AA16" s="140"/>
    </row>
    <row r="17" spans="1:27" ht="15" customHeight="1">
      <c r="A17" s="664"/>
      <c r="B17" s="160">
        <v>12</v>
      </c>
      <c r="C17" s="187"/>
      <c r="D17" s="162"/>
      <c r="E17" s="188"/>
      <c r="F17" s="163"/>
      <c r="G17" s="189"/>
      <c r="H17" s="190"/>
      <c r="I17" s="156"/>
      <c r="J17" s="191"/>
      <c r="K17" s="529"/>
      <c r="L17" s="165"/>
      <c r="M17" s="166"/>
      <c r="N17" s="156"/>
      <c r="O17" s="228"/>
      <c r="P17" s="192"/>
      <c r="Q17" s="193"/>
      <c r="R17" s="167"/>
      <c r="S17" s="168"/>
      <c r="T17" s="168"/>
      <c r="U17" s="168"/>
      <c r="V17" s="168"/>
      <c r="W17" s="385"/>
      <c r="X17" s="161"/>
      <c r="Y17" s="195"/>
      <c r="Z17" s="171"/>
      <c r="AA17" s="39"/>
    </row>
    <row r="18" spans="1:27" ht="15" customHeight="1">
      <c r="A18" s="664"/>
      <c r="B18" s="160">
        <v>13</v>
      </c>
      <c r="C18" s="187"/>
      <c r="D18" s="162"/>
      <c r="E18" s="188"/>
      <c r="F18" s="163"/>
      <c r="G18" s="189"/>
      <c r="H18" s="190"/>
      <c r="I18" s="156"/>
      <c r="J18" s="191"/>
      <c r="K18" s="529"/>
      <c r="L18" s="165"/>
      <c r="M18" s="166"/>
      <c r="N18" s="156"/>
      <c r="O18" s="229"/>
      <c r="P18" s="192"/>
      <c r="Q18" s="193"/>
      <c r="R18" s="167"/>
      <c r="S18" s="168"/>
      <c r="T18" s="168"/>
      <c r="U18" s="168"/>
      <c r="V18" s="168"/>
      <c r="W18" s="385"/>
      <c r="X18" s="161"/>
      <c r="Y18" s="195"/>
      <c r="Z18" s="171"/>
      <c r="AA18" s="39"/>
    </row>
    <row r="19" spans="1:27" ht="15" customHeight="1">
      <c r="A19" s="664"/>
      <c r="B19" s="160">
        <v>14</v>
      </c>
      <c r="C19" s="187"/>
      <c r="D19" s="162"/>
      <c r="E19" s="188"/>
      <c r="F19" s="163"/>
      <c r="G19" s="189"/>
      <c r="H19" s="190"/>
      <c r="I19" s="156"/>
      <c r="J19" s="191"/>
      <c r="K19" s="529"/>
      <c r="L19" s="165"/>
      <c r="M19" s="166"/>
      <c r="N19" s="156"/>
      <c r="O19" s="537"/>
      <c r="P19" s="411"/>
      <c r="Q19" s="193"/>
      <c r="R19" s="167"/>
      <c r="S19" s="168"/>
      <c r="T19" s="168"/>
      <c r="U19" s="168"/>
      <c r="V19" s="168"/>
      <c r="W19" s="385"/>
      <c r="X19" s="161"/>
      <c r="Y19" s="195"/>
      <c r="Z19" s="172"/>
      <c r="AA19" s="142"/>
    </row>
    <row r="20" spans="1:27" ht="15" customHeight="1">
      <c r="A20" s="664"/>
      <c r="B20" s="160">
        <v>15</v>
      </c>
      <c r="C20" s="187"/>
      <c r="D20" s="162"/>
      <c r="E20" s="188"/>
      <c r="F20" s="163"/>
      <c r="G20" s="189"/>
      <c r="H20" s="190"/>
      <c r="I20" s="156"/>
      <c r="J20" s="191"/>
      <c r="K20" s="529"/>
      <c r="L20" s="165"/>
      <c r="M20" s="166"/>
      <c r="N20" s="156"/>
      <c r="O20" s="537"/>
      <c r="P20" s="411"/>
      <c r="Q20" s="193"/>
      <c r="R20" s="167"/>
      <c r="S20" s="168"/>
      <c r="T20" s="168"/>
      <c r="U20" s="168"/>
      <c r="V20" s="168"/>
      <c r="W20" s="385"/>
      <c r="X20" s="161"/>
      <c r="Y20" s="195"/>
      <c r="Z20" s="172"/>
      <c r="AA20" s="142"/>
    </row>
    <row r="21" spans="1:27" ht="15" customHeight="1">
      <c r="A21" s="664"/>
      <c r="B21" s="160">
        <v>16</v>
      </c>
      <c r="C21" s="187"/>
      <c r="D21" s="162"/>
      <c r="E21" s="188"/>
      <c r="F21" s="163"/>
      <c r="G21" s="189"/>
      <c r="H21" s="190"/>
      <c r="I21" s="156"/>
      <c r="J21" s="191"/>
      <c r="K21" s="529"/>
      <c r="L21" s="165"/>
      <c r="M21" s="166"/>
      <c r="N21" s="156"/>
      <c r="O21" s="537"/>
      <c r="P21" s="411"/>
      <c r="Q21" s="193"/>
      <c r="R21" s="167"/>
      <c r="S21" s="168"/>
      <c r="T21" s="168"/>
      <c r="U21" s="168"/>
      <c r="V21" s="168"/>
      <c r="W21" s="385"/>
      <c r="X21" s="161"/>
      <c r="Y21" s="195"/>
      <c r="Z21" s="172"/>
      <c r="AA21" s="142"/>
    </row>
    <row r="22" spans="1:27" ht="15" customHeight="1">
      <c r="A22" s="664"/>
      <c r="B22" s="160">
        <v>17</v>
      </c>
      <c r="C22" s="187"/>
      <c r="D22" s="162"/>
      <c r="E22" s="188"/>
      <c r="F22" s="163"/>
      <c r="G22" s="189"/>
      <c r="H22" s="190"/>
      <c r="I22" s="156"/>
      <c r="J22" s="191"/>
      <c r="K22" s="529"/>
      <c r="L22" s="165"/>
      <c r="M22" s="166"/>
      <c r="N22" s="156"/>
      <c r="O22" s="229"/>
      <c r="P22" s="192"/>
      <c r="Q22" s="193"/>
      <c r="R22" s="167"/>
      <c r="S22" s="168"/>
      <c r="T22" s="168"/>
      <c r="U22" s="168"/>
      <c r="V22" s="168"/>
      <c r="W22" s="385"/>
      <c r="X22" s="161"/>
      <c r="Y22" s="195"/>
      <c r="Z22" s="171"/>
      <c r="AA22" s="39"/>
    </row>
    <row r="23" spans="1:27" ht="15" customHeight="1">
      <c r="A23" s="664"/>
      <c r="B23" s="160">
        <v>18</v>
      </c>
      <c r="C23" s="187"/>
      <c r="D23" s="162"/>
      <c r="E23" s="188"/>
      <c r="F23" s="163"/>
      <c r="G23" s="189"/>
      <c r="H23" s="190"/>
      <c r="I23" s="156"/>
      <c r="J23" s="191"/>
      <c r="K23" s="529"/>
      <c r="L23" s="165"/>
      <c r="M23" s="166"/>
      <c r="N23" s="156"/>
      <c r="O23" s="228"/>
      <c r="P23" s="192"/>
      <c r="Q23" s="193"/>
      <c r="R23" s="167"/>
      <c r="S23" s="168"/>
      <c r="T23" s="168"/>
      <c r="U23" s="168"/>
      <c r="V23" s="168"/>
      <c r="W23" s="383"/>
      <c r="X23" s="161"/>
      <c r="Y23" s="195"/>
      <c r="Z23" s="201"/>
      <c r="AA23" s="151"/>
    </row>
    <row r="24" spans="1:27" ht="15" customHeight="1">
      <c r="A24" s="664"/>
      <c r="B24" s="160">
        <v>19</v>
      </c>
      <c r="C24" s="187"/>
      <c r="D24" s="162"/>
      <c r="E24" s="188"/>
      <c r="F24" s="163"/>
      <c r="G24" s="189"/>
      <c r="H24" s="190"/>
      <c r="I24" s="156"/>
      <c r="J24" s="191"/>
      <c r="K24" s="529"/>
      <c r="L24" s="165"/>
      <c r="M24" s="166"/>
      <c r="N24" s="156"/>
      <c r="O24" s="157"/>
      <c r="P24" s="192"/>
      <c r="Q24" s="193"/>
      <c r="R24" s="167"/>
      <c r="S24" s="168"/>
      <c r="T24" s="168"/>
      <c r="U24" s="168"/>
      <c r="V24" s="168"/>
      <c r="W24" s="385"/>
      <c r="X24" s="161"/>
      <c r="Y24" s="195"/>
      <c r="Z24" s="171"/>
      <c r="AA24" s="39"/>
    </row>
    <row r="25" spans="1:27" ht="15" customHeight="1">
      <c r="A25" s="664"/>
      <c r="B25" s="160">
        <v>20</v>
      </c>
      <c r="C25" s="187"/>
      <c r="D25" s="162"/>
      <c r="E25" s="188"/>
      <c r="F25" s="163"/>
      <c r="G25" s="189"/>
      <c r="H25" s="190"/>
      <c r="I25" s="156"/>
      <c r="J25" s="191"/>
      <c r="K25" s="529"/>
      <c r="L25" s="165"/>
      <c r="M25" s="166"/>
      <c r="N25" s="156"/>
      <c r="O25" s="229"/>
      <c r="P25" s="192"/>
      <c r="Q25" s="193"/>
      <c r="R25" s="167"/>
      <c r="S25" s="168"/>
      <c r="T25" s="168"/>
      <c r="U25" s="168"/>
      <c r="V25" s="168"/>
      <c r="W25" s="385"/>
      <c r="X25" s="161"/>
      <c r="Y25" s="195"/>
      <c r="Z25" s="171"/>
      <c r="AA25" s="39"/>
    </row>
    <row r="26" spans="1:27" ht="15" customHeight="1">
      <c r="A26" s="664"/>
      <c r="B26" s="160">
        <v>21</v>
      </c>
      <c r="C26" s="187"/>
      <c r="D26" s="162"/>
      <c r="E26" s="188"/>
      <c r="F26" s="163"/>
      <c r="G26" s="189"/>
      <c r="H26" s="190"/>
      <c r="I26" s="156"/>
      <c r="J26" s="191"/>
      <c r="K26" s="529"/>
      <c r="L26" s="165"/>
      <c r="M26" s="166"/>
      <c r="N26" s="156"/>
      <c r="O26" s="157"/>
      <c r="P26" s="192"/>
      <c r="Q26" s="193"/>
      <c r="R26" s="167"/>
      <c r="S26" s="168"/>
      <c r="T26" s="168"/>
      <c r="U26" s="168"/>
      <c r="V26" s="168"/>
      <c r="W26" s="573"/>
      <c r="X26" s="161"/>
      <c r="Y26" s="195"/>
      <c r="Z26" s="201"/>
      <c r="AA26" s="151"/>
    </row>
    <row r="27" spans="1:27" ht="15" customHeight="1">
      <c r="A27" s="664"/>
      <c r="B27" s="160">
        <v>22</v>
      </c>
      <c r="C27" s="187"/>
      <c r="D27" s="162"/>
      <c r="E27" s="188"/>
      <c r="F27" s="163"/>
      <c r="G27" s="189"/>
      <c r="H27" s="190"/>
      <c r="I27" s="156"/>
      <c r="J27" s="191"/>
      <c r="K27" s="529"/>
      <c r="L27" s="165"/>
      <c r="M27" s="166"/>
      <c r="N27" s="156"/>
      <c r="O27" s="157"/>
      <c r="P27" s="192"/>
      <c r="Q27" s="193"/>
      <c r="R27" s="167"/>
      <c r="S27" s="168"/>
      <c r="T27" s="168"/>
      <c r="U27" s="168"/>
      <c r="V27" s="168"/>
      <c r="W27" s="574"/>
      <c r="X27" s="161"/>
      <c r="Y27" s="195"/>
      <c r="Z27" s="201"/>
      <c r="AA27" s="151"/>
    </row>
    <row r="28" spans="1:27" ht="15" customHeight="1">
      <c r="A28" s="664"/>
      <c r="B28" s="160">
        <v>23</v>
      </c>
      <c r="C28" s="187"/>
      <c r="D28" s="162"/>
      <c r="E28" s="188"/>
      <c r="F28" s="163"/>
      <c r="G28" s="189"/>
      <c r="H28" s="190"/>
      <c r="I28" s="156"/>
      <c r="J28" s="191"/>
      <c r="K28" s="529"/>
      <c r="L28" s="165"/>
      <c r="M28" s="166"/>
      <c r="N28" s="156"/>
      <c r="O28" s="157"/>
      <c r="P28" s="192"/>
      <c r="Q28" s="193"/>
      <c r="R28" s="167"/>
      <c r="S28" s="168"/>
      <c r="T28" s="168"/>
      <c r="U28" s="168"/>
      <c r="V28" s="168"/>
      <c r="W28" s="385"/>
      <c r="X28" s="161"/>
      <c r="Y28" s="195"/>
      <c r="Z28" s="171"/>
      <c r="AA28" s="39"/>
    </row>
    <row r="29" spans="1:27" ht="15" customHeight="1">
      <c r="A29" s="664"/>
      <c r="B29" s="160">
        <v>24</v>
      </c>
      <c r="C29" s="187"/>
      <c r="D29" s="162"/>
      <c r="E29" s="188"/>
      <c r="F29" s="163"/>
      <c r="G29" s="189"/>
      <c r="H29" s="190"/>
      <c r="I29" s="156"/>
      <c r="J29" s="191"/>
      <c r="K29" s="529"/>
      <c r="L29" s="165"/>
      <c r="M29" s="166"/>
      <c r="N29" s="156"/>
      <c r="O29" s="229"/>
      <c r="P29" s="192"/>
      <c r="Q29" s="193"/>
      <c r="R29" s="167"/>
      <c r="S29" s="168"/>
      <c r="T29" s="168"/>
      <c r="U29" s="168"/>
      <c r="V29" s="168"/>
      <c r="W29" s="385"/>
      <c r="X29" s="161"/>
      <c r="Y29" s="195"/>
      <c r="Z29" s="171"/>
      <c r="AA29" s="39"/>
    </row>
    <row r="30" spans="1:27" ht="15" customHeight="1">
      <c r="A30" s="664"/>
      <c r="B30" s="160">
        <v>25</v>
      </c>
      <c r="C30" s="187"/>
      <c r="D30" s="162"/>
      <c r="E30" s="188"/>
      <c r="F30" s="163"/>
      <c r="G30" s="189"/>
      <c r="H30" s="190"/>
      <c r="I30" s="156"/>
      <c r="J30" s="191"/>
      <c r="K30" s="529"/>
      <c r="L30" s="165"/>
      <c r="M30" s="166"/>
      <c r="N30" s="156"/>
      <c r="O30" s="228"/>
      <c r="P30" s="192"/>
      <c r="Q30" s="193"/>
      <c r="R30" s="167"/>
      <c r="S30" s="168"/>
      <c r="T30" s="168"/>
      <c r="U30" s="168"/>
      <c r="V30" s="168"/>
      <c r="W30" s="385"/>
      <c r="X30" s="161"/>
      <c r="Y30" s="195"/>
      <c r="Z30" s="171"/>
      <c r="AA30" s="39"/>
    </row>
    <row r="31" spans="1:27" ht="15" customHeight="1">
      <c r="A31" s="664"/>
      <c r="B31" s="160">
        <v>26</v>
      </c>
      <c r="C31" s="187"/>
      <c r="D31" s="162"/>
      <c r="E31" s="188"/>
      <c r="F31" s="163"/>
      <c r="G31" s="189"/>
      <c r="H31" s="190"/>
      <c r="I31" s="156"/>
      <c r="J31" s="191"/>
      <c r="K31" s="529"/>
      <c r="L31" s="165"/>
      <c r="M31" s="166"/>
      <c r="N31" s="156"/>
      <c r="O31" s="537"/>
      <c r="P31" s="411"/>
      <c r="Q31" s="193"/>
      <c r="R31" s="167"/>
      <c r="S31" s="168"/>
      <c r="T31" s="168"/>
      <c r="U31" s="168"/>
      <c r="V31" s="168"/>
      <c r="W31" s="385"/>
      <c r="X31" s="161"/>
      <c r="Y31" s="195"/>
      <c r="Z31" s="172"/>
      <c r="AA31" s="142"/>
    </row>
    <row r="32" spans="1:27" ht="15" customHeight="1" thickBot="1">
      <c r="A32" s="664"/>
      <c r="B32" s="442">
        <v>27</v>
      </c>
      <c r="C32" s="520"/>
      <c r="D32" s="444"/>
      <c r="E32" s="530"/>
      <c r="F32" s="446"/>
      <c r="G32" s="521"/>
      <c r="H32" s="522"/>
      <c r="I32" s="449"/>
      <c r="J32" s="448"/>
      <c r="K32" s="531"/>
      <c r="L32" s="451"/>
      <c r="M32" s="452"/>
      <c r="N32" s="449"/>
      <c r="O32" s="228"/>
      <c r="P32" s="523"/>
      <c r="Q32" s="454"/>
      <c r="R32" s="455"/>
      <c r="S32" s="456"/>
      <c r="T32" s="168"/>
      <c r="U32" s="168"/>
      <c r="V32" s="168"/>
      <c r="W32" s="532"/>
      <c r="X32" s="443"/>
      <c r="Y32" s="539"/>
      <c r="Z32" s="227"/>
      <c r="AA32" s="43"/>
    </row>
    <row r="33" spans="1:27" ht="15" thickBot="1">
      <c r="A33" s="2"/>
      <c r="B33" s="678"/>
      <c r="C33" s="678"/>
      <c r="D33" s="678"/>
      <c r="E33" s="678"/>
      <c r="F33" s="7"/>
      <c r="G33" s="7"/>
      <c r="H33" s="44"/>
      <c r="I33" s="44"/>
      <c r="J33" s="44"/>
      <c r="K33" s="45"/>
      <c r="L33" s="44"/>
      <c r="M33" s="44"/>
      <c r="N33" s="44"/>
      <c r="O33" s="44"/>
      <c r="P33" s="152">
        <f>SUM(P6:P32)</f>
        <v>0</v>
      </c>
      <c r="Q33" s="63"/>
      <c r="R33" s="148">
        <f t="shared" ref="R33:W33" si="0">SUM(R6:R32)</f>
        <v>0</v>
      </c>
      <c r="S33" s="64">
        <f t="shared" si="0"/>
        <v>0</v>
      </c>
      <c r="T33" s="65">
        <f t="shared" si="0"/>
        <v>0</v>
      </c>
      <c r="U33" s="64">
        <f t="shared" si="0"/>
        <v>0</v>
      </c>
      <c r="V33" s="64">
        <f t="shared" si="0"/>
        <v>0</v>
      </c>
      <c r="W33" s="76">
        <f t="shared" si="0"/>
        <v>0</v>
      </c>
      <c r="X33" s="7"/>
      <c r="Y33" s="7"/>
      <c r="Z33" s="7"/>
      <c r="AA33" s="46"/>
    </row>
    <row r="34" spans="1:27" ht="15.75" customHeight="1" thickBot="1">
      <c r="A34" s="2"/>
      <c r="B34" s="666" t="s">
        <v>12</v>
      </c>
      <c r="C34" s="667"/>
      <c r="D34" s="85">
        <v>0</v>
      </c>
      <c r="E34" s="54">
        <f>R9+R17+R18+R22+R24+R25+R28+R29+R30+R32</f>
        <v>0</v>
      </c>
      <c r="F34" s="60"/>
      <c r="G34" s="670" t="s">
        <v>39</v>
      </c>
      <c r="H34" s="671"/>
      <c r="I34" s="686">
        <f>E38-E37</f>
        <v>0</v>
      </c>
      <c r="J34" s="687"/>
      <c r="K34" s="6"/>
      <c r="L34" s="6"/>
      <c r="X34" s="6"/>
      <c r="Y34" s="6"/>
      <c r="Z34" s="6"/>
    </row>
    <row r="35" spans="1:27" ht="15.75" customHeight="1" thickBot="1">
      <c r="A35" s="2"/>
      <c r="B35" s="668" t="s">
        <v>18</v>
      </c>
      <c r="C35" s="669"/>
      <c r="D35" s="86">
        <v>0</v>
      </c>
      <c r="E35" s="55">
        <v>0</v>
      </c>
      <c r="F35" s="61"/>
      <c r="G35" s="672"/>
      <c r="H35" s="673"/>
      <c r="I35" s="688"/>
      <c r="J35" s="689"/>
      <c r="K35" s="6"/>
      <c r="L35" s="6"/>
    </row>
    <row r="36" spans="1:27" ht="15" thickBot="1">
      <c r="A36" s="2"/>
      <c r="B36" s="648" t="s">
        <v>14</v>
      </c>
      <c r="C36" s="649"/>
      <c r="D36" s="133">
        <v>0</v>
      </c>
      <c r="E36" s="56">
        <f>W33</f>
        <v>0</v>
      </c>
      <c r="F36" s="2"/>
      <c r="G36" s="62"/>
      <c r="H36" s="6"/>
      <c r="I36" s="6"/>
      <c r="J36" s="6"/>
      <c r="K36" s="6"/>
      <c r="L36" s="6"/>
    </row>
    <row r="37" spans="1:27" ht="15.75" customHeight="1" thickBot="1">
      <c r="A37" s="2"/>
      <c r="B37" s="650" t="s">
        <v>13</v>
      </c>
      <c r="C37" s="651"/>
      <c r="D37" s="134">
        <v>0</v>
      </c>
      <c r="E37" s="57">
        <f>P33</f>
        <v>0</v>
      </c>
      <c r="J37" s="5"/>
      <c r="K37" s="6"/>
      <c r="L37" s="6"/>
    </row>
    <row r="38" spans="1:27" ht="15" thickBot="1">
      <c r="B38" s="652" t="s">
        <v>6</v>
      </c>
      <c r="C38" s="653"/>
      <c r="D38" s="98">
        <f>D34+D35+D36+D37</f>
        <v>0</v>
      </c>
      <c r="E38" s="58">
        <f>R33</f>
        <v>0</v>
      </c>
      <c r="G38" s="80"/>
      <c r="H38" s="80"/>
    </row>
    <row r="39" spans="1:27" ht="15" thickBot="1">
      <c r="B39" s="81"/>
      <c r="C39" s="81"/>
      <c r="D39" s="82"/>
      <c r="E39" s="83"/>
      <c r="G39" s="80"/>
      <c r="H39" s="80"/>
    </row>
    <row r="40" spans="1:27" ht="15" thickBot="1">
      <c r="B40" s="654" t="s">
        <v>48</v>
      </c>
      <c r="C40" s="655"/>
      <c r="D40" s="642">
        <f>S33</f>
        <v>0</v>
      </c>
      <c r="E40" s="643"/>
      <c r="G40" s="80"/>
      <c r="H40" s="80"/>
    </row>
    <row r="41" spans="1:27" ht="15" thickBot="1"/>
    <row r="42" spans="1:27" ht="33" customHeight="1" thickBot="1">
      <c r="B42" s="644" t="s">
        <v>9</v>
      </c>
      <c r="C42" s="645"/>
      <c r="D42" s="8" t="s">
        <v>35</v>
      </c>
    </row>
    <row r="43" spans="1:27">
      <c r="B43" s="646" t="s">
        <v>24</v>
      </c>
      <c r="C43" s="647"/>
      <c r="D43" s="51">
        <v>9</v>
      </c>
      <c r="E43" s="4"/>
      <c r="F43" s="4"/>
    </row>
    <row r="44" spans="1:27">
      <c r="B44" s="656" t="s">
        <v>25</v>
      </c>
      <c r="C44" s="657"/>
      <c r="D44" s="52">
        <v>3</v>
      </c>
      <c r="E44" s="4"/>
      <c r="F44" s="4"/>
    </row>
    <row r="45" spans="1:27">
      <c r="B45" s="656" t="s">
        <v>26</v>
      </c>
      <c r="C45" s="657"/>
      <c r="D45" s="52">
        <v>2</v>
      </c>
      <c r="E45" s="4"/>
      <c r="F45" s="4"/>
    </row>
    <row r="46" spans="1:27">
      <c r="B46" s="656" t="s">
        <v>27</v>
      </c>
      <c r="C46" s="657"/>
      <c r="D46" s="52">
        <f>COUNTIF(M6:M32,"Menuiserie")</f>
        <v>0</v>
      </c>
      <c r="E46" s="4"/>
      <c r="F46" s="4"/>
    </row>
    <row r="47" spans="1:27">
      <c r="B47" s="656" t="s">
        <v>28</v>
      </c>
      <c r="C47" s="657"/>
      <c r="D47" s="52">
        <f>COUNTIF(M10:M36,"douche")</f>
        <v>0</v>
      </c>
      <c r="E47" s="4"/>
      <c r="F47" s="4"/>
    </row>
    <row r="48" spans="1:27">
      <c r="B48" s="656" t="s">
        <v>29</v>
      </c>
      <c r="C48" s="657"/>
      <c r="D48" s="52">
        <f>COUNTIF(M6:M32,"Plomberie")</f>
        <v>0</v>
      </c>
      <c r="E48" s="4"/>
      <c r="F48" s="4"/>
    </row>
    <row r="49" spans="2:6">
      <c r="B49" s="656" t="s">
        <v>30</v>
      </c>
      <c r="C49" s="657"/>
      <c r="D49" s="52">
        <f>COUNTIF(M6:M32,"Maçonnerie")</f>
        <v>0</v>
      </c>
      <c r="E49" s="4"/>
      <c r="F49" s="4"/>
    </row>
    <row r="50" spans="2:6">
      <c r="B50" s="656" t="s">
        <v>31</v>
      </c>
      <c r="C50" s="657"/>
      <c r="D50" s="52">
        <f>COUNTIF(M6:M32,"fenetre")</f>
        <v>0</v>
      </c>
      <c r="E50" s="4"/>
      <c r="F50" s="4"/>
    </row>
    <row r="51" spans="2:6">
      <c r="B51" s="656" t="s">
        <v>32</v>
      </c>
      <c r="C51" s="657"/>
      <c r="D51" s="52">
        <f>COUNTIF(M6:M32,"Volets")</f>
        <v>0</v>
      </c>
      <c r="E51" s="4"/>
      <c r="F51" s="4"/>
    </row>
    <row r="52" spans="2:6">
      <c r="B52" s="656" t="s">
        <v>33</v>
      </c>
      <c r="C52" s="657"/>
      <c r="D52" s="52">
        <f>COUNTIF(M6:M32,"Alarme")</f>
        <v>0</v>
      </c>
      <c r="E52" s="4"/>
      <c r="F52" s="4"/>
    </row>
    <row r="53" spans="2:6" ht="15" thickBot="1">
      <c r="B53" s="49" t="s">
        <v>34</v>
      </c>
      <c r="C53" s="50"/>
      <c r="D53" s="53">
        <f>COUNTIF(M6:M32,"sol")</f>
        <v>0</v>
      </c>
      <c r="E53" s="6"/>
      <c r="F53" s="6"/>
    </row>
  </sheetData>
  <autoFilter ref="A5:AA38"/>
  <mergeCells count="23">
    <mergeCell ref="B51:C51"/>
    <mergeCell ref="B52:C52"/>
    <mergeCell ref="B45:C45"/>
    <mergeCell ref="B46:C46"/>
    <mergeCell ref="B47:C47"/>
    <mergeCell ref="B48:C48"/>
    <mergeCell ref="B49:C49"/>
    <mergeCell ref="B50:C50"/>
    <mergeCell ref="B33:E33"/>
    <mergeCell ref="A2:AA2"/>
    <mergeCell ref="A6:A32"/>
    <mergeCell ref="B44:C44"/>
    <mergeCell ref="B34:C34"/>
    <mergeCell ref="G34:H35"/>
    <mergeCell ref="I34:J35"/>
    <mergeCell ref="B35:C35"/>
    <mergeCell ref="B36:C36"/>
    <mergeCell ref="B37:C37"/>
    <mergeCell ref="B38:C38"/>
    <mergeCell ref="B40:C40"/>
    <mergeCell ref="D40:E40"/>
    <mergeCell ref="B42:C42"/>
    <mergeCell ref="B43:C43"/>
  </mergeCells>
  <conditionalFormatting sqref="O6">
    <cfRule type="containsText" dxfId="79" priority="76" operator="containsText" text="T5">
      <formula>NOT(ISERROR(SEARCH("T5",O6)))</formula>
    </cfRule>
    <cfRule type="containsText" dxfId="78" priority="77" operator="containsText" text="T4">
      <formula>NOT(ISERROR(SEARCH("T4",O6)))</formula>
    </cfRule>
    <cfRule type="containsText" dxfId="77" priority="78" operator="containsText" text="T3">
      <formula>NOT(ISERROR(SEARCH("T3",O6)))</formula>
    </cfRule>
    <cfRule type="containsText" dxfId="76" priority="79" operator="containsText" text="T2">
      <formula>NOT(ISERROR(SEARCH("T2",O6)))</formula>
    </cfRule>
    <cfRule type="containsText" dxfId="75" priority="80" operator="containsText" text="T1">
      <formula>NOT(ISERROR(SEARCH("T1",O6)))</formula>
    </cfRule>
  </conditionalFormatting>
  <conditionalFormatting sqref="O9">
    <cfRule type="containsText" dxfId="74" priority="71" operator="containsText" text="T5">
      <formula>NOT(ISERROR(SEARCH("T5",O9)))</formula>
    </cfRule>
    <cfRule type="containsText" dxfId="73" priority="72" operator="containsText" text="T4">
      <formula>NOT(ISERROR(SEARCH("T4",O9)))</formula>
    </cfRule>
    <cfRule type="containsText" dxfId="72" priority="73" operator="containsText" text="T3">
      <formula>NOT(ISERROR(SEARCH("T3",O9)))</formula>
    </cfRule>
    <cfRule type="containsText" dxfId="71" priority="74" operator="containsText" text="T2">
      <formula>NOT(ISERROR(SEARCH("T2",O9)))</formula>
    </cfRule>
    <cfRule type="containsText" dxfId="70" priority="75" operator="containsText" text="T1">
      <formula>NOT(ISERROR(SEARCH("T1",O9)))</formula>
    </cfRule>
  </conditionalFormatting>
  <conditionalFormatting sqref="O28">
    <cfRule type="containsText" dxfId="69" priority="66" operator="containsText" text="T5">
      <formula>NOT(ISERROR(SEARCH("T5",O28)))</formula>
    </cfRule>
    <cfRule type="containsText" dxfId="68" priority="67" operator="containsText" text="T4">
      <formula>NOT(ISERROR(SEARCH("T4",O28)))</formula>
    </cfRule>
    <cfRule type="containsText" dxfId="67" priority="68" operator="containsText" text="T3">
      <formula>NOT(ISERROR(SEARCH("T3",O28)))</formula>
    </cfRule>
    <cfRule type="containsText" dxfId="66" priority="69" operator="containsText" text="T2">
      <formula>NOT(ISERROR(SEARCH("T2",O28)))</formula>
    </cfRule>
    <cfRule type="containsText" dxfId="65" priority="70" operator="containsText" text="T1">
      <formula>NOT(ISERROR(SEARCH("T1",O28)))</formula>
    </cfRule>
  </conditionalFormatting>
  <conditionalFormatting sqref="O11">
    <cfRule type="containsText" dxfId="64" priority="61" operator="containsText" text="T5">
      <formula>NOT(ISERROR(SEARCH("T5",O11)))</formula>
    </cfRule>
    <cfRule type="containsText" dxfId="63" priority="62" operator="containsText" text="T4">
      <formula>NOT(ISERROR(SEARCH("T4",O11)))</formula>
    </cfRule>
    <cfRule type="containsText" dxfId="62" priority="63" operator="containsText" text="T3">
      <formula>NOT(ISERROR(SEARCH("T3",O11)))</formula>
    </cfRule>
    <cfRule type="containsText" dxfId="61" priority="64" operator="containsText" text="T2">
      <formula>NOT(ISERROR(SEARCH("T2",O11)))</formula>
    </cfRule>
    <cfRule type="containsText" dxfId="60" priority="65" operator="containsText" text="T1">
      <formula>NOT(ISERROR(SEARCH("T1",O11)))</formula>
    </cfRule>
  </conditionalFormatting>
  <conditionalFormatting sqref="O18">
    <cfRule type="containsText" dxfId="59" priority="56" operator="containsText" text="T5">
      <formula>NOT(ISERROR(SEARCH("T5",O18)))</formula>
    </cfRule>
    <cfRule type="containsText" dxfId="58" priority="57" operator="containsText" text="T4">
      <formula>NOT(ISERROR(SEARCH("T4",O18)))</formula>
    </cfRule>
    <cfRule type="containsText" dxfId="57" priority="58" operator="containsText" text="T3">
      <formula>NOT(ISERROR(SEARCH("T3",O18)))</formula>
    </cfRule>
    <cfRule type="containsText" dxfId="56" priority="59" operator="containsText" text="T2">
      <formula>NOT(ISERROR(SEARCH("T2",O18)))</formula>
    </cfRule>
    <cfRule type="containsText" dxfId="55" priority="60" operator="containsText" text="T1">
      <formula>NOT(ISERROR(SEARCH("T1",O18)))</formula>
    </cfRule>
  </conditionalFormatting>
  <conditionalFormatting sqref="O27">
    <cfRule type="containsText" dxfId="54" priority="51" operator="containsText" text="T5">
      <formula>NOT(ISERROR(SEARCH("T5",O27)))</formula>
    </cfRule>
    <cfRule type="containsText" dxfId="53" priority="52" operator="containsText" text="T4">
      <formula>NOT(ISERROR(SEARCH("T4",O27)))</formula>
    </cfRule>
    <cfRule type="containsText" dxfId="52" priority="53" operator="containsText" text="T3">
      <formula>NOT(ISERROR(SEARCH("T3",O27)))</formula>
    </cfRule>
    <cfRule type="containsText" dxfId="51" priority="54" operator="containsText" text="T2">
      <formula>NOT(ISERROR(SEARCH("T2",O27)))</formula>
    </cfRule>
    <cfRule type="containsText" dxfId="50" priority="55" operator="containsText" text="T1">
      <formula>NOT(ISERROR(SEARCH("T1",O27)))</formula>
    </cfRule>
  </conditionalFormatting>
  <conditionalFormatting sqref="O22">
    <cfRule type="containsText" dxfId="49" priority="46" operator="containsText" text="T5">
      <formula>NOT(ISERROR(SEARCH("T5",O22)))</formula>
    </cfRule>
    <cfRule type="containsText" dxfId="48" priority="47" operator="containsText" text="T4">
      <formula>NOT(ISERROR(SEARCH("T4",O22)))</formula>
    </cfRule>
    <cfRule type="containsText" dxfId="47" priority="48" operator="containsText" text="T3">
      <formula>NOT(ISERROR(SEARCH("T3",O22)))</formula>
    </cfRule>
    <cfRule type="containsText" dxfId="46" priority="49" operator="containsText" text="T2">
      <formula>NOT(ISERROR(SEARCH("T2",O22)))</formula>
    </cfRule>
    <cfRule type="containsText" dxfId="45" priority="50" operator="containsText" text="T1">
      <formula>NOT(ISERROR(SEARCH("T1",O22)))</formula>
    </cfRule>
  </conditionalFormatting>
  <conditionalFormatting sqref="O25">
    <cfRule type="containsText" dxfId="44" priority="41" operator="containsText" text="T5">
      <formula>NOT(ISERROR(SEARCH("T5",O25)))</formula>
    </cfRule>
    <cfRule type="containsText" dxfId="43" priority="42" operator="containsText" text="T4">
      <formula>NOT(ISERROR(SEARCH("T4",O25)))</formula>
    </cfRule>
    <cfRule type="containsText" dxfId="42" priority="43" operator="containsText" text="T3">
      <formula>NOT(ISERROR(SEARCH("T3",O25)))</formula>
    </cfRule>
    <cfRule type="containsText" dxfId="41" priority="44" operator="containsText" text="T2">
      <formula>NOT(ISERROR(SEARCH("T2",O25)))</formula>
    </cfRule>
    <cfRule type="containsText" dxfId="40" priority="45" operator="containsText" text="T1">
      <formula>NOT(ISERROR(SEARCH("T1",O25)))</formula>
    </cfRule>
  </conditionalFormatting>
  <conditionalFormatting sqref="O17">
    <cfRule type="containsText" dxfId="39" priority="36" operator="containsText" text="T5">
      <formula>NOT(ISERROR(SEARCH("T5",O17)))</formula>
    </cfRule>
    <cfRule type="containsText" dxfId="38" priority="37" operator="containsText" text="T4">
      <formula>NOT(ISERROR(SEARCH("T4",O17)))</formula>
    </cfRule>
    <cfRule type="containsText" dxfId="37" priority="38" operator="containsText" text="T3">
      <formula>NOT(ISERROR(SEARCH("T3",O17)))</formula>
    </cfRule>
    <cfRule type="containsText" dxfId="36" priority="39" operator="containsText" text="T2">
      <formula>NOT(ISERROR(SEARCH("T2",O17)))</formula>
    </cfRule>
    <cfRule type="containsText" dxfId="35" priority="40" operator="containsText" text="T1">
      <formula>NOT(ISERROR(SEARCH("T1",O17)))</formula>
    </cfRule>
  </conditionalFormatting>
  <conditionalFormatting sqref="O23">
    <cfRule type="containsText" dxfId="34" priority="31" operator="containsText" text="T5">
      <formula>NOT(ISERROR(SEARCH("T5",O23)))</formula>
    </cfRule>
    <cfRule type="containsText" dxfId="33" priority="32" operator="containsText" text="T4">
      <formula>NOT(ISERROR(SEARCH("T4",O23)))</formula>
    </cfRule>
    <cfRule type="containsText" dxfId="32" priority="33" operator="containsText" text="T3">
      <formula>NOT(ISERROR(SEARCH("T3",O23)))</formula>
    </cfRule>
    <cfRule type="containsText" dxfId="31" priority="34" operator="containsText" text="T2">
      <formula>NOT(ISERROR(SEARCH("T2",O23)))</formula>
    </cfRule>
    <cfRule type="containsText" dxfId="30" priority="35" operator="containsText" text="T1">
      <formula>NOT(ISERROR(SEARCH("T1",O23)))</formula>
    </cfRule>
  </conditionalFormatting>
  <conditionalFormatting sqref="O12">
    <cfRule type="containsText" dxfId="29" priority="26" operator="containsText" text="T5">
      <formula>NOT(ISERROR(SEARCH("T5",O12)))</formula>
    </cfRule>
    <cfRule type="containsText" dxfId="28" priority="27" operator="containsText" text="T4">
      <formula>NOT(ISERROR(SEARCH("T4",O12)))</formula>
    </cfRule>
    <cfRule type="containsText" dxfId="27" priority="28" operator="containsText" text="T3">
      <formula>NOT(ISERROR(SEARCH("T3",O12)))</formula>
    </cfRule>
    <cfRule type="containsText" dxfId="26" priority="29" operator="containsText" text="T2">
      <formula>NOT(ISERROR(SEARCH("T2",O12)))</formula>
    </cfRule>
    <cfRule type="containsText" dxfId="25" priority="30" operator="containsText" text="T1">
      <formula>NOT(ISERROR(SEARCH("T1",O12)))</formula>
    </cfRule>
  </conditionalFormatting>
  <conditionalFormatting sqref="O30">
    <cfRule type="containsText" dxfId="24" priority="21" operator="containsText" text="T5">
      <formula>NOT(ISERROR(SEARCH("T5",O30)))</formula>
    </cfRule>
    <cfRule type="containsText" dxfId="23" priority="22" operator="containsText" text="T4">
      <formula>NOT(ISERROR(SEARCH("T4",O30)))</formula>
    </cfRule>
    <cfRule type="containsText" dxfId="22" priority="23" operator="containsText" text="T3">
      <formula>NOT(ISERROR(SEARCH("T3",O30)))</formula>
    </cfRule>
    <cfRule type="containsText" dxfId="21" priority="24" operator="containsText" text="T2">
      <formula>NOT(ISERROR(SEARCH("T2",O30)))</formula>
    </cfRule>
    <cfRule type="containsText" dxfId="20" priority="25" operator="containsText" text="T1">
      <formula>NOT(ISERROR(SEARCH("T1",O30)))</formula>
    </cfRule>
  </conditionalFormatting>
  <conditionalFormatting sqref="O32">
    <cfRule type="containsText" dxfId="19" priority="16" operator="containsText" text="T5">
      <formula>NOT(ISERROR(SEARCH("T5",O32)))</formula>
    </cfRule>
    <cfRule type="containsText" dxfId="18" priority="17" operator="containsText" text="T4">
      <formula>NOT(ISERROR(SEARCH("T4",O32)))</formula>
    </cfRule>
    <cfRule type="containsText" dxfId="17" priority="18" operator="containsText" text="T3">
      <formula>NOT(ISERROR(SEARCH("T3",O32)))</formula>
    </cfRule>
    <cfRule type="containsText" dxfId="16" priority="19" operator="containsText" text="T2">
      <formula>NOT(ISERROR(SEARCH("T2",O32)))</formula>
    </cfRule>
    <cfRule type="containsText" dxfId="15" priority="20" operator="containsText" text="T1">
      <formula>NOT(ISERROR(SEARCH("T1",O32)))</formula>
    </cfRule>
  </conditionalFormatting>
  <conditionalFormatting sqref="O26">
    <cfRule type="containsText" dxfId="14" priority="11" operator="containsText" text="T5">
      <formula>NOT(ISERROR(SEARCH("T5",O26)))</formula>
    </cfRule>
    <cfRule type="containsText" dxfId="13" priority="12" operator="containsText" text="T4">
      <formula>NOT(ISERROR(SEARCH("T4",O26)))</formula>
    </cfRule>
    <cfRule type="containsText" dxfId="12" priority="13" operator="containsText" text="T3">
      <formula>NOT(ISERROR(SEARCH("T3",O26)))</formula>
    </cfRule>
    <cfRule type="containsText" dxfId="11" priority="14" operator="containsText" text="T2">
      <formula>NOT(ISERROR(SEARCH("T2",O26)))</formula>
    </cfRule>
    <cfRule type="containsText" dxfId="10" priority="15" operator="containsText" text="T1">
      <formula>NOT(ISERROR(SEARCH("T1",O26)))</formula>
    </cfRule>
  </conditionalFormatting>
  <conditionalFormatting sqref="O24">
    <cfRule type="containsText" dxfId="9" priority="6" operator="containsText" text="T5">
      <formula>NOT(ISERROR(SEARCH("T5",O24)))</formula>
    </cfRule>
    <cfRule type="containsText" dxfId="8" priority="7" operator="containsText" text="T4">
      <formula>NOT(ISERROR(SEARCH("T4",O24)))</formula>
    </cfRule>
    <cfRule type="containsText" dxfId="7" priority="8" operator="containsText" text="T3">
      <formula>NOT(ISERROR(SEARCH("T3",O24)))</formula>
    </cfRule>
    <cfRule type="containsText" dxfId="6" priority="9" operator="containsText" text="T2">
      <formula>NOT(ISERROR(SEARCH("T2",O24)))</formula>
    </cfRule>
    <cfRule type="containsText" dxfId="5" priority="10" operator="containsText" text="T1">
      <formula>NOT(ISERROR(SEARCH("T1",O24)))</formula>
    </cfRule>
  </conditionalFormatting>
  <conditionalFormatting sqref="O29">
    <cfRule type="containsText" dxfId="4" priority="1" operator="containsText" text="T5">
      <formula>NOT(ISERROR(SEARCH("T5",O29)))</formula>
    </cfRule>
    <cfRule type="containsText" dxfId="3" priority="2" operator="containsText" text="T4">
      <formula>NOT(ISERROR(SEARCH("T4",O29)))</formula>
    </cfRule>
    <cfRule type="containsText" dxfId="2" priority="3" operator="containsText" text="T3">
      <formula>NOT(ISERROR(SEARCH("T3",O29)))</formula>
    </cfRule>
    <cfRule type="containsText" dxfId="1" priority="4" operator="containsText" text="T2">
      <formula>NOT(ISERROR(SEARCH("T2",O29)))</formula>
    </cfRule>
    <cfRule type="containsText" dxfId="0" priority="5" operator="containsText" text="T1">
      <formula>NOT(ISERROR(SEARCH("T1",O29)))</formula>
    </cfRule>
  </conditionalFormatting>
  <dataValidations count="1">
    <dataValidation type="list" allowBlank="1" showInputMessage="1" showErrorMessage="1" sqref="O6 O9 O11:O12 O17:O18 O22:O30 O32">
      <formula1>Comm</formula1>
    </dataValidation>
  </dataValidation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5"/>
  <sheetViews>
    <sheetView zoomScale="90" zoomScaleNormal="90" workbookViewId="0">
      <selection activeCell="I9" sqref="I9"/>
    </sheetView>
  </sheetViews>
  <sheetFormatPr baseColWidth="10" defaultColWidth="11.44140625" defaultRowHeight="14.4"/>
  <cols>
    <col min="1" max="1" width="6.109375" style="1" customWidth="1"/>
    <col min="2" max="2" width="9.5546875" style="1" customWidth="1"/>
    <col min="3" max="3" width="12.5546875" style="1" customWidth="1"/>
    <col min="4" max="4" width="10.109375" style="1" customWidth="1"/>
    <col min="5" max="5" width="12" style="1" customWidth="1"/>
    <col min="6" max="6" width="17.88671875" style="1" customWidth="1"/>
    <col min="7" max="7" width="16" style="1" customWidth="1"/>
    <col min="8" max="8" width="13.6640625" style="1" customWidth="1"/>
    <col min="9" max="9" width="8.33203125" style="1" customWidth="1"/>
    <col min="10" max="10" width="32.109375" style="1" customWidth="1"/>
    <col min="11" max="12" width="11.44140625" style="1"/>
    <col min="13" max="13" width="22.109375" style="1" customWidth="1"/>
    <col min="14" max="14" width="8.44140625" style="1" customWidth="1"/>
    <col min="15" max="15" width="12.88671875" style="1" customWidth="1"/>
    <col min="16" max="16" width="8.109375" style="1" customWidth="1"/>
    <col min="17" max="17" width="10.88671875" style="1" customWidth="1"/>
    <col min="18" max="18" width="12.6640625" style="1" customWidth="1"/>
    <col min="19" max="19" width="12.109375" style="1" customWidth="1"/>
    <col min="20" max="20" width="11" style="1" customWidth="1"/>
    <col min="21" max="21" width="12.33203125" style="1" customWidth="1"/>
    <col min="22" max="23" width="11.88671875" style="1" customWidth="1"/>
    <col min="24" max="24" width="9.109375" style="1" customWidth="1"/>
    <col min="25" max="25" width="8.6640625" style="1" customWidth="1"/>
    <col min="26" max="26" width="18.5546875" style="1" customWidth="1"/>
    <col min="27" max="16384" width="11.44140625" style="1"/>
  </cols>
  <sheetData>
    <row r="1" spans="1:26" ht="15" thickBot="1"/>
    <row r="2" spans="1:26" ht="15" thickBot="1">
      <c r="A2" s="660" t="s">
        <v>23</v>
      </c>
      <c r="B2" s="661"/>
      <c r="C2" s="661"/>
      <c r="D2" s="661"/>
      <c r="E2" s="661"/>
      <c r="F2" s="661"/>
      <c r="G2" s="661"/>
      <c r="H2" s="661"/>
      <c r="I2" s="661"/>
      <c r="J2" s="661"/>
      <c r="K2" s="661"/>
      <c r="L2" s="661"/>
      <c r="M2" s="661"/>
      <c r="N2" s="661"/>
      <c r="O2" s="661"/>
      <c r="P2" s="661"/>
      <c r="Q2" s="661"/>
      <c r="R2" s="661"/>
      <c r="S2" s="661"/>
      <c r="T2" s="661"/>
      <c r="U2" s="661"/>
      <c r="V2" s="661"/>
      <c r="W2" s="661"/>
      <c r="X2" s="661"/>
      <c r="Y2" s="661"/>
      <c r="Z2" s="662"/>
    </row>
    <row r="3" spans="1:26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5"/>
      <c r="N3" s="5"/>
      <c r="O3" s="5"/>
      <c r="P3" s="5"/>
    </row>
    <row r="4" spans="1:26" ht="15" thickBot="1"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1.25" customHeight="1" thickBot="1">
      <c r="A5" s="22" t="s">
        <v>5</v>
      </c>
      <c r="B5" s="22" t="s">
        <v>22</v>
      </c>
      <c r="C5" s="10" t="s">
        <v>2</v>
      </c>
      <c r="D5" s="10" t="s">
        <v>15</v>
      </c>
      <c r="E5" s="10" t="s">
        <v>40</v>
      </c>
      <c r="F5" s="9" t="s">
        <v>16</v>
      </c>
      <c r="G5" s="10" t="s">
        <v>17</v>
      </c>
      <c r="H5" s="12" t="s">
        <v>0</v>
      </c>
      <c r="I5" s="12" t="s">
        <v>8</v>
      </c>
      <c r="J5" s="13" t="s">
        <v>20</v>
      </c>
      <c r="K5" s="13" t="s">
        <v>21</v>
      </c>
      <c r="L5" s="20" t="s">
        <v>1</v>
      </c>
      <c r="M5" s="14" t="s">
        <v>9</v>
      </c>
      <c r="N5" s="14" t="s">
        <v>19</v>
      </c>
      <c r="O5" s="59" t="s">
        <v>44</v>
      </c>
      <c r="P5" s="16" t="s">
        <v>38</v>
      </c>
      <c r="Q5" s="16" t="s">
        <v>3</v>
      </c>
      <c r="R5" s="231" t="s">
        <v>10</v>
      </c>
      <c r="S5" s="232" t="s">
        <v>4</v>
      </c>
      <c r="T5" s="232" t="s">
        <v>36</v>
      </c>
      <c r="U5" s="233" t="s">
        <v>11</v>
      </c>
      <c r="V5" s="75" t="s">
        <v>45</v>
      </c>
      <c r="W5" s="20" t="s">
        <v>41</v>
      </c>
      <c r="X5" s="20" t="s">
        <v>42</v>
      </c>
      <c r="Y5" s="74" t="s">
        <v>43</v>
      </c>
      <c r="Z5" s="21" t="s">
        <v>49</v>
      </c>
    </row>
    <row r="6" spans="1:26" ht="15" customHeight="1">
      <c r="A6" s="663" t="s">
        <v>59</v>
      </c>
      <c r="B6" s="362">
        <v>1</v>
      </c>
      <c r="C6" s="256"/>
      <c r="D6" s="257"/>
      <c r="E6" s="258"/>
      <c r="F6" s="259"/>
      <c r="G6" s="505"/>
      <c r="H6" s="263"/>
      <c r="I6" s="506"/>
      <c r="J6" s="397"/>
      <c r="K6" s="533"/>
      <c r="L6" s="264"/>
      <c r="M6" s="399"/>
      <c r="N6" s="265"/>
      <c r="O6" s="527"/>
      <c r="P6" s="266"/>
      <c r="Q6" s="565"/>
      <c r="R6" s="566"/>
      <c r="S6" s="567"/>
      <c r="T6" s="567"/>
      <c r="U6" s="269"/>
      <c r="V6" s="568"/>
      <c r="W6" s="401"/>
      <c r="X6" s="402"/>
      <c r="Y6" s="403"/>
      <c r="Z6" s="272"/>
    </row>
    <row r="7" spans="1:26" ht="15" customHeight="1">
      <c r="A7" s="664"/>
      <c r="B7" s="160">
        <v>2</v>
      </c>
      <c r="C7" s="100"/>
      <c r="D7" s="162"/>
      <c r="E7" s="188"/>
      <c r="F7" s="273"/>
      <c r="G7" s="511"/>
      <c r="H7" s="277"/>
      <c r="I7" s="276"/>
      <c r="J7" s="275"/>
      <c r="K7" s="536"/>
      <c r="L7" s="165"/>
      <c r="M7" s="405"/>
      <c r="N7" s="156"/>
      <c r="O7" s="512"/>
      <c r="P7" s="193"/>
      <c r="Q7" s="569"/>
      <c r="R7" s="570"/>
      <c r="S7" s="168"/>
      <c r="T7" s="168"/>
      <c r="U7" s="194"/>
      <c r="V7" s="385"/>
      <c r="W7" s="407"/>
      <c r="X7" s="408"/>
      <c r="Y7" s="409"/>
      <c r="Z7" s="282"/>
    </row>
    <row r="8" spans="1:26" ht="15" customHeight="1">
      <c r="A8" s="664"/>
      <c r="B8" s="160">
        <v>3</v>
      </c>
      <c r="C8" s="100"/>
      <c r="D8" s="162"/>
      <c r="E8" s="188"/>
      <c r="F8" s="273"/>
      <c r="G8" s="511"/>
      <c r="H8" s="277"/>
      <c r="I8" s="276"/>
      <c r="J8" s="275"/>
      <c r="K8" s="536"/>
      <c r="L8" s="165"/>
      <c r="M8" s="405"/>
      <c r="N8" s="156"/>
      <c r="O8" s="512"/>
      <c r="P8" s="193"/>
      <c r="Q8" s="569"/>
      <c r="R8" s="570"/>
      <c r="S8" s="168"/>
      <c r="T8" s="168"/>
      <c r="U8" s="194"/>
      <c r="V8" s="385"/>
      <c r="W8" s="407"/>
      <c r="X8" s="408"/>
      <c r="Y8" s="409"/>
      <c r="Z8" s="282"/>
    </row>
    <row r="9" spans="1:26" ht="15" customHeight="1">
      <c r="A9" s="664"/>
      <c r="B9" s="160">
        <v>4</v>
      </c>
      <c r="C9" s="100"/>
      <c r="D9" s="162"/>
      <c r="E9" s="188"/>
      <c r="F9" s="273"/>
      <c r="G9" s="511"/>
      <c r="H9" s="277"/>
      <c r="I9" s="276"/>
      <c r="J9" s="275"/>
      <c r="K9" s="536"/>
      <c r="L9" s="165"/>
      <c r="M9" s="405"/>
      <c r="N9" s="156"/>
      <c r="O9" s="512"/>
      <c r="P9" s="193"/>
      <c r="Q9" s="569"/>
      <c r="R9" s="570"/>
      <c r="S9" s="168"/>
      <c r="T9" s="168"/>
      <c r="U9" s="194"/>
      <c r="V9" s="385"/>
      <c r="W9" s="407"/>
      <c r="X9" s="408"/>
      <c r="Y9" s="409"/>
      <c r="Z9" s="282"/>
    </row>
    <row r="10" spans="1:26">
      <c r="A10" s="664"/>
      <c r="B10" s="160">
        <v>5</v>
      </c>
      <c r="C10" s="100"/>
      <c r="D10" s="162"/>
      <c r="E10" s="188"/>
      <c r="F10" s="273"/>
      <c r="G10" s="511"/>
      <c r="H10" s="277"/>
      <c r="I10" s="276"/>
      <c r="J10" s="275"/>
      <c r="K10" s="536"/>
      <c r="L10" s="165"/>
      <c r="M10" s="405"/>
      <c r="N10" s="156"/>
      <c r="O10" s="512"/>
      <c r="P10" s="193"/>
      <c r="Q10" s="569"/>
      <c r="R10" s="570"/>
      <c r="S10" s="168"/>
      <c r="T10" s="168"/>
      <c r="U10" s="194"/>
      <c r="V10" s="385"/>
      <c r="W10" s="407"/>
      <c r="X10" s="408"/>
      <c r="Y10" s="409"/>
      <c r="Z10" s="282"/>
    </row>
    <row r="11" spans="1:26">
      <c r="A11" s="664"/>
      <c r="B11" s="160">
        <v>6</v>
      </c>
      <c r="C11" s="100"/>
      <c r="D11" s="162"/>
      <c r="E11" s="188"/>
      <c r="F11" s="273"/>
      <c r="G11" s="511"/>
      <c r="H11" s="277"/>
      <c r="I11" s="276"/>
      <c r="J11" s="275"/>
      <c r="K11" s="536"/>
      <c r="L11" s="165"/>
      <c r="M11" s="405"/>
      <c r="N11" s="156"/>
      <c r="O11" s="516"/>
      <c r="P11" s="193"/>
      <c r="Q11" s="569"/>
      <c r="R11" s="570"/>
      <c r="S11" s="168"/>
      <c r="T11" s="168"/>
      <c r="U11" s="194"/>
      <c r="V11" s="385"/>
      <c r="W11" s="407"/>
      <c r="X11" s="408"/>
      <c r="Y11" s="409"/>
      <c r="Z11" s="282"/>
    </row>
    <row r="12" spans="1:26">
      <c r="A12" s="664"/>
      <c r="B12" s="160">
        <v>7</v>
      </c>
      <c r="C12" s="100"/>
      <c r="D12" s="162"/>
      <c r="E12" s="188"/>
      <c r="F12" s="273"/>
      <c r="G12" s="511"/>
      <c r="H12" s="277"/>
      <c r="I12" s="276"/>
      <c r="J12" s="275"/>
      <c r="K12" s="536"/>
      <c r="L12" s="165"/>
      <c r="M12" s="405"/>
      <c r="N12" s="156"/>
      <c r="O12" s="516"/>
      <c r="P12" s="193"/>
      <c r="Q12" s="569"/>
      <c r="R12" s="570"/>
      <c r="S12" s="168"/>
      <c r="T12" s="168"/>
      <c r="U12" s="194"/>
      <c r="V12" s="385"/>
      <c r="W12" s="407"/>
      <c r="X12" s="408"/>
      <c r="Y12" s="409"/>
      <c r="Z12" s="282"/>
    </row>
    <row r="13" spans="1:26">
      <c r="A13" s="664"/>
      <c r="B13" s="160">
        <v>8</v>
      </c>
      <c r="C13" s="100"/>
      <c r="D13" s="162"/>
      <c r="E13" s="188"/>
      <c r="F13" s="273"/>
      <c r="G13" s="511"/>
      <c r="H13" s="190"/>
      <c r="I13" s="297"/>
      <c r="J13" s="275"/>
      <c r="K13" s="536"/>
      <c r="L13" s="165"/>
      <c r="M13" s="405"/>
      <c r="N13" s="156"/>
      <c r="O13" s="516"/>
      <c r="P13" s="193"/>
      <c r="Q13" s="569"/>
      <c r="R13" s="570"/>
      <c r="S13" s="168"/>
      <c r="T13" s="168"/>
      <c r="U13" s="194"/>
      <c r="V13" s="385"/>
      <c r="W13" s="407"/>
      <c r="X13" s="408"/>
      <c r="Y13" s="409"/>
      <c r="Z13" s="282"/>
    </row>
    <row r="14" spans="1:26">
      <c r="A14" s="664"/>
      <c r="B14" s="160">
        <v>9</v>
      </c>
      <c r="C14" s="100"/>
      <c r="D14" s="162"/>
      <c r="E14" s="188"/>
      <c r="F14" s="273"/>
      <c r="G14" s="511"/>
      <c r="H14" s="190"/>
      <c r="I14" s="297"/>
      <c r="J14" s="275"/>
      <c r="K14" s="536"/>
      <c r="L14" s="165"/>
      <c r="M14" s="405"/>
      <c r="N14" s="156"/>
      <c r="O14" s="516"/>
      <c r="P14" s="193"/>
      <c r="Q14" s="569"/>
      <c r="R14" s="570"/>
      <c r="S14" s="168"/>
      <c r="T14" s="168"/>
      <c r="U14" s="194"/>
      <c r="V14" s="385"/>
      <c r="W14" s="407"/>
      <c r="X14" s="408"/>
      <c r="Y14" s="409"/>
      <c r="Z14" s="282"/>
    </row>
    <row r="15" spans="1:26">
      <c r="A15" s="664"/>
      <c r="B15" s="160">
        <v>10</v>
      </c>
      <c r="C15" s="100"/>
      <c r="D15" s="162"/>
      <c r="E15" s="188"/>
      <c r="F15" s="273"/>
      <c r="G15" s="511"/>
      <c r="H15" s="277"/>
      <c r="I15" s="156"/>
      <c r="J15" s="6"/>
      <c r="K15" s="536"/>
      <c r="L15" s="165"/>
      <c r="M15" s="405"/>
      <c r="N15" s="156"/>
      <c r="O15" s="192"/>
      <c r="P15" s="193"/>
      <c r="Q15" s="571"/>
      <c r="R15" s="220"/>
      <c r="S15" s="168"/>
      <c r="T15" s="168"/>
      <c r="U15" s="194"/>
      <c r="V15" s="385"/>
      <c r="W15" s="407"/>
      <c r="X15" s="408"/>
      <c r="Y15" s="409"/>
      <c r="Z15" s="282"/>
    </row>
    <row r="16" spans="1:26" ht="15" customHeight="1">
      <c r="A16" s="664"/>
      <c r="B16" s="160">
        <v>11</v>
      </c>
      <c r="C16" s="100"/>
      <c r="D16" s="162"/>
      <c r="E16" s="188"/>
      <c r="F16" s="273"/>
      <c r="G16" s="511"/>
      <c r="H16" s="277"/>
      <c r="I16" s="156"/>
      <c r="J16" s="191"/>
      <c r="K16" s="536"/>
      <c r="L16" s="165"/>
      <c r="M16" s="405"/>
      <c r="N16" s="156"/>
      <c r="O16" s="192"/>
      <c r="P16" s="193"/>
      <c r="Q16" s="571"/>
      <c r="R16" s="220"/>
      <c r="S16" s="168"/>
      <c r="T16" s="168"/>
      <c r="U16" s="194"/>
      <c r="V16" s="385"/>
      <c r="W16" s="407"/>
      <c r="X16" s="408"/>
      <c r="Y16" s="409"/>
      <c r="Z16" s="282"/>
    </row>
    <row r="17" spans="1:26" ht="15" customHeight="1">
      <c r="A17" s="664"/>
      <c r="B17" s="160">
        <v>12</v>
      </c>
      <c r="C17" s="187"/>
      <c r="D17" s="162"/>
      <c r="E17" s="188"/>
      <c r="F17" s="163"/>
      <c r="G17" s="189"/>
      <c r="H17" s="190"/>
      <c r="I17" s="156"/>
      <c r="J17" s="191"/>
      <c r="K17" s="529"/>
      <c r="L17" s="165"/>
      <c r="M17" s="166"/>
      <c r="N17" s="156"/>
      <c r="O17" s="192"/>
      <c r="P17" s="193"/>
      <c r="Q17" s="571"/>
      <c r="R17" s="220"/>
      <c r="S17" s="168"/>
      <c r="T17" s="168"/>
      <c r="U17" s="194"/>
      <c r="V17" s="385"/>
      <c r="W17" s="428"/>
      <c r="X17" s="429"/>
      <c r="Y17" s="430"/>
      <c r="Z17" s="164"/>
    </row>
    <row r="18" spans="1:26" ht="15" customHeight="1">
      <c r="A18" s="664"/>
      <c r="B18" s="160">
        <v>13</v>
      </c>
      <c r="C18" s="187"/>
      <c r="D18" s="162"/>
      <c r="E18" s="188"/>
      <c r="F18" s="163"/>
      <c r="G18" s="189"/>
      <c r="H18" s="190"/>
      <c r="I18" s="156"/>
      <c r="J18" s="191"/>
      <c r="K18" s="529"/>
      <c r="L18" s="165"/>
      <c r="M18" s="166"/>
      <c r="N18" s="156"/>
      <c r="O18" s="192"/>
      <c r="P18" s="193"/>
      <c r="Q18" s="571"/>
      <c r="R18" s="220"/>
      <c r="S18" s="168"/>
      <c r="T18" s="168"/>
      <c r="U18" s="194"/>
      <c r="V18" s="385"/>
      <c r="W18" s="428"/>
      <c r="X18" s="429"/>
      <c r="Y18" s="430"/>
      <c r="Z18" s="164"/>
    </row>
    <row r="19" spans="1:26" ht="15" customHeight="1">
      <c r="A19" s="664"/>
      <c r="B19" s="160">
        <v>14</v>
      </c>
      <c r="C19" s="187"/>
      <c r="D19" s="162"/>
      <c r="E19" s="188"/>
      <c r="F19" s="163"/>
      <c r="G19" s="189"/>
      <c r="H19" s="190"/>
      <c r="I19" s="156"/>
      <c r="J19" s="191"/>
      <c r="K19" s="529"/>
      <c r="L19" s="165"/>
      <c r="M19" s="166"/>
      <c r="N19" s="156"/>
      <c r="O19" s="192"/>
      <c r="P19" s="193"/>
      <c r="Q19" s="571"/>
      <c r="R19" s="220"/>
      <c r="S19" s="168"/>
      <c r="T19" s="168"/>
      <c r="U19" s="194"/>
      <c r="V19" s="385"/>
      <c r="W19" s="428"/>
      <c r="X19" s="429"/>
      <c r="Y19" s="430"/>
      <c r="Z19" s="164"/>
    </row>
    <row r="20" spans="1:26" ht="15" customHeight="1">
      <c r="A20" s="664"/>
      <c r="B20" s="160">
        <v>15</v>
      </c>
      <c r="C20" s="187"/>
      <c r="D20" s="162"/>
      <c r="E20" s="188"/>
      <c r="F20" s="163"/>
      <c r="G20" s="189"/>
      <c r="H20" s="190"/>
      <c r="I20" s="156"/>
      <c r="J20" s="191"/>
      <c r="K20" s="529"/>
      <c r="L20" s="165"/>
      <c r="M20" s="166"/>
      <c r="N20" s="156"/>
      <c r="O20" s="192"/>
      <c r="P20" s="193"/>
      <c r="Q20" s="571"/>
      <c r="R20" s="220"/>
      <c r="S20" s="168"/>
      <c r="T20" s="168"/>
      <c r="U20" s="194"/>
      <c r="V20" s="385"/>
      <c r="W20" s="428"/>
      <c r="X20" s="429"/>
      <c r="Y20" s="430"/>
      <c r="Z20" s="164"/>
    </row>
    <row r="21" spans="1:26" ht="15" customHeight="1">
      <c r="A21" s="664"/>
      <c r="B21" s="160">
        <v>16</v>
      </c>
      <c r="C21" s="187"/>
      <c r="D21" s="162"/>
      <c r="E21" s="188"/>
      <c r="F21" s="163"/>
      <c r="G21" s="189"/>
      <c r="H21" s="190"/>
      <c r="I21" s="156"/>
      <c r="J21" s="191"/>
      <c r="K21" s="529"/>
      <c r="L21" s="165"/>
      <c r="M21" s="166"/>
      <c r="N21" s="156"/>
      <c r="O21" s="192"/>
      <c r="P21" s="193"/>
      <c r="Q21" s="571"/>
      <c r="R21" s="220"/>
      <c r="S21" s="168"/>
      <c r="T21" s="168"/>
      <c r="U21" s="194"/>
      <c r="V21" s="385"/>
      <c r="W21" s="428"/>
      <c r="X21" s="429"/>
      <c r="Y21" s="430"/>
      <c r="Z21" s="164"/>
    </row>
    <row r="22" spans="1:26" ht="15" customHeight="1">
      <c r="A22" s="664"/>
      <c r="B22" s="160">
        <v>17</v>
      </c>
      <c r="C22" s="187"/>
      <c r="D22" s="162"/>
      <c r="E22" s="188"/>
      <c r="F22" s="163"/>
      <c r="G22" s="189"/>
      <c r="H22" s="190"/>
      <c r="I22" s="156"/>
      <c r="J22" s="191"/>
      <c r="K22" s="529"/>
      <c r="L22" s="165"/>
      <c r="M22" s="166"/>
      <c r="N22" s="156"/>
      <c r="O22" s="192"/>
      <c r="P22" s="193"/>
      <c r="Q22" s="571"/>
      <c r="R22" s="220"/>
      <c r="S22" s="168"/>
      <c r="T22" s="168"/>
      <c r="U22" s="194"/>
      <c r="V22" s="385"/>
      <c r="W22" s="428"/>
      <c r="X22" s="429"/>
      <c r="Y22" s="430"/>
      <c r="Z22" s="164"/>
    </row>
    <row r="23" spans="1:26" ht="15" customHeight="1">
      <c r="A23" s="664"/>
      <c r="B23" s="160">
        <v>18</v>
      </c>
      <c r="C23" s="187"/>
      <c r="D23" s="162"/>
      <c r="E23" s="188"/>
      <c r="F23" s="163"/>
      <c r="G23" s="189"/>
      <c r="H23" s="190"/>
      <c r="I23" s="156"/>
      <c r="J23" s="191"/>
      <c r="K23" s="529"/>
      <c r="L23" s="165"/>
      <c r="M23" s="166"/>
      <c r="N23" s="156"/>
      <c r="O23" s="192"/>
      <c r="P23" s="193"/>
      <c r="Q23" s="571"/>
      <c r="R23" s="220"/>
      <c r="S23" s="168"/>
      <c r="T23" s="168"/>
      <c r="U23" s="194"/>
      <c r="V23" s="385"/>
      <c r="W23" s="428"/>
      <c r="X23" s="429"/>
      <c r="Y23" s="430"/>
      <c r="Z23" s="164"/>
    </row>
    <row r="24" spans="1:26" ht="15" customHeight="1" thickBot="1">
      <c r="A24" s="664"/>
      <c r="B24" s="442">
        <v>19</v>
      </c>
      <c r="C24" s="520"/>
      <c r="D24" s="444"/>
      <c r="E24" s="530"/>
      <c r="F24" s="446"/>
      <c r="G24" s="521"/>
      <c r="H24" s="522"/>
      <c r="I24" s="449"/>
      <c r="J24" s="448"/>
      <c r="K24" s="531"/>
      <c r="L24" s="451"/>
      <c r="M24" s="452"/>
      <c r="N24" s="449"/>
      <c r="O24" s="523"/>
      <c r="P24" s="454"/>
      <c r="Q24" s="572"/>
      <c r="R24" s="458"/>
      <c r="S24" s="456"/>
      <c r="T24" s="456"/>
      <c r="U24" s="459"/>
      <c r="V24" s="532"/>
      <c r="W24" s="461"/>
      <c r="X24" s="462"/>
      <c r="Y24" s="463"/>
      <c r="Z24" s="464"/>
    </row>
    <row r="25" spans="1:26" ht="15" thickBot="1">
      <c r="A25" s="2"/>
      <c r="B25" s="678"/>
      <c r="C25" s="678"/>
      <c r="D25" s="678"/>
      <c r="E25" s="678"/>
      <c r="F25" s="7"/>
      <c r="G25" s="7"/>
      <c r="H25" s="44"/>
      <c r="I25" s="44"/>
      <c r="J25" s="44"/>
      <c r="K25" s="45"/>
      <c r="L25" s="44"/>
      <c r="M25" s="44"/>
      <c r="N25" s="44"/>
      <c r="O25" s="234">
        <f>SUM(O6:O24)</f>
        <v>0</v>
      </c>
      <c r="P25" s="63"/>
      <c r="Q25" s="148">
        <f t="shared" ref="Q25:V25" si="0">SUM(Q6:Q24)</f>
        <v>0</v>
      </c>
      <c r="R25" s="64">
        <f t="shared" si="0"/>
        <v>0</v>
      </c>
      <c r="S25" s="148">
        <f t="shared" si="0"/>
        <v>0</v>
      </c>
      <c r="T25" s="64">
        <f t="shared" si="0"/>
        <v>0</v>
      </c>
      <c r="U25" s="64">
        <f t="shared" si="0"/>
        <v>0</v>
      </c>
      <c r="V25" s="76">
        <f t="shared" si="0"/>
        <v>0</v>
      </c>
      <c r="W25" s="7"/>
      <c r="X25" s="7"/>
      <c r="Y25" s="7"/>
      <c r="Z25" s="46"/>
    </row>
    <row r="26" spans="1:26" ht="15.75" customHeight="1" thickBot="1">
      <c r="A26" s="2"/>
      <c r="B26" s="666" t="s">
        <v>12</v>
      </c>
      <c r="C26" s="667"/>
      <c r="D26" s="85">
        <v>0</v>
      </c>
      <c r="E26" s="54">
        <f>Q25</f>
        <v>0</v>
      </c>
      <c r="F26" s="60"/>
      <c r="G26" s="670" t="s">
        <v>39</v>
      </c>
      <c r="H26" s="671"/>
      <c r="I26" s="686">
        <f>E30-E29</f>
        <v>0</v>
      </c>
      <c r="J26" s="687"/>
      <c r="K26" s="6"/>
      <c r="L26" s="6"/>
      <c r="W26" s="6"/>
      <c r="X26" s="6"/>
      <c r="Y26" s="6"/>
    </row>
    <row r="27" spans="1:26" ht="15.75" customHeight="1" thickBot="1">
      <c r="A27" s="2"/>
      <c r="B27" s="668" t="s">
        <v>18</v>
      </c>
      <c r="C27" s="669"/>
      <c r="D27" s="86">
        <v>0</v>
      </c>
      <c r="E27" s="55">
        <v>0</v>
      </c>
      <c r="F27" s="61"/>
      <c r="G27" s="672"/>
      <c r="H27" s="673"/>
      <c r="I27" s="688"/>
      <c r="J27" s="689"/>
      <c r="K27" s="6"/>
      <c r="L27" s="6"/>
    </row>
    <row r="28" spans="1:26" ht="15" thickBot="1">
      <c r="A28" s="2"/>
      <c r="B28" s="648" t="s">
        <v>14</v>
      </c>
      <c r="C28" s="649"/>
      <c r="D28" s="133">
        <v>0</v>
      </c>
      <c r="E28" s="56">
        <f>V25</f>
        <v>0</v>
      </c>
      <c r="F28" s="2"/>
      <c r="G28" s="62"/>
      <c r="H28" s="6"/>
      <c r="I28" s="6"/>
      <c r="J28" s="6"/>
      <c r="K28" s="6"/>
      <c r="L28" s="6"/>
    </row>
    <row r="29" spans="1:26" ht="15.75" customHeight="1" thickBot="1">
      <c r="A29" s="2"/>
      <c r="B29" s="650" t="s">
        <v>13</v>
      </c>
      <c r="C29" s="651"/>
      <c r="D29" s="134">
        <v>0</v>
      </c>
      <c r="E29" s="57">
        <f>O25</f>
        <v>0</v>
      </c>
      <c r="K29" s="6"/>
      <c r="L29" s="6"/>
    </row>
    <row r="30" spans="1:26" ht="15" thickBot="1">
      <c r="B30" s="652" t="s">
        <v>6</v>
      </c>
      <c r="C30" s="653"/>
      <c r="D30" s="98">
        <f>D26+D27+D28+D29</f>
        <v>0</v>
      </c>
      <c r="E30" s="58">
        <f>Q25</f>
        <v>0</v>
      </c>
      <c r="G30" s="80"/>
      <c r="H30" s="80"/>
    </row>
    <row r="31" spans="1:26" ht="15" thickBot="1">
      <c r="B31" s="81"/>
      <c r="C31" s="81"/>
      <c r="D31" s="82"/>
      <c r="E31" s="83"/>
      <c r="G31" s="80"/>
      <c r="H31" s="80"/>
    </row>
    <row r="32" spans="1:26" ht="15" thickBot="1">
      <c r="B32" s="654" t="s">
        <v>48</v>
      </c>
      <c r="C32" s="655"/>
      <c r="D32" s="642">
        <f>R25</f>
        <v>0</v>
      </c>
      <c r="E32" s="643"/>
      <c r="G32" s="80"/>
      <c r="H32" s="80"/>
    </row>
    <row r="33" spans="2:6" ht="15" thickBot="1"/>
    <row r="34" spans="2:6" ht="33" customHeight="1" thickBot="1">
      <c r="B34" s="644" t="s">
        <v>9</v>
      </c>
      <c r="C34" s="645"/>
      <c r="D34" s="8" t="s">
        <v>35</v>
      </c>
    </row>
    <row r="35" spans="2:6">
      <c r="B35" s="646" t="s">
        <v>24</v>
      </c>
      <c r="C35" s="647"/>
      <c r="D35" s="51">
        <f>COUNTIF(M6:M24,"Peinture")</f>
        <v>0</v>
      </c>
      <c r="E35" s="4"/>
      <c r="F35" s="4"/>
    </row>
    <row r="36" spans="2:6">
      <c r="B36" s="656" t="s">
        <v>25</v>
      </c>
      <c r="C36" s="657"/>
      <c r="D36" s="52">
        <f>COUNTIF(M6:M24,"Electricite")</f>
        <v>0</v>
      </c>
      <c r="E36" s="4"/>
      <c r="F36" s="4"/>
    </row>
    <row r="37" spans="2:6">
      <c r="B37" s="656" t="s">
        <v>26</v>
      </c>
      <c r="C37" s="657"/>
      <c r="D37" s="52">
        <f>COUNTIF(M6:M24,"Store")</f>
        <v>0</v>
      </c>
      <c r="E37" s="4"/>
      <c r="F37" s="4"/>
    </row>
    <row r="38" spans="2:6">
      <c r="B38" s="656" t="s">
        <v>27</v>
      </c>
      <c r="C38" s="657"/>
      <c r="D38" s="52">
        <f>COUNTIF(M6:M24,"Menuiserie")</f>
        <v>0</v>
      </c>
      <c r="E38" s="4"/>
      <c r="F38" s="4"/>
    </row>
    <row r="39" spans="2:6">
      <c r="B39" s="656" t="s">
        <v>28</v>
      </c>
      <c r="C39" s="657"/>
      <c r="D39" s="52">
        <f>COUNTIF(M10:M28,"douche")</f>
        <v>0</v>
      </c>
      <c r="E39" s="4"/>
      <c r="F39" s="4"/>
    </row>
    <row r="40" spans="2:6">
      <c r="B40" s="656" t="s">
        <v>29</v>
      </c>
      <c r="C40" s="657"/>
      <c r="D40" s="52">
        <f>COUNTIF(M6:M24,"Plomberie")</f>
        <v>0</v>
      </c>
      <c r="E40" s="4"/>
      <c r="F40" s="4"/>
    </row>
    <row r="41" spans="2:6">
      <c r="B41" s="656" t="s">
        <v>30</v>
      </c>
      <c r="C41" s="657"/>
      <c r="D41" s="52">
        <f>COUNTIF(M6:M24,"Maçonnerie")</f>
        <v>0</v>
      </c>
      <c r="E41" s="4"/>
      <c r="F41" s="4"/>
    </row>
    <row r="42" spans="2:6">
      <c r="B42" s="656" t="s">
        <v>31</v>
      </c>
      <c r="C42" s="657"/>
      <c r="D42" s="52">
        <f>COUNTIF(M6:M24,"fenetre")</f>
        <v>0</v>
      </c>
      <c r="E42" s="4"/>
      <c r="F42" s="4"/>
    </row>
    <row r="43" spans="2:6">
      <c r="B43" s="656" t="s">
        <v>32</v>
      </c>
      <c r="C43" s="657"/>
      <c r="D43" s="52">
        <f>COUNTIF(M6:M24,"Volets")</f>
        <v>0</v>
      </c>
      <c r="E43" s="4"/>
      <c r="F43" s="4"/>
    </row>
    <row r="44" spans="2:6">
      <c r="B44" s="656" t="s">
        <v>33</v>
      </c>
      <c r="C44" s="657"/>
      <c r="D44" s="52">
        <f>COUNTIF(M6:M24,"Alarme")</f>
        <v>0</v>
      </c>
      <c r="E44" s="4"/>
      <c r="F44" s="4"/>
    </row>
    <row r="45" spans="2:6" ht="15" thickBot="1">
      <c r="B45" s="49" t="s">
        <v>34</v>
      </c>
      <c r="C45" s="50"/>
      <c r="D45" s="53">
        <f>COUNTIF(M6:M24,"sol")</f>
        <v>0</v>
      </c>
      <c r="E45" s="6"/>
      <c r="F45" s="6"/>
    </row>
  </sheetData>
  <autoFilter ref="A5:Z30"/>
  <mergeCells count="23">
    <mergeCell ref="B43:C43"/>
    <mergeCell ref="B44:C44"/>
    <mergeCell ref="B37:C37"/>
    <mergeCell ref="B38:C38"/>
    <mergeCell ref="B39:C39"/>
    <mergeCell ref="B40:C40"/>
    <mergeCell ref="B41:C41"/>
    <mergeCell ref="B42:C42"/>
    <mergeCell ref="B25:E25"/>
    <mergeCell ref="A2:Z2"/>
    <mergeCell ref="A6:A24"/>
    <mergeCell ref="B36:C36"/>
    <mergeCell ref="B26:C26"/>
    <mergeCell ref="G26:H27"/>
    <mergeCell ref="I26:J27"/>
    <mergeCell ref="B27:C27"/>
    <mergeCell ref="B28:C28"/>
    <mergeCell ref="B29:C29"/>
    <mergeCell ref="B30:C30"/>
    <mergeCell ref="B32:C32"/>
    <mergeCell ref="D32:E32"/>
    <mergeCell ref="B34:C34"/>
    <mergeCell ref="B35:C35"/>
  </mergeCell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56"/>
  <sheetViews>
    <sheetView zoomScale="90" zoomScaleNormal="90" workbookViewId="0">
      <selection activeCell="M30" sqref="M30"/>
    </sheetView>
  </sheetViews>
  <sheetFormatPr baseColWidth="10" defaultColWidth="11.44140625" defaultRowHeight="14.4"/>
  <cols>
    <col min="1" max="1" width="6.109375" style="1" customWidth="1"/>
    <col min="2" max="2" width="9.5546875" style="1" customWidth="1"/>
    <col min="3" max="3" width="12.5546875" style="1" customWidth="1"/>
    <col min="4" max="4" width="10.109375" style="1" customWidth="1"/>
    <col min="5" max="5" width="12.6640625" style="1" customWidth="1"/>
    <col min="6" max="6" width="18.88671875" style="1" bestFit="1" customWidth="1"/>
    <col min="7" max="7" width="23.33203125" style="1" customWidth="1"/>
    <col min="8" max="8" width="13.6640625" style="1" customWidth="1"/>
    <col min="9" max="9" width="8.33203125" style="1" customWidth="1"/>
    <col min="10" max="10" width="30.5546875" style="1" customWidth="1"/>
    <col min="11" max="11" width="30.44140625" style="1" customWidth="1"/>
    <col min="12" max="12" width="12.88671875" style="1" customWidth="1"/>
    <col min="13" max="13" width="8.109375" style="1" customWidth="1"/>
    <col min="14" max="15" width="12.6640625" style="1" customWidth="1"/>
    <col min="16" max="16" width="12.109375" style="1" customWidth="1"/>
    <col min="17" max="17" width="11.44140625" style="1" customWidth="1"/>
    <col min="18" max="18" width="12.88671875" style="1" customWidth="1"/>
    <col min="19" max="20" width="11.88671875" style="1" customWidth="1"/>
    <col min="21" max="21" width="9.109375" style="1" customWidth="1"/>
    <col min="22" max="22" width="8.6640625" style="1" customWidth="1"/>
    <col min="23" max="23" width="18.5546875" style="1" customWidth="1"/>
    <col min="24" max="16384" width="11.44140625" style="1"/>
  </cols>
  <sheetData>
    <row r="1" spans="1:23" ht="15" thickBot="1"/>
    <row r="2" spans="1:23" ht="15" thickBot="1">
      <c r="A2" s="660" t="s">
        <v>23</v>
      </c>
      <c r="B2" s="661"/>
      <c r="C2" s="661"/>
      <c r="D2" s="661"/>
      <c r="E2" s="661"/>
      <c r="F2" s="661"/>
      <c r="G2" s="661"/>
      <c r="H2" s="661"/>
      <c r="I2" s="661"/>
      <c r="J2" s="661"/>
      <c r="K2" s="661"/>
      <c r="L2" s="661"/>
      <c r="M2" s="661"/>
      <c r="N2" s="661"/>
      <c r="O2" s="661"/>
      <c r="P2" s="661"/>
      <c r="Q2" s="661"/>
      <c r="R2" s="661"/>
      <c r="S2" s="661"/>
      <c r="T2" s="661"/>
      <c r="U2" s="661"/>
      <c r="V2" s="661"/>
      <c r="W2" s="662"/>
    </row>
    <row r="3" spans="1:23">
      <c r="A3" s="6"/>
      <c r="B3" s="6"/>
      <c r="C3" s="6"/>
      <c r="D3" s="6"/>
      <c r="E3" s="6"/>
      <c r="F3" s="6"/>
      <c r="G3" s="6"/>
      <c r="H3" s="6"/>
      <c r="I3" s="6"/>
      <c r="J3" s="6"/>
      <c r="K3" s="5"/>
      <c r="L3" s="5"/>
      <c r="M3" s="5"/>
    </row>
    <row r="4" spans="1:23" ht="15" thickBot="1"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41.25" customHeight="1" thickBot="1">
      <c r="A5" s="235" t="s">
        <v>5</v>
      </c>
      <c r="B5" s="235" t="s">
        <v>22</v>
      </c>
      <c r="C5" s="176" t="s">
        <v>2</v>
      </c>
      <c r="D5" s="176" t="s">
        <v>15</v>
      </c>
      <c r="E5" s="176" t="s">
        <v>40</v>
      </c>
      <c r="F5" s="177" t="s">
        <v>16</v>
      </c>
      <c r="G5" s="176" t="s">
        <v>17</v>
      </c>
      <c r="H5" s="11" t="s">
        <v>0</v>
      </c>
      <c r="I5" s="11" t="s">
        <v>8</v>
      </c>
      <c r="J5" s="178" t="s">
        <v>20</v>
      </c>
      <c r="K5" s="180" t="s">
        <v>9</v>
      </c>
      <c r="L5" s="181" t="s">
        <v>44</v>
      </c>
      <c r="M5" s="197" t="s">
        <v>38</v>
      </c>
      <c r="N5" s="197" t="s">
        <v>3</v>
      </c>
      <c r="O5" s="182" t="s">
        <v>10</v>
      </c>
      <c r="P5" s="183" t="s">
        <v>4</v>
      </c>
      <c r="Q5" s="182" t="s">
        <v>36</v>
      </c>
      <c r="R5" s="236" t="s">
        <v>11</v>
      </c>
      <c r="S5" s="230" t="s">
        <v>45</v>
      </c>
      <c r="T5" s="179" t="s">
        <v>41</v>
      </c>
      <c r="U5" s="179" t="s">
        <v>42</v>
      </c>
      <c r="V5" s="185" t="s">
        <v>43</v>
      </c>
      <c r="W5" s="186" t="s">
        <v>49</v>
      </c>
    </row>
    <row r="6" spans="1:23" ht="15" customHeight="1">
      <c r="A6" s="664" t="s">
        <v>64</v>
      </c>
      <c r="B6" s="609">
        <v>1</v>
      </c>
      <c r="C6" s="588"/>
      <c r="D6" s="589"/>
      <c r="E6" s="590"/>
      <c r="F6" s="591"/>
      <c r="G6" s="592"/>
      <c r="H6" s="593"/>
      <c r="I6" s="594"/>
      <c r="J6" s="595"/>
      <c r="K6" s="596"/>
      <c r="L6" s="512"/>
      <c r="M6" s="597"/>
      <c r="N6" s="598"/>
      <c r="O6" s="599"/>
      <c r="P6" s="600"/>
      <c r="Q6" s="601"/>
      <c r="R6" s="602"/>
      <c r="S6" s="603"/>
      <c r="T6" s="593"/>
      <c r="U6" s="604"/>
      <c r="V6" s="592"/>
      <c r="W6" s="605"/>
    </row>
    <row r="7" spans="1:23" ht="15" customHeight="1">
      <c r="A7" s="664"/>
      <c r="B7" s="160">
        <v>2</v>
      </c>
      <c r="C7" s="100"/>
      <c r="D7" s="162"/>
      <c r="E7" s="188"/>
      <c r="F7" s="273"/>
      <c r="G7" s="511"/>
      <c r="H7" s="277"/>
      <c r="I7" s="276"/>
      <c r="J7" s="275"/>
      <c r="K7" s="405"/>
      <c r="L7" s="512"/>
      <c r="M7" s="193"/>
      <c r="N7" s="278"/>
      <c r="O7" s="279"/>
      <c r="P7" s="169"/>
      <c r="Q7" s="606"/>
      <c r="R7" s="194"/>
      <c r="S7" s="170"/>
      <c r="T7" s="277"/>
      <c r="U7" s="607"/>
      <c r="V7" s="511"/>
      <c r="W7" s="282"/>
    </row>
    <row r="8" spans="1:23" ht="15" customHeight="1">
      <c r="A8" s="664"/>
      <c r="B8" s="160">
        <v>3</v>
      </c>
      <c r="C8" s="100"/>
      <c r="D8" s="162"/>
      <c r="E8" s="188"/>
      <c r="F8" s="273"/>
      <c r="G8" s="511"/>
      <c r="H8" s="277"/>
      <c r="I8" s="276"/>
      <c r="J8" s="275"/>
      <c r="K8" s="405"/>
      <c r="L8" s="512"/>
      <c r="M8" s="193"/>
      <c r="N8" s="278"/>
      <c r="O8" s="279"/>
      <c r="P8" s="169"/>
      <c r="Q8" s="606"/>
      <c r="R8" s="194"/>
      <c r="S8" s="170"/>
      <c r="T8" s="277"/>
      <c r="U8" s="607"/>
      <c r="V8" s="511"/>
      <c r="W8" s="282"/>
    </row>
    <row r="9" spans="1:23" ht="15" customHeight="1">
      <c r="A9" s="664"/>
      <c r="B9" s="160">
        <v>4</v>
      </c>
      <c r="C9" s="100"/>
      <c r="D9" s="162"/>
      <c r="E9" s="188"/>
      <c r="F9" s="273"/>
      <c r="G9" s="511"/>
      <c r="H9" s="277"/>
      <c r="I9" s="276"/>
      <c r="J9" s="275"/>
      <c r="K9" s="405"/>
      <c r="L9" s="512"/>
      <c r="M9" s="193"/>
      <c r="N9" s="278"/>
      <c r="O9" s="279"/>
      <c r="P9" s="169"/>
      <c r="Q9" s="606"/>
      <c r="R9" s="194"/>
      <c r="S9" s="170"/>
      <c r="T9" s="277"/>
      <c r="U9" s="607"/>
      <c r="V9" s="511"/>
      <c r="W9" s="282"/>
    </row>
    <row r="10" spans="1:23">
      <c r="A10" s="664"/>
      <c r="B10" s="160">
        <v>5</v>
      </c>
      <c r="C10" s="100"/>
      <c r="D10" s="162"/>
      <c r="E10" s="188"/>
      <c r="F10" s="273"/>
      <c r="G10" s="511"/>
      <c r="H10" s="277"/>
      <c r="I10" s="276"/>
      <c r="J10" s="275"/>
      <c r="K10" s="405"/>
      <c r="L10" s="512"/>
      <c r="M10" s="193"/>
      <c r="N10" s="278"/>
      <c r="O10" s="279"/>
      <c r="P10" s="169"/>
      <c r="Q10" s="606"/>
      <c r="R10" s="194"/>
      <c r="S10" s="170"/>
      <c r="T10" s="277"/>
      <c r="U10" s="607"/>
      <c r="V10" s="511"/>
      <c r="W10" s="282"/>
    </row>
    <row r="11" spans="1:23">
      <c r="A11" s="664"/>
      <c r="B11" s="160">
        <v>6</v>
      </c>
      <c r="C11" s="100"/>
      <c r="D11" s="162"/>
      <c r="E11" s="188"/>
      <c r="F11" s="273"/>
      <c r="G11" s="511"/>
      <c r="H11" s="190"/>
      <c r="I11" s="276"/>
      <c r="J11" s="275"/>
      <c r="K11" s="405"/>
      <c r="L11" s="516"/>
      <c r="M11" s="193"/>
      <c r="N11" s="278"/>
      <c r="O11" s="279"/>
      <c r="P11" s="169"/>
      <c r="Q11" s="606"/>
      <c r="R11" s="194"/>
      <c r="S11" s="170"/>
      <c r="T11" s="277"/>
      <c r="U11" s="607"/>
      <c r="V11" s="511"/>
      <c r="W11" s="282"/>
    </row>
    <row r="12" spans="1:23">
      <c r="A12" s="664"/>
      <c r="B12" s="160">
        <v>7</v>
      </c>
      <c r="C12" s="100"/>
      <c r="D12" s="162"/>
      <c r="E12" s="188"/>
      <c r="F12" s="273"/>
      <c r="G12" s="511"/>
      <c r="H12" s="190"/>
      <c r="I12" s="276"/>
      <c r="J12" s="275"/>
      <c r="K12" s="405"/>
      <c r="L12" s="516"/>
      <c r="M12" s="193"/>
      <c r="N12" s="278"/>
      <c r="O12" s="279"/>
      <c r="P12" s="169"/>
      <c r="Q12" s="606"/>
      <c r="R12" s="194"/>
      <c r="S12" s="170"/>
      <c r="T12" s="277"/>
      <c r="U12" s="607"/>
      <c r="V12" s="511"/>
      <c r="W12" s="282"/>
    </row>
    <row r="13" spans="1:23">
      <c r="A13" s="664"/>
      <c r="B13" s="160">
        <v>8</v>
      </c>
      <c r="C13" s="100"/>
      <c r="D13" s="162"/>
      <c r="E13" s="162"/>
      <c r="F13" s="273"/>
      <c r="G13" s="511"/>
      <c r="H13" s="190"/>
      <c r="I13" s="297"/>
      <c r="J13" s="275"/>
      <c r="K13" s="405"/>
      <c r="L13" s="516"/>
      <c r="M13" s="193"/>
      <c r="N13" s="278"/>
      <c r="O13" s="279"/>
      <c r="P13" s="169"/>
      <c r="Q13" s="606"/>
      <c r="R13" s="194"/>
      <c r="S13" s="280"/>
      <c r="T13" s="277"/>
      <c r="U13" s="607"/>
      <c r="V13" s="511"/>
      <c r="W13" s="282"/>
    </row>
    <row r="14" spans="1:23">
      <c r="A14" s="664"/>
      <c r="B14" s="160">
        <v>9</v>
      </c>
      <c r="C14" s="100"/>
      <c r="D14" s="162"/>
      <c r="E14" s="162"/>
      <c r="F14" s="273"/>
      <c r="G14" s="511"/>
      <c r="H14" s="190"/>
      <c r="I14" s="297"/>
      <c r="J14" s="275"/>
      <c r="K14" s="405"/>
      <c r="L14" s="516"/>
      <c r="M14" s="193"/>
      <c r="N14" s="278"/>
      <c r="O14" s="279"/>
      <c r="P14" s="169"/>
      <c r="Q14" s="606"/>
      <c r="R14" s="194"/>
      <c r="S14" s="170"/>
      <c r="T14" s="277"/>
      <c r="U14" s="607"/>
      <c r="V14" s="511"/>
      <c r="W14" s="282"/>
    </row>
    <row r="15" spans="1:23">
      <c r="A15" s="664"/>
      <c r="B15" s="160">
        <v>10</v>
      </c>
      <c r="C15" s="100"/>
      <c r="D15" s="162"/>
      <c r="E15" s="188"/>
      <c r="F15" s="273"/>
      <c r="G15" s="511"/>
      <c r="H15" s="277"/>
      <c r="I15" s="156"/>
      <c r="J15" s="275"/>
      <c r="K15" s="405"/>
      <c r="L15" s="192"/>
      <c r="M15" s="193"/>
      <c r="N15" s="167"/>
      <c r="O15" s="168"/>
      <c r="P15" s="169"/>
      <c r="Q15" s="606"/>
      <c r="R15" s="194"/>
      <c r="S15" s="170"/>
      <c r="T15" s="277"/>
      <c r="U15" s="607"/>
      <c r="V15" s="511"/>
      <c r="W15" s="282"/>
    </row>
    <row r="16" spans="1:23" ht="15" customHeight="1">
      <c r="A16" s="664"/>
      <c r="B16" s="160">
        <v>11</v>
      </c>
      <c r="C16" s="100"/>
      <c r="D16" s="162"/>
      <c r="E16" s="188"/>
      <c r="F16" s="273"/>
      <c r="G16" s="511"/>
      <c r="H16" s="277"/>
      <c r="I16" s="156"/>
      <c r="J16" s="275"/>
      <c r="K16" s="405"/>
      <c r="L16" s="192"/>
      <c r="M16" s="193"/>
      <c r="N16" s="167"/>
      <c r="O16" s="168"/>
      <c r="P16" s="169"/>
      <c r="Q16" s="606"/>
      <c r="R16" s="194"/>
      <c r="S16" s="170"/>
      <c r="T16" s="277"/>
      <c r="U16" s="607"/>
      <c r="V16" s="511"/>
      <c r="W16" s="282"/>
    </row>
    <row r="17" spans="1:23" ht="15" customHeight="1">
      <c r="A17" s="664"/>
      <c r="B17" s="160">
        <v>12</v>
      </c>
      <c r="C17" s="187"/>
      <c r="D17" s="162"/>
      <c r="E17" s="188"/>
      <c r="F17" s="163"/>
      <c r="G17" s="189"/>
      <c r="H17" s="190"/>
      <c r="I17" s="156"/>
      <c r="J17" s="191"/>
      <c r="K17" s="166"/>
      <c r="L17" s="192"/>
      <c r="M17" s="193"/>
      <c r="N17" s="167"/>
      <c r="O17" s="168"/>
      <c r="P17" s="169"/>
      <c r="Q17" s="606"/>
      <c r="R17" s="194"/>
      <c r="S17" s="170"/>
      <c r="T17" s="190"/>
      <c r="U17" s="608"/>
      <c r="V17" s="189"/>
      <c r="W17" s="164"/>
    </row>
    <row r="18" spans="1:23" ht="15" customHeight="1">
      <c r="A18" s="664"/>
      <c r="B18" s="160">
        <v>13</v>
      </c>
      <c r="C18" s="187"/>
      <c r="D18" s="162"/>
      <c r="E18" s="188"/>
      <c r="F18" s="163"/>
      <c r="G18" s="189"/>
      <c r="H18" s="190"/>
      <c r="I18" s="156"/>
      <c r="J18" s="191"/>
      <c r="K18" s="166"/>
      <c r="L18" s="192"/>
      <c r="M18" s="193"/>
      <c r="N18" s="167"/>
      <c r="O18" s="168"/>
      <c r="P18" s="169"/>
      <c r="Q18" s="606"/>
      <c r="R18" s="194"/>
      <c r="S18" s="170"/>
      <c r="T18" s="190"/>
      <c r="U18" s="608"/>
      <c r="V18" s="189"/>
      <c r="W18" s="164"/>
    </row>
    <row r="19" spans="1:23" ht="15" customHeight="1">
      <c r="A19" s="664"/>
      <c r="B19" s="34">
        <v>14</v>
      </c>
      <c r="C19" s="187"/>
      <c r="D19" s="162"/>
      <c r="E19" s="188"/>
      <c r="F19" s="163"/>
      <c r="G19" s="189"/>
      <c r="H19" s="190"/>
      <c r="I19" s="156"/>
      <c r="J19" s="191"/>
      <c r="K19" s="166"/>
      <c r="L19" s="192"/>
      <c r="M19" s="193"/>
      <c r="N19" s="167"/>
      <c r="O19" s="168"/>
      <c r="P19" s="169"/>
      <c r="Q19" s="606"/>
      <c r="R19" s="194"/>
      <c r="S19" s="170"/>
      <c r="T19" s="190"/>
      <c r="U19" s="608"/>
      <c r="V19" s="189"/>
      <c r="W19" s="164"/>
    </row>
    <row r="20" spans="1:23" ht="15" customHeight="1">
      <c r="A20" s="664"/>
      <c r="B20" s="34">
        <v>15</v>
      </c>
      <c r="C20" s="187"/>
      <c r="D20" s="162"/>
      <c r="E20" s="188"/>
      <c r="F20" s="163"/>
      <c r="G20" s="189"/>
      <c r="H20" s="190"/>
      <c r="I20" s="156"/>
      <c r="J20" s="191"/>
      <c r="K20" s="166"/>
      <c r="L20" s="192"/>
      <c r="M20" s="193"/>
      <c r="N20" s="167"/>
      <c r="O20" s="168"/>
      <c r="P20" s="169"/>
      <c r="Q20" s="606"/>
      <c r="R20" s="194"/>
      <c r="S20" s="170"/>
      <c r="T20" s="190"/>
      <c r="U20" s="608"/>
      <c r="V20" s="189"/>
      <c r="W20" s="164"/>
    </row>
    <row r="21" spans="1:23" ht="15" customHeight="1">
      <c r="A21" s="664"/>
      <c r="B21" s="34">
        <v>16</v>
      </c>
      <c r="C21" s="187"/>
      <c r="D21" s="162"/>
      <c r="E21" s="188"/>
      <c r="F21" s="163"/>
      <c r="G21" s="189"/>
      <c r="H21" s="190"/>
      <c r="I21" s="156"/>
      <c r="J21" s="191"/>
      <c r="K21" s="166"/>
      <c r="L21" s="192"/>
      <c r="M21" s="193"/>
      <c r="N21" s="167"/>
      <c r="O21" s="168"/>
      <c r="P21" s="169"/>
      <c r="Q21" s="606"/>
      <c r="R21" s="194"/>
      <c r="S21" s="170"/>
      <c r="T21" s="190"/>
      <c r="U21" s="608"/>
      <c r="V21" s="189"/>
      <c r="W21" s="164"/>
    </row>
    <row r="22" spans="1:23" ht="15" customHeight="1">
      <c r="A22" s="664"/>
      <c r="B22" s="34">
        <v>17</v>
      </c>
      <c r="C22" s="187"/>
      <c r="D22" s="162"/>
      <c r="E22" s="188"/>
      <c r="F22" s="163"/>
      <c r="G22" s="189"/>
      <c r="H22" s="190"/>
      <c r="I22" s="156"/>
      <c r="J22" s="191"/>
      <c r="K22" s="166"/>
      <c r="L22" s="192"/>
      <c r="M22" s="193"/>
      <c r="N22" s="167"/>
      <c r="O22" s="168"/>
      <c r="P22" s="169"/>
      <c r="Q22" s="606"/>
      <c r="R22" s="194"/>
      <c r="S22" s="170"/>
      <c r="T22" s="190"/>
      <c r="U22" s="608"/>
      <c r="V22" s="189"/>
      <c r="W22" s="164"/>
    </row>
    <row r="23" spans="1:23" ht="15" customHeight="1">
      <c r="A23" s="664"/>
      <c r="B23" s="34">
        <v>18</v>
      </c>
      <c r="C23" s="101"/>
      <c r="D23" s="35"/>
      <c r="E23" s="103"/>
      <c r="F23" s="69"/>
      <c r="G23" s="70"/>
      <c r="H23" s="27"/>
      <c r="I23" s="37"/>
      <c r="J23" s="71"/>
      <c r="K23" s="106"/>
      <c r="L23" s="110"/>
      <c r="M23" s="66"/>
      <c r="N23" s="123"/>
      <c r="O23" s="114"/>
      <c r="P23" s="113"/>
      <c r="Q23" s="117"/>
      <c r="R23" s="119"/>
      <c r="S23" s="120"/>
      <c r="T23" s="27"/>
      <c r="U23" s="68"/>
      <c r="V23" s="70"/>
      <c r="W23" s="39"/>
    </row>
    <row r="24" spans="1:23" ht="15" customHeight="1">
      <c r="A24" s="664"/>
      <c r="B24" s="34">
        <v>19</v>
      </c>
      <c r="C24" s="101"/>
      <c r="D24" s="35"/>
      <c r="E24" s="103"/>
      <c r="F24" s="69"/>
      <c r="G24" s="70"/>
      <c r="H24" s="27"/>
      <c r="I24" s="37"/>
      <c r="J24" s="71"/>
      <c r="K24" s="106"/>
      <c r="L24" s="110"/>
      <c r="M24" s="66"/>
      <c r="N24" s="123"/>
      <c r="O24" s="114"/>
      <c r="P24" s="113"/>
      <c r="Q24" s="117"/>
      <c r="R24" s="119"/>
      <c r="S24" s="120"/>
      <c r="T24" s="27"/>
      <c r="U24" s="68"/>
      <c r="V24" s="70"/>
      <c r="W24" s="39"/>
    </row>
    <row r="25" spans="1:23" ht="15" customHeight="1">
      <c r="A25" s="664"/>
      <c r="B25" s="34">
        <v>20</v>
      </c>
      <c r="C25" s="101"/>
      <c r="D25" s="35"/>
      <c r="E25" s="103"/>
      <c r="F25" s="69"/>
      <c r="G25" s="70"/>
      <c r="H25" s="27"/>
      <c r="I25" s="37"/>
      <c r="J25" s="71"/>
      <c r="K25" s="106"/>
      <c r="L25" s="110"/>
      <c r="M25" s="66"/>
      <c r="N25" s="123"/>
      <c r="O25" s="114"/>
      <c r="P25" s="113"/>
      <c r="Q25" s="117"/>
      <c r="R25" s="119"/>
      <c r="S25" s="120"/>
      <c r="T25" s="27"/>
      <c r="U25" s="68"/>
      <c r="V25" s="70"/>
      <c r="W25" s="39"/>
    </row>
    <row r="26" spans="1:23" ht="15" customHeight="1">
      <c r="A26" s="664"/>
      <c r="B26" s="34">
        <v>21</v>
      </c>
      <c r="C26" s="101"/>
      <c r="D26" s="35"/>
      <c r="E26" s="103"/>
      <c r="F26" s="69"/>
      <c r="G26" s="70"/>
      <c r="H26" s="27"/>
      <c r="I26" s="37"/>
      <c r="J26" s="71"/>
      <c r="K26" s="106"/>
      <c r="L26" s="110"/>
      <c r="M26" s="66"/>
      <c r="N26" s="123"/>
      <c r="O26" s="114"/>
      <c r="P26" s="113"/>
      <c r="Q26" s="117"/>
      <c r="R26" s="119"/>
      <c r="S26" s="120"/>
      <c r="T26" s="27"/>
      <c r="U26" s="68"/>
      <c r="V26" s="70"/>
      <c r="W26" s="39"/>
    </row>
    <row r="27" spans="1:23" ht="15" customHeight="1">
      <c r="A27" s="664"/>
      <c r="B27" s="34">
        <v>22</v>
      </c>
      <c r="C27" s="101"/>
      <c r="D27" s="35"/>
      <c r="E27" s="103"/>
      <c r="F27" s="69"/>
      <c r="G27" s="70"/>
      <c r="H27" s="27"/>
      <c r="I27" s="37"/>
      <c r="J27" s="71"/>
      <c r="K27" s="106"/>
      <c r="L27" s="110"/>
      <c r="M27" s="66"/>
      <c r="N27" s="123"/>
      <c r="O27" s="114"/>
      <c r="P27" s="113"/>
      <c r="Q27" s="117"/>
      <c r="R27" s="119"/>
      <c r="S27" s="120"/>
      <c r="T27" s="27"/>
      <c r="U27" s="68"/>
      <c r="V27" s="70"/>
      <c r="W27" s="39"/>
    </row>
    <row r="28" spans="1:23" ht="15" customHeight="1">
      <c r="A28" s="664"/>
      <c r="B28" s="34">
        <v>23</v>
      </c>
      <c r="C28" s="101"/>
      <c r="D28" s="35"/>
      <c r="E28" s="103"/>
      <c r="F28" s="69"/>
      <c r="G28" s="70"/>
      <c r="H28" s="27"/>
      <c r="I28" s="37"/>
      <c r="J28" s="71"/>
      <c r="K28" s="106"/>
      <c r="L28" s="110"/>
      <c r="M28" s="66"/>
      <c r="N28" s="123"/>
      <c r="O28" s="114"/>
      <c r="P28" s="113"/>
      <c r="Q28" s="117"/>
      <c r="R28" s="119"/>
      <c r="S28" s="120"/>
      <c r="T28" s="27"/>
      <c r="U28" s="68"/>
      <c r="V28" s="70"/>
      <c r="W28" s="39"/>
    </row>
    <row r="29" spans="1:23" ht="15" customHeight="1">
      <c r="A29" s="664"/>
      <c r="B29" s="34">
        <v>24</v>
      </c>
      <c r="C29" s="101"/>
      <c r="D29" s="35" t="s">
        <v>50</v>
      </c>
      <c r="E29" s="103"/>
      <c r="F29" s="69"/>
      <c r="G29" s="70"/>
      <c r="H29" s="27"/>
      <c r="I29" s="37" t="s">
        <v>37</v>
      </c>
      <c r="J29" s="71"/>
      <c r="K29" s="106"/>
      <c r="L29" s="110">
        <v>0</v>
      </c>
      <c r="M29" s="66">
        <v>0.1</v>
      </c>
      <c r="N29" s="123">
        <v>0</v>
      </c>
      <c r="O29" s="114">
        <f t="shared" ref="O29:O35" si="0">N29-P29</f>
        <v>0</v>
      </c>
      <c r="P29" s="113">
        <f t="shared" ref="P29:P35" si="1">N29/1.1</f>
        <v>0</v>
      </c>
      <c r="Q29" s="117">
        <v>0</v>
      </c>
      <c r="R29" s="119">
        <f t="shared" ref="R29:R35" si="2">N29-Q29</f>
        <v>0</v>
      </c>
      <c r="S29" s="120">
        <v>0</v>
      </c>
      <c r="T29" s="27"/>
      <c r="U29" s="68"/>
      <c r="V29" s="70"/>
      <c r="W29" s="39"/>
    </row>
    <row r="30" spans="1:23" ht="15" customHeight="1">
      <c r="A30" s="664"/>
      <c r="B30" s="34">
        <v>25</v>
      </c>
      <c r="C30" s="101"/>
      <c r="D30" s="35" t="s">
        <v>50</v>
      </c>
      <c r="E30" s="103"/>
      <c r="F30" s="69"/>
      <c r="G30" s="70"/>
      <c r="H30" s="27"/>
      <c r="I30" s="37" t="s">
        <v>37</v>
      </c>
      <c r="J30" s="71"/>
      <c r="K30" s="106"/>
      <c r="L30" s="110">
        <v>0</v>
      </c>
      <c r="M30" s="66">
        <v>0.1</v>
      </c>
      <c r="N30" s="123">
        <v>0</v>
      </c>
      <c r="O30" s="114">
        <f t="shared" si="0"/>
        <v>0</v>
      </c>
      <c r="P30" s="113">
        <f t="shared" si="1"/>
        <v>0</v>
      </c>
      <c r="Q30" s="117">
        <v>0</v>
      </c>
      <c r="R30" s="119">
        <f t="shared" si="2"/>
        <v>0</v>
      </c>
      <c r="S30" s="120">
        <v>0</v>
      </c>
      <c r="T30" s="27"/>
      <c r="U30" s="68"/>
      <c r="V30" s="70"/>
      <c r="W30" s="39"/>
    </row>
    <row r="31" spans="1:23" ht="15" customHeight="1">
      <c r="A31" s="664"/>
      <c r="B31" s="34">
        <v>26</v>
      </c>
      <c r="C31" s="101"/>
      <c r="D31" s="35" t="s">
        <v>50</v>
      </c>
      <c r="E31" s="103"/>
      <c r="F31" s="69"/>
      <c r="G31" s="70"/>
      <c r="H31" s="27"/>
      <c r="I31" s="37" t="s">
        <v>37</v>
      </c>
      <c r="J31" s="71"/>
      <c r="K31" s="106"/>
      <c r="L31" s="110">
        <v>0</v>
      </c>
      <c r="M31" s="66">
        <v>0.1</v>
      </c>
      <c r="N31" s="123">
        <v>0</v>
      </c>
      <c r="O31" s="114">
        <f t="shared" si="0"/>
        <v>0</v>
      </c>
      <c r="P31" s="113">
        <f t="shared" si="1"/>
        <v>0</v>
      </c>
      <c r="Q31" s="117">
        <v>0</v>
      </c>
      <c r="R31" s="119">
        <f t="shared" si="2"/>
        <v>0</v>
      </c>
      <c r="S31" s="120">
        <v>0</v>
      </c>
      <c r="T31" s="27"/>
      <c r="U31" s="68"/>
      <c r="V31" s="70"/>
      <c r="W31" s="39"/>
    </row>
    <row r="32" spans="1:23" ht="15" customHeight="1">
      <c r="A32" s="664"/>
      <c r="B32" s="34">
        <v>27</v>
      </c>
      <c r="C32" s="101"/>
      <c r="D32" s="35" t="s">
        <v>50</v>
      </c>
      <c r="E32" s="103"/>
      <c r="F32" s="69"/>
      <c r="G32" s="70"/>
      <c r="H32" s="27"/>
      <c r="I32" s="37" t="s">
        <v>37</v>
      </c>
      <c r="J32" s="71"/>
      <c r="K32" s="106"/>
      <c r="L32" s="110">
        <v>0</v>
      </c>
      <c r="M32" s="66">
        <v>0.1</v>
      </c>
      <c r="N32" s="123">
        <v>0</v>
      </c>
      <c r="O32" s="114">
        <f t="shared" si="0"/>
        <v>0</v>
      </c>
      <c r="P32" s="113">
        <f t="shared" si="1"/>
        <v>0</v>
      </c>
      <c r="Q32" s="117">
        <v>0</v>
      </c>
      <c r="R32" s="119">
        <f t="shared" si="2"/>
        <v>0</v>
      </c>
      <c r="S32" s="120">
        <v>0</v>
      </c>
      <c r="T32" s="27"/>
      <c r="U32" s="68"/>
      <c r="V32" s="70"/>
      <c r="W32" s="39"/>
    </row>
    <row r="33" spans="1:23" ht="15" customHeight="1">
      <c r="A33" s="664"/>
      <c r="B33" s="34">
        <v>28</v>
      </c>
      <c r="C33" s="101"/>
      <c r="D33" s="35" t="s">
        <v>50</v>
      </c>
      <c r="E33" s="103"/>
      <c r="F33" s="69"/>
      <c r="G33" s="70"/>
      <c r="H33" s="27"/>
      <c r="I33" s="37" t="s">
        <v>37</v>
      </c>
      <c r="J33" s="71"/>
      <c r="K33" s="106"/>
      <c r="L33" s="110">
        <v>0</v>
      </c>
      <c r="M33" s="66">
        <v>0.1</v>
      </c>
      <c r="N33" s="123">
        <v>0</v>
      </c>
      <c r="O33" s="114">
        <f t="shared" si="0"/>
        <v>0</v>
      </c>
      <c r="P33" s="113">
        <f t="shared" si="1"/>
        <v>0</v>
      </c>
      <c r="Q33" s="117">
        <v>0</v>
      </c>
      <c r="R33" s="119">
        <f t="shared" si="2"/>
        <v>0</v>
      </c>
      <c r="S33" s="120">
        <v>0</v>
      </c>
      <c r="T33" s="27"/>
      <c r="U33" s="68"/>
      <c r="V33" s="70"/>
      <c r="W33" s="39"/>
    </row>
    <row r="34" spans="1:23" ht="15" customHeight="1" thickBot="1">
      <c r="A34" s="664"/>
      <c r="B34" s="34">
        <v>29</v>
      </c>
      <c r="C34" s="101"/>
      <c r="D34" s="35" t="s">
        <v>50</v>
      </c>
      <c r="E34" s="103"/>
      <c r="F34" s="69"/>
      <c r="G34" s="70"/>
      <c r="H34" s="30"/>
      <c r="I34" s="42" t="s">
        <v>37</v>
      </c>
      <c r="J34" s="71"/>
      <c r="K34" s="106"/>
      <c r="L34" s="110">
        <v>0</v>
      </c>
      <c r="M34" s="66">
        <v>0.1</v>
      </c>
      <c r="N34" s="123">
        <v>0</v>
      </c>
      <c r="O34" s="114">
        <f t="shared" si="0"/>
        <v>0</v>
      </c>
      <c r="P34" s="113">
        <f t="shared" si="1"/>
        <v>0</v>
      </c>
      <c r="Q34" s="117">
        <v>0</v>
      </c>
      <c r="R34" s="119">
        <f t="shared" si="2"/>
        <v>0</v>
      </c>
      <c r="S34" s="120">
        <v>0</v>
      </c>
      <c r="T34" s="27"/>
      <c r="U34" s="68"/>
      <c r="V34" s="70"/>
      <c r="W34" s="39"/>
    </row>
    <row r="35" spans="1:23" ht="15" thickBot="1">
      <c r="A35" s="665"/>
      <c r="B35" s="87">
        <v>30</v>
      </c>
      <c r="C35" s="102"/>
      <c r="D35" s="40" t="s">
        <v>50</v>
      </c>
      <c r="E35" s="104"/>
      <c r="F35" s="33"/>
      <c r="G35" s="29"/>
      <c r="H35" s="78"/>
      <c r="I35" s="79" t="s">
        <v>37</v>
      </c>
      <c r="J35" s="31"/>
      <c r="K35" s="107"/>
      <c r="L35" s="111">
        <v>0</v>
      </c>
      <c r="M35" s="67">
        <v>0.1</v>
      </c>
      <c r="N35" s="124">
        <v>0</v>
      </c>
      <c r="O35" s="115">
        <f t="shared" si="0"/>
        <v>0</v>
      </c>
      <c r="P35" s="116">
        <f t="shared" si="1"/>
        <v>0</v>
      </c>
      <c r="Q35" s="118">
        <v>0</v>
      </c>
      <c r="R35" s="121">
        <f t="shared" si="2"/>
        <v>0</v>
      </c>
      <c r="S35" s="120">
        <v>0</v>
      </c>
      <c r="T35" s="30"/>
      <c r="U35" s="28"/>
      <c r="V35" s="29"/>
      <c r="W35" s="43"/>
    </row>
    <row r="36" spans="1:23" ht="15" thickBot="1">
      <c r="A36" s="2"/>
      <c r="B36" s="678"/>
      <c r="C36" s="678"/>
      <c r="D36" s="678"/>
      <c r="E36" s="678"/>
      <c r="F36" s="7"/>
      <c r="G36" s="7"/>
      <c r="H36" s="44"/>
      <c r="I36" s="44"/>
      <c r="J36" s="44"/>
      <c r="K36" s="44"/>
      <c r="L36" s="77">
        <f>SUM(L6:L35)</f>
        <v>0</v>
      </c>
      <c r="M36" s="63"/>
      <c r="N36" s="73">
        <f t="shared" ref="N36:R36" si="3">SUM(N6:N35)</f>
        <v>0</v>
      </c>
      <c r="O36" s="64">
        <f t="shared" si="3"/>
        <v>0</v>
      </c>
      <c r="P36" s="65">
        <f t="shared" si="3"/>
        <v>0</v>
      </c>
      <c r="Q36" s="64">
        <f t="shared" si="3"/>
        <v>0</v>
      </c>
      <c r="R36" s="64">
        <f t="shared" si="3"/>
        <v>0</v>
      </c>
      <c r="S36" s="76">
        <f>SUM(S6:S35)</f>
        <v>0</v>
      </c>
      <c r="T36" s="7"/>
      <c r="U36" s="7"/>
      <c r="V36" s="7"/>
      <c r="W36" s="46"/>
    </row>
    <row r="37" spans="1:23" ht="15.75" customHeight="1" thickBot="1">
      <c r="A37" s="2"/>
      <c r="B37" s="666" t="s">
        <v>12</v>
      </c>
      <c r="C37" s="667"/>
      <c r="D37" s="85">
        <v>20</v>
      </c>
      <c r="E37" s="54">
        <f>N36</f>
        <v>0</v>
      </c>
      <c r="F37" s="60"/>
      <c r="G37" s="670" t="s">
        <v>39</v>
      </c>
      <c r="H37" s="671"/>
      <c r="I37" s="686">
        <f>E41-E40</f>
        <v>0</v>
      </c>
      <c r="J37" s="687"/>
      <c r="T37" s="6"/>
      <c r="U37" s="6"/>
      <c r="V37" s="6"/>
    </row>
    <row r="38" spans="1:23" ht="15.75" customHeight="1" thickBot="1">
      <c r="A38" s="2"/>
      <c r="B38" s="668" t="s">
        <v>18</v>
      </c>
      <c r="C38" s="669"/>
      <c r="D38" s="86">
        <v>0</v>
      </c>
      <c r="E38" s="55">
        <v>0</v>
      </c>
      <c r="F38" s="61"/>
      <c r="G38" s="672"/>
      <c r="H38" s="673"/>
      <c r="I38" s="688"/>
      <c r="J38" s="689"/>
    </row>
    <row r="39" spans="1:23" ht="15" thickBot="1">
      <c r="A39" s="2"/>
      <c r="B39" s="648" t="s">
        <v>14</v>
      </c>
      <c r="C39" s="649"/>
      <c r="D39" s="133">
        <v>1</v>
      </c>
      <c r="E39" s="56">
        <f>S36</f>
        <v>0</v>
      </c>
      <c r="F39" s="2"/>
      <c r="G39" s="62"/>
      <c r="H39" s="6"/>
      <c r="I39" s="6"/>
      <c r="J39" s="6"/>
    </row>
    <row r="40" spans="1:23" ht="15.75" customHeight="1" thickBot="1">
      <c r="A40" s="2"/>
      <c r="B40" s="650" t="s">
        <v>13</v>
      </c>
      <c r="C40" s="651"/>
      <c r="D40" s="134">
        <v>2</v>
      </c>
      <c r="E40" s="57">
        <f>L36</f>
        <v>0</v>
      </c>
    </row>
    <row r="41" spans="1:23" ht="15" thickBot="1">
      <c r="B41" s="652" t="s">
        <v>6</v>
      </c>
      <c r="C41" s="653"/>
      <c r="D41" s="98">
        <f>D37+D38+D39+D40</f>
        <v>23</v>
      </c>
      <c r="E41" s="58">
        <f>N36</f>
        <v>0</v>
      </c>
      <c r="G41" s="80"/>
      <c r="H41" s="80"/>
    </row>
    <row r="42" spans="1:23" ht="15" thickBot="1">
      <c r="B42" s="81"/>
      <c r="C42" s="81"/>
      <c r="D42" s="82"/>
      <c r="E42" s="83"/>
      <c r="G42" s="80"/>
      <c r="H42" s="80"/>
    </row>
    <row r="43" spans="1:23" ht="15" thickBot="1">
      <c r="B43" s="654" t="s">
        <v>48</v>
      </c>
      <c r="C43" s="655"/>
      <c r="D43" s="642">
        <f>O36</f>
        <v>0</v>
      </c>
      <c r="E43" s="643"/>
      <c r="G43" s="80"/>
      <c r="H43" s="80"/>
    </row>
    <row r="44" spans="1:23" ht="15" thickBot="1"/>
    <row r="45" spans="1:23" ht="33" customHeight="1" thickBot="1">
      <c r="B45" s="644" t="s">
        <v>9</v>
      </c>
      <c r="C45" s="645"/>
      <c r="D45" s="8" t="s">
        <v>35</v>
      </c>
    </row>
    <row r="46" spans="1:23">
      <c r="B46" s="646" t="s">
        <v>24</v>
      </c>
      <c r="C46" s="647"/>
      <c r="D46" s="51">
        <f>COUNTIF(K6:K35,"Peinture")</f>
        <v>0</v>
      </c>
      <c r="E46" s="4"/>
      <c r="F46" s="4"/>
    </row>
    <row r="47" spans="1:23">
      <c r="B47" s="656" t="s">
        <v>25</v>
      </c>
      <c r="C47" s="657"/>
      <c r="D47" s="52">
        <f>COUNTIF(K6:K35,"Electricite")</f>
        <v>0</v>
      </c>
      <c r="E47" s="4"/>
      <c r="F47" s="4"/>
    </row>
    <row r="48" spans="1:23">
      <c r="B48" s="656" t="s">
        <v>26</v>
      </c>
      <c r="C48" s="657"/>
      <c r="D48" s="52">
        <f>COUNTIF(K6:K35,"Store")</f>
        <v>0</v>
      </c>
      <c r="E48" s="4"/>
      <c r="F48" s="4"/>
    </row>
    <row r="49" spans="2:6">
      <c r="B49" s="656" t="s">
        <v>27</v>
      </c>
      <c r="C49" s="657"/>
      <c r="D49" s="52">
        <f>COUNTIF(K6:K35,"Menuiserie")</f>
        <v>0</v>
      </c>
      <c r="E49" s="4"/>
      <c r="F49" s="4"/>
    </row>
    <row r="50" spans="2:6">
      <c r="B50" s="656" t="s">
        <v>28</v>
      </c>
      <c r="C50" s="657"/>
      <c r="D50" s="52">
        <f>COUNTIF(K10:K39,"douche")</f>
        <v>0</v>
      </c>
      <c r="E50" s="4"/>
      <c r="F50" s="4"/>
    </row>
    <row r="51" spans="2:6">
      <c r="B51" s="656" t="s">
        <v>29</v>
      </c>
      <c r="C51" s="657"/>
      <c r="D51" s="52">
        <f>COUNTIF(K6:K35,"Plomberie")</f>
        <v>0</v>
      </c>
      <c r="E51" s="4"/>
      <c r="F51" s="4"/>
    </row>
    <row r="52" spans="2:6">
      <c r="B52" s="656" t="s">
        <v>30</v>
      </c>
      <c r="C52" s="657"/>
      <c r="D52" s="52">
        <f>COUNTIF(K6:K35,"Maçonnerie")</f>
        <v>0</v>
      </c>
      <c r="E52" s="4"/>
      <c r="F52" s="4"/>
    </row>
    <row r="53" spans="2:6">
      <c r="B53" s="656" t="s">
        <v>31</v>
      </c>
      <c r="C53" s="657"/>
      <c r="D53" s="52">
        <f>COUNTIF(K6:K35,"fenetre")</f>
        <v>0</v>
      </c>
      <c r="E53" s="4"/>
      <c r="F53" s="4"/>
    </row>
    <row r="54" spans="2:6">
      <c r="B54" s="656" t="s">
        <v>32</v>
      </c>
      <c r="C54" s="657"/>
      <c r="D54" s="52">
        <f>COUNTIF(K6:K35,"Volets")</f>
        <v>0</v>
      </c>
      <c r="E54" s="4"/>
      <c r="F54" s="4"/>
    </row>
    <row r="55" spans="2:6">
      <c r="B55" s="656" t="s">
        <v>33</v>
      </c>
      <c r="C55" s="657"/>
      <c r="D55" s="52">
        <f>COUNTIF(K6:K35,"Alarme")</f>
        <v>0</v>
      </c>
      <c r="E55" s="4"/>
      <c r="F55" s="4"/>
    </row>
    <row r="56" spans="2:6" ht="15" thickBot="1">
      <c r="B56" s="49" t="s">
        <v>34</v>
      </c>
      <c r="C56" s="50"/>
      <c r="D56" s="53">
        <f>COUNTIF(K6:K35,"sol")</f>
        <v>0</v>
      </c>
      <c r="E56" s="6"/>
      <c r="F56" s="6"/>
    </row>
  </sheetData>
  <autoFilter ref="A5:W41"/>
  <mergeCells count="23">
    <mergeCell ref="B54:C54"/>
    <mergeCell ref="B55:C55"/>
    <mergeCell ref="B48:C48"/>
    <mergeCell ref="B49:C49"/>
    <mergeCell ref="B50:C50"/>
    <mergeCell ref="B51:C51"/>
    <mergeCell ref="B52:C52"/>
    <mergeCell ref="B53:C53"/>
    <mergeCell ref="B36:E36"/>
    <mergeCell ref="A2:W2"/>
    <mergeCell ref="A6:A35"/>
    <mergeCell ref="B47:C47"/>
    <mergeCell ref="B37:C37"/>
    <mergeCell ref="G37:H38"/>
    <mergeCell ref="I37:J38"/>
    <mergeCell ref="B38:C38"/>
    <mergeCell ref="B39:C39"/>
    <mergeCell ref="B40:C40"/>
    <mergeCell ref="B41:C41"/>
    <mergeCell ref="B43:C43"/>
    <mergeCell ref="D43:E43"/>
    <mergeCell ref="B45:C45"/>
    <mergeCell ref="B46:C46"/>
  </mergeCell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Y36"/>
  <sheetViews>
    <sheetView zoomScaleNormal="100" workbookViewId="0">
      <selection activeCell="K26" sqref="K26"/>
    </sheetView>
  </sheetViews>
  <sheetFormatPr baseColWidth="10" defaultRowHeight="14.4"/>
  <cols>
    <col min="1" max="1" width="11.44140625" style="1"/>
    <col min="2" max="2" width="13" customWidth="1"/>
    <col min="3" max="11" width="12.6640625" customWidth="1"/>
  </cols>
  <sheetData>
    <row r="1" spans="2:12" s="1" customFormat="1" ht="15.75" customHeight="1" thickBot="1">
      <c r="B1" s="707" t="s">
        <v>61</v>
      </c>
      <c r="C1" s="708"/>
      <c r="D1" s="708"/>
      <c r="E1" s="708"/>
      <c r="F1" s="708"/>
      <c r="G1" s="708"/>
      <c r="H1" s="708"/>
      <c r="I1" s="708"/>
      <c r="J1" s="708"/>
      <c r="K1" s="709"/>
    </row>
    <row r="2" spans="2:12" s="1" customFormat="1" ht="15.75" customHeight="1">
      <c r="B2" s="97"/>
      <c r="C2" s="97"/>
      <c r="D2" s="97"/>
      <c r="E2" s="97"/>
      <c r="F2" s="97"/>
      <c r="G2" s="97"/>
      <c r="H2" s="97"/>
      <c r="I2" s="97"/>
      <c r="J2" s="97"/>
    </row>
    <row r="3" spans="2:12" s="1" customFormat="1" ht="15" thickBot="1"/>
    <row r="4" spans="2:12" s="1" customFormat="1" ht="15" thickBot="1">
      <c r="B4" s="89"/>
      <c r="C4" s="716" t="s">
        <v>12</v>
      </c>
      <c r="D4" s="717"/>
      <c r="E4" s="718" t="s">
        <v>18</v>
      </c>
      <c r="F4" s="719"/>
      <c r="G4" s="720" t="s">
        <v>14</v>
      </c>
      <c r="H4" s="721"/>
      <c r="I4" s="722" t="s">
        <v>13</v>
      </c>
      <c r="J4" s="723"/>
      <c r="K4" s="226" t="s">
        <v>6</v>
      </c>
    </row>
    <row r="5" spans="2:12" s="1" customFormat="1">
      <c r="B5" s="90" t="s">
        <v>7</v>
      </c>
      <c r="C5" s="125">
        <f>Janvier!D47</f>
        <v>0</v>
      </c>
      <c r="D5" s="203">
        <f>Janvier!E47</f>
        <v>0</v>
      </c>
      <c r="E5" s="127">
        <f>Janvier!D48</f>
        <v>0</v>
      </c>
      <c r="F5" s="128">
        <v>0</v>
      </c>
      <c r="G5" s="209">
        <f>Janvier!D49</f>
        <v>0</v>
      </c>
      <c r="H5" s="212">
        <f>Janvier!E49</f>
        <v>0</v>
      </c>
      <c r="I5" s="215">
        <f>Janvier!D50</f>
        <v>0</v>
      </c>
      <c r="J5" s="251">
        <f>Janvier!E50</f>
        <v>0</v>
      </c>
      <c r="K5" s="248">
        <f t="shared" ref="K5:K12" si="0">D5+H5+F5</f>
        <v>0</v>
      </c>
    </row>
    <row r="6" spans="2:12" s="1" customFormat="1">
      <c r="B6" s="91" t="s">
        <v>52</v>
      </c>
      <c r="C6" s="126">
        <f>Fevrier!D47</f>
        <v>0</v>
      </c>
      <c r="D6" s="204">
        <f>Fevrier!E47</f>
        <v>0</v>
      </c>
      <c r="E6" s="129">
        <v>0</v>
      </c>
      <c r="F6" s="130">
        <v>0</v>
      </c>
      <c r="G6" s="210">
        <f>Fevrier!D49</f>
        <v>0</v>
      </c>
      <c r="H6" s="213">
        <f>Fevrier!E49</f>
        <v>0</v>
      </c>
      <c r="I6" s="216">
        <f>Fevrier!D50</f>
        <v>0</v>
      </c>
      <c r="J6" s="252">
        <f>Fevrier!E50</f>
        <v>0</v>
      </c>
      <c r="K6" s="248">
        <f t="shared" si="0"/>
        <v>0</v>
      </c>
    </row>
    <row r="7" spans="2:12" s="1" customFormat="1">
      <c r="B7" s="91" t="s">
        <v>53</v>
      </c>
      <c r="C7" s="126">
        <f>Mars!D47</f>
        <v>0</v>
      </c>
      <c r="D7" s="204">
        <f>Mars!E47</f>
        <v>0</v>
      </c>
      <c r="E7" s="129">
        <v>0</v>
      </c>
      <c r="F7" s="130">
        <v>0</v>
      </c>
      <c r="G7" s="210">
        <f>Mars!D49</f>
        <v>0</v>
      </c>
      <c r="H7" s="213">
        <f>Mars!E49</f>
        <v>0</v>
      </c>
      <c r="I7" s="216">
        <f>Mars!D50</f>
        <v>0</v>
      </c>
      <c r="J7" s="253">
        <f>Mars!E50</f>
        <v>0</v>
      </c>
      <c r="K7" s="248">
        <f t="shared" si="0"/>
        <v>0</v>
      </c>
    </row>
    <row r="8" spans="2:12" s="1" customFormat="1" ht="15" customHeight="1">
      <c r="B8" s="91" t="s">
        <v>46</v>
      </c>
      <c r="C8" s="126">
        <f>Avril!D47</f>
        <v>0</v>
      </c>
      <c r="D8" s="204">
        <f>Avril!E47</f>
        <v>0</v>
      </c>
      <c r="E8" s="129">
        <v>2</v>
      </c>
      <c r="F8" s="130">
        <v>0</v>
      </c>
      <c r="G8" s="210">
        <f>Avril!D49</f>
        <v>0</v>
      </c>
      <c r="H8" s="213">
        <f>Avril!E49</f>
        <v>0</v>
      </c>
      <c r="I8" s="216">
        <f>Avril!D50</f>
        <v>0</v>
      </c>
      <c r="J8" s="253">
        <f>Avril!E50</f>
        <v>0</v>
      </c>
      <c r="K8" s="248">
        <f t="shared" si="0"/>
        <v>0</v>
      </c>
    </row>
    <row r="9" spans="2:12" s="1" customFormat="1">
      <c r="B9" s="91" t="s">
        <v>51</v>
      </c>
      <c r="C9" s="126">
        <f>Mai!D47</f>
        <v>0</v>
      </c>
      <c r="D9" s="204">
        <f>Mai!E47</f>
        <v>0</v>
      </c>
      <c r="E9" s="129">
        <f>Mai!D48</f>
        <v>0</v>
      </c>
      <c r="F9" s="130">
        <f>Mai!E48</f>
        <v>0</v>
      </c>
      <c r="G9" s="210">
        <f>Mai!D49</f>
        <v>0</v>
      </c>
      <c r="H9" s="213">
        <f>Mai!E49</f>
        <v>0</v>
      </c>
      <c r="I9" s="216">
        <f>Mai!D50</f>
        <v>0</v>
      </c>
      <c r="J9" s="253">
        <f>Mai!E50</f>
        <v>0</v>
      </c>
      <c r="K9" s="248">
        <f t="shared" si="0"/>
        <v>0</v>
      </c>
    </row>
    <row r="10" spans="2:12" s="1" customFormat="1">
      <c r="B10" s="91" t="s">
        <v>54</v>
      </c>
      <c r="C10" s="126">
        <f>Juin!D32</f>
        <v>0</v>
      </c>
      <c r="D10" s="204">
        <f>Juin!E32</f>
        <v>0</v>
      </c>
      <c r="E10" s="129">
        <v>0</v>
      </c>
      <c r="F10" s="130">
        <f>Janvier!E53</f>
        <v>0</v>
      </c>
      <c r="G10" s="210">
        <f>Juin!D34</f>
        <v>0</v>
      </c>
      <c r="H10" s="213">
        <f>Juin!E34</f>
        <v>0</v>
      </c>
      <c r="I10" s="216">
        <f>Juin!D35</f>
        <v>0</v>
      </c>
      <c r="J10" s="253">
        <f>Juin!E35</f>
        <v>0</v>
      </c>
      <c r="K10" s="248">
        <f t="shared" si="0"/>
        <v>0</v>
      </c>
      <c r="L10" s="237"/>
    </row>
    <row r="11" spans="2:12" s="1" customFormat="1">
      <c r="B11" s="91" t="s">
        <v>55</v>
      </c>
      <c r="C11" s="126">
        <f>Fevrier!D52</f>
        <v>0</v>
      </c>
      <c r="D11" s="204">
        <f>Juillet!E23</f>
        <v>0</v>
      </c>
      <c r="E11" s="129">
        <v>0</v>
      </c>
      <c r="F11" s="130">
        <f>Janvier!E54</f>
        <v>0</v>
      </c>
      <c r="G11" s="210">
        <f>Juillet!D25</f>
        <v>0</v>
      </c>
      <c r="H11" s="213">
        <f>Juillet!E25</f>
        <v>0</v>
      </c>
      <c r="I11" s="216">
        <f>Juillet!D26</f>
        <v>0</v>
      </c>
      <c r="J11" s="245">
        <f>Juillet!E26</f>
        <v>0</v>
      </c>
      <c r="K11" s="248">
        <f t="shared" si="0"/>
        <v>0</v>
      </c>
      <c r="L11" s="237"/>
    </row>
    <row r="12" spans="2:12" s="1" customFormat="1">
      <c r="B12" s="91" t="s">
        <v>56</v>
      </c>
      <c r="C12" s="238">
        <v>0</v>
      </c>
      <c r="D12" s="239">
        <v>0</v>
      </c>
      <c r="E12" s="240">
        <v>0</v>
      </c>
      <c r="F12" s="241">
        <f>Janvier!E55</f>
        <v>0</v>
      </c>
      <c r="G12" s="242">
        <v>0</v>
      </c>
      <c r="H12" s="243">
        <v>0</v>
      </c>
      <c r="I12" s="244">
        <v>0</v>
      </c>
      <c r="J12" s="245">
        <v>0</v>
      </c>
      <c r="K12" s="248">
        <f t="shared" si="0"/>
        <v>0</v>
      </c>
      <c r="L12" s="237"/>
    </row>
    <row r="13" spans="2:12" s="1" customFormat="1">
      <c r="B13" s="91" t="s">
        <v>57</v>
      </c>
      <c r="C13" s="126">
        <f>Septembre!D31</f>
        <v>0</v>
      </c>
      <c r="D13" s="204">
        <f>Septembre!E31</f>
        <v>0</v>
      </c>
      <c r="E13" s="129">
        <v>0</v>
      </c>
      <c r="F13" s="130">
        <f>Janvier!E56</f>
        <v>0</v>
      </c>
      <c r="G13" s="210">
        <f>Septembre!D33</f>
        <v>0</v>
      </c>
      <c r="H13" s="213">
        <f>Septembre!E33</f>
        <v>0</v>
      </c>
      <c r="I13" s="216">
        <f>Septembre!D34</f>
        <v>0</v>
      </c>
      <c r="J13" s="249">
        <f>Septembre!E34</f>
        <v>0</v>
      </c>
      <c r="K13" s="248">
        <f t="shared" ref="K13:K16" si="1">D13+H13+F13</f>
        <v>0</v>
      </c>
      <c r="L13" s="237"/>
    </row>
    <row r="14" spans="2:12" s="1" customFormat="1">
      <c r="B14" s="91" t="s">
        <v>58</v>
      </c>
      <c r="C14" s="126">
        <f>Octobre!D34</f>
        <v>0</v>
      </c>
      <c r="D14" s="204">
        <f>Octobre!E34</f>
        <v>0</v>
      </c>
      <c r="E14" s="129">
        <v>0</v>
      </c>
      <c r="F14" s="130">
        <f>Janvier!E57</f>
        <v>0</v>
      </c>
      <c r="G14" s="210">
        <f>Octobre!D36</f>
        <v>0</v>
      </c>
      <c r="H14" s="213">
        <f>Octobre!E36</f>
        <v>0</v>
      </c>
      <c r="I14" s="216">
        <f>Octobre!D37</f>
        <v>0</v>
      </c>
      <c r="J14" s="245">
        <f>Octobre!E37</f>
        <v>0</v>
      </c>
      <c r="K14" s="248">
        <f t="shared" si="1"/>
        <v>0</v>
      </c>
      <c r="L14" s="237"/>
    </row>
    <row r="15" spans="2:12" s="1" customFormat="1">
      <c r="B15" s="91" t="s">
        <v>59</v>
      </c>
      <c r="C15" s="126">
        <f>Novembre!D26</f>
        <v>0</v>
      </c>
      <c r="D15" s="204">
        <f>Novembre!E26</f>
        <v>0</v>
      </c>
      <c r="E15" s="129">
        <v>0</v>
      </c>
      <c r="F15" s="130">
        <f>Janvier!E58</f>
        <v>0</v>
      </c>
      <c r="G15" s="210">
        <f>Novembre!D28</f>
        <v>0</v>
      </c>
      <c r="H15" s="213">
        <f>Novembre!E28</f>
        <v>0</v>
      </c>
      <c r="I15" s="216">
        <f>Novembre!D29</f>
        <v>0</v>
      </c>
      <c r="J15" s="245">
        <f>Novembre!E29</f>
        <v>0</v>
      </c>
      <c r="K15" s="248">
        <f t="shared" si="1"/>
        <v>0</v>
      </c>
      <c r="L15" s="237"/>
    </row>
    <row r="16" spans="2:12" s="1" customFormat="1" ht="15" thickBot="1">
      <c r="B16" s="92" t="s">
        <v>60</v>
      </c>
      <c r="C16" s="126">
        <f>Décembre!D37</f>
        <v>20</v>
      </c>
      <c r="D16" s="205">
        <f>Décembre!E37</f>
        <v>0</v>
      </c>
      <c r="E16" s="131">
        <v>0</v>
      </c>
      <c r="F16" s="132">
        <f>Janvier!E59</f>
        <v>0</v>
      </c>
      <c r="G16" s="211">
        <f>Décembre!D39</f>
        <v>1</v>
      </c>
      <c r="H16" s="214">
        <f>Décembre!E39</f>
        <v>0</v>
      </c>
      <c r="I16" s="217">
        <f>Décembre!D40</f>
        <v>2</v>
      </c>
      <c r="J16" s="250">
        <f>Décembre!E40</f>
        <v>0</v>
      </c>
      <c r="K16" s="248">
        <f t="shared" si="1"/>
        <v>0</v>
      </c>
      <c r="L16" s="237"/>
    </row>
    <row r="17" spans="2:25" s="1" customFormat="1" ht="16.2" thickBot="1">
      <c r="B17" s="88" t="s">
        <v>6</v>
      </c>
      <c r="C17" s="93">
        <f t="shared" ref="C17:J17" si="2">SUM(C5:C16)</f>
        <v>20</v>
      </c>
      <c r="D17" s="94">
        <f t="shared" si="2"/>
        <v>0</v>
      </c>
      <c r="E17" s="206">
        <f t="shared" si="2"/>
        <v>2</v>
      </c>
      <c r="F17" s="95">
        <f t="shared" si="2"/>
        <v>0</v>
      </c>
      <c r="G17" s="207">
        <f>SUM(G5:G16)</f>
        <v>1</v>
      </c>
      <c r="H17" s="96">
        <f t="shared" si="2"/>
        <v>0</v>
      </c>
      <c r="I17" s="208">
        <f t="shared" si="2"/>
        <v>2</v>
      </c>
      <c r="J17" s="246">
        <f t="shared" si="2"/>
        <v>0</v>
      </c>
      <c r="K17" s="247">
        <f>SUM(K5:K16)</f>
        <v>0</v>
      </c>
      <c r="L17" s="237"/>
    </row>
    <row r="18" spans="2:25" s="1" customFormat="1"/>
    <row r="19" spans="2:25" s="1" customFormat="1" ht="15" thickBot="1"/>
    <row r="20" spans="2:25" s="1" customFormat="1" ht="29.4" thickBot="1">
      <c r="B20" s="644" t="s">
        <v>9</v>
      </c>
      <c r="C20" s="645"/>
      <c r="D20" s="8" t="s">
        <v>35</v>
      </c>
      <c r="F20" s="724" t="s">
        <v>73</v>
      </c>
      <c r="G20" s="725"/>
      <c r="H20" s="726"/>
      <c r="I20" s="710">
        <f>K17</f>
        <v>0</v>
      </c>
      <c r="J20" s="711"/>
    </row>
    <row r="21" spans="2:25" s="1" customFormat="1" ht="15" thickBot="1">
      <c r="B21" s="646" t="s">
        <v>24</v>
      </c>
      <c r="C21" s="647"/>
      <c r="D21" s="51"/>
      <c r="E21" s="4"/>
      <c r="F21" s="137"/>
      <c r="G21" s="137"/>
      <c r="H21" s="138"/>
    </row>
    <row r="22" spans="2:25" s="1" customFormat="1">
      <c r="B22" s="656" t="s">
        <v>25</v>
      </c>
      <c r="C22" s="657"/>
      <c r="D22" s="52"/>
      <c r="E22" s="4"/>
      <c r="F22" s="670" t="s">
        <v>74</v>
      </c>
      <c r="G22" s="690"/>
      <c r="H22" s="671"/>
      <c r="I22" s="712">
        <f>C17+E17+G17</f>
        <v>23</v>
      </c>
      <c r="J22" s="713"/>
    </row>
    <row r="23" spans="2:25" s="1" customFormat="1" ht="15" thickBot="1">
      <c r="B23" s="656" t="s">
        <v>26</v>
      </c>
      <c r="C23" s="657"/>
      <c r="D23" s="52"/>
      <c r="E23" s="4"/>
      <c r="F23" s="672"/>
      <c r="G23" s="691"/>
      <c r="H23" s="673"/>
      <c r="I23" s="714"/>
      <c r="J23" s="715"/>
    </row>
    <row r="24" spans="2:25" s="1" customFormat="1" ht="15" thickBot="1">
      <c r="B24" s="656" t="s">
        <v>27</v>
      </c>
      <c r="C24" s="657"/>
      <c r="D24" s="52"/>
      <c r="E24" s="4"/>
    </row>
    <row r="25" spans="2:25" s="1" customFormat="1">
      <c r="B25" s="656" t="s">
        <v>28</v>
      </c>
      <c r="C25" s="657"/>
      <c r="D25" s="52"/>
      <c r="E25" s="4"/>
      <c r="F25" s="702" t="s">
        <v>75</v>
      </c>
      <c r="G25" s="702"/>
      <c r="H25" s="702"/>
      <c r="I25" s="703">
        <f>J17</f>
        <v>0</v>
      </c>
      <c r="J25" s="704"/>
    </row>
    <row r="26" spans="2:25" s="1" customFormat="1" ht="15" thickBot="1">
      <c r="B26" s="656" t="s">
        <v>29</v>
      </c>
      <c r="C26" s="657"/>
      <c r="D26" s="52"/>
      <c r="E26" s="4"/>
      <c r="F26" s="702"/>
      <c r="G26" s="702"/>
      <c r="H26" s="702"/>
      <c r="I26" s="705"/>
      <c r="J26" s="706"/>
    </row>
    <row r="27" spans="2:25" s="1" customFormat="1" ht="15" thickBot="1">
      <c r="B27" s="656" t="s">
        <v>30</v>
      </c>
      <c r="C27" s="657"/>
      <c r="D27" s="52"/>
      <c r="E27" s="4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2:25" s="1" customFormat="1">
      <c r="B28" s="656" t="s">
        <v>31</v>
      </c>
      <c r="C28" s="657"/>
      <c r="D28" s="52"/>
      <c r="E28" s="4"/>
      <c r="F28" s="692" t="s">
        <v>39</v>
      </c>
      <c r="G28" s="693"/>
      <c r="H28" s="694"/>
      <c r="I28" s="698">
        <f>K17+J17</f>
        <v>0</v>
      </c>
      <c r="J28" s="699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</row>
    <row r="29" spans="2:25" s="1" customFormat="1" ht="15" thickBot="1">
      <c r="B29" s="656" t="s">
        <v>32</v>
      </c>
      <c r="C29" s="657"/>
      <c r="D29" s="52"/>
      <c r="E29" s="4"/>
      <c r="F29" s="695"/>
      <c r="G29" s="696"/>
      <c r="H29" s="697"/>
      <c r="I29" s="700"/>
      <c r="J29" s="701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2:25">
      <c r="B30" s="656" t="s">
        <v>33</v>
      </c>
      <c r="C30" s="657"/>
      <c r="D30" s="52"/>
      <c r="E30" s="4"/>
    </row>
    <row r="31" spans="2:25" ht="15" thickBot="1">
      <c r="B31" s="49" t="s">
        <v>34</v>
      </c>
      <c r="C31" s="50"/>
      <c r="D31" s="53"/>
      <c r="E31" s="6"/>
    </row>
    <row r="36" ht="17.25" customHeight="1"/>
  </sheetData>
  <mergeCells count="24">
    <mergeCell ref="I28:J29"/>
    <mergeCell ref="F25:H26"/>
    <mergeCell ref="I25:J26"/>
    <mergeCell ref="B1:K1"/>
    <mergeCell ref="B27:C27"/>
    <mergeCell ref="I20:J20"/>
    <mergeCell ref="I22:J23"/>
    <mergeCell ref="C4:D4"/>
    <mergeCell ref="E4:F4"/>
    <mergeCell ref="G4:H4"/>
    <mergeCell ref="I4:J4"/>
    <mergeCell ref="B20:C20"/>
    <mergeCell ref="B21:C21"/>
    <mergeCell ref="B22:C22"/>
    <mergeCell ref="B23:C23"/>
    <mergeCell ref="F20:H20"/>
    <mergeCell ref="F22:H23"/>
    <mergeCell ref="F28:H29"/>
    <mergeCell ref="B28:C28"/>
    <mergeCell ref="B29:C29"/>
    <mergeCell ref="B30:C30"/>
    <mergeCell ref="B24:C24"/>
    <mergeCell ref="B25:C25"/>
    <mergeCell ref="B26:C2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  <vt:lpstr>Année 2016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Arenove</dc:creator>
  <cp:lastModifiedBy>anonyme</cp:lastModifiedBy>
  <cp:lastPrinted>2016-12-28T15:57:22Z</cp:lastPrinted>
  <dcterms:created xsi:type="dcterms:W3CDTF">2015-11-10T10:51:12Z</dcterms:created>
  <dcterms:modified xsi:type="dcterms:W3CDTF">2018-09-21T10:28:39Z</dcterms:modified>
</cp:coreProperties>
</file>