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240" yWindow="72" windowWidth="20112" windowHeight="7992" activeTab="2"/>
  </bookViews>
  <sheets>
    <sheet name="Inscrits" sheetId="1" r:id="rId1"/>
    <sheet name="Quotient" sheetId="2" r:id="rId2"/>
    <sheet name="Activités" sheetId="4" r:id="rId3"/>
  </sheets>
  <definedNames>
    <definedName name="Activités">Activités!$A$2:$F$18</definedName>
    <definedName name="Quotients">Quotient!$A$2:$D$11</definedName>
  </definedNames>
  <calcPr calcId="125725"/>
</workbook>
</file>

<file path=xl/calcChain.xml><?xml version="1.0" encoding="utf-8"?>
<calcChain xmlns="http://schemas.openxmlformats.org/spreadsheetml/2006/main">
  <c r="N3" i="1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"/>
  <c r="N2" s="1"/>
  <c r="H3"/>
  <c r="I3"/>
  <c r="J3"/>
  <c r="K3"/>
  <c r="H4"/>
  <c r="I4"/>
  <c r="J4"/>
  <c r="K4"/>
  <c r="H5"/>
  <c r="I5"/>
  <c r="J5"/>
  <c r="K5"/>
  <c r="H6"/>
  <c r="I6"/>
  <c r="J6"/>
  <c r="K6"/>
  <c r="H7"/>
  <c r="I7"/>
  <c r="J7"/>
  <c r="K7"/>
  <c r="H8"/>
  <c r="I8"/>
  <c r="J8"/>
  <c r="K8"/>
  <c r="H9"/>
  <c r="I9"/>
  <c r="J9"/>
  <c r="K9"/>
  <c r="H10"/>
  <c r="I10"/>
  <c r="J10"/>
  <c r="K10"/>
  <c r="H11"/>
  <c r="I11"/>
  <c r="J11"/>
  <c r="K11"/>
  <c r="H12"/>
  <c r="I12"/>
  <c r="J12"/>
  <c r="K12"/>
  <c r="H13"/>
  <c r="I13"/>
  <c r="J13"/>
  <c r="K13"/>
  <c r="H14"/>
  <c r="I14"/>
  <c r="J14"/>
  <c r="K14"/>
  <c r="H15"/>
  <c r="I15"/>
  <c r="J15"/>
  <c r="K15"/>
  <c r="H16"/>
  <c r="I16"/>
  <c r="J16"/>
  <c r="K16"/>
  <c r="H17"/>
  <c r="I17"/>
  <c r="J17"/>
  <c r="K17"/>
  <c r="H18"/>
  <c r="I18"/>
  <c r="J18"/>
  <c r="K18"/>
  <c r="H19"/>
  <c r="I19"/>
  <c r="J19"/>
  <c r="K19"/>
  <c r="H20"/>
  <c r="I20"/>
  <c r="J20"/>
  <c r="K20"/>
  <c r="H21"/>
  <c r="I21"/>
  <c r="J21"/>
  <c r="K21"/>
  <c r="H22"/>
  <c r="I22"/>
  <c r="J22"/>
  <c r="K22"/>
  <c r="H23"/>
  <c r="I23"/>
  <c r="J23"/>
  <c r="K23"/>
  <c r="H24"/>
  <c r="I24"/>
  <c r="J24"/>
  <c r="K24"/>
  <c r="H25"/>
  <c r="I25"/>
  <c r="J25"/>
  <c r="K25"/>
  <c r="H26"/>
  <c r="I26"/>
  <c r="J26"/>
  <c r="K26"/>
  <c r="H27"/>
  <c r="I27"/>
  <c r="J27"/>
  <c r="K27"/>
  <c r="H28"/>
  <c r="I28"/>
  <c r="J28"/>
  <c r="K28"/>
  <c r="K2"/>
  <c r="J2"/>
  <c r="I2"/>
  <c r="H2"/>
  <c r="F3" i="4"/>
  <c r="F4"/>
  <c r="F5"/>
  <c r="F6"/>
  <c r="F7"/>
  <c r="F8"/>
  <c r="F9"/>
  <c r="F10"/>
  <c r="F11"/>
  <c r="F12"/>
  <c r="F13"/>
  <c r="F14"/>
  <c r="F15"/>
  <c r="F16"/>
  <c r="F17"/>
  <c r="F18"/>
  <c r="F2"/>
</calcChain>
</file>

<file path=xl/sharedStrings.xml><?xml version="1.0" encoding="utf-8"?>
<sst xmlns="http://schemas.openxmlformats.org/spreadsheetml/2006/main" count="179" uniqueCount="110">
  <si>
    <t>Genre</t>
  </si>
  <si>
    <t>Adresse</t>
  </si>
  <si>
    <t>Adresse mail</t>
  </si>
  <si>
    <t>Quotient</t>
  </si>
  <si>
    <t>Tarif</t>
  </si>
  <si>
    <t>Abouda Manel</t>
  </si>
  <si>
    <t>Monsieur</t>
  </si>
  <si>
    <t>Abouda Abderrahmen</t>
  </si>
  <si>
    <t>37 bis rue Louis Blanc</t>
  </si>
  <si>
    <t>93310 LE PRE SAINT-GERVAIS</t>
  </si>
  <si>
    <t>aboudaabderrahmen@gmail.com</t>
  </si>
  <si>
    <t>Ayroud Zeynabe</t>
  </si>
  <si>
    <t>Ayroud Abdelhafid</t>
  </si>
  <si>
    <t>36 rue Lazare Carnot</t>
  </si>
  <si>
    <t>ayroud69@hotmail.fr</t>
  </si>
  <si>
    <t>Mahrach Camille</t>
  </si>
  <si>
    <t>Madame</t>
  </si>
  <si>
    <t>Carrer Anne</t>
  </si>
  <si>
    <t>23 Grande Avenue</t>
  </si>
  <si>
    <t>annecarrer1@gmail.com</t>
  </si>
  <si>
    <t>Semedo Sangueve Hélea</t>
  </si>
  <si>
    <t>Dabreteau Aurélie</t>
  </si>
  <si>
    <t>26 bis rue d'Estienne d'Orves</t>
  </si>
  <si>
    <t>aurelie.dominica.ad@gmail.com</t>
  </si>
  <si>
    <t>Diallo Fatou</t>
  </si>
  <si>
    <t>Diallo Nogaye</t>
  </si>
  <si>
    <t>66 avenue Jean-Jaurès</t>
  </si>
  <si>
    <t>Dilasser Ouri</t>
  </si>
  <si>
    <t>Dilasser-Fink Antoine</t>
  </si>
  <si>
    <t>46 rue de Paris</t>
  </si>
  <si>
    <t>Dilasser Joël</t>
  </si>
  <si>
    <t>47 rue de Paris</t>
  </si>
  <si>
    <t>Drouch Lila</t>
  </si>
  <si>
    <t>Drouch Sandrine</t>
  </si>
  <si>
    <t>30 rue Louis Blanc</t>
  </si>
  <si>
    <t>drouch.sandrine@neuf.fr</t>
  </si>
  <si>
    <t>El Sawwah Zyad</t>
  </si>
  <si>
    <t>El Sawwah Fathallah</t>
  </si>
  <si>
    <t>70 avenue Jean-Jaurès</t>
  </si>
  <si>
    <t>Heintzmann Basile</t>
  </si>
  <si>
    <t>Heintzmann Jeanne</t>
  </si>
  <si>
    <t>25 avenue des Acacias</t>
  </si>
  <si>
    <t>ja_va@hotmail.fr</t>
  </si>
  <si>
    <t>Rosado</t>
  </si>
  <si>
    <t>14 rue Gabriel Péri</t>
  </si>
  <si>
    <t>pajarillotbc@gmail.com</t>
  </si>
  <si>
    <t>Well Léonie</t>
  </si>
  <si>
    <t>Seckel Pauline</t>
  </si>
  <si>
    <t>18 avenue des Acacias</t>
  </si>
  <si>
    <t>pauline.seckel@gmail.com</t>
  </si>
  <si>
    <t>Well Gabrielle</t>
  </si>
  <si>
    <t>19 avenue des Acacias</t>
  </si>
  <si>
    <t>Setta Inaya</t>
  </si>
  <si>
    <t>Setta Khadija</t>
  </si>
  <si>
    <t>38 place Henri Sellier</t>
  </si>
  <si>
    <t>kad.setta@laposte.net</t>
  </si>
  <si>
    <t>Setta sarah</t>
  </si>
  <si>
    <t>39 place Henri Sellier</t>
  </si>
  <si>
    <t>Brindejonc Violette</t>
  </si>
  <si>
    <t>Debord Delphine</t>
  </si>
  <si>
    <t>103 avenue du Belvédère</t>
  </si>
  <si>
    <t>delphinedebord8@gmail.com</t>
  </si>
  <si>
    <t>quotient</t>
  </si>
  <si>
    <r>
      <rPr>
        <sz val="11"/>
        <color theme="1"/>
        <rFont val="Symbol"/>
        <family val="1"/>
        <charset val="2"/>
      </rPr>
      <t>£</t>
    </r>
    <r>
      <rPr>
        <sz val="11"/>
        <color theme="1"/>
        <rFont val="Calibri"/>
        <family val="2"/>
        <scheme val="minor"/>
      </rPr>
      <t xml:space="preserve"> 2 h</t>
    </r>
  </si>
  <si>
    <r>
      <rPr>
        <sz val="11"/>
        <color theme="1"/>
        <rFont val="Symbol"/>
        <family val="1"/>
        <charset val="2"/>
      </rPr>
      <t>³</t>
    </r>
    <r>
      <rPr>
        <sz val="11"/>
        <color theme="1"/>
        <rFont val="Calibri"/>
        <family val="2"/>
        <scheme val="minor"/>
      </rPr>
      <t xml:space="preserve"> 3 h</t>
    </r>
  </si>
  <si>
    <t>Jour</t>
  </si>
  <si>
    <t>Heure
début</t>
  </si>
  <si>
    <t>Durée</t>
  </si>
  <si>
    <t>mercredi</t>
  </si>
  <si>
    <t>jeudi</t>
  </si>
  <si>
    <t>lundi</t>
  </si>
  <si>
    <t>mardi</t>
  </si>
  <si>
    <t>Arts plastiques enfants</t>
  </si>
  <si>
    <t>Arts plastiques et création de bijoux</t>
  </si>
  <si>
    <t>Dessin / peinture</t>
  </si>
  <si>
    <t>Danse de salon niv.1</t>
  </si>
  <si>
    <t>Danse de salon niv.2</t>
  </si>
  <si>
    <t>Danse de salon niv.3</t>
  </si>
  <si>
    <t>Anglais niveau B1</t>
  </si>
  <si>
    <t>Anglais niveau B2</t>
  </si>
  <si>
    <t>Anglais niveau A2</t>
  </si>
  <si>
    <t>Anglais niveau A1</t>
  </si>
  <si>
    <t>Modelage, Céramique</t>
  </si>
  <si>
    <t>Activité</t>
  </si>
  <si>
    <t>&gt; 2 h
et &lt; 3 h</t>
  </si>
  <si>
    <t>Code
Activité</t>
  </si>
  <si>
    <t>APE1</t>
  </si>
  <si>
    <t>APE2</t>
  </si>
  <si>
    <t>APE3</t>
  </si>
  <si>
    <t>APE4</t>
  </si>
  <si>
    <t>PCB1</t>
  </si>
  <si>
    <t>PCB2</t>
  </si>
  <si>
    <t>DP1</t>
  </si>
  <si>
    <t>DP2</t>
  </si>
  <si>
    <t>MC1</t>
  </si>
  <si>
    <t>MC2</t>
  </si>
  <si>
    <t>DS1</t>
  </si>
  <si>
    <t>DS2</t>
  </si>
  <si>
    <t>DS3</t>
  </si>
  <si>
    <t>AB1</t>
  </si>
  <si>
    <t>AB2</t>
  </si>
  <si>
    <t>AA2</t>
  </si>
  <si>
    <t>AA1</t>
  </si>
  <si>
    <t>Heure
fin</t>
  </si>
  <si>
    <t>Durée
du cours</t>
  </si>
  <si>
    <t>MC3</t>
  </si>
  <si>
    <t>XZW</t>
  </si>
  <si>
    <t>Nom et prénom
de l'enfant</t>
  </si>
  <si>
    <t>Nom et prénom
du représentant</t>
  </si>
  <si>
    <t>Code Postal
&amp; Ville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</si>
</sst>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General;;"/>
    <numFmt numFmtId="165" formatCode="#,##0.00\ &quot;€&quot;"/>
    <numFmt numFmtId="167" formatCode="h:mm;@"/>
  </numFmts>
  <fonts count="9">
    <font>
      <sz val="11"/>
      <color theme="1"/>
      <name val="Calibri"/>
      <family val="2"/>
      <scheme val="minor"/>
    </font>
    <font>
      <sz val="8"/>
      <color theme="3"/>
      <name val="Calibri"/>
      <family val="2"/>
      <scheme val="minor"/>
    </font>
    <font>
      <b/>
      <sz val="8"/>
      <color theme="3"/>
      <name val="Calibri"/>
      <family val="2"/>
      <scheme val="minor"/>
    </font>
    <font>
      <b/>
      <sz val="8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10"/>
      <name val="Tahoma"/>
      <family val="2"/>
    </font>
    <font>
      <sz val="8"/>
      <name val="Calibri"/>
      <family val="2"/>
      <scheme val="minor"/>
    </font>
    <font>
      <sz val="11"/>
      <color theme="1"/>
      <name val="Symbol"/>
      <family val="1"/>
      <charset val="2"/>
    </font>
    <font>
      <sz val="9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>
      <alignment vertical="center"/>
    </xf>
    <xf numFmtId="0" fontId="4" fillId="0" borderId="0" applyNumberFormat="0" applyFill="0" applyBorder="0" applyAlignment="0" applyProtection="0">
      <alignment vertical="center"/>
    </xf>
    <xf numFmtId="44" fontId="1" fillId="0" borderId="0" applyFont="0" applyFill="0" applyBorder="0" applyAlignment="0" applyProtection="0"/>
  </cellStyleXfs>
  <cellXfs count="81">
    <xf numFmtId="0" fontId="0" fillId="0" borderId="0" xfId="0"/>
    <xf numFmtId="0" fontId="2" fillId="0" borderId="1" xfId="1" applyFont="1" applyFill="1" applyBorder="1" applyAlignment="1">
      <alignment horizontal="center" vertical="center" wrapText="1"/>
    </xf>
    <xf numFmtId="0" fontId="1" fillId="0" borderId="1" xfId="1" applyBorder="1" applyAlignment="1">
      <alignment horizontal="center" vertical="center"/>
    </xf>
    <xf numFmtId="0" fontId="4" fillId="0" borderId="1" xfId="2" applyBorder="1" applyAlignment="1">
      <alignment horizontal="center" vertical="center"/>
    </xf>
    <xf numFmtId="0" fontId="2" fillId="0" borderId="1" xfId="1" applyFont="1" applyBorder="1" applyAlignment="1">
      <alignment horizontal="center" vertical="center" wrapText="1"/>
    </xf>
    <xf numFmtId="164" fontId="2" fillId="0" borderId="1" xfId="1" applyNumberFormat="1" applyFont="1" applyFill="1" applyBorder="1" applyAlignment="1">
      <alignment horizontal="center" vertical="center"/>
    </xf>
    <xf numFmtId="0" fontId="1" fillId="0" borderId="1" xfId="1" applyBorder="1" applyAlignment="1">
      <alignment horizontal="center" vertical="center" wrapText="1"/>
    </xf>
    <xf numFmtId="164" fontId="3" fillId="2" borderId="1" xfId="1" applyNumberFormat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center" vertical="center"/>
    </xf>
    <xf numFmtId="0" fontId="0" fillId="3" borderId="2" xfId="0" applyFill="1" applyBorder="1" applyAlignment="1">
      <alignment horizontal="left" vertical="center" indent="1"/>
    </xf>
    <xf numFmtId="0" fontId="0" fillId="3" borderId="2" xfId="0" applyFill="1" applyBorder="1" applyAlignment="1">
      <alignment horizontal="left" indent="1"/>
    </xf>
    <xf numFmtId="167" fontId="0" fillId="3" borderId="2" xfId="0" applyNumberFormat="1" applyFill="1" applyBorder="1" applyAlignment="1">
      <alignment horizontal="center"/>
    </xf>
    <xf numFmtId="0" fontId="0" fillId="3" borderId="3" xfId="0" applyFill="1" applyBorder="1" applyAlignment="1">
      <alignment horizontal="left" vertical="center" indent="1"/>
    </xf>
    <xf numFmtId="0" fontId="0" fillId="3" borderId="3" xfId="0" applyFill="1" applyBorder="1" applyAlignment="1">
      <alignment horizontal="left" indent="1"/>
    </xf>
    <xf numFmtId="167" fontId="0" fillId="3" borderId="3" xfId="0" applyNumberFormat="1" applyFill="1" applyBorder="1" applyAlignment="1">
      <alignment horizontal="center"/>
    </xf>
    <xf numFmtId="0" fontId="0" fillId="3" borderId="4" xfId="0" applyFill="1" applyBorder="1" applyAlignment="1">
      <alignment horizontal="left" vertical="center" indent="1"/>
    </xf>
    <xf numFmtId="0" fontId="0" fillId="3" borderId="4" xfId="0" applyFill="1" applyBorder="1" applyAlignment="1">
      <alignment horizontal="left" indent="1"/>
    </xf>
    <xf numFmtId="167" fontId="0" fillId="3" borderId="4" xfId="0" applyNumberFormat="1" applyFill="1" applyBorder="1" applyAlignment="1">
      <alignment horizontal="center"/>
    </xf>
    <xf numFmtId="0" fontId="0" fillId="5" borderId="2" xfId="0" applyFill="1" applyBorder="1" applyAlignment="1">
      <alignment horizontal="left" vertical="center" indent="1"/>
    </xf>
    <xf numFmtId="0" fontId="0" fillId="5" borderId="2" xfId="0" applyFill="1" applyBorder="1" applyAlignment="1">
      <alignment horizontal="left" indent="1"/>
    </xf>
    <xf numFmtId="167" fontId="0" fillId="5" borderId="2" xfId="0" applyNumberFormat="1" applyFill="1" applyBorder="1" applyAlignment="1">
      <alignment horizontal="center"/>
    </xf>
    <xf numFmtId="0" fontId="0" fillId="5" borderId="4" xfId="0" applyFill="1" applyBorder="1" applyAlignment="1">
      <alignment horizontal="left" vertical="center" indent="1"/>
    </xf>
    <xf numFmtId="0" fontId="0" fillId="5" borderId="4" xfId="0" applyFill="1" applyBorder="1" applyAlignment="1">
      <alignment horizontal="left" indent="1"/>
    </xf>
    <xf numFmtId="167" fontId="0" fillId="5" borderId="4" xfId="0" applyNumberFormat="1" applyFill="1" applyBorder="1" applyAlignment="1">
      <alignment horizontal="center"/>
    </xf>
    <xf numFmtId="0" fontId="0" fillId="6" borderId="2" xfId="0" applyFill="1" applyBorder="1" applyAlignment="1">
      <alignment horizontal="left" vertical="center" indent="1"/>
    </xf>
    <xf numFmtId="0" fontId="0" fillId="6" borderId="2" xfId="0" applyFill="1" applyBorder="1" applyAlignment="1">
      <alignment horizontal="left" indent="1"/>
    </xf>
    <xf numFmtId="167" fontId="0" fillId="6" borderId="2" xfId="0" applyNumberFormat="1" applyFill="1" applyBorder="1" applyAlignment="1">
      <alignment horizontal="center"/>
    </xf>
    <xf numFmtId="0" fontId="0" fillId="6" borderId="4" xfId="0" applyFill="1" applyBorder="1" applyAlignment="1">
      <alignment horizontal="left" vertical="center" indent="1"/>
    </xf>
    <xf numFmtId="0" fontId="0" fillId="6" borderId="4" xfId="0" applyFill="1" applyBorder="1" applyAlignment="1">
      <alignment horizontal="left" indent="1"/>
    </xf>
    <xf numFmtId="167" fontId="0" fillId="6" borderId="4" xfId="0" applyNumberFormat="1" applyFill="1" applyBorder="1" applyAlignment="1">
      <alignment horizontal="center"/>
    </xf>
    <xf numFmtId="0" fontId="0" fillId="4" borderId="2" xfId="0" applyFill="1" applyBorder="1" applyAlignment="1">
      <alignment horizontal="left" vertical="center" indent="1"/>
    </xf>
    <xf numFmtId="0" fontId="0" fillId="4" borderId="2" xfId="0" applyFill="1" applyBorder="1" applyAlignment="1">
      <alignment horizontal="left" indent="1"/>
    </xf>
    <xf numFmtId="167" fontId="0" fillId="4" borderId="2" xfId="0" applyNumberFormat="1" applyFill="1" applyBorder="1" applyAlignment="1">
      <alignment horizontal="center"/>
    </xf>
    <xf numFmtId="0" fontId="0" fillId="4" borderId="4" xfId="0" applyFill="1" applyBorder="1" applyAlignment="1">
      <alignment horizontal="left" vertical="center" indent="1"/>
    </xf>
    <xf numFmtId="0" fontId="0" fillId="4" borderId="4" xfId="0" applyFill="1" applyBorder="1" applyAlignment="1">
      <alignment horizontal="left" indent="1"/>
    </xf>
    <xf numFmtId="167" fontId="0" fillId="4" borderId="4" xfId="0" applyNumberFormat="1" applyFill="1" applyBorder="1" applyAlignment="1">
      <alignment horizontal="center"/>
    </xf>
    <xf numFmtId="0" fontId="0" fillId="7" borderId="2" xfId="0" applyFill="1" applyBorder="1" applyAlignment="1">
      <alignment horizontal="left" vertical="center" indent="1"/>
    </xf>
    <xf numFmtId="0" fontId="0" fillId="7" borderId="2" xfId="0" applyFill="1" applyBorder="1" applyAlignment="1">
      <alignment horizontal="left" indent="1"/>
    </xf>
    <xf numFmtId="167" fontId="0" fillId="7" borderId="2" xfId="0" applyNumberFormat="1" applyFill="1" applyBorder="1" applyAlignment="1">
      <alignment horizontal="center"/>
    </xf>
    <xf numFmtId="0" fontId="0" fillId="7" borderId="4" xfId="0" applyFill="1" applyBorder="1" applyAlignment="1">
      <alignment horizontal="left" vertical="center" indent="1"/>
    </xf>
    <xf numFmtId="0" fontId="0" fillId="7" borderId="4" xfId="0" applyFill="1" applyBorder="1" applyAlignment="1">
      <alignment horizontal="left" indent="1"/>
    </xf>
    <xf numFmtId="167" fontId="0" fillId="7" borderId="4" xfId="0" applyNumberFormat="1" applyFill="1" applyBorder="1" applyAlignment="1">
      <alignment horizontal="center"/>
    </xf>
    <xf numFmtId="0" fontId="0" fillId="4" borderId="3" xfId="0" applyFill="1" applyBorder="1" applyAlignment="1">
      <alignment horizontal="left" vertical="center" indent="1"/>
    </xf>
    <xf numFmtId="0" fontId="0" fillId="4" borderId="3" xfId="0" applyFill="1" applyBorder="1" applyAlignment="1">
      <alignment horizontal="left" indent="1"/>
    </xf>
    <xf numFmtId="167" fontId="0" fillId="4" borderId="3" xfId="0" applyNumberFormat="1" applyFill="1" applyBorder="1" applyAlignment="1">
      <alignment horizontal="center"/>
    </xf>
    <xf numFmtId="0" fontId="0" fillId="8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 wrapText="1"/>
    </xf>
    <xf numFmtId="0" fontId="0" fillId="9" borderId="2" xfId="0" applyFill="1" applyBorder="1" applyAlignment="1">
      <alignment horizontal="left" vertical="center" indent="1"/>
    </xf>
    <xf numFmtId="0" fontId="0" fillId="9" borderId="2" xfId="0" applyFill="1" applyBorder="1" applyAlignment="1">
      <alignment horizontal="left" indent="1"/>
    </xf>
    <xf numFmtId="167" fontId="0" fillId="9" borderId="2" xfId="0" applyNumberFormat="1" applyFill="1" applyBorder="1" applyAlignment="1">
      <alignment horizontal="center"/>
    </xf>
    <xf numFmtId="0" fontId="0" fillId="9" borderId="4" xfId="0" applyFill="1" applyBorder="1" applyAlignment="1">
      <alignment horizontal="left" vertical="center" indent="1"/>
    </xf>
    <xf numFmtId="0" fontId="0" fillId="9" borderId="4" xfId="0" applyFill="1" applyBorder="1" applyAlignment="1">
      <alignment horizontal="left" indent="1"/>
    </xf>
    <xf numFmtId="167" fontId="0" fillId="9" borderId="4" xfId="0" applyNumberFormat="1" applyFill="1" applyBorder="1" applyAlignment="1">
      <alignment horizontal="center"/>
    </xf>
    <xf numFmtId="0" fontId="0" fillId="10" borderId="2" xfId="0" applyFill="1" applyBorder="1" applyAlignment="1">
      <alignment horizontal="left" vertical="center" indent="1"/>
    </xf>
    <xf numFmtId="0" fontId="0" fillId="10" borderId="2" xfId="0" applyFill="1" applyBorder="1" applyAlignment="1">
      <alignment horizontal="left" indent="1"/>
    </xf>
    <xf numFmtId="167" fontId="0" fillId="10" borderId="2" xfId="0" applyNumberFormat="1" applyFill="1" applyBorder="1" applyAlignment="1">
      <alignment horizontal="center"/>
    </xf>
    <xf numFmtId="0" fontId="0" fillId="10" borderId="4" xfId="0" applyFill="1" applyBorder="1" applyAlignment="1">
      <alignment horizontal="left" vertical="center" indent="1"/>
    </xf>
    <xf numFmtId="0" fontId="0" fillId="10" borderId="4" xfId="0" applyFill="1" applyBorder="1" applyAlignment="1">
      <alignment horizontal="left" indent="1"/>
    </xf>
    <xf numFmtId="167" fontId="0" fillId="10" borderId="4" xfId="0" applyNumberForma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49" fontId="5" fillId="8" borderId="1" xfId="0" applyNumberFormat="1" applyFont="1" applyFill="1" applyBorder="1" applyAlignment="1">
      <alignment horizontal="center" wrapText="1"/>
    </xf>
    <xf numFmtId="0" fontId="0" fillId="4" borderId="2" xfId="0" applyFill="1" applyBorder="1" applyAlignment="1">
      <alignment horizontal="right" indent="3"/>
    </xf>
    <xf numFmtId="0" fontId="0" fillId="4" borderId="3" xfId="0" applyFill="1" applyBorder="1" applyAlignment="1">
      <alignment horizontal="right" indent="3"/>
    </xf>
    <xf numFmtId="0" fontId="0" fillId="4" borderId="4" xfId="0" applyFill="1" applyBorder="1" applyAlignment="1">
      <alignment horizontal="right" indent="3"/>
    </xf>
    <xf numFmtId="165" fontId="0" fillId="3" borderId="2" xfId="0" applyNumberFormat="1" applyFill="1" applyBorder="1" applyAlignment="1">
      <alignment horizontal="right" indent="1"/>
    </xf>
    <xf numFmtId="165" fontId="0" fillId="3" borderId="3" xfId="0" applyNumberFormat="1" applyFill="1" applyBorder="1" applyAlignment="1">
      <alignment horizontal="right" indent="1"/>
    </xf>
    <xf numFmtId="165" fontId="0" fillId="3" borderId="4" xfId="0" applyNumberFormat="1" applyFill="1" applyBorder="1" applyAlignment="1">
      <alignment horizontal="right" indent="1"/>
    </xf>
    <xf numFmtId="165" fontId="0" fillId="5" borderId="2" xfId="0" applyNumberFormat="1" applyFill="1" applyBorder="1" applyAlignment="1">
      <alignment horizontal="right" indent="1"/>
    </xf>
    <xf numFmtId="165" fontId="0" fillId="5" borderId="3" xfId="0" applyNumberFormat="1" applyFill="1" applyBorder="1" applyAlignment="1">
      <alignment horizontal="right" indent="1"/>
    </xf>
    <xf numFmtId="165" fontId="0" fillId="5" borderId="4" xfId="0" applyNumberFormat="1" applyFill="1" applyBorder="1" applyAlignment="1">
      <alignment horizontal="right" indent="1"/>
    </xf>
    <xf numFmtId="165" fontId="0" fillId="6" borderId="2" xfId="0" applyNumberFormat="1" applyFill="1" applyBorder="1" applyAlignment="1">
      <alignment horizontal="right" indent="1"/>
    </xf>
    <xf numFmtId="165" fontId="0" fillId="6" borderId="3" xfId="0" applyNumberFormat="1" applyFill="1" applyBorder="1" applyAlignment="1">
      <alignment horizontal="right" indent="1"/>
    </xf>
    <xf numFmtId="165" fontId="0" fillId="6" borderId="4" xfId="0" applyNumberFormat="1" applyFill="1" applyBorder="1" applyAlignment="1">
      <alignment horizontal="right" indent="1"/>
    </xf>
    <xf numFmtId="164" fontId="3" fillId="2" borderId="1" xfId="1" applyNumberFormat="1" applyFont="1" applyFill="1" applyBorder="1" applyAlignment="1">
      <alignment horizontal="center" vertical="center" wrapText="1"/>
    </xf>
    <xf numFmtId="164" fontId="3" fillId="0" borderId="1" xfId="1" applyNumberFormat="1" applyFont="1" applyFill="1" applyBorder="1" applyAlignment="1">
      <alignment horizontal="center" vertical="center"/>
    </xf>
    <xf numFmtId="0" fontId="6" fillId="0" borderId="1" xfId="1" applyFont="1" applyFill="1" applyBorder="1" applyAlignment="1">
      <alignment horizontal="left" vertical="center" indent="1"/>
    </xf>
    <xf numFmtId="164" fontId="3" fillId="0" borderId="1" xfId="1" applyNumberFormat="1" applyFont="1" applyFill="1" applyBorder="1" applyAlignment="1">
      <alignment horizontal="center" vertical="center" wrapText="1"/>
    </xf>
    <xf numFmtId="167" fontId="6" fillId="0" borderId="1" xfId="1" applyNumberFormat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left" vertical="center" indent="1"/>
    </xf>
    <xf numFmtId="0" fontId="0" fillId="0" borderId="0" xfId="0" applyFill="1"/>
    <xf numFmtId="165" fontId="8" fillId="0" borderId="1" xfId="3" applyNumberFormat="1" applyFont="1" applyBorder="1" applyAlignment="1">
      <alignment horizontal="right" vertical="center" indent="1"/>
    </xf>
  </cellXfs>
  <cellStyles count="4">
    <cellStyle name="Lien hypertexte" xfId="2" builtinId="8"/>
    <cellStyle name="Monétaire 2" xfId="3"/>
    <cellStyle name="Normal" xfId="0" builtinId="0"/>
    <cellStyle name="Normal 2" xfId="1"/>
  </cellStyles>
  <dxfs count="4">
    <dxf>
      <font>
        <b val="0"/>
        <i val="0"/>
        <color theme="3"/>
      </font>
      <fill>
        <patternFill>
          <bgColor theme="2" tint="0.79998168889431442"/>
        </patternFill>
      </fill>
      <border diagonalUp="0" diagonalDown="0">
        <left/>
        <right/>
        <top/>
        <bottom/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 style="thin">
          <color theme="2"/>
        </top>
        <bottom style="thin">
          <color theme="3"/>
        </bottom>
        <vertical/>
        <horizontal/>
      </border>
    </dxf>
    <dxf>
      <font>
        <b val="0"/>
        <i val="0"/>
        <color theme="4" tint="-0.24994659260841701"/>
      </font>
      <fill>
        <patternFill patternType="none">
          <bgColor auto="1"/>
        </patternFill>
      </fill>
      <border>
        <left/>
        <right/>
        <top/>
        <bottom style="thin">
          <color theme="2"/>
        </bottom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Billing Invoice" pivot="0" count="4">
      <tableStyleElement type="wholeTable" dxfId="3"/>
      <tableStyleElement type="headerRow" dxfId="2"/>
      <tableStyleElement type="totalRow" dxfId="1"/>
      <tableStyleElement type="firstRowStripe" dxfId="0"/>
    </tableStyle>
  </tableStyles>
  <colors>
    <mruColors>
      <color rgb="FFCCECFF"/>
      <color rgb="FFCCFF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auline.seckel@gmail.com" TargetMode="External"/><Relationship Id="rId3" Type="http://schemas.openxmlformats.org/officeDocument/2006/relationships/hyperlink" Target="mailto:annecarrer1@gmail.com" TargetMode="External"/><Relationship Id="rId7" Type="http://schemas.openxmlformats.org/officeDocument/2006/relationships/hyperlink" Target="mailto:pajarillotbc@gmail.com" TargetMode="External"/><Relationship Id="rId2" Type="http://schemas.openxmlformats.org/officeDocument/2006/relationships/hyperlink" Target="mailto:ayroud69@hotmail.fr" TargetMode="External"/><Relationship Id="rId1" Type="http://schemas.openxmlformats.org/officeDocument/2006/relationships/hyperlink" Target="mailto:aboudaabderrahmen@gmail.com" TargetMode="External"/><Relationship Id="rId6" Type="http://schemas.openxmlformats.org/officeDocument/2006/relationships/hyperlink" Target="mailto:ja_va@hotmail.fr" TargetMode="External"/><Relationship Id="rId5" Type="http://schemas.openxmlformats.org/officeDocument/2006/relationships/hyperlink" Target="mailto:drouch.sandrine@neuf.fr" TargetMode="External"/><Relationship Id="rId10" Type="http://schemas.openxmlformats.org/officeDocument/2006/relationships/hyperlink" Target="mailto:delphinedebord8@gmail.com" TargetMode="External"/><Relationship Id="rId4" Type="http://schemas.openxmlformats.org/officeDocument/2006/relationships/hyperlink" Target="mailto:aurelie.dominica.ad@gmail.com" TargetMode="External"/><Relationship Id="rId9" Type="http://schemas.openxmlformats.org/officeDocument/2006/relationships/hyperlink" Target="mailto:kad.setta@laposte.net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8"/>
  <sheetViews>
    <sheetView zoomScale="95" zoomScaleNormal="95" workbookViewId="0">
      <selection activeCell="G2" sqref="G2"/>
    </sheetView>
  </sheetViews>
  <sheetFormatPr baseColWidth="10" defaultRowHeight="14.4"/>
  <cols>
    <col min="1" max="1" width="20.77734375" customWidth="1"/>
    <col min="2" max="2" width="10.77734375" customWidth="1"/>
    <col min="3" max="3" width="18" customWidth="1"/>
    <col min="6" max="6" width="23.88671875" customWidth="1"/>
    <col min="7" max="7" width="9.77734375" customWidth="1"/>
    <col min="8" max="8" width="24.77734375" customWidth="1"/>
    <col min="9" max="9" width="11.33203125" customWidth="1"/>
    <col min="10" max="11" width="9.77734375" customWidth="1"/>
    <col min="13" max="13" width="8.77734375" style="79" customWidth="1"/>
    <col min="14" max="14" width="9.77734375" customWidth="1"/>
  </cols>
  <sheetData>
    <row r="1" spans="1:14" ht="34.950000000000003" customHeight="1">
      <c r="A1" s="4" t="s">
        <v>107</v>
      </c>
      <c r="B1" s="4" t="s">
        <v>0</v>
      </c>
      <c r="C1" s="4" t="s">
        <v>108</v>
      </c>
      <c r="D1" s="1" t="s">
        <v>1</v>
      </c>
      <c r="E1" s="1" t="s">
        <v>109</v>
      </c>
      <c r="F1" s="5" t="s">
        <v>2</v>
      </c>
      <c r="G1" s="73" t="s">
        <v>85</v>
      </c>
      <c r="H1" s="74" t="s">
        <v>83</v>
      </c>
      <c r="I1" s="74" t="s">
        <v>65</v>
      </c>
      <c r="J1" s="76" t="s">
        <v>66</v>
      </c>
      <c r="K1" s="76" t="s">
        <v>103</v>
      </c>
      <c r="L1" s="7" t="s">
        <v>3</v>
      </c>
      <c r="M1" s="76" t="s">
        <v>104</v>
      </c>
      <c r="N1" s="5" t="s">
        <v>4</v>
      </c>
    </row>
    <row r="2" spans="1:14" ht="20.399999999999999">
      <c r="A2" s="2" t="s">
        <v>5</v>
      </c>
      <c r="B2" s="2" t="s">
        <v>6</v>
      </c>
      <c r="C2" s="2" t="s">
        <v>7</v>
      </c>
      <c r="D2" s="6" t="s">
        <v>8</v>
      </c>
      <c r="E2" s="6" t="s">
        <v>9</v>
      </c>
      <c r="F2" s="3" t="s">
        <v>10</v>
      </c>
      <c r="G2" s="78" t="s">
        <v>86</v>
      </c>
      <c r="H2" s="75" t="str">
        <f>IF(G2="","",IFERROR(VLOOKUP(G2,Activités,2,0),"?"))</f>
        <v>Arts plastiques enfants</v>
      </c>
      <c r="I2" s="75" t="str">
        <f>IF(G2="","",IFERROR(VLOOKUP(G2,Activités,3,0),"?"))</f>
        <v>mercredi</v>
      </c>
      <c r="J2" s="77">
        <f>IF(G2="","",IFERROR(VLOOKUP(G2,Activités,4,0),"?"))</f>
        <v>0.52083333333333337</v>
      </c>
      <c r="K2" s="77">
        <f>IF(G2="","",IFERROR(VLOOKUP(G2,Activités,5,0),"?"))</f>
        <v>0.58333333333333337</v>
      </c>
      <c r="L2" s="8">
        <v>1</v>
      </c>
      <c r="M2" s="77">
        <f>IF(G2="","",IFERROR(VLOOKUP(G2,Activités,6,0),"?"))</f>
        <v>6.25E-2</v>
      </c>
      <c r="N2" s="80">
        <f>IF(OR(M2="",L2=""),"",IF(OR(M2="?",L2&lt;1,L2&gt;10),"?",IFERROR(VLOOKUP(L2,Quotients,2+(M2&gt;0.0833)+(M2&gt;=0.125),0),"?")))</f>
        <v>12.95</v>
      </c>
    </row>
    <row r="3" spans="1:14" ht="20.399999999999999">
      <c r="A3" s="2" t="s">
        <v>11</v>
      </c>
      <c r="B3" s="2" t="s">
        <v>6</v>
      </c>
      <c r="C3" s="2" t="s">
        <v>12</v>
      </c>
      <c r="D3" s="6" t="s">
        <v>13</v>
      </c>
      <c r="E3" s="6" t="s">
        <v>9</v>
      </c>
      <c r="F3" s="3" t="s">
        <v>14</v>
      </c>
      <c r="G3" s="78" t="s">
        <v>89</v>
      </c>
      <c r="H3" s="75" t="str">
        <f>IF(G3="","",IFERROR(VLOOKUP(G3,Activités,2,0),"?"))</f>
        <v>Arts plastiques enfants</v>
      </c>
      <c r="I3" s="75" t="str">
        <f>IF(G3="","",IFERROR(VLOOKUP(G3,Activités,3,0),"?"))</f>
        <v>mercredi</v>
      </c>
      <c r="J3" s="77">
        <f>IF(G3="","",IFERROR(VLOOKUP(G3,Activités,4,0),"?"))</f>
        <v>0.70833333333333337</v>
      </c>
      <c r="K3" s="77">
        <f>IF(G3="","",IFERROR(VLOOKUP(G3,Activités,5,0),"?"))</f>
        <v>0.77083333333333337</v>
      </c>
      <c r="L3" s="8">
        <v>2</v>
      </c>
      <c r="M3" s="77">
        <f>IF(G3="","",IFERROR(VLOOKUP(G3,Activités,6,0),"?"))</f>
        <v>6.25E-2</v>
      </c>
      <c r="N3" s="80">
        <f>IF(OR(M3="",L3=""),"",IF(OR(M3="?",L3&lt;1,L3&gt;10),"?",IFERROR(VLOOKUP(L3,Quotients,2+(M3&gt;0.0833)+(M3&gt;=0.125),0),"?")))</f>
        <v>14.05</v>
      </c>
    </row>
    <row r="4" spans="1:14" ht="20.399999999999999">
      <c r="A4" s="2" t="s">
        <v>15</v>
      </c>
      <c r="B4" s="2" t="s">
        <v>16</v>
      </c>
      <c r="C4" s="2" t="s">
        <v>17</v>
      </c>
      <c r="D4" s="6" t="s">
        <v>18</v>
      </c>
      <c r="E4" s="6" t="s">
        <v>9</v>
      </c>
      <c r="F4" s="3" t="s">
        <v>19</v>
      </c>
      <c r="G4" s="78" t="s">
        <v>90</v>
      </c>
      <c r="H4" s="75" t="str">
        <f>IF(G4="","",IFERROR(VLOOKUP(G4,Activités,2,0),"?"))</f>
        <v>Arts plastiques et création de bijoux</v>
      </c>
      <c r="I4" s="75" t="str">
        <f>IF(G4="","",IFERROR(VLOOKUP(G4,Activités,3,0),"?"))</f>
        <v>jeudi</v>
      </c>
      <c r="J4" s="77">
        <f>IF(G4="","",IFERROR(VLOOKUP(G4,Activités,4,0),"?"))</f>
        <v>0.70833333333333337</v>
      </c>
      <c r="K4" s="77">
        <f>IF(G4="","",IFERROR(VLOOKUP(G4,Activités,5,0),"?"))</f>
        <v>0.77083333333333337</v>
      </c>
      <c r="L4" s="8">
        <v>3</v>
      </c>
      <c r="M4" s="77">
        <f>IF(G4="","",IFERROR(VLOOKUP(G4,Activités,6,0),"?"))</f>
        <v>6.25E-2</v>
      </c>
      <c r="N4" s="80">
        <f>IF(OR(M4="",L4=""),"",IF(OR(M4="?",L4&lt;1,L4&gt;10),"?",IFERROR(VLOOKUP(L4,Quotients,2+(M4&gt;0.0833)+(M4&gt;=0.125),0),"?")))</f>
        <v>16.100000000000001</v>
      </c>
    </row>
    <row r="5" spans="1:14" ht="30.6">
      <c r="A5" s="2" t="s">
        <v>20</v>
      </c>
      <c r="B5" s="2" t="s">
        <v>16</v>
      </c>
      <c r="C5" s="2" t="s">
        <v>21</v>
      </c>
      <c r="D5" s="6" t="s">
        <v>22</v>
      </c>
      <c r="E5" s="6" t="s">
        <v>9</v>
      </c>
      <c r="F5" s="3" t="s">
        <v>23</v>
      </c>
      <c r="G5" s="78" t="s">
        <v>93</v>
      </c>
      <c r="H5" s="75" t="str">
        <f>IF(G5="","",IFERROR(VLOOKUP(G5,Activités,2,0),"?"))</f>
        <v>Dessin / peinture</v>
      </c>
      <c r="I5" s="75" t="str">
        <f>IF(G5="","",IFERROR(VLOOKUP(G5,Activités,3,0),"?"))</f>
        <v>lundi</v>
      </c>
      <c r="J5" s="77">
        <f>IF(G5="","",IFERROR(VLOOKUP(G5,Activités,4,0),"?"))</f>
        <v>0.8125</v>
      </c>
      <c r="K5" s="77">
        <f>IF(G5="","",IFERROR(VLOOKUP(G5,Activités,5,0),"?"))</f>
        <v>0.9375</v>
      </c>
      <c r="L5" s="8">
        <v>4</v>
      </c>
      <c r="M5" s="77">
        <f>IF(G5="","",IFERROR(VLOOKUP(G5,Activités,6,0),"?"))</f>
        <v>0.125</v>
      </c>
      <c r="N5" s="80">
        <f>IF(OR(M5="",L5=""),"",IF(OR(M5="?",L5&lt;1,L5&gt;10),"?",IFERROR(VLOOKUP(L5,Quotients,2+(M5&gt;0.0833)+(M5&gt;=0.125),0),"?")))</f>
        <v>40.700000000000003</v>
      </c>
    </row>
    <row r="6" spans="1:14" ht="20.399999999999999">
      <c r="A6" s="2" t="s">
        <v>24</v>
      </c>
      <c r="B6" s="2" t="s">
        <v>6</v>
      </c>
      <c r="C6" s="2" t="s">
        <v>25</v>
      </c>
      <c r="D6" s="6" t="s">
        <v>26</v>
      </c>
      <c r="E6" s="6" t="s">
        <v>9</v>
      </c>
      <c r="F6" s="2"/>
      <c r="G6" s="78" t="s">
        <v>94</v>
      </c>
      <c r="H6" s="75" t="str">
        <f>IF(G6="","",IFERROR(VLOOKUP(G6,Activités,2,0),"?"))</f>
        <v>Modelage, Céramique</v>
      </c>
      <c r="I6" s="75" t="str">
        <f>IF(G6="","",IFERROR(VLOOKUP(G6,Activités,3,0),"?"))</f>
        <v>mardi</v>
      </c>
      <c r="J6" s="77">
        <f>IF(G6="","",IFERROR(VLOOKUP(G6,Activités,4,0),"?"))</f>
        <v>0.70833333333333337</v>
      </c>
      <c r="K6" s="77">
        <f>IF(G6="","",IFERROR(VLOOKUP(G6,Activités,5,0),"?"))</f>
        <v>0.8125</v>
      </c>
      <c r="L6" s="8">
        <v>5</v>
      </c>
      <c r="M6" s="77">
        <f>IF(G6="","",IFERROR(VLOOKUP(G6,Activités,6,0),"?"))</f>
        <v>0.10416666666666663</v>
      </c>
      <c r="N6" s="80">
        <f>IF(OR(M6="",L6=""),"",IF(OR(M6="?",L6&lt;1,L6&gt;10),"?",IFERROR(VLOOKUP(L6,Quotients,2+(M6&gt;0.0833)+(M6&gt;=0.125),0),"?")))</f>
        <v>45.8</v>
      </c>
    </row>
    <row r="7" spans="1:14" ht="20.399999999999999">
      <c r="A7" s="2" t="s">
        <v>27</v>
      </c>
      <c r="B7" s="2" t="s">
        <v>6</v>
      </c>
      <c r="C7" s="2" t="s">
        <v>28</v>
      </c>
      <c r="D7" s="6" t="s">
        <v>29</v>
      </c>
      <c r="E7" s="6" t="s">
        <v>9</v>
      </c>
      <c r="F7" s="2"/>
      <c r="G7" s="78" t="s">
        <v>96</v>
      </c>
      <c r="H7" s="75" t="str">
        <f>IF(G7="","",IFERROR(VLOOKUP(G7,Activités,2,0),"?"))</f>
        <v>Danse de salon niv.1</v>
      </c>
      <c r="I7" s="75" t="str">
        <f>IF(G7="","",IFERROR(VLOOKUP(G7,Activités,3,0),"?"))</f>
        <v>mercredi</v>
      </c>
      <c r="J7" s="77">
        <f>IF(G7="","",IFERROR(VLOOKUP(G7,Activités,4,0),"?"))</f>
        <v>0.8125</v>
      </c>
      <c r="K7" s="77">
        <f>IF(G7="","",IFERROR(VLOOKUP(G7,Activités,5,0),"?"))</f>
        <v>0.85416666666666663</v>
      </c>
      <c r="L7" s="8">
        <v>6</v>
      </c>
      <c r="M7" s="77">
        <f>IF(G7="","",IFERROR(VLOOKUP(G7,Activités,6,0),"?"))</f>
        <v>4.166666666666663E-2</v>
      </c>
      <c r="N7" s="80">
        <f>IF(OR(M7="",L7=""),"",IF(OR(M7="?",L7&lt;1,L7&gt;10),"?",IFERROR(VLOOKUP(L7,Quotients,2+(M7&gt;0.0833)+(M7&gt;=0.125),0),"?")))</f>
        <v>43.75</v>
      </c>
    </row>
    <row r="8" spans="1:14" ht="20.399999999999999">
      <c r="A8" s="2" t="s">
        <v>30</v>
      </c>
      <c r="B8" s="2" t="s">
        <v>6</v>
      </c>
      <c r="C8" s="2" t="s">
        <v>28</v>
      </c>
      <c r="D8" s="6" t="s">
        <v>31</v>
      </c>
      <c r="E8" s="6" t="s">
        <v>9</v>
      </c>
      <c r="F8" s="2"/>
      <c r="G8" s="78" t="s">
        <v>99</v>
      </c>
      <c r="H8" s="75" t="str">
        <f>IF(G8="","",IFERROR(VLOOKUP(G8,Activités,2,0),"?"))</f>
        <v>Anglais niveau B1</v>
      </c>
      <c r="I8" s="75" t="str">
        <f>IF(G8="","",IFERROR(VLOOKUP(G8,Activités,3,0),"?"))</f>
        <v>lundi</v>
      </c>
      <c r="J8" s="77">
        <f>IF(G8="","",IFERROR(VLOOKUP(G8,Activités,4,0),"?"))</f>
        <v>0.75</v>
      </c>
      <c r="K8" s="77">
        <f>IF(G8="","",IFERROR(VLOOKUP(G8,Activités,5,0),"?"))</f>
        <v>0.8125</v>
      </c>
      <c r="L8" s="8">
        <v>7</v>
      </c>
      <c r="M8" s="77">
        <f>IF(G8="","",IFERROR(VLOOKUP(G8,Activités,6,0),"?"))</f>
        <v>6.25E-2</v>
      </c>
      <c r="N8" s="80">
        <f>IF(OR(M8="",L8=""),"",IF(OR(M8="?",L8&lt;1,L8&gt;10),"?",IFERROR(VLOOKUP(L8,Quotients,2+(M8&gt;0.0833)+(M8&gt;=0.125),0),"?")))</f>
        <v>56.3</v>
      </c>
    </row>
    <row r="9" spans="1:14" ht="20.399999999999999">
      <c r="A9" s="2" t="s">
        <v>32</v>
      </c>
      <c r="B9" s="2" t="s">
        <v>16</v>
      </c>
      <c r="C9" s="2" t="s">
        <v>33</v>
      </c>
      <c r="D9" s="6" t="s">
        <v>34</v>
      </c>
      <c r="E9" s="6" t="s">
        <v>9</v>
      </c>
      <c r="F9" s="3" t="s">
        <v>35</v>
      </c>
      <c r="G9" s="78" t="s">
        <v>101</v>
      </c>
      <c r="H9" s="75" t="str">
        <f>IF(G9="","",IFERROR(VLOOKUP(G9,Activités,2,0),"?"))</f>
        <v>Anglais niveau A2</v>
      </c>
      <c r="I9" s="75" t="str">
        <f>IF(G9="","",IFERROR(VLOOKUP(G9,Activités,3,0),"?"))</f>
        <v>jeudi</v>
      </c>
      <c r="J9" s="77">
        <f>IF(G9="","",IFERROR(VLOOKUP(G9,Activités,4,0),"?"))</f>
        <v>0.75</v>
      </c>
      <c r="K9" s="77">
        <f>IF(G9="","",IFERROR(VLOOKUP(G9,Activités,5,0),"?"))</f>
        <v>0.8125</v>
      </c>
      <c r="L9" s="8">
        <v>8</v>
      </c>
      <c r="M9" s="77">
        <f>IF(G9="","",IFERROR(VLOOKUP(G9,Activités,6,0),"?"))</f>
        <v>6.25E-2</v>
      </c>
      <c r="N9" s="80">
        <f>IF(OR(M9="",L9=""),"",IF(OR(M9="?",L9&lt;1,L9&gt;10),"?",IFERROR(VLOOKUP(L9,Quotients,2+(M9&gt;0.0833)+(M9&gt;=0.125),0),"?")))</f>
        <v>68.75</v>
      </c>
    </row>
    <row r="10" spans="1:14" ht="20.399999999999999">
      <c r="A10" s="2" t="s">
        <v>36</v>
      </c>
      <c r="B10" s="2"/>
      <c r="C10" s="2" t="s">
        <v>37</v>
      </c>
      <c r="D10" s="6" t="s">
        <v>38</v>
      </c>
      <c r="E10" s="6" t="s">
        <v>9</v>
      </c>
      <c r="F10" s="2"/>
      <c r="G10" s="78" t="s">
        <v>88</v>
      </c>
      <c r="H10" s="75" t="str">
        <f>IF(G10="","",IFERROR(VLOOKUP(G10,Activités,2,0),"?"))</f>
        <v>Arts plastiques enfants</v>
      </c>
      <c r="I10" s="75" t="str">
        <f>IF(G10="","",IFERROR(VLOOKUP(G10,Activités,3,0),"?"))</f>
        <v>mercredi</v>
      </c>
      <c r="J10" s="77">
        <f>IF(G10="","",IFERROR(VLOOKUP(G10,Activités,4,0),"?"))</f>
        <v>0.64583333333333337</v>
      </c>
      <c r="K10" s="77">
        <f>IF(G10="","",IFERROR(VLOOKUP(G10,Activités,5,0),"?"))</f>
        <v>0.70833333333333337</v>
      </c>
      <c r="L10" s="8">
        <v>9</v>
      </c>
      <c r="M10" s="77">
        <f>IF(G10="","",IFERROR(VLOOKUP(G10,Activités,6,0),"?"))</f>
        <v>6.25E-2</v>
      </c>
      <c r="N10" s="80">
        <f>IF(OR(M10="",L10=""),"",IF(OR(M10="?",L10&lt;1,L10&gt;10),"?",IFERROR(VLOOKUP(L10,Quotients,2+(M10&gt;0.0833)+(M10&gt;=0.125),0),"?")))</f>
        <v>81.2</v>
      </c>
    </row>
    <row r="11" spans="1:14" ht="20.399999999999999">
      <c r="A11" s="2" t="s">
        <v>39</v>
      </c>
      <c r="B11" s="2" t="s">
        <v>16</v>
      </c>
      <c r="C11" s="2" t="s">
        <v>40</v>
      </c>
      <c r="D11" s="6" t="s">
        <v>41</v>
      </c>
      <c r="E11" s="6" t="s">
        <v>9</v>
      </c>
      <c r="F11" s="3" t="s">
        <v>42</v>
      </c>
      <c r="G11" s="78" t="s">
        <v>97</v>
      </c>
      <c r="H11" s="75" t="str">
        <f>IF(G11="","",IFERROR(VLOOKUP(G11,Activités,2,0),"?"))</f>
        <v>Danse de salon niv.2</v>
      </c>
      <c r="I11" s="75" t="str">
        <f>IF(G11="","",IFERROR(VLOOKUP(G11,Activités,3,0),"?"))</f>
        <v>mercredi</v>
      </c>
      <c r="J11" s="77">
        <f>IF(G11="","",IFERROR(VLOOKUP(G11,Activités,4,0),"?"))</f>
        <v>0.85416666666666663</v>
      </c>
      <c r="K11" s="77">
        <f>IF(G11="","",IFERROR(VLOOKUP(G11,Activités,5,0),"?"))</f>
        <v>0.89583333333333337</v>
      </c>
      <c r="L11" s="8">
        <v>10</v>
      </c>
      <c r="M11" s="77">
        <f>IF(G11="","",IFERROR(VLOOKUP(G11,Activités,6,0),"?"))</f>
        <v>4.1666666666666741E-2</v>
      </c>
      <c r="N11" s="80">
        <f>IF(OR(M11="",L11=""),"",IF(OR(M11="?",L11&lt;1,L11&gt;10),"?",IFERROR(VLOOKUP(L11,Quotients,2+(M11&gt;0.0833)+(M11&gt;=0.125),0),"?")))</f>
        <v>93.75</v>
      </c>
    </row>
    <row r="12" spans="1:14" ht="20.399999999999999">
      <c r="A12" s="2" t="s">
        <v>15</v>
      </c>
      <c r="B12" s="2"/>
      <c r="C12" s="2" t="s">
        <v>43</v>
      </c>
      <c r="D12" s="6" t="s">
        <v>44</v>
      </c>
      <c r="E12" s="6" t="s">
        <v>9</v>
      </c>
      <c r="F12" s="3" t="s">
        <v>45</v>
      </c>
      <c r="G12" s="78" t="s">
        <v>91</v>
      </c>
      <c r="H12" s="75" t="str">
        <f>IF(G12="","",IFERROR(VLOOKUP(G12,Activités,2,0),"?"))</f>
        <v>Arts plastiques et création de bijoux</v>
      </c>
      <c r="I12" s="75" t="str">
        <f>IF(G12="","",IFERROR(VLOOKUP(G12,Activités,3,0),"?"))</f>
        <v>jeudi</v>
      </c>
      <c r="J12" s="77">
        <f>IF(G12="","",IFERROR(VLOOKUP(G12,Activités,4,0),"?"))</f>
        <v>0.77083333333333337</v>
      </c>
      <c r="K12" s="77">
        <f>IF(G12="","",IFERROR(VLOOKUP(G12,Activités,5,0),"?"))</f>
        <v>0.89583333333333337</v>
      </c>
      <c r="L12" s="8">
        <v>8</v>
      </c>
      <c r="M12" s="77">
        <f>IF(G12="","",IFERROR(VLOOKUP(G12,Activités,6,0),"?"))</f>
        <v>0.125</v>
      </c>
      <c r="N12" s="80">
        <f>IF(OR(M12="",L12=""),"",IF(OR(M12="?",L12&lt;1,L12&gt;10),"?",IFERROR(VLOOKUP(L12,Quotients,2+(M12&gt;0.0833)+(M12&gt;=0.125),0),"?")))</f>
        <v>124.95</v>
      </c>
    </row>
    <row r="13" spans="1:14" ht="20.399999999999999">
      <c r="A13" s="2" t="s">
        <v>46</v>
      </c>
      <c r="B13" s="2" t="s">
        <v>16</v>
      </c>
      <c r="C13" s="2" t="s">
        <v>47</v>
      </c>
      <c r="D13" s="6" t="s">
        <v>48</v>
      </c>
      <c r="E13" s="6" t="s">
        <v>9</v>
      </c>
      <c r="F13" s="3" t="s">
        <v>49</v>
      </c>
      <c r="G13" s="78" t="s">
        <v>105</v>
      </c>
      <c r="H13" s="75" t="str">
        <f>IF(G13="","",IFERROR(VLOOKUP(G13,Activités,2,0),"?"))</f>
        <v>?</v>
      </c>
      <c r="I13" s="75" t="str">
        <f>IF(G13="","",IFERROR(VLOOKUP(G13,Activités,3,0),"?"))</f>
        <v>?</v>
      </c>
      <c r="J13" s="77" t="str">
        <f>IF(G13="","",IFERROR(VLOOKUP(G13,Activités,4,0),"?"))</f>
        <v>?</v>
      </c>
      <c r="K13" s="77" t="str">
        <f>IF(G13="","",IFERROR(VLOOKUP(G13,Activités,5,0),"?"))</f>
        <v>?</v>
      </c>
      <c r="L13" s="8">
        <v>7</v>
      </c>
      <c r="M13" s="77" t="str">
        <f>IF(G13="","",IFERROR(VLOOKUP(G13,Activités,6,0),"?"))</f>
        <v>?</v>
      </c>
      <c r="N13" s="80" t="str">
        <f>IF(OR(M13="",L13=""),"",IF(OR(M13="?",L13&lt;1,L13&gt;10),"?",IFERROR(VLOOKUP(L13,Quotients,2+(M13&gt;0.0833)+(M13&gt;=0.125),0),"?")))</f>
        <v>?</v>
      </c>
    </row>
    <row r="14" spans="1:14" ht="20.399999999999999">
      <c r="A14" s="2" t="s">
        <v>50</v>
      </c>
      <c r="B14" s="2" t="s">
        <v>16</v>
      </c>
      <c r="C14" s="2" t="s">
        <v>47</v>
      </c>
      <c r="D14" s="6" t="s">
        <v>51</v>
      </c>
      <c r="E14" s="6" t="s">
        <v>9</v>
      </c>
      <c r="F14" s="2"/>
      <c r="G14" s="78" t="s">
        <v>95</v>
      </c>
      <c r="H14" s="75" t="str">
        <f>IF(G14="","",IFERROR(VLOOKUP(G14,Activités,2,0),"?"))</f>
        <v>Modelage, Céramique</v>
      </c>
      <c r="I14" s="75" t="str">
        <f>IF(G14="","",IFERROR(VLOOKUP(G14,Activités,3,0),"?"))</f>
        <v>mardi</v>
      </c>
      <c r="J14" s="77">
        <f>IF(G14="","",IFERROR(VLOOKUP(G14,Activités,4,0),"?"))</f>
        <v>0.83333333333333337</v>
      </c>
      <c r="K14" s="77">
        <f>IF(G14="","",IFERROR(VLOOKUP(G14,Activités,5,0),"?"))</f>
        <v>0.9375</v>
      </c>
      <c r="L14" s="8">
        <v>6</v>
      </c>
      <c r="M14" s="77">
        <f>IF(G14="","",IFERROR(VLOOKUP(G14,Activités,6,0),"?"))</f>
        <v>0.10416666666666663</v>
      </c>
      <c r="N14" s="80">
        <f>IF(OR(M14="",L14=""),"",IF(OR(M14="?",L14&lt;1,L14&gt;10),"?",IFERROR(VLOOKUP(L14,Quotients,2+(M14&gt;0.0833)+(M14&gt;=0.125),0),"?")))</f>
        <v>62.05</v>
      </c>
    </row>
    <row r="15" spans="1:14" ht="20.399999999999999">
      <c r="A15" s="2" t="s">
        <v>52</v>
      </c>
      <c r="B15" s="2" t="s">
        <v>16</v>
      </c>
      <c r="C15" s="2" t="s">
        <v>53</v>
      </c>
      <c r="D15" s="6" t="s">
        <v>54</v>
      </c>
      <c r="E15" s="6" t="s">
        <v>9</v>
      </c>
      <c r="F15" s="3" t="s">
        <v>55</v>
      </c>
      <c r="G15" s="78" t="s">
        <v>102</v>
      </c>
      <c r="H15" s="75" t="str">
        <f>IF(G15="","",IFERROR(VLOOKUP(G15,Activités,2,0),"?"))</f>
        <v>Anglais niveau A1</v>
      </c>
      <c r="I15" s="75" t="str">
        <f>IF(G15="","",IFERROR(VLOOKUP(G15,Activités,3,0),"?"))</f>
        <v>jeudi</v>
      </c>
      <c r="J15" s="77">
        <f>IF(G15="","",IFERROR(VLOOKUP(G15,Activités,4,0),"?"))</f>
        <v>0.8125</v>
      </c>
      <c r="K15" s="77">
        <f>IF(G15="","",IFERROR(VLOOKUP(G15,Activités,5,0),"?"))</f>
        <v>0.875</v>
      </c>
      <c r="L15" s="8">
        <v>5</v>
      </c>
      <c r="M15" s="77">
        <f>IF(G15="","",IFERROR(VLOOKUP(G15,Activités,6,0),"?"))</f>
        <v>6.25E-2</v>
      </c>
      <c r="N15" s="80">
        <f>IF(OR(M15="",L15=""),"",IF(OR(M15="?",L15&lt;1,L15&gt;10),"?",IFERROR(VLOOKUP(L15,Quotients,2+(M15&gt;0.0833)+(M15&gt;=0.125),0),"?")))</f>
        <v>32.200000000000003</v>
      </c>
    </row>
    <row r="16" spans="1:14" ht="20.399999999999999">
      <c r="A16" s="2" t="s">
        <v>56</v>
      </c>
      <c r="B16" s="2" t="s">
        <v>16</v>
      </c>
      <c r="C16" s="2" t="s">
        <v>53</v>
      </c>
      <c r="D16" s="6" t="s">
        <v>57</v>
      </c>
      <c r="E16" s="6" t="s">
        <v>9</v>
      </c>
      <c r="F16" s="2"/>
      <c r="G16" s="78" t="s">
        <v>100</v>
      </c>
      <c r="H16" s="75" t="str">
        <f>IF(G16="","",IFERROR(VLOOKUP(G16,Activités,2,0),"?"))</f>
        <v>Anglais niveau B2</v>
      </c>
      <c r="I16" s="75" t="str">
        <f>IF(G16="","",IFERROR(VLOOKUP(G16,Activités,3,0),"?"))</f>
        <v>lundi</v>
      </c>
      <c r="J16" s="77">
        <f>IF(G16="","",IFERROR(VLOOKUP(G16,Activités,4,0),"?"))</f>
        <v>0.8125</v>
      </c>
      <c r="K16" s="77">
        <f>IF(G16="","",IFERROR(VLOOKUP(G16,Activités,5,0),"?"))</f>
        <v>0.875</v>
      </c>
      <c r="L16" s="8">
        <v>4</v>
      </c>
      <c r="M16" s="77">
        <f>IF(G16="","",IFERROR(VLOOKUP(G16,Activités,6,0),"?"))</f>
        <v>6.25E-2</v>
      </c>
      <c r="N16" s="80">
        <f>IF(OR(M16="",L16=""),"",IF(OR(M16="?",L16&lt;1,L16&gt;10),"?",IFERROR(VLOOKUP(L16,Quotients,2+(M16&gt;0.0833)+(M16&gt;=0.125),0),"?")))</f>
        <v>23.9</v>
      </c>
    </row>
    <row r="17" spans="1:14" ht="20.399999999999999">
      <c r="A17" s="2" t="s">
        <v>58</v>
      </c>
      <c r="B17" s="2" t="s">
        <v>16</v>
      </c>
      <c r="C17" s="2" t="s">
        <v>59</v>
      </c>
      <c r="D17" s="6" t="s">
        <v>60</v>
      </c>
      <c r="E17" s="6" t="s">
        <v>9</v>
      </c>
      <c r="F17" s="3" t="s">
        <v>61</v>
      </c>
      <c r="G17" s="78" t="s">
        <v>106</v>
      </c>
      <c r="H17" s="75" t="str">
        <f>IF(G17="","",IFERROR(VLOOKUP(G17,Activités,2,0),"?"))</f>
        <v>?</v>
      </c>
      <c r="I17" s="75" t="str">
        <f>IF(G17="","",IFERROR(VLOOKUP(G17,Activités,3,0),"?"))</f>
        <v>?</v>
      </c>
      <c r="J17" s="77" t="str">
        <f>IF(G17="","",IFERROR(VLOOKUP(G17,Activités,4,0),"?"))</f>
        <v>?</v>
      </c>
      <c r="K17" s="77" t="str">
        <f>IF(G17="","",IFERROR(VLOOKUP(G17,Activités,5,0),"?"))</f>
        <v>?</v>
      </c>
      <c r="L17" s="8">
        <v>3</v>
      </c>
      <c r="M17" s="77" t="str">
        <f>IF(G17="","",IFERROR(VLOOKUP(G17,Activités,6,0),"?"))</f>
        <v>?</v>
      </c>
      <c r="N17" s="80" t="str">
        <f>IF(OR(M17="",L17=""),"",IF(OR(M17="?",L17&lt;1,L17&gt;10),"?",IFERROR(VLOOKUP(L17,Quotients,2+(M17&gt;0.0833)+(M17&gt;=0.125),0),"?")))</f>
        <v>?</v>
      </c>
    </row>
    <row r="18" spans="1:14">
      <c r="A18" s="2"/>
      <c r="B18" s="2"/>
      <c r="C18" s="2"/>
      <c r="D18" s="2"/>
      <c r="E18" s="2"/>
      <c r="F18" s="2"/>
      <c r="G18" s="78"/>
      <c r="H18" s="75" t="str">
        <f>IF(G18="","",IFERROR(VLOOKUP(G18,Activités,2,0),"?"))</f>
        <v/>
      </c>
      <c r="I18" s="75" t="str">
        <f>IF(G18="","",IFERROR(VLOOKUP(G18,Activités,3,0),"?"))</f>
        <v/>
      </c>
      <c r="J18" s="77" t="str">
        <f>IF(G18="","",IFERROR(VLOOKUP(G18,Activités,4,0),"?"))</f>
        <v/>
      </c>
      <c r="K18" s="77" t="str">
        <f>IF(G18="","",IFERROR(VLOOKUP(G18,Activités,5,0),"?"))</f>
        <v/>
      </c>
      <c r="L18" s="8"/>
      <c r="M18" s="77" t="str">
        <f>IF(G18="","",IFERROR(VLOOKUP(G18,Activités,6,0),"?"))</f>
        <v/>
      </c>
      <c r="N18" s="80" t="str">
        <f>IF(OR(M18="",L18=""),"",IF(OR(M18="?",L18&lt;1,L18&gt;10),"?",IFERROR(VLOOKUP(L18,Quotients,2+(M18&gt;0.0833)+(M18&gt;=0.125),0),"?")))</f>
        <v/>
      </c>
    </row>
    <row r="19" spans="1:14">
      <c r="A19" s="2"/>
      <c r="B19" s="2"/>
      <c r="C19" s="2"/>
      <c r="D19" s="2"/>
      <c r="E19" s="2"/>
      <c r="F19" s="2"/>
      <c r="G19" s="78"/>
      <c r="H19" s="75" t="str">
        <f>IF(G19="","",IFERROR(VLOOKUP(G19,Activités,2,0),"?"))</f>
        <v/>
      </c>
      <c r="I19" s="75" t="str">
        <f>IF(G19="","",IFERROR(VLOOKUP(G19,Activités,3,0),"?"))</f>
        <v/>
      </c>
      <c r="J19" s="77" t="str">
        <f>IF(G19="","",IFERROR(VLOOKUP(G19,Activités,4,0),"?"))</f>
        <v/>
      </c>
      <c r="K19" s="77" t="str">
        <f>IF(G19="","",IFERROR(VLOOKUP(G19,Activités,5,0),"?"))</f>
        <v/>
      </c>
      <c r="L19" s="8"/>
      <c r="M19" s="77" t="str">
        <f>IF(G19="","",IFERROR(VLOOKUP(G19,Activités,6,0),"?"))</f>
        <v/>
      </c>
      <c r="N19" s="80" t="str">
        <f>IF(OR(M19="",L19=""),"",IF(OR(M19="?",L19&lt;1,L19&gt;10),"?",IFERROR(VLOOKUP(L19,Quotients,2+(M19&gt;0.0833)+(M19&gt;=0.125),0),"?")))</f>
        <v/>
      </c>
    </row>
    <row r="20" spans="1:14">
      <c r="A20" s="2"/>
      <c r="B20" s="2"/>
      <c r="C20" s="2"/>
      <c r="D20" s="2"/>
      <c r="E20" s="2"/>
      <c r="F20" s="2"/>
      <c r="G20" s="78"/>
      <c r="H20" s="75" t="str">
        <f>IF(G20="","",IFERROR(VLOOKUP(G20,Activités,2,0),"?"))</f>
        <v/>
      </c>
      <c r="I20" s="75" t="str">
        <f>IF(G20="","",IFERROR(VLOOKUP(G20,Activités,3,0),"?"))</f>
        <v/>
      </c>
      <c r="J20" s="77" t="str">
        <f>IF(G20="","",IFERROR(VLOOKUP(G20,Activités,4,0),"?"))</f>
        <v/>
      </c>
      <c r="K20" s="77" t="str">
        <f>IF(G20="","",IFERROR(VLOOKUP(G20,Activités,5,0),"?"))</f>
        <v/>
      </c>
      <c r="L20" s="8"/>
      <c r="M20" s="77" t="str">
        <f>IF(G20="","",IFERROR(VLOOKUP(G20,Activités,6,0),"?"))</f>
        <v/>
      </c>
      <c r="N20" s="80" t="str">
        <f>IF(OR(M20="",L20=""),"",IF(OR(M20="?",L20&lt;1,L20&gt;10),"?",IFERROR(VLOOKUP(L20,Quotients,2+(M20&gt;0.0833)+(M20&gt;=0.125),0),"?")))</f>
        <v/>
      </c>
    </row>
    <row r="21" spans="1:14">
      <c r="A21" s="2"/>
      <c r="B21" s="2"/>
      <c r="C21" s="2"/>
      <c r="D21" s="2"/>
      <c r="E21" s="2"/>
      <c r="F21" s="2"/>
      <c r="G21" s="78"/>
      <c r="H21" s="75" t="str">
        <f>IF(G21="","",IFERROR(VLOOKUP(G21,Activités,2,0),"?"))</f>
        <v/>
      </c>
      <c r="I21" s="75" t="str">
        <f>IF(G21="","",IFERROR(VLOOKUP(G21,Activités,3,0),"?"))</f>
        <v/>
      </c>
      <c r="J21" s="77" t="str">
        <f>IF(G21="","",IFERROR(VLOOKUP(G21,Activités,4,0),"?"))</f>
        <v/>
      </c>
      <c r="K21" s="77" t="str">
        <f>IF(G21="","",IFERROR(VLOOKUP(G21,Activités,5,0),"?"))</f>
        <v/>
      </c>
      <c r="L21" s="8"/>
      <c r="M21" s="77" t="str">
        <f>IF(G21="","",IFERROR(VLOOKUP(G21,Activités,6,0),"?"))</f>
        <v/>
      </c>
      <c r="N21" s="80" t="str">
        <f>IF(OR(M21="",L21=""),"",IF(OR(M21="?",L21&lt;1,L21&gt;10),"?",IFERROR(VLOOKUP(L21,Quotients,2+(M21&gt;0.0833)+(M21&gt;=0.125),0),"?")))</f>
        <v/>
      </c>
    </row>
    <row r="22" spans="1:14">
      <c r="A22" s="2"/>
      <c r="B22" s="2"/>
      <c r="C22" s="2"/>
      <c r="D22" s="2"/>
      <c r="E22" s="2"/>
      <c r="F22" s="2"/>
      <c r="G22" s="78"/>
      <c r="H22" s="75" t="str">
        <f>IF(G22="","",IFERROR(VLOOKUP(G22,Activités,2,0),"?"))</f>
        <v/>
      </c>
      <c r="I22" s="75" t="str">
        <f>IF(G22="","",IFERROR(VLOOKUP(G22,Activités,3,0),"?"))</f>
        <v/>
      </c>
      <c r="J22" s="77" t="str">
        <f>IF(G22="","",IFERROR(VLOOKUP(G22,Activités,4,0),"?"))</f>
        <v/>
      </c>
      <c r="K22" s="77" t="str">
        <f>IF(G22="","",IFERROR(VLOOKUP(G22,Activités,5,0),"?"))</f>
        <v/>
      </c>
      <c r="L22" s="8"/>
      <c r="M22" s="77" t="str">
        <f>IF(G22="","",IFERROR(VLOOKUP(G22,Activités,6,0),"?"))</f>
        <v/>
      </c>
      <c r="N22" s="80" t="str">
        <f>IF(OR(M22="",L22=""),"",IF(OR(M22="?",L22&lt;1,L22&gt;10),"?",IFERROR(VLOOKUP(L22,Quotients,2+(M22&gt;0.0833)+(M22&gt;=0.125),0),"?")))</f>
        <v/>
      </c>
    </row>
    <row r="23" spans="1:14">
      <c r="A23" s="2"/>
      <c r="B23" s="2"/>
      <c r="C23" s="2"/>
      <c r="D23" s="2"/>
      <c r="E23" s="2"/>
      <c r="F23" s="2"/>
      <c r="G23" s="78"/>
      <c r="H23" s="75" t="str">
        <f>IF(G23="","",IFERROR(VLOOKUP(G23,Activités,2,0),"?"))</f>
        <v/>
      </c>
      <c r="I23" s="75" t="str">
        <f>IF(G23="","",IFERROR(VLOOKUP(G23,Activités,3,0),"?"))</f>
        <v/>
      </c>
      <c r="J23" s="77" t="str">
        <f>IF(G23="","",IFERROR(VLOOKUP(G23,Activités,4,0),"?"))</f>
        <v/>
      </c>
      <c r="K23" s="77" t="str">
        <f>IF(G23="","",IFERROR(VLOOKUP(G23,Activités,5,0),"?"))</f>
        <v/>
      </c>
      <c r="L23" s="8"/>
      <c r="M23" s="77" t="str">
        <f>IF(G23="","",IFERROR(VLOOKUP(G23,Activités,6,0),"?"))</f>
        <v/>
      </c>
      <c r="N23" s="80" t="str">
        <f>IF(OR(M23="",L23=""),"",IF(OR(M23="?",L23&lt;1,L23&gt;10),"?",IFERROR(VLOOKUP(L23,Quotients,2+(M23&gt;0.0833)+(M23&gt;=0.125),0),"?")))</f>
        <v/>
      </c>
    </row>
    <row r="24" spans="1:14">
      <c r="A24" s="2"/>
      <c r="B24" s="2"/>
      <c r="C24" s="2"/>
      <c r="D24" s="2"/>
      <c r="E24" s="2"/>
      <c r="F24" s="2"/>
      <c r="G24" s="78"/>
      <c r="H24" s="75" t="str">
        <f>IF(G24="","",IFERROR(VLOOKUP(G24,Activités,2,0),"?"))</f>
        <v/>
      </c>
      <c r="I24" s="75" t="str">
        <f>IF(G24="","",IFERROR(VLOOKUP(G24,Activités,3,0),"?"))</f>
        <v/>
      </c>
      <c r="J24" s="77" t="str">
        <f>IF(G24="","",IFERROR(VLOOKUP(G24,Activités,4,0),"?"))</f>
        <v/>
      </c>
      <c r="K24" s="77" t="str">
        <f>IF(G24="","",IFERROR(VLOOKUP(G24,Activités,5,0),"?"))</f>
        <v/>
      </c>
      <c r="L24" s="8"/>
      <c r="M24" s="77" t="str">
        <f>IF(G24="","",IFERROR(VLOOKUP(G24,Activités,6,0),"?"))</f>
        <v/>
      </c>
      <c r="N24" s="80" t="str">
        <f>IF(OR(M24="",L24=""),"",IF(OR(M24="?",L24&lt;1,L24&gt;10),"?",IFERROR(VLOOKUP(L24,Quotients,2+(M24&gt;0.0833)+(M24&gt;=0.125),0),"?")))</f>
        <v/>
      </c>
    </row>
    <row r="25" spans="1:14">
      <c r="A25" s="2"/>
      <c r="B25" s="2"/>
      <c r="C25" s="2"/>
      <c r="D25" s="2"/>
      <c r="E25" s="2"/>
      <c r="F25" s="2"/>
      <c r="G25" s="78"/>
      <c r="H25" s="75" t="str">
        <f>IF(G25="","",IFERROR(VLOOKUP(G25,Activités,2,0),"?"))</f>
        <v/>
      </c>
      <c r="I25" s="75" t="str">
        <f>IF(G25="","",IFERROR(VLOOKUP(G25,Activités,3,0),"?"))</f>
        <v/>
      </c>
      <c r="J25" s="77" t="str">
        <f>IF(G25="","",IFERROR(VLOOKUP(G25,Activités,4,0),"?"))</f>
        <v/>
      </c>
      <c r="K25" s="77" t="str">
        <f>IF(G25="","",IFERROR(VLOOKUP(G25,Activités,5,0),"?"))</f>
        <v/>
      </c>
      <c r="L25" s="8"/>
      <c r="M25" s="77" t="str">
        <f>IF(G25="","",IFERROR(VLOOKUP(G25,Activités,6,0),"?"))</f>
        <v/>
      </c>
      <c r="N25" s="80" t="str">
        <f>IF(OR(M25="",L25=""),"",IF(OR(M25="?",L25&lt;1,L25&gt;10),"?",IFERROR(VLOOKUP(L25,Quotients,2+(M25&gt;0.0833)+(M25&gt;=0.125),0),"?")))</f>
        <v/>
      </c>
    </row>
    <row r="26" spans="1:14">
      <c r="A26" s="2"/>
      <c r="B26" s="2"/>
      <c r="C26" s="2"/>
      <c r="D26" s="2"/>
      <c r="E26" s="2"/>
      <c r="F26" s="2"/>
      <c r="G26" s="78"/>
      <c r="H26" s="75" t="str">
        <f>IF(G26="","",IFERROR(VLOOKUP(G26,Activités,2,0),"?"))</f>
        <v/>
      </c>
      <c r="I26" s="75" t="str">
        <f>IF(G26="","",IFERROR(VLOOKUP(G26,Activités,3,0),"?"))</f>
        <v/>
      </c>
      <c r="J26" s="77" t="str">
        <f>IF(G26="","",IFERROR(VLOOKUP(G26,Activités,4,0),"?"))</f>
        <v/>
      </c>
      <c r="K26" s="77" t="str">
        <f>IF(G26="","",IFERROR(VLOOKUP(G26,Activités,5,0),"?"))</f>
        <v/>
      </c>
      <c r="L26" s="8"/>
      <c r="M26" s="77" t="str">
        <f>IF(G26="","",IFERROR(VLOOKUP(G26,Activités,6,0),"?"))</f>
        <v/>
      </c>
      <c r="N26" s="80" t="str">
        <f>IF(OR(M26="",L26=""),"",IF(OR(M26="?",L26&lt;1,L26&gt;10),"?",IFERROR(VLOOKUP(L26,Quotients,2+(M26&gt;0.0833)+(M26&gt;=0.125),0),"?")))</f>
        <v/>
      </c>
    </row>
    <row r="27" spans="1:14">
      <c r="A27" s="2"/>
      <c r="B27" s="2"/>
      <c r="C27" s="2"/>
      <c r="D27" s="2"/>
      <c r="E27" s="2"/>
      <c r="F27" s="2"/>
      <c r="G27" s="78"/>
      <c r="H27" s="75" t="str">
        <f>IF(G27="","",IFERROR(VLOOKUP(G27,Activités,2,0),"?"))</f>
        <v/>
      </c>
      <c r="I27" s="75" t="str">
        <f>IF(G27="","",IFERROR(VLOOKUP(G27,Activités,3,0),"?"))</f>
        <v/>
      </c>
      <c r="J27" s="77" t="str">
        <f>IF(G27="","",IFERROR(VLOOKUP(G27,Activités,4,0),"?"))</f>
        <v/>
      </c>
      <c r="K27" s="77" t="str">
        <f>IF(G27="","",IFERROR(VLOOKUP(G27,Activités,5,0),"?"))</f>
        <v/>
      </c>
      <c r="L27" s="8"/>
      <c r="M27" s="77" t="str">
        <f>IF(G27="","",IFERROR(VLOOKUP(G27,Activités,6,0),"?"))</f>
        <v/>
      </c>
      <c r="N27" s="80" t="str">
        <f>IF(OR(M27="",L27=""),"",IF(OR(M27="?",L27&lt;1,L27&gt;10),"?",IFERROR(VLOOKUP(L27,Quotients,2+(M27&gt;0.0833)+(M27&gt;=0.125),0),"?")))</f>
        <v/>
      </c>
    </row>
    <row r="28" spans="1:14">
      <c r="A28" s="2"/>
      <c r="B28" s="2"/>
      <c r="C28" s="2"/>
      <c r="D28" s="2"/>
      <c r="E28" s="2"/>
      <c r="F28" s="2"/>
      <c r="G28" s="78"/>
      <c r="H28" s="75" t="str">
        <f>IF(G28="","",IFERROR(VLOOKUP(G28,Activités,2,0),"?"))</f>
        <v/>
      </c>
      <c r="I28" s="75" t="str">
        <f>IF(G28="","",IFERROR(VLOOKUP(G28,Activités,3,0),"?"))</f>
        <v/>
      </c>
      <c r="J28" s="77" t="str">
        <f>IF(G28="","",IFERROR(VLOOKUP(G28,Activités,4,0),"?"))</f>
        <v/>
      </c>
      <c r="K28" s="77" t="str">
        <f>IF(G28="","",IFERROR(VLOOKUP(G28,Activités,5,0),"?"))</f>
        <v/>
      </c>
      <c r="L28" s="8"/>
      <c r="M28" s="77" t="str">
        <f>IF(G28="","",IFERROR(VLOOKUP(G28,Activités,6,0),"?"))</f>
        <v/>
      </c>
      <c r="N28" s="80" t="str">
        <f>IF(OR(M28="",L28=""),"",IF(OR(M28="?",L28&lt;1,L28&gt;10),"?",IFERROR(VLOOKUP(L28,Quotients,2+(M28&gt;0.0833)+(M28&gt;=0.125),0),"?")))</f>
        <v/>
      </c>
    </row>
  </sheetData>
  <hyperlinks>
    <hyperlink ref="F2" r:id="rId1"/>
    <hyperlink ref="F3" r:id="rId2"/>
    <hyperlink ref="F4" r:id="rId3"/>
    <hyperlink ref="F5" r:id="rId4"/>
    <hyperlink ref="F9" r:id="rId5"/>
    <hyperlink ref="F11" r:id="rId6"/>
    <hyperlink ref="F12" r:id="rId7"/>
    <hyperlink ref="F13" r:id="rId8"/>
    <hyperlink ref="F15" r:id="rId9"/>
    <hyperlink ref="F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activeCell="D13" sqref="D13"/>
    </sheetView>
  </sheetViews>
  <sheetFormatPr baseColWidth="10" defaultRowHeight="14.4"/>
  <cols>
    <col min="1" max="1" width="10.33203125" customWidth="1"/>
    <col min="2" max="4" width="10.77734375" customWidth="1"/>
  </cols>
  <sheetData>
    <row r="1" spans="1:4" ht="30" customHeight="1">
      <c r="A1" s="59" t="s">
        <v>62</v>
      </c>
      <c r="B1" s="59" t="s">
        <v>63</v>
      </c>
      <c r="C1" s="60" t="s">
        <v>84</v>
      </c>
      <c r="D1" s="59" t="s">
        <v>64</v>
      </c>
    </row>
    <row r="2" spans="1:4">
      <c r="A2" s="61">
        <v>1</v>
      </c>
      <c r="B2" s="64">
        <v>12.95</v>
      </c>
      <c r="C2" s="67">
        <v>18.850000000000001</v>
      </c>
      <c r="D2" s="70">
        <v>24.6</v>
      </c>
    </row>
    <row r="3" spans="1:4">
      <c r="A3" s="62">
        <v>2</v>
      </c>
      <c r="B3" s="65">
        <v>14.05</v>
      </c>
      <c r="C3" s="68">
        <v>20.100000000000001</v>
      </c>
      <c r="D3" s="71">
        <v>26.1</v>
      </c>
    </row>
    <row r="4" spans="1:4">
      <c r="A4" s="62">
        <v>3</v>
      </c>
      <c r="B4" s="65">
        <v>16.100000000000001</v>
      </c>
      <c r="C4" s="68">
        <v>22.65</v>
      </c>
      <c r="D4" s="71">
        <v>29.15</v>
      </c>
    </row>
    <row r="5" spans="1:4">
      <c r="A5" s="62">
        <v>4</v>
      </c>
      <c r="B5" s="65">
        <v>23.9</v>
      </c>
      <c r="C5" s="68">
        <v>32.25</v>
      </c>
      <c r="D5" s="71">
        <v>40.700000000000003</v>
      </c>
    </row>
    <row r="6" spans="1:4">
      <c r="A6" s="62">
        <v>5</v>
      </c>
      <c r="B6" s="65">
        <v>32.200000000000003</v>
      </c>
      <c r="C6" s="68">
        <v>45.8</v>
      </c>
      <c r="D6" s="71">
        <v>59.35</v>
      </c>
    </row>
    <row r="7" spans="1:4">
      <c r="A7" s="62">
        <v>6</v>
      </c>
      <c r="B7" s="65">
        <v>43.75</v>
      </c>
      <c r="C7" s="68">
        <v>62.05</v>
      </c>
      <c r="D7" s="71">
        <v>80.2</v>
      </c>
    </row>
    <row r="8" spans="1:4">
      <c r="A8" s="62">
        <v>7</v>
      </c>
      <c r="B8" s="65">
        <v>56.3</v>
      </c>
      <c r="C8" s="68">
        <v>79.2</v>
      </c>
      <c r="D8" s="71">
        <v>102.05</v>
      </c>
    </row>
    <row r="9" spans="1:4">
      <c r="A9" s="62">
        <v>8</v>
      </c>
      <c r="B9" s="65">
        <v>68.75</v>
      </c>
      <c r="C9" s="68">
        <v>96.8</v>
      </c>
      <c r="D9" s="71">
        <v>124.95</v>
      </c>
    </row>
    <row r="10" spans="1:4">
      <c r="A10" s="62">
        <v>9</v>
      </c>
      <c r="B10" s="65">
        <v>81.2</v>
      </c>
      <c r="C10" s="68">
        <v>114.6</v>
      </c>
      <c r="D10" s="71">
        <v>147.9</v>
      </c>
    </row>
    <row r="11" spans="1:4">
      <c r="A11" s="63">
        <v>10</v>
      </c>
      <c r="B11" s="66">
        <v>93.75</v>
      </c>
      <c r="C11" s="69">
        <v>132.80000000000001</v>
      </c>
      <c r="D11" s="72">
        <v>171.9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F18"/>
  <sheetViews>
    <sheetView tabSelected="1" workbookViewId="0">
      <selection activeCell="F20" sqref="F20"/>
    </sheetView>
  </sheetViews>
  <sheetFormatPr baseColWidth="10" defaultRowHeight="14.4"/>
  <cols>
    <col min="1" max="1" width="9.77734375" customWidth="1"/>
    <col min="2" max="2" width="33.77734375" customWidth="1"/>
    <col min="3" max="3" width="11.33203125" customWidth="1"/>
    <col min="4" max="5" width="9.77734375" customWidth="1"/>
    <col min="6" max="6" width="8.77734375" customWidth="1"/>
  </cols>
  <sheetData>
    <row r="1" spans="1:6" ht="28.8">
      <c r="A1" s="46" t="s">
        <v>85</v>
      </c>
      <c r="B1" s="45" t="s">
        <v>83</v>
      </c>
      <c r="C1" s="45" t="s">
        <v>65</v>
      </c>
      <c r="D1" s="46" t="s">
        <v>66</v>
      </c>
      <c r="E1" s="46" t="s">
        <v>103</v>
      </c>
      <c r="F1" s="45" t="s">
        <v>67</v>
      </c>
    </row>
    <row r="2" spans="1:6">
      <c r="A2" s="9" t="s">
        <v>86</v>
      </c>
      <c r="B2" s="9" t="s">
        <v>72</v>
      </c>
      <c r="C2" s="10" t="s">
        <v>68</v>
      </c>
      <c r="D2" s="11">
        <v>0.52083333333333337</v>
      </c>
      <c r="E2" s="11">
        <v>0.58333333333333337</v>
      </c>
      <c r="F2" s="11">
        <f>IF(OR(D2="",E2=""),"",E2-D2)</f>
        <v>6.25E-2</v>
      </c>
    </row>
    <row r="3" spans="1:6">
      <c r="A3" s="12" t="s">
        <v>87</v>
      </c>
      <c r="B3" s="12" t="s">
        <v>72</v>
      </c>
      <c r="C3" s="13" t="s">
        <v>68</v>
      </c>
      <c r="D3" s="14">
        <v>0.58333333333333337</v>
      </c>
      <c r="E3" s="14">
        <v>0.64583333333333337</v>
      </c>
      <c r="F3" s="14">
        <f t="shared" ref="F3:F18" si="0">IF(OR(D3="",E3=""),"",E3-D3)</f>
        <v>6.25E-2</v>
      </c>
    </row>
    <row r="4" spans="1:6">
      <c r="A4" s="12" t="s">
        <v>88</v>
      </c>
      <c r="B4" s="12" t="s">
        <v>72</v>
      </c>
      <c r="C4" s="13" t="s">
        <v>68</v>
      </c>
      <c r="D4" s="14">
        <v>0.64583333333333337</v>
      </c>
      <c r="E4" s="14">
        <v>0.70833333333333337</v>
      </c>
      <c r="F4" s="14">
        <f t="shared" si="0"/>
        <v>6.25E-2</v>
      </c>
    </row>
    <row r="5" spans="1:6">
      <c r="A5" s="15" t="s">
        <v>89</v>
      </c>
      <c r="B5" s="15" t="s">
        <v>72</v>
      </c>
      <c r="C5" s="16" t="s">
        <v>68</v>
      </c>
      <c r="D5" s="17">
        <v>0.70833333333333337</v>
      </c>
      <c r="E5" s="17">
        <v>0.77083333333333337</v>
      </c>
      <c r="F5" s="17">
        <f t="shared" si="0"/>
        <v>6.25E-2</v>
      </c>
    </row>
    <row r="6" spans="1:6">
      <c r="A6" s="18" t="s">
        <v>90</v>
      </c>
      <c r="B6" s="18" t="s">
        <v>73</v>
      </c>
      <c r="C6" s="19" t="s">
        <v>69</v>
      </c>
      <c r="D6" s="20">
        <v>0.70833333333333337</v>
      </c>
      <c r="E6" s="20">
        <v>0.77083333333333337</v>
      </c>
      <c r="F6" s="20">
        <f t="shared" si="0"/>
        <v>6.25E-2</v>
      </c>
    </row>
    <row r="7" spans="1:6">
      <c r="A7" s="21" t="s">
        <v>91</v>
      </c>
      <c r="B7" s="21" t="s">
        <v>73</v>
      </c>
      <c r="C7" s="22" t="s">
        <v>69</v>
      </c>
      <c r="D7" s="23">
        <v>0.77083333333333337</v>
      </c>
      <c r="E7" s="23">
        <v>0.89583333333333337</v>
      </c>
      <c r="F7" s="23">
        <f t="shared" si="0"/>
        <v>0.125</v>
      </c>
    </row>
    <row r="8" spans="1:6">
      <c r="A8" s="24" t="s">
        <v>92</v>
      </c>
      <c r="B8" s="24" t="s">
        <v>74</v>
      </c>
      <c r="C8" s="25" t="s">
        <v>70</v>
      </c>
      <c r="D8" s="26">
        <v>0.66666666666666663</v>
      </c>
      <c r="E8" s="26">
        <v>0.79166666666666663</v>
      </c>
      <c r="F8" s="26">
        <f t="shared" si="0"/>
        <v>0.125</v>
      </c>
    </row>
    <row r="9" spans="1:6">
      <c r="A9" s="27" t="s">
        <v>93</v>
      </c>
      <c r="B9" s="27" t="s">
        <v>74</v>
      </c>
      <c r="C9" s="28" t="s">
        <v>70</v>
      </c>
      <c r="D9" s="29">
        <v>0.8125</v>
      </c>
      <c r="E9" s="29">
        <v>0.9375</v>
      </c>
      <c r="F9" s="29">
        <f t="shared" si="0"/>
        <v>0.125</v>
      </c>
    </row>
    <row r="10" spans="1:6">
      <c r="A10" s="36" t="s">
        <v>94</v>
      </c>
      <c r="B10" s="36" t="s">
        <v>82</v>
      </c>
      <c r="C10" s="37" t="s">
        <v>71</v>
      </c>
      <c r="D10" s="38">
        <v>0.70833333333333337</v>
      </c>
      <c r="E10" s="38">
        <v>0.8125</v>
      </c>
      <c r="F10" s="38">
        <f t="shared" si="0"/>
        <v>0.10416666666666663</v>
      </c>
    </row>
    <row r="11" spans="1:6">
      <c r="A11" s="39" t="s">
        <v>95</v>
      </c>
      <c r="B11" s="39" t="s">
        <v>82</v>
      </c>
      <c r="C11" s="40" t="s">
        <v>71</v>
      </c>
      <c r="D11" s="41">
        <v>0.83333333333333337</v>
      </c>
      <c r="E11" s="41">
        <v>0.9375</v>
      </c>
      <c r="F11" s="41">
        <f t="shared" si="0"/>
        <v>0.10416666666666663</v>
      </c>
    </row>
    <row r="12" spans="1:6">
      <c r="A12" s="30" t="s">
        <v>96</v>
      </c>
      <c r="B12" s="30" t="s">
        <v>75</v>
      </c>
      <c r="C12" s="31" t="s">
        <v>68</v>
      </c>
      <c r="D12" s="32">
        <v>0.8125</v>
      </c>
      <c r="E12" s="32">
        <v>0.85416666666666663</v>
      </c>
      <c r="F12" s="32">
        <f t="shared" si="0"/>
        <v>4.166666666666663E-2</v>
      </c>
    </row>
    <row r="13" spans="1:6">
      <c r="A13" s="42" t="s">
        <v>97</v>
      </c>
      <c r="B13" s="42" t="s">
        <v>76</v>
      </c>
      <c r="C13" s="43" t="s">
        <v>68</v>
      </c>
      <c r="D13" s="44">
        <v>0.85416666666666663</v>
      </c>
      <c r="E13" s="44">
        <v>0.89583333333333337</v>
      </c>
      <c r="F13" s="44">
        <f t="shared" si="0"/>
        <v>4.1666666666666741E-2</v>
      </c>
    </row>
    <row r="14" spans="1:6">
      <c r="A14" s="33" t="s">
        <v>98</v>
      </c>
      <c r="B14" s="33" t="s">
        <v>77</v>
      </c>
      <c r="C14" s="34" t="s">
        <v>68</v>
      </c>
      <c r="D14" s="35">
        <v>0.89583333333333337</v>
      </c>
      <c r="E14" s="35">
        <v>0.9375</v>
      </c>
      <c r="F14" s="35">
        <f t="shared" si="0"/>
        <v>4.166666666666663E-2</v>
      </c>
    </row>
    <row r="15" spans="1:6">
      <c r="A15" s="53" t="s">
        <v>99</v>
      </c>
      <c r="B15" s="53" t="s">
        <v>78</v>
      </c>
      <c r="C15" s="54" t="s">
        <v>70</v>
      </c>
      <c r="D15" s="55">
        <v>0.75</v>
      </c>
      <c r="E15" s="55">
        <v>0.8125</v>
      </c>
      <c r="F15" s="55">
        <f t="shared" si="0"/>
        <v>6.25E-2</v>
      </c>
    </row>
    <row r="16" spans="1:6">
      <c r="A16" s="56" t="s">
        <v>100</v>
      </c>
      <c r="B16" s="56" t="s">
        <v>79</v>
      </c>
      <c r="C16" s="57" t="s">
        <v>70</v>
      </c>
      <c r="D16" s="58">
        <v>0.8125</v>
      </c>
      <c r="E16" s="58">
        <v>0.875</v>
      </c>
      <c r="F16" s="58">
        <f t="shared" si="0"/>
        <v>6.25E-2</v>
      </c>
    </row>
    <row r="17" spans="1:6">
      <c r="A17" s="47" t="s">
        <v>101</v>
      </c>
      <c r="B17" s="47" t="s">
        <v>80</v>
      </c>
      <c r="C17" s="48" t="s">
        <v>69</v>
      </c>
      <c r="D17" s="49">
        <v>0.75</v>
      </c>
      <c r="E17" s="49">
        <v>0.8125</v>
      </c>
      <c r="F17" s="49">
        <f t="shared" si="0"/>
        <v>6.25E-2</v>
      </c>
    </row>
    <row r="18" spans="1:6">
      <c r="A18" s="50" t="s">
        <v>102</v>
      </c>
      <c r="B18" s="50" t="s">
        <v>81</v>
      </c>
      <c r="C18" s="51" t="s">
        <v>69</v>
      </c>
      <c r="D18" s="52">
        <v>0.8125</v>
      </c>
      <c r="E18" s="52">
        <v>0.875</v>
      </c>
      <c r="F18" s="52">
        <f t="shared" si="0"/>
        <v>6.25E-2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Inscrits</vt:lpstr>
      <vt:lpstr>Quotient</vt:lpstr>
      <vt:lpstr>Activités</vt:lpstr>
      <vt:lpstr>Activités</vt:lpstr>
      <vt:lpstr>Quotients</vt:lpstr>
    </vt:vector>
  </TitlesOfParts>
  <Company>Mairie du pré saint gervais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Flahaut</dc:creator>
  <cp:lastModifiedBy>anonyme</cp:lastModifiedBy>
  <dcterms:created xsi:type="dcterms:W3CDTF">2018-07-16T19:13:55Z</dcterms:created>
  <dcterms:modified xsi:type="dcterms:W3CDTF">2018-07-16T22:43:34Z</dcterms:modified>
</cp:coreProperties>
</file>