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/>
  </bookViews>
  <sheets>
    <sheet name="2019" sheetId="7" r:id="rId1"/>
    <sheet name="Liste" sheetId="3" r:id="rId2"/>
  </sheets>
  <externalReferences>
    <externalReference r:id="rId3"/>
    <externalReference r:id="rId4"/>
  </externalReferences>
  <definedNames>
    <definedName name="_xlnm._FilterDatabase" localSheetId="0" hidden="1">'2019'!$A$1:$S$6</definedName>
    <definedName name="categorie" localSheetId="0">'[1]Suivi Maladie'!#REF!</definedName>
    <definedName name="categorie">'[1]Suivi Maladie'!#REF!</definedName>
    <definedName name="_xlnm.Print_Titles" localSheetId="0">'2019'!$1:$1</definedName>
    <definedName name="_xlnm.Print_Area" localSheetId="0">'2019'!$A$1:$S$2</definedName>
  </definedNames>
  <calcPr calcId="152511"/>
</workbook>
</file>

<file path=xl/calcChain.xml><?xml version="1.0" encoding="utf-8"?>
<calcChain xmlns="http://schemas.openxmlformats.org/spreadsheetml/2006/main">
  <c r="Q3" i="7" l="1"/>
  <c r="Q2" i="7"/>
  <c r="N2" i="7"/>
  <c r="M6" i="7" l="1"/>
  <c r="H2" i="7"/>
  <c r="J2" i="7" s="1"/>
  <c r="O2" i="7" s="1"/>
  <c r="P2" i="7" s="1"/>
  <c r="M2" i="7"/>
  <c r="H3" i="7"/>
  <c r="M3" i="7"/>
  <c r="H5" i="7"/>
  <c r="H6" i="7"/>
  <c r="C2" i="3"/>
  <c r="B2" i="3"/>
  <c r="S2" i="7" l="1"/>
  <c r="S6" i="7"/>
  <c r="M5" i="7"/>
  <c r="S5" i="7" s="1"/>
  <c r="J3" i="7"/>
  <c r="O3" i="7" s="1"/>
  <c r="P3" i="7" s="1"/>
  <c r="S3" i="7"/>
  <c r="H4" i="7" l="1"/>
  <c r="J4" i="7" l="1"/>
  <c r="M4" i="7"/>
  <c r="S4" i="7" s="1"/>
  <c r="J5" i="7" l="1"/>
  <c r="O5" i="7"/>
  <c r="P5" i="7" s="1"/>
  <c r="O4" i="7"/>
  <c r="P4" i="7" s="1"/>
  <c r="J6" i="7" l="1"/>
  <c r="O6" i="7"/>
</calcChain>
</file>

<file path=xl/comments1.xml><?xml version="1.0" encoding="utf-8"?>
<comments xmlns="http://schemas.openxmlformats.org/spreadsheetml/2006/main">
  <authors>
    <author>Auteur</author>
  </authors>
  <commentList>
    <comment ref="P1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au-delà de 60 jours, les IJSS ne sont plus soumises  </t>
        </r>
      </text>
    </comment>
  </commentList>
</comments>
</file>

<file path=xl/sharedStrings.xml><?xml version="1.0" encoding="utf-8"?>
<sst xmlns="http://schemas.openxmlformats.org/spreadsheetml/2006/main" count="57" uniqueCount="35">
  <si>
    <t>NOM</t>
  </si>
  <si>
    <t>PRENOM</t>
  </si>
  <si>
    <t>MOTIF ARRET</t>
  </si>
  <si>
    <t>DATE DEBUT ARRET</t>
  </si>
  <si>
    <t>DATE FIN ARRET</t>
  </si>
  <si>
    <t>NB JOURS ARRET</t>
  </si>
  <si>
    <t>NB JOURS CARENCE</t>
  </si>
  <si>
    <t>DATE FIN IJSS</t>
  </si>
  <si>
    <t>COMMENTAIRES</t>
  </si>
  <si>
    <t>Maladie</t>
  </si>
  <si>
    <t>NB JOURS IJSS</t>
  </si>
  <si>
    <t>TOTAL JOURS ARRET</t>
  </si>
  <si>
    <t>CATÉGORIE</t>
  </si>
  <si>
    <t>ETAM</t>
  </si>
  <si>
    <t>IJSS NETTES Payées</t>
  </si>
  <si>
    <t>DATE DEBUT IJSS (Avec Carence)</t>
  </si>
  <si>
    <t>Maternité</t>
  </si>
  <si>
    <t>AT / MP</t>
  </si>
  <si>
    <t>Précision AT / Atrajet / MP</t>
  </si>
  <si>
    <t>IJSS Maladie à 100% ou 0%</t>
  </si>
  <si>
    <t>IJSS BRUTES (Rubrique 5890)</t>
  </si>
  <si>
    <t>IJSS NETTES soumises au PAS (Rubrique 20242)</t>
  </si>
  <si>
    <t>ECART IJSS</t>
  </si>
  <si>
    <t>INITIAL
PROLONG</t>
  </si>
  <si>
    <t>Initial</t>
  </si>
  <si>
    <t>Prolongation</t>
  </si>
  <si>
    <t>Il faut donc que la phrase "Attention 60 1ères IJSS soumises" n'apparaisse qu'à compter du 61ème jour d'arrêt continu.</t>
  </si>
  <si>
    <r>
      <t xml:space="preserve">S'il y a </t>
    </r>
    <r>
      <rPr>
        <b/>
        <i/>
        <sz val="12"/>
        <color rgb="FFFF0000"/>
        <rFont val="Calibri"/>
        <family val="2"/>
        <scheme val="minor"/>
      </rPr>
      <t>prolongation</t>
    </r>
    <r>
      <rPr>
        <i/>
        <sz val="12"/>
        <color theme="1"/>
        <rFont val="Calibri"/>
        <family val="2"/>
        <scheme val="minor"/>
      </rPr>
      <t>, c'est considéré comme un seul arrêt.</t>
    </r>
  </si>
  <si>
    <t>ü</t>
  </si>
  <si>
    <t>Je te propose une côte mal taillée …</t>
  </si>
  <si>
    <t>à passer en mai 2019</t>
  </si>
  <si>
    <t>PREVOYANCE</t>
  </si>
  <si>
    <t>sal 1</t>
  </si>
  <si>
    <t>rié 1</t>
  </si>
  <si>
    <t>il faut que ça intervienne en O4 car a atteint les 60 jours le 14/03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</si>
</sst>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[$-40C]mmm\-yy;@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i/>
      <sz val="12"/>
      <color rgb="FFFF0000"/>
      <name val="Calibri"/>
      <family val="2"/>
      <scheme val="minor"/>
    </font>
    <font>
      <b/>
      <sz val="14"/>
      <color theme="1"/>
      <name val="Wingdings"/>
      <charset val="2"/>
    </font>
    <font>
      <b/>
      <i/>
      <sz val="12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99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2" borderId="3">
      <alignment horizontal="center" vertical="center" wrapText="1"/>
    </xf>
    <xf numFmtId="9" fontId="7" fillId="0" borderId="0" applyFont="0" applyFill="0" applyBorder="0" applyAlignment="0" applyProtection="0"/>
  </cellStyleXfs>
  <cellXfs count="39">
    <xf numFmtId="0" fontId="0" fillId="0" borderId="0" xfId="0"/>
    <xf numFmtId="0" fontId="2" fillId="0" borderId="1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</xf>
    <xf numFmtId="164" fontId="3" fillId="0" borderId="1" xfId="0" applyNumberFormat="1" applyFont="1" applyFill="1" applyBorder="1" applyAlignment="1" applyProtection="1">
      <alignment horizontal="center" vertical="center"/>
    </xf>
    <xf numFmtId="164" fontId="3" fillId="0" borderId="0" xfId="0" applyNumberFormat="1" applyFont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Font="1" applyFill="1" applyAlignment="1" applyProtection="1">
      <alignment vertical="center"/>
      <protection locked="0"/>
    </xf>
    <xf numFmtId="164" fontId="3" fillId="0" borderId="0" xfId="0" applyNumberFormat="1" applyFont="1" applyAlignment="1" applyProtection="1">
      <alignment horizontal="center" vertical="center"/>
      <protection locked="0"/>
    </xf>
    <xf numFmtId="0" fontId="4" fillId="0" borderId="1" xfId="0" applyFont="1" applyFill="1" applyBorder="1" applyAlignment="1">
      <alignment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14" fontId="4" fillId="0" borderId="1" xfId="0" applyNumberFormat="1" applyFont="1" applyFill="1" applyBorder="1" applyAlignment="1">
      <alignment horizontal="center" vertical="center"/>
    </xf>
    <xf numFmtId="0" fontId="2" fillId="0" borderId="0" xfId="0" applyFont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</xf>
    <xf numFmtId="0" fontId="3" fillId="0" borderId="0" xfId="0" applyFont="1" applyFill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 wrapText="1"/>
      <protection locked="0"/>
    </xf>
    <xf numFmtId="1" fontId="3" fillId="0" borderId="1" xfId="0" applyNumberFormat="1" applyFont="1" applyFill="1" applyBorder="1" applyAlignment="1" applyProtection="1">
      <alignment horizontal="center" vertical="center"/>
      <protection locked="0"/>
    </xf>
    <xf numFmtId="1" fontId="3" fillId="0" borderId="0" xfId="0" applyNumberFormat="1" applyFont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8" fillId="0" borderId="0" xfId="0" applyFont="1"/>
    <xf numFmtId="0" fontId="2" fillId="3" borderId="1" xfId="0" applyFont="1" applyFill="1" applyBorder="1" applyAlignment="1" applyProtection="1">
      <alignment horizontal="center" vertical="center" wrapText="1"/>
    </xf>
    <xf numFmtId="0" fontId="8" fillId="0" borderId="0" xfId="0" applyFont="1" applyAlignment="1">
      <alignment horizontal="center"/>
    </xf>
    <xf numFmtId="9" fontId="8" fillId="0" borderId="0" xfId="2" applyFont="1" applyAlignment="1">
      <alignment horizontal="center"/>
    </xf>
    <xf numFmtId="0" fontId="9" fillId="0" borderId="0" xfId="0" applyFont="1"/>
    <xf numFmtId="164" fontId="3" fillId="0" borderId="0" xfId="0" applyNumberFormat="1" applyFont="1" applyAlignment="1" applyProtection="1">
      <alignment vertical="center"/>
      <protection locked="0"/>
    </xf>
    <xf numFmtId="0" fontId="3" fillId="0" borderId="0" xfId="0" applyFont="1" applyFill="1" applyAlignment="1" applyProtection="1">
      <alignment horizontal="center" vertical="center"/>
      <protection locked="0"/>
    </xf>
    <xf numFmtId="164" fontId="3" fillId="0" borderId="0" xfId="0" applyNumberFormat="1" applyFont="1" applyAlignment="1" applyProtection="1">
      <alignment horizontal="left" vertical="center"/>
    </xf>
    <xf numFmtId="164" fontId="11" fillId="0" borderId="0" xfId="0" applyNumberFormat="1" applyFont="1" applyAlignment="1" applyProtection="1">
      <alignment horizontal="center" vertical="center"/>
      <protection locked="0"/>
    </xf>
    <xf numFmtId="164" fontId="12" fillId="0" borderId="0" xfId="0" applyNumberFormat="1" applyFont="1" applyAlignment="1" applyProtection="1">
      <alignment horizontal="left" vertical="center"/>
    </xf>
    <xf numFmtId="164" fontId="3" fillId="0" borderId="1" xfId="0" applyNumberFormat="1" applyFont="1" applyFill="1" applyBorder="1" applyAlignment="1">
      <alignment horizontal="center" vertical="center"/>
    </xf>
    <xf numFmtId="165" fontId="3" fillId="0" borderId="1" xfId="0" applyNumberFormat="1" applyFont="1" applyFill="1" applyBorder="1" applyAlignment="1">
      <alignment horizontal="center" vertical="center"/>
    </xf>
    <xf numFmtId="164" fontId="3" fillId="4" borderId="1" xfId="0" applyNumberFormat="1" applyFont="1" applyFill="1" applyBorder="1" applyAlignment="1" applyProtection="1">
      <alignment horizontal="center" vertical="center"/>
    </xf>
  </cellXfs>
  <cellStyles count="3">
    <cellStyle name="MATERNITE" xfId="1"/>
    <cellStyle name="Normal" xfId="0" builtinId="0"/>
    <cellStyle name="Pourcentage" xfId="2" builtinId="5"/>
  </cellStyles>
  <dxfs count="7">
    <dxf>
      <fill>
        <patternFill patternType="lightGray">
          <fgColor theme="9" tint="-0.24994659260841701"/>
        </patternFill>
      </fill>
    </dxf>
    <dxf>
      <fill>
        <patternFill patternType="gray125"/>
      </fill>
    </dxf>
    <dxf>
      <fill>
        <patternFill patternType="gray125"/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Medium9"/>
  <colors>
    <mruColors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P_Paie\PREPARATION%20PAIE\2018\SUIVI%20DES%20ARRETS\suivi%20ijss%202018%20IDF%20ET%20R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P_Paie\PREPARATION%20PAIE\2019\SUIVI%20DES%20ARRETS\MN%20-%20suivi%20IJSS%202019%20R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Maladie"/>
      <sheetName val="Prévoyance"/>
      <sheetName val="Liste"/>
    </sheetNames>
    <sheetDataSet>
      <sheetData sheetId="0"/>
      <sheetData sheetId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te 2018"/>
      <sheetName val="Liste"/>
      <sheetName val="2019"/>
      <sheetName val="Prévoyance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2"/>
  <sheetViews>
    <sheetView tabSelected="1" zoomScaleNormal="100" workbookViewId="0">
      <pane xSplit="2" ySplit="1" topLeftCell="C2" activePane="bottomRight" state="frozen"/>
      <selection activeCell="B37" sqref="B37"/>
      <selection pane="topRight" activeCell="B37" sqref="B37"/>
      <selection pane="bottomLeft" activeCell="B37" sqref="B37"/>
      <selection pane="bottomRight" activeCell="O9" sqref="O9"/>
    </sheetView>
  </sheetViews>
  <sheetFormatPr baseColWidth="10" defaultColWidth="9.140625" defaultRowHeight="24.95" customHeight="1" x14ac:dyDescent="0.25"/>
  <cols>
    <col min="1" max="1" width="9.42578125" style="9" bestFit="1" customWidth="1"/>
    <col min="2" max="2" width="8.7109375" style="7" customWidth="1"/>
    <col min="3" max="3" width="10.28515625" style="8" bestFit="1" customWidth="1"/>
    <col min="4" max="4" width="11.85546875" style="8" bestFit="1" customWidth="1"/>
    <col min="5" max="5" width="12.7109375" style="8" customWidth="1"/>
    <col min="6" max="6" width="11.140625" style="8" customWidth="1"/>
    <col min="7" max="7" width="10.42578125" style="8" customWidth="1"/>
    <col min="8" max="8" width="9.42578125" style="3" customWidth="1"/>
    <col min="9" max="9" width="9.42578125" style="8" customWidth="1"/>
    <col min="10" max="10" width="11.28515625" style="21" bestFit="1" customWidth="1"/>
    <col min="11" max="11" width="11.140625" style="8" customWidth="1"/>
    <col min="12" max="12" width="10.28515625" style="8" customWidth="1"/>
    <col min="13" max="13" width="12.85546875" style="3" customWidth="1"/>
    <col min="14" max="14" width="12" style="31" customWidth="1"/>
    <col min="15" max="15" width="28" style="5" customWidth="1"/>
    <col min="16" max="16" width="18.5703125" style="10" customWidth="1"/>
    <col min="17" max="17" width="10.42578125" style="5" customWidth="1"/>
    <col min="18" max="18" width="18.85546875" style="8" customWidth="1"/>
    <col min="19" max="19" width="11" style="24" customWidth="1"/>
    <col min="20" max="20" width="12.5703125" style="8" customWidth="1"/>
    <col min="21" max="16384" width="9.140625" style="7"/>
  </cols>
  <sheetData>
    <row r="1" spans="1:20" s="15" customFormat="1" ht="36" x14ac:dyDescent="0.25">
      <c r="A1" s="17" t="s">
        <v>0</v>
      </c>
      <c r="B1" s="12" t="s">
        <v>1</v>
      </c>
      <c r="C1" s="12" t="s">
        <v>12</v>
      </c>
      <c r="D1" s="12" t="s">
        <v>2</v>
      </c>
      <c r="E1" s="12" t="s">
        <v>18</v>
      </c>
      <c r="F1" s="6" t="s">
        <v>3</v>
      </c>
      <c r="G1" s="6" t="s">
        <v>4</v>
      </c>
      <c r="H1" s="1" t="s">
        <v>5</v>
      </c>
      <c r="I1" s="6" t="s">
        <v>6</v>
      </c>
      <c r="J1" s="20" t="s">
        <v>11</v>
      </c>
      <c r="K1" s="6" t="s">
        <v>15</v>
      </c>
      <c r="L1" s="6" t="s">
        <v>7</v>
      </c>
      <c r="M1" s="1" t="s">
        <v>10</v>
      </c>
      <c r="N1" s="6" t="s">
        <v>20</v>
      </c>
      <c r="O1" s="27" t="s">
        <v>21</v>
      </c>
      <c r="P1" s="6" t="s">
        <v>19</v>
      </c>
      <c r="Q1" s="1" t="s">
        <v>14</v>
      </c>
      <c r="R1" s="6" t="s">
        <v>8</v>
      </c>
      <c r="S1" s="6" t="s">
        <v>22</v>
      </c>
      <c r="T1" s="6" t="s">
        <v>23</v>
      </c>
    </row>
    <row r="2" spans="1:20" s="22" customFormat="1" ht="15" customHeight="1" x14ac:dyDescent="0.25">
      <c r="A2" s="11" t="s">
        <v>32</v>
      </c>
      <c r="B2" s="11" t="s">
        <v>33</v>
      </c>
      <c r="C2" s="16" t="s">
        <v>13</v>
      </c>
      <c r="D2" s="13" t="s">
        <v>9</v>
      </c>
      <c r="E2" s="13"/>
      <c r="F2" s="14">
        <v>43479</v>
      </c>
      <c r="G2" s="14">
        <v>43510</v>
      </c>
      <c r="H2" s="2">
        <f t="shared" ref="H2:H6" si="0">IF(F2="",0,G2-F2+1)</f>
        <v>32</v>
      </c>
      <c r="I2" s="16">
        <v>3</v>
      </c>
      <c r="J2" s="2">
        <f t="shared" ref="J2:J6" si="1">IF(AND(A2=A1,AND(B2=B1,D2=D1)),J1+H2,H2)</f>
        <v>32</v>
      </c>
      <c r="K2" s="19">
        <v>43479</v>
      </c>
      <c r="L2" s="19">
        <v>43510</v>
      </c>
      <c r="M2" s="18">
        <f t="shared" ref="M2:M6" si="2">IF(OR(R2="&lt; 1 AN",R2="salaire maintenu"),H2,IF(K2="",0,L2-K2+1))</f>
        <v>32</v>
      </c>
      <c r="N2" s="36">
        <f>776.48+202.56</f>
        <v>979.04</v>
      </c>
      <c r="O2" s="4">
        <f t="shared" ref="O2:O6" si="3">IF(D2="AT / MP",(N2*0.962)*50%,IF(D2="Maternité",N2*0.962,IF(AND(IF(A2=A1,J1,J2)&gt;60,T2="Prolongation"),"Attention 60 1ères IJSS soumises",N2*0.962)))</f>
        <v>941.83647999999994</v>
      </c>
      <c r="P2" s="36">
        <f>IF(O2="Attention 60 1ères IJSS soumises",0,N2*0.962)</f>
        <v>941.83647999999994</v>
      </c>
      <c r="Q2" s="36">
        <f>724.5+189</f>
        <v>913.5</v>
      </c>
      <c r="R2" s="37">
        <v>43497</v>
      </c>
      <c r="S2" s="23">
        <f t="shared" ref="S2:S6" si="4">H2-M2</f>
        <v>0</v>
      </c>
      <c r="T2" s="25" t="s">
        <v>24</v>
      </c>
    </row>
    <row r="3" spans="1:20" ht="15" customHeight="1" x14ac:dyDescent="0.25">
      <c r="A3" s="11" t="s">
        <v>32</v>
      </c>
      <c r="B3" s="11" t="s">
        <v>33</v>
      </c>
      <c r="C3" s="16" t="s">
        <v>13</v>
      </c>
      <c r="D3" s="13" t="s">
        <v>9</v>
      </c>
      <c r="E3" s="13"/>
      <c r="F3" s="14">
        <v>43511</v>
      </c>
      <c r="G3" s="14">
        <v>43538</v>
      </c>
      <c r="H3" s="2">
        <f t="shared" si="0"/>
        <v>28</v>
      </c>
      <c r="I3" s="16">
        <v>0</v>
      </c>
      <c r="J3" s="2">
        <f t="shared" si="1"/>
        <v>60</v>
      </c>
      <c r="K3" s="19">
        <v>43511</v>
      </c>
      <c r="L3" s="19">
        <v>43538</v>
      </c>
      <c r="M3" s="18">
        <f t="shared" si="2"/>
        <v>28</v>
      </c>
      <c r="N3" s="36">
        <v>945.28</v>
      </c>
      <c r="O3" s="4">
        <f t="shared" si="3"/>
        <v>909.35935999999992</v>
      </c>
      <c r="P3" s="36">
        <f>IF(O3="Attention 60 1ères IJSS soumises",0,N3*0.962)</f>
        <v>909.35935999999992</v>
      </c>
      <c r="Q3" s="36">
        <f>724.5+189</f>
        <v>913.5</v>
      </c>
      <c r="R3" s="37">
        <v>43525</v>
      </c>
      <c r="S3" s="23">
        <f t="shared" si="4"/>
        <v>0</v>
      </c>
      <c r="T3" s="25" t="s">
        <v>25</v>
      </c>
    </row>
    <row r="4" spans="1:20" ht="15" customHeight="1" x14ac:dyDescent="0.25">
      <c r="A4" s="11" t="s">
        <v>32</v>
      </c>
      <c r="B4" s="11" t="s">
        <v>33</v>
      </c>
      <c r="C4" s="16" t="s">
        <v>13</v>
      </c>
      <c r="D4" s="13" t="s">
        <v>9</v>
      </c>
      <c r="E4" s="13"/>
      <c r="F4" s="14">
        <v>43539</v>
      </c>
      <c r="G4" s="14">
        <v>43552</v>
      </c>
      <c r="H4" s="2">
        <f t="shared" si="0"/>
        <v>14</v>
      </c>
      <c r="I4" s="16">
        <v>0</v>
      </c>
      <c r="J4" s="2">
        <f t="shared" si="1"/>
        <v>74</v>
      </c>
      <c r="K4" s="19">
        <v>43539</v>
      </c>
      <c r="L4" s="19">
        <v>43552</v>
      </c>
      <c r="M4" s="18">
        <f t="shared" si="2"/>
        <v>14</v>
      </c>
      <c r="N4" s="36">
        <v>472.64</v>
      </c>
      <c r="O4" s="38">
        <f t="shared" si="3"/>
        <v>454.67967999999996</v>
      </c>
      <c r="P4" s="36">
        <f>IF(O4="Attention 60 1ères IJSS soumises",0,N4*0.962)</f>
        <v>454.67967999999996</v>
      </c>
      <c r="Q4" s="36">
        <v>441</v>
      </c>
      <c r="R4" s="37">
        <v>43556</v>
      </c>
      <c r="S4" s="23">
        <f t="shared" si="4"/>
        <v>0</v>
      </c>
      <c r="T4" s="25" t="s">
        <v>25</v>
      </c>
    </row>
    <row r="5" spans="1:20" ht="15" customHeight="1" x14ac:dyDescent="0.25">
      <c r="A5" s="11" t="s">
        <v>32</v>
      </c>
      <c r="B5" s="11" t="s">
        <v>33</v>
      </c>
      <c r="C5" s="16" t="s">
        <v>13</v>
      </c>
      <c r="D5" s="13" t="s">
        <v>9</v>
      </c>
      <c r="E5" s="13"/>
      <c r="F5" s="14">
        <v>43553</v>
      </c>
      <c r="G5" s="14">
        <v>43568</v>
      </c>
      <c r="H5" s="2">
        <f t="shared" si="0"/>
        <v>16</v>
      </c>
      <c r="I5" s="16">
        <v>0</v>
      </c>
      <c r="J5" s="2">
        <f t="shared" si="1"/>
        <v>90</v>
      </c>
      <c r="K5" s="19">
        <v>43553</v>
      </c>
      <c r="L5" s="19">
        <v>43568</v>
      </c>
      <c r="M5" s="18">
        <f t="shared" si="2"/>
        <v>16</v>
      </c>
      <c r="N5" s="36">
        <v>438.88</v>
      </c>
      <c r="O5" s="4" t="str">
        <f t="shared" si="3"/>
        <v>Attention 60 1ères IJSS soumises</v>
      </c>
      <c r="P5" s="36">
        <f>IF(O5="Attention 60 1ères IJSS soumises",0,N5*0.962)</f>
        <v>0</v>
      </c>
      <c r="Q5" s="36">
        <v>409.5</v>
      </c>
      <c r="R5" s="37" t="s">
        <v>30</v>
      </c>
      <c r="S5" s="23">
        <f t="shared" si="4"/>
        <v>0</v>
      </c>
      <c r="T5" s="25" t="s">
        <v>25</v>
      </c>
    </row>
    <row r="6" spans="1:20" ht="15" customHeight="1" x14ac:dyDescent="0.25">
      <c r="A6" s="11" t="s">
        <v>32</v>
      </c>
      <c r="B6" s="11" t="s">
        <v>33</v>
      </c>
      <c r="C6" s="16" t="s">
        <v>13</v>
      </c>
      <c r="D6" s="13" t="s">
        <v>9</v>
      </c>
      <c r="E6" s="13"/>
      <c r="F6" s="14">
        <v>43569</v>
      </c>
      <c r="G6" s="14">
        <v>43592</v>
      </c>
      <c r="H6" s="2">
        <f t="shared" si="0"/>
        <v>24</v>
      </c>
      <c r="I6" s="16">
        <v>0</v>
      </c>
      <c r="J6" s="2">
        <f t="shared" si="1"/>
        <v>114</v>
      </c>
      <c r="K6" s="19">
        <v>43569</v>
      </c>
      <c r="L6" s="19">
        <v>43592</v>
      </c>
      <c r="M6" s="18">
        <f t="shared" si="2"/>
        <v>24</v>
      </c>
      <c r="N6" s="36"/>
      <c r="O6" s="4" t="str">
        <f t="shared" si="3"/>
        <v>Attention 60 1ères IJSS soumises</v>
      </c>
      <c r="P6" s="36"/>
      <c r="Q6" s="36"/>
      <c r="R6" s="37" t="s">
        <v>31</v>
      </c>
      <c r="S6" s="23">
        <f t="shared" si="4"/>
        <v>0</v>
      </c>
      <c r="T6" s="25" t="s">
        <v>25</v>
      </c>
    </row>
    <row r="7" spans="1:20" ht="24.95" customHeight="1" x14ac:dyDescent="0.25">
      <c r="F7" s="32"/>
      <c r="G7" s="32"/>
    </row>
    <row r="8" spans="1:20" ht="24.95" customHeight="1" x14ac:dyDescent="0.25">
      <c r="O8" s="33" t="s">
        <v>34</v>
      </c>
    </row>
    <row r="9" spans="1:20" ht="24.95" customHeight="1" x14ac:dyDescent="0.25">
      <c r="O9" s="33"/>
    </row>
    <row r="10" spans="1:20" ht="24.95" customHeight="1" x14ac:dyDescent="0.25">
      <c r="O10" s="33"/>
    </row>
    <row r="11" spans="1:20" ht="24.95" customHeight="1" x14ac:dyDescent="0.25">
      <c r="O11" s="33"/>
    </row>
    <row r="12" spans="1:20" ht="24.95" customHeight="1" x14ac:dyDescent="0.25">
      <c r="N12" s="34" t="s">
        <v>28</v>
      </c>
      <c r="O12" s="35" t="s">
        <v>29</v>
      </c>
    </row>
  </sheetData>
  <sheetProtection formatCells="0" formatColumns="0" formatRows="0" insertColumns="0" insertRows="0" deleteRows="0" sort="0" autoFilter="0"/>
  <autoFilter ref="A1:S6">
    <sortState ref="A2:S12">
      <sortCondition ref="A1:A12"/>
    </sortState>
  </autoFilter>
  <dataConsolidate/>
  <conditionalFormatting sqref="J2:J6">
    <cfRule type="cellIs" dxfId="6" priority="45" operator="greaterThanOrEqual">
      <formula>91</formula>
    </cfRule>
    <cfRule type="cellIs" dxfId="5" priority="46" operator="between">
      <formula>61</formula>
      <formula>90</formula>
    </cfRule>
  </conditionalFormatting>
  <conditionalFormatting sqref="A2:G6">
    <cfRule type="expression" dxfId="4" priority="17">
      <formula>$D2="OUVRIER"</formula>
    </cfRule>
  </conditionalFormatting>
  <conditionalFormatting sqref="I2:I6">
    <cfRule type="expression" dxfId="3" priority="16">
      <formula>$D2="OUVRIER"</formula>
    </cfRule>
  </conditionalFormatting>
  <conditionalFormatting sqref="K2:R6">
    <cfRule type="expression" dxfId="2" priority="2">
      <formula>$S2="salaire maintenu"</formula>
    </cfRule>
    <cfRule type="expression" dxfId="1" priority="3">
      <formula>$S2="&lt;1 AN"</formula>
    </cfRule>
  </conditionalFormatting>
  <conditionalFormatting sqref="K2:R6">
    <cfRule type="expression" dxfId="0" priority="1">
      <formula>$S2="PREVOYANCE"</formula>
    </cfRule>
  </conditionalFormatting>
  <printOptions horizontalCentered="1" verticalCentered="1"/>
  <pageMargins left="0" right="0" top="0" bottom="0" header="0" footer="0"/>
  <pageSetup paperSize="9" scale="57" fitToHeight="0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[2]Liste!#REF!</xm:f>
          </x14:formula1>
          <xm:sqref>D2:D6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workbookViewId="0">
      <selection activeCell="B4" sqref="B4"/>
    </sheetView>
  </sheetViews>
  <sheetFormatPr baseColWidth="10" defaultColWidth="11.42578125" defaultRowHeight="15.75" x14ac:dyDescent="0.25"/>
  <cols>
    <col min="1" max="2" width="11.42578125" style="26"/>
    <col min="3" max="3" width="13.42578125" style="26" customWidth="1"/>
    <col min="4" max="4" width="11.42578125" style="26"/>
    <col min="5" max="5" width="113.85546875" style="26" bestFit="1" customWidth="1"/>
    <col min="6" max="6" width="52.42578125" style="26" bestFit="1" customWidth="1"/>
    <col min="7" max="16384" width="11.42578125" style="26"/>
  </cols>
  <sheetData>
    <row r="1" spans="1:5" x14ac:dyDescent="0.25">
      <c r="B1" s="28" t="s">
        <v>24</v>
      </c>
      <c r="C1" s="28" t="s">
        <v>25</v>
      </c>
    </row>
    <row r="2" spans="1:5" x14ac:dyDescent="0.25">
      <c r="A2" s="26" t="s">
        <v>17</v>
      </c>
      <c r="B2" s="29">
        <f>0.962*50%</f>
        <v>0.48099999999999998</v>
      </c>
      <c r="C2" s="29">
        <f>0.962*50%</f>
        <v>0.48099999999999998</v>
      </c>
      <c r="E2" s="30" t="s">
        <v>27</v>
      </c>
    </row>
    <row r="3" spans="1:5" x14ac:dyDescent="0.25">
      <c r="A3" s="26" t="s">
        <v>16</v>
      </c>
      <c r="B3" s="29">
        <v>0.96199999999999997</v>
      </c>
      <c r="C3" s="29">
        <v>0.96199999999999997</v>
      </c>
      <c r="E3" s="30" t="s">
        <v>26</v>
      </c>
    </row>
    <row r="4" spans="1:5" x14ac:dyDescent="0.25">
      <c r="A4" s="26" t="s">
        <v>9</v>
      </c>
      <c r="B4" s="29">
        <v>0.96199999999999997</v>
      </c>
      <c r="C4" s="29">
        <v>0.96199999999999997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2019</vt:lpstr>
      <vt:lpstr>Liste</vt:lpstr>
      <vt:lpstr>'2019'!Impression_des_titres</vt:lpstr>
      <vt:lpstr>'2019'!Zone_d_impression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2019-05-28T13:50:26Z</dcterms:modified>
</cp:coreProperties>
</file>