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reste 2018" sheetId="1" r:id="rId1"/>
    <sheet name="Liste" sheetId="3" r:id="rId2"/>
    <sheet name="2019" sheetId="7" r:id="rId3"/>
    <sheet name="Prévoyance" sheetId="6" r:id="rId4"/>
  </sheets>
  <externalReferences>
    <externalReference r:id="rId5"/>
  </externalReferences>
  <definedNames>
    <definedName name="_xlnm._FilterDatabase" localSheetId="2" hidden="1">'2019'!$A$1:$S$23</definedName>
    <definedName name="_xlnm._FilterDatabase" localSheetId="0" hidden="1">'reste 2018'!$A$1:$T$93</definedName>
    <definedName name="categorie" localSheetId="2">'[1]Suivi Maladie'!#REF!</definedName>
    <definedName name="categorie">'[1]Suivi Maladie'!#REF!</definedName>
    <definedName name="_xlnm.Print_Titles" localSheetId="2">'2019'!$1:$1</definedName>
    <definedName name="_xlnm.Print_Area" localSheetId="2">'2019'!$A$1:$S$11</definedName>
    <definedName name="_xlnm.Print_Area" localSheetId="0">'reste 2018'!$B$1:$R$69</definedName>
  </definedNames>
  <calcPr calcId="152511"/>
</workbook>
</file>

<file path=xl/calcChain.xml><?xml version="1.0" encoding="utf-8"?>
<calcChain xmlns="http://schemas.openxmlformats.org/spreadsheetml/2006/main">
  <c r="O15" i="7" l="1"/>
  <c r="O16" i="7"/>
  <c r="O17" i="7"/>
  <c r="O18" i="7"/>
  <c r="O19" i="7"/>
  <c r="O23" i="7"/>
  <c r="O2" i="7"/>
  <c r="O3" i="7"/>
  <c r="O4" i="7"/>
  <c r="O5" i="7"/>
  <c r="O6" i="7"/>
  <c r="O7" i="7"/>
  <c r="O8" i="7"/>
  <c r="O14" i="7"/>
  <c r="O13" i="7"/>
  <c r="O12" i="7"/>
  <c r="J3" i="7"/>
  <c r="J4" i="7"/>
  <c r="J5" i="7"/>
  <c r="J6" i="7"/>
  <c r="J7" i="7" s="1"/>
  <c r="J8" i="7" s="1"/>
  <c r="J9" i="7" s="1"/>
  <c r="J10" i="7" s="1"/>
  <c r="J11" i="7" s="1"/>
  <c r="J12" i="7"/>
  <c r="J13" i="7"/>
  <c r="J14" i="7"/>
  <c r="J15" i="7"/>
  <c r="J16" i="7"/>
  <c r="J17" i="7"/>
  <c r="J18" i="7"/>
  <c r="J19" i="7"/>
  <c r="J20" i="7"/>
  <c r="J21" i="7" s="1"/>
  <c r="J22" i="7" s="1"/>
  <c r="J23" i="7" s="1"/>
  <c r="H18" i="7"/>
  <c r="M18" i="7" s="1"/>
  <c r="S18" i="7" s="1"/>
  <c r="M23" i="7" l="1"/>
  <c r="H23" i="7"/>
  <c r="S23" i="7" l="1"/>
  <c r="H16" i="6"/>
  <c r="H14" i="6"/>
  <c r="H15" i="6" l="1"/>
  <c r="H16" i="7"/>
  <c r="M16" i="7" l="1"/>
  <c r="S16" i="7" s="1"/>
  <c r="H3" i="7"/>
  <c r="H17" i="7"/>
  <c r="M3" i="7" l="1"/>
  <c r="S3" i="7" s="1"/>
  <c r="M17" i="7"/>
  <c r="S17" i="7" s="1"/>
  <c r="M9" i="7"/>
  <c r="M10" i="7"/>
  <c r="M11" i="7"/>
  <c r="H11" i="7"/>
  <c r="S11" i="7" l="1"/>
  <c r="M2" i="7" l="1"/>
  <c r="M6" i="7"/>
  <c r="M7" i="7"/>
  <c r="M8" i="7"/>
  <c r="H2" i="7" l="1"/>
  <c r="H4" i="7"/>
  <c r="H5" i="7"/>
  <c r="H6" i="7"/>
  <c r="H7" i="7"/>
  <c r="H8" i="7"/>
  <c r="H9" i="7"/>
  <c r="H10" i="7"/>
  <c r="H12" i="7"/>
  <c r="H13" i="7"/>
  <c r="H14" i="7"/>
  <c r="H15" i="7"/>
  <c r="H19" i="7"/>
  <c r="H20" i="7"/>
  <c r="H21" i="7"/>
  <c r="H22" i="7"/>
  <c r="J2" i="7" l="1"/>
  <c r="M15" i="7"/>
  <c r="M4" i="7"/>
  <c r="S4" i="7" s="1"/>
  <c r="M5" i="7"/>
  <c r="M13" i="7"/>
  <c r="M14" i="7"/>
  <c r="M19" i="7"/>
  <c r="M20" i="7"/>
  <c r="S20" i="7" s="1"/>
  <c r="M21" i="7"/>
  <c r="S21" i="7" s="1"/>
  <c r="M22" i="7"/>
  <c r="S7" i="7"/>
  <c r="S8" i="7"/>
  <c r="M12" i="7"/>
  <c r="S2" i="7"/>
  <c r="O22" i="7" l="1"/>
  <c r="O11" i="7"/>
  <c r="S22" i="7"/>
  <c r="H13" i="6"/>
  <c r="P69" i="1"/>
  <c r="K10" i="6" l="1"/>
  <c r="O20" i="7"/>
  <c r="O21" i="7"/>
  <c r="S10" i="7" l="1"/>
  <c r="S9" i="7" l="1"/>
  <c r="S15" i="7" l="1"/>
  <c r="N70" i="1" l="1"/>
  <c r="N19" i="1"/>
  <c r="S14" i="7" l="1"/>
  <c r="S13" i="7"/>
  <c r="P4" i="1" l="1"/>
  <c r="Q4" i="1" s="1"/>
  <c r="T4" i="1"/>
  <c r="I17" i="1"/>
  <c r="K17" i="1" s="1"/>
  <c r="P17" i="1" s="1"/>
  <c r="Q17" i="1" s="1"/>
  <c r="N17" i="1"/>
  <c r="N30" i="1"/>
  <c r="I30" i="1"/>
  <c r="T17" i="1" l="1"/>
  <c r="T30" i="1"/>
  <c r="K11" i="6" l="1"/>
  <c r="H11" i="6"/>
  <c r="S12" i="7" l="1"/>
  <c r="Q62" i="1" l="1"/>
  <c r="Q3" i="1"/>
  <c r="Q2" i="1"/>
  <c r="I93" i="1" l="1"/>
  <c r="K93" i="1" s="1"/>
  <c r="P60" i="1"/>
  <c r="Q60" i="1" s="1"/>
  <c r="N93" i="1" l="1"/>
  <c r="T93" i="1" s="1"/>
  <c r="I54" i="1"/>
  <c r="I53" i="1"/>
  <c r="I52" i="1"/>
  <c r="I51" i="1"/>
  <c r="N50" i="1"/>
  <c r="N51" i="1"/>
  <c r="N52" i="1"/>
  <c r="N53" i="1"/>
  <c r="N54" i="1"/>
  <c r="I50" i="1"/>
  <c r="K50" i="1" s="1"/>
  <c r="K51" i="1" s="1"/>
  <c r="N20" i="1"/>
  <c r="I20" i="1"/>
  <c r="N18" i="1"/>
  <c r="I18" i="1"/>
  <c r="K18" i="1" s="1"/>
  <c r="N7" i="1"/>
  <c r="I7" i="1"/>
  <c r="K7" i="1" s="1"/>
  <c r="N8" i="1"/>
  <c r="S19" i="7" l="1"/>
  <c r="T53" i="1"/>
  <c r="T51" i="1"/>
  <c r="K52" i="1"/>
  <c r="K53" i="1" s="1"/>
  <c r="K54" i="1" s="1"/>
  <c r="T52" i="1"/>
  <c r="T20" i="1"/>
  <c r="T18" i="1"/>
  <c r="T50" i="1"/>
  <c r="T7" i="1"/>
  <c r="T54" i="1"/>
  <c r="P80" i="1"/>
  <c r="Q80" i="1" s="1"/>
  <c r="N80" i="1"/>
  <c r="K12" i="6"/>
  <c r="H12" i="6"/>
  <c r="S5" i="7" l="1"/>
  <c r="S6" i="7"/>
  <c r="P18" i="1"/>
  <c r="Q18" i="1" s="1"/>
  <c r="I62" i="1"/>
  <c r="K62" i="1" s="1"/>
  <c r="N62" i="1"/>
  <c r="O10" i="7" l="1"/>
  <c r="T62" i="1"/>
  <c r="I49" i="1"/>
  <c r="K49" i="1" s="1"/>
  <c r="N49" i="1"/>
  <c r="N39" i="1"/>
  <c r="P39" i="1"/>
  <c r="Q39" i="1" s="1"/>
  <c r="I39" i="1"/>
  <c r="K9" i="6"/>
  <c r="K8" i="6"/>
  <c r="K7" i="6"/>
  <c r="H7" i="6"/>
  <c r="O9" i="7" l="1"/>
  <c r="T49" i="1"/>
  <c r="P49" i="1"/>
  <c r="Q49" i="1" s="1"/>
  <c r="T39" i="1"/>
  <c r="K5" i="6"/>
  <c r="H5" i="6"/>
  <c r="K4" i="6"/>
  <c r="H4" i="6"/>
  <c r="N32" i="1"/>
  <c r="K3" i="6"/>
  <c r="H3" i="6"/>
  <c r="P16" i="1" l="1"/>
  <c r="Q16" i="1" s="1"/>
  <c r="N16" i="1"/>
  <c r="I69" i="1"/>
  <c r="N69" i="1"/>
  <c r="I67" i="1"/>
  <c r="N65" i="1"/>
  <c r="I65" i="1"/>
  <c r="K65" i="1" s="1"/>
  <c r="N2" i="1"/>
  <c r="N3" i="1"/>
  <c r="I2" i="1"/>
  <c r="I3" i="1"/>
  <c r="T3" i="1" s="1"/>
  <c r="T2" i="1" l="1"/>
  <c r="K2" i="1"/>
  <c r="K3" i="1" s="1"/>
  <c r="T67" i="1"/>
  <c r="T69" i="1"/>
  <c r="T65" i="1"/>
  <c r="P65" i="1"/>
  <c r="Q65" i="1" s="1"/>
  <c r="R25" i="1"/>
  <c r="O25" i="1"/>
  <c r="N90" i="1"/>
  <c r="N91" i="1"/>
  <c r="N92" i="1"/>
  <c r="I90" i="1"/>
  <c r="I91" i="1"/>
  <c r="K91" i="1" s="1"/>
  <c r="I92" i="1"/>
  <c r="K92" i="1" s="1"/>
  <c r="P93" i="1" l="1"/>
  <c r="Q93" i="1" s="1"/>
  <c r="T90" i="1"/>
  <c r="T91" i="1"/>
  <c r="T92" i="1"/>
  <c r="P92" i="1"/>
  <c r="Q92" i="1" s="1"/>
  <c r="P91" i="1" l="1"/>
  <c r="Q91" i="1" s="1"/>
  <c r="I6" i="1" l="1"/>
  <c r="K6" i="1" s="1"/>
  <c r="N6" i="1"/>
  <c r="I8" i="1"/>
  <c r="K8" i="1" s="1"/>
  <c r="I9" i="1"/>
  <c r="N9" i="1"/>
  <c r="I10" i="1"/>
  <c r="K10" i="1" s="1"/>
  <c r="N10" i="1"/>
  <c r="I11" i="1"/>
  <c r="K11" i="1" s="1"/>
  <c r="N11" i="1"/>
  <c r="I12" i="1"/>
  <c r="N12" i="1"/>
  <c r="I13" i="1"/>
  <c r="N13" i="1"/>
  <c r="I14" i="1"/>
  <c r="N14" i="1"/>
  <c r="I15" i="1"/>
  <c r="N15" i="1"/>
  <c r="I16" i="1"/>
  <c r="I19" i="1"/>
  <c r="I21" i="1"/>
  <c r="N21" i="1"/>
  <c r="I22" i="1"/>
  <c r="K22" i="1" s="1"/>
  <c r="N22" i="1"/>
  <c r="I23" i="1"/>
  <c r="K23" i="1" s="1"/>
  <c r="N23" i="1"/>
  <c r="I24" i="1"/>
  <c r="N24" i="1"/>
  <c r="I25" i="1"/>
  <c r="N25" i="1"/>
  <c r="I26" i="1"/>
  <c r="N26" i="1"/>
  <c r="I27" i="1"/>
  <c r="N27" i="1"/>
  <c r="I28" i="1"/>
  <c r="N28" i="1"/>
  <c r="I29" i="1"/>
  <c r="N29" i="1"/>
  <c r="I31" i="1"/>
  <c r="N31" i="1"/>
  <c r="I32" i="1"/>
  <c r="I33" i="1"/>
  <c r="K33" i="1" s="1"/>
  <c r="N33" i="1"/>
  <c r="I34" i="1"/>
  <c r="K34" i="1" s="1"/>
  <c r="N34" i="1"/>
  <c r="I35" i="1"/>
  <c r="K35" i="1" s="1"/>
  <c r="N35" i="1"/>
  <c r="I36" i="1"/>
  <c r="K36" i="1" s="1"/>
  <c r="N36" i="1"/>
  <c r="I37" i="1"/>
  <c r="K37" i="1" s="1"/>
  <c r="N37" i="1"/>
  <c r="I38" i="1"/>
  <c r="K38" i="1" s="1"/>
  <c r="K39" i="1" s="1"/>
  <c r="N38" i="1"/>
  <c r="I40" i="1"/>
  <c r="K40" i="1" s="1"/>
  <c r="N40" i="1"/>
  <c r="I41" i="1"/>
  <c r="K41" i="1" s="1"/>
  <c r="N41" i="1"/>
  <c r="I42" i="1"/>
  <c r="K42" i="1" s="1"/>
  <c r="N42" i="1"/>
  <c r="I43" i="1"/>
  <c r="K43" i="1" s="1"/>
  <c r="N43" i="1"/>
  <c r="I44" i="1"/>
  <c r="K44" i="1" s="1"/>
  <c r="N44" i="1"/>
  <c r="I45" i="1"/>
  <c r="N45" i="1"/>
  <c r="I46" i="1"/>
  <c r="N46" i="1"/>
  <c r="I47" i="1"/>
  <c r="N47" i="1"/>
  <c r="I48" i="1"/>
  <c r="N48" i="1"/>
  <c r="I55" i="1"/>
  <c r="K55" i="1" s="1"/>
  <c r="N55" i="1"/>
  <c r="I56" i="1"/>
  <c r="K56" i="1" s="1"/>
  <c r="N56" i="1"/>
  <c r="I57" i="1"/>
  <c r="K57" i="1" s="1"/>
  <c r="N57" i="1"/>
  <c r="I58" i="1"/>
  <c r="K58" i="1" s="1"/>
  <c r="N58" i="1"/>
  <c r="I59" i="1"/>
  <c r="N59" i="1"/>
  <c r="I60" i="1"/>
  <c r="K60" i="1" s="1"/>
  <c r="N60" i="1"/>
  <c r="I61" i="1"/>
  <c r="K61" i="1" s="1"/>
  <c r="N61" i="1"/>
  <c r="I63" i="1"/>
  <c r="K63" i="1" s="1"/>
  <c r="N63" i="1"/>
  <c r="I64" i="1"/>
  <c r="N64" i="1"/>
  <c r="I66" i="1"/>
  <c r="K66" i="1" s="1"/>
  <c r="K67" i="1" s="1"/>
  <c r="K68" i="1" s="1"/>
  <c r="P68" i="1" s="1"/>
  <c r="N66" i="1"/>
  <c r="I68" i="1"/>
  <c r="N68" i="1"/>
  <c r="I70" i="1"/>
  <c r="K70" i="1" s="1"/>
  <c r="P70" i="1" s="1"/>
  <c r="Q70" i="1" s="1"/>
  <c r="I71" i="1"/>
  <c r="K71" i="1" s="1"/>
  <c r="N71" i="1"/>
  <c r="I72" i="1"/>
  <c r="K72" i="1" s="1"/>
  <c r="K73" i="1" s="1"/>
  <c r="N72" i="1"/>
  <c r="I73" i="1"/>
  <c r="N73" i="1"/>
  <c r="I74" i="1"/>
  <c r="N74" i="1"/>
  <c r="I75" i="1"/>
  <c r="N75" i="1"/>
  <c r="I76" i="1"/>
  <c r="N76" i="1"/>
  <c r="I77" i="1"/>
  <c r="K77" i="1" s="1"/>
  <c r="N77" i="1"/>
  <c r="I78" i="1"/>
  <c r="K78" i="1" s="1"/>
  <c r="N78" i="1"/>
  <c r="I82" i="1"/>
  <c r="N82" i="1"/>
  <c r="I79" i="1"/>
  <c r="N79" i="1"/>
  <c r="I81" i="1"/>
  <c r="K81" i="1" s="1"/>
  <c r="N81" i="1"/>
  <c r="I83" i="1"/>
  <c r="N83" i="1"/>
  <c r="I84" i="1"/>
  <c r="N84" i="1"/>
  <c r="I85" i="1"/>
  <c r="N85" i="1"/>
  <c r="I80" i="1"/>
  <c r="K80" i="1" s="1"/>
  <c r="I86" i="1"/>
  <c r="K86" i="1" s="1"/>
  <c r="N86" i="1"/>
  <c r="I87" i="1"/>
  <c r="K87" i="1" s="1"/>
  <c r="N87" i="1"/>
  <c r="I88" i="1"/>
  <c r="K88" i="1" s="1"/>
  <c r="N88" i="1"/>
  <c r="I89" i="1"/>
  <c r="N89" i="1"/>
  <c r="K74" i="1" l="1"/>
  <c r="K64" i="1"/>
  <c r="K75" i="1"/>
  <c r="K76" i="1" s="1"/>
  <c r="K82" i="1"/>
  <c r="K83" i="1" s="1"/>
  <c r="K84" i="1" s="1"/>
  <c r="K85" i="1" s="1"/>
  <c r="K89" i="1"/>
  <c r="K90" i="1" s="1"/>
  <c r="K79" i="1"/>
  <c r="K19" i="1"/>
  <c r="K20" i="1" s="1"/>
  <c r="K21" i="1" s="1"/>
  <c r="T19" i="1"/>
  <c r="Q69" i="1"/>
  <c r="K59" i="1"/>
  <c r="K45" i="1"/>
  <c r="K46" i="1" s="1"/>
  <c r="K47" i="1" s="1"/>
  <c r="K48" i="1" s="1"/>
  <c r="K24" i="1"/>
  <c r="K25" i="1" s="1"/>
  <c r="K26" i="1" s="1"/>
  <c r="K27" i="1" s="1"/>
  <c r="K28" i="1" s="1"/>
  <c r="K29" i="1" s="1"/>
  <c r="K12" i="1"/>
  <c r="K13" i="1" s="1"/>
  <c r="K14" i="1" s="1"/>
  <c r="K15" i="1" s="1"/>
  <c r="K16" i="1" s="1"/>
  <c r="K9" i="1"/>
  <c r="T32" i="1"/>
  <c r="T56" i="1"/>
  <c r="T55" i="1"/>
  <c r="T22" i="1"/>
  <c r="T21" i="1"/>
  <c r="T8" i="1"/>
  <c r="P71" i="1"/>
  <c r="Q71" i="1" s="1"/>
  <c r="T89" i="1"/>
  <c r="T86" i="1"/>
  <c r="T85" i="1"/>
  <c r="T84" i="1"/>
  <c r="T83" i="1"/>
  <c r="T79" i="1"/>
  <c r="T82" i="1"/>
  <c r="T76" i="1"/>
  <c r="T75" i="1"/>
  <c r="T74" i="1"/>
  <c r="T73" i="1"/>
  <c r="T68" i="1"/>
  <c r="T64" i="1"/>
  <c r="T59" i="1"/>
  <c r="T48" i="1"/>
  <c r="T47" i="1"/>
  <c r="T46" i="1"/>
  <c r="T45" i="1"/>
  <c r="T66" i="1"/>
  <c r="T37" i="1"/>
  <c r="T15" i="1"/>
  <c r="T88" i="1"/>
  <c r="T87" i="1"/>
  <c r="T80" i="1"/>
  <c r="T81" i="1"/>
  <c r="T78" i="1"/>
  <c r="T77" i="1"/>
  <c r="T72" i="1"/>
  <c r="T71" i="1"/>
  <c r="T70" i="1"/>
  <c r="T63" i="1"/>
  <c r="T61" i="1"/>
  <c r="T60" i="1"/>
  <c r="T58" i="1"/>
  <c r="T57" i="1"/>
  <c r="T44" i="1"/>
  <c r="T43" i="1"/>
  <c r="T42" i="1"/>
  <c r="T41" i="1"/>
  <c r="T40" i="1"/>
  <c r="T38" i="1"/>
  <c r="T36" i="1"/>
  <c r="T35" i="1"/>
  <c r="T34" i="1"/>
  <c r="T33" i="1"/>
  <c r="T31" i="1"/>
  <c r="T28" i="1"/>
  <c r="T27" i="1"/>
  <c r="T26" i="1"/>
  <c r="T25" i="1"/>
  <c r="T24" i="1"/>
  <c r="T23" i="1"/>
  <c r="T29" i="1"/>
  <c r="T16" i="1"/>
  <c r="T14" i="1"/>
  <c r="T13" i="1"/>
  <c r="T12" i="1"/>
  <c r="T11" i="1"/>
  <c r="T10" i="1"/>
  <c r="T9" i="1"/>
  <c r="T6" i="1"/>
  <c r="I5" i="1"/>
  <c r="K5" i="1" s="1"/>
  <c r="N5" i="1"/>
  <c r="K30" i="1" l="1"/>
  <c r="P20" i="1"/>
  <c r="Q20" i="1" s="1"/>
  <c r="P67" i="1"/>
  <c r="Q67" i="1" s="1"/>
  <c r="T5" i="1"/>
  <c r="P30" i="1" l="1"/>
  <c r="Q30" i="1" s="1"/>
  <c r="K31" i="1"/>
  <c r="K32" i="1" s="1"/>
  <c r="P5" i="1"/>
  <c r="Q5" i="1" s="1"/>
  <c r="P6" i="1" l="1"/>
  <c r="Q6" i="1" s="1"/>
  <c r="P10" i="1" l="1"/>
  <c r="Q10" i="1" s="1"/>
  <c r="P11" i="1" l="1"/>
  <c r="Q11" i="1" s="1"/>
  <c r="P12" i="1" l="1"/>
  <c r="Q12" i="1" s="1"/>
  <c r="P13" i="1" l="1"/>
  <c r="Q13" i="1" s="1"/>
  <c r="P14" i="1" l="1"/>
  <c r="Q14" i="1" s="1"/>
  <c r="P15" i="1" l="1"/>
  <c r="Q15" i="1" s="1"/>
  <c r="P19" i="1" l="1"/>
  <c r="Q19" i="1" s="1"/>
  <c r="P21" i="1" l="1"/>
  <c r="Q21" i="1" s="1"/>
  <c r="P22" i="1" l="1"/>
  <c r="Q22" i="1" s="1"/>
  <c r="P33" i="1" l="1"/>
  <c r="Q33" i="1" s="1"/>
  <c r="P34" i="1" l="1"/>
  <c r="Q34" i="1" s="1"/>
  <c r="P35" i="1" l="1"/>
  <c r="Q35" i="1" s="1"/>
  <c r="P36" i="1" l="1"/>
  <c r="Q36" i="1" s="1"/>
  <c r="P37" i="1" l="1"/>
  <c r="Q37" i="1" s="1"/>
  <c r="P38" i="1" l="1"/>
  <c r="Q38" i="1" s="1"/>
  <c r="P40" i="1" l="1"/>
  <c r="Q40" i="1" s="1"/>
  <c r="P41" i="1" l="1"/>
  <c r="Q41" i="1" s="1"/>
  <c r="P42" i="1" l="1"/>
  <c r="Q42" i="1" s="1"/>
  <c r="P43" i="1" l="1"/>
  <c r="Q43" i="1" s="1"/>
  <c r="P44" i="1" l="1"/>
  <c r="Q44" i="1" s="1"/>
  <c r="P45" i="1" l="1"/>
  <c r="Q45" i="1" s="1"/>
  <c r="P46" i="1" l="1"/>
  <c r="Q46" i="1" s="1"/>
  <c r="P47" i="1" l="1"/>
  <c r="Q47" i="1" s="1"/>
  <c r="P48" i="1" l="1"/>
  <c r="Q48" i="1" s="1"/>
  <c r="P56" i="1" l="1"/>
  <c r="Q56" i="1" s="1"/>
  <c r="P57" i="1" l="1"/>
  <c r="Q57" i="1" s="1"/>
  <c r="P58" i="1" l="1"/>
  <c r="Q58" i="1" s="1"/>
  <c r="P59" i="1" l="1"/>
  <c r="Q59" i="1" s="1"/>
  <c r="P61" i="1" l="1"/>
  <c r="Q61" i="1" s="1"/>
  <c r="P63" i="1" l="1"/>
  <c r="Q63" i="1" s="1"/>
  <c r="P64" i="1" l="1"/>
  <c r="Q64" i="1" s="1"/>
  <c r="P66" i="1" l="1"/>
  <c r="Q66" i="1" s="1"/>
  <c r="Q68" i="1" l="1"/>
  <c r="P72" i="1" l="1"/>
  <c r="Q72" i="1" s="1"/>
  <c r="P73" i="1" l="1"/>
  <c r="Q73" i="1" s="1"/>
  <c r="P74" i="1" l="1"/>
  <c r="Q74" i="1" s="1"/>
  <c r="P75" i="1" l="1"/>
  <c r="Q75" i="1" s="1"/>
  <c r="P76" i="1" l="1"/>
  <c r="Q76" i="1" s="1"/>
  <c r="P77" i="1" l="1"/>
  <c r="Q77" i="1" s="1"/>
  <c r="P78" i="1" l="1"/>
  <c r="Q78" i="1" s="1"/>
  <c r="P82" i="1" l="1"/>
  <c r="Q82" i="1" s="1"/>
  <c r="P79" i="1" l="1"/>
  <c r="Q79" i="1" s="1"/>
  <c r="P81" i="1" l="1"/>
  <c r="Q81" i="1" s="1"/>
  <c r="P83" i="1" l="1"/>
  <c r="Q83" i="1" s="1"/>
  <c r="P84" i="1" l="1"/>
  <c r="Q84" i="1" s="1"/>
  <c r="P85" i="1" l="1"/>
  <c r="Q85" i="1" s="1"/>
  <c r="P86" i="1" l="1"/>
  <c r="Q86" i="1" s="1"/>
  <c r="P87" i="1" l="1"/>
  <c r="Q87" i="1" s="1"/>
  <c r="P89" i="1"/>
  <c r="Q89" i="1" s="1"/>
  <c r="P88" i="1" l="1"/>
  <c r="Q88" i="1" s="1"/>
  <c r="P90" i="1"/>
  <c r="Q90" i="1" s="1"/>
  <c r="P23" i="1"/>
  <c r="Q23" i="1" s="1"/>
  <c r="P25" i="1"/>
  <c r="Q25" i="1" s="1"/>
  <c r="P24" i="1"/>
  <c r="Q24" i="1" s="1"/>
  <c r="P51" i="1"/>
  <c r="Q51" i="1" s="1"/>
  <c r="P50" i="1"/>
  <c r="Q50" i="1" s="1"/>
  <c r="P27" i="1" l="1"/>
  <c r="Q27" i="1" s="1"/>
  <c r="P8" i="1"/>
  <c r="Q8" i="1" s="1"/>
  <c r="P52" i="1"/>
  <c r="Q52" i="1" s="1"/>
  <c r="P7" i="1"/>
  <c r="Q7" i="1" s="1"/>
  <c r="P26" i="1"/>
  <c r="Q26" i="1" s="1"/>
  <c r="P53" i="1" l="1"/>
  <c r="Q53" i="1" s="1"/>
  <c r="P9" i="1"/>
  <c r="Q9" i="1" s="1"/>
  <c r="P28" i="1"/>
  <c r="Q28" i="1" s="1"/>
  <c r="P29" i="1" l="1"/>
  <c r="Q29" i="1" s="1"/>
  <c r="P55" i="1"/>
  <c r="Q55" i="1" s="1"/>
  <c r="P54" i="1"/>
  <c r="Q54" i="1" s="1"/>
  <c r="P31" i="1" l="1"/>
  <c r="Q31" i="1" s="1"/>
  <c r="P32" i="1"/>
  <c r="Q32" i="1" s="1"/>
</calcChain>
</file>

<file path=xl/comments1.xml><?xml version="1.0" encoding="utf-8"?>
<comments xmlns="http://schemas.openxmlformats.org/spreadsheetml/2006/main">
  <authors>
    <author>Auteur</author>
  </authors>
  <commentList>
    <comment ref="T10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arrêt enregistré à/c du 19/06 à la CPAM
réclamation en cours</t>
        </r>
      </text>
    </comment>
    <comment ref="T3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attente décision reco AT
max 16/01/2019</t>
        </r>
      </text>
    </comment>
    <comment ref="T66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courrier envoyé CPAM pour justification non indemnisation</t>
        </r>
      </text>
    </comment>
    <comment ref="T68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sera payée en maladie
(régul attente environ 2 mois)</t>
        </r>
      </text>
    </comment>
    <comment ref="T69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sera payée en maladie</t>
        </r>
      </text>
    </comment>
    <comment ref="T73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courrier envoyé CPAM pour raison non indemnisation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P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au-delà de 60 jours, les IJSS ne sont plus soumises  </t>
        </r>
      </text>
    </comment>
  </commentList>
</comments>
</file>

<file path=xl/sharedStrings.xml><?xml version="1.0" encoding="utf-8"?>
<sst xmlns="http://schemas.openxmlformats.org/spreadsheetml/2006/main" count="741" uniqueCount="176">
  <si>
    <t>AGENCE</t>
  </si>
  <si>
    <t>NOM</t>
  </si>
  <si>
    <t>PRENOM</t>
  </si>
  <si>
    <t>MOTIF ARRET</t>
  </si>
  <si>
    <t>DATE DEBUT ARRET</t>
  </si>
  <si>
    <t>DATE FIN ARRET</t>
  </si>
  <si>
    <t>NB JOURS ARRET</t>
  </si>
  <si>
    <t>NB JOURS CARENCE</t>
  </si>
  <si>
    <t>DATE FIN IJSS</t>
  </si>
  <si>
    <t>RA</t>
  </si>
  <si>
    <t>COMMENTAIRES</t>
  </si>
  <si>
    <t>Maladie</t>
  </si>
  <si>
    <t>NB JOURS IJSS</t>
  </si>
  <si>
    <t>TOTAL JOURS ARRET</t>
  </si>
  <si>
    <t>CATÉGORIE</t>
  </si>
  <si>
    <t>ETAM</t>
  </si>
  <si>
    <t>IJSS NETTES Payées</t>
  </si>
  <si>
    <t>DATE DEBUT IJSS (Avec Carence)</t>
  </si>
  <si>
    <t>Maternité</t>
  </si>
  <si>
    <t>AT / MP</t>
  </si>
  <si>
    <t>Précision AT / Atrajet / MP</t>
  </si>
  <si>
    <t>AT</t>
  </si>
  <si>
    <t>IJSS Maladie à 100% ou 0%</t>
  </si>
  <si>
    <t>IJSS BRUTES (Rubrique 5890)</t>
  </si>
  <si>
    <t>IJSS NETTES soumises au PAS (Rubrique 20242)</t>
  </si>
  <si>
    <t>AMADEL</t>
  </si>
  <si>
    <t>SOPHIAN</t>
  </si>
  <si>
    <t>BANCEL</t>
  </si>
  <si>
    <t>RICHARD</t>
  </si>
  <si>
    <t>IDF</t>
  </si>
  <si>
    <t>BEN JRAD</t>
  </si>
  <si>
    <t>Marouen</t>
  </si>
  <si>
    <t>BENSEFA</t>
  </si>
  <si>
    <t>Samir</t>
  </si>
  <si>
    <t>BOUDRIF</t>
  </si>
  <si>
    <t>Jamal</t>
  </si>
  <si>
    <t>CARRIER</t>
  </si>
  <si>
    <t>Charles</t>
  </si>
  <si>
    <t>CETINKAYA</t>
  </si>
  <si>
    <t>ERHAN</t>
  </si>
  <si>
    <t>CONDE</t>
  </si>
  <si>
    <t>MAMADOU</t>
  </si>
  <si>
    <t>COUTINHO DA COSTA</t>
  </si>
  <si>
    <t>HUGO ULISSE</t>
  </si>
  <si>
    <t>DAMOUR MONTORO</t>
  </si>
  <si>
    <t>Mélinda</t>
  </si>
  <si>
    <t>DIABY</t>
  </si>
  <si>
    <t>MOHAMED</t>
  </si>
  <si>
    <t>DUCLOS-LASSALLE</t>
  </si>
  <si>
    <t>Sébastien</t>
  </si>
  <si>
    <t>EL HADIDY</t>
  </si>
  <si>
    <t>EL MEDJERI</t>
  </si>
  <si>
    <t>HASSEN</t>
  </si>
  <si>
    <t>FALEMPIN</t>
  </si>
  <si>
    <t>FABIEN</t>
  </si>
  <si>
    <t>HADJ</t>
  </si>
  <si>
    <t xml:space="preserve">HOUAIEJ </t>
  </si>
  <si>
    <t>Hichem</t>
  </si>
  <si>
    <t>JOBARD</t>
  </si>
  <si>
    <t>Maxime</t>
  </si>
  <si>
    <t>JOSE JOAO</t>
  </si>
  <si>
    <t>MUCHAL</t>
  </si>
  <si>
    <t>LACHARTRE</t>
  </si>
  <si>
    <t>JULIEN</t>
  </si>
  <si>
    <t>LAGGOUNE</t>
  </si>
  <si>
    <t>Smail</t>
  </si>
  <si>
    <t>LALE</t>
  </si>
  <si>
    <t>Sayip</t>
  </si>
  <si>
    <t>LOPES BARREIRA</t>
  </si>
  <si>
    <t>ANABELA</t>
  </si>
  <si>
    <t>MALOUMBI DIANTETE</t>
  </si>
  <si>
    <t>Ange Axel</t>
  </si>
  <si>
    <t>MAZOUZ</t>
  </si>
  <si>
    <t>MADIANE</t>
  </si>
  <si>
    <t>MELIS</t>
  </si>
  <si>
    <t>Valérian</t>
  </si>
  <si>
    <t>MENDES CORREIA</t>
  </si>
  <si>
    <t>RENAN</t>
  </si>
  <si>
    <t>MESSAAD</t>
  </si>
  <si>
    <t>YACINE</t>
  </si>
  <si>
    <t>MOUNIER</t>
  </si>
  <si>
    <t>FABRICE</t>
  </si>
  <si>
    <t>NAVARRA</t>
  </si>
  <si>
    <t>HELENE</t>
  </si>
  <si>
    <t>NIVESSE</t>
  </si>
  <si>
    <t>RAMDANI</t>
  </si>
  <si>
    <t>HOCINE</t>
  </si>
  <si>
    <t>REDOUANE</t>
  </si>
  <si>
    <t>SOFIEN</t>
  </si>
  <si>
    <t>RODIN</t>
  </si>
  <si>
    <t>PATRICE (MTH)</t>
  </si>
  <si>
    <t>PATRICE</t>
  </si>
  <si>
    <t>RODRIGUES</t>
  </si>
  <si>
    <t>JORGE</t>
  </si>
  <si>
    <t>SALAZAR BOLANOS</t>
  </si>
  <si>
    <t>WILSON</t>
  </si>
  <si>
    <t>SANCHEZ</t>
  </si>
  <si>
    <t>TOMY</t>
  </si>
  <si>
    <t>SANTOS FERREIRA</t>
  </si>
  <si>
    <t>FILIPE</t>
  </si>
  <si>
    <t>SEBAIHI</t>
  </si>
  <si>
    <t>WALID</t>
  </si>
  <si>
    <t>Benoit</t>
  </si>
  <si>
    <t>THANASACK</t>
  </si>
  <si>
    <t>Michel</t>
  </si>
  <si>
    <t>VOYONNET</t>
  </si>
  <si>
    <t>ZERARGA</t>
  </si>
  <si>
    <t>YASMINA</t>
  </si>
  <si>
    <t>OUVRIER</t>
  </si>
  <si>
    <t>CADRE</t>
  </si>
  <si>
    <t>ECART IJSS</t>
  </si>
  <si>
    <t>salaire maintenu</t>
  </si>
  <si>
    <t>&lt; 1 AN</t>
  </si>
  <si>
    <t>Longue maladie</t>
  </si>
  <si>
    <t>PREVOYANCE</t>
  </si>
  <si>
    <t>MTH</t>
  </si>
  <si>
    <t>JAMAL</t>
  </si>
  <si>
    <t>DATE DEBUT PREV</t>
  </si>
  <si>
    <t>DATE FIN PREV</t>
  </si>
  <si>
    <t>SEBASTIEN</t>
  </si>
  <si>
    <t>YANIS</t>
  </si>
  <si>
    <t>IJ versées en</t>
  </si>
  <si>
    <t>1er arrêt 15/03/2018</t>
  </si>
  <si>
    <t>1er arrêt 13/06/2018</t>
  </si>
  <si>
    <t>attente reco AT</t>
  </si>
  <si>
    <t>ROLAND</t>
  </si>
  <si>
    <t>App</t>
  </si>
  <si>
    <t>1er arrêt 09/04/2018</t>
  </si>
  <si>
    <t>1er arrêt 30/08/2018</t>
  </si>
  <si>
    <t>PEREIRA</t>
  </si>
  <si>
    <t>STEPHANIE</t>
  </si>
  <si>
    <t>HOUAEIJ</t>
  </si>
  <si>
    <t>HICHEM</t>
  </si>
  <si>
    <t>à passer en fev 19</t>
  </si>
  <si>
    <t>constat d'indû novembre 2018
à passer en février 19</t>
  </si>
  <si>
    <t>ARRET NON RECU CPAM</t>
  </si>
  <si>
    <t>ARRET RECU CPAM à/c DU 11/07/18</t>
  </si>
  <si>
    <t>PROLONGATION 28/06 NON RECU CPAM</t>
  </si>
  <si>
    <t>1er arrêt 10/10/2018 Reçu réponse PRO BTP, pas d'indem car IJ dépassent le montant max</t>
  </si>
  <si>
    <t>decompte IJ envoyé le 12/04</t>
  </si>
  <si>
    <t>MALADIE</t>
  </si>
  <si>
    <t>DOSSIER ENVOYE LE 12/04</t>
  </si>
  <si>
    <t xml:space="preserve"> </t>
  </si>
  <si>
    <t>1er arrêt 26/11/2018</t>
  </si>
  <si>
    <t>1er arrêt 17/01/2019</t>
  </si>
  <si>
    <t>SMAIL</t>
  </si>
  <si>
    <t>1er arrêt 14/01/2019</t>
  </si>
  <si>
    <t>DOSSIER ENVOYE LE 13/05</t>
  </si>
  <si>
    <t>DOSSIER ENVOYE LE 25/03</t>
  </si>
  <si>
    <t>INITIAL
PROLONG</t>
  </si>
  <si>
    <t>Initial</t>
  </si>
  <si>
    <t>Prolongation</t>
  </si>
  <si>
    <t>sala1</t>
  </si>
  <si>
    <t>sala2</t>
  </si>
  <si>
    <t>sala3</t>
  </si>
  <si>
    <t>sala4</t>
  </si>
  <si>
    <t>sala5</t>
  </si>
  <si>
    <t>sala6</t>
  </si>
  <si>
    <t>sala11</t>
  </si>
  <si>
    <t>sala12</t>
  </si>
  <si>
    <t>sala13</t>
  </si>
  <si>
    <t>sala14</t>
  </si>
  <si>
    <t>sala20</t>
  </si>
  <si>
    <t>sala21</t>
  </si>
  <si>
    <t>rié1</t>
  </si>
  <si>
    <t>rié2</t>
  </si>
  <si>
    <t>rié3</t>
  </si>
  <si>
    <t>rié4</t>
  </si>
  <si>
    <t>rié5</t>
  </si>
  <si>
    <t>rié6</t>
  </si>
  <si>
    <t>rié11</t>
  </si>
  <si>
    <t>rié12</t>
  </si>
  <si>
    <t>rié13</t>
  </si>
  <si>
    <t>rié14</t>
  </si>
  <si>
    <t>rié20</t>
  </si>
  <si>
    <t>rié21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</si>
</sst>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[$-40C]mmm\-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9C0006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gray125">
        <bgColor rgb="FFFF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3">
      <alignment horizontal="center" vertical="center" wrapText="1"/>
    </xf>
    <xf numFmtId="0" fontId="5" fillId="3" borderId="0" applyNumberFormat="0" applyBorder="0" applyAlignment="0" applyProtection="0"/>
  </cellStyleXfs>
  <cellXfs count="167">
    <xf numFmtId="0" fontId="0" fillId="0" borderId="0" xfId="0"/>
    <xf numFmtId="0" fontId="2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/>
    </xf>
    <xf numFmtId="17" fontId="4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4" fontId="4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 applyProtection="1">
      <alignment horizontal="center" vertical="center"/>
    </xf>
    <xf numFmtId="164" fontId="3" fillId="5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4" fillId="1" borderId="3" xfId="0" applyNumberFormat="1" applyFont="1" applyFill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4" fillId="1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1" xfId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44" fontId="1" fillId="0" borderId="3" xfId="0" applyNumberFormat="1" applyFont="1" applyFill="1" applyBorder="1" applyAlignment="1">
      <alignment horizontal="center" vertical="center"/>
    </xf>
    <xf numFmtId="44" fontId="4" fillId="0" borderId="3" xfId="0" applyNumberFormat="1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44" fontId="1" fillId="0" borderId="1" xfId="0" applyNumberFormat="1" applyFont="1" applyFill="1" applyBorder="1" applyAlignment="1">
      <alignment horizontal="center" vertical="center"/>
    </xf>
    <xf numFmtId="44" fontId="1" fillId="0" borderId="1" xfId="0" applyNumberFormat="1" applyFont="1" applyFill="1" applyBorder="1" applyAlignment="1">
      <alignment vertical="center"/>
    </xf>
    <xf numFmtId="17" fontId="4" fillId="0" borderId="3" xfId="2" applyNumberFormat="1" applyFont="1" applyFill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 vertical="center"/>
    </xf>
    <xf numFmtId="165" fontId="1" fillId="0" borderId="1" xfId="2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17" fontId="4" fillId="0" borderId="1" xfId="2" applyNumberFormat="1" applyFont="1" applyFill="1" applyBorder="1" applyAlignment="1">
      <alignment horizontal="center" vertical="center" wrapText="1"/>
    </xf>
    <xf numFmtId="17" fontId="3" fillId="5" borderId="1" xfId="0" applyNumberFormat="1" applyFont="1" applyFill="1" applyBorder="1" applyAlignment="1">
      <alignment horizontal="center" vertical="center"/>
    </xf>
    <xf numFmtId="0" fontId="3" fillId="1" borderId="1" xfId="0" applyFont="1" applyFill="1" applyBorder="1" applyAlignment="1">
      <alignment horizontal="center" vertical="center"/>
    </xf>
    <xf numFmtId="0" fontId="3" fillId="1" borderId="1" xfId="0" applyFont="1" applyFill="1" applyBorder="1" applyAlignment="1" applyProtection="1">
      <alignment horizontal="center" vertical="center"/>
    </xf>
    <xf numFmtId="164" fontId="3" fillId="1" borderId="1" xfId="0" applyNumberFormat="1" applyFont="1" applyFill="1" applyBorder="1" applyAlignment="1">
      <alignment horizontal="center" vertical="center"/>
    </xf>
    <xf numFmtId="164" fontId="3" fillId="1" borderId="1" xfId="0" applyNumberFormat="1" applyFont="1" applyFill="1" applyBorder="1" applyAlignment="1" applyProtection="1">
      <alignment horizontal="center" vertical="center"/>
    </xf>
    <xf numFmtId="164" fontId="3" fillId="1" borderId="1" xfId="0" applyNumberFormat="1" applyFont="1" applyFill="1" applyBorder="1" applyAlignment="1" applyProtection="1">
      <alignment horizontal="center" vertical="center"/>
      <protection locked="0"/>
    </xf>
    <xf numFmtId="14" fontId="3" fillId="1" borderId="1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1" borderId="3" xfId="0" applyFont="1" applyFill="1" applyBorder="1" applyAlignment="1">
      <alignment horizontal="center" vertical="center"/>
    </xf>
    <xf numFmtId="14" fontId="3" fillId="1" borderId="3" xfId="0" applyNumberFormat="1" applyFont="1" applyFill="1" applyBorder="1" applyAlignment="1">
      <alignment horizontal="center" vertical="center"/>
    </xf>
    <xf numFmtId="164" fontId="3" fillId="1" borderId="3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7" fontId="3" fillId="0" borderId="3" xfId="0" applyNumberFormat="1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164" fontId="3" fillId="5" borderId="1" xfId="0" applyNumberFormat="1" applyFont="1" applyFill="1" applyBorder="1" applyAlignment="1" applyProtection="1">
      <alignment horizontal="center" vertical="center"/>
      <protection locked="0"/>
    </xf>
    <xf numFmtId="14" fontId="1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14" fontId="3" fillId="0" borderId="1" xfId="0" applyNumberFormat="1" applyFont="1" applyFill="1" applyBorder="1" applyAlignment="1">
      <alignment horizontal="center" vertical="center"/>
    </xf>
    <xf numFmtId="17" fontId="3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vertical="center"/>
    </xf>
    <xf numFmtId="0" fontId="4" fillId="4" borderId="1" xfId="0" applyFont="1" applyFill="1" applyBorder="1" applyAlignment="1">
      <alignment vertical="center"/>
    </xf>
    <xf numFmtId="164" fontId="9" fillId="0" borderId="1" xfId="0" applyNumberFormat="1" applyFont="1" applyBorder="1" applyAlignment="1">
      <alignment horizontal="center" vertical="center"/>
    </xf>
    <xf numFmtId="17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/>
    </xf>
    <xf numFmtId="14" fontId="1" fillId="1" borderId="1" xfId="0" applyNumberFormat="1" applyFont="1" applyFill="1" applyBorder="1" applyAlignment="1">
      <alignment horizontal="center" vertical="center" wrapText="1"/>
    </xf>
    <xf numFmtId="17" fontId="1" fillId="0" borderId="1" xfId="2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 applyProtection="1">
      <alignment horizontal="center" vertical="center" wrapText="1"/>
      <protection locked="0"/>
    </xf>
    <xf numFmtId="14" fontId="4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horizontal="center" vertical="center"/>
    </xf>
    <xf numFmtId="164" fontId="3" fillId="7" borderId="1" xfId="0" applyNumberFormat="1" applyFont="1" applyFill="1" applyBorder="1" applyAlignment="1" applyProtection="1">
      <alignment horizontal="center" vertical="center"/>
    </xf>
    <xf numFmtId="0" fontId="3" fillId="6" borderId="1" xfId="0" applyFont="1" applyFill="1" applyBorder="1" applyAlignment="1" applyProtection="1">
      <alignment horizontal="center" vertical="center"/>
      <protection locked="0"/>
    </xf>
    <xf numFmtId="14" fontId="4" fillId="7" borderId="3" xfId="0" applyNumberFormat="1" applyFont="1" applyFill="1" applyBorder="1" applyAlignment="1">
      <alignment horizontal="center" vertical="center" wrapText="1"/>
    </xf>
    <xf numFmtId="164" fontId="4" fillId="1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17" fontId="4" fillId="0" borderId="3" xfId="0" applyNumberFormat="1" applyFont="1" applyFill="1" applyBorder="1" applyAlignment="1">
      <alignment horizontal="center" vertical="center" wrapText="1"/>
    </xf>
    <xf numFmtId="17" fontId="1" fillId="0" borderId="3" xfId="2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/>
    </xf>
    <xf numFmtId="14" fontId="1" fillId="1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17" fontId="3" fillId="0" borderId="3" xfId="0" applyNumberFormat="1" applyFont="1" applyFill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vertical="center"/>
    </xf>
    <xf numFmtId="0" fontId="3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 applyProtection="1">
      <alignment horizontal="center" vertical="center" wrapText="1"/>
      <protection locked="0"/>
    </xf>
    <xf numFmtId="14" fontId="4" fillId="9" borderId="1" xfId="0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 applyProtection="1">
      <alignment horizontal="center" vertical="center"/>
    </xf>
    <xf numFmtId="14" fontId="3" fillId="9" borderId="1" xfId="0" applyNumberFormat="1" applyFont="1" applyFill="1" applyBorder="1" applyAlignment="1">
      <alignment horizontal="center" vertical="center"/>
    </xf>
    <xf numFmtId="164" fontId="3" fillId="9" borderId="1" xfId="0" applyNumberFormat="1" applyFont="1" applyFill="1" applyBorder="1" applyAlignment="1">
      <alignment horizontal="center" vertical="center"/>
    </xf>
    <xf numFmtId="164" fontId="3" fillId="9" borderId="1" xfId="0" applyNumberFormat="1" applyFont="1" applyFill="1" applyBorder="1" applyAlignment="1" applyProtection="1">
      <alignment horizontal="center" vertical="center"/>
    </xf>
    <xf numFmtId="164" fontId="3" fillId="9" borderId="1" xfId="0" applyNumberFormat="1" applyFont="1" applyFill="1" applyBorder="1" applyAlignment="1" applyProtection="1">
      <alignment horizontal="center" vertical="center"/>
      <protection locked="0"/>
    </xf>
    <xf numFmtId="0" fontId="3" fillId="9" borderId="1" xfId="0" applyFont="1" applyFill="1" applyBorder="1" applyAlignment="1" applyProtection="1">
      <alignment horizontal="center" vertical="center"/>
      <protection locked="0"/>
    </xf>
    <xf numFmtId="0" fontId="4" fillId="9" borderId="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vertical="center"/>
    </xf>
    <xf numFmtId="0" fontId="3" fillId="9" borderId="3" xfId="0" applyFont="1" applyFill="1" applyBorder="1" applyAlignment="1">
      <alignment horizontal="center" vertical="center"/>
    </xf>
    <xf numFmtId="164" fontId="3" fillId="9" borderId="3" xfId="0" applyNumberFormat="1" applyFont="1" applyFill="1" applyBorder="1" applyAlignment="1">
      <alignment horizontal="center" vertical="center"/>
    </xf>
    <xf numFmtId="14" fontId="3" fillId="9" borderId="3" xfId="0" applyNumberFormat="1" applyFont="1" applyFill="1" applyBorder="1" applyAlignment="1">
      <alignment horizontal="center" vertical="center"/>
    </xf>
    <xf numFmtId="17" fontId="3" fillId="9" borderId="3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17" fontId="9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0" xfId="0" applyNumberFormat="1" applyFont="1" applyAlignment="1" applyProtection="1">
      <alignment horizontal="center" vertical="center"/>
      <protection locked="0"/>
    </xf>
    <xf numFmtId="16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0" borderId="2" xfId="0" applyFont="1" applyBorder="1" applyAlignment="1" applyProtection="1">
      <alignment horizontal="center" vertical="center" wrapText="1"/>
      <protection locked="0"/>
    </xf>
    <xf numFmtId="165" fontId="1" fillId="0" borderId="3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14" fontId="2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17" fontId="9" fillId="0" borderId="1" xfId="0" applyNumberFormat="1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</cellXfs>
  <cellStyles count="3">
    <cellStyle name="Insatisfaisant" xfId="2" builtinId="27"/>
    <cellStyle name="MATERNITE" xfId="1"/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</dxf>
    <dxf>
      <fill>
        <patternFill>
          <bgColor rgb="FFFFFF00"/>
        </patternFill>
      </fill>
    </dxf>
    <dxf>
      <font>
        <b/>
        <i val="0"/>
        <color rgb="FFFF0000"/>
      </font>
    </dxf>
    <dxf>
      <fill>
        <patternFill>
          <bgColor rgb="FF92D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Medium9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P_Paie\PREPARATION%20PAIE\2018\SUIVI%20DES%20ARRETS\suivi%20ijss%202018%20IDF%20ET%20R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Maladie"/>
      <sheetName val="Prévoyance"/>
      <sheetName val="Liste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93"/>
  <sheetViews>
    <sheetView topLeftCell="E1" zoomScaleNormal="100" workbookViewId="0">
      <pane ySplit="1" topLeftCell="A8" activePane="bottomLeft" state="frozen"/>
      <selection pane="bottomLeft" activeCell="S32" sqref="S32"/>
    </sheetView>
  </sheetViews>
  <sheetFormatPr baseColWidth="10" defaultColWidth="9.140625" defaultRowHeight="24.95" customHeight="1" x14ac:dyDescent="0.25"/>
  <cols>
    <col min="1" max="1" width="8.140625" style="9" bestFit="1" customWidth="1"/>
    <col min="2" max="2" width="20.5703125" style="10" bestFit="1" customWidth="1"/>
    <col min="3" max="3" width="13.5703125" style="8" bestFit="1" customWidth="1"/>
    <col min="4" max="4" width="10.28515625" style="9" customWidth="1"/>
    <col min="5" max="5" width="11.85546875" style="9" customWidth="1"/>
    <col min="6" max="6" width="12.140625" style="9" customWidth="1"/>
    <col min="7" max="8" width="12" style="9" customWidth="1"/>
    <col min="9" max="9" width="9.5703125" style="3" customWidth="1"/>
    <col min="10" max="10" width="9.5703125" style="9" customWidth="1"/>
    <col min="11" max="11" width="6.85546875" style="3" customWidth="1"/>
    <col min="12" max="12" width="12" style="9" customWidth="1"/>
    <col min="13" max="13" width="11.85546875" style="9" customWidth="1"/>
    <col min="14" max="14" width="9.5703125" style="3" customWidth="1"/>
    <col min="15" max="15" width="12" style="11" customWidth="1"/>
    <col min="16" max="16" width="28.140625" style="5" customWidth="1"/>
    <col min="17" max="17" width="13" style="11" customWidth="1"/>
    <col min="18" max="18" width="10.5703125" style="5" customWidth="1"/>
    <col min="19" max="19" width="34.85546875" style="9" customWidth="1"/>
    <col min="20" max="20" width="6.5703125" style="9" customWidth="1"/>
    <col min="21" max="16384" width="9.140625" style="8"/>
  </cols>
  <sheetData>
    <row r="1" spans="1:20" s="29" customFormat="1" ht="36" x14ac:dyDescent="0.25">
      <c r="A1" s="21" t="s">
        <v>0</v>
      </c>
      <c r="B1" s="38" t="s">
        <v>1</v>
      </c>
      <c r="C1" s="21" t="s">
        <v>2</v>
      </c>
      <c r="D1" s="21" t="s">
        <v>14</v>
      </c>
      <c r="E1" s="21" t="s">
        <v>3</v>
      </c>
      <c r="F1" s="21" t="s">
        <v>20</v>
      </c>
      <c r="G1" s="6" t="s">
        <v>4</v>
      </c>
      <c r="H1" s="6" t="s">
        <v>5</v>
      </c>
      <c r="I1" s="1" t="s">
        <v>6</v>
      </c>
      <c r="J1" s="6" t="s">
        <v>7</v>
      </c>
      <c r="K1" s="1" t="s">
        <v>13</v>
      </c>
      <c r="L1" s="6" t="s">
        <v>17</v>
      </c>
      <c r="M1" s="6" t="s">
        <v>8</v>
      </c>
      <c r="N1" s="1" t="s">
        <v>12</v>
      </c>
      <c r="O1" s="6" t="s">
        <v>23</v>
      </c>
      <c r="P1" s="1" t="s">
        <v>24</v>
      </c>
      <c r="Q1" s="6" t="s">
        <v>22</v>
      </c>
      <c r="R1" s="1" t="s">
        <v>16</v>
      </c>
      <c r="S1" s="6" t="s">
        <v>10</v>
      </c>
      <c r="T1" s="6" t="s">
        <v>110</v>
      </c>
    </row>
    <row r="2" spans="1:20" ht="15" customHeight="1" x14ac:dyDescent="0.25">
      <c r="A2" s="14" t="s">
        <v>9</v>
      </c>
      <c r="B2" s="15" t="s">
        <v>25</v>
      </c>
      <c r="C2" s="15" t="s">
        <v>26</v>
      </c>
      <c r="D2" s="30" t="s">
        <v>15</v>
      </c>
      <c r="E2" s="22" t="s">
        <v>11</v>
      </c>
      <c r="F2" s="22"/>
      <c r="G2" s="70">
        <v>43388</v>
      </c>
      <c r="H2" s="70">
        <v>43394</v>
      </c>
      <c r="I2" s="68">
        <f t="shared" ref="I2:I35" si="0">IF(G2="",0,H2-G2+1)</f>
        <v>7</v>
      </c>
      <c r="J2" s="71">
        <v>3</v>
      </c>
      <c r="K2" s="68">
        <f>IF(AND(B2=B1,E2=E1),K1+I2,I2)</f>
        <v>7</v>
      </c>
      <c r="L2" s="89">
        <v>43388</v>
      </c>
      <c r="M2" s="89">
        <v>43394</v>
      </c>
      <c r="N2" s="68">
        <f t="shared" ref="N2:N35" si="1">IF(L2="",0,M2-L2+1)</f>
        <v>7</v>
      </c>
      <c r="O2" s="47">
        <v>88.68</v>
      </c>
      <c r="P2" s="4">
        <v>0</v>
      </c>
      <c r="Q2" s="7">
        <f>IF(P2="Attention 60 1ères IJSS soumises",0,O2*0.962)</f>
        <v>85.31016000000001</v>
      </c>
      <c r="R2" s="47">
        <v>82.76</v>
      </c>
      <c r="S2" s="92">
        <v>43405</v>
      </c>
      <c r="T2" s="71">
        <f t="shared" ref="T2:T35" si="2">I2-N2</f>
        <v>0</v>
      </c>
    </row>
    <row r="3" spans="1:20" ht="15" customHeight="1" x14ac:dyDescent="0.25">
      <c r="A3" s="12" t="s">
        <v>9</v>
      </c>
      <c r="B3" s="13" t="s">
        <v>25</v>
      </c>
      <c r="C3" s="13" t="s">
        <v>26</v>
      </c>
      <c r="D3" s="30" t="s">
        <v>15</v>
      </c>
      <c r="E3" s="22" t="s">
        <v>11</v>
      </c>
      <c r="F3" s="22"/>
      <c r="G3" s="70">
        <v>43407</v>
      </c>
      <c r="H3" s="70">
        <v>43424</v>
      </c>
      <c r="I3" s="68">
        <f t="shared" si="0"/>
        <v>18</v>
      </c>
      <c r="J3" s="71">
        <v>3</v>
      </c>
      <c r="K3" s="68">
        <f t="shared" ref="K3:K65" si="3">IF(AND(B3=B2,E3=E2),K2+I3,I3)</f>
        <v>25</v>
      </c>
      <c r="L3" s="89">
        <v>43407</v>
      </c>
      <c r="M3" s="89">
        <v>43424</v>
      </c>
      <c r="N3" s="68">
        <f t="shared" si="1"/>
        <v>18</v>
      </c>
      <c r="O3" s="47">
        <v>573.29999999999995</v>
      </c>
      <c r="P3" s="4">
        <v>0</v>
      </c>
      <c r="Q3" s="7">
        <f t="shared" ref="Q3:Q67" si="4">IF(P3="Attention 60 1ères IJSS soumises",0,O3*0.962)</f>
        <v>551.51459999999997</v>
      </c>
      <c r="R3" s="47">
        <v>534.9</v>
      </c>
      <c r="S3" s="92">
        <v>43435</v>
      </c>
      <c r="T3" s="71">
        <f t="shared" si="2"/>
        <v>0</v>
      </c>
    </row>
    <row r="4" spans="1:20" ht="27.75" customHeight="1" x14ac:dyDescent="0.25">
      <c r="A4" s="12" t="s">
        <v>9</v>
      </c>
      <c r="B4" s="13" t="s">
        <v>25</v>
      </c>
      <c r="C4" s="13" t="s">
        <v>26</v>
      </c>
      <c r="D4" s="30" t="s">
        <v>15</v>
      </c>
      <c r="E4" s="22" t="s">
        <v>11</v>
      </c>
      <c r="F4" s="22"/>
      <c r="G4" s="70"/>
      <c r="H4" s="70"/>
      <c r="I4" s="68"/>
      <c r="J4" s="71"/>
      <c r="K4" s="68"/>
      <c r="L4" s="114"/>
      <c r="M4" s="114"/>
      <c r="N4" s="68"/>
      <c r="O4" s="42">
        <v>62.32</v>
      </c>
      <c r="P4" s="4">
        <f t="shared" ref="P4" si="5">IF(E4="AT / MP",(O4*0.962)*50%,IF(E4="Maternité",O4*0.962,IF(K4&gt;60,"Attention 60 1ères IJSS soumises",O4*0.962)))</f>
        <v>59.951839999999997</v>
      </c>
      <c r="Q4" s="7">
        <f t="shared" ref="Q4" si="6">IF(P4="Attention 60 1ères IJSS soumises",0,O4*0.962)</f>
        <v>59.951839999999997</v>
      </c>
      <c r="R4" s="42">
        <v>58.14</v>
      </c>
      <c r="S4" s="107" t="s">
        <v>134</v>
      </c>
      <c r="T4" s="71">
        <f t="shared" si="2"/>
        <v>0</v>
      </c>
    </row>
    <row r="5" spans="1:20" ht="15" customHeight="1" x14ac:dyDescent="0.25">
      <c r="A5" s="12" t="s">
        <v>9</v>
      </c>
      <c r="B5" s="13" t="s">
        <v>25</v>
      </c>
      <c r="C5" s="13" t="s">
        <v>26</v>
      </c>
      <c r="D5" s="16" t="s">
        <v>15</v>
      </c>
      <c r="E5" s="22" t="s">
        <v>11</v>
      </c>
      <c r="F5" s="22"/>
      <c r="G5" s="23">
        <v>43444</v>
      </c>
      <c r="H5" s="23">
        <v>43465</v>
      </c>
      <c r="I5" s="2">
        <f t="shared" si="0"/>
        <v>22</v>
      </c>
      <c r="J5" s="16">
        <v>3</v>
      </c>
      <c r="K5" s="68">
        <f>IF(AND(B5=B3,E5=E3),K3+I5,I5)</f>
        <v>47</v>
      </c>
      <c r="L5" s="61"/>
      <c r="M5" s="32"/>
      <c r="N5" s="2">
        <f t="shared" si="1"/>
        <v>0</v>
      </c>
      <c r="O5" s="44"/>
      <c r="P5" s="4">
        <f t="shared" ref="P5:P37" si="7">IF(E5="AT / MP",(O5*0.962)*50%,IF(E5="Maternité",O5*0.962,IF(K5&gt;60,"Attention 60 1ères IJSS soumises",O5*0.962)))</f>
        <v>0</v>
      </c>
      <c r="Q5" s="7">
        <f t="shared" si="4"/>
        <v>0</v>
      </c>
      <c r="R5" s="66"/>
      <c r="S5" s="61"/>
      <c r="T5" s="71">
        <f t="shared" si="2"/>
        <v>22</v>
      </c>
    </row>
    <row r="6" spans="1:20" ht="15" customHeight="1" x14ac:dyDescent="0.25">
      <c r="A6" s="126" t="s">
        <v>9</v>
      </c>
      <c r="B6" s="127" t="s">
        <v>27</v>
      </c>
      <c r="C6" s="127" t="s">
        <v>28</v>
      </c>
      <c r="D6" s="117" t="s">
        <v>15</v>
      </c>
      <c r="E6" s="118" t="s">
        <v>11</v>
      </c>
      <c r="F6" s="118"/>
      <c r="G6" s="119">
        <v>43249</v>
      </c>
      <c r="H6" s="119">
        <v>43259</v>
      </c>
      <c r="I6" s="120">
        <f t="shared" si="0"/>
        <v>11</v>
      </c>
      <c r="J6" s="117">
        <v>3</v>
      </c>
      <c r="K6" s="120">
        <f t="shared" si="3"/>
        <v>11</v>
      </c>
      <c r="L6" s="128"/>
      <c r="M6" s="128"/>
      <c r="N6" s="120">
        <f t="shared" si="1"/>
        <v>0</v>
      </c>
      <c r="O6" s="129"/>
      <c r="P6" s="123">
        <f t="shared" si="7"/>
        <v>0</v>
      </c>
      <c r="Q6" s="124">
        <f t="shared" si="4"/>
        <v>0</v>
      </c>
      <c r="R6" s="129"/>
      <c r="S6" s="128" t="s">
        <v>135</v>
      </c>
      <c r="T6" s="125">
        <f t="shared" si="2"/>
        <v>11</v>
      </c>
    </row>
    <row r="7" spans="1:20" s="10" customFormat="1" ht="15" customHeight="1" x14ac:dyDescent="0.25">
      <c r="A7" s="14" t="s">
        <v>29</v>
      </c>
      <c r="B7" s="15" t="s">
        <v>30</v>
      </c>
      <c r="C7" s="15" t="s">
        <v>31</v>
      </c>
      <c r="D7" s="16" t="s">
        <v>15</v>
      </c>
      <c r="E7" s="22" t="s">
        <v>11</v>
      </c>
      <c r="F7" s="23"/>
      <c r="G7" s="23">
        <v>43437</v>
      </c>
      <c r="H7" s="23">
        <v>43441</v>
      </c>
      <c r="I7" s="2">
        <f t="shared" si="0"/>
        <v>5</v>
      </c>
      <c r="J7" s="16">
        <v>3</v>
      </c>
      <c r="K7" s="68">
        <f t="shared" si="3"/>
        <v>5</v>
      </c>
      <c r="L7" s="90">
        <v>43437</v>
      </c>
      <c r="M7" s="90">
        <v>43441</v>
      </c>
      <c r="N7" s="68">
        <f t="shared" si="1"/>
        <v>5</v>
      </c>
      <c r="O7" s="66">
        <v>79.66</v>
      </c>
      <c r="P7" s="4">
        <f t="shared" si="7"/>
        <v>76.632919999999999</v>
      </c>
      <c r="Q7" s="7">
        <f t="shared" si="4"/>
        <v>76.632919999999999</v>
      </c>
      <c r="R7" s="66">
        <v>74.319999999999993</v>
      </c>
      <c r="S7" s="113">
        <v>43466</v>
      </c>
      <c r="T7" s="71">
        <f t="shared" si="2"/>
        <v>0</v>
      </c>
    </row>
    <row r="8" spans="1:20" s="10" customFormat="1" ht="15" customHeight="1" x14ac:dyDescent="0.25">
      <c r="A8" s="14" t="s">
        <v>29</v>
      </c>
      <c r="B8" s="15" t="s">
        <v>30</v>
      </c>
      <c r="C8" s="15" t="s">
        <v>31</v>
      </c>
      <c r="D8" s="16" t="s">
        <v>15</v>
      </c>
      <c r="E8" s="22" t="s">
        <v>11</v>
      </c>
      <c r="F8" s="22"/>
      <c r="G8" s="23">
        <v>43455</v>
      </c>
      <c r="H8" s="23">
        <v>43458</v>
      </c>
      <c r="I8" s="2">
        <f t="shared" si="0"/>
        <v>4</v>
      </c>
      <c r="J8" s="16">
        <v>3</v>
      </c>
      <c r="K8" s="68">
        <f t="shared" si="3"/>
        <v>9</v>
      </c>
      <c r="L8" s="32">
        <v>43455</v>
      </c>
      <c r="M8" s="32">
        <v>43458</v>
      </c>
      <c r="N8" s="2">
        <f t="shared" si="1"/>
        <v>4</v>
      </c>
      <c r="O8" s="44">
        <v>41.02</v>
      </c>
      <c r="P8" s="4">
        <f t="shared" si="7"/>
        <v>39.461240000000004</v>
      </c>
      <c r="Q8" s="7">
        <f t="shared" si="4"/>
        <v>39.461240000000004</v>
      </c>
      <c r="R8" s="66">
        <v>38.270000000000003</v>
      </c>
      <c r="S8" s="67">
        <v>43466</v>
      </c>
      <c r="T8" s="71">
        <f t="shared" si="2"/>
        <v>0</v>
      </c>
    </row>
    <row r="9" spans="1:20" ht="15" customHeight="1" x14ac:dyDescent="0.25">
      <c r="A9" s="14" t="s">
        <v>29</v>
      </c>
      <c r="B9" s="15" t="s">
        <v>30</v>
      </c>
      <c r="C9" s="15" t="s">
        <v>31</v>
      </c>
      <c r="D9" s="16" t="s">
        <v>15</v>
      </c>
      <c r="E9" s="22" t="s">
        <v>11</v>
      </c>
      <c r="F9" s="22"/>
      <c r="G9" s="23">
        <v>43460</v>
      </c>
      <c r="H9" s="23">
        <v>43462</v>
      </c>
      <c r="I9" s="2">
        <f t="shared" si="0"/>
        <v>3</v>
      </c>
      <c r="J9" s="16">
        <v>3</v>
      </c>
      <c r="K9" s="68">
        <f t="shared" si="3"/>
        <v>12</v>
      </c>
      <c r="L9" s="60">
        <v>43460</v>
      </c>
      <c r="M9" s="60">
        <v>43462</v>
      </c>
      <c r="N9" s="56">
        <f t="shared" si="1"/>
        <v>3</v>
      </c>
      <c r="O9" s="57"/>
      <c r="P9" s="58">
        <f t="shared" si="7"/>
        <v>0</v>
      </c>
      <c r="Q9" s="59">
        <f t="shared" si="4"/>
        <v>0</v>
      </c>
      <c r="R9" s="57"/>
      <c r="S9" s="55" t="s">
        <v>111</v>
      </c>
      <c r="T9" s="71">
        <f t="shared" si="2"/>
        <v>0</v>
      </c>
    </row>
    <row r="10" spans="1:20" ht="15" customHeight="1" x14ac:dyDescent="0.25">
      <c r="A10" s="14" t="s">
        <v>29</v>
      </c>
      <c r="B10" s="15" t="s">
        <v>32</v>
      </c>
      <c r="C10" s="15" t="s">
        <v>33</v>
      </c>
      <c r="D10" s="16" t="s">
        <v>15</v>
      </c>
      <c r="E10" s="22" t="s">
        <v>11</v>
      </c>
      <c r="F10" s="22"/>
      <c r="G10" s="23">
        <v>43265</v>
      </c>
      <c r="H10" s="23">
        <v>43271</v>
      </c>
      <c r="I10" s="2">
        <f t="shared" si="0"/>
        <v>7</v>
      </c>
      <c r="J10" s="16">
        <v>3</v>
      </c>
      <c r="K10" s="68">
        <f t="shared" si="3"/>
        <v>7</v>
      </c>
      <c r="L10" s="72">
        <v>43270</v>
      </c>
      <c r="M10" s="72">
        <v>43273</v>
      </c>
      <c r="N10" s="2">
        <f t="shared" si="1"/>
        <v>4</v>
      </c>
      <c r="O10" s="41">
        <v>34.700000000000003</v>
      </c>
      <c r="P10" s="4">
        <f t="shared" si="7"/>
        <v>33.381399999999999</v>
      </c>
      <c r="Q10" s="7">
        <f t="shared" si="4"/>
        <v>33.381399999999999</v>
      </c>
      <c r="R10" s="41">
        <v>32.380000000000003</v>
      </c>
      <c r="S10" s="73">
        <v>43466</v>
      </c>
      <c r="T10" s="71">
        <f t="shared" si="2"/>
        <v>3</v>
      </c>
    </row>
    <row r="11" spans="1:20" ht="15" customHeight="1" x14ac:dyDescent="0.25">
      <c r="A11" s="14" t="s">
        <v>9</v>
      </c>
      <c r="B11" s="15" t="s">
        <v>34</v>
      </c>
      <c r="C11" s="15" t="s">
        <v>35</v>
      </c>
      <c r="D11" s="16" t="s">
        <v>15</v>
      </c>
      <c r="E11" s="22" t="s">
        <v>19</v>
      </c>
      <c r="F11" s="22" t="s">
        <v>21</v>
      </c>
      <c r="G11" s="23">
        <v>43383</v>
      </c>
      <c r="H11" s="23">
        <v>43409</v>
      </c>
      <c r="I11" s="2">
        <f t="shared" si="0"/>
        <v>27</v>
      </c>
      <c r="J11" s="16">
        <v>0</v>
      </c>
      <c r="K11" s="68">
        <f t="shared" si="3"/>
        <v>27</v>
      </c>
      <c r="L11" s="31">
        <v>43383</v>
      </c>
      <c r="M11" s="31">
        <v>43409</v>
      </c>
      <c r="N11" s="2">
        <f t="shared" si="1"/>
        <v>27</v>
      </c>
      <c r="O11" s="43">
        <v>1820.34</v>
      </c>
      <c r="P11" s="4">
        <f t="shared" si="7"/>
        <v>875.58353999999997</v>
      </c>
      <c r="Q11" s="7">
        <f t="shared" si="4"/>
        <v>1751.1670799999999</v>
      </c>
      <c r="R11" s="43">
        <v>1698.3</v>
      </c>
      <c r="S11" s="53">
        <v>43405</v>
      </c>
      <c r="T11" s="71">
        <f t="shared" si="2"/>
        <v>0</v>
      </c>
    </row>
    <row r="12" spans="1:20" ht="15" customHeight="1" x14ac:dyDescent="0.25">
      <c r="A12" s="14" t="s">
        <v>9</v>
      </c>
      <c r="B12" s="15" t="s">
        <v>34</v>
      </c>
      <c r="C12" s="15" t="s">
        <v>35</v>
      </c>
      <c r="D12" s="16" t="s">
        <v>15</v>
      </c>
      <c r="E12" s="22" t="s">
        <v>19</v>
      </c>
      <c r="F12" s="22" t="s">
        <v>21</v>
      </c>
      <c r="G12" s="23">
        <v>43410</v>
      </c>
      <c r="H12" s="23">
        <v>43423</v>
      </c>
      <c r="I12" s="2">
        <f t="shared" si="0"/>
        <v>14</v>
      </c>
      <c r="J12" s="16">
        <v>0</v>
      </c>
      <c r="K12" s="68">
        <f t="shared" si="3"/>
        <v>41</v>
      </c>
      <c r="L12" s="31">
        <v>43410</v>
      </c>
      <c r="M12" s="31">
        <v>43423</v>
      </c>
      <c r="N12" s="2">
        <f t="shared" si="1"/>
        <v>14</v>
      </c>
      <c r="O12" s="43">
        <v>1221.43</v>
      </c>
      <c r="P12" s="4">
        <f t="shared" si="7"/>
        <v>587.50783000000001</v>
      </c>
      <c r="Q12" s="7">
        <f t="shared" si="4"/>
        <v>1175.01566</v>
      </c>
      <c r="R12" s="43">
        <v>1139.69</v>
      </c>
      <c r="S12" s="53">
        <v>43435</v>
      </c>
      <c r="T12" s="71">
        <f t="shared" si="2"/>
        <v>0</v>
      </c>
    </row>
    <row r="13" spans="1:20" ht="15" customHeight="1" x14ac:dyDescent="0.25">
      <c r="A13" s="14" t="s">
        <v>9</v>
      </c>
      <c r="B13" s="15" t="s">
        <v>34</v>
      </c>
      <c r="C13" s="15" t="s">
        <v>35</v>
      </c>
      <c r="D13" s="16" t="s">
        <v>15</v>
      </c>
      <c r="E13" s="22" t="s">
        <v>19</v>
      </c>
      <c r="F13" s="22" t="s">
        <v>21</v>
      </c>
      <c r="G13" s="23">
        <v>43424</v>
      </c>
      <c r="H13" s="23">
        <v>43438</v>
      </c>
      <c r="I13" s="2">
        <f t="shared" si="0"/>
        <v>15</v>
      </c>
      <c r="J13" s="16">
        <v>0</v>
      </c>
      <c r="K13" s="68">
        <f t="shared" si="3"/>
        <v>56</v>
      </c>
      <c r="L13" s="32">
        <v>43424</v>
      </c>
      <c r="M13" s="32">
        <v>43438</v>
      </c>
      <c r="N13" s="2">
        <f t="shared" si="1"/>
        <v>15</v>
      </c>
      <c r="O13" s="44">
        <v>1331.55</v>
      </c>
      <c r="P13" s="4">
        <f t="shared" si="7"/>
        <v>640.47555</v>
      </c>
      <c r="Q13" s="7">
        <f t="shared" si="4"/>
        <v>1280.9511</v>
      </c>
      <c r="R13" s="44">
        <v>1242.45</v>
      </c>
      <c r="S13" s="50">
        <v>43435</v>
      </c>
      <c r="T13" s="71">
        <f t="shared" si="2"/>
        <v>0</v>
      </c>
    </row>
    <row r="14" spans="1:20" ht="15" customHeight="1" x14ac:dyDescent="0.25">
      <c r="A14" s="14" t="s">
        <v>9</v>
      </c>
      <c r="B14" s="15" t="s">
        <v>34</v>
      </c>
      <c r="C14" s="15" t="s">
        <v>35</v>
      </c>
      <c r="D14" s="16" t="s">
        <v>15</v>
      </c>
      <c r="E14" s="22" t="s">
        <v>19</v>
      </c>
      <c r="F14" s="22" t="s">
        <v>21</v>
      </c>
      <c r="G14" s="23">
        <v>43439</v>
      </c>
      <c r="H14" s="23">
        <v>43453</v>
      </c>
      <c r="I14" s="2">
        <f t="shared" si="0"/>
        <v>15</v>
      </c>
      <c r="J14" s="16">
        <v>0</v>
      </c>
      <c r="K14" s="68">
        <f t="shared" si="3"/>
        <v>71</v>
      </c>
      <c r="L14" s="31">
        <v>43439</v>
      </c>
      <c r="M14" s="31">
        <v>43453</v>
      </c>
      <c r="N14" s="2">
        <f t="shared" si="1"/>
        <v>15</v>
      </c>
      <c r="O14" s="43">
        <v>1331.55</v>
      </c>
      <c r="P14" s="4">
        <f t="shared" si="7"/>
        <v>640.47555</v>
      </c>
      <c r="Q14" s="7">
        <f t="shared" si="4"/>
        <v>1280.9511</v>
      </c>
      <c r="R14" s="43">
        <v>1242.45</v>
      </c>
      <c r="S14" s="53">
        <v>43435</v>
      </c>
      <c r="T14" s="71">
        <f t="shared" si="2"/>
        <v>0</v>
      </c>
    </row>
    <row r="15" spans="1:20" ht="15" customHeight="1" x14ac:dyDescent="0.25">
      <c r="A15" s="14" t="s">
        <v>9</v>
      </c>
      <c r="B15" s="15" t="s">
        <v>34</v>
      </c>
      <c r="C15" s="15" t="s">
        <v>35</v>
      </c>
      <c r="D15" s="16" t="s">
        <v>15</v>
      </c>
      <c r="E15" s="22" t="s">
        <v>19</v>
      </c>
      <c r="F15" s="22" t="s">
        <v>21</v>
      </c>
      <c r="G15" s="23">
        <v>43454</v>
      </c>
      <c r="H15" s="23">
        <v>43472</v>
      </c>
      <c r="I15" s="2">
        <f t="shared" si="0"/>
        <v>19</v>
      </c>
      <c r="J15" s="16">
        <v>0</v>
      </c>
      <c r="K15" s="68">
        <f t="shared" si="3"/>
        <v>90</v>
      </c>
      <c r="L15" s="32">
        <v>43454</v>
      </c>
      <c r="M15" s="32">
        <v>43472</v>
      </c>
      <c r="N15" s="2">
        <f t="shared" si="1"/>
        <v>19</v>
      </c>
      <c r="O15" s="44">
        <v>1686.63</v>
      </c>
      <c r="P15" s="4">
        <f t="shared" si="7"/>
        <v>811.26903000000004</v>
      </c>
      <c r="Q15" s="7">
        <f t="shared" si="4"/>
        <v>1622.5380600000001</v>
      </c>
      <c r="R15" s="44">
        <v>1573.77</v>
      </c>
      <c r="S15" s="50">
        <v>43466</v>
      </c>
      <c r="T15" s="71">
        <f t="shared" si="2"/>
        <v>0</v>
      </c>
    </row>
    <row r="16" spans="1:20" ht="15" customHeight="1" x14ac:dyDescent="0.25">
      <c r="A16" s="14" t="s">
        <v>9</v>
      </c>
      <c r="B16" s="15" t="s">
        <v>34</v>
      </c>
      <c r="C16" s="15" t="s">
        <v>35</v>
      </c>
      <c r="D16" s="16" t="s">
        <v>15</v>
      </c>
      <c r="E16" s="22" t="s">
        <v>19</v>
      </c>
      <c r="F16" s="22" t="s">
        <v>21</v>
      </c>
      <c r="G16" s="23">
        <v>43473</v>
      </c>
      <c r="H16" s="23">
        <v>43501</v>
      </c>
      <c r="I16" s="2">
        <f t="shared" si="0"/>
        <v>29</v>
      </c>
      <c r="J16" s="16">
        <v>0</v>
      </c>
      <c r="K16" s="68">
        <f t="shared" si="3"/>
        <v>119</v>
      </c>
      <c r="L16" s="63">
        <v>43473</v>
      </c>
      <c r="M16" s="63">
        <v>43501</v>
      </c>
      <c r="N16" s="56">
        <f t="shared" si="1"/>
        <v>29</v>
      </c>
      <c r="O16" s="64"/>
      <c r="P16" s="58">
        <f t="shared" si="7"/>
        <v>0</v>
      </c>
      <c r="Q16" s="59">
        <f t="shared" si="4"/>
        <v>0</v>
      </c>
      <c r="R16" s="64"/>
      <c r="S16" s="62" t="s">
        <v>114</v>
      </c>
      <c r="T16" s="71">
        <f t="shared" si="2"/>
        <v>0</v>
      </c>
    </row>
    <row r="17" spans="1:20" ht="15" customHeight="1" x14ac:dyDescent="0.25">
      <c r="A17" s="14" t="s">
        <v>9</v>
      </c>
      <c r="B17" s="15" t="s">
        <v>36</v>
      </c>
      <c r="C17" s="15" t="s">
        <v>37</v>
      </c>
      <c r="D17" s="16" t="s">
        <v>15</v>
      </c>
      <c r="E17" s="22" t="s">
        <v>11</v>
      </c>
      <c r="F17" s="22"/>
      <c r="G17" s="23">
        <v>43440</v>
      </c>
      <c r="H17" s="23">
        <v>43449</v>
      </c>
      <c r="I17" s="2">
        <f t="shared" si="0"/>
        <v>10</v>
      </c>
      <c r="J17" s="16">
        <v>3</v>
      </c>
      <c r="K17" s="68">
        <f t="shared" si="3"/>
        <v>10</v>
      </c>
      <c r="L17" s="32">
        <v>43440</v>
      </c>
      <c r="M17" s="32">
        <v>43449</v>
      </c>
      <c r="N17" s="2">
        <f t="shared" si="1"/>
        <v>10</v>
      </c>
      <c r="O17" s="44">
        <v>299.88</v>
      </c>
      <c r="P17" s="4">
        <f t="shared" si="7"/>
        <v>288.48455999999999</v>
      </c>
      <c r="Q17" s="7">
        <f t="shared" si="4"/>
        <v>288.48455999999999</v>
      </c>
      <c r="R17" s="66">
        <v>279.79000000000002</v>
      </c>
      <c r="S17" s="67">
        <v>43466</v>
      </c>
      <c r="T17" s="71">
        <f t="shared" si="2"/>
        <v>0</v>
      </c>
    </row>
    <row r="18" spans="1:20" ht="15" customHeight="1" x14ac:dyDescent="0.25">
      <c r="A18" s="14" t="s">
        <v>29</v>
      </c>
      <c r="B18" s="15" t="s">
        <v>38</v>
      </c>
      <c r="C18" s="15" t="s">
        <v>39</v>
      </c>
      <c r="D18" s="16" t="s">
        <v>15</v>
      </c>
      <c r="E18" s="22" t="s">
        <v>11</v>
      </c>
      <c r="F18" s="22"/>
      <c r="G18" s="23">
        <v>43342</v>
      </c>
      <c r="H18" s="23">
        <v>43348</v>
      </c>
      <c r="I18" s="2">
        <f t="shared" si="0"/>
        <v>7</v>
      </c>
      <c r="J18" s="16">
        <v>3</v>
      </c>
      <c r="K18" s="68">
        <f t="shared" si="3"/>
        <v>7</v>
      </c>
      <c r="L18" s="72">
        <v>43342</v>
      </c>
      <c r="M18" s="72">
        <v>43348</v>
      </c>
      <c r="N18" s="68">
        <f t="shared" si="1"/>
        <v>7</v>
      </c>
      <c r="O18" s="41">
        <v>173.92</v>
      </c>
      <c r="P18" s="4">
        <f t="shared" si="7"/>
        <v>167.31103999999999</v>
      </c>
      <c r="Q18" s="7">
        <f t="shared" si="4"/>
        <v>167.31103999999999</v>
      </c>
      <c r="R18" s="41">
        <v>162.24</v>
      </c>
      <c r="S18" s="73">
        <v>43374</v>
      </c>
      <c r="T18" s="71">
        <f t="shared" si="2"/>
        <v>0</v>
      </c>
    </row>
    <row r="19" spans="1:20" ht="15" customHeight="1" x14ac:dyDescent="0.25">
      <c r="A19" s="115" t="s">
        <v>29</v>
      </c>
      <c r="B19" s="116" t="s">
        <v>38</v>
      </c>
      <c r="C19" s="116" t="s">
        <v>39</v>
      </c>
      <c r="D19" s="117" t="s">
        <v>15</v>
      </c>
      <c r="E19" s="118" t="s">
        <v>11</v>
      </c>
      <c r="F19" s="118"/>
      <c r="G19" s="119">
        <v>43354</v>
      </c>
      <c r="H19" s="119">
        <v>43363</v>
      </c>
      <c r="I19" s="120">
        <f t="shared" si="0"/>
        <v>10</v>
      </c>
      <c r="J19" s="117">
        <v>10</v>
      </c>
      <c r="K19" s="120">
        <f t="shared" si="3"/>
        <v>17</v>
      </c>
      <c r="L19" s="117"/>
      <c r="M19" s="121"/>
      <c r="N19" s="120">
        <f>IF(L19="",0,M19-L19+1)</f>
        <v>0</v>
      </c>
      <c r="O19" s="122"/>
      <c r="P19" s="123">
        <f t="shared" si="7"/>
        <v>0</v>
      </c>
      <c r="Q19" s="124">
        <f t="shared" si="4"/>
        <v>0</v>
      </c>
      <c r="R19" s="122"/>
      <c r="S19" s="117" t="s">
        <v>135</v>
      </c>
      <c r="T19" s="125">
        <f>I19-N19</f>
        <v>10</v>
      </c>
    </row>
    <row r="20" spans="1:20" ht="15" customHeight="1" x14ac:dyDescent="0.25">
      <c r="A20" s="14" t="s">
        <v>29</v>
      </c>
      <c r="B20" s="15" t="s">
        <v>38</v>
      </c>
      <c r="C20" s="15" t="s">
        <v>39</v>
      </c>
      <c r="D20" s="16" t="s">
        <v>15</v>
      </c>
      <c r="E20" s="22" t="s">
        <v>11</v>
      </c>
      <c r="F20" s="22"/>
      <c r="G20" s="23">
        <v>43416</v>
      </c>
      <c r="H20" s="23">
        <v>43425</v>
      </c>
      <c r="I20" s="2">
        <f t="shared" si="0"/>
        <v>10</v>
      </c>
      <c r="J20" s="16">
        <v>3</v>
      </c>
      <c r="K20" s="68">
        <f t="shared" si="3"/>
        <v>27</v>
      </c>
      <c r="L20" s="24">
        <v>43416</v>
      </c>
      <c r="M20" s="24">
        <v>43425</v>
      </c>
      <c r="N20" s="2">
        <f t="shared" si="1"/>
        <v>10</v>
      </c>
      <c r="O20" s="40">
        <v>310.38</v>
      </c>
      <c r="P20" s="4">
        <f t="shared" si="7"/>
        <v>298.58555999999999</v>
      </c>
      <c r="Q20" s="7">
        <f t="shared" si="4"/>
        <v>298.58555999999999</v>
      </c>
      <c r="R20" s="41">
        <v>289.58999999999997</v>
      </c>
      <c r="S20" s="50">
        <v>43435</v>
      </c>
      <c r="T20" s="71">
        <f t="shared" si="2"/>
        <v>0</v>
      </c>
    </row>
    <row r="21" spans="1:20" ht="15" customHeight="1" x14ac:dyDescent="0.25">
      <c r="A21" s="14" t="s">
        <v>29</v>
      </c>
      <c r="B21" s="15" t="s">
        <v>38</v>
      </c>
      <c r="C21" s="15" t="s">
        <v>39</v>
      </c>
      <c r="D21" s="16" t="s">
        <v>15</v>
      </c>
      <c r="E21" s="22" t="s">
        <v>11</v>
      </c>
      <c r="F21" s="22"/>
      <c r="G21" s="23">
        <v>43426</v>
      </c>
      <c r="H21" s="23">
        <v>43455</v>
      </c>
      <c r="I21" s="2">
        <f t="shared" si="0"/>
        <v>30</v>
      </c>
      <c r="J21" s="16">
        <v>0</v>
      </c>
      <c r="K21" s="68">
        <f t="shared" si="3"/>
        <v>57</v>
      </c>
      <c r="L21" s="24">
        <v>43426</v>
      </c>
      <c r="M21" s="24">
        <v>43455</v>
      </c>
      <c r="N21" s="2">
        <f t="shared" si="1"/>
        <v>30</v>
      </c>
      <c r="O21" s="40">
        <v>1278.47</v>
      </c>
      <c r="P21" s="4">
        <f t="shared" si="7"/>
        <v>1229.88814</v>
      </c>
      <c r="Q21" s="7">
        <f t="shared" si="4"/>
        <v>1229.88814</v>
      </c>
      <c r="R21" s="40">
        <v>1192.78</v>
      </c>
      <c r="S21" s="50">
        <v>43435</v>
      </c>
      <c r="T21" s="71">
        <f t="shared" si="2"/>
        <v>0</v>
      </c>
    </row>
    <row r="22" spans="1:20" ht="15" customHeight="1" x14ac:dyDescent="0.25">
      <c r="A22" s="115" t="s">
        <v>29</v>
      </c>
      <c r="B22" s="116" t="s">
        <v>40</v>
      </c>
      <c r="C22" s="116" t="s">
        <v>41</v>
      </c>
      <c r="D22" s="117" t="s">
        <v>15</v>
      </c>
      <c r="E22" s="118" t="s">
        <v>19</v>
      </c>
      <c r="F22" s="118" t="s">
        <v>21</v>
      </c>
      <c r="G22" s="119">
        <v>43120</v>
      </c>
      <c r="H22" s="119">
        <v>43142</v>
      </c>
      <c r="I22" s="120">
        <f t="shared" si="0"/>
        <v>23</v>
      </c>
      <c r="J22" s="117">
        <v>0</v>
      </c>
      <c r="K22" s="120">
        <f t="shared" si="3"/>
        <v>23</v>
      </c>
      <c r="L22" s="117"/>
      <c r="M22" s="121"/>
      <c r="N22" s="120">
        <f t="shared" si="1"/>
        <v>0</v>
      </c>
      <c r="O22" s="122"/>
      <c r="P22" s="123">
        <f t="shared" si="7"/>
        <v>0</v>
      </c>
      <c r="Q22" s="124">
        <f t="shared" si="4"/>
        <v>0</v>
      </c>
      <c r="R22" s="122"/>
      <c r="S22" s="117" t="s">
        <v>135</v>
      </c>
      <c r="T22" s="125">
        <f t="shared" si="2"/>
        <v>23</v>
      </c>
    </row>
    <row r="23" spans="1:20" ht="15" customHeight="1" x14ac:dyDescent="0.25">
      <c r="A23" s="14" t="s">
        <v>9</v>
      </c>
      <c r="B23" s="15" t="s">
        <v>42</v>
      </c>
      <c r="C23" s="15" t="s">
        <v>43</v>
      </c>
      <c r="D23" s="16" t="s">
        <v>15</v>
      </c>
      <c r="E23" s="22" t="s">
        <v>11</v>
      </c>
      <c r="F23" s="22"/>
      <c r="G23" s="23">
        <v>43199</v>
      </c>
      <c r="H23" s="23">
        <v>43200</v>
      </c>
      <c r="I23" s="2">
        <f t="shared" si="0"/>
        <v>2</v>
      </c>
      <c r="J23" s="14">
        <v>2</v>
      </c>
      <c r="K23" s="68">
        <f t="shared" si="3"/>
        <v>2</v>
      </c>
      <c r="L23" s="34">
        <v>43199</v>
      </c>
      <c r="M23" s="34">
        <v>43200</v>
      </c>
      <c r="N23" s="56">
        <f t="shared" si="1"/>
        <v>2</v>
      </c>
      <c r="O23" s="109"/>
      <c r="P23" s="58">
        <f t="shared" si="7"/>
        <v>0</v>
      </c>
      <c r="Q23" s="59">
        <f t="shared" si="4"/>
        <v>0</v>
      </c>
      <c r="R23" s="91"/>
      <c r="S23" s="91" t="s">
        <v>112</v>
      </c>
      <c r="T23" s="71">
        <f t="shared" si="2"/>
        <v>0</v>
      </c>
    </row>
    <row r="24" spans="1:20" ht="15" customHeight="1" x14ac:dyDescent="0.25">
      <c r="A24" s="14" t="s">
        <v>9</v>
      </c>
      <c r="B24" s="15" t="s">
        <v>42</v>
      </c>
      <c r="C24" s="15" t="s">
        <v>43</v>
      </c>
      <c r="D24" s="16" t="s">
        <v>15</v>
      </c>
      <c r="E24" s="22" t="s">
        <v>11</v>
      </c>
      <c r="F24" s="22"/>
      <c r="G24" s="23">
        <v>43396</v>
      </c>
      <c r="H24" s="23">
        <v>43399</v>
      </c>
      <c r="I24" s="2">
        <f t="shared" si="0"/>
        <v>4</v>
      </c>
      <c r="J24" s="14">
        <v>3</v>
      </c>
      <c r="K24" s="68">
        <f t="shared" si="3"/>
        <v>6</v>
      </c>
      <c r="L24" s="36">
        <v>43396</v>
      </c>
      <c r="M24" s="36">
        <v>43399</v>
      </c>
      <c r="N24" s="2">
        <f t="shared" si="1"/>
        <v>4</v>
      </c>
      <c r="O24" s="47">
        <v>44.27</v>
      </c>
      <c r="P24" s="4">
        <f t="shared" si="7"/>
        <v>42.587740000000004</v>
      </c>
      <c r="Q24" s="7">
        <f t="shared" si="4"/>
        <v>42.587740000000004</v>
      </c>
      <c r="R24" s="47">
        <v>41.31</v>
      </c>
      <c r="S24" s="92">
        <v>43405</v>
      </c>
      <c r="T24" s="71">
        <f t="shared" si="2"/>
        <v>0</v>
      </c>
    </row>
    <row r="25" spans="1:20" ht="15" customHeight="1" x14ac:dyDescent="0.25">
      <c r="A25" s="14" t="s">
        <v>9</v>
      </c>
      <c r="B25" s="15" t="s">
        <v>42</v>
      </c>
      <c r="C25" s="15" t="s">
        <v>43</v>
      </c>
      <c r="D25" s="16" t="s">
        <v>15</v>
      </c>
      <c r="E25" s="22" t="s">
        <v>11</v>
      </c>
      <c r="F25" s="22"/>
      <c r="G25" s="23">
        <v>43404</v>
      </c>
      <c r="H25" s="23">
        <v>43417</v>
      </c>
      <c r="I25" s="2">
        <f t="shared" si="0"/>
        <v>14</v>
      </c>
      <c r="J25" s="14">
        <v>3</v>
      </c>
      <c r="K25" s="68">
        <f t="shared" si="3"/>
        <v>20</v>
      </c>
      <c r="L25" s="35">
        <v>43404</v>
      </c>
      <c r="M25" s="35">
        <v>43417</v>
      </c>
      <c r="N25" s="2">
        <f t="shared" si="1"/>
        <v>14</v>
      </c>
      <c r="O25" s="42">
        <f>309.89+177.08</f>
        <v>486.97</v>
      </c>
      <c r="P25" s="4">
        <f t="shared" si="7"/>
        <v>468.46514000000002</v>
      </c>
      <c r="Q25" s="7">
        <f t="shared" si="4"/>
        <v>468.46514000000002</v>
      </c>
      <c r="R25" s="47">
        <f>289.17+165.24</f>
        <v>454.41</v>
      </c>
      <c r="S25" s="92">
        <v>43405</v>
      </c>
      <c r="T25" s="71">
        <f t="shared" si="2"/>
        <v>0</v>
      </c>
    </row>
    <row r="26" spans="1:20" ht="15" customHeight="1" x14ac:dyDescent="0.25">
      <c r="A26" s="14" t="s">
        <v>9</v>
      </c>
      <c r="B26" s="15" t="s">
        <v>42</v>
      </c>
      <c r="C26" s="15" t="s">
        <v>43</v>
      </c>
      <c r="D26" s="16" t="s">
        <v>15</v>
      </c>
      <c r="E26" s="22" t="s">
        <v>11</v>
      </c>
      <c r="F26" s="22"/>
      <c r="G26" s="23">
        <v>43418</v>
      </c>
      <c r="H26" s="23">
        <v>43418</v>
      </c>
      <c r="I26" s="2">
        <f t="shared" si="0"/>
        <v>1</v>
      </c>
      <c r="J26" s="12">
        <v>0</v>
      </c>
      <c r="K26" s="68">
        <f t="shared" si="3"/>
        <v>21</v>
      </c>
      <c r="L26" s="35">
        <v>43418</v>
      </c>
      <c r="M26" s="35">
        <v>43418</v>
      </c>
      <c r="N26" s="2">
        <f t="shared" si="1"/>
        <v>1</v>
      </c>
      <c r="O26" s="42">
        <v>44.27</v>
      </c>
      <c r="P26" s="4">
        <f t="shared" si="7"/>
        <v>42.587740000000004</v>
      </c>
      <c r="Q26" s="7">
        <f t="shared" si="4"/>
        <v>42.587740000000004</v>
      </c>
      <c r="R26" s="42">
        <v>41.31</v>
      </c>
      <c r="S26" s="107">
        <v>43405</v>
      </c>
      <c r="T26" s="71">
        <f t="shared" si="2"/>
        <v>0</v>
      </c>
    </row>
    <row r="27" spans="1:20" ht="15" customHeight="1" x14ac:dyDescent="0.25">
      <c r="A27" s="14" t="s">
        <v>9</v>
      </c>
      <c r="B27" s="15" t="s">
        <v>42</v>
      </c>
      <c r="C27" s="15" t="s">
        <v>43</v>
      </c>
      <c r="D27" s="16" t="s">
        <v>15</v>
      </c>
      <c r="E27" s="22" t="s">
        <v>11</v>
      </c>
      <c r="F27" s="22"/>
      <c r="G27" s="23">
        <v>43419</v>
      </c>
      <c r="H27" s="23">
        <v>43432</v>
      </c>
      <c r="I27" s="2">
        <f t="shared" si="0"/>
        <v>14</v>
      </c>
      <c r="J27" s="12">
        <v>0</v>
      </c>
      <c r="K27" s="68">
        <f t="shared" si="3"/>
        <v>35</v>
      </c>
      <c r="L27" s="35">
        <v>43419</v>
      </c>
      <c r="M27" s="35">
        <v>43432</v>
      </c>
      <c r="N27" s="2">
        <f t="shared" si="1"/>
        <v>14</v>
      </c>
      <c r="O27" s="42">
        <v>619.78</v>
      </c>
      <c r="P27" s="4">
        <f t="shared" si="7"/>
        <v>596.22835999999995</v>
      </c>
      <c r="Q27" s="7">
        <f t="shared" si="4"/>
        <v>596.22835999999995</v>
      </c>
      <c r="R27" s="42">
        <v>578.34</v>
      </c>
      <c r="S27" s="107">
        <v>43435</v>
      </c>
      <c r="T27" s="71">
        <f t="shared" si="2"/>
        <v>0</v>
      </c>
    </row>
    <row r="28" spans="1:20" ht="15" customHeight="1" x14ac:dyDescent="0.25">
      <c r="A28" s="14" t="s">
        <v>9</v>
      </c>
      <c r="B28" s="15" t="s">
        <v>42</v>
      </c>
      <c r="C28" s="15" t="s">
        <v>43</v>
      </c>
      <c r="D28" s="16" t="s">
        <v>15</v>
      </c>
      <c r="E28" s="22" t="s">
        <v>11</v>
      </c>
      <c r="F28" s="22"/>
      <c r="G28" s="23">
        <v>43433</v>
      </c>
      <c r="H28" s="23">
        <v>43434</v>
      </c>
      <c r="I28" s="2">
        <f t="shared" si="0"/>
        <v>2</v>
      </c>
      <c r="J28" s="12">
        <v>0</v>
      </c>
      <c r="K28" s="68">
        <f t="shared" si="3"/>
        <v>37</v>
      </c>
      <c r="L28" s="35">
        <v>43433</v>
      </c>
      <c r="M28" s="35">
        <v>43434</v>
      </c>
      <c r="N28" s="2">
        <f t="shared" si="1"/>
        <v>2</v>
      </c>
      <c r="O28" s="42">
        <v>88.54</v>
      </c>
      <c r="P28" s="4">
        <f t="shared" si="7"/>
        <v>85.175480000000007</v>
      </c>
      <c r="Q28" s="7">
        <f t="shared" si="4"/>
        <v>85.175480000000007</v>
      </c>
      <c r="R28" s="42">
        <v>82.62</v>
      </c>
      <c r="S28" s="107">
        <v>43435</v>
      </c>
      <c r="T28" s="71">
        <f t="shared" si="2"/>
        <v>0</v>
      </c>
    </row>
    <row r="29" spans="1:20" ht="15" customHeight="1" x14ac:dyDescent="0.25">
      <c r="A29" s="14" t="s">
        <v>9</v>
      </c>
      <c r="B29" s="15" t="s">
        <v>42</v>
      </c>
      <c r="C29" s="15" t="s">
        <v>43</v>
      </c>
      <c r="D29" s="16" t="s">
        <v>15</v>
      </c>
      <c r="E29" s="22" t="s">
        <v>11</v>
      </c>
      <c r="F29" s="22"/>
      <c r="G29" s="23">
        <v>43442</v>
      </c>
      <c r="H29" s="23">
        <v>43464</v>
      </c>
      <c r="I29" s="2">
        <f t="shared" si="0"/>
        <v>23</v>
      </c>
      <c r="J29" s="61">
        <v>3</v>
      </c>
      <c r="K29" s="68">
        <f t="shared" si="3"/>
        <v>60</v>
      </c>
      <c r="L29" s="32">
        <v>43442</v>
      </c>
      <c r="M29" s="32">
        <v>43464</v>
      </c>
      <c r="N29" s="2">
        <f t="shared" si="1"/>
        <v>23</v>
      </c>
      <c r="O29" s="44">
        <v>886.8</v>
      </c>
      <c r="P29" s="4">
        <f t="shared" si="7"/>
        <v>853.10159999999996</v>
      </c>
      <c r="Q29" s="7">
        <f t="shared" si="4"/>
        <v>853.10159999999996</v>
      </c>
      <c r="R29" s="66">
        <v>827.4</v>
      </c>
      <c r="S29" s="113">
        <v>43466</v>
      </c>
      <c r="T29" s="71">
        <f t="shared" si="2"/>
        <v>0</v>
      </c>
    </row>
    <row r="30" spans="1:20" ht="15" customHeight="1" x14ac:dyDescent="0.25">
      <c r="A30" s="14" t="s">
        <v>9</v>
      </c>
      <c r="B30" s="15" t="s">
        <v>42</v>
      </c>
      <c r="C30" s="15" t="s">
        <v>43</v>
      </c>
      <c r="D30" s="16" t="s">
        <v>15</v>
      </c>
      <c r="E30" s="22" t="s">
        <v>11</v>
      </c>
      <c r="F30" s="22"/>
      <c r="G30" s="23">
        <v>43465</v>
      </c>
      <c r="H30" s="23">
        <v>43482</v>
      </c>
      <c r="I30" s="2">
        <f t="shared" ref="I30" si="8">IF(G30="",0,H30-G30+1)</f>
        <v>18</v>
      </c>
      <c r="J30" s="61">
        <v>0</v>
      </c>
      <c r="K30" s="68">
        <f t="shared" si="3"/>
        <v>78</v>
      </c>
      <c r="L30" s="32">
        <v>43465</v>
      </c>
      <c r="M30" s="32">
        <v>43482</v>
      </c>
      <c r="N30" s="2">
        <f t="shared" ref="N30" si="9">IF(L30="",0,M30-L30+1)</f>
        <v>18</v>
      </c>
      <c r="O30" s="44">
        <v>709.44</v>
      </c>
      <c r="P30" s="4" t="str">
        <f t="shared" ref="P30" si="10">IF(E30="AT / MP",(O30*0.962)*50%,IF(E30="Maternité",O30*0.962,IF(K30&gt;60,"Attention 60 1ères IJSS soumises",O30*0.962)))</f>
        <v>Attention 60 1ères IJSS soumises</v>
      </c>
      <c r="Q30" s="7">
        <f t="shared" ref="Q30" si="11">IF(P30="Attention 60 1ères IJSS soumises",0,O30*0.962)</f>
        <v>0</v>
      </c>
      <c r="R30" s="66">
        <v>661.94</v>
      </c>
      <c r="S30" s="113">
        <v>43466</v>
      </c>
      <c r="T30" s="71">
        <f t="shared" ref="T30" si="12">I30-N30</f>
        <v>0</v>
      </c>
    </row>
    <row r="31" spans="1:20" ht="15" customHeight="1" x14ac:dyDescent="0.25">
      <c r="A31" s="14" t="s">
        <v>9</v>
      </c>
      <c r="B31" s="15" t="s">
        <v>42</v>
      </c>
      <c r="C31" s="15" t="s">
        <v>43</v>
      </c>
      <c r="D31" s="16" t="s">
        <v>15</v>
      </c>
      <c r="E31" s="22" t="s">
        <v>11</v>
      </c>
      <c r="F31" s="22"/>
      <c r="G31" s="23">
        <v>43483</v>
      </c>
      <c r="H31" s="23">
        <v>43494</v>
      </c>
      <c r="I31" s="2">
        <f t="shared" si="0"/>
        <v>12</v>
      </c>
      <c r="J31" s="61">
        <v>0</v>
      </c>
      <c r="K31" s="68">
        <f t="shared" si="3"/>
        <v>90</v>
      </c>
      <c r="L31" s="32">
        <v>43483</v>
      </c>
      <c r="M31" s="32">
        <v>43494</v>
      </c>
      <c r="N31" s="2">
        <f t="shared" si="1"/>
        <v>12</v>
      </c>
      <c r="O31" s="44">
        <v>532.08000000000004</v>
      </c>
      <c r="P31" s="4" t="str">
        <f t="shared" si="7"/>
        <v>Attention 60 1ères IJSS soumises</v>
      </c>
      <c r="Q31" s="7">
        <f t="shared" si="4"/>
        <v>0</v>
      </c>
      <c r="R31" s="66">
        <v>579.23</v>
      </c>
      <c r="S31" s="112" t="s">
        <v>133</v>
      </c>
      <c r="T31" s="71">
        <f t="shared" si="2"/>
        <v>0</v>
      </c>
    </row>
    <row r="32" spans="1:20" ht="14.25" customHeight="1" x14ac:dyDescent="0.25">
      <c r="A32" s="14" t="s">
        <v>9</v>
      </c>
      <c r="B32" s="15" t="s">
        <v>42</v>
      </c>
      <c r="C32" s="15" t="s">
        <v>43</v>
      </c>
      <c r="D32" s="16" t="s">
        <v>15</v>
      </c>
      <c r="E32" s="22" t="s">
        <v>11</v>
      </c>
      <c r="F32" s="22"/>
      <c r="G32" s="23">
        <v>43495</v>
      </c>
      <c r="H32" s="23">
        <v>43511</v>
      </c>
      <c r="I32" s="2">
        <f t="shared" si="0"/>
        <v>17</v>
      </c>
      <c r="J32" s="61">
        <v>0</v>
      </c>
      <c r="K32" s="68">
        <f t="shared" si="3"/>
        <v>107</v>
      </c>
      <c r="L32" s="63">
        <v>43495</v>
      </c>
      <c r="M32" s="63">
        <v>43496</v>
      </c>
      <c r="N32" s="56">
        <f t="shared" si="1"/>
        <v>2</v>
      </c>
      <c r="O32" s="64"/>
      <c r="P32" s="58" t="str">
        <f t="shared" si="7"/>
        <v>Attention 60 1ères IJSS soumises</v>
      </c>
      <c r="Q32" s="59">
        <f t="shared" si="4"/>
        <v>0</v>
      </c>
      <c r="R32" s="64"/>
      <c r="S32" s="62" t="s">
        <v>114</v>
      </c>
      <c r="T32" s="71">
        <f t="shared" si="2"/>
        <v>15</v>
      </c>
    </row>
    <row r="33" spans="1:20" ht="15" customHeight="1" x14ac:dyDescent="0.25">
      <c r="A33" s="14" t="s">
        <v>9</v>
      </c>
      <c r="B33" s="15" t="s">
        <v>44</v>
      </c>
      <c r="C33" s="15" t="s">
        <v>45</v>
      </c>
      <c r="D33" s="16" t="s">
        <v>15</v>
      </c>
      <c r="E33" s="22" t="s">
        <v>11</v>
      </c>
      <c r="F33" s="22"/>
      <c r="G33" s="23">
        <v>43452</v>
      </c>
      <c r="H33" s="23">
        <v>43455</v>
      </c>
      <c r="I33" s="2">
        <f t="shared" si="0"/>
        <v>4</v>
      </c>
      <c r="J33" s="16">
        <v>3</v>
      </c>
      <c r="K33" s="68">
        <f t="shared" si="3"/>
        <v>4</v>
      </c>
      <c r="L33" s="24">
        <v>43452</v>
      </c>
      <c r="M33" s="24">
        <v>43455</v>
      </c>
      <c r="N33" s="2">
        <f t="shared" si="1"/>
        <v>4</v>
      </c>
      <c r="O33" s="40">
        <v>40.33</v>
      </c>
      <c r="P33" s="4">
        <f t="shared" si="7"/>
        <v>38.797459999999994</v>
      </c>
      <c r="Q33" s="7">
        <f t="shared" si="4"/>
        <v>38.797459999999994</v>
      </c>
      <c r="R33" s="41">
        <v>37.630000000000003</v>
      </c>
      <c r="S33" s="50">
        <v>43466</v>
      </c>
      <c r="T33" s="71">
        <f t="shared" si="2"/>
        <v>0</v>
      </c>
    </row>
    <row r="34" spans="1:20" ht="15" customHeight="1" x14ac:dyDescent="0.25">
      <c r="A34" s="14" t="s">
        <v>9</v>
      </c>
      <c r="B34" s="15" t="s">
        <v>46</v>
      </c>
      <c r="C34" s="15" t="s">
        <v>47</v>
      </c>
      <c r="D34" s="16" t="s">
        <v>15</v>
      </c>
      <c r="E34" s="22" t="s">
        <v>11</v>
      </c>
      <c r="F34" s="22"/>
      <c r="G34" s="23">
        <v>43451</v>
      </c>
      <c r="H34" s="23">
        <v>43455</v>
      </c>
      <c r="I34" s="2">
        <f t="shared" si="0"/>
        <v>5</v>
      </c>
      <c r="J34" s="16">
        <v>3</v>
      </c>
      <c r="K34" s="68">
        <f t="shared" si="3"/>
        <v>5</v>
      </c>
      <c r="L34" s="24">
        <v>43451</v>
      </c>
      <c r="M34" s="24">
        <v>43455</v>
      </c>
      <c r="N34" s="2">
        <f t="shared" si="1"/>
        <v>5</v>
      </c>
      <c r="O34" s="40">
        <v>72.98</v>
      </c>
      <c r="P34" s="4">
        <f t="shared" si="7"/>
        <v>70.206760000000003</v>
      </c>
      <c r="Q34" s="7">
        <f t="shared" si="4"/>
        <v>70.206760000000003</v>
      </c>
      <c r="R34" s="41">
        <v>68.099999999999994</v>
      </c>
      <c r="S34" s="50">
        <v>43466</v>
      </c>
      <c r="T34" s="71">
        <f t="shared" si="2"/>
        <v>0</v>
      </c>
    </row>
    <row r="35" spans="1:20" ht="15" customHeight="1" x14ac:dyDescent="0.25">
      <c r="A35" s="14" t="s">
        <v>29</v>
      </c>
      <c r="B35" s="15" t="s">
        <v>48</v>
      </c>
      <c r="C35" s="15" t="s">
        <v>49</v>
      </c>
      <c r="D35" s="16" t="s">
        <v>15</v>
      </c>
      <c r="E35" s="22" t="s">
        <v>11</v>
      </c>
      <c r="F35" s="22"/>
      <c r="G35" s="23">
        <v>43101</v>
      </c>
      <c r="H35" s="23">
        <v>43343</v>
      </c>
      <c r="I35" s="2">
        <f t="shared" si="0"/>
        <v>243</v>
      </c>
      <c r="J35" s="16">
        <v>243</v>
      </c>
      <c r="K35" s="68">
        <f t="shared" si="3"/>
        <v>243</v>
      </c>
      <c r="L35" s="55"/>
      <c r="M35" s="60"/>
      <c r="N35" s="56">
        <f t="shared" si="1"/>
        <v>0</v>
      </c>
      <c r="O35" s="57"/>
      <c r="P35" s="58" t="str">
        <f t="shared" si="7"/>
        <v>Attention 60 1ères IJSS soumises</v>
      </c>
      <c r="Q35" s="59">
        <f t="shared" si="4"/>
        <v>0</v>
      </c>
      <c r="R35" s="57"/>
      <c r="S35" s="55" t="s">
        <v>113</v>
      </c>
      <c r="T35" s="71">
        <f t="shared" si="2"/>
        <v>243</v>
      </c>
    </row>
    <row r="36" spans="1:20" ht="15" customHeight="1" x14ac:dyDescent="0.25">
      <c r="A36" s="115" t="s">
        <v>9</v>
      </c>
      <c r="B36" s="116" t="s">
        <v>50</v>
      </c>
      <c r="C36" s="116" t="s">
        <v>47</v>
      </c>
      <c r="D36" s="117" t="s">
        <v>15</v>
      </c>
      <c r="E36" s="118" t="s">
        <v>11</v>
      </c>
      <c r="F36" s="118"/>
      <c r="G36" s="119">
        <v>43291</v>
      </c>
      <c r="H36" s="119">
        <v>43294</v>
      </c>
      <c r="I36" s="120">
        <f t="shared" ref="I36:I66" si="13">IF(G36="",0,H36-G36+1)</f>
        <v>4</v>
      </c>
      <c r="J36" s="117">
        <v>3</v>
      </c>
      <c r="K36" s="120">
        <f t="shared" si="3"/>
        <v>4</v>
      </c>
      <c r="L36" s="121">
        <v>43292</v>
      </c>
      <c r="M36" s="121">
        <v>43294</v>
      </c>
      <c r="N36" s="120">
        <f t="shared" ref="N36:N66" si="14">IF(L36="",0,M36-L36+1)</f>
        <v>3</v>
      </c>
      <c r="O36" s="122"/>
      <c r="P36" s="123">
        <f t="shared" si="7"/>
        <v>0</v>
      </c>
      <c r="Q36" s="124">
        <f t="shared" si="4"/>
        <v>0</v>
      </c>
      <c r="R36" s="122"/>
      <c r="S36" s="117" t="s">
        <v>136</v>
      </c>
      <c r="T36" s="125">
        <f t="shared" ref="T36:T66" si="15">I36-N36</f>
        <v>1</v>
      </c>
    </row>
    <row r="37" spans="1:20" ht="15" customHeight="1" x14ac:dyDescent="0.25">
      <c r="A37" s="14" t="s">
        <v>29</v>
      </c>
      <c r="B37" s="15" t="s">
        <v>53</v>
      </c>
      <c r="C37" s="15" t="s">
        <v>54</v>
      </c>
      <c r="D37" s="16" t="s">
        <v>15</v>
      </c>
      <c r="E37" s="22" t="s">
        <v>19</v>
      </c>
      <c r="F37" s="22" t="s">
        <v>21</v>
      </c>
      <c r="G37" s="23">
        <v>43364</v>
      </c>
      <c r="H37" s="23">
        <v>43370</v>
      </c>
      <c r="I37" s="2">
        <f t="shared" si="13"/>
        <v>7</v>
      </c>
      <c r="J37" s="16">
        <v>0</v>
      </c>
      <c r="K37" s="68">
        <f t="shared" si="3"/>
        <v>7</v>
      </c>
      <c r="L37" s="24">
        <v>43364</v>
      </c>
      <c r="M37" s="24">
        <v>43370</v>
      </c>
      <c r="N37" s="2">
        <f t="shared" si="14"/>
        <v>7</v>
      </c>
      <c r="O37" s="40">
        <v>213.22</v>
      </c>
      <c r="P37" s="4">
        <f t="shared" si="7"/>
        <v>102.55882</v>
      </c>
      <c r="Q37" s="7">
        <f t="shared" si="4"/>
        <v>205.11763999999999</v>
      </c>
      <c r="R37" s="41">
        <v>198.94</v>
      </c>
      <c r="S37" s="50">
        <v>43466</v>
      </c>
      <c r="T37" s="71">
        <f t="shared" si="15"/>
        <v>0</v>
      </c>
    </row>
    <row r="38" spans="1:20" ht="15" customHeight="1" x14ac:dyDescent="0.25">
      <c r="A38" s="14" t="s">
        <v>9</v>
      </c>
      <c r="B38" s="15" t="s">
        <v>56</v>
      </c>
      <c r="C38" s="15" t="s">
        <v>57</v>
      </c>
      <c r="D38" s="16" t="s">
        <v>15</v>
      </c>
      <c r="E38" s="22" t="s">
        <v>19</v>
      </c>
      <c r="F38" s="22" t="s">
        <v>21</v>
      </c>
      <c r="G38" s="23">
        <v>43430</v>
      </c>
      <c r="H38" s="23">
        <v>43489</v>
      </c>
      <c r="I38" s="2">
        <f t="shared" si="13"/>
        <v>60</v>
      </c>
      <c r="J38" s="16">
        <v>0</v>
      </c>
      <c r="K38" s="68">
        <f t="shared" si="3"/>
        <v>60</v>
      </c>
      <c r="L38" s="24">
        <v>43430</v>
      </c>
      <c r="M38" s="24">
        <v>43487</v>
      </c>
      <c r="N38" s="2">
        <f t="shared" si="14"/>
        <v>58</v>
      </c>
      <c r="O38" s="44">
        <v>2885.12</v>
      </c>
      <c r="P38" s="4">
        <f t="shared" ref="P38:P61" si="16">IF(E38="AT / MP",(O38*0.962)*50%,IF(E38="Maternité",O38*0.962,IF(K38&gt;60,"Attention 60 1ères IJSS soumises",O38*0.962)))</f>
        <v>1387.74272</v>
      </c>
      <c r="Q38" s="7">
        <f t="shared" si="4"/>
        <v>2775.4854399999999</v>
      </c>
      <c r="R38" s="66">
        <v>2691.94</v>
      </c>
      <c r="S38" s="67">
        <v>43466</v>
      </c>
      <c r="T38" s="71">
        <f t="shared" si="15"/>
        <v>2</v>
      </c>
    </row>
    <row r="39" spans="1:20" ht="15" customHeight="1" x14ac:dyDescent="0.25">
      <c r="A39" s="14" t="s">
        <v>9</v>
      </c>
      <c r="B39" s="15" t="s">
        <v>56</v>
      </c>
      <c r="C39" s="15" t="s">
        <v>57</v>
      </c>
      <c r="D39" s="16" t="s">
        <v>15</v>
      </c>
      <c r="E39" s="22" t="s">
        <v>19</v>
      </c>
      <c r="F39" s="22" t="s">
        <v>21</v>
      </c>
      <c r="G39" s="23">
        <v>43490</v>
      </c>
      <c r="H39" s="23">
        <v>43490</v>
      </c>
      <c r="I39" s="2">
        <f t="shared" si="13"/>
        <v>1</v>
      </c>
      <c r="J39" s="16">
        <v>0</v>
      </c>
      <c r="K39" s="68">
        <f t="shared" si="3"/>
        <v>61</v>
      </c>
      <c r="L39" s="24"/>
      <c r="M39" s="24"/>
      <c r="N39" s="2">
        <f t="shared" si="14"/>
        <v>0</v>
      </c>
      <c r="O39" s="40"/>
      <c r="P39" s="4">
        <f t="shared" si="16"/>
        <v>0</v>
      </c>
      <c r="Q39" s="7">
        <f t="shared" si="4"/>
        <v>0</v>
      </c>
      <c r="R39" s="41"/>
      <c r="S39" s="16"/>
      <c r="T39" s="71">
        <f t="shared" si="15"/>
        <v>1</v>
      </c>
    </row>
    <row r="40" spans="1:20" ht="15" customHeight="1" x14ac:dyDescent="0.25">
      <c r="A40" s="17" t="s">
        <v>29</v>
      </c>
      <c r="B40" s="18" t="s">
        <v>58</v>
      </c>
      <c r="C40" s="18" t="s">
        <v>59</v>
      </c>
      <c r="D40" s="19" t="s">
        <v>108</v>
      </c>
      <c r="E40" s="26" t="s">
        <v>19</v>
      </c>
      <c r="F40" s="26" t="s">
        <v>21</v>
      </c>
      <c r="G40" s="25">
        <v>43431</v>
      </c>
      <c r="H40" s="25">
        <v>43437</v>
      </c>
      <c r="I40" s="27">
        <f t="shared" si="13"/>
        <v>7</v>
      </c>
      <c r="J40" s="20">
        <v>0</v>
      </c>
      <c r="K40" s="68">
        <f t="shared" si="3"/>
        <v>7</v>
      </c>
      <c r="L40" s="25">
        <v>43431</v>
      </c>
      <c r="M40" s="25">
        <v>43437</v>
      </c>
      <c r="N40" s="27">
        <f t="shared" si="14"/>
        <v>7</v>
      </c>
      <c r="O40" s="45">
        <v>278.88</v>
      </c>
      <c r="P40" s="28">
        <f t="shared" si="16"/>
        <v>134.14127999999999</v>
      </c>
      <c r="Q40" s="69">
        <f t="shared" si="4"/>
        <v>268.28255999999999</v>
      </c>
      <c r="R40" s="45">
        <v>260.19</v>
      </c>
      <c r="S40" s="19">
        <v>43435</v>
      </c>
      <c r="T40" s="71">
        <f t="shared" si="15"/>
        <v>0</v>
      </c>
    </row>
    <row r="41" spans="1:20" ht="15" customHeight="1" x14ac:dyDescent="0.25">
      <c r="A41" s="17" t="s">
        <v>29</v>
      </c>
      <c r="B41" s="18" t="s">
        <v>58</v>
      </c>
      <c r="C41" s="18" t="s">
        <v>59</v>
      </c>
      <c r="D41" s="19" t="s">
        <v>108</v>
      </c>
      <c r="E41" s="26" t="s">
        <v>11</v>
      </c>
      <c r="F41" s="26"/>
      <c r="G41" s="25">
        <v>43444</v>
      </c>
      <c r="H41" s="25">
        <v>43479</v>
      </c>
      <c r="I41" s="27">
        <f t="shared" si="13"/>
        <v>36</v>
      </c>
      <c r="J41" s="20">
        <v>3</v>
      </c>
      <c r="K41" s="68">
        <f t="shared" si="3"/>
        <v>36</v>
      </c>
      <c r="L41" s="33">
        <v>43444</v>
      </c>
      <c r="M41" s="33">
        <v>43479</v>
      </c>
      <c r="N41" s="27">
        <f t="shared" si="14"/>
        <v>36</v>
      </c>
      <c r="O41" s="46">
        <v>1100.55</v>
      </c>
      <c r="P41" s="28">
        <f t="shared" si="16"/>
        <v>1058.7291</v>
      </c>
      <c r="Q41" s="69">
        <f t="shared" si="4"/>
        <v>1058.7291</v>
      </c>
      <c r="R41" s="46">
        <v>2127.1799999999998</v>
      </c>
      <c r="S41" s="54">
        <v>43466</v>
      </c>
      <c r="T41" s="71">
        <f t="shared" si="15"/>
        <v>0</v>
      </c>
    </row>
    <row r="42" spans="1:20" ht="15" customHeight="1" x14ac:dyDescent="0.25">
      <c r="A42" s="115" t="s">
        <v>9</v>
      </c>
      <c r="B42" s="116" t="s">
        <v>60</v>
      </c>
      <c r="C42" s="116" t="s">
        <v>61</v>
      </c>
      <c r="D42" s="117" t="s">
        <v>15</v>
      </c>
      <c r="E42" s="118" t="s">
        <v>11</v>
      </c>
      <c r="F42" s="118"/>
      <c r="G42" s="119">
        <v>43363</v>
      </c>
      <c r="H42" s="119">
        <v>43368</v>
      </c>
      <c r="I42" s="120">
        <f t="shared" si="13"/>
        <v>6</v>
      </c>
      <c r="J42" s="117">
        <v>3</v>
      </c>
      <c r="K42" s="120">
        <f t="shared" si="3"/>
        <v>6</v>
      </c>
      <c r="L42" s="130">
        <v>43363</v>
      </c>
      <c r="M42" s="130">
        <v>43368</v>
      </c>
      <c r="N42" s="120">
        <f t="shared" si="14"/>
        <v>6</v>
      </c>
      <c r="O42" s="129">
        <v>107.1</v>
      </c>
      <c r="P42" s="123">
        <f t="shared" si="16"/>
        <v>103.03019999999999</v>
      </c>
      <c r="Q42" s="124">
        <f t="shared" si="4"/>
        <v>103.03019999999999</v>
      </c>
      <c r="R42" s="129">
        <v>99.93</v>
      </c>
      <c r="S42" s="131">
        <v>43497</v>
      </c>
      <c r="T42" s="125">
        <f t="shared" si="15"/>
        <v>0</v>
      </c>
    </row>
    <row r="43" spans="1:20" ht="15" customHeight="1" x14ac:dyDescent="0.25">
      <c r="A43" s="115" t="s">
        <v>29</v>
      </c>
      <c r="B43" s="116" t="s">
        <v>62</v>
      </c>
      <c r="C43" s="116" t="s">
        <v>63</v>
      </c>
      <c r="D43" s="117" t="s">
        <v>15</v>
      </c>
      <c r="E43" s="118" t="s">
        <v>11</v>
      </c>
      <c r="F43" s="118"/>
      <c r="G43" s="119">
        <v>43276</v>
      </c>
      <c r="H43" s="119">
        <v>43279</v>
      </c>
      <c r="I43" s="120">
        <f t="shared" si="13"/>
        <v>4</v>
      </c>
      <c r="J43" s="117">
        <v>3</v>
      </c>
      <c r="K43" s="120">
        <f t="shared" si="3"/>
        <v>4</v>
      </c>
      <c r="L43" s="121">
        <v>43641</v>
      </c>
      <c r="M43" s="121">
        <v>43643</v>
      </c>
      <c r="N43" s="120">
        <f t="shared" si="14"/>
        <v>3</v>
      </c>
      <c r="O43" s="122">
        <v>0</v>
      </c>
      <c r="P43" s="123">
        <f t="shared" si="16"/>
        <v>0</v>
      </c>
      <c r="Q43" s="124">
        <f t="shared" si="4"/>
        <v>0</v>
      </c>
      <c r="R43" s="122">
        <v>0</v>
      </c>
      <c r="S43" s="117" t="s">
        <v>137</v>
      </c>
      <c r="T43" s="125">
        <f t="shared" si="15"/>
        <v>1</v>
      </c>
    </row>
    <row r="44" spans="1:20" ht="15" customHeight="1" x14ac:dyDescent="0.25">
      <c r="A44" s="14" t="s">
        <v>9</v>
      </c>
      <c r="B44" s="15" t="s">
        <v>64</v>
      </c>
      <c r="C44" s="15" t="s">
        <v>65</v>
      </c>
      <c r="D44" s="39" t="s">
        <v>15</v>
      </c>
      <c r="E44" s="22" t="s">
        <v>11</v>
      </c>
      <c r="F44" s="22"/>
      <c r="G44" s="23">
        <v>43214</v>
      </c>
      <c r="H44" s="23">
        <v>43217</v>
      </c>
      <c r="I44" s="2">
        <f t="shared" si="13"/>
        <v>4</v>
      </c>
      <c r="J44" s="14">
        <v>3</v>
      </c>
      <c r="K44" s="68">
        <f t="shared" si="3"/>
        <v>4</v>
      </c>
      <c r="L44" s="23">
        <v>43214</v>
      </c>
      <c r="M44" s="23">
        <v>43217</v>
      </c>
      <c r="N44" s="2">
        <f t="shared" si="14"/>
        <v>4</v>
      </c>
      <c r="O44" s="47">
        <v>32.36</v>
      </c>
      <c r="P44" s="4">
        <f t="shared" si="16"/>
        <v>31.130319999999998</v>
      </c>
      <c r="Q44" s="7">
        <f t="shared" si="4"/>
        <v>31.130319999999998</v>
      </c>
      <c r="R44" s="47">
        <v>30.19</v>
      </c>
      <c r="S44" s="51">
        <v>43252</v>
      </c>
      <c r="T44" s="71">
        <f t="shared" si="15"/>
        <v>0</v>
      </c>
    </row>
    <row r="45" spans="1:20" ht="15" customHeight="1" x14ac:dyDescent="0.25">
      <c r="A45" s="14" t="s">
        <v>9</v>
      </c>
      <c r="B45" s="15" t="s">
        <v>64</v>
      </c>
      <c r="C45" s="15" t="s">
        <v>65</v>
      </c>
      <c r="D45" s="39" t="s">
        <v>15</v>
      </c>
      <c r="E45" s="22" t="s">
        <v>11</v>
      </c>
      <c r="F45" s="22"/>
      <c r="G45" s="23">
        <v>43256</v>
      </c>
      <c r="H45" s="23">
        <v>43266</v>
      </c>
      <c r="I45" s="2">
        <f t="shared" si="13"/>
        <v>11</v>
      </c>
      <c r="J45" s="14">
        <v>3</v>
      </c>
      <c r="K45" s="68">
        <f t="shared" si="3"/>
        <v>15</v>
      </c>
      <c r="L45" s="23">
        <v>43256</v>
      </c>
      <c r="M45" s="23">
        <v>43266</v>
      </c>
      <c r="N45" s="2">
        <f t="shared" si="14"/>
        <v>11</v>
      </c>
      <c r="O45" s="48">
        <v>290.72000000000003</v>
      </c>
      <c r="P45" s="4">
        <f t="shared" si="16"/>
        <v>279.67264</v>
      </c>
      <c r="Q45" s="7">
        <f t="shared" si="4"/>
        <v>279.67264</v>
      </c>
      <c r="R45" s="48">
        <v>271.27999999999997</v>
      </c>
      <c r="S45" s="52">
        <v>43282</v>
      </c>
      <c r="T45" s="71">
        <f t="shared" si="15"/>
        <v>0</v>
      </c>
    </row>
    <row r="46" spans="1:20" ht="15" customHeight="1" x14ac:dyDescent="0.25">
      <c r="A46" s="14" t="s">
        <v>9</v>
      </c>
      <c r="B46" s="15" t="s">
        <v>64</v>
      </c>
      <c r="C46" s="15" t="s">
        <v>65</v>
      </c>
      <c r="D46" s="39" t="s">
        <v>15</v>
      </c>
      <c r="E46" s="22" t="s">
        <v>11</v>
      </c>
      <c r="F46" s="22"/>
      <c r="G46" s="23">
        <v>43349</v>
      </c>
      <c r="H46" s="23">
        <v>43371</v>
      </c>
      <c r="I46" s="2">
        <f t="shared" si="13"/>
        <v>23</v>
      </c>
      <c r="J46" s="14">
        <v>3</v>
      </c>
      <c r="K46" s="68">
        <f t="shared" si="3"/>
        <v>38</v>
      </c>
      <c r="L46" s="23">
        <v>43349</v>
      </c>
      <c r="M46" s="23">
        <v>43371</v>
      </c>
      <c r="N46" s="2">
        <f t="shared" si="14"/>
        <v>23</v>
      </c>
      <c r="O46" s="47">
        <v>641.79999999999995</v>
      </c>
      <c r="P46" s="4">
        <f t="shared" si="16"/>
        <v>617.41159999999991</v>
      </c>
      <c r="Q46" s="7">
        <f t="shared" si="4"/>
        <v>617.41159999999991</v>
      </c>
      <c r="R46" s="47">
        <v>598.79999999999995</v>
      </c>
      <c r="S46" s="51">
        <v>43374</v>
      </c>
      <c r="T46" s="71">
        <f t="shared" si="15"/>
        <v>0</v>
      </c>
    </row>
    <row r="47" spans="1:20" ht="15" customHeight="1" x14ac:dyDescent="0.25">
      <c r="A47" s="14" t="s">
        <v>9</v>
      </c>
      <c r="B47" s="15" t="s">
        <v>64</v>
      </c>
      <c r="C47" s="15" t="s">
        <v>65</v>
      </c>
      <c r="D47" s="16" t="s">
        <v>15</v>
      </c>
      <c r="E47" s="22" t="s">
        <v>11</v>
      </c>
      <c r="F47" s="22"/>
      <c r="G47" s="23">
        <v>43437</v>
      </c>
      <c r="H47" s="23">
        <v>43458</v>
      </c>
      <c r="I47" s="2">
        <f t="shared" si="13"/>
        <v>22</v>
      </c>
      <c r="J47" s="16">
        <v>3</v>
      </c>
      <c r="K47" s="68">
        <f t="shared" si="3"/>
        <v>60</v>
      </c>
      <c r="L47" s="24">
        <v>43437</v>
      </c>
      <c r="M47" s="24">
        <v>43458</v>
      </c>
      <c r="N47" s="2">
        <f t="shared" si="14"/>
        <v>22</v>
      </c>
      <c r="O47" s="40">
        <v>636.88</v>
      </c>
      <c r="P47" s="4">
        <f t="shared" si="16"/>
        <v>612.67855999999995</v>
      </c>
      <c r="Q47" s="7">
        <f t="shared" si="4"/>
        <v>612.67855999999995</v>
      </c>
      <c r="R47" s="41">
        <v>594.13</v>
      </c>
      <c r="S47" s="50">
        <v>43466</v>
      </c>
      <c r="T47" s="71">
        <f t="shared" si="15"/>
        <v>0</v>
      </c>
    </row>
    <row r="48" spans="1:20" ht="15" customHeight="1" x14ac:dyDescent="0.25">
      <c r="A48" s="14" t="s">
        <v>9</v>
      </c>
      <c r="B48" s="15" t="s">
        <v>64</v>
      </c>
      <c r="C48" s="15" t="s">
        <v>65</v>
      </c>
      <c r="D48" s="16" t="s">
        <v>15</v>
      </c>
      <c r="E48" s="22" t="s">
        <v>11</v>
      </c>
      <c r="F48" s="22"/>
      <c r="G48" s="23">
        <v>43459</v>
      </c>
      <c r="H48" s="23">
        <v>43464</v>
      </c>
      <c r="I48" s="2">
        <f t="shared" si="13"/>
        <v>6</v>
      </c>
      <c r="J48" s="16">
        <v>0</v>
      </c>
      <c r="K48" s="68">
        <f t="shared" si="3"/>
        <v>66</v>
      </c>
      <c r="L48" s="24">
        <v>43459</v>
      </c>
      <c r="M48" s="24">
        <v>43464</v>
      </c>
      <c r="N48" s="2">
        <f t="shared" si="14"/>
        <v>6</v>
      </c>
      <c r="O48" s="40">
        <v>201.12</v>
      </c>
      <c r="P48" s="4" t="str">
        <f t="shared" si="16"/>
        <v>Attention 60 1ères IJSS soumises</v>
      </c>
      <c r="Q48" s="7">
        <f t="shared" si="4"/>
        <v>0</v>
      </c>
      <c r="R48" s="41">
        <v>187.62</v>
      </c>
      <c r="S48" s="50">
        <v>43466</v>
      </c>
      <c r="T48" s="71">
        <f t="shared" si="15"/>
        <v>0</v>
      </c>
    </row>
    <row r="49" spans="1:20" ht="15" customHeight="1" x14ac:dyDescent="0.25">
      <c r="A49" s="115" t="s">
        <v>9</v>
      </c>
      <c r="B49" s="116" t="s">
        <v>66</v>
      </c>
      <c r="C49" s="116" t="s">
        <v>67</v>
      </c>
      <c r="D49" s="117" t="s">
        <v>15</v>
      </c>
      <c r="E49" s="118" t="s">
        <v>11</v>
      </c>
      <c r="F49" s="118"/>
      <c r="G49" s="119">
        <v>43339</v>
      </c>
      <c r="H49" s="119">
        <v>43348</v>
      </c>
      <c r="I49" s="120">
        <f t="shared" si="13"/>
        <v>10</v>
      </c>
      <c r="J49" s="128">
        <v>3</v>
      </c>
      <c r="K49" s="120">
        <f t="shared" si="3"/>
        <v>10</v>
      </c>
      <c r="L49" s="117"/>
      <c r="M49" s="121"/>
      <c r="N49" s="120">
        <f t="shared" si="14"/>
        <v>0</v>
      </c>
      <c r="O49" s="122"/>
      <c r="P49" s="123">
        <f t="shared" si="16"/>
        <v>0</v>
      </c>
      <c r="Q49" s="124">
        <f t="shared" si="4"/>
        <v>0</v>
      </c>
      <c r="R49" s="122"/>
      <c r="S49" s="117" t="s">
        <v>135</v>
      </c>
      <c r="T49" s="125">
        <f t="shared" si="15"/>
        <v>10</v>
      </c>
    </row>
    <row r="50" spans="1:20" ht="15" customHeight="1" x14ac:dyDescent="0.25">
      <c r="A50" s="14" t="s">
        <v>29</v>
      </c>
      <c r="B50" s="15" t="s">
        <v>68</v>
      </c>
      <c r="C50" s="15" t="s">
        <v>69</v>
      </c>
      <c r="D50" s="16" t="s">
        <v>15</v>
      </c>
      <c r="E50" s="22" t="s">
        <v>11</v>
      </c>
      <c r="F50" s="22"/>
      <c r="G50" s="23">
        <v>43174</v>
      </c>
      <c r="H50" s="23">
        <v>43182</v>
      </c>
      <c r="I50" s="2">
        <f t="shared" si="13"/>
        <v>9</v>
      </c>
      <c r="J50" s="61">
        <v>9</v>
      </c>
      <c r="K50" s="68">
        <f t="shared" si="3"/>
        <v>9</v>
      </c>
      <c r="L50" s="37">
        <v>43174</v>
      </c>
      <c r="M50" s="37">
        <v>43182</v>
      </c>
      <c r="N50" s="56">
        <f t="shared" si="14"/>
        <v>9</v>
      </c>
      <c r="O50" s="103"/>
      <c r="P50" s="58">
        <f t="shared" si="16"/>
        <v>0</v>
      </c>
      <c r="Q50" s="59">
        <f t="shared" si="4"/>
        <v>0</v>
      </c>
      <c r="R50" s="103"/>
      <c r="S50" s="55" t="s">
        <v>112</v>
      </c>
      <c r="T50" s="71">
        <f t="shared" si="15"/>
        <v>0</v>
      </c>
    </row>
    <row r="51" spans="1:20" ht="15" customHeight="1" x14ac:dyDescent="0.25">
      <c r="A51" s="14" t="s">
        <v>29</v>
      </c>
      <c r="B51" s="15" t="s">
        <v>68</v>
      </c>
      <c r="C51" s="15" t="s">
        <v>69</v>
      </c>
      <c r="D51" s="16" t="s">
        <v>15</v>
      </c>
      <c r="E51" s="22" t="s">
        <v>11</v>
      </c>
      <c r="F51" s="22"/>
      <c r="G51" s="23">
        <v>43189</v>
      </c>
      <c r="H51" s="23">
        <v>43196</v>
      </c>
      <c r="I51" s="2">
        <f t="shared" si="13"/>
        <v>8</v>
      </c>
      <c r="J51" s="61">
        <v>8</v>
      </c>
      <c r="K51" s="68">
        <f t="shared" si="3"/>
        <v>17</v>
      </c>
      <c r="L51" s="37">
        <v>43189</v>
      </c>
      <c r="M51" s="34">
        <v>43196</v>
      </c>
      <c r="N51" s="56">
        <f t="shared" si="14"/>
        <v>8</v>
      </c>
      <c r="O51" s="103"/>
      <c r="P51" s="58">
        <f t="shared" si="16"/>
        <v>0</v>
      </c>
      <c r="Q51" s="59">
        <f t="shared" si="4"/>
        <v>0</v>
      </c>
      <c r="R51" s="103"/>
      <c r="S51" s="55" t="s">
        <v>112</v>
      </c>
      <c r="T51" s="71">
        <f t="shared" si="15"/>
        <v>0</v>
      </c>
    </row>
    <row r="52" spans="1:20" ht="15" customHeight="1" x14ac:dyDescent="0.25">
      <c r="A52" s="14" t="s">
        <v>29</v>
      </c>
      <c r="B52" s="15" t="s">
        <v>68</v>
      </c>
      <c r="C52" s="15" t="s">
        <v>69</v>
      </c>
      <c r="D52" s="16" t="s">
        <v>15</v>
      </c>
      <c r="E52" s="22" t="s">
        <v>11</v>
      </c>
      <c r="F52" s="22"/>
      <c r="G52" s="23">
        <v>43255</v>
      </c>
      <c r="H52" s="23">
        <v>43257</v>
      </c>
      <c r="I52" s="2">
        <f t="shared" si="13"/>
        <v>3</v>
      </c>
      <c r="J52" s="16">
        <v>3</v>
      </c>
      <c r="K52" s="68">
        <f t="shared" si="3"/>
        <v>20</v>
      </c>
      <c r="L52" s="37">
        <v>43255</v>
      </c>
      <c r="M52" s="37">
        <v>43257</v>
      </c>
      <c r="N52" s="56">
        <f t="shared" si="14"/>
        <v>3</v>
      </c>
      <c r="O52" s="103"/>
      <c r="P52" s="58">
        <f t="shared" si="16"/>
        <v>0</v>
      </c>
      <c r="Q52" s="59">
        <f t="shared" si="4"/>
        <v>0</v>
      </c>
      <c r="R52" s="103"/>
      <c r="S52" s="55" t="s">
        <v>112</v>
      </c>
      <c r="T52" s="71">
        <f t="shared" si="15"/>
        <v>0</v>
      </c>
    </row>
    <row r="53" spans="1:20" ht="15" customHeight="1" x14ac:dyDescent="0.25">
      <c r="A53" s="14" t="s">
        <v>29</v>
      </c>
      <c r="B53" s="15" t="s">
        <v>68</v>
      </c>
      <c r="C53" s="15" t="s">
        <v>69</v>
      </c>
      <c r="D53" s="16" t="s">
        <v>15</v>
      </c>
      <c r="E53" s="22" t="s">
        <v>11</v>
      </c>
      <c r="F53" s="22"/>
      <c r="G53" s="23">
        <v>43282</v>
      </c>
      <c r="H53" s="23">
        <v>43287</v>
      </c>
      <c r="I53" s="2">
        <f t="shared" si="13"/>
        <v>6</v>
      </c>
      <c r="J53" s="16">
        <v>3</v>
      </c>
      <c r="K53" s="68">
        <f t="shared" si="3"/>
        <v>26</v>
      </c>
      <c r="L53" s="36">
        <v>43282</v>
      </c>
      <c r="M53" s="36">
        <v>43287</v>
      </c>
      <c r="N53" s="68">
        <f t="shared" si="14"/>
        <v>6</v>
      </c>
      <c r="O53" s="104">
        <v>115.89</v>
      </c>
      <c r="P53" s="4">
        <f t="shared" si="16"/>
        <v>111.48617999999999</v>
      </c>
      <c r="Q53" s="7">
        <f t="shared" si="4"/>
        <v>111.48617999999999</v>
      </c>
      <c r="R53" s="104">
        <v>108.12</v>
      </c>
      <c r="S53" s="73">
        <v>43374</v>
      </c>
      <c r="T53" s="71">
        <f t="shared" si="15"/>
        <v>0</v>
      </c>
    </row>
    <row r="54" spans="1:20" ht="15" customHeight="1" x14ac:dyDescent="0.25">
      <c r="A54" s="14" t="s">
        <v>29</v>
      </c>
      <c r="B54" s="15" t="s">
        <v>68</v>
      </c>
      <c r="C54" s="15" t="s">
        <v>69</v>
      </c>
      <c r="D54" s="16" t="s">
        <v>15</v>
      </c>
      <c r="E54" s="22" t="s">
        <v>11</v>
      </c>
      <c r="F54" s="22"/>
      <c r="G54" s="23">
        <v>43361</v>
      </c>
      <c r="H54" s="23">
        <v>43364</v>
      </c>
      <c r="I54" s="2">
        <f t="shared" si="13"/>
        <v>4</v>
      </c>
      <c r="J54" s="16">
        <v>3</v>
      </c>
      <c r="K54" s="68">
        <f t="shared" si="3"/>
        <v>30</v>
      </c>
      <c r="L54" s="36">
        <v>43361</v>
      </c>
      <c r="M54" s="36">
        <v>43364</v>
      </c>
      <c r="N54" s="68">
        <f t="shared" si="14"/>
        <v>4</v>
      </c>
      <c r="O54" s="104">
        <v>38.630000000000003</v>
      </c>
      <c r="P54" s="4">
        <f t="shared" si="16"/>
        <v>37.162060000000004</v>
      </c>
      <c r="Q54" s="7">
        <f t="shared" si="4"/>
        <v>37.162060000000004</v>
      </c>
      <c r="R54" s="104">
        <v>36.04</v>
      </c>
      <c r="S54" s="73">
        <v>43405</v>
      </c>
      <c r="T54" s="71">
        <f t="shared" si="15"/>
        <v>0</v>
      </c>
    </row>
    <row r="55" spans="1:20" ht="15" customHeight="1" x14ac:dyDescent="0.25">
      <c r="A55" s="14" t="s">
        <v>29</v>
      </c>
      <c r="B55" s="15" t="s">
        <v>68</v>
      </c>
      <c r="C55" s="15" t="s">
        <v>69</v>
      </c>
      <c r="D55" s="16" t="s">
        <v>15</v>
      </c>
      <c r="E55" s="22" t="s">
        <v>11</v>
      </c>
      <c r="F55" s="22"/>
      <c r="G55" s="23">
        <v>43456</v>
      </c>
      <c r="H55" s="23">
        <v>43471</v>
      </c>
      <c r="I55" s="2">
        <f t="shared" si="13"/>
        <v>16</v>
      </c>
      <c r="J55" s="16">
        <v>3</v>
      </c>
      <c r="K55" s="68">
        <f t="shared" si="3"/>
        <v>46</v>
      </c>
      <c r="L55" s="32">
        <v>43456</v>
      </c>
      <c r="M55" s="32">
        <v>43471</v>
      </c>
      <c r="N55" s="2">
        <f t="shared" si="14"/>
        <v>16</v>
      </c>
      <c r="O55" s="44">
        <v>507.13</v>
      </c>
      <c r="P55" s="4">
        <f t="shared" si="16"/>
        <v>487.85906</v>
      </c>
      <c r="Q55" s="7">
        <f t="shared" si="4"/>
        <v>487.85906</v>
      </c>
      <c r="R55" s="66">
        <v>473.07</v>
      </c>
      <c r="S55" s="67">
        <v>43466</v>
      </c>
      <c r="T55" s="71">
        <f t="shared" si="15"/>
        <v>0</v>
      </c>
    </row>
    <row r="56" spans="1:20" ht="15" customHeight="1" x14ac:dyDescent="0.25">
      <c r="A56" s="14" t="s">
        <v>29</v>
      </c>
      <c r="B56" s="15" t="s">
        <v>70</v>
      </c>
      <c r="C56" s="15" t="s">
        <v>71</v>
      </c>
      <c r="D56" s="16" t="s">
        <v>15</v>
      </c>
      <c r="E56" s="22" t="s">
        <v>11</v>
      </c>
      <c r="F56" s="22"/>
      <c r="G56" s="23">
        <v>43444</v>
      </c>
      <c r="H56" s="23">
        <v>43448</v>
      </c>
      <c r="I56" s="2">
        <f t="shared" si="13"/>
        <v>5</v>
      </c>
      <c r="J56" s="16">
        <v>3</v>
      </c>
      <c r="K56" s="68">
        <f t="shared" si="3"/>
        <v>5</v>
      </c>
      <c r="L56" s="24">
        <v>43444</v>
      </c>
      <c r="M56" s="24">
        <v>43448</v>
      </c>
      <c r="N56" s="2">
        <f t="shared" si="14"/>
        <v>5</v>
      </c>
      <c r="O56" s="40">
        <v>83.44</v>
      </c>
      <c r="P56" s="4">
        <f t="shared" si="16"/>
        <v>80.269279999999995</v>
      </c>
      <c r="Q56" s="7">
        <f t="shared" si="4"/>
        <v>80.269279999999995</v>
      </c>
      <c r="R56" s="40">
        <v>77.84</v>
      </c>
      <c r="S56" s="50">
        <v>43466</v>
      </c>
      <c r="T56" s="71">
        <f t="shared" si="15"/>
        <v>0</v>
      </c>
    </row>
    <row r="57" spans="1:20" ht="15" customHeight="1" x14ac:dyDescent="0.25">
      <c r="A57" s="14" t="s">
        <v>9</v>
      </c>
      <c r="B57" s="15" t="s">
        <v>72</v>
      </c>
      <c r="C57" s="15" t="s">
        <v>73</v>
      </c>
      <c r="D57" s="16" t="s">
        <v>15</v>
      </c>
      <c r="E57" s="22" t="s">
        <v>19</v>
      </c>
      <c r="F57" s="22" t="s">
        <v>21</v>
      </c>
      <c r="G57" s="23">
        <v>43311</v>
      </c>
      <c r="H57" s="23">
        <v>43315</v>
      </c>
      <c r="I57" s="2">
        <f t="shared" si="13"/>
        <v>5</v>
      </c>
      <c r="J57" s="16">
        <v>0</v>
      </c>
      <c r="K57" s="68">
        <f t="shared" si="3"/>
        <v>5</v>
      </c>
      <c r="L57" s="24">
        <v>43311</v>
      </c>
      <c r="M57" s="24">
        <v>43315</v>
      </c>
      <c r="N57" s="2">
        <f t="shared" si="14"/>
        <v>5</v>
      </c>
      <c r="O57" s="40">
        <v>190.55</v>
      </c>
      <c r="P57" s="4">
        <f t="shared" si="16"/>
        <v>91.65455</v>
      </c>
      <c r="Q57" s="7">
        <f t="shared" si="4"/>
        <v>183.3091</v>
      </c>
      <c r="R57" s="41">
        <v>177.8</v>
      </c>
      <c r="S57" s="16" t="s">
        <v>133</v>
      </c>
      <c r="T57" s="71">
        <f t="shared" si="15"/>
        <v>0</v>
      </c>
    </row>
    <row r="58" spans="1:20" ht="15" customHeight="1" x14ac:dyDescent="0.25">
      <c r="A58" s="14" t="s">
        <v>29</v>
      </c>
      <c r="B58" s="15" t="s">
        <v>74</v>
      </c>
      <c r="C58" s="15" t="s">
        <v>75</v>
      </c>
      <c r="D58" s="16" t="s">
        <v>15</v>
      </c>
      <c r="E58" s="22" t="s">
        <v>11</v>
      </c>
      <c r="F58" s="22"/>
      <c r="G58" s="23">
        <v>43397</v>
      </c>
      <c r="H58" s="23">
        <v>43404</v>
      </c>
      <c r="I58" s="2">
        <f t="shared" si="13"/>
        <v>8</v>
      </c>
      <c r="J58" s="16">
        <v>3</v>
      </c>
      <c r="K58" s="68">
        <f t="shared" si="3"/>
        <v>8</v>
      </c>
      <c r="L58" s="24"/>
      <c r="M58" s="24"/>
      <c r="N58" s="2">
        <f t="shared" si="14"/>
        <v>0</v>
      </c>
      <c r="O58" s="40"/>
      <c r="P58" s="4">
        <f t="shared" si="16"/>
        <v>0</v>
      </c>
      <c r="Q58" s="7">
        <f t="shared" si="4"/>
        <v>0</v>
      </c>
      <c r="R58" s="41"/>
      <c r="S58" s="16"/>
      <c r="T58" s="71">
        <f t="shared" si="15"/>
        <v>8</v>
      </c>
    </row>
    <row r="59" spans="1:20" ht="15" customHeight="1" x14ac:dyDescent="0.25">
      <c r="A59" s="14" t="s">
        <v>29</v>
      </c>
      <c r="B59" s="15" t="s">
        <v>74</v>
      </c>
      <c r="C59" s="15" t="s">
        <v>75</v>
      </c>
      <c r="D59" s="16" t="s">
        <v>15</v>
      </c>
      <c r="E59" s="22" t="s">
        <v>11</v>
      </c>
      <c r="F59" s="22"/>
      <c r="G59" s="23">
        <v>43409</v>
      </c>
      <c r="H59" s="23">
        <v>43413</v>
      </c>
      <c r="I59" s="2">
        <f t="shared" si="13"/>
        <v>5</v>
      </c>
      <c r="J59" s="16">
        <v>3</v>
      </c>
      <c r="K59" s="68">
        <f t="shared" si="3"/>
        <v>13</v>
      </c>
      <c r="L59" s="24"/>
      <c r="M59" s="24"/>
      <c r="N59" s="2">
        <f t="shared" si="14"/>
        <v>0</v>
      </c>
      <c r="O59" s="40"/>
      <c r="P59" s="4">
        <f t="shared" si="16"/>
        <v>0</v>
      </c>
      <c r="Q59" s="7">
        <f t="shared" si="4"/>
        <v>0</v>
      </c>
      <c r="R59" s="41"/>
      <c r="S59" s="16"/>
      <c r="T59" s="71">
        <f t="shared" si="15"/>
        <v>5</v>
      </c>
    </row>
    <row r="60" spans="1:20" ht="15" customHeight="1" x14ac:dyDescent="0.25">
      <c r="A60" s="17" t="s">
        <v>29</v>
      </c>
      <c r="B60" s="18" t="s">
        <v>76</v>
      </c>
      <c r="C60" s="18" t="s">
        <v>77</v>
      </c>
      <c r="D60" s="20" t="s">
        <v>108</v>
      </c>
      <c r="E60" s="26" t="s">
        <v>19</v>
      </c>
      <c r="F60" s="26" t="s">
        <v>21</v>
      </c>
      <c r="G60" s="25">
        <v>43180</v>
      </c>
      <c r="H60" s="25">
        <v>43182</v>
      </c>
      <c r="I60" s="27">
        <f t="shared" si="13"/>
        <v>3</v>
      </c>
      <c r="J60" s="20">
        <v>0</v>
      </c>
      <c r="K60" s="68">
        <f t="shared" si="3"/>
        <v>3</v>
      </c>
      <c r="L60" s="33">
        <v>43180</v>
      </c>
      <c r="M60" s="33">
        <v>43182</v>
      </c>
      <c r="N60" s="27">
        <f t="shared" si="14"/>
        <v>3</v>
      </c>
      <c r="O60" s="46">
        <v>138.93</v>
      </c>
      <c r="P60" s="28">
        <f t="shared" si="16"/>
        <v>66.825329999999994</v>
      </c>
      <c r="Q60" s="69">
        <f t="shared" si="4"/>
        <v>133.65065999999999</v>
      </c>
      <c r="R60" s="46">
        <v>129.63</v>
      </c>
      <c r="S60" s="54">
        <v>43466</v>
      </c>
      <c r="T60" s="71">
        <f t="shared" si="15"/>
        <v>0</v>
      </c>
    </row>
    <row r="61" spans="1:20" ht="15" customHeight="1" x14ac:dyDescent="0.25">
      <c r="A61" s="14" t="s">
        <v>9</v>
      </c>
      <c r="B61" s="15" t="s">
        <v>78</v>
      </c>
      <c r="C61" s="15" t="s">
        <v>79</v>
      </c>
      <c r="D61" s="16" t="s">
        <v>15</v>
      </c>
      <c r="E61" s="22" t="s">
        <v>19</v>
      </c>
      <c r="F61" s="22" t="s">
        <v>21</v>
      </c>
      <c r="G61" s="23">
        <v>43438</v>
      </c>
      <c r="H61" s="23">
        <v>43443</v>
      </c>
      <c r="I61" s="2">
        <f t="shared" si="13"/>
        <v>6</v>
      </c>
      <c r="J61" s="16">
        <v>0</v>
      </c>
      <c r="K61" s="68">
        <f t="shared" si="3"/>
        <v>6</v>
      </c>
      <c r="L61" s="16"/>
      <c r="M61" s="24"/>
      <c r="N61" s="2">
        <f t="shared" si="14"/>
        <v>0</v>
      </c>
      <c r="O61" s="40"/>
      <c r="P61" s="4">
        <f t="shared" si="16"/>
        <v>0</v>
      </c>
      <c r="Q61" s="7">
        <f t="shared" si="4"/>
        <v>0</v>
      </c>
      <c r="R61" s="41"/>
      <c r="S61" s="16" t="s">
        <v>124</v>
      </c>
      <c r="T61" s="71">
        <f t="shared" si="15"/>
        <v>6</v>
      </c>
    </row>
    <row r="62" spans="1:20" ht="15" customHeight="1" x14ac:dyDescent="0.25">
      <c r="A62" s="14" t="s">
        <v>9</v>
      </c>
      <c r="B62" s="15" t="s">
        <v>80</v>
      </c>
      <c r="C62" s="15" t="s">
        <v>81</v>
      </c>
      <c r="D62" s="16" t="s">
        <v>109</v>
      </c>
      <c r="E62" s="22" t="s">
        <v>11</v>
      </c>
      <c r="F62" s="22"/>
      <c r="G62" s="23">
        <v>43277</v>
      </c>
      <c r="H62" s="23">
        <v>43284</v>
      </c>
      <c r="I62" s="2">
        <f t="shared" si="13"/>
        <v>8</v>
      </c>
      <c r="J62" s="16">
        <v>3</v>
      </c>
      <c r="K62" s="68">
        <f t="shared" si="3"/>
        <v>8</v>
      </c>
      <c r="L62" s="108">
        <v>43277</v>
      </c>
      <c r="M62" s="108">
        <v>43284</v>
      </c>
      <c r="N62" s="2">
        <f t="shared" si="14"/>
        <v>8</v>
      </c>
      <c r="O62" s="43">
        <v>221.7</v>
      </c>
      <c r="P62" s="4">
        <v>0</v>
      </c>
      <c r="Q62" s="7">
        <f t="shared" si="4"/>
        <v>213.27539999999999</v>
      </c>
      <c r="R62" s="43">
        <v>206.85</v>
      </c>
      <c r="S62" s="49">
        <v>43282</v>
      </c>
      <c r="T62" s="71">
        <f t="shared" si="15"/>
        <v>0</v>
      </c>
    </row>
    <row r="63" spans="1:20" ht="15" customHeight="1" x14ac:dyDescent="0.25">
      <c r="A63" s="14" t="s">
        <v>9</v>
      </c>
      <c r="B63" s="15" t="s">
        <v>80</v>
      </c>
      <c r="C63" s="15" t="s">
        <v>81</v>
      </c>
      <c r="D63" s="16" t="s">
        <v>109</v>
      </c>
      <c r="E63" s="22" t="s">
        <v>11</v>
      </c>
      <c r="F63" s="22"/>
      <c r="G63" s="23">
        <v>43285</v>
      </c>
      <c r="H63" s="23">
        <v>43296</v>
      </c>
      <c r="I63" s="2">
        <f t="shared" si="13"/>
        <v>12</v>
      </c>
      <c r="J63" s="16">
        <v>3</v>
      </c>
      <c r="K63" s="68">
        <f t="shared" si="3"/>
        <v>20</v>
      </c>
      <c r="L63" s="24">
        <v>43285</v>
      </c>
      <c r="M63" s="24">
        <v>43296</v>
      </c>
      <c r="N63" s="2">
        <f t="shared" si="14"/>
        <v>12</v>
      </c>
      <c r="O63" s="40">
        <v>532.08000000000004</v>
      </c>
      <c r="P63" s="4">
        <f t="shared" ref="P63:P93" si="17">IF(E63="AT / MP",(O63*0.962)*50%,IF(E63="Maternité",O63*0.962,IF(K63&gt;60,"Attention 60 1ères IJSS soumises",O63*0.962)))</f>
        <v>511.86096000000003</v>
      </c>
      <c r="Q63" s="7">
        <f t="shared" si="4"/>
        <v>511.86096000000003</v>
      </c>
      <c r="R63" s="41">
        <v>496.44</v>
      </c>
      <c r="S63" s="50">
        <v>43466</v>
      </c>
      <c r="T63" s="71">
        <f t="shared" si="15"/>
        <v>0</v>
      </c>
    </row>
    <row r="64" spans="1:20" ht="15" customHeight="1" x14ac:dyDescent="0.25">
      <c r="A64" s="115" t="s">
        <v>9</v>
      </c>
      <c r="B64" s="116" t="s">
        <v>80</v>
      </c>
      <c r="C64" s="116" t="s">
        <v>81</v>
      </c>
      <c r="D64" s="117" t="s">
        <v>109</v>
      </c>
      <c r="E64" s="118" t="s">
        <v>11</v>
      </c>
      <c r="F64" s="118"/>
      <c r="G64" s="119">
        <v>43356</v>
      </c>
      <c r="H64" s="119">
        <v>43364</v>
      </c>
      <c r="I64" s="120">
        <f t="shared" si="13"/>
        <v>9</v>
      </c>
      <c r="J64" s="117">
        <v>3</v>
      </c>
      <c r="K64" s="120">
        <f t="shared" si="3"/>
        <v>29</v>
      </c>
      <c r="L64" s="117"/>
      <c r="M64" s="121"/>
      <c r="N64" s="120">
        <f t="shared" si="14"/>
        <v>0</v>
      </c>
      <c r="O64" s="122"/>
      <c r="P64" s="123">
        <f t="shared" si="17"/>
        <v>0</v>
      </c>
      <c r="Q64" s="124">
        <f t="shared" si="4"/>
        <v>0</v>
      </c>
      <c r="R64" s="122"/>
      <c r="S64" s="117" t="s">
        <v>135</v>
      </c>
      <c r="T64" s="125">
        <f t="shared" si="15"/>
        <v>9</v>
      </c>
    </row>
    <row r="65" spans="1:20" s="10" customFormat="1" ht="15" customHeight="1" x14ac:dyDescent="0.25">
      <c r="A65" s="14" t="s">
        <v>9</v>
      </c>
      <c r="B65" s="15" t="s">
        <v>82</v>
      </c>
      <c r="C65" s="15" t="s">
        <v>83</v>
      </c>
      <c r="D65" s="30" t="s">
        <v>15</v>
      </c>
      <c r="E65" s="22" t="s">
        <v>11</v>
      </c>
      <c r="F65" s="22"/>
      <c r="G65" s="23">
        <v>43167</v>
      </c>
      <c r="H65" s="23">
        <v>43175</v>
      </c>
      <c r="I65" s="68">
        <f t="shared" si="13"/>
        <v>9</v>
      </c>
      <c r="J65" s="30">
        <v>4</v>
      </c>
      <c r="K65" s="68">
        <f t="shared" si="3"/>
        <v>9</v>
      </c>
      <c r="L65" s="72">
        <v>43167</v>
      </c>
      <c r="M65" s="72">
        <v>43175</v>
      </c>
      <c r="N65" s="68">
        <f t="shared" si="14"/>
        <v>9</v>
      </c>
      <c r="O65" s="41">
        <v>259.56</v>
      </c>
      <c r="P65" s="4">
        <f t="shared" si="17"/>
        <v>249.69672</v>
      </c>
      <c r="Q65" s="7">
        <f t="shared" si="4"/>
        <v>249.69672</v>
      </c>
      <c r="R65" s="41">
        <v>242.16</v>
      </c>
      <c r="S65" s="73">
        <v>43252</v>
      </c>
      <c r="T65" s="71">
        <f t="shared" si="15"/>
        <v>0</v>
      </c>
    </row>
    <row r="66" spans="1:20" ht="15" customHeight="1" x14ac:dyDescent="0.25">
      <c r="A66" s="14" t="s">
        <v>9</v>
      </c>
      <c r="B66" s="15" t="s">
        <v>82</v>
      </c>
      <c r="C66" s="15" t="s">
        <v>83</v>
      </c>
      <c r="D66" s="16" t="s">
        <v>15</v>
      </c>
      <c r="E66" s="22" t="s">
        <v>11</v>
      </c>
      <c r="F66" s="22"/>
      <c r="G66" s="23">
        <v>43176</v>
      </c>
      <c r="H66" s="23">
        <v>43180</v>
      </c>
      <c r="I66" s="2">
        <f t="shared" si="13"/>
        <v>5</v>
      </c>
      <c r="J66" s="16">
        <v>3</v>
      </c>
      <c r="K66" s="68">
        <f>IF(AND(B66=B65,E66=E65),K65+I66,I66)</f>
        <v>14</v>
      </c>
      <c r="L66" s="16"/>
      <c r="M66" s="24"/>
      <c r="N66" s="2">
        <f t="shared" si="14"/>
        <v>0</v>
      </c>
      <c r="O66" s="40"/>
      <c r="P66" s="4">
        <f t="shared" si="17"/>
        <v>0</v>
      </c>
      <c r="Q66" s="7">
        <f t="shared" si="4"/>
        <v>0</v>
      </c>
      <c r="R66" s="65"/>
      <c r="S66" s="16"/>
      <c r="T66" s="71">
        <f t="shared" si="15"/>
        <v>5</v>
      </c>
    </row>
    <row r="67" spans="1:20" ht="15" customHeight="1" x14ac:dyDescent="0.25">
      <c r="A67" s="14" t="s">
        <v>9</v>
      </c>
      <c r="B67" s="15" t="s">
        <v>82</v>
      </c>
      <c r="C67" s="15" t="s">
        <v>83</v>
      </c>
      <c r="D67" s="16" t="s">
        <v>15</v>
      </c>
      <c r="E67" s="22" t="s">
        <v>11</v>
      </c>
      <c r="F67" s="22"/>
      <c r="G67" s="70">
        <v>43181</v>
      </c>
      <c r="H67" s="70">
        <v>43219</v>
      </c>
      <c r="I67" s="2">
        <f t="shared" ref="I67:I93" si="18">IF(G67="",0,H67-G67+1)</f>
        <v>39</v>
      </c>
      <c r="J67" s="16">
        <v>3</v>
      </c>
      <c r="K67" s="68">
        <f t="shared" ref="K67:K93" si="19">IF(AND(B67=B66,E67=E66),K66+I67,I67)</f>
        <v>53</v>
      </c>
      <c r="L67" s="24">
        <v>43181</v>
      </c>
      <c r="M67" s="24">
        <v>43219</v>
      </c>
      <c r="N67" s="2">
        <v>39</v>
      </c>
      <c r="O67" s="43">
        <v>1557.36</v>
      </c>
      <c r="P67" s="4">
        <f t="shared" si="17"/>
        <v>1498.1803199999999</v>
      </c>
      <c r="Q67" s="7">
        <f t="shared" si="4"/>
        <v>1498.1803199999999</v>
      </c>
      <c r="R67" s="65">
        <v>1452.96</v>
      </c>
      <c r="S67" s="50">
        <v>43313</v>
      </c>
      <c r="T67" s="71">
        <f t="shared" ref="T67:T93" si="20">I67-N67</f>
        <v>0</v>
      </c>
    </row>
    <row r="68" spans="1:20" ht="15" customHeight="1" x14ac:dyDescent="0.25">
      <c r="A68" s="14" t="s">
        <v>9</v>
      </c>
      <c r="B68" s="15" t="s">
        <v>82</v>
      </c>
      <c r="C68" s="15" t="s">
        <v>83</v>
      </c>
      <c r="D68" s="16" t="s">
        <v>15</v>
      </c>
      <c r="E68" s="22" t="s">
        <v>11</v>
      </c>
      <c r="F68" s="22"/>
      <c r="G68" s="23">
        <v>43225</v>
      </c>
      <c r="H68" s="23">
        <v>43230</v>
      </c>
      <c r="I68" s="2">
        <f t="shared" si="18"/>
        <v>6</v>
      </c>
      <c r="J68" s="16">
        <v>3</v>
      </c>
      <c r="K68" s="68">
        <f t="shared" si="19"/>
        <v>59</v>
      </c>
      <c r="L68" s="16"/>
      <c r="M68" s="24"/>
      <c r="N68" s="2">
        <f t="shared" ref="N68:N92" si="21">IF(L68="",0,M68-L68+1)</f>
        <v>0</v>
      </c>
      <c r="O68" s="40"/>
      <c r="P68" s="4">
        <f t="shared" si="17"/>
        <v>0</v>
      </c>
      <c r="Q68" s="7">
        <f t="shared" ref="Q68:Q93" si="22">IF(P68="Attention 60 1ères IJSS soumises",0,O68*0.962)</f>
        <v>0</v>
      </c>
      <c r="R68" s="65"/>
      <c r="S68" s="16"/>
      <c r="T68" s="71">
        <f t="shared" si="20"/>
        <v>6</v>
      </c>
    </row>
    <row r="69" spans="1:20" ht="15" customHeight="1" x14ac:dyDescent="0.25">
      <c r="A69" s="14" t="s">
        <v>9</v>
      </c>
      <c r="B69" s="15" t="s">
        <v>82</v>
      </c>
      <c r="C69" s="15" t="s">
        <v>83</v>
      </c>
      <c r="D69" s="16" t="s">
        <v>15</v>
      </c>
      <c r="E69" s="22" t="s">
        <v>11</v>
      </c>
      <c r="F69" s="22"/>
      <c r="G69" s="23">
        <v>43231</v>
      </c>
      <c r="H69" s="23">
        <v>43259</v>
      </c>
      <c r="I69" s="2">
        <f t="shared" si="18"/>
        <v>29</v>
      </c>
      <c r="J69" s="16">
        <v>3</v>
      </c>
      <c r="K69" s="68">
        <v>0</v>
      </c>
      <c r="L69" s="24">
        <v>43590</v>
      </c>
      <c r="M69" s="24">
        <v>43624</v>
      </c>
      <c r="N69" s="2">
        <f t="shared" si="21"/>
        <v>35</v>
      </c>
      <c r="O69" s="40">
        <v>1341.12</v>
      </c>
      <c r="P69" s="4">
        <f t="shared" si="17"/>
        <v>1290.15744</v>
      </c>
      <c r="Q69" s="7">
        <f t="shared" si="22"/>
        <v>1290.15744</v>
      </c>
      <c r="R69" s="65">
        <v>1251.2</v>
      </c>
      <c r="S69" s="50">
        <v>43556</v>
      </c>
      <c r="T69" s="71">
        <f t="shared" si="20"/>
        <v>-6</v>
      </c>
    </row>
    <row r="70" spans="1:20" ht="15" customHeight="1" x14ac:dyDescent="0.25">
      <c r="A70" s="14" t="s">
        <v>9</v>
      </c>
      <c r="B70" s="15" t="s">
        <v>85</v>
      </c>
      <c r="C70" s="15" t="s">
        <v>86</v>
      </c>
      <c r="D70" s="16" t="s">
        <v>15</v>
      </c>
      <c r="E70" s="22" t="s">
        <v>11</v>
      </c>
      <c r="F70" s="22"/>
      <c r="G70" s="23">
        <v>43154</v>
      </c>
      <c r="H70" s="23">
        <v>43175</v>
      </c>
      <c r="I70" s="2">
        <f t="shared" si="18"/>
        <v>22</v>
      </c>
      <c r="J70" s="16">
        <v>3</v>
      </c>
      <c r="K70" s="68">
        <f t="shared" si="19"/>
        <v>22</v>
      </c>
      <c r="L70" s="24">
        <v>43156</v>
      </c>
      <c r="M70" s="24">
        <v>43175</v>
      </c>
      <c r="N70" s="2">
        <f t="shared" si="21"/>
        <v>20</v>
      </c>
      <c r="O70" s="40">
        <v>694.64</v>
      </c>
      <c r="P70" s="4">
        <f t="shared" si="17"/>
        <v>668.24367999999993</v>
      </c>
      <c r="Q70" s="7">
        <f t="shared" si="22"/>
        <v>668.24367999999993</v>
      </c>
      <c r="R70" s="66">
        <v>648.09</v>
      </c>
      <c r="S70" s="61" t="s">
        <v>133</v>
      </c>
      <c r="T70" s="71">
        <f t="shared" si="20"/>
        <v>2</v>
      </c>
    </row>
    <row r="71" spans="1:20" ht="15" customHeight="1" x14ac:dyDescent="0.25">
      <c r="A71" s="14" t="s">
        <v>9</v>
      </c>
      <c r="B71" s="15" t="s">
        <v>87</v>
      </c>
      <c r="C71" s="15" t="s">
        <v>88</v>
      </c>
      <c r="D71" s="16" t="s">
        <v>15</v>
      </c>
      <c r="E71" s="22" t="s">
        <v>11</v>
      </c>
      <c r="F71" s="22"/>
      <c r="G71" s="23">
        <v>43437</v>
      </c>
      <c r="H71" s="23">
        <v>43446</v>
      </c>
      <c r="I71" s="2">
        <f t="shared" si="18"/>
        <v>10</v>
      </c>
      <c r="J71" s="16">
        <v>3</v>
      </c>
      <c r="K71" s="68">
        <f t="shared" si="19"/>
        <v>10</v>
      </c>
      <c r="L71" s="32">
        <v>43437</v>
      </c>
      <c r="M71" s="32">
        <v>43446</v>
      </c>
      <c r="N71" s="2">
        <f t="shared" si="21"/>
        <v>10</v>
      </c>
      <c r="O71" s="40">
        <v>301.42</v>
      </c>
      <c r="P71" s="4">
        <f t="shared" si="17"/>
        <v>289.96604000000002</v>
      </c>
      <c r="Q71" s="7">
        <f t="shared" si="22"/>
        <v>289.96604000000002</v>
      </c>
      <c r="R71" s="66">
        <v>281.19</v>
      </c>
      <c r="S71" s="67">
        <v>43466</v>
      </c>
      <c r="T71" s="71">
        <f t="shared" si="20"/>
        <v>0</v>
      </c>
    </row>
    <row r="72" spans="1:20" ht="15" customHeight="1" x14ac:dyDescent="0.25">
      <c r="A72" s="14" t="s">
        <v>29</v>
      </c>
      <c r="B72" s="85" t="s">
        <v>89</v>
      </c>
      <c r="C72" s="15" t="s">
        <v>90</v>
      </c>
      <c r="D72" s="16" t="s">
        <v>15</v>
      </c>
      <c r="E72" s="22" t="s">
        <v>11</v>
      </c>
      <c r="F72" s="22"/>
      <c r="G72" s="23">
        <v>43186</v>
      </c>
      <c r="H72" s="23">
        <v>43199</v>
      </c>
      <c r="I72" s="2">
        <f t="shared" si="18"/>
        <v>14</v>
      </c>
      <c r="J72" s="16">
        <v>14</v>
      </c>
      <c r="K72" s="68">
        <f t="shared" si="19"/>
        <v>14</v>
      </c>
      <c r="L72" s="34"/>
      <c r="M72" s="34"/>
      <c r="N72" s="56">
        <f t="shared" si="21"/>
        <v>0</v>
      </c>
      <c r="O72" s="34"/>
      <c r="P72" s="58">
        <f t="shared" si="17"/>
        <v>0</v>
      </c>
      <c r="Q72" s="59">
        <f t="shared" si="22"/>
        <v>0</v>
      </c>
      <c r="R72" s="34"/>
      <c r="S72" s="34" t="s">
        <v>115</v>
      </c>
      <c r="T72" s="71">
        <f t="shared" si="20"/>
        <v>14</v>
      </c>
    </row>
    <row r="73" spans="1:20" ht="15" customHeight="1" x14ac:dyDescent="0.25">
      <c r="A73" s="14" t="s">
        <v>29</v>
      </c>
      <c r="B73" s="85" t="s">
        <v>89</v>
      </c>
      <c r="C73" s="15" t="s">
        <v>91</v>
      </c>
      <c r="D73" s="16" t="s">
        <v>15</v>
      </c>
      <c r="E73" s="22" t="s">
        <v>11</v>
      </c>
      <c r="F73" s="22"/>
      <c r="G73" s="23">
        <v>43200</v>
      </c>
      <c r="H73" s="23">
        <v>43204</v>
      </c>
      <c r="I73" s="2">
        <f t="shared" si="18"/>
        <v>5</v>
      </c>
      <c r="J73" s="16">
        <v>3</v>
      </c>
      <c r="K73" s="68">
        <f t="shared" si="19"/>
        <v>19</v>
      </c>
      <c r="L73" s="61"/>
      <c r="M73" s="32"/>
      <c r="N73" s="2">
        <f t="shared" si="21"/>
        <v>0</v>
      </c>
      <c r="O73" s="44"/>
      <c r="P73" s="4">
        <f t="shared" si="17"/>
        <v>0</v>
      </c>
      <c r="Q73" s="7">
        <f t="shared" si="22"/>
        <v>0</v>
      </c>
      <c r="R73" s="66"/>
      <c r="S73" s="61"/>
      <c r="T73" s="71">
        <f t="shared" si="20"/>
        <v>5</v>
      </c>
    </row>
    <row r="74" spans="1:20" ht="15" customHeight="1" x14ac:dyDescent="0.25">
      <c r="A74" s="14" t="s">
        <v>29</v>
      </c>
      <c r="B74" s="85" t="s">
        <v>89</v>
      </c>
      <c r="C74" s="15" t="s">
        <v>90</v>
      </c>
      <c r="D74" s="16" t="s">
        <v>15</v>
      </c>
      <c r="E74" s="22" t="s">
        <v>11</v>
      </c>
      <c r="F74" s="22"/>
      <c r="G74" s="23">
        <v>43205</v>
      </c>
      <c r="H74" s="23">
        <v>43228</v>
      </c>
      <c r="I74" s="2">
        <f t="shared" si="18"/>
        <v>24</v>
      </c>
      <c r="J74" s="16">
        <v>24</v>
      </c>
      <c r="K74" s="68">
        <f t="shared" si="19"/>
        <v>43</v>
      </c>
      <c r="L74" s="34"/>
      <c r="M74" s="34"/>
      <c r="N74" s="56">
        <f t="shared" si="21"/>
        <v>0</v>
      </c>
      <c r="O74" s="34"/>
      <c r="P74" s="58">
        <f t="shared" si="17"/>
        <v>0</v>
      </c>
      <c r="Q74" s="59">
        <f t="shared" si="22"/>
        <v>0</v>
      </c>
      <c r="R74" s="34"/>
      <c r="S74" s="34" t="s">
        <v>115</v>
      </c>
      <c r="T74" s="71">
        <f t="shared" si="20"/>
        <v>24</v>
      </c>
    </row>
    <row r="75" spans="1:20" ht="15" customHeight="1" x14ac:dyDescent="0.25">
      <c r="A75" s="14" t="s">
        <v>29</v>
      </c>
      <c r="B75" s="85" t="s">
        <v>89</v>
      </c>
      <c r="C75" s="15" t="s">
        <v>90</v>
      </c>
      <c r="D75" s="16" t="s">
        <v>15</v>
      </c>
      <c r="E75" s="22" t="s">
        <v>11</v>
      </c>
      <c r="F75" s="22"/>
      <c r="G75" s="23">
        <v>43267</v>
      </c>
      <c r="H75" s="23">
        <v>43296</v>
      </c>
      <c r="I75" s="2">
        <f t="shared" si="18"/>
        <v>30</v>
      </c>
      <c r="J75" s="16">
        <v>30</v>
      </c>
      <c r="K75" s="68">
        <f t="shared" si="19"/>
        <v>73</v>
      </c>
      <c r="L75" s="37"/>
      <c r="M75" s="37"/>
      <c r="N75" s="56">
        <f t="shared" si="21"/>
        <v>0</v>
      </c>
      <c r="O75" s="34"/>
      <c r="P75" s="58" t="str">
        <f t="shared" si="17"/>
        <v>Attention 60 1ères IJSS soumises</v>
      </c>
      <c r="Q75" s="59">
        <f t="shared" si="22"/>
        <v>0</v>
      </c>
      <c r="R75" s="34"/>
      <c r="S75" s="34" t="s">
        <v>115</v>
      </c>
      <c r="T75" s="71">
        <f t="shared" si="20"/>
        <v>30</v>
      </c>
    </row>
    <row r="76" spans="1:20" ht="15" customHeight="1" x14ac:dyDescent="0.25">
      <c r="A76" s="14" t="s">
        <v>29</v>
      </c>
      <c r="B76" s="85" t="s">
        <v>89</v>
      </c>
      <c r="C76" s="15" t="s">
        <v>90</v>
      </c>
      <c r="D76" s="16" t="s">
        <v>15</v>
      </c>
      <c r="E76" s="22" t="s">
        <v>11</v>
      </c>
      <c r="F76" s="22"/>
      <c r="G76" s="23">
        <v>43324</v>
      </c>
      <c r="H76" s="23">
        <v>43339</v>
      </c>
      <c r="I76" s="2">
        <f t="shared" si="18"/>
        <v>16</v>
      </c>
      <c r="J76" s="16">
        <v>16</v>
      </c>
      <c r="K76" s="68">
        <f t="shared" si="19"/>
        <v>89</v>
      </c>
      <c r="L76" s="34"/>
      <c r="M76" s="34"/>
      <c r="N76" s="56">
        <f t="shared" si="21"/>
        <v>0</v>
      </c>
      <c r="O76" s="37"/>
      <c r="P76" s="58" t="str">
        <f t="shared" si="17"/>
        <v>Attention 60 1ères IJSS soumises</v>
      </c>
      <c r="Q76" s="59">
        <f t="shared" si="22"/>
        <v>0</v>
      </c>
      <c r="R76" s="37"/>
      <c r="S76" s="37" t="s">
        <v>115</v>
      </c>
      <c r="T76" s="71">
        <f t="shared" si="20"/>
        <v>16</v>
      </c>
    </row>
    <row r="77" spans="1:20" ht="15" customHeight="1" x14ac:dyDescent="0.25">
      <c r="A77" s="14" t="s">
        <v>29</v>
      </c>
      <c r="B77" s="15" t="s">
        <v>92</v>
      </c>
      <c r="C77" s="15" t="s">
        <v>93</v>
      </c>
      <c r="D77" s="16" t="s">
        <v>15</v>
      </c>
      <c r="E77" s="22" t="s">
        <v>11</v>
      </c>
      <c r="F77" s="22"/>
      <c r="G77" s="23">
        <v>43439</v>
      </c>
      <c r="H77" s="23">
        <v>43448</v>
      </c>
      <c r="I77" s="2">
        <f t="shared" si="18"/>
        <v>10</v>
      </c>
      <c r="J77" s="16">
        <v>3</v>
      </c>
      <c r="K77" s="68">
        <f t="shared" si="19"/>
        <v>10</v>
      </c>
      <c r="L77" s="24">
        <v>43439</v>
      </c>
      <c r="M77" s="24">
        <v>43448</v>
      </c>
      <c r="N77" s="2">
        <f t="shared" si="21"/>
        <v>10</v>
      </c>
      <c r="O77" s="40">
        <v>310.38</v>
      </c>
      <c r="P77" s="4">
        <f t="shared" si="17"/>
        <v>298.58555999999999</v>
      </c>
      <c r="Q77" s="7">
        <f t="shared" si="22"/>
        <v>298.58555999999999</v>
      </c>
      <c r="R77" s="41">
        <v>289.58999999999997</v>
      </c>
      <c r="S77" s="50">
        <v>43466</v>
      </c>
      <c r="T77" s="71">
        <f t="shared" si="20"/>
        <v>0</v>
      </c>
    </row>
    <row r="78" spans="1:20" ht="15" customHeight="1" x14ac:dyDescent="0.25">
      <c r="A78" s="14" t="s">
        <v>9</v>
      </c>
      <c r="B78" s="15" t="s">
        <v>94</v>
      </c>
      <c r="C78" s="15" t="s">
        <v>95</v>
      </c>
      <c r="D78" s="16" t="s">
        <v>15</v>
      </c>
      <c r="E78" s="22" t="s">
        <v>11</v>
      </c>
      <c r="F78" s="22"/>
      <c r="G78" s="23">
        <v>43102</v>
      </c>
      <c r="H78" s="23">
        <v>43105</v>
      </c>
      <c r="I78" s="2">
        <f t="shared" si="18"/>
        <v>4</v>
      </c>
      <c r="J78" s="14">
        <v>3</v>
      </c>
      <c r="K78" s="68">
        <f t="shared" si="19"/>
        <v>4</v>
      </c>
      <c r="L78" s="31">
        <v>43102</v>
      </c>
      <c r="M78" s="31">
        <v>43105</v>
      </c>
      <c r="N78" s="2">
        <f t="shared" si="21"/>
        <v>4</v>
      </c>
      <c r="O78" s="43">
        <v>36.25</v>
      </c>
      <c r="P78" s="4">
        <f t="shared" si="17"/>
        <v>34.872500000000002</v>
      </c>
      <c r="Q78" s="7">
        <f t="shared" si="22"/>
        <v>34.872500000000002</v>
      </c>
      <c r="R78" s="43">
        <v>33.82</v>
      </c>
      <c r="S78" s="106">
        <v>43160</v>
      </c>
      <c r="T78" s="71">
        <f t="shared" si="20"/>
        <v>0</v>
      </c>
    </row>
    <row r="79" spans="1:20" ht="15" customHeight="1" x14ac:dyDescent="0.25">
      <c r="A79" s="14" t="s">
        <v>9</v>
      </c>
      <c r="B79" s="15" t="s">
        <v>94</v>
      </c>
      <c r="C79" s="15" t="s">
        <v>95</v>
      </c>
      <c r="D79" s="16" t="s">
        <v>15</v>
      </c>
      <c r="E79" s="22" t="s">
        <v>11</v>
      </c>
      <c r="F79" s="22"/>
      <c r="G79" s="23">
        <v>43160</v>
      </c>
      <c r="H79" s="23">
        <v>43161</v>
      </c>
      <c r="I79" s="2">
        <f t="shared" si="18"/>
        <v>2</v>
      </c>
      <c r="J79" s="14">
        <v>1</v>
      </c>
      <c r="K79" s="68">
        <f t="shared" si="19"/>
        <v>6</v>
      </c>
      <c r="L79" s="34">
        <v>43160</v>
      </c>
      <c r="M79" s="34">
        <v>43161</v>
      </c>
      <c r="N79" s="56">
        <f t="shared" si="21"/>
        <v>2</v>
      </c>
      <c r="O79" s="34"/>
      <c r="P79" s="58">
        <f t="shared" si="17"/>
        <v>0</v>
      </c>
      <c r="Q79" s="59">
        <f t="shared" si="22"/>
        <v>0</v>
      </c>
      <c r="R79" s="34"/>
      <c r="S79" s="34" t="s">
        <v>111</v>
      </c>
      <c r="T79" s="71">
        <f t="shared" si="20"/>
        <v>0</v>
      </c>
    </row>
    <row r="80" spans="1:20" ht="15" customHeight="1" x14ac:dyDescent="0.25">
      <c r="A80" s="14" t="s">
        <v>9</v>
      </c>
      <c r="B80" s="15" t="s">
        <v>94</v>
      </c>
      <c r="C80" s="15" t="s">
        <v>95</v>
      </c>
      <c r="D80" s="16" t="s">
        <v>15</v>
      </c>
      <c r="E80" s="22" t="s">
        <v>19</v>
      </c>
      <c r="F80" s="22" t="s">
        <v>21</v>
      </c>
      <c r="G80" s="23">
        <v>43278</v>
      </c>
      <c r="H80" s="23">
        <v>43280</v>
      </c>
      <c r="I80" s="2">
        <f t="shared" si="18"/>
        <v>3</v>
      </c>
      <c r="J80" s="14">
        <v>2</v>
      </c>
      <c r="K80" s="68">
        <f t="shared" si="19"/>
        <v>3</v>
      </c>
      <c r="L80" s="23">
        <v>43278</v>
      </c>
      <c r="M80" s="23">
        <v>43280</v>
      </c>
      <c r="N80" s="2">
        <f t="shared" si="21"/>
        <v>3</v>
      </c>
      <c r="O80" s="65">
        <v>93.45</v>
      </c>
      <c r="P80" s="4">
        <f t="shared" si="17"/>
        <v>44.949449999999999</v>
      </c>
      <c r="Q80" s="7">
        <f t="shared" si="22"/>
        <v>89.898899999999998</v>
      </c>
      <c r="R80" s="65">
        <v>87.18</v>
      </c>
      <c r="S80" s="105">
        <v>43282</v>
      </c>
      <c r="T80" s="71">
        <f t="shared" si="20"/>
        <v>0</v>
      </c>
    </row>
    <row r="81" spans="1:20" ht="15" customHeight="1" x14ac:dyDescent="0.25">
      <c r="A81" s="14" t="s">
        <v>9</v>
      </c>
      <c r="B81" s="15" t="s">
        <v>94</v>
      </c>
      <c r="C81" s="15" t="s">
        <v>95</v>
      </c>
      <c r="D81" s="16" t="s">
        <v>15</v>
      </c>
      <c r="E81" s="22" t="s">
        <v>11</v>
      </c>
      <c r="F81" s="22"/>
      <c r="G81" s="23">
        <v>43297</v>
      </c>
      <c r="H81" s="23">
        <v>43299</v>
      </c>
      <c r="I81" s="2">
        <f t="shared" si="18"/>
        <v>3</v>
      </c>
      <c r="J81" s="12">
        <v>3</v>
      </c>
      <c r="K81" s="68">
        <f t="shared" si="19"/>
        <v>3</v>
      </c>
      <c r="L81" s="37">
        <v>43297</v>
      </c>
      <c r="M81" s="37">
        <v>43299</v>
      </c>
      <c r="N81" s="56">
        <f t="shared" si="21"/>
        <v>3</v>
      </c>
      <c r="O81" s="37"/>
      <c r="P81" s="58">
        <f t="shared" si="17"/>
        <v>0</v>
      </c>
      <c r="Q81" s="59">
        <f t="shared" si="22"/>
        <v>0</v>
      </c>
      <c r="R81" s="34"/>
      <c r="S81" s="34" t="s">
        <v>111</v>
      </c>
      <c r="T81" s="71">
        <f t="shared" si="20"/>
        <v>0</v>
      </c>
    </row>
    <row r="82" spans="1:20" ht="15" customHeight="1" x14ac:dyDescent="0.25">
      <c r="A82" s="14" t="s">
        <v>9</v>
      </c>
      <c r="B82" s="15" t="s">
        <v>94</v>
      </c>
      <c r="C82" s="15" t="s">
        <v>95</v>
      </c>
      <c r="D82" s="16" t="s">
        <v>15</v>
      </c>
      <c r="E82" s="22" t="s">
        <v>11</v>
      </c>
      <c r="F82" s="22"/>
      <c r="G82" s="23">
        <v>43377</v>
      </c>
      <c r="H82" s="23">
        <v>43377</v>
      </c>
      <c r="I82" s="2">
        <f t="shared" si="18"/>
        <v>1</v>
      </c>
      <c r="J82" s="12">
        <v>1</v>
      </c>
      <c r="K82" s="68">
        <f t="shared" si="19"/>
        <v>4</v>
      </c>
      <c r="L82" s="34">
        <v>43377</v>
      </c>
      <c r="M82" s="34">
        <v>43377</v>
      </c>
      <c r="N82" s="56">
        <f t="shared" si="21"/>
        <v>1</v>
      </c>
      <c r="O82" s="34"/>
      <c r="P82" s="58">
        <f t="shared" si="17"/>
        <v>0</v>
      </c>
      <c r="Q82" s="59">
        <f t="shared" si="22"/>
        <v>0</v>
      </c>
      <c r="R82" s="34"/>
      <c r="S82" s="34" t="s">
        <v>111</v>
      </c>
      <c r="T82" s="71">
        <f t="shared" si="20"/>
        <v>0</v>
      </c>
    </row>
    <row r="83" spans="1:20" ht="15" customHeight="1" x14ac:dyDescent="0.25">
      <c r="A83" s="14" t="s">
        <v>9</v>
      </c>
      <c r="B83" s="15" t="s">
        <v>94</v>
      </c>
      <c r="C83" s="15" t="s">
        <v>95</v>
      </c>
      <c r="D83" s="16" t="s">
        <v>15</v>
      </c>
      <c r="E83" s="22" t="s">
        <v>11</v>
      </c>
      <c r="F83" s="22"/>
      <c r="G83" s="23">
        <v>43406</v>
      </c>
      <c r="H83" s="23">
        <v>43406</v>
      </c>
      <c r="I83" s="2">
        <f t="shared" si="18"/>
        <v>1</v>
      </c>
      <c r="J83" s="61">
        <v>3</v>
      </c>
      <c r="K83" s="68">
        <f t="shared" si="19"/>
        <v>5</v>
      </c>
      <c r="L83" s="34">
        <v>43406</v>
      </c>
      <c r="M83" s="34">
        <v>43406</v>
      </c>
      <c r="N83" s="56">
        <f t="shared" si="21"/>
        <v>1</v>
      </c>
      <c r="O83" s="34"/>
      <c r="P83" s="58">
        <f t="shared" si="17"/>
        <v>0</v>
      </c>
      <c r="Q83" s="59">
        <f t="shared" si="22"/>
        <v>0</v>
      </c>
      <c r="R83" s="34"/>
      <c r="S83" s="34" t="s">
        <v>111</v>
      </c>
      <c r="T83" s="71">
        <f t="shared" si="20"/>
        <v>0</v>
      </c>
    </row>
    <row r="84" spans="1:20" ht="15" customHeight="1" x14ac:dyDescent="0.25">
      <c r="A84" s="14" t="s">
        <v>9</v>
      </c>
      <c r="B84" s="15" t="s">
        <v>94</v>
      </c>
      <c r="C84" s="15" t="s">
        <v>95</v>
      </c>
      <c r="D84" s="16" t="s">
        <v>15</v>
      </c>
      <c r="E84" s="22" t="s">
        <v>11</v>
      </c>
      <c r="F84" s="22"/>
      <c r="G84" s="23">
        <v>43423</v>
      </c>
      <c r="H84" s="23">
        <v>43425</v>
      </c>
      <c r="I84" s="2">
        <f t="shared" si="18"/>
        <v>3</v>
      </c>
      <c r="J84" s="16">
        <v>0</v>
      </c>
      <c r="K84" s="68">
        <f t="shared" si="19"/>
        <v>8</v>
      </c>
      <c r="L84" s="61"/>
      <c r="M84" s="32"/>
      <c r="N84" s="2">
        <f t="shared" si="21"/>
        <v>0</v>
      </c>
      <c r="O84" s="44"/>
      <c r="P84" s="4">
        <f t="shared" si="17"/>
        <v>0</v>
      </c>
      <c r="Q84" s="7">
        <f t="shared" si="22"/>
        <v>0</v>
      </c>
      <c r="R84" s="66"/>
      <c r="S84" s="61"/>
      <c r="T84" s="71">
        <f t="shared" si="20"/>
        <v>3</v>
      </c>
    </row>
    <row r="85" spans="1:20" ht="15" customHeight="1" x14ac:dyDescent="0.25">
      <c r="A85" s="14" t="s">
        <v>9</v>
      </c>
      <c r="B85" s="15" t="s">
        <v>94</v>
      </c>
      <c r="C85" s="15" t="s">
        <v>95</v>
      </c>
      <c r="D85" s="16" t="s">
        <v>15</v>
      </c>
      <c r="E85" s="22" t="s">
        <v>11</v>
      </c>
      <c r="F85" s="22"/>
      <c r="G85" s="23">
        <v>43426</v>
      </c>
      <c r="H85" s="23">
        <v>43476</v>
      </c>
      <c r="I85" s="2">
        <f t="shared" si="18"/>
        <v>51</v>
      </c>
      <c r="J85" s="14">
        <v>0</v>
      </c>
      <c r="K85" s="68">
        <f t="shared" si="19"/>
        <v>59</v>
      </c>
      <c r="L85" s="23">
        <v>43278</v>
      </c>
      <c r="M85" s="23">
        <v>43280</v>
      </c>
      <c r="N85" s="2">
        <f t="shared" si="21"/>
        <v>3</v>
      </c>
      <c r="O85" s="65">
        <v>93.45</v>
      </c>
      <c r="P85" s="4">
        <f t="shared" si="17"/>
        <v>89.898899999999998</v>
      </c>
      <c r="Q85" s="7">
        <f t="shared" si="22"/>
        <v>89.898899999999998</v>
      </c>
      <c r="R85" s="65">
        <v>87.18</v>
      </c>
      <c r="S85" s="105">
        <v>43282</v>
      </c>
      <c r="T85" s="71">
        <f t="shared" si="20"/>
        <v>48</v>
      </c>
    </row>
    <row r="86" spans="1:20" ht="15" customHeight="1" x14ac:dyDescent="0.25">
      <c r="A86" s="17" t="s">
        <v>9</v>
      </c>
      <c r="B86" s="18" t="s">
        <v>96</v>
      </c>
      <c r="C86" s="18" t="s">
        <v>97</v>
      </c>
      <c r="D86" s="20" t="s">
        <v>108</v>
      </c>
      <c r="E86" s="26" t="s">
        <v>11</v>
      </c>
      <c r="F86" s="26"/>
      <c r="G86" s="25">
        <v>43428</v>
      </c>
      <c r="H86" s="25">
        <v>43434</v>
      </c>
      <c r="I86" s="27">
        <f t="shared" si="18"/>
        <v>7</v>
      </c>
      <c r="J86" s="20">
        <v>0</v>
      </c>
      <c r="K86" s="68">
        <f t="shared" si="19"/>
        <v>7</v>
      </c>
      <c r="L86" s="33">
        <v>43428</v>
      </c>
      <c r="M86" s="33">
        <v>43434</v>
      </c>
      <c r="N86" s="27">
        <f t="shared" si="21"/>
        <v>7</v>
      </c>
      <c r="O86" s="46">
        <v>269.64</v>
      </c>
      <c r="P86" s="28">
        <f t="shared" si="17"/>
        <v>259.39367999999996</v>
      </c>
      <c r="Q86" s="69">
        <f t="shared" si="22"/>
        <v>259.39367999999996</v>
      </c>
      <c r="R86" s="46">
        <v>251.6</v>
      </c>
      <c r="S86" s="54">
        <v>43466</v>
      </c>
      <c r="T86" s="71">
        <f t="shared" si="20"/>
        <v>0</v>
      </c>
    </row>
    <row r="87" spans="1:20" ht="15" customHeight="1" x14ac:dyDescent="0.25">
      <c r="A87" s="14" t="s">
        <v>29</v>
      </c>
      <c r="B87" s="15" t="s">
        <v>98</v>
      </c>
      <c r="C87" s="15" t="s">
        <v>99</v>
      </c>
      <c r="D87" s="16" t="s">
        <v>15</v>
      </c>
      <c r="E87" s="22" t="s">
        <v>11</v>
      </c>
      <c r="F87" s="22"/>
      <c r="G87" s="23">
        <v>43451</v>
      </c>
      <c r="H87" s="23">
        <v>43455</v>
      </c>
      <c r="I87" s="2">
        <f t="shared" si="18"/>
        <v>5</v>
      </c>
      <c r="J87" s="16">
        <v>3</v>
      </c>
      <c r="K87" s="68">
        <f t="shared" si="19"/>
        <v>5</v>
      </c>
      <c r="L87" s="61"/>
      <c r="M87" s="32"/>
      <c r="N87" s="2">
        <f t="shared" si="21"/>
        <v>0</v>
      </c>
      <c r="O87" s="44"/>
      <c r="P87" s="4">
        <f t="shared" si="17"/>
        <v>0</v>
      </c>
      <c r="Q87" s="7">
        <f t="shared" si="22"/>
        <v>0</v>
      </c>
      <c r="R87" s="66"/>
      <c r="S87" s="61"/>
      <c r="T87" s="71">
        <f t="shared" si="20"/>
        <v>5</v>
      </c>
    </row>
    <row r="88" spans="1:20" ht="15" customHeight="1" x14ac:dyDescent="0.25">
      <c r="A88" s="14" t="s">
        <v>9</v>
      </c>
      <c r="B88" s="15" t="s">
        <v>100</v>
      </c>
      <c r="C88" s="15" t="s">
        <v>101</v>
      </c>
      <c r="D88" s="16" t="s">
        <v>15</v>
      </c>
      <c r="E88" s="22" t="s">
        <v>11</v>
      </c>
      <c r="F88" s="22"/>
      <c r="G88" s="23">
        <v>43418</v>
      </c>
      <c r="H88" s="23">
        <v>43444</v>
      </c>
      <c r="I88" s="2">
        <f t="shared" si="18"/>
        <v>27</v>
      </c>
      <c r="J88" s="16">
        <v>3</v>
      </c>
      <c r="K88" s="68">
        <f t="shared" si="19"/>
        <v>27</v>
      </c>
      <c r="L88" s="36">
        <v>43418</v>
      </c>
      <c r="M88" s="36">
        <v>43444</v>
      </c>
      <c r="N88" s="2">
        <f t="shared" si="21"/>
        <v>27</v>
      </c>
      <c r="O88" s="104">
        <v>954.48</v>
      </c>
      <c r="P88" s="4">
        <f t="shared" si="17"/>
        <v>918.20975999999996</v>
      </c>
      <c r="Q88" s="7">
        <f t="shared" si="22"/>
        <v>918.20975999999996</v>
      </c>
      <c r="R88" s="104">
        <v>890.4</v>
      </c>
      <c r="S88" s="53">
        <v>43435</v>
      </c>
      <c r="T88" s="71">
        <f t="shared" si="20"/>
        <v>0</v>
      </c>
    </row>
    <row r="89" spans="1:20" ht="15" customHeight="1" x14ac:dyDescent="0.25">
      <c r="A89" s="14" t="s">
        <v>9</v>
      </c>
      <c r="B89" s="15" t="s">
        <v>100</v>
      </c>
      <c r="C89" s="15" t="s">
        <v>101</v>
      </c>
      <c r="D89" s="16" t="s">
        <v>15</v>
      </c>
      <c r="E89" s="22" t="s">
        <v>11</v>
      </c>
      <c r="F89" s="22"/>
      <c r="G89" s="23">
        <v>43445</v>
      </c>
      <c r="H89" s="23">
        <v>43451</v>
      </c>
      <c r="I89" s="2">
        <f t="shared" si="18"/>
        <v>7</v>
      </c>
      <c r="J89" s="16">
        <v>0</v>
      </c>
      <c r="K89" s="68">
        <f t="shared" si="19"/>
        <v>34</v>
      </c>
      <c r="L89" s="36">
        <v>43445</v>
      </c>
      <c r="M89" s="36">
        <v>43451</v>
      </c>
      <c r="N89" s="2">
        <f t="shared" si="21"/>
        <v>7</v>
      </c>
      <c r="O89" s="104">
        <v>278.39</v>
      </c>
      <c r="P89" s="4">
        <f t="shared" si="17"/>
        <v>267.81117999999998</v>
      </c>
      <c r="Q89" s="7">
        <f t="shared" si="22"/>
        <v>267.81117999999998</v>
      </c>
      <c r="R89" s="104">
        <v>259.7</v>
      </c>
      <c r="S89" s="53">
        <v>43435</v>
      </c>
      <c r="T89" s="71">
        <f t="shared" si="20"/>
        <v>0</v>
      </c>
    </row>
    <row r="90" spans="1:20" ht="15" customHeight="1" x14ac:dyDescent="0.25">
      <c r="A90" s="14" t="s">
        <v>9</v>
      </c>
      <c r="B90" s="15" t="s">
        <v>100</v>
      </c>
      <c r="C90" s="15" t="s">
        <v>101</v>
      </c>
      <c r="D90" s="16" t="s">
        <v>15</v>
      </c>
      <c r="E90" s="22" t="s">
        <v>11</v>
      </c>
      <c r="F90" s="22"/>
      <c r="G90" s="23">
        <v>43452</v>
      </c>
      <c r="H90" s="23">
        <v>43471</v>
      </c>
      <c r="I90" s="2">
        <f t="shared" si="18"/>
        <v>20</v>
      </c>
      <c r="J90" s="16">
        <v>0</v>
      </c>
      <c r="K90" s="68">
        <f t="shared" si="19"/>
        <v>54</v>
      </c>
      <c r="L90" s="32">
        <v>43452</v>
      </c>
      <c r="M90" s="32">
        <v>43471</v>
      </c>
      <c r="N90" s="2">
        <f t="shared" si="21"/>
        <v>20</v>
      </c>
      <c r="O90" s="44">
        <v>795.4</v>
      </c>
      <c r="P90" s="4">
        <f t="shared" si="17"/>
        <v>765.1748</v>
      </c>
      <c r="Q90" s="7">
        <f t="shared" si="22"/>
        <v>765.1748</v>
      </c>
      <c r="R90" s="44">
        <v>742</v>
      </c>
      <c r="S90" s="67">
        <v>43466</v>
      </c>
      <c r="T90" s="71">
        <f t="shared" si="20"/>
        <v>0</v>
      </c>
    </row>
    <row r="91" spans="1:20" ht="15" customHeight="1" x14ac:dyDescent="0.25">
      <c r="A91" s="14" t="s">
        <v>29</v>
      </c>
      <c r="B91" s="15" t="s">
        <v>103</v>
      </c>
      <c r="C91" s="15" t="s">
        <v>104</v>
      </c>
      <c r="D91" s="16" t="s">
        <v>15</v>
      </c>
      <c r="E91" s="22" t="s">
        <v>11</v>
      </c>
      <c r="F91" s="22"/>
      <c r="G91" s="23">
        <v>43365</v>
      </c>
      <c r="H91" s="23">
        <v>43368</v>
      </c>
      <c r="I91" s="2">
        <f t="shared" si="18"/>
        <v>4</v>
      </c>
      <c r="J91" s="16">
        <v>3</v>
      </c>
      <c r="K91" s="68">
        <f t="shared" si="19"/>
        <v>4</v>
      </c>
      <c r="L91" s="32">
        <v>43365</v>
      </c>
      <c r="M91" s="32">
        <v>43368</v>
      </c>
      <c r="N91" s="2">
        <f t="shared" si="21"/>
        <v>4</v>
      </c>
      <c r="O91" s="44">
        <v>177.36</v>
      </c>
      <c r="P91" s="4">
        <f t="shared" si="17"/>
        <v>170.62032000000002</v>
      </c>
      <c r="Q91" s="7">
        <f t="shared" si="22"/>
        <v>170.62032000000002</v>
      </c>
      <c r="R91" s="44">
        <v>165.48</v>
      </c>
      <c r="S91" s="67">
        <v>43466</v>
      </c>
      <c r="T91" s="71">
        <f t="shared" si="20"/>
        <v>0</v>
      </c>
    </row>
    <row r="92" spans="1:20" ht="15" customHeight="1" x14ac:dyDescent="0.25">
      <c r="A92" s="14" t="s">
        <v>29</v>
      </c>
      <c r="B92" s="15" t="s">
        <v>105</v>
      </c>
      <c r="C92" s="15" t="s">
        <v>102</v>
      </c>
      <c r="D92" s="16" t="s">
        <v>15</v>
      </c>
      <c r="E92" s="22" t="s">
        <v>11</v>
      </c>
      <c r="F92" s="22"/>
      <c r="G92" s="23">
        <v>43437</v>
      </c>
      <c r="H92" s="23">
        <v>43441</v>
      </c>
      <c r="I92" s="2">
        <f t="shared" si="18"/>
        <v>5</v>
      </c>
      <c r="J92" s="16">
        <v>3</v>
      </c>
      <c r="K92" s="68">
        <f t="shared" si="19"/>
        <v>5</v>
      </c>
      <c r="L92" s="32">
        <v>43437</v>
      </c>
      <c r="M92" s="32">
        <v>43441</v>
      </c>
      <c r="N92" s="2">
        <f t="shared" si="21"/>
        <v>5</v>
      </c>
      <c r="O92" s="44">
        <v>88.68</v>
      </c>
      <c r="P92" s="4">
        <f t="shared" si="17"/>
        <v>85.31016000000001</v>
      </c>
      <c r="Q92" s="7">
        <f t="shared" si="22"/>
        <v>85.31016000000001</v>
      </c>
      <c r="R92" s="44">
        <v>82.74</v>
      </c>
      <c r="S92" s="67">
        <v>43466</v>
      </c>
      <c r="T92" s="71">
        <f t="shared" si="20"/>
        <v>0</v>
      </c>
    </row>
    <row r="93" spans="1:20" ht="15" customHeight="1" x14ac:dyDescent="0.25">
      <c r="A93" s="93" t="s">
        <v>29</v>
      </c>
      <c r="B93" s="94" t="s">
        <v>106</v>
      </c>
      <c r="C93" s="94" t="s">
        <v>107</v>
      </c>
      <c r="D93" s="95" t="s">
        <v>15</v>
      </c>
      <c r="E93" s="96" t="s">
        <v>11</v>
      </c>
      <c r="F93" s="96"/>
      <c r="G93" s="97">
        <v>43453</v>
      </c>
      <c r="H93" s="97">
        <v>43453</v>
      </c>
      <c r="I93" s="98">
        <f t="shared" si="18"/>
        <v>1</v>
      </c>
      <c r="J93" s="95">
        <v>1</v>
      </c>
      <c r="K93" s="68">
        <f t="shared" si="19"/>
        <v>1</v>
      </c>
      <c r="L93" s="102"/>
      <c r="M93" s="102"/>
      <c r="N93" s="99">
        <f>IF(S93&lt;&gt;"",I93,siI(L93="",0,M93-L93+1))</f>
        <v>1</v>
      </c>
      <c r="O93" s="102"/>
      <c r="P93" s="100">
        <f t="shared" si="17"/>
        <v>0</v>
      </c>
      <c r="Q93" s="7">
        <f t="shared" si="22"/>
        <v>0</v>
      </c>
      <c r="R93" s="102"/>
      <c r="S93" s="102" t="s">
        <v>111</v>
      </c>
      <c r="T93" s="101">
        <f t="shared" si="20"/>
        <v>0</v>
      </c>
    </row>
  </sheetData>
  <sheetProtection formatCells="0" formatColumns="0" formatRows="0" insertColumns="0" insertRows="0" deleteRows="0" sort="0" autoFilter="0"/>
  <autoFilter ref="A1:T93"/>
  <dataConsolidate/>
  <conditionalFormatting sqref="K2:K21 K23:K93">
    <cfRule type="cellIs" dxfId="11" priority="47" operator="greaterThanOrEqual">
      <formula>91</formula>
    </cfRule>
    <cfRule type="cellIs" dxfId="10" priority="54" operator="between">
      <formula>61</formula>
      <formula>90</formula>
    </cfRule>
  </conditionalFormatting>
  <conditionalFormatting sqref="T2:T21 T23:T29 T31:T93">
    <cfRule type="cellIs" dxfId="9" priority="33" operator="notEqual">
      <formula>0</formula>
    </cfRule>
  </conditionalFormatting>
  <conditionalFormatting sqref="G2:H21 G23:H29 G31:H93">
    <cfRule type="timePeriod" dxfId="8" priority="9" timePeriod="thisMonth">
      <formula>AND(MONTH(G2)=MONTH(TODAY()),YEAR(G2)=YEAR(TODAY()))</formula>
    </cfRule>
  </conditionalFormatting>
  <conditionalFormatting sqref="T30">
    <cfRule type="cellIs" dxfId="7" priority="6" operator="notEqual">
      <formula>0</formula>
    </cfRule>
  </conditionalFormatting>
  <conditionalFormatting sqref="G30:H30">
    <cfRule type="timePeriod" dxfId="6" priority="5" timePeriod="thisMonth">
      <formula>AND(MONTH(G30)=MONTH(TODAY()),YEAR(G30)=YEAR(TODAY()))</formula>
    </cfRule>
  </conditionalFormatting>
  <conditionalFormatting sqref="K22">
    <cfRule type="cellIs" dxfId="5" priority="3" operator="greaterThanOrEqual">
      <formula>91</formula>
    </cfRule>
    <cfRule type="cellIs" dxfId="4" priority="4" operator="between">
      <formula>61</formula>
      <formula>90</formula>
    </cfRule>
  </conditionalFormatting>
  <conditionalFormatting sqref="T22">
    <cfRule type="cellIs" dxfId="3" priority="2" operator="notEqual">
      <formula>0</formula>
    </cfRule>
  </conditionalFormatting>
  <conditionalFormatting sqref="G22:H22">
    <cfRule type="timePeriod" dxfId="2" priority="1" timePeriod="thisMonth">
      <formula>AND(MONTH(G22)=MONTH(TODAY()),YEAR(G22)=YEAR(TODAY()))</formula>
    </cfRule>
  </conditionalFormatting>
  <dataValidations count="1">
    <dataValidation type="list" allowBlank="1" showInputMessage="1" showErrorMessage="1" sqref="D49:D51">
      <formula1>categorie</formula1>
    </dataValidation>
  </dataValidations>
  <printOptions horizontalCentered="1" verticalCentered="1"/>
  <pageMargins left="0" right="0" top="0" bottom="0" header="0" footer="0"/>
  <pageSetup paperSize="9" scale="67" fitToHeight="0" orientation="landscape" r:id="rId1"/>
  <ignoredErrors>
    <ignoredError sqref="T66:T93 T2:T65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Liste!$A$1:$A$3</xm:f>
          </x14:formula1>
          <xm:sqref>E2:E87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37" sqref="B37"/>
    </sheetView>
  </sheetViews>
  <sheetFormatPr baseColWidth="10" defaultRowHeight="15" x14ac:dyDescent="0.25"/>
  <sheetData>
    <row r="1" spans="1:1" x14ac:dyDescent="0.25">
      <c r="A1" t="s">
        <v>19</v>
      </c>
    </row>
    <row r="2" spans="1:1" x14ac:dyDescent="0.25">
      <c r="A2" t="s">
        <v>11</v>
      </c>
    </row>
    <row r="3" spans="1:1" x14ac:dyDescent="0.25">
      <c r="A3" t="s">
        <v>18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5"/>
  <sheetViews>
    <sheetView tabSelected="1" zoomScaleNormal="100" workbookViewId="0">
      <pane xSplit="2" ySplit="1" topLeftCell="C2" activePane="bottomRight" state="frozen"/>
      <selection activeCell="B37" sqref="B37"/>
      <selection pane="topRight" activeCell="B37" sqref="B37"/>
      <selection pane="bottomLeft" activeCell="B37" sqref="B37"/>
      <selection pane="bottomRight" activeCell="P8" sqref="P8"/>
    </sheetView>
  </sheetViews>
  <sheetFormatPr baseColWidth="10" defaultColWidth="9.140625" defaultRowHeight="24.95" customHeight="1" x14ac:dyDescent="0.25"/>
  <cols>
    <col min="1" max="1" width="9.42578125" style="10" bestFit="1" customWidth="1"/>
    <col min="2" max="2" width="12.7109375" style="8" bestFit="1" customWidth="1"/>
    <col min="3" max="3" width="10.28515625" style="9" bestFit="1" customWidth="1"/>
    <col min="4" max="4" width="11.85546875" style="9" bestFit="1" customWidth="1"/>
    <col min="5" max="5" width="12.140625" style="9" customWidth="1"/>
    <col min="6" max="6" width="11.140625" style="9" customWidth="1"/>
    <col min="7" max="7" width="10.42578125" style="9" customWidth="1"/>
    <col min="8" max="8" width="9.42578125" style="3" customWidth="1"/>
    <col min="9" max="9" width="9.42578125" style="9" customWidth="1"/>
    <col min="10" max="10" width="6.7109375" style="111" customWidth="1"/>
    <col min="11" max="11" width="11.140625" style="9" customWidth="1"/>
    <col min="12" max="12" width="10.28515625" style="9" customWidth="1"/>
    <col min="13" max="13" width="12.85546875" style="3" customWidth="1"/>
    <col min="14" max="14" width="12" style="11" customWidth="1"/>
    <col min="15" max="15" width="28" style="5" customWidth="1"/>
    <col min="16" max="16" width="18.5703125" style="11" customWidth="1"/>
    <col min="17" max="17" width="10.42578125" style="5" customWidth="1"/>
    <col min="18" max="18" width="18.85546875" style="9" customWidth="1"/>
    <col min="19" max="19" width="11" style="137" customWidth="1"/>
    <col min="20" max="20" width="11" style="9" bestFit="1" customWidth="1"/>
    <col min="21" max="16384" width="9.140625" style="8"/>
  </cols>
  <sheetData>
    <row r="1" spans="1:20" s="29" customFormat="1" ht="36" x14ac:dyDescent="0.25">
      <c r="A1" s="38" t="s">
        <v>1</v>
      </c>
      <c r="B1" s="21" t="s">
        <v>2</v>
      </c>
      <c r="C1" s="21" t="s">
        <v>14</v>
      </c>
      <c r="D1" s="21" t="s">
        <v>3</v>
      </c>
      <c r="E1" s="21" t="s">
        <v>20</v>
      </c>
      <c r="F1" s="6" t="s">
        <v>4</v>
      </c>
      <c r="G1" s="6" t="s">
        <v>5</v>
      </c>
      <c r="H1" s="1" t="s">
        <v>6</v>
      </c>
      <c r="I1" s="6" t="s">
        <v>7</v>
      </c>
      <c r="J1" s="110" t="s">
        <v>13</v>
      </c>
      <c r="K1" s="6" t="s">
        <v>17</v>
      </c>
      <c r="L1" s="6" t="s">
        <v>8</v>
      </c>
      <c r="M1" s="1" t="s">
        <v>12</v>
      </c>
      <c r="N1" s="6" t="s">
        <v>23</v>
      </c>
      <c r="O1" s="1" t="s">
        <v>24</v>
      </c>
      <c r="P1" s="6" t="s">
        <v>22</v>
      </c>
      <c r="Q1" s="1" t="s">
        <v>16</v>
      </c>
      <c r="R1" s="6" t="s">
        <v>10</v>
      </c>
      <c r="S1" s="6" t="s">
        <v>110</v>
      </c>
      <c r="T1" s="6" t="s">
        <v>149</v>
      </c>
    </row>
    <row r="2" spans="1:20" s="134" customFormat="1" ht="15" customHeight="1" x14ac:dyDescent="0.25">
      <c r="A2" s="154" t="s">
        <v>152</v>
      </c>
      <c r="B2" s="154" t="s">
        <v>164</v>
      </c>
      <c r="C2" s="155" t="s">
        <v>126</v>
      </c>
      <c r="D2" s="156" t="s">
        <v>11</v>
      </c>
      <c r="E2" s="140"/>
      <c r="F2" s="132">
        <v>43528</v>
      </c>
      <c r="G2" s="132">
        <v>43529</v>
      </c>
      <c r="H2" s="2">
        <f t="shared" ref="H2:H16" si="0">IF(F2="",0,G2-F2+1)</f>
        <v>2</v>
      </c>
      <c r="I2" s="133">
        <v>2</v>
      </c>
      <c r="J2" s="2">
        <f t="shared" ref="J2:J23" si="1">IF(AND(A2=A1,AND(B2=B1,D2=D1)),J1+H2,H2)</f>
        <v>2</v>
      </c>
      <c r="K2" s="72"/>
      <c r="L2" s="72"/>
      <c r="M2" s="68">
        <f t="shared" ref="M2:M11" si="2">IF(OR(R2="&lt; 1 AN",R2="salaire maintenu"),H2,IF(K2="",0,L2-K2+1))</f>
        <v>0</v>
      </c>
      <c r="N2" s="72"/>
      <c r="O2" s="4">
        <f t="shared" ref="O2:O19" si="3">IF(D2="AT / MP",(N2*0.962)*50%,IF(D2="Maternité",N2*0.962,IF(J2&gt;60,"Attention 60 1ères IJSS soumises",N2*0.962)))</f>
        <v>0</v>
      </c>
      <c r="P2" s="72"/>
      <c r="Q2" s="72"/>
      <c r="R2" s="72"/>
      <c r="S2" s="136">
        <f t="shared" ref="S2:S15" si="4">H2-M2</f>
        <v>2</v>
      </c>
      <c r="T2" s="133" t="s">
        <v>150</v>
      </c>
    </row>
    <row r="3" spans="1:20" s="134" customFormat="1" ht="15" customHeight="1" x14ac:dyDescent="0.25">
      <c r="A3" s="154" t="s">
        <v>153</v>
      </c>
      <c r="B3" s="154" t="s">
        <v>165</v>
      </c>
      <c r="C3" s="155" t="s">
        <v>15</v>
      </c>
      <c r="D3" s="156" t="s">
        <v>11</v>
      </c>
      <c r="E3" s="140"/>
      <c r="F3" s="132">
        <v>43528</v>
      </c>
      <c r="G3" s="132">
        <v>43530</v>
      </c>
      <c r="H3" s="2">
        <f t="shared" si="0"/>
        <v>3</v>
      </c>
      <c r="I3" s="133">
        <v>3</v>
      </c>
      <c r="J3" s="2">
        <f t="shared" si="1"/>
        <v>3</v>
      </c>
      <c r="K3" s="72"/>
      <c r="L3" s="72"/>
      <c r="M3" s="68">
        <f t="shared" si="2"/>
        <v>0</v>
      </c>
      <c r="N3" s="72"/>
      <c r="O3" s="4">
        <f t="shared" si="3"/>
        <v>0</v>
      </c>
      <c r="P3" s="72"/>
      <c r="Q3" s="72"/>
      <c r="R3" s="72"/>
      <c r="S3" s="136">
        <f t="shared" si="4"/>
        <v>3</v>
      </c>
      <c r="T3" s="133" t="s">
        <v>150</v>
      </c>
    </row>
    <row r="4" spans="1:20" ht="15" customHeight="1" x14ac:dyDescent="0.25">
      <c r="A4" s="154" t="s">
        <v>154</v>
      </c>
      <c r="B4" s="154" t="s">
        <v>166</v>
      </c>
      <c r="C4" s="151" t="s">
        <v>15</v>
      </c>
      <c r="D4" s="151" t="s">
        <v>11</v>
      </c>
      <c r="E4" s="14"/>
      <c r="F4" s="132">
        <v>43510</v>
      </c>
      <c r="G4" s="132">
        <v>43511</v>
      </c>
      <c r="H4" s="2">
        <f t="shared" si="0"/>
        <v>2</v>
      </c>
      <c r="I4" s="14">
        <v>2</v>
      </c>
      <c r="J4" s="2">
        <f t="shared" si="1"/>
        <v>2</v>
      </c>
      <c r="K4" s="72"/>
      <c r="L4" s="72"/>
      <c r="M4" s="68">
        <f t="shared" si="2"/>
        <v>0</v>
      </c>
      <c r="N4" s="72"/>
      <c r="O4" s="4">
        <f t="shared" si="3"/>
        <v>0</v>
      </c>
      <c r="P4" s="72"/>
      <c r="Q4" s="72"/>
      <c r="R4" s="72"/>
      <c r="S4" s="136">
        <f t="shared" si="4"/>
        <v>2</v>
      </c>
      <c r="T4" s="147" t="s">
        <v>150</v>
      </c>
    </row>
    <row r="5" spans="1:20" ht="15" customHeight="1" x14ac:dyDescent="0.25">
      <c r="A5" s="154" t="s">
        <v>155</v>
      </c>
      <c r="B5" s="154" t="s">
        <v>167</v>
      </c>
      <c r="C5" s="30" t="s">
        <v>15</v>
      </c>
      <c r="D5" s="22" t="s">
        <v>11</v>
      </c>
      <c r="E5" s="22"/>
      <c r="F5" s="23">
        <v>43482</v>
      </c>
      <c r="G5" s="23">
        <v>43483</v>
      </c>
      <c r="H5" s="2">
        <f t="shared" si="0"/>
        <v>2</v>
      </c>
      <c r="I5" s="16">
        <v>2</v>
      </c>
      <c r="J5" s="2">
        <f t="shared" si="1"/>
        <v>2</v>
      </c>
      <c r="K5" s="72"/>
      <c r="L5" s="72"/>
      <c r="M5" s="68">
        <f t="shared" si="2"/>
        <v>0</v>
      </c>
      <c r="N5" s="41"/>
      <c r="O5" s="4">
        <f t="shared" si="3"/>
        <v>0</v>
      </c>
      <c r="P5" s="7"/>
      <c r="Q5" s="41"/>
      <c r="R5" s="30"/>
      <c r="S5" s="136">
        <f t="shared" si="4"/>
        <v>2</v>
      </c>
      <c r="T5" s="147" t="s">
        <v>150</v>
      </c>
    </row>
    <row r="6" spans="1:20" ht="15" customHeight="1" x14ac:dyDescent="0.25">
      <c r="A6" s="154" t="s">
        <v>156</v>
      </c>
      <c r="B6" s="154" t="s">
        <v>168</v>
      </c>
      <c r="C6" s="30" t="s">
        <v>15</v>
      </c>
      <c r="D6" s="22" t="s">
        <v>11</v>
      </c>
      <c r="E6" s="22"/>
      <c r="F6" s="23">
        <v>43482</v>
      </c>
      <c r="G6" s="23">
        <v>43511</v>
      </c>
      <c r="H6" s="2">
        <f t="shared" si="0"/>
        <v>30</v>
      </c>
      <c r="I6" s="16">
        <v>3</v>
      </c>
      <c r="J6" s="2">
        <f t="shared" si="1"/>
        <v>30</v>
      </c>
      <c r="K6" s="72">
        <v>43482</v>
      </c>
      <c r="L6" s="72">
        <v>43511</v>
      </c>
      <c r="M6" s="68">
        <f t="shared" si="2"/>
        <v>30</v>
      </c>
      <c r="N6" s="41">
        <v>1000</v>
      </c>
      <c r="O6" s="4">
        <f t="shared" si="3"/>
        <v>962</v>
      </c>
      <c r="P6" s="7"/>
      <c r="Q6" s="41"/>
      <c r="R6" s="73"/>
      <c r="S6" s="136">
        <f t="shared" si="4"/>
        <v>0</v>
      </c>
      <c r="T6" s="147" t="s">
        <v>150</v>
      </c>
    </row>
    <row r="7" spans="1:20" ht="15" customHeight="1" x14ac:dyDescent="0.25">
      <c r="A7" s="154" t="s">
        <v>156</v>
      </c>
      <c r="B7" s="154" t="s">
        <v>168</v>
      </c>
      <c r="C7" s="30" t="s">
        <v>15</v>
      </c>
      <c r="D7" s="22" t="s">
        <v>11</v>
      </c>
      <c r="E7" s="22"/>
      <c r="F7" s="23">
        <v>43512</v>
      </c>
      <c r="G7" s="23">
        <v>43531</v>
      </c>
      <c r="H7" s="2">
        <f t="shared" si="0"/>
        <v>20</v>
      </c>
      <c r="I7" s="16">
        <v>0</v>
      </c>
      <c r="J7" s="2">
        <f t="shared" si="1"/>
        <v>50</v>
      </c>
      <c r="K7" s="72">
        <v>43512</v>
      </c>
      <c r="L7" s="72">
        <v>43531</v>
      </c>
      <c r="M7" s="68">
        <f t="shared" si="2"/>
        <v>20</v>
      </c>
      <c r="N7" s="41">
        <v>700</v>
      </c>
      <c r="O7" s="4">
        <f t="shared" si="3"/>
        <v>673.4</v>
      </c>
      <c r="P7" s="7"/>
      <c r="Q7" s="41"/>
      <c r="R7" s="73"/>
      <c r="S7" s="136">
        <f t="shared" si="4"/>
        <v>0</v>
      </c>
      <c r="T7" s="147" t="s">
        <v>151</v>
      </c>
    </row>
    <row r="8" spans="1:20" ht="15" customHeight="1" x14ac:dyDescent="0.25">
      <c r="A8" s="154" t="s">
        <v>156</v>
      </c>
      <c r="B8" s="154" t="s">
        <v>168</v>
      </c>
      <c r="C8" s="30" t="s">
        <v>15</v>
      </c>
      <c r="D8" s="22" t="s">
        <v>11</v>
      </c>
      <c r="E8" s="22"/>
      <c r="F8" s="23">
        <v>43532</v>
      </c>
      <c r="G8" s="23">
        <v>43541</v>
      </c>
      <c r="H8" s="2">
        <f t="shared" si="0"/>
        <v>10</v>
      </c>
      <c r="I8" s="16">
        <v>0</v>
      </c>
      <c r="J8" s="2">
        <f t="shared" si="1"/>
        <v>60</v>
      </c>
      <c r="K8" s="72">
        <v>43532</v>
      </c>
      <c r="L8" s="72">
        <v>43541</v>
      </c>
      <c r="M8" s="68">
        <f t="shared" si="2"/>
        <v>10</v>
      </c>
      <c r="N8" s="41">
        <v>400</v>
      </c>
      <c r="O8" s="4">
        <f t="shared" si="3"/>
        <v>384.8</v>
      </c>
      <c r="P8" s="7"/>
      <c r="Q8" s="41"/>
      <c r="R8" s="73"/>
      <c r="S8" s="136">
        <f t="shared" si="4"/>
        <v>0</v>
      </c>
      <c r="T8" s="147" t="s">
        <v>151</v>
      </c>
    </row>
    <row r="9" spans="1:20" ht="15" customHeight="1" x14ac:dyDescent="0.25">
      <c r="A9" s="154" t="s">
        <v>156</v>
      </c>
      <c r="B9" s="154" t="s">
        <v>168</v>
      </c>
      <c r="C9" s="30" t="s">
        <v>15</v>
      </c>
      <c r="D9" s="22" t="s">
        <v>11</v>
      </c>
      <c r="E9" s="22"/>
      <c r="F9" s="23">
        <v>43542</v>
      </c>
      <c r="G9" s="23">
        <v>43542</v>
      </c>
      <c r="H9" s="2">
        <f t="shared" si="0"/>
        <v>1</v>
      </c>
      <c r="I9" s="16">
        <v>0</v>
      </c>
      <c r="J9" s="2">
        <f t="shared" si="1"/>
        <v>61</v>
      </c>
      <c r="K9" s="72">
        <v>43542</v>
      </c>
      <c r="L9" s="72">
        <v>43542</v>
      </c>
      <c r="M9" s="68">
        <f t="shared" si="2"/>
        <v>1</v>
      </c>
      <c r="N9" s="41">
        <v>20</v>
      </c>
      <c r="O9" s="4" t="str">
        <f t="shared" si="3"/>
        <v>Attention 60 1ères IJSS soumises</v>
      </c>
      <c r="P9" s="7"/>
      <c r="Q9" s="41"/>
      <c r="R9" s="73"/>
      <c r="S9" s="136">
        <f t="shared" si="4"/>
        <v>0</v>
      </c>
      <c r="T9" s="147" t="s">
        <v>151</v>
      </c>
    </row>
    <row r="10" spans="1:20" ht="15" customHeight="1" x14ac:dyDescent="0.25">
      <c r="A10" s="154" t="s">
        <v>156</v>
      </c>
      <c r="B10" s="154" t="s">
        <v>168</v>
      </c>
      <c r="C10" s="30" t="s">
        <v>15</v>
      </c>
      <c r="D10" s="22" t="s">
        <v>11</v>
      </c>
      <c r="E10" s="22"/>
      <c r="F10" s="23">
        <v>43543</v>
      </c>
      <c r="G10" s="23">
        <v>43556</v>
      </c>
      <c r="H10" s="2">
        <f t="shared" si="0"/>
        <v>14</v>
      </c>
      <c r="I10" s="142">
        <v>0</v>
      </c>
      <c r="J10" s="2">
        <f t="shared" si="1"/>
        <v>75</v>
      </c>
      <c r="K10" s="72">
        <v>43543</v>
      </c>
      <c r="L10" s="72">
        <v>43556</v>
      </c>
      <c r="M10" s="68">
        <f t="shared" si="2"/>
        <v>14</v>
      </c>
      <c r="N10" s="41">
        <v>550</v>
      </c>
      <c r="O10" s="4" t="str">
        <f t="shared" si="3"/>
        <v>Attention 60 1ères IJSS soumises</v>
      </c>
      <c r="P10" s="7"/>
      <c r="Q10" s="41"/>
      <c r="R10" s="73"/>
      <c r="S10" s="136">
        <f t="shared" si="4"/>
        <v>0</v>
      </c>
      <c r="T10" s="147" t="s">
        <v>151</v>
      </c>
    </row>
    <row r="11" spans="1:20" ht="15" customHeight="1" x14ac:dyDescent="0.25">
      <c r="A11" s="154" t="s">
        <v>156</v>
      </c>
      <c r="B11" s="154" t="s">
        <v>168</v>
      </c>
      <c r="C11" s="30" t="s">
        <v>15</v>
      </c>
      <c r="D11" s="22" t="s">
        <v>11</v>
      </c>
      <c r="E11" s="22"/>
      <c r="F11" s="23">
        <v>43557</v>
      </c>
      <c r="G11" s="23">
        <v>43570</v>
      </c>
      <c r="H11" s="2">
        <f t="shared" ref="H11" si="5">IF(F11="",0,G11-F11+1)</f>
        <v>14</v>
      </c>
      <c r="I11" s="143">
        <v>0</v>
      </c>
      <c r="J11" s="2">
        <f t="shared" si="1"/>
        <v>89</v>
      </c>
      <c r="K11" s="72">
        <v>43557</v>
      </c>
      <c r="L11" s="72">
        <v>43570</v>
      </c>
      <c r="M11" s="68">
        <f t="shared" si="2"/>
        <v>14</v>
      </c>
      <c r="N11" s="41">
        <v>550</v>
      </c>
      <c r="O11" s="4" t="str">
        <f t="shared" si="3"/>
        <v>Attention 60 1ères IJSS soumises</v>
      </c>
      <c r="P11" s="7"/>
      <c r="Q11" s="41"/>
      <c r="R11" s="30"/>
      <c r="S11" s="136">
        <f t="shared" ref="S11" si="6">H11-M11</f>
        <v>0</v>
      </c>
      <c r="T11" s="147" t="s">
        <v>151</v>
      </c>
    </row>
    <row r="12" spans="1:20" ht="15" customHeight="1" x14ac:dyDescent="0.25">
      <c r="A12" s="15" t="s">
        <v>157</v>
      </c>
      <c r="B12" s="154" t="s">
        <v>169</v>
      </c>
      <c r="C12" s="30" t="s">
        <v>15</v>
      </c>
      <c r="D12" s="22" t="s">
        <v>11</v>
      </c>
      <c r="E12" s="22"/>
      <c r="F12" s="23">
        <v>43490</v>
      </c>
      <c r="G12" s="23">
        <v>43495</v>
      </c>
      <c r="H12" s="2">
        <f t="shared" si="0"/>
        <v>6</v>
      </c>
      <c r="I12" s="16">
        <v>3</v>
      </c>
      <c r="J12" s="2">
        <f t="shared" si="1"/>
        <v>6</v>
      </c>
      <c r="K12" s="72"/>
      <c r="L12" s="72"/>
      <c r="M12" s="68">
        <f t="shared" ref="M12:M16" si="7">IF(OR(R12="&lt; 1 AN",R12="salaire maintenu"),H12,IF(K12="",0,L12-K12+1))</f>
        <v>0</v>
      </c>
      <c r="N12" s="41"/>
      <c r="O12" s="4">
        <f t="shared" si="3"/>
        <v>0</v>
      </c>
      <c r="P12" s="7"/>
      <c r="Q12" s="41"/>
      <c r="R12" s="30"/>
      <c r="S12" s="136">
        <f t="shared" si="4"/>
        <v>6</v>
      </c>
      <c r="T12" s="147" t="s">
        <v>150</v>
      </c>
    </row>
    <row r="13" spans="1:20" ht="15" customHeight="1" x14ac:dyDescent="0.25">
      <c r="A13" s="15" t="s">
        <v>158</v>
      </c>
      <c r="B13" s="160" t="s">
        <v>170</v>
      </c>
      <c r="C13" s="152" t="s">
        <v>15</v>
      </c>
      <c r="D13" s="153" t="s">
        <v>11</v>
      </c>
      <c r="E13" s="22"/>
      <c r="F13" s="23">
        <v>43219</v>
      </c>
      <c r="G13" s="23">
        <v>43231</v>
      </c>
      <c r="H13" s="2">
        <f t="shared" si="0"/>
        <v>13</v>
      </c>
      <c r="I13" s="16">
        <v>2</v>
      </c>
      <c r="J13" s="2">
        <f t="shared" si="1"/>
        <v>13</v>
      </c>
      <c r="K13" s="90">
        <v>43219</v>
      </c>
      <c r="L13" s="90">
        <v>43229</v>
      </c>
      <c r="M13" s="68">
        <f t="shared" si="7"/>
        <v>11</v>
      </c>
      <c r="N13" s="42">
        <v>300</v>
      </c>
      <c r="O13" s="4">
        <f t="shared" si="3"/>
        <v>288.59999999999997</v>
      </c>
      <c r="P13" s="7"/>
      <c r="Q13" s="42"/>
      <c r="R13" s="141"/>
      <c r="S13" s="136">
        <f t="shared" si="4"/>
        <v>2</v>
      </c>
      <c r="T13" s="147" t="s">
        <v>150</v>
      </c>
    </row>
    <row r="14" spans="1:20" ht="15" customHeight="1" x14ac:dyDescent="0.25">
      <c r="A14" s="15" t="s">
        <v>159</v>
      </c>
      <c r="B14" s="160" t="s">
        <v>171</v>
      </c>
      <c r="C14" s="30" t="s">
        <v>15</v>
      </c>
      <c r="D14" s="22" t="s">
        <v>11</v>
      </c>
      <c r="E14" s="22"/>
      <c r="F14" s="23">
        <v>43448</v>
      </c>
      <c r="G14" s="23">
        <v>43466</v>
      </c>
      <c r="H14" s="2">
        <f t="shared" si="0"/>
        <v>19</v>
      </c>
      <c r="I14" s="16">
        <v>3</v>
      </c>
      <c r="J14" s="2">
        <f t="shared" si="1"/>
        <v>19</v>
      </c>
      <c r="K14" s="90">
        <v>43448</v>
      </c>
      <c r="L14" s="90">
        <v>43466</v>
      </c>
      <c r="M14" s="68">
        <f t="shared" si="7"/>
        <v>19</v>
      </c>
      <c r="N14" s="66">
        <v>800</v>
      </c>
      <c r="O14" s="4">
        <f t="shared" si="3"/>
        <v>769.6</v>
      </c>
      <c r="P14" s="7"/>
      <c r="Q14" s="66"/>
      <c r="R14" s="113"/>
      <c r="S14" s="136">
        <f t="shared" si="4"/>
        <v>0</v>
      </c>
      <c r="T14" s="147" t="s">
        <v>150</v>
      </c>
    </row>
    <row r="15" spans="1:20" ht="15" customHeight="1" x14ac:dyDescent="0.25">
      <c r="A15" s="15" t="s">
        <v>160</v>
      </c>
      <c r="B15" s="160" t="s">
        <v>172</v>
      </c>
      <c r="C15" s="30" t="s">
        <v>15</v>
      </c>
      <c r="D15" s="22" t="s">
        <v>11</v>
      </c>
      <c r="E15" s="22"/>
      <c r="F15" s="23">
        <v>43509</v>
      </c>
      <c r="G15" s="23">
        <v>43511</v>
      </c>
      <c r="H15" s="2">
        <f t="shared" si="0"/>
        <v>3</v>
      </c>
      <c r="I15" s="16">
        <v>3</v>
      </c>
      <c r="J15" s="2">
        <f t="shared" si="1"/>
        <v>3</v>
      </c>
      <c r="K15" s="161"/>
      <c r="L15" s="72"/>
      <c r="M15" s="68">
        <f t="shared" si="7"/>
        <v>0</v>
      </c>
      <c r="N15" s="72"/>
      <c r="O15" s="4">
        <f t="shared" si="3"/>
        <v>0</v>
      </c>
      <c r="P15" s="72"/>
      <c r="Q15" s="72"/>
      <c r="R15" s="72"/>
      <c r="S15" s="136">
        <f t="shared" si="4"/>
        <v>3</v>
      </c>
      <c r="T15" s="147" t="s">
        <v>150</v>
      </c>
    </row>
    <row r="16" spans="1:20" ht="15" customHeight="1" x14ac:dyDescent="0.25">
      <c r="A16" s="15" t="s">
        <v>161</v>
      </c>
      <c r="B16" s="160" t="s">
        <v>173</v>
      </c>
      <c r="C16" s="30" t="s">
        <v>15</v>
      </c>
      <c r="D16" s="22" t="s">
        <v>11</v>
      </c>
      <c r="E16" s="22"/>
      <c r="F16" s="23">
        <v>43558</v>
      </c>
      <c r="G16" s="23">
        <v>43560</v>
      </c>
      <c r="H16" s="2">
        <f t="shared" si="0"/>
        <v>3</v>
      </c>
      <c r="I16" s="16">
        <v>3</v>
      </c>
      <c r="J16" s="2">
        <f t="shared" si="1"/>
        <v>3</v>
      </c>
      <c r="K16" s="161"/>
      <c r="L16" s="72"/>
      <c r="M16" s="68">
        <f t="shared" si="7"/>
        <v>0</v>
      </c>
      <c r="N16" s="72"/>
      <c r="O16" s="4">
        <f t="shared" si="3"/>
        <v>0</v>
      </c>
      <c r="P16" s="72"/>
      <c r="Q16" s="72"/>
      <c r="R16" s="72"/>
      <c r="S16" s="136">
        <f t="shared" ref="S16" si="8">H16-M16</f>
        <v>3</v>
      </c>
      <c r="T16" s="147" t="s">
        <v>150</v>
      </c>
    </row>
    <row r="17" spans="1:20" s="10" customFormat="1" ht="15" customHeight="1" x14ac:dyDescent="0.25">
      <c r="A17" s="18" t="s">
        <v>162</v>
      </c>
      <c r="B17" s="160" t="s">
        <v>174</v>
      </c>
      <c r="C17" s="20" t="s">
        <v>108</v>
      </c>
      <c r="D17" s="26" t="s">
        <v>11</v>
      </c>
      <c r="E17" s="26"/>
      <c r="F17" s="25">
        <v>43528</v>
      </c>
      <c r="G17" s="25">
        <v>43530</v>
      </c>
      <c r="H17" s="27">
        <f t="shared" ref="H17:H18" si="9">IF(F17="",0,G17-F17+1)</f>
        <v>3</v>
      </c>
      <c r="I17" s="20">
        <v>3</v>
      </c>
      <c r="J17" s="2">
        <f t="shared" si="1"/>
        <v>3</v>
      </c>
      <c r="K17" s="90"/>
      <c r="L17" s="90"/>
      <c r="M17" s="68">
        <f t="shared" ref="M17:M18" si="10">IF(OR(R17="&lt; 1 AN",R17="salaire maintenu"),H17,IF(K17="",0,L17-K17+1))</f>
        <v>0</v>
      </c>
      <c r="N17" s="72"/>
      <c r="O17" s="4">
        <f t="shared" si="3"/>
        <v>0</v>
      </c>
      <c r="P17" s="41"/>
      <c r="Q17" s="90"/>
      <c r="R17" s="148"/>
      <c r="S17" s="136">
        <f t="shared" ref="S17:S18" si="11">H17-M17</f>
        <v>3</v>
      </c>
      <c r="T17" s="147" t="s">
        <v>150</v>
      </c>
    </row>
    <row r="18" spans="1:20" s="10" customFormat="1" ht="15" customHeight="1" x14ac:dyDescent="0.25">
      <c r="A18" s="18" t="s">
        <v>162</v>
      </c>
      <c r="B18" s="160" t="s">
        <v>174</v>
      </c>
      <c r="C18" s="20" t="s">
        <v>108</v>
      </c>
      <c r="D18" s="26" t="s">
        <v>11</v>
      </c>
      <c r="E18" s="26"/>
      <c r="F18" s="25">
        <v>43553</v>
      </c>
      <c r="G18" s="25">
        <v>43553</v>
      </c>
      <c r="H18" s="27">
        <f t="shared" si="9"/>
        <v>1</v>
      </c>
      <c r="I18" s="20">
        <v>1</v>
      </c>
      <c r="J18" s="2">
        <f t="shared" si="1"/>
        <v>4</v>
      </c>
      <c r="K18" s="90"/>
      <c r="L18" s="90"/>
      <c r="M18" s="68">
        <f t="shared" si="10"/>
        <v>0</v>
      </c>
      <c r="N18" s="72"/>
      <c r="O18" s="4">
        <f t="shared" si="3"/>
        <v>0</v>
      </c>
      <c r="P18" s="41"/>
      <c r="Q18" s="90"/>
      <c r="R18" s="148"/>
      <c r="S18" s="136">
        <f t="shared" si="11"/>
        <v>1</v>
      </c>
      <c r="T18" s="147" t="s">
        <v>150</v>
      </c>
    </row>
    <row r="19" spans="1:20" ht="15" customHeight="1" x14ac:dyDescent="0.25">
      <c r="A19" s="15" t="s">
        <v>163</v>
      </c>
      <c r="B19" s="160" t="s">
        <v>175</v>
      </c>
      <c r="C19" s="30" t="s">
        <v>15</v>
      </c>
      <c r="D19" s="22" t="s">
        <v>11</v>
      </c>
      <c r="E19" s="22"/>
      <c r="F19" s="23">
        <v>43479</v>
      </c>
      <c r="G19" s="23">
        <v>43510</v>
      </c>
      <c r="H19" s="2">
        <f t="shared" ref="H19:H23" si="12">IF(F19="",0,G19-F19+1)</f>
        <v>32</v>
      </c>
      <c r="I19" s="61">
        <v>3</v>
      </c>
      <c r="J19" s="2">
        <f t="shared" si="1"/>
        <v>32</v>
      </c>
      <c r="K19" s="72">
        <v>43479</v>
      </c>
      <c r="L19" s="72">
        <v>43510</v>
      </c>
      <c r="M19" s="68">
        <f t="shared" ref="M19:M23" si="13">IF(OR(R19="&lt; 1 AN",R19="salaire maintenu"),H19,IF(K19="",0,L19-K19+1))</f>
        <v>32</v>
      </c>
      <c r="N19" s="41">
        <v>1000</v>
      </c>
      <c r="O19" s="4">
        <f t="shared" si="3"/>
        <v>962</v>
      </c>
      <c r="P19" s="7"/>
      <c r="Q19" s="41"/>
      <c r="R19" s="73"/>
      <c r="S19" s="136">
        <f t="shared" ref="S19:S23" si="14">H19-M19</f>
        <v>0</v>
      </c>
      <c r="T19" s="147" t="s">
        <v>150</v>
      </c>
    </row>
    <row r="20" spans="1:20" ht="15" customHeight="1" x14ac:dyDescent="0.25">
      <c r="A20" s="15" t="s">
        <v>163</v>
      </c>
      <c r="B20" s="160" t="s">
        <v>175</v>
      </c>
      <c r="C20" s="30" t="s">
        <v>15</v>
      </c>
      <c r="D20" s="22" t="s">
        <v>11</v>
      </c>
      <c r="E20" s="22"/>
      <c r="F20" s="23">
        <v>43511</v>
      </c>
      <c r="G20" s="23">
        <v>43538</v>
      </c>
      <c r="H20" s="2">
        <f t="shared" si="12"/>
        <v>28</v>
      </c>
      <c r="I20" s="61">
        <v>0</v>
      </c>
      <c r="J20" s="2">
        <f t="shared" si="1"/>
        <v>60</v>
      </c>
      <c r="K20" s="72">
        <v>43511</v>
      </c>
      <c r="L20" s="72">
        <v>43538</v>
      </c>
      <c r="M20" s="68">
        <f t="shared" si="13"/>
        <v>28</v>
      </c>
      <c r="N20" s="41">
        <v>1000</v>
      </c>
      <c r="O20" s="4">
        <f>IF(D20="AT / MP",(N20*0.962)*50%,IF(D20="Maternité",N20*0.962,IF(J20&gt;60,"Attention 60 1ères IJSS soumises",N20*0.962)))</f>
        <v>962</v>
      </c>
      <c r="P20" s="7"/>
      <c r="Q20" s="41"/>
      <c r="R20" s="73"/>
      <c r="S20" s="136">
        <f t="shared" si="14"/>
        <v>0</v>
      </c>
      <c r="T20" s="147" t="s">
        <v>151</v>
      </c>
    </row>
    <row r="21" spans="1:20" ht="15" customHeight="1" x14ac:dyDescent="0.25">
      <c r="A21" s="15" t="s">
        <v>163</v>
      </c>
      <c r="B21" s="160" t="s">
        <v>175</v>
      </c>
      <c r="C21" s="30" t="s">
        <v>15</v>
      </c>
      <c r="D21" s="22" t="s">
        <v>11</v>
      </c>
      <c r="E21" s="22"/>
      <c r="F21" s="23">
        <v>43539</v>
      </c>
      <c r="G21" s="23">
        <v>43552</v>
      </c>
      <c r="H21" s="2">
        <f t="shared" si="12"/>
        <v>14</v>
      </c>
      <c r="I21" s="61">
        <v>0</v>
      </c>
      <c r="J21" s="2">
        <f t="shared" si="1"/>
        <v>74</v>
      </c>
      <c r="K21" s="90">
        <v>43539</v>
      </c>
      <c r="L21" s="90">
        <v>43552</v>
      </c>
      <c r="M21" s="68">
        <f t="shared" si="13"/>
        <v>14</v>
      </c>
      <c r="N21" s="66">
        <v>500</v>
      </c>
      <c r="O21" s="4" t="str">
        <f>IF(D21="AT / MP",(N21*0.962)*50%,IF(D21="Maternité",N21*0.962,IF(J21&gt;60,"Attention 60 1ères IJSS soumises",N21*0.962)))</f>
        <v>Attention 60 1ères IJSS soumises</v>
      </c>
      <c r="P21" s="7"/>
      <c r="Q21" s="66"/>
      <c r="R21" s="113"/>
      <c r="S21" s="136">
        <f t="shared" si="14"/>
        <v>0</v>
      </c>
      <c r="T21" s="147" t="s">
        <v>151</v>
      </c>
    </row>
    <row r="22" spans="1:20" ht="15" customHeight="1" x14ac:dyDescent="0.25">
      <c r="A22" s="15" t="s">
        <v>163</v>
      </c>
      <c r="B22" s="160" t="s">
        <v>175</v>
      </c>
      <c r="C22" s="30" t="s">
        <v>15</v>
      </c>
      <c r="D22" s="22" t="s">
        <v>11</v>
      </c>
      <c r="E22" s="22"/>
      <c r="F22" s="23">
        <v>43553</v>
      </c>
      <c r="G22" s="23">
        <v>43568</v>
      </c>
      <c r="H22" s="2">
        <f t="shared" si="12"/>
        <v>16</v>
      </c>
      <c r="I22" s="61">
        <v>0</v>
      </c>
      <c r="J22" s="2">
        <f t="shared" si="1"/>
        <v>90</v>
      </c>
      <c r="K22" s="72">
        <v>43553</v>
      </c>
      <c r="L22" s="72">
        <v>43568</v>
      </c>
      <c r="M22" s="68">
        <f t="shared" si="13"/>
        <v>16</v>
      </c>
      <c r="N22" s="41">
        <v>500</v>
      </c>
      <c r="O22" s="4" t="str">
        <f>IF(D22="AT / MP",(N22*0.962)*50%,IF(D22="Maternité",N22*0.962,IF(J22&gt;60,"Attention 60 1ères IJSS soumises",N22*0.962)))</f>
        <v>Attention 60 1ères IJSS soumises</v>
      </c>
      <c r="P22" s="7"/>
      <c r="Q22" s="41"/>
      <c r="R22" s="73"/>
      <c r="S22" s="136">
        <f t="shared" si="14"/>
        <v>0</v>
      </c>
      <c r="T22" s="147" t="s">
        <v>151</v>
      </c>
    </row>
    <row r="23" spans="1:20" ht="15" customHeight="1" x14ac:dyDescent="0.25">
      <c r="A23" s="15" t="s">
        <v>163</v>
      </c>
      <c r="B23" s="160" t="s">
        <v>175</v>
      </c>
      <c r="C23" s="30" t="s">
        <v>15</v>
      </c>
      <c r="D23" s="22" t="s">
        <v>11</v>
      </c>
      <c r="E23" s="22"/>
      <c r="F23" s="23">
        <v>43569</v>
      </c>
      <c r="G23" s="23">
        <v>43592</v>
      </c>
      <c r="H23" s="2">
        <f t="shared" si="12"/>
        <v>24</v>
      </c>
      <c r="I23" s="61">
        <v>0</v>
      </c>
      <c r="J23" s="2">
        <f t="shared" si="1"/>
        <v>114</v>
      </c>
      <c r="K23" s="72"/>
      <c r="L23" s="72"/>
      <c r="M23" s="68">
        <f t="shared" si="13"/>
        <v>0</v>
      </c>
      <c r="N23" s="41"/>
      <c r="O23" s="4" t="str">
        <f>IF(D23="AT / MP",(N23*0.962)*50%,IF(D23="Maternité",N23*0.962,IF(J23&gt;60,"Attention 60 1ères IJSS soumises",N23*0.962)))</f>
        <v>Attention 60 1ères IJSS soumises</v>
      </c>
      <c r="P23" s="7"/>
      <c r="Q23" s="41"/>
      <c r="R23" s="30"/>
      <c r="S23" s="136">
        <f t="shared" si="14"/>
        <v>24</v>
      </c>
      <c r="T23" s="147" t="s">
        <v>151</v>
      </c>
    </row>
    <row r="25" spans="1:20" ht="24.95" customHeight="1" x14ac:dyDescent="0.25">
      <c r="D25" s="9" t="s">
        <v>142</v>
      </c>
    </row>
  </sheetData>
  <sheetProtection formatCells="0" formatColumns="0" formatRows="0" insertColumns="0" insertRows="0" deleteRows="0" sort="0" autoFilter="0"/>
  <autoFilter ref="A1:S23"/>
  <dataConsolidate/>
  <conditionalFormatting sqref="J2:J23">
    <cfRule type="cellIs" dxfId="1" priority="28" operator="greaterThanOrEqual">
      <formula>91</formula>
    </cfRule>
    <cfRule type="cellIs" dxfId="0" priority="29" operator="between">
      <formula>61</formula>
      <formula>90</formula>
    </cfRule>
  </conditionalFormatting>
  <printOptions horizontalCentered="1" verticalCentered="1"/>
  <pageMargins left="0" right="0" top="0" bottom="0" header="0" footer="0"/>
  <pageSetup paperSize="9" scale="57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Liste!$A$1:$A$3</xm:f>
          </x14:formula1>
          <xm:sqref>D4:D23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F16" sqref="F16"/>
    </sheetView>
  </sheetViews>
  <sheetFormatPr baseColWidth="10" defaultRowHeight="24.95" customHeight="1" x14ac:dyDescent="0.2"/>
  <cols>
    <col min="1" max="1" width="11.42578125" style="139"/>
    <col min="2" max="2" width="17.5703125" style="139" bestFit="1" customWidth="1"/>
    <col min="3" max="13" width="11.42578125" style="139"/>
    <col min="14" max="14" width="19" style="81" customWidth="1"/>
    <col min="15" max="15" width="24.140625" style="84" bestFit="1" customWidth="1"/>
    <col min="16" max="16384" width="11.42578125" style="81"/>
  </cols>
  <sheetData>
    <row r="1" spans="1:15" s="77" customFormat="1" ht="38.25" x14ac:dyDescent="0.25">
      <c r="A1" s="74" t="s">
        <v>0</v>
      </c>
      <c r="B1" s="75" t="s">
        <v>1</v>
      </c>
      <c r="C1" s="74" t="s">
        <v>2</v>
      </c>
      <c r="D1" s="74" t="s">
        <v>14</v>
      </c>
      <c r="E1" s="74" t="s">
        <v>3</v>
      </c>
      <c r="F1" s="74" t="s">
        <v>117</v>
      </c>
      <c r="G1" s="74" t="s">
        <v>118</v>
      </c>
      <c r="H1" s="76" t="s">
        <v>6</v>
      </c>
      <c r="I1" s="74" t="s">
        <v>17</v>
      </c>
      <c r="J1" s="74" t="s">
        <v>8</v>
      </c>
      <c r="K1" s="76" t="s">
        <v>12</v>
      </c>
      <c r="L1" s="74" t="s">
        <v>23</v>
      </c>
      <c r="M1" s="74" t="s">
        <v>121</v>
      </c>
      <c r="N1" s="74" t="s">
        <v>10</v>
      </c>
    </row>
    <row r="2" spans="1:15" s="84" customFormat="1" ht="24.95" customHeight="1" x14ac:dyDescent="0.25">
      <c r="A2" s="78" t="s">
        <v>29</v>
      </c>
      <c r="B2" s="78" t="s">
        <v>48</v>
      </c>
      <c r="C2" s="78" t="s">
        <v>119</v>
      </c>
      <c r="D2" s="78" t="s">
        <v>15</v>
      </c>
      <c r="E2" s="78" t="s">
        <v>11</v>
      </c>
      <c r="F2" s="80">
        <v>43344</v>
      </c>
      <c r="G2" s="80"/>
      <c r="H2" s="80"/>
      <c r="I2" s="80"/>
      <c r="J2" s="80"/>
      <c r="K2" s="80"/>
      <c r="L2" s="86"/>
      <c r="M2" s="86"/>
      <c r="N2" s="78" t="s">
        <v>115</v>
      </c>
    </row>
    <row r="3" spans="1:15" s="84" customFormat="1" ht="66" customHeight="1" x14ac:dyDescent="0.25">
      <c r="A3" s="78" t="s">
        <v>9</v>
      </c>
      <c r="B3" s="144" t="s">
        <v>34</v>
      </c>
      <c r="C3" s="78" t="s">
        <v>116</v>
      </c>
      <c r="D3" s="78" t="s">
        <v>15</v>
      </c>
      <c r="E3" s="78" t="s">
        <v>21</v>
      </c>
      <c r="F3" s="80">
        <v>43473</v>
      </c>
      <c r="G3" s="80">
        <v>43606</v>
      </c>
      <c r="H3" s="78">
        <f>+G3-F3+1</f>
        <v>134</v>
      </c>
      <c r="I3" s="80"/>
      <c r="J3" s="80"/>
      <c r="K3" s="78">
        <f t="shared" ref="K3:K12" si="0">+J3-I3+1</f>
        <v>1</v>
      </c>
      <c r="L3" s="86"/>
      <c r="M3" s="86"/>
      <c r="N3" s="88" t="s">
        <v>138</v>
      </c>
    </row>
    <row r="4" spans="1:15" s="84" customFormat="1" ht="24.95" customHeight="1" x14ac:dyDescent="0.25">
      <c r="A4" s="82" t="s">
        <v>9</v>
      </c>
      <c r="B4" s="145" t="s">
        <v>42</v>
      </c>
      <c r="C4" s="82" t="s">
        <v>43</v>
      </c>
      <c r="D4" s="78" t="s">
        <v>15</v>
      </c>
      <c r="E4" s="83" t="s">
        <v>11</v>
      </c>
      <c r="F4" s="80">
        <v>43495</v>
      </c>
      <c r="G4" s="80">
        <v>43496</v>
      </c>
      <c r="H4" s="78">
        <f>+G4-F4+1</f>
        <v>2</v>
      </c>
      <c r="I4" s="80"/>
      <c r="J4" s="80"/>
      <c r="K4" s="78">
        <f t="shared" si="0"/>
        <v>1</v>
      </c>
      <c r="L4" s="86"/>
      <c r="M4" s="86"/>
      <c r="N4" s="88" t="s">
        <v>127</v>
      </c>
      <c r="O4" s="84" t="s">
        <v>139</v>
      </c>
    </row>
    <row r="5" spans="1:15" s="84" customFormat="1" ht="15" customHeight="1" x14ac:dyDescent="0.25">
      <c r="A5" s="163" t="s">
        <v>9</v>
      </c>
      <c r="B5" s="163" t="s">
        <v>51</v>
      </c>
      <c r="C5" s="163" t="s">
        <v>52</v>
      </c>
      <c r="D5" s="163" t="s">
        <v>15</v>
      </c>
      <c r="E5" s="163" t="s">
        <v>11</v>
      </c>
      <c r="F5" s="162">
        <v>43375</v>
      </c>
      <c r="G5" s="162">
        <v>43496</v>
      </c>
      <c r="H5" s="163">
        <f>+G5-F5+1</f>
        <v>122</v>
      </c>
      <c r="I5" s="80">
        <v>43447</v>
      </c>
      <c r="J5" s="80">
        <v>43460</v>
      </c>
      <c r="K5" s="78">
        <f t="shared" si="0"/>
        <v>14</v>
      </c>
      <c r="L5" s="86">
        <v>359.52</v>
      </c>
      <c r="M5" s="87">
        <v>43466</v>
      </c>
      <c r="N5" s="165" t="s">
        <v>122</v>
      </c>
      <c r="O5" s="164"/>
    </row>
    <row r="6" spans="1:15" s="84" customFormat="1" ht="15" customHeight="1" x14ac:dyDescent="0.25">
      <c r="A6" s="163"/>
      <c r="B6" s="163"/>
      <c r="C6" s="163"/>
      <c r="D6" s="163"/>
      <c r="E6" s="163"/>
      <c r="F6" s="162"/>
      <c r="G6" s="162"/>
      <c r="H6" s="163"/>
      <c r="I6" s="80">
        <v>43826</v>
      </c>
      <c r="J6" s="80">
        <v>43830</v>
      </c>
      <c r="K6" s="78">
        <v>5</v>
      </c>
      <c r="L6" s="86">
        <v>128.4</v>
      </c>
      <c r="M6" s="87">
        <v>43525</v>
      </c>
      <c r="N6" s="165"/>
      <c r="O6" s="164"/>
    </row>
    <row r="7" spans="1:15" s="84" customFormat="1" ht="15" customHeight="1" x14ac:dyDescent="0.25">
      <c r="A7" s="163" t="s">
        <v>9</v>
      </c>
      <c r="B7" s="166" t="s">
        <v>55</v>
      </c>
      <c r="C7" s="163" t="s">
        <v>120</v>
      </c>
      <c r="D7" s="163" t="s">
        <v>15</v>
      </c>
      <c r="E7" s="163" t="s">
        <v>21</v>
      </c>
      <c r="F7" s="162">
        <v>43354</v>
      </c>
      <c r="G7" s="162">
        <v>43471</v>
      </c>
      <c r="H7" s="163">
        <f>+G7-F7+1</f>
        <v>118</v>
      </c>
      <c r="I7" s="80">
        <v>43354</v>
      </c>
      <c r="J7" s="80">
        <v>43377</v>
      </c>
      <c r="K7" s="78">
        <f t="shared" si="0"/>
        <v>24</v>
      </c>
      <c r="L7" s="86">
        <v>100.56</v>
      </c>
      <c r="M7" s="87">
        <v>43374</v>
      </c>
      <c r="N7" s="165" t="s">
        <v>123</v>
      </c>
    </row>
    <row r="8" spans="1:15" s="84" customFormat="1" ht="15" customHeight="1" x14ac:dyDescent="0.25">
      <c r="A8" s="163"/>
      <c r="B8" s="166"/>
      <c r="C8" s="163"/>
      <c r="D8" s="163"/>
      <c r="E8" s="163"/>
      <c r="F8" s="162"/>
      <c r="G8" s="162"/>
      <c r="H8" s="163"/>
      <c r="I8" s="80">
        <v>43378</v>
      </c>
      <c r="J8" s="80">
        <v>43397</v>
      </c>
      <c r="K8" s="78">
        <f t="shared" si="0"/>
        <v>20</v>
      </c>
      <c r="L8" s="86">
        <v>83.8</v>
      </c>
      <c r="M8" s="87">
        <v>43405</v>
      </c>
      <c r="N8" s="165"/>
    </row>
    <row r="9" spans="1:15" s="84" customFormat="1" ht="15" customHeight="1" x14ac:dyDescent="0.25">
      <c r="A9" s="163"/>
      <c r="B9" s="166"/>
      <c r="C9" s="163"/>
      <c r="D9" s="163"/>
      <c r="E9" s="163"/>
      <c r="F9" s="162"/>
      <c r="G9" s="162"/>
      <c r="H9" s="163"/>
      <c r="I9" s="80">
        <v>43398</v>
      </c>
      <c r="J9" s="80">
        <v>43405</v>
      </c>
      <c r="K9" s="78">
        <f t="shared" si="0"/>
        <v>8</v>
      </c>
      <c r="L9" s="86">
        <v>33.520000000000003</v>
      </c>
      <c r="M9" s="87">
        <v>43435</v>
      </c>
      <c r="N9" s="165"/>
    </row>
    <row r="10" spans="1:15" s="84" customFormat="1" ht="15" customHeight="1" x14ac:dyDescent="0.25">
      <c r="A10" s="163"/>
      <c r="B10" s="166"/>
      <c r="C10" s="163"/>
      <c r="D10" s="163"/>
      <c r="E10" s="163"/>
      <c r="F10" s="162"/>
      <c r="G10" s="162"/>
      <c r="H10" s="163"/>
      <c r="I10" s="80">
        <v>43406</v>
      </c>
      <c r="J10" s="80">
        <v>43471</v>
      </c>
      <c r="K10" s="78">
        <f t="shared" si="0"/>
        <v>66</v>
      </c>
      <c r="L10" s="86">
        <v>276.54000000000002</v>
      </c>
      <c r="M10" s="87">
        <v>43497</v>
      </c>
      <c r="N10" s="87"/>
    </row>
    <row r="11" spans="1:15" s="84" customFormat="1" ht="24.95" customHeight="1" x14ac:dyDescent="0.25">
      <c r="A11" s="78" t="s">
        <v>9</v>
      </c>
      <c r="B11" s="144" t="s">
        <v>131</v>
      </c>
      <c r="C11" s="78" t="s">
        <v>132</v>
      </c>
      <c r="D11" s="78" t="s">
        <v>15</v>
      </c>
      <c r="E11" s="78" t="s">
        <v>21</v>
      </c>
      <c r="F11" s="80">
        <v>43520</v>
      </c>
      <c r="G11" s="80">
        <v>43614</v>
      </c>
      <c r="H11" s="78">
        <f t="shared" ref="H11:H16" si="1">+G11-F11+1</f>
        <v>95</v>
      </c>
      <c r="I11" s="80"/>
      <c r="J11" s="80"/>
      <c r="K11" s="78">
        <f t="shared" si="0"/>
        <v>1</v>
      </c>
      <c r="L11" s="86"/>
      <c r="M11" s="87"/>
      <c r="N11" s="135" t="s">
        <v>143</v>
      </c>
      <c r="O11" s="84" t="s">
        <v>148</v>
      </c>
    </row>
    <row r="12" spans="1:15" s="84" customFormat="1" ht="24.95" customHeight="1" x14ac:dyDescent="0.25">
      <c r="A12" s="78" t="s">
        <v>9</v>
      </c>
      <c r="B12" s="146" t="s">
        <v>84</v>
      </c>
      <c r="C12" s="78" t="s">
        <v>125</v>
      </c>
      <c r="D12" s="78" t="s">
        <v>15</v>
      </c>
      <c r="E12" s="78" t="s">
        <v>11</v>
      </c>
      <c r="F12" s="80">
        <v>43451</v>
      </c>
      <c r="G12" s="80">
        <v>43471</v>
      </c>
      <c r="H12" s="78">
        <f t="shared" si="1"/>
        <v>21</v>
      </c>
      <c r="I12" s="80"/>
      <c r="J12" s="80"/>
      <c r="K12" s="78">
        <f t="shared" si="0"/>
        <v>1</v>
      </c>
      <c r="L12" s="86"/>
      <c r="M12" s="86"/>
      <c r="N12" s="88" t="s">
        <v>128</v>
      </c>
    </row>
    <row r="13" spans="1:15" s="84" customFormat="1" ht="24.95" customHeight="1" x14ac:dyDescent="0.25">
      <c r="A13" s="78" t="s">
        <v>9</v>
      </c>
      <c r="B13" s="78" t="s">
        <v>80</v>
      </c>
      <c r="C13" s="78" t="s">
        <v>81</v>
      </c>
      <c r="D13" s="78" t="s">
        <v>109</v>
      </c>
      <c r="E13" s="78" t="s">
        <v>140</v>
      </c>
      <c r="F13" s="80">
        <v>43571</v>
      </c>
      <c r="G13" s="80">
        <v>43574</v>
      </c>
      <c r="H13" s="78">
        <f t="shared" si="1"/>
        <v>4</v>
      </c>
      <c r="I13" s="80"/>
      <c r="J13" s="80"/>
      <c r="K13" s="80"/>
      <c r="L13" s="86"/>
      <c r="M13" s="86"/>
      <c r="N13" s="78"/>
      <c r="O13" s="84" t="s">
        <v>141</v>
      </c>
    </row>
    <row r="14" spans="1:15" ht="24.95" customHeight="1" x14ac:dyDescent="0.2">
      <c r="A14" s="78" t="s">
        <v>9</v>
      </c>
      <c r="B14" s="78" t="s">
        <v>25</v>
      </c>
      <c r="C14" s="78" t="s">
        <v>26</v>
      </c>
      <c r="D14" s="78" t="s">
        <v>15</v>
      </c>
      <c r="E14" s="78" t="s">
        <v>11</v>
      </c>
      <c r="F14" s="80">
        <v>43572</v>
      </c>
      <c r="G14" s="157">
        <v>43619</v>
      </c>
      <c r="H14" s="158">
        <f t="shared" si="1"/>
        <v>48</v>
      </c>
      <c r="I14" s="80"/>
      <c r="J14" s="138"/>
      <c r="K14" s="78"/>
      <c r="L14" s="78"/>
      <c r="M14" s="78"/>
      <c r="N14" s="79"/>
      <c r="O14" s="84" t="s">
        <v>141</v>
      </c>
    </row>
    <row r="15" spans="1:15" ht="24.95" customHeight="1" x14ac:dyDescent="0.2">
      <c r="A15" s="150" t="s">
        <v>9</v>
      </c>
      <c r="B15" s="150" t="s">
        <v>129</v>
      </c>
      <c r="C15" s="150" t="s">
        <v>130</v>
      </c>
      <c r="D15" s="150" t="s">
        <v>15</v>
      </c>
      <c r="E15" s="150" t="s">
        <v>11</v>
      </c>
      <c r="F15" s="149">
        <v>43602</v>
      </c>
      <c r="G15" s="157">
        <v>43616</v>
      </c>
      <c r="H15" s="150">
        <f t="shared" si="1"/>
        <v>15</v>
      </c>
      <c r="I15" s="149"/>
      <c r="J15" s="138"/>
      <c r="K15" s="150"/>
      <c r="L15" s="150"/>
      <c r="M15" s="150"/>
      <c r="N15" s="88" t="s">
        <v>144</v>
      </c>
      <c r="O15" s="84" t="s">
        <v>147</v>
      </c>
    </row>
    <row r="16" spans="1:15" ht="24.95" customHeight="1" x14ac:dyDescent="0.2">
      <c r="A16" s="158" t="s">
        <v>9</v>
      </c>
      <c r="B16" s="158" t="s">
        <v>64</v>
      </c>
      <c r="C16" s="158" t="s">
        <v>145</v>
      </c>
      <c r="D16" s="158" t="s">
        <v>15</v>
      </c>
      <c r="E16" s="158" t="s">
        <v>11</v>
      </c>
      <c r="F16" s="159">
        <v>43569</v>
      </c>
      <c r="G16" s="159">
        <v>43592</v>
      </c>
      <c r="H16" s="158">
        <f t="shared" si="1"/>
        <v>24</v>
      </c>
      <c r="I16" s="159"/>
      <c r="J16" s="138"/>
      <c r="K16" s="158"/>
      <c r="L16" s="158"/>
      <c r="M16" s="158"/>
      <c r="N16" s="88" t="s">
        <v>146</v>
      </c>
    </row>
  </sheetData>
  <mergeCells count="19">
    <mergeCell ref="D7:D10"/>
    <mergeCell ref="C7:C10"/>
    <mergeCell ref="B7:B10"/>
    <mergeCell ref="A7:A10"/>
    <mergeCell ref="A5:A6"/>
    <mergeCell ref="B5:B6"/>
    <mergeCell ref="C5:C6"/>
    <mergeCell ref="D5:D6"/>
    <mergeCell ref="F5:F6"/>
    <mergeCell ref="E5:E6"/>
    <mergeCell ref="O5:O6"/>
    <mergeCell ref="H7:H10"/>
    <mergeCell ref="G7:G10"/>
    <mergeCell ref="F7:F10"/>
    <mergeCell ref="E7:E10"/>
    <mergeCell ref="N5:N6"/>
    <mergeCell ref="G5:G6"/>
    <mergeCell ref="H5:H6"/>
    <mergeCell ref="N7:N9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Liste!$A$1:$A$3</xm:f>
          </x14:formula1>
          <xm:sqref>E4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reste 2018</vt:lpstr>
      <vt:lpstr>Liste</vt:lpstr>
      <vt:lpstr>2019</vt:lpstr>
      <vt:lpstr>Prévoyance</vt:lpstr>
      <vt:lpstr>'2019'!Impression_des_titres</vt:lpstr>
      <vt:lpstr>'2019'!Zone_d_impression</vt:lpstr>
      <vt:lpstr>'reste 2018'!Zone_d_impression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2019-05-14T14:00:15Z</dcterms:modified>
</cp:coreProperties>
</file>