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udrey\Desktop\"/>
    </mc:Choice>
  </mc:AlternateContent>
  <bookViews>
    <workbookView xWindow="0" yWindow="0" windowWidth="24000" windowHeight="9735" activeTab="5"/>
  </bookViews>
  <sheets>
    <sheet name="Septembre" sheetId="9" r:id="rId1"/>
    <sheet name="Calendrier" sheetId="8" r:id="rId2"/>
    <sheet name="Fériés" sheetId="3" r:id="rId3"/>
    <sheet name="Tarifs" sheetId="11" r:id="rId4"/>
    <sheet name="Mode de règlements" sheetId="45" r:id="rId5"/>
    <sheet name="Enfants+Enseignants" sheetId="12" r:id="rId6"/>
    <sheet name="Facture septembre" sheetId="33" r:id="rId7"/>
  </sheets>
  <functionGroups builtInGroupCount="18"/>
  <externalReferences>
    <externalReference r:id="rId8"/>
  </externalReferences>
  <definedNames>
    <definedName name="_xlnm._FilterDatabase" localSheetId="5" hidden="1">'Enfants+Enseignants'!$A$2:$A$2</definedName>
    <definedName name="Choix_année" localSheetId="5">[1]Fériés!$B$1</definedName>
    <definedName name="Choix_année" localSheetId="3">[1]Fériés!$B$1</definedName>
    <definedName name="Choix_année">Fériés!$B$1</definedName>
    <definedName name="débutcantine" localSheetId="5">[1]Fériés!$H$1</definedName>
    <definedName name="débutcantine" localSheetId="3">[1]Fériés!$H$1</definedName>
    <definedName name="débutcantine">Fériés!$J$1</definedName>
    <definedName name="fériés" localSheetId="5">OFFSET([1]Fériés!$H$3,,,MATCH(MAX([1]Fériés!$H$3:$H$81),[1]Fériés!$H$3:$H$81,0),1)</definedName>
    <definedName name="fériés" localSheetId="3">OFFSET([1]Fériés!$H$3,,,MATCH(MAX([1]Fériés!$H$3:$H$81),[1]Fériés!$H$3:$H$81,0),1)</definedName>
    <definedName name="fériés">OFFSET(Fériés!$J$3,,,MATCH(MAX(Fériés!$J$3:$J$81),Fériés!$J$3:$J$81,0),1)</definedName>
    <definedName name="fincantine" localSheetId="5">[1]Fériés!$J$1</definedName>
    <definedName name="fincantine" localSheetId="3">[1]Fériés!$J$1</definedName>
    <definedName name="fincantine">Fériés!$L$1</definedName>
    <definedName name="Liste_déroulante_nom">'Enfants+Enseignants'!$A$3:$A$146</definedName>
    <definedName name="listemois" localSheetId="5">[1]Fériés!$E$2:$E$12</definedName>
    <definedName name="listemois" localSheetId="3">[1]Fériés!$E$2:$E$12</definedName>
    <definedName name="listemois">Fériés!$E$2:$E$12</definedName>
    <definedName name="Z_3CE9F41F_57C2_4DC2_A9D9_0A179538BE39_.wvu.FilterData" localSheetId="5" hidden="1">'Enfants+Enseignants'!$A$2</definedName>
    <definedName name="Z_3CE9F41F_57C2_4DC2_A9D9_0A179538BE39_.wvu.PrintArea" localSheetId="6" hidden="1">'Facture septembre'!$A$1:$D$36</definedName>
    <definedName name="_xlnm.Print_Area" localSheetId="6">'Facture septembre'!$A$1:$D$36</definedName>
  </definedNames>
  <calcPr calcId="152511"/>
  <customWorkbookViews>
    <customWorkbookView name="Accueil" guid="{3CE9F41F-57C2-4DC2-A9D9-0A179538BE39}" windowWidth="1600" windowHeight="860" activeSheetId="27" showFormulaBar="0"/>
  </customWorkbookViews>
</workbook>
</file>

<file path=xl/calcChain.xml><?xml version="1.0" encoding="utf-8"?>
<calcChain xmlns="http://schemas.openxmlformats.org/spreadsheetml/2006/main">
  <c r="A12" i="9" l="1"/>
  <c r="A6" i="9"/>
  <c r="A7" i="9"/>
  <c r="A8" i="9"/>
  <c r="A9" i="9"/>
  <c r="A10" i="9"/>
  <c r="A11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42" i="9"/>
  <c r="A43" i="9"/>
  <c r="A44" i="9"/>
  <c r="A45" i="9"/>
  <c r="A46" i="9"/>
  <c r="A47" i="9"/>
  <c r="A48" i="9"/>
  <c r="A49" i="9"/>
  <c r="A50" i="9"/>
  <c r="A51" i="9"/>
  <c r="A52" i="9"/>
  <c r="A53" i="9"/>
  <c r="A54" i="9"/>
  <c r="A55" i="9"/>
  <c r="A56" i="9"/>
  <c r="A57" i="9"/>
  <c r="A58" i="9"/>
  <c r="A59" i="9"/>
  <c r="A60" i="9"/>
  <c r="A61" i="9"/>
  <c r="A62" i="9"/>
  <c r="A63" i="9"/>
  <c r="A64" i="9"/>
  <c r="A65" i="9"/>
  <c r="A66" i="9"/>
  <c r="A67" i="9"/>
  <c r="A68" i="9"/>
  <c r="A69" i="9"/>
  <c r="A70" i="9"/>
  <c r="A71" i="9"/>
  <c r="A72" i="9"/>
  <c r="A73" i="9"/>
  <c r="A74" i="9"/>
  <c r="A75" i="9"/>
  <c r="A76" i="9"/>
  <c r="A77" i="9"/>
  <c r="A78" i="9"/>
  <c r="A79" i="9"/>
  <c r="A80" i="9"/>
  <c r="A81" i="9"/>
  <c r="A82" i="9"/>
  <c r="A83" i="9"/>
  <c r="A84" i="9"/>
  <c r="A85" i="9"/>
  <c r="A86" i="9"/>
  <c r="A87" i="9"/>
  <c r="A88" i="9"/>
  <c r="A89" i="9"/>
  <c r="A90" i="9"/>
  <c r="A91" i="9"/>
  <c r="A92" i="9"/>
  <c r="A93" i="9"/>
  <c r="A94" i="9"/>
  <c r="A95" i="9"/>
  <c r="A96" i="9"/>
  <c r="A97" i="9"/>
  <c r="A98" i="9"/>
  <c r="A99" i="9"/>
  <c r="A100" i="9"/>
  <c r="A101" i="9"/>
  <c r="A102" i="9"/>
  <c r="A103" i="9"/>
  <c r="A104" i="9"/>
  <c r="A105" i="9"/>
  <c r="A106" i="9"/>
  <c r="A107" i="9"/>
  <c r="A108" i="9"/>
  <c r="A109" i="9"/>
  <c r="A110" i="9"/>
  <c r="A111" i="9"/>
  <c r="A112" i="9"/>
  <c r="A113" i="9"/>
  <c r="A114" i="9"/>
  <c r="A115" i="9"/>
  <c r="A116" i="9"/>
  <c r="A117" i="9"/>
  <c r="A118" i="9"/>
  <c r="A119" i="9"/>
  <c r="A120" i="9"/>
  <c r="A121" i="9"/>
  <c r="A122" i="9"/>
  <c r="A123" i="9"/>
  <c r="A124" i="9"/>
  <c r="A125" i="9"/>
  <c r="A126" i="9"/>
  <c r="A127" i="9"/>
  <c r="A128" i="9"/>
  <c r="A129" i="9"/>
  <c r="A130" i="9"/>
  <c r="A131" i="9"/>
  <c r="A132" i="9"/>
  <c r="A133" i="9"/>
  <c r="A134" i="9"/>
  <c r="A135" i="9"/>
  <c r="A136" i="9"/>
  <c r="A137" i="9"/>
  <c r="A138" i="9"/>
  <c r="A139" i="9"/>
  <c r="A140" i="9"/>
  <c r="A141" i="9"/>
  <c r="A142" i="9"/>
  <c r="A143" i="9"/>
  <c r="A144" i="9"/>
  <c r="A145" i="9"/>
  <c r="A146" i="9"/>
  <c r="A147" i="9"/>
  <c r="A148" i="9"/>
  <c r="A5" i="9"/>
  <c r="D19" i="33" l="1"/>
  <c r="D27" i="33" l="1"/>
  <c r="A16" i="33" l="1"/>
  <c r="D8" i="33"/>
  <c r="D12" i="33"/>
  <c r="B132" i="12" l="1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31" i="12"/>
  <c r="F130" i="12"/>
  <c r="E130" i="12"/>
  <c r="D130" i="12"/>
  <c r="C130" i="12"/>
  <c r="B130" i="12"/>
  <c r="F129" i="12"/>
  <c r="E129" i="12"/>
  <c r="D129" i="12"/>
  <c r="C129" i="12"/>
  <c r="B129" i="12"/>
  <c r="F128" i="12"/>
  <c r="E128" i="12"/>
  <c r="D128" i="12"/>
  <c r="C128" i="12"/>
  <c r="B128" i="12"/>
  <c r="F127" i="12"/>
  <c r="E127" i="12"/>
  <c r="D127" i="12"/>
  <c r="C127" i="12"/>
  <c r="B127" i="12"/>
  <c r="F126" i="12"/>
  <c r="E126" i="12"/>
  <c r="D126" i="12"/>
  <c r="C126" i="12"/>
  <c r="B126" i="12"/>
  <c r="F125" i="12"/>
  <c r="E125" i="12"/>
  <c r="D125" i="12"/>
  <c r="C125" i="12"/>
  <c r="B125" i="12"/>
  <c r="F124" i="12"/>
  <c r="E124" i="12"/>
  <c r="D124" i="12"/>
  <c r="C124" i="12"/>
  <c r="B124" i="12"/>
  <c r="F123" i="12"/>
  <c r="E123" i="12"/>
  <c r="D123" i="12"/>
  <c r="C123" i="12"/>
  <c r="B123" i="12"/>
  <c r="F122" i="12"/>
  <c r="E122" i="12"/>
  <c r="D122" i="12"/>
  <c r="C122" i="12"/>
  <c r="B122" i="12"/>
  <c r="F121" i="12"/>
  <c r="E121" i="12"/>
  <c r="D121" i="12"/>
  <c r="C121" i="12"/>
  <c r="B121" i="12"/>
  <c r="F120" i="12"/>
  <c r="E120" i="12"/>
  <c r="D120" i="12"/>
  <c r="C120" i="12"/>
  <c r="B120" i="12"/>
  <c r="F119" i="12"/>
  <c r="E119" i="12"/>
  <c r="D119" i="12"/>
  <c r="C119" i="12"/>
  <c r="B119" i="12"/>
  <c r="F118" i="12"/>
  <c r="E118" i="12"/>
  <c r="D118" i="12"/>
  <c r="C118" i="12"/>
  <c r="B118" i="12"/>
  <c r="F117" i="12"/>
  <c r="E117" i="12"/>
  <c r="D117" i="12"/>
  <c r="C117" i="12"/>
  <c r="B117" i="12"/>
  <c r="F116" i="12"/>
  <c r="E116" i="12"/>
  <c r="D116" i="12"/>
  <c r="C116" i="12"/>
  <c r="B116" i="12"/>
  <c r="F115" i="12"/>
  <c r="E115" i="12"/>
  <c r="D115" i="12"/>
  <c r="C115" i="12"/>
  <c r="B115" i="12"/>
  <c r="F114" i="12"/>
  <c r="E114" i="12"/>
  <c r="D114" i="12"/>
  <c r="C114" i="12"/>
  <c r="B114" i="12"/>
  <c r="F113" i="12"/>
  <c r="E113" i="12"/>
  <c r="D113" i="12"/>
  <c r="C113" i="12"/>
  <c r="B113" i="12"/>
  <c r="F112" i="12"/>
  <c r="E112" i="12"/>
  <c r="D112" i="12"/>
  <c r="C112" i="12"/>
  <c r="B112" i="12"/>
  <c r="F111" i="12"/>
  <c r="E111" i="12"/>
  <c r="D111" i="12"/>
  <c r="C111" i="12"/>
  <c r="B111" i="12"/>
  <c r="F110" i="12"/>
  <c r="E110" i="12"/>
  <c r="D110" i="12"/>
  <c r="C110" i="12"/>
  <c r="B110" i="12"/>
  <c r="F109" i="12"/>
  <c r="E109" i="12"/>
  <c r="D109" i="12"/>
  <c r="C109" i="12"/>
  <c r="B109" i="12"/>
  <c r="F108" i="12"/>
  <c r="E108" i="12"/>
  <c r="D108" i="12"/>
  <c r="C108" i="12"/>
  <c r="B108" i="12"/>
  <c r="F107" i="12"/>
  <c r="E107" i="12"/>
  <c r="D107" i="12"/>
  <c r="C107" i="12"/>
  <c r="B107" i="12"/>
  <c r="F106" i="12"/>
  <c r="E106" i="12"/>
  <c r="D106" i="12"/>
  <c r="C106" i="12"/>
  <c r="B106" i="12"/>
  <c r="F105" i="12"/>
  <c r="E105" i="12"/>
  <c r="D105" i="12"/>
  <c r="C105" i="12"/>
  <c r="B105" i="12"/>
  <c r="F104" i="12"/>
  <c r="E104" i="12"/>
  <c r="D104" i="12"/>
  <c r="C104" i="12"/>
  <c r="B104" i="12"/>
  <c r="F103" i="12"/>
  <c r="E103" i="12"/>
  <c r="D103" i="12"/>
  <c r="C103" i="12"/>
  <c r="B103" i="12"/>
  <c r="F102" i="12"/>
  <c r="E102" i="12"/>
  <c r="D102" i="12"/>
  <c r="C102" i="12"/>
  <c r="B102" i="12"/>
  <c r="F101" i="12"/>
  <c r="E101" i="12"/>
  <c r="D101" i="12"/>
  <c r="C101" i="12"/>
  <c r="B101" i="12"/>
  <c r="F100" i="12"/>
  <c r="E100" i="12"/>
  <c r="D100" i="12"/>
  <c r="C100" i="12"/>
  <c r="B100" i="12"/>
  <c r="F99" i="12"/>
  <c r="E99" i="12"/>
  <c r="D99" i="12"/>
  <c r="C99" i="12"/>
  <c r="B99" i="12"/>
  <c r="F98" i="12"/>
  <c r="E98" i="12"/>
  <c r="D98" i="12"/>
  <c r="C98" i="12"/>
  <c r="B98" i="12"/>
  <c r="F97" i="12"/>
  <c r="E97" i="12"/>
  <c r="D97" i="12"/>
  <c r="C97" i="12"/>
  <c r="B97" i="12"/>
  <c r="F96" i="12"/>
  <c r="E96" i="12"/>
  <c r="D96" i="12"/>
  <c r="C96" i="12"/>
  <c r="B96" i="12"/>
  <c r="F95" i="12"/>
  <c r="E95" i="12"/>
  <c r="D95" i="12"/>
  <c r="C95" i="12"/>
  <c r="B95" i="12"/>
  <c r="F94" i="12"/>
  <c r="E94" i="12"/>
  <c r="D94" i="12"/>
  <c r="C94" i="12"/>
  <c r="B94" i="12"/>
  <c r="F93" i="12"/>
  <c r="E93" i="12"/>
  <c r="D93" i="12"/>
  <c r="C93" i="12"/>
  <c r="B93" i="12"/>
  <c r="F92" i="12"/>
  <c r="E92" i="12"/>
  <c r="D92" i="12"/>
  <c r="C92" i="12"/>
  <c r="B92" i="12"/>
  <c r="F91" i="12"/>
  <c r="E91" i="12"/>
  <c r="D91" i="12"/>
  <c r="C91" i="12"/>
  <c r="B91" i="12"/>
  <c r="F90" i="12"/>
  <c r="E90" i="12"/>
  <c r="D90" i="12"/>
  <c r="C90" i="12"/>
  <c r="B90" i="12"/>
  <c r="F89" i="12"/>
  <c r="E89" i="12"/>
  <c r="D89" i="12"/>
  <c r="C89" i="12"/>
  <c r="B89" i="12"/>
  <c r="F88" i="12"/>
  <c r="E88" i="12"/>
  <c r="D88" i="12"/>
  <c r="C88" i="12"/>
  <c r="B88" i="12"/>
  <c r="F87" i="12"/>
  <c r="E87" i="12"/>
  <c r="D87" i="12"/>
  <c r="C87" i="12"/>
  <c r="B87" i="12"/>
  <c r="F86" i="12"/>
  <c r="E86" i="12"/>
  <c r="D86" i="12"/>
  <c r="C86" i="12"/>
  <c r="B86" i="12"/>
  <c r="F85" i="12"/>
  <c r="E85" i="12"/>
  <c r="D85" i="12"/>
  <c r="C85" i="12"/>
  <c r="B85" i="12"/>
  <c r="F84" i="12"/>
  <c r="E84" i="12"/>
  <c r="D84" i="12"/>
  <c r="C84" i="12"/>
  <c r="B84" i="12"/>
  <c r="F83" i="12"/>
  <c r="E83" i="12"/>
  <c r="D83" i="12"/>
  <c r="C83" i="12"/>
  <c r="B83" i="12"/>
  <c r="F82" i="12"/>
  <c r="E82" i="12"/>
  <c r="D82" i="12"/>
  <c r="C82" i="12"/>
  <c r="B82" i="12"/>
  <c r="F81" i="12"/>
  <c r="E81" i="12"/>
  <c r="D81" i="12"/>
  <c r="C81" i="12"/>
  <c r="B81" i="12"/>
  <c r="F80" i="12"/>
  <c r="E80" i="12"/>
  <c r="D80" i="12"/>
  <c r="C80" i="12"/>
  <c r="B80" i="12"/>
  <c r="F79" i="12"/>
  <c r="E79" i="12"/>
  <c r="D79" i="12"/>
  <c r="C79" i="12"/>
  <c r="B79" i="12"/>
  <c r="F78" i="12"/>
  <c r="E78" i="12"/>
  <c r="D78" i="12"/>
  <c r="C78" i="12"/>
  <c r="B78" i="12"/>
  <c r="F77" i="12"/>
  <c r="E77" i="12"/>
  <c r="D77" i="12"/>
  <c r="C77" i="12"/>
  <c r="B77" i="12"/>
  <c r="F76" i="12"/>
  <c r="E76" i="12"/>
  <c r="D76" i="12"/>
  <c r="C76" i="12"/>
  <c r="B76" i="12"/>
  <c r="F75" i="12"/>
  <c r="E75" i="12"/>
  <c r="D75" i="12"/>
  <c r="C75" i="12"/>
  <c r="B75" i="12"/>
  <c r="F74" i="12"/>
  <c r="E74" i="12"/>
  <c r="D74" i="12"/>
  <c r="C74" i="12"/>
  <c r="B74" i="12"/>
  <c r="F73" i="12"/>
  <c r="E73" i="12"/>
  <c r="D73" i="12"/>
  <c r="C73" i="12"/>
  <c r="B73" i="12"/>
  <c r="F72" i="12"/>
  <c r="E72" i="12"/>
  <c r="D72" i="12"/>
  <c r="C72" i="12"/>
  <c r="B72" i="12"/>
  <c r="F71" i="12"/>
  <c r="E71" i="12"/>
  <c r="D71" i="12"/>
  <c r="C71" i="12"/>
  <c r="B71" i="12"/>
  <c r="F70" i="12"/>
  <c r="E70" i="12"/>
  <c r="D70" i="12"/>
  <c r="C70" i="12"/>
  <c r="B70" i="12"/>
  <c r="F69" i="12"/>
  <c r="E69" i="12"/>
  <c r="D69" i="12"/>
  <c r="C69" i="12"/>
  <c r="B69" i="12"/>
  <c r="F68" i="12"/>
  <c r="E68" i="12"/>
  <c r="D68" i="12"/>
  <c r="C68" i="12"/>
  <c r="B68" i="12"/>
  <c r="F67" i="12"/>
  <c r="E67" i="12"/>
  <c r="D67" i="12"/>
  <c r="C67" i="12"/>
  <c r="B67" i="12"/>
  <c r="F66" i="12"/>
  <c r="E66" i="12"/>
  <c r="D66" i="12"/>
  <c r="C66" i="12"/>
  <c r="B66" i="12"/>
  <c r="F65" i="12"/>
  <c r="E65" i="12"/>
  <c r="D65" i="12"/>
  <c r="C65" i="12"/>
  <c r="B65" i="12"/>
  <c r="F64" i="12"/>
  <c r="E64" i="12"/>
  <c r="D64" i="12"/>
  <c r="C64" i="12"/>
  <c r="B64" i="12"/>
  <c r="F63" i="12"/>
  <c r="E63" i="12"/>
  <c r="D63" i="12"/>
  <c r="C63" i="12"/>
  <c r="B63" i="12"/>
  <c r="F62" i="12"/>
  <c r="E62" i="12"/>
  <c r="D62" i="12"/>
  <c r="C62" i="12"/>
  <c r="B62" i="12"/>
  <c r="F61" i="12"/>
  <c r="E61" i="12"/>
  <c r="D61" i="12"/>
  <c r="C61" i="12"/>
  <c r="B61" i="12"/>
  <c r="F60" i="12"/>
  <c r="E60" i="12"/>
  <c r="D60" i="12"/>
  <c r="C60" i="12"/>
  <c r="B60" i="12"/>
  <c r="F59" i="12"/>
  <c r="E59" i="12"/>
  <c r="D59" i="12"/>
  <c r="C59" i="12"/>
  <c r="B59" i="12"/>
  <c r="F58" i="12"/>
  <c r="E58" i="12"/>
  <c r="D58" i="12"/>
  <c r="C58" i="12"/>
  <c r="B58" i="12"/>
  <c r="F57" i="12"/>
  <c r="E57" i="12"/>
  <c r="D57" i="12"/>
  <c r="C57" i="12"/>
  <c r="B57" i="12"/>
  <c r="F56" i="12"/>
  <c r="E56" i="12"/>
  <c r="D56" i="12"/>
  <c r="C56" i="12"/>
  <c r="B56" i="12"/>
  <c r="F55" i="12"/>
  <c r="E55" i="12"/>
  <c r="D55" i="12"/>
  <c r="C55" i="12"/>
  <c r="B55" i="12"/>
  <c r="F54" i="12"/>
  <c r="E54" i="12"/>
  <c r="D54" i="12"/>
  <c r="C54" i="12"/>
  <c r="B54" i="12"/>
  <c r="F53" i="12"/>
  <c r="E53" i="12"/>
  <c r="D53" i="12"/>
  <c r="C53" i="12"/>
  <c r="B53" i="12"/>
  <c r="F52" i="12"/>
  <c r="E52" i="12"/>
  <c r="D52" i="12"/>
  <c r="C52" i="12"/>
  <c r="B52" i="12"/>
  <c r="F51" i="12"/>
  <c r="E51" i="12"/>
  <c r="D51" i="12"/>
  <c r="C51" i="12"/>
  <c r="B51" i="12"/>
  <c r="F50" i="12"/>
  <c r="E50" i="12"/>
  <c r="D50" i="12"/>
  <c r="C50" i="12"/>
  <c r="B50" i="12"/>
  <c r="F49" i="12"/>
  <c r="E49" i="12"/>
  <c r="D49" i="12"/>
  <c r="C49" i="12"/>
  <c r="B49" i="12"/>
  <c r="F48" i="12"/>
  <c r="E48" i="12"/>
  <c r="D48" i="12"/>
  <c r="C48" i="12"/>
  <c r="B48" i="12"/>
  <c r="F47" i="12"/>
  <c r="E47" i="12"/>
  <c r="D47" i="12"/>
  <c r="C47" i="12"/>
  <c r="B47" i="12"/>
  <c r="F46" i="12"/>
  <c r="E46" i="12"/>
  <c r="D46" i="12"/>
  <c r="C46" i="12"/>
  <c r="B46" i="12"/>
  <c r="F45" i="12"/>
  <c r="E45" i="12"/>
  <c r="D45" i="12"/>
  <c r="C45" i="12"/>
  <c r="B45" i="12"/>
  <c r="F44" i="12"/>
  <c r="E44" i="12"/>
  <c r="D44" i="12"/>
  <c r="C44" i="12"/>
  <c r="B44" i="12"/>
  <c r="F43" i="12"/>
  <c r="E43" i="12"/>
  <c r="D43" i="12"/>
  <c r="C43" i="12"/>
  <c r="B43" i="12"/>
  <c r="F42" i="12"/>
  <c r="E42" i="12"/>
  <c r="D42" i="12"/>
  <c r="C42" i="12"/>
  <c r="B42" i="12"/>
  <c r="F41" i="12"/>
  <c r="E41" i="12"/>
  <c r="D41" i="12"/>
  <c r="C41" i="12"/>
  <c r="B41" i="12"/>
  <c r="F40" i="12"/>
  <c r="E40" i="12"/>
  <c r="D40" i="12"/>
  <c r="C40" i="12"/>
  <c r="B40" i="12"/>
  <c r="F39" i="12"/>
  <c r="E39" i="12"/>
  <c r="D39" i="12"/>
  <c r="C39" i="12"/>
  <c r="B39" i="12"/>
  <c r="F38" i="12"/>
  <c r="E38" i="12"/>
  <c r="D38" i="12"/>
  <c r="C38" i="12"/>
  <c r="B38" i="12"/>
  <c r="F37" i="12"/>
  <c r="E37" i="12"/>
  <c r="D37" i="12"/>
  <c r="C37" i="12"/>
  <c r="B37" i="12"/>
  <c r="F36" i="12"/>
  <c r="E36" i="12"/>
  <c r="D36" i="12"/>
  <c r="C36" i="12"/>
  <c r="B36" i="12"/>
  <c r="F35" i="12"/>
  <c r="E35" i="12"/>
  <c r="D35" i="12"/>
  <c r="C35" i="12"/>
  <c r="B35" i="12"/>
  <c r="F34" i="12"/>
  <c r="E34" i="12"/>
  <c r="D34" i="12"/>
  <c r="C34" i="12"/>
  <c r="B34" i="12"/>
  <c r="F33" i="12"/>
  <c r="E33" i="12"/>
  <c r="D33" i="12"/>
  <c r="C33" i="12"/>
  <c r="B33" i="12"/>
  <c r="F32" i="12"/>
  <c r="E32" i="12"/>
  <c r="D32" i="12"/>
  <c r="C32" i="12"/>
  <c r="B32" i="12"/>
  <c r="F31" i="12"/>
  <c r="E31" i="12"/>
  <c r="D31" i="12"/>
  <c r="C31" i="12"/>
  <c r="B31" i="12"/>
  <c r="F30" i="12"/>
  <c r="E30" i="12"/>
  <c r="D30" i="12"/>
  <c r="C30" i="12"/>
  <c r="B30" i="12"/>
  <c r="F29" i="12"/>
  <c r="E29" i="12"/>
  <c r="D29" i="12"/>
  <c r="C29" i="12"/>
  <c r="B29" i="12"/>
  <c r="F28" i="12"/>
  <c r="E28" i="12"/>
  <c r="D28" i="12"/>
  <c r="C28" i="12"/>
  <c r="B28" i="12"/>
  <c r="F27" i="12"/>
  <c r="E27" i="12"/>
  <c r="D27" i="12"/>
  <c r="C27" i="12"/>
  <c r="B27" i="12"/>
  <c r="F26" i="12"/>
  <c r="E26" i="12"/>
  <c r="D26" i="12"/>
  <c r="C26" i="12"/>
  <c r="B26" i="12"/>
  <c r="F25" i="12"/>
  <c r="E25" i="12"/>
  <c r="D25" i="12"/>
  <c r="C25" i="12"/>
  <c r="B25" i="12"/>
  <c r="F24" i="12"/>
  <c r="E24" i="12"/>
  <c r="D24" i="12"/>
  <c r="C24" i="12"/>
  <c r="B24" i="12"/>
  <c r="F23" i="12"/>
  <c r="E23" i="12"/>
  <c r="D23" i="12"/>
  <c r="C23" i="12"/>
  <c r="B23" i="12"/>
  <c r="F22" i="12"/>
  <c r="E22" i="12"/>
  <c r="D22" i="12"/>
  <c r="C22" i="12"/>
  <c r="B22" i="12"/>
  <c r="F21" i="12"/>
  <c r="E21" i="12"/>
  <c r="D21" i="12"/>
  <c r="C21" i="12"/>
  <c r="B21" i="12"/>
  <c r="F20" i="12"/>
  <c r="E20" i="12"/>
  <c r="D20" i="12"/>
  <c r="C20" i="12"/>
  <c r="B20" i="12"/>
  <c r="F19" i="12"/>
  <c r="E19" i="12"/>
  <c r="D19" i="12"/>
  <c r="C19" i="12"/>
  <c r="B19" i="12"/>
  <c r="F18" i="12"/>
  <c r="E18" i="12"/>
  <c r="D18" i="12"/>
  <c r="C18" i="12"/>
  <c r="B18" i="12"/>
  <c r="F17" i="12"/>
  <c r="E17" i="12"/>
  <c r="D17" i="12"/>
  <c r="C17" i="12"/>
  <c r="B17" i="12"/>
  <c r="F16" i="12"/>
  <c r="E16" i="12"/>
  <c r="D16" i="12"/>
  <c r="C16" i="12"/>
  <c r="B16" i="12"/>
  <c r="F15" i="12"/>
  <c r="E15" i="12"/>
  <c r="D15" i="12"/>
  <c r="C15" i="12"/>
  <c r="B15" i="12"/>
  <c r="F14" i="12"/>
  <c r="E14" i="12"/>
  <c r="D14" i="12"/>
  <c r="C14" i="12"/>
  <c r="B14" i="12"/>
  <c r="F13" i="12"/>
  <c r="E13" i="12"/>
  <c r="D13" i="12"/>
  <c r="C13" i="12"/>
  <c r="B13" i="12"/>
  <c r="F12" i="12"/>
  <c r="E12" i="12"/>
  <c r="D12" i="12"/>
  <c r="C12" i="12"/>
  <c r="B12" i="12"/>
  <c r="F11" i="12"/>
  <c r="E11" i="12"/>
  <c r="D11" i="12"/>
  <c r="C11" i="12"/>
  <c r="B11" i="12"/>
  <c r="F10" i="12"/>
  <c r="E10" i="12"/>
  <c r="D10" i="12"/>
  <c r="C10" i="12"/>
  <c r="B10" i="12"/>
  <c r="F9" i="12"/>
  <c r="E9" i="12"/>
  <c r="D9" i="12"/>
  <c r="C9" i="12"/>
  <c r="B9" i="12"/>
  <c r="F8" i="12"/>
  <c r="E8" i="12"/>
  <c r="D8" i="12"/>
  <c r="C8" i="12"/>
  <c r="B8" i="12"/>
  <c r="F7" i="12"/>
  <c r="E7" i="12"/>
  <c r="D7" i="12"/>
  <c r="C7" i="12"/>
  <c r="B7" i="12"/>
  <c r="F6" i="12"/>
  <c r="E6" i="12"/>
  <c r="D6" i="12"/>
  <c r="C6" i="12"/>
  <c r="B6" i="12"/>
  <c r="F5" i="12"/>
  <c r="E5" i="12"/>
  <c r="D5" i="12"/>
  <c r="C5" i="12"/>
  <c r="B5" i="12"/>
  <c r="F4" i="12"/>
  <c r="E4" i="12"/>
  <c r="D4" i="12"/>
  <c r="C4" i="12"/>
  <c r="B4" i="12"/>
  <c r="F3" i="12"/>
  <c r="E3" i="12"/>
  <c r="D3" i="12"/>
  <c r="C3" i="12"/>
  <c r="B3" i="12"/>
  <c r="C20" i="33" l="1"/>
  <c r="C22" i="33"/>
  <c r="C23" i="33"/>
  <c r="C24" i="33"/>
  <c r="C21" i="33"/>
  <c r="DC132" i="9"/>
  <c r="DD132" i="9"/>
  <c r="K130" i="12" s="1"/>
  <c r="DE132" i="9"/>
  <c r="L130" i="12" s="1"/>
  <c r="DF132" i="9"/>
  <c r="DG132" i="9"/>
  <c r="DC124" i="9"/>
  <c r="DD124" i="9"/>
  <c r="K122" i="12" s="1"/>
  <c r="DE124" i="9"/>
  <c r="L122" i="12" s="1"/>
  <c r="DF124" i="9"/>
  <c r="M122" i="12" s="1"/>
  <c r="DG124" i="9"/>
  <c r="DC125" i="9"/>
  <c r="J123" i="12" s="1"/>
  <c r="DD125" i="9"/>
  <c r="K123" i="12" s="1"/>
  <c r="DE125" i="9"/>
  <c r="DF125" i="9"/>
  <c r="DG125" i="9"/>
  <c r="N123" i="12" s="1"/>
  <c r="DC126" i="9"/>
  <c r="J124" i="12" s="1"/>
  <c r="DD126" i="9"/>
  <c r="K124" i="12" s="1"/>
  <c r="DE126" i="9"/>
  <c r="DF126" i="9"/>
  <c r="M124" i="12" s="1"/>
  <c r="DG126" i="9"/>
  <c r="N124" i="12" s="1"/>
  <c r="DC127" i="9"/>
  <c r="DD127" i="9"/>
  <c r="DE127" i="9"/>
  <c r="L125" i="12" s="1"/>
  <c r="DF127" i="9"/>
  <c r="M125" i="12" s="1"/>
  <c r="DG127" i="9"/>
  <c r="N125" i="12" s="1"/>
  <c r="DC128" i="9"/>
  <c r="DD128" i="9"/>
  <c r="K126" i="12" s="1"/>
  <c r="DE128" i="9"/>
  <c r="L126" i="12" s="1"/>
  <c r="DF128" i="9"/>
  <c r="M126" i="12" s="1"/>
  <c r="DG128" i="9"/>
  <c r="DC129" i="9"/>
  <c r="J127" i="12" s="1"/>
  <c r="DD129" i="9"/>
  <c r="K127" i="12" s="1"/>
  <c r="DE129" i="9"/>
  <c r="L127" i="12" s="1"/>
  <c r="DF129" i="9"/>
  <c r="DG129" i="9"/>
  <c r="N127" i="12" s="1"/>
  <c r="DC130" i="9"/>
  <c r="J128" i="12" s="1"/>
  <c r="DD130" i="9"/>
  <c r="K128" i="12" s="1"/>
  <c r="DE130" i="9"/>
  <c r="DF130" i="9"/>
  <c r="M128" i="12" s="1"/>
  <c r="DG130" i="9"/>
  <c r="N128" i="12" s="1"/>
  <c r="DC131" i="9"/>
  <c r="J129" i="12" s="1"/>
  <c r="DD131" i="9"/>
  <c r="DE131" i="9"/>
  <c r="L129" i="12" s="1"/>
  <c r="DF131" i="9"/>
  <c r="M129" i="12" s="1"/>
  <c r="DG131" i="9"/>
  <c r="N129" i="12" s="1"/>
  <c r="J122" i="12"/>
  <c r="N122" i="12"/>
  <c r="L123" i="12"/>
  <c r="M123" i="12"/>
  <c r="L124" i="12"/>
  <c r="J125" i="12"/>
  <c r="K125" i="12"/>
  <c r="J126" i="12"/>
  <c r="N126" i="12"/>
  <c r="M127" i="12"/>
  <c r="L128" i="12"/>
  <c r="K129" i="12"/>
  <c r="J130" i="12"/>
  <c r="M130" i="12"/>
  <c r="N130" i="12"/>
  <c r="O122" i="12" l="1"/>
  <c r="O126" i="12"/>
  <c r="O130" i="12"/>
  <c r="O128" i="12"/>
  <c r="O125" i="12"/>
  <c r="O127" i="12"/>
  <c r="O123" i="12"/>
  <c r="O129" i="12"/>
  <c r="O124" i="12"/>
  <c r="C9" i="3"/>
  <c r="DC6" i="9"/>
  <c r="J4" i="12" s="1"/>
  <c r="DD6" i="9"/>
  <c r="K4" i="12" s="1"/>
  <c r="DE6" i="9"/>
  <c r="L4" i="12" s="1"/>
  <c r="DF6" i="9"/>
  <c r="M4" i="12" s="1"/>
  <c r="DG6" i="9"/>
  <c r="DC7" i="9"/>
  <c r="J5" i="12" s="1"/>
  <c r="DD7" i="9"/>
  <c r="K5" i="12" s="1"/>
  <c r="DE7" i="9"/>
  <c r="L5" i="12" s="1"/>
  <c r="DF7" i="9"/>
  <c r="DG7" i="9"/>
  <c r="N5" i="12" s="1"/>
  <c r="DC8" i="9"/>
  <c r="J6" i="12" s="1"/>
  <c r="DD8" i="9"/>
  <c r="K6" i="12" s="1"/>
  <c r="DE8" i="9"/>
  <c r="DF8" i="9"/>
  <c r="M6" i="12" s="1"/>
  <c r="DG8" i="9"/>
  <c r="DC9" i="9"/>
  <c r="J7" i="12" s="1"/>
  <c r="DD9" i="9"/>
  <c r="DE9" i="9"/>
  <c r="L7" i="12" s="1"/>
  <c r="DF9" i="9"/>
  <c r="M7" i="12" s="1"/>
  <c r="DG9" i="9"/>
  <c r="N7" i="12" s="1"/>
  <c r="DC10" i="9"/>
  <c r="DD10" i="9"/>
  <c r="K8" i="12" s="1"/>
  <c r="DE10" i="9"/>
  <c r="L8" i="12" s="1"/>
  <c r="DF10" i="9"/>
  <c r="M8" i="12" s="1"/>
  <c r="DG10" i="9"/>
  <c r="DC11" i="9"/>
  <c r="J9" i="12" s="1"/>
  <c r="DD11" i="9"/>
  <c r="K9" i="12" s="1"/>
  <c r="DE11" i="9"/>
  <c r="DF11" i="9"/>
  <c r="DG11" i="9"/>
  <c r="N9" i="12" s="1"/>
  <c r="DC12" i="9"/>
  <c r="J10" i="12" s="1"/>
  <c r="DD12" i="9"/>
  <c r="K10" i="12" s="1"/>
  <c r="DE12" i="9"/>
  <c r="DF12" i="9"/>
  <c r="M10" i="12" s="1"/>
  <c r="DG12" i="9"/>
  <c r="DC13" i="9"/>
  <c r="J11" i="12" s="1"/>
  <c r="DD13" i="9"/>
  <c r="DE13" i="9"/>
  <c r="L11" i="12" s="1"/>
  <c r="DF13" i="9"/>
  <c r="M11" i="12" s="1"/>
  <c r="DG13" i="9"/>
  <c r="N11" i="12" s="1"/>
  <c r="DC14" i="9"/>
  <c r="DD14" i="9"/>
  <c r="K12" i="12" s="1"/>
  <c r="DE14" i="9"/>
  <c r="L12" i="12" s="1"/>
  <c r="DF14" i="9"/>
  <c r="DG14" i="9"/>
  <c r="DC15" i="9"/>
  <c r="J13" i="12" s="1"/>
  <c r="DD15" i="9"/>
  <c r="K13" i="12" s="1"/>
  <c r="DE15" i="9"/>
  <c r="L13" i="12" s="1"/>
  <c r="DF15" i="9"/>
  <c r="DG15" i="9"/>
  <c r="N13" i="12" s="1"/>
  <c r="DC16" i="9"/>
  <c r="J14" i="12" s="1"/>
  <c r="DD16" i="9"/>
  <c r="K14" i="12" s="1"/>
  <c r="DE16" i="9"/>
  <c r="DF16" i="9"/>
  <c r="M14" i="12" s="1"/>
  <c r="DG16" i="9"/>
  <c r="N14" i="12" s="1"/>
  <c r="DC17" i="9"/>
  <c r="J15" i="12" s="1"/>
  <c r="DD17" i="9"/>
  <c r="DE17" i="9"/>
  <c r="L15" i="12" s="1"/>
  <c r="DF17" i="9"/>
  <c r="DG17" i="9"/>
  <c r="N15" i="12" s="1"/>
  <c r="DC18" i="9"/>
  <c r="DD18" i="9"/>
  <c r="K16" i="12" s="1"/>
  <c r="DE18" i="9"/>
  <c r="DF18" i="9"/>
  <c r="M16" i="12" s="1"/>
  <c r="DG18" i="9"/>
  <c r="DC19" i="9"/>
  <c r="J17" i="12" s="1"/>
  <c r="DD19" i="9"/>
  <c r="K17" i="12" s="1"/>
  <c r="DE19" i="9"/>
  <c r="L17" i="12" s="1"/>
  <c r="DF19" i="9"/>
  <c r="DG19" i="9"/>
  <c r="N17" i="12" s="1"/>
  <c r="DC20" i="9"/>
  <c r="J18" i="12" s="1"/>
  <c r="DD20" i="9"/>
  <c r="K18" i="12" s="1"/>
  <c r="DE20" i="9"/>
  <c r="DF20" i="9"/>
  <c r="M18" i="12" s="1"/>
  <c r="DG20" i="9"/>
  <c r="N18" i="12" s="1"/>
  <c r="DC21" i="9"/>
  <c r="J19" i="12" s="1"/>
  <c r="DD21" i="9"/>
  <c r="DE21" i="9"/>
  <c r="L19" i="12" s="1"/>
  <c r="DF21" i="9"/>
  <c r="DG21" i="9"/>
  <c r="N19" i="12" s="1"/>
  <c r="DC22" i="9"/>
  <c r="DD22" i="9"/>
  <c r="K20" i="12" s="1"/>
  <c r="DE22" i="9"/>
  <c r="L20" i="12" s="1"/>
  <c r="DF22" i="9"/>
  <c r="M20" i="12" s="1"/>
  <c r="DG22" i="9"/>
  <c r="DC23" i="9"/>
  <c r="J21" i="12" s="1"/>
  <c r="DD23" i="9"/>
  <c r="K21" i="12" s="1"/>
  <c r="DE23" i="9"/>
  <c r="L21" i="12" s="1"/>
  <c r="DF23" i="9"/>
  <c r="DG23" i="9"/>
  <c r="N21" i="12" s="1"/>
  <c r="DC24" i="9"/>
  <c r="J22" i="12" s="1"/>
  <c r="DD24" i="9"/>
  <c r="DE24" i="9"/>
  <c r="DF24" i="9"/>
  <c r="M22" i="12" s="1"/>
  <c r="DG24" i="9"/>
  <c r="N22" i="12" s="1"/>
  <c r="DC25" i="9"/>
  <c r="J23" i="12" s="1"/>
  <c r="DD25" i="9"/>
  <c r="DE25" i="9"/>
  <c r="L23" i="12" s="1"/>
  <c r="DF25" i="9"/>
  <c r="DG25" i="9"/>
  <c r="N23" i="12" s="1"/>
  <c r="DC26" i="9"/>
  <c r="DD26" i="9"/>
  <c r="K24" i="12" s="1"/>
  <c r="DE26" i="9"/>
  <c r="L24" i="12" s="1"/>
  <c r="DF26" i="9"/>
  <c r="M24" i="12" s="1"/>
  <c r="DG26" i="9"/>
  <c r="DC27" i="9"/>
  <c r="J25" i="12" s="1"/>
  <c r="DD27" i="9"/>
  <c r="K25" i="12" s="1"/>
  <c r="DE27" i="9"/>
  <c r="DF27" i="9"/>
  <c r="DG27" i="9"/>
  <c r="N25" i="12" s="1"/>
  <c r="DC28" i="9"/>
  <c r="J26" i="12" s="1"/>
  <c r="DD28" i="9"/>
  <c r="K26" i="12" s="1"/>
  <c r="DE28" i="9"/>
  <c r="DF28" i="9"/>
  <c r="M26" i="12" s="1"/>
  <c r="DG28" i="9"/>
  <c r="N26" i="12" s="1"/>
  <c r="DC29" i="9"/>
  <c r="J27" i="12" s="1"/>
  <c r="DD29" i="9"/>
  <c r="DE29" i="9"/>
  <c r="L27" i="12" s="1"/>
  <c r="DF29" i="9"/>
  <c r="M27" i="12" s="1"/>
  <c r="DG29" i="9"/>
  <c r="N27" i="12" s="1"/>
  <c r="DC30" i="9"/>
  <c r="DD30" i="9"/>
  <c r="K28" i="12" s="1"/>
  <c r="DE30" i="9"/>
  <c r="DF30" i="9"/>
  <c r="M28" i="12" s="1"/>
  <c r="DG30" i="9"/>
  <c r="DC31" i="9"/>
  <c r="J29" i="12" s="1"/>
  <c r="DD31" i="9"/>
  <c r="DE31" i="9"/>
  <c r="L29" i="12" s="1"/>
  <c r="DF31" i="9"/>
  <c r="DG31" i="9"/>
  <c r="N29" i="12" s="1"/>
  <c r="DC32" i="9"/>
  <c r="J30" i="12" s="1"/>
  <c r="DD32" i="9"/>
  <c r="K30" i="12" s="1"/>
  <c r="DE32" i="9"/>
  <c r="DF32" i="9"/>
  <c r="M30" i="12" s="1"/>
  <c r="DG32" i="9"/>
  <c r="N30" i="12" s="1"/>
  <c r="DC33" i="9"/>
  <c r="J31" i="12" s="1"/>
  <c r="DD33" i="9"/>
  <c r="DE33" i="9"/>
  <c r="L31" i="12" s="1"/>
  <c r="DF33" i="9"/>
  <c r="M31" i="12" s="1"/>
  <c r="DG33" i="9"/>
  <c r="N31" i="12" s="1"/>
  <c r="DC34" i="9"/>
  <c r="DD34" i="9"/>
  <c r="DE34" i="9"/>
  <c r="L32" i="12" s="1"/>
  <c r="DF34" i="9"/>
  <c r="M32" i="12" s="1"/>
  <c r="DG34" i="9"/>
  <c r="DC35" i="9"/>
  <c r="DD35" i="9"/>
  <c r="K33" i="12" s="1"/>
  <c r="DE35" i="9"/>
  <c r="L33" i="12" s="1"/>
  <c r="DF35" i="9"/>
  <c r="DG35" i="9"/>
  <c r="DC36" i="9"/>
  <c r="J34" i="12" s="1"/>
  <c r="DD36" i="9"/>
  <c r="K34" i="12" s="1"/>
  <c r="DE36" i="9"/>
  <c r="DF36" i="9"/>
  <c r="DG36" i="9"/>
  <c r="N34" i="12" s="1"/>
  <c r="DC37" i="9"/>
  <c r="J35" i="12" s="1"/>
  <c r="DD37" i="9"/>
  <c r="DE37" i="9"/>
  <c r="DF37" i="9"/>
  <c r="M35" i="12" s="1"/>
  <c r="DG37" i="9"/>
  <c r="N35" i="12" s="1"/>
  <c r="DC38" i="9"/>
  <c r="DD38" i="9"/>
  <c r="DE38" i="9"/>
  <c r="L36" i="12" s="1"/>
  <c r="DF38" i="9"/>
  <c r="M36" i="12" s="1"/>
  <c r="DG38" i="9"/>
  <c r="DC39" i="9"/>
  <c r="DD39" i="9"/>
  <c r="K37" i="12" s="1"/>
  <c r="DE39" i="9"/>
  <c r="L37" i="12" s="1"/>
  <c r="DF39" i="9"/>
  <c r="DG39" i="9"/>
  <c r="DC40" i="9"/>
  <c r="J38" i="12" s="1"/>
  <c r="DD40" i="9"/>
  <c r="K38" i="12" s="1"/>
  <c r="DE40" i="9"/>
  <c r="DF40" i="9"/>
  <c r="DG40" i="9"/>
  <c r="N38" i="12" s="1"/>
  <c r="DC41" i="9"/>
  <c r="J39" i="12" s="1"/>
  <c r="DD41" i="9"/>
  <c r="DE41" i="9"/>
  <c r="DF41" i="9"/>
  <c r="M39" i="12" s="1"/>
  <c r="DG41" i="9"/>
  <c r="N39" i="12" s="1"/>
  <c r="DC42" i="9"/>
  <c r="DD42" i="9"/>
  <c r="DE42" i="9"/>
  <c r="L40" i="12" s="1"/>
  <c r="DF42" i="9"/>
  <c r="M40" i="12" s="1"/>
  <c r="DG42" i="9"/>
  <c r="DC43" i="9"/>
  <c r="DD43" i="9"/>
  <c r="K41" i="12" s="1"/>
  <c r="DE43" i="9"/>
  <c r="L41" i="12" s="1"/>
  <c r="DF43" i="9"/>
  <c r="DG43" i="9"/>
  <c r="DC44" i="9"/>
  <c r="J42" i="12" s="1"/>
  <c r="DD44" i="9"/>
  <c r="K42" i="12" s="1"/>
  <c r="DE44" i="9"/>
  <c r="DF44" i="9"/>
  <c r="DG44" i="9"/>
  <c r="N42" i="12" s="1"/>
  <c r="DC45" i="9"/>
  <c r="J43" i="12" s="1"/>
  <c r="DD45" i="9"/>
  <c r="DE45" i="9"/>
  <c r="DF45" i="9"/>
  <c r="M43" i="12" s="1"/>
  <c r="DG45" i="9"/>
  <c r="N43" i="12" s="1"/>
  <c r="DC46" i="9"/>
  <c r="DD46" i="9"/>
  <c r="DE46" i="9"/>
  <c r="L44" i="12" s="1"/>
  <c r="DF46" i="9"/>
  <c r="M44" i="12" s="1"/>
  <c r="DG46" i="9"/>
  <c r="DC47" i="9"/>
  <c r="DD47" i="9"/>
  <c r="K45" i="12" s="1"/>
  <c r="DE47" i="9"/>
  <c r="L45" i="12" s="1"/>
  <c r="DF47" i="9"/>
  <c r="DG47" i="9"/>
  <c r="DC48" i="9"/>
  <c r="J46" i="12" s="1"/>
  <c r="DD48" i="9"/>
  <c r="K46" i="12" s="1"/>
  <c r="DE48" i="9"/>
  <c r="DF48" i="9"/>
  <c r="DG48" i="9"/>
  <c r="N46" i="12" s="1"/>
  <c r="DC49" i="9"/>
  <c r="J47" i="12" s="1"/>
  <c r="DD49" i="9"/>
  <c r="DE49" i="9"/>
  <c r="DF49" i="9"/>
  <c r="M47" i="12" s="1"/>
  <c r="DG49" i="9"/>
  <c r="N47" i="12" s="1"/>
  <c r="DC50" i="9"/>
  <c r="DD50" i="9"/>
  <c r="DE50" i="9"/>
  <c r="L48" i="12" s="1"/>
  <c r="DF50" i="9"/>
  <c r="M48" i="12" s="1"/>
  <c r="DG50" i="9"/>
  <c r="DC51" i="9"/>
  <c r="DD51" i="9"/>
  <c r="K49" i="12" s="1"/>
  <c r="DE51" i="9"/>
  <c r="L49" i="12" s="1"/>
  <c r="DF51" i="9"/>
  <c r="DG51" i="9"/>
  <c r="DC52" i="9"/>
  <c r="J50" i="12" s="1"/>
  <c r="DD52" i="9"/>
  <c r="K50" i="12" s="1"/>
  <c r="DE52" i="9"/>
  <c r="DF52" i="9"/>
  <c r="DG52" i="9"/>
  <c r="N50" i="12" s="1"/>
  <c r="DC53" i="9"/>
  <c r="J51" i="12" s="1"/>
  <c r="DD53" i="9"/>
  <c r="DE53" i="9"/>
  <c r="DF53" i="9"/>
  <c r="M51" i="12" s="1"/>
  <c r="DG53" i="9"/>
  <c r="N51" i="12" s="1"/>
  <c r="DC54" i="9"/>
  <c r="DD54" i="9"/>
  <c r="DE54" i="9"/>
  <c r="L52" i="12" s="1"/>
  <c r="DF54" i="9"/>
  <c r="M52" i="12" s="1"/>
  <c r="DG54" i="9"/>
  <c r="DC55" i="9"/>
  <c r="DD55" i="9"/>
  <c r="K53" i="12" s="1"/>
  <c r="DE55" i="9"/>
  <c r="L53" i="12" s="1"/>
  <c r="DF55" i="9"/>
  <c r="DG55" i="9"/>
  <c r="DC56" i="9"/>
  <c r="J54" i="12" s="1"/>
  <c r="DD56" i="9"/>
  <c r="K54" i="12" s="1"/>
  <c r="DE56" i="9"/>
  <c r="DF56" i="9"/>
  <c r="DG56" i="9"/>
  <c r="N54" i="12" s="1"/>
  <c r="DC57" i="9"/>
  <c r="J55" i="12" s="1"/>
  <c r="DD57" i="9"/>
  <c r="DE57" i="9"/>
  <c r="DF57" i="9"/>
  <c r="M55" i="12" s="1"/>
  <c r="DG57" i="9"/>
  <c r="N55" i="12" s="1"/>
  <c r="DC58" i="9"/>
  <c r="DD58" i="9"/>
  <c r="DE58" i="9"/>
  <c r="L56" i="12" s="1"/>
  <c r="DF58" i="9"/>
  <c r="M56" i="12" s="1"/>
  <c r="DG58" i="9"/>
  <c r="DC59" i="9"/>
  <c r="DD59" i="9"/>
  <c r="K57" i="12" s="1"/>
  <c r="DE59" i="9"/>
  <c r="L57" i="12" s="1"/>
  <c r="DF59" i="9"/>
  <c r="DG59" i="9"/>
  <c r="DC60" i="9"/>
  <c r="J58" i="12" s="1"/>
  <c r="DD60" i="9"/>
  <c r="K58" i="12" s="1"/>
  <c r="DE60" i="9"/>
  <c r="DF60" i="9"/>
  <c r="DG60" i="9"/>
  <c r="N58" i="12" s="1"/>
  <c r="DC61" i="9"/>
  <c r="J59" i="12" s="1"/>
  <c r="DD61" i="9"/>
  <c r="DE61" i="9"/>
  <c r="DF61" i="9"/>
  <c r="M59" i="12" s="1"/>
  <c r="DG61" i="9"/>
  <c r="N59" i="12" s="1"/>
  <c r="DC62" i="9"/>
  <c r="DD62" i="9"/>
  <c r="DE62" i="9"/>
  <c r="L60" i="12" s="1"/>
  <c r="DF62" i="9"/>
  <c r="M60" i="12" s="1"/>
  <c r="DG62" i="9"/>
  <c r="DC63" i="9"/>
  <c r="DD63" i="9"/>
  <c r="K61" i="12" s="1"/>
  <c r="DE63" i="9"/>
  <c r="L61" i="12" s="1"/>
  <c r="DF63" i="9"/>
  <c r="DG63" i="9"/>
  <c r="DC64" i="9"/>
  <c r="J62" i="12" s="1"/>
  <c r="DD64" i="9"/>
  <c r="K62" i="12" s="1"/>
  <c r="DE64" i="9"/>
  <c r="DF64" i="9"/>
  <c r="DG64" i="9"/>
  <c r="N62" i="12" s="1"/>
  <c r="DC65" i="9"/>
  <c r="J63" i="12" s="1"/>
  <c r="DD65" i="9"/>
  <c r="DE65" i="9"/>
  <c r="DF65" i="9"/>
  <c r="M63" i="12" s="1"/>
  <c r="DG65" i="9"/>
  <c r="N63" i="12" s="1"/>
  <c r="DC66" i="9"/>
  <c r="DD66" i="9"/>
  <c r="DE66" i="9"/>
  <c r="L64" i="12" s="1"/>
  <c r="DF66" i="9"/>
  <c r="M64" i="12" s="1"/>
  <c r="DG66" i="9"/>
  <c r="DC67" i="9"/>
  <c r="DD67" i="9"/>
  <c r="K65" i="12" s="1"/>
  <c r="DE67" i="9"/>
  <c r="L65" i="12" s="1"/>
  <c r="DF67" i="9"/>
  <c r="DG67" i="9"/>
  <c r="DC68" i="9"/>
  <c r="J66" i="12" s="1"/>
  <c r="DD68" i="9"/>
  <c r="K66" i="12" s="1"/>
  <c r="DE68" i="9"/>
  <c r="DF68" i="9"/>
  <c r="DG68" i="9"/>
  <c r="N66" i="12" s="1"/>
  <c r="DC69" i="9"/>
  <c r="J67" i="12" s="1"/>
  <c r="DD69" i="9"/>
  <c r="DE69" i="9"/>
  <c r="DF69" i="9"/>
  <c r="M67" i="12" s="1"/>
  <c r="DG69" i="9"/>
  <c r="N67" i="12" s="1"/>
  <c r="DC70" i="9"/>
  <c r="DD70" i="9"/>
  <c r="DE70" i="9"/>
  <c r="L68" i="12" s="1"/>
  <c r="DF70" i="9"/>
  <c r="M68" i="12" s="1"/>
  <c r="DG70" i="9"/>
  <c r="DC71" i="9"/>
  <c r="DD71" i="9"/>
  <c r="K69" i="12" s="1"/>
  <c r="DE71" i="9"/>
  <c r="L69" i="12" s="1"/>
  <c r="DF71" i="9"/>
  <c r="DG71" i="9"/>
  <c r="DC72" i="9"/>
  <c r="J70" i="12" s="1"/>
  <c r="DD72" i="9"/>
  <c r="K70" i="12" s="1"/>
  <c r="DE72" i="9"/>
  <c r="DF72" i="9"/>
  <c r="DG72" i="9"/>
  <c r="N70" i="12" s="1"/>
  <c r="DC73" i="9"/>
  <c r="J71" i="12" s="1"/>
  <c r="DD73" i="9"/>
  <c r="DE73" i="9"/>
  <c r="DF73" i="9"/>
  <c r="M71" i="12" s="1"/>
  <c r="DG73" i="9"/>
  <c r="N71" i="12" s="1"/>
  <c r="DC74" i="9"/>
  <c r="DD74" i="9"/>
  <c r="DE74" i="9"/>
  <c r="L72" i="12" s="1"/>
  <c r="DF74" i="9"/>
  <c r="M72" i="12" s="1"/>
  <c r="DG74" i="9"/>
  <c r="DC75" i="9"/>
  <c r="DD75" i="9"/>
  <c r="K73" i="12" s="1"/>
  <c r="DE75" i="9"/>
  <c r="L73" i="12" s="1"/>
  <c r="DF75" i="9"/>
  <c r="DG75" i="9"/>
  <c r="DC76" i="9"/>
  <c r="J74" i="12" s="1"/>
  <c r="DD76" i="9"/>
  <c r="K74" i="12" s="1"/>
  <c r="DE76" i="9"/>
  <c r="DF76" i="9"/>
  <c r="DG76" i="9"/>
  <c r="N74" i="12" s="1"/>
  <c r="DC77" i="9"/>
  <c r="J75" i="12" s="1"/>
  <c r="DD77" i="9"/>
  <c r="DE77" i="9"/>
  <c r="DF77" i="9"/>
  <c r="M75" i="12" s="1"/>
  <c r="DG77" i="9"/>
  <c r="N75" i="12" s="1"/>
  <c r="DC78" i="9"/>
  <c r="DD78" i="9"/>
  <c r="DE78" i="9"/>
  <c r="L76" i="12" s="1"/>
  <c r="DF78" i="9"/>
  <c r="M76" i="12" s="1"/>
  <c r="DG78" i="9"/>
  <c r="DC79" i="9"/>
  <c r="DD79" i="9"/>
  <c r="K77" i="12" s="1"/>
  <c r="DE79" i="9"/>
  <c r="L77" i="12" s="1"/>
  <c r="DF79" i="9"/>
  <c r="DG79" i="9"/>
  <c r="DC80" i="9"/>
  <c r="J78" i="12" s="1"/>
  <c r="DD80" i="9"/>
  <c r="K78" i="12" s="1"/>
  <c r="DE80" i="9"/>
  <c r="DF80" i="9"/>
  <c r="DG80" i="9"/>
  <c r="N78" i="12" s="1"/>
  <c r="DC81" i="9"/>
  <c r="J79" i="12" s="1"/>
  <c r="DD81" i="9"/>
  <c r="DE81" i="9"/>
  <c r="DF81" i="9"/>
  <c r="M79" i="12" s="1"/>
  <c r="DG81" i="9"/>
  <c r="N79" i="12" s="1"/>
  <c r="DC82" i="9"/>
  <c r="DD82" i="9"/>
  <c r="DE82" i="9"/>
  <c r="L80" i="12" s="1"/>
  <c r="DF82" i="9"/>
  <c r="M80" i="12" s="1"/>
  <c r="DG82" i="9"/>
  <c r="DC83" i="9"/>
  <c r="DD83" i="9"/>
  <c r="K81" i="12" s="1"/>
  <c r="DE83" i="9"/>
  <c r="L81" i="12" s="1"/>
  <c r="DF83" i="9"/>
  <c r="DG83" i="9"/>
  <c r="DC84" i="9"/>
  <c r="J82" i="12" s="1"/>
  <c r="DD84" i="9"/>
  <c r="K82" i="12" s="1"/>
  <c r="DE84" i="9"/>
  <c r="DF84" i="9"/>
  <c r="DG84" i="9"/>
  <c r="N82" i="12" s="1"/>
  <c r="DC85" i="9"/>
  <c r="J83" i="12" s="1"/>
  <c r="DD85" i="9"/>
  <c r="DE85" i="9"/>
  <c r="DF85" i="9"/>
  <c r="M83" i="12" s="1"/>
  <c r="DG85" i="9"/>
  <c r="N83" i="12" s="1"/>
  <c r="DC86" i="9"/>
  <c r="DD86" i="9"/>
  <c r="DE86" i="9"/>
  <c r="L84" i="12" s="1"/>
  <c r="DF86" i="9"/>
  <c r="M84" i="12" s="1"/>
  <c r="DG86" i="9"/>
  <c r="DC87" i="9"/>
  <c r="DD87" i="9"/>
  <c r="K85" i="12" s="1"/>
  <c r="DE87" i="9"/>
  <c r="L85" i="12" s="1"/>
  <c r="DF87" i="9"/>
  <c r="DG87" i="9"/>
  <c r="DC88" i="9"/>
  <c r="J86" i="12" s="1"/>
  <c r="DD88" i="9"/>
  <c r="K86" i="12" s="1"/>
  <c r="DE88" i="9"/>
  <c r="DF88" i="9"/>
  <c r="DG88" i="9"/>
  <c r="N86" i="12" s="1"/>
  <c r="DC89" i="9"/>
  <c r="J87" i="12" s="1"/>
  <c r="DD89" i="9"/>
  <c r="DE89" i="9"/>
  <c r="DF89" i="9"/>
  <c r="M87" i="12" s="1"/>
  <c r="DG89" i="9"/>
  <c r="N87" i="12" s="1"/>
  <c r="DC90" i="9"/>
  <c r="DD90" i="9"/>
  <c r="DE90" i="9"/>
  <c r="L88" i="12" s="1"/>
  <c r="DF90" i="9"/>
  <c r="M88" i="12" s="1"/>
  <c r="DG90" i="9"/>
  <c r="DC91" i="9"/>
  <c r="DD91" i="9"/>
  <c r="K89" i="12" s="1"/>
  <c r="DE91" i="9"/>
  <c r="L89" i="12" s="1"/>
  <c r="DF91" i="9"/>
  <c r="DG91" i="9"/>
  <c r="DC92" i="9"/>
  <c r="J90" i="12" s="1"/>
  <c r="DD92" i="9"/>
  <c r="K90" i="12" s="1"/>
  <c r="DE92" i="9"/>
  <c r="DF92" i="9"/>
  <c r="DG92" i="9"/>
  <c r="N90" i="12" s="1"/>
  <c r="DC93" i="9"/>
  <c r="DD93" i="9"/>
  <c r="DE93" i="9"/>
  <c r="DF93" i="9"/>
  <c r="M91" i="12" s="1"/>
  <c r="DG93" i="9"/>
  <c r="DC94" i="9"/>
  <c r="DD94" i="9"/>
  <c r="DE94" i="9"/>
  <c r="L92" i="12" s="1"/>
  <c r="DF94" i="9"/>
  <c r="DG94" i="9"/>
  <c r="DC95" i="9"/>
  <c r="DD95" i="9"/>
  <c r="K93" i="12" s="1"/>
  <c r="DE95" i="9"/>
  <c r="DF95" i="9"/>
  <c r="DG95" i="9"/>
  <c r="DC96" i="9"/>
  <c r="J94" i="12" s="1"/>
  <c r="DD96" i="9"/>
  <c r="DE96" i="9"/>
  <c r="DF96" i="9"/>
  <c r="DG96" i="9"/>
  <c r="N94" i="12" s="1"/>
  <c r="DC97" i="9"/>
  <c r="DD97" i="9"/>
  <c r="DE97" i="9"/>
  <c r="DF97" i="9"/>
  <c r="M95" i="12" s="1"/>
  <c r="DG97" i="9"/>
  <c r="DC98" i="9"/>
  <c r="DD98" i="9"/>
  <c r="DE98" i="9"/>
  <c r="L96" i="12" s="1"/>
  <c r="DF98" i="9"/>
  <c r="DG98" i="9"/>
  <c r="DC99" i="9"/>
  <c r="DD99" i="9"/>
  <c r="K97" i="12" s="1"/>
  <c r="DE99" i="9"/>
  <c r="DF99" i="9"/>
  <c r="DG99" i="9"/>
  <c r="DC100" i="9"/>
  <c r="J98" i="12" s="1"/>
  <c r="DD100" i="9"/>
  <c r="DE100" i="9"/>
  <c r="DF100" i="9"/>
  <c r="DG100" i="9"/>
  <c r="N98" i="12" s="1"/>
  <c r="DC101" i="9"/>
  <c r="DD101" i="9"/>
  <c r="DE101" i="9"/>
  <c r="DF101" i="9"/>
  <c r="M99" i="12" s="1"/>
  <c r="DG101" i="9"/>
  <c r="DC102" i="9"/>
  <c r="DD102" i="9"/>
  <c r="DE102" i="9"/>
  <c r="L100" i="12" s="1"/>
  <c r="DF102" i="9"/>
  <c r="DG102" i="9"/>
  <c r="DC103" i="9"/>
  <c r="DD103" i="9"/>
  <c r="K101" i="12" s="1"/>
  <c r="DE103" i="9"/>
  <c r="DF103" i="9"/>
  <c r="DG103" i="9"/>
  <c r="DC104" i="9"/>
  <c r="J102" i="12" s="1"/>
  <c r="DD104" i="9"/>
  <c r="DE104" i="9"/>
  <c r="DF104" i="9"/>
  <c r="DG104" i="9"/>
  <c r="N102" i="12" s="1"/>
  <c r="DC105" i="9"/>
  <c r="DD105" i="9"/>
  <c r="DE105" i="9"/>
  <c r="DF105" i="9"/>
  <c r="M103" i="12" s="1"/>
  <c r="DG105" i="9"/>
  <c r="DC106" i="9"/>
  <c r="DD106" i="9"/>
  <c r="DE106" i="9"/>
  <c r="L104" i="12" s="1"/>
  <c r="DF106" i="9"/>
  <c r="DG106" i="9"/>
  <c r="DC107" i="9"/>
  <c r="DD107" i="9"/>
  <c r="K105" i="12" s="1"/>
  <c r="DE107" i="9"/>
  <c r="DF107" i="9"/>
  <c r="DG107" i="9"/>
  <c r="DC108" i="9"/>
  <c r="J106" i="12" s="1"/>
  <c r="DD108" i="9"/>
  <c r="DE108" i="9"/>
  <c r="DF108" i="9"/>
  <c r="DG108" i="9"/>
  <c r="N106" i="12" s="1"/>
  <c r="DC109" i="9"/>
  <c r="DD109" i="9"/>
  <c r="DE109" i="9"/>
  <c r="DF109" i="9"/>
  <c r="M107" i="12" s="1"/>
  <c r="DG109" i="9"/>
  <c r="DC110" i="9"/>
  <c r="DD110" i="9"/>
  <c r="DE110" i="9"/>
  <c r="L108" i="12" s="1"/>
  <c r="DF110" i="9"/>
  <c r="DG110" i="9"/>
  <c r="DC111" i="9"/>
  <c r="DD111" i="9"/>
  <c r="K109" i="12" s="1"/>
  <c r="DE111" i="9"/>
  <c r="DF111" i="9"/>
  <c r="DG111" i="9"/>
  <c r="DC112" i="9"/>
  <c r="J110" i="12" s="1"/>
  <c r="DD112" i="9"/>
  <c r="DE112" i="9"/>
  <c r="DF112" i="9"/>
  <c r="DG112" i="9"/>
  <c r="N110" i="12" s="1"/>
  <c r="DC113" i="9"/>
  <c r="DD113" i="9"/>
  <c r="DE113" i="9"/>
  <c r="DF113" i="9"/>
  <c r="M111" i="12" s="1"/>
  <c r="DG113" i="9"/>
  <c r="DC114" i="9"/>
  <c r="DD114" i="9"/>
  <c r="DE114" i="9"/>
  <c r="L112" i="12" s="1"/>
  <c r="DF114" i="9"/>
  <c r="DG114" i="9"/>
  <c r="DC115" i="9"/>
  <c r="DD115" i="9"/>
  <c r="K113" i="12" s="1"/>
  <c r="DE115" i="9"/>
  <c r="DF115" i="9"/>
  <c r="DG115" i="9"/>
  <c r="DC116" i="9"/>
  <c r="J114" i="12" s="1"/>
  <c r="DD116" i="9"/>
  <c r="DE116" i="9"/>
  <c r="DF116" i="9"/>
  <c r="DG116" i="9"/>
  <c r="N114" i="12" s="1"/>
  <c r="DC117" i="9"/>
  <c r="DD117" i="9"/>
  <c r="DE117" i="9"/>
  <c r="DF117" i="9"/>
  <c r="M115" i="12" s="1"/>
  <c r="DG117" i="9"/>
  <c r="DC118" i="9"/>
  <c r="DD118" i="9"/>
  <c r="DE118" i="9"/>
  <c r="L116" i="12" s="1"/>
  <c r="DF118" i="9"/>
  <c r="DG118" i="9"/>
  <c r="DC119" i="9"/>
  <c r="DD119" i="9"/>
  <c r="K117" i="12" s="1"/>
  <c r="DE119" i="9"/>
  <c r="DF119" i="9"/>
  <c r="DG119" i="9"/>
  <c r="DC120" i="9"/>
  <c r="J118" i="12" s="1"/>
  <c r="DD120" i="9"/>
  <c r="DE120" i="9"/>
  <c r="DF120" i="9"/>
  <c r="DG120" i="9"/>
  <c r="N118" i="12" s="1"/>
  <c r="DC121" i="9"/>
  <c r="DD121" i="9"/>
  <c r="DE121" i="9"/>
  <c r="DF121" i="9"/>
  <c r="M119" i="12" s="1"/>
  <c r="DG121" i="9"/>
  <c r="DC122" i="9"/>
  <c r="DD122" i="9"/>
  <c r="DE122" i="9"/>
  <c r="L120" i="12" s="1"/>
  <c r="DF122" i="9"/>
  <c r="DG122" i="9"/>
  <c r="DC123" i="9"/>
  <c r="DD123" i="9"/>
  <c r="K121" i="12" s="1"/>
  <c r="DE123" i="9"/>
  <c r="DF123" i="9"/>
  <c r="DG123" i="9"/>
  <c r="DC133" i="9"/>
  <c r="DC134" i="9"/>
  <c r="J132" i="12" s="1"/>
  <c r="O132" i="12" s="1"/>
  <c r="DC135" i="9"/>
  <c r="DC136" i="9"/>
  <c r="J134" i="12" s="1"/>
  <c r="O134" i="12" s="1"/>
  <c r="DC137" i="9"/>
  <c r="J135" i="12" s="1"/>
  <c r="O135" i="12" s="1"/>
  <c r="DC138" i="9"/>
  <c r="J136" i="12" s="1"/>
  <c r="O136" i="12" s="1"/>
  <c r="DC139" i="9"/>
  <c r="DC140" i="9"/>
  <c r="J138" i="12" s="1"/>
  <c r="O138" i="12" s="1"/>
  <c r="DC141" i="9"/>
  <c r="J139" i="12" s="1"/>
  <c r="O139" i="12" s="1"/>
  <c r="DC142" i="9"/>
  <c r="J140" i="12" s="1"/>
  <c r="O140" i="12" s="1"/>
  <c r="DC143" i="9"/>
  <c r="DC144" i="9"/>
  <c r="J142" i="12" s="1"/>
  <c r="O142" i="12" s="1"/>
  <c r="DC145" i="9"/>
  <c r="J143" i="12" s="1"/>
  <c r="O143" i="12" s="1"/>
  <c r="DC146" i="9"/>
  <c r="J144" i="12" s="1"/>
  <c r="O144" i="12" s="1"/>
  <c r="DC147" i="9"/>
  <c r="DC148" i="9"/>
  <c r="J146" i="12" s="1"/>
  <c r="O146" i="12" s="1"/>
  <c r="DD5" i="9"/>
  <c r="K3" i="12" s="1"/>
  <c r="DE5" i="9"/>
  <c r="DF5" i="9"/>
  <c r="M3" i="12" s="1"/>
  <c r="DG5" i="9"/>
  <c r="DC5" i="9"/>
  <c r="N4" i="12"/>
  <c r="M5" i="12"/>
  <c r="L6" i="12"/>
  <c r="N6" i="12"/>
  <c r="K7" i="12"/>
  <c r="J8" i="12"/>
  <c r="N8" i="12"/>
  <c r="L9" i="12"/>
  <c r="M9" i="12"/>
  <c r="L10" i="12"/>
  <c r="N10" i="12"/>
  <c r="K11" i="12"/>
  <c r="J12" i="12"/>
  <c r="M12" i="12"/>
  <c r="N12" i="12"/>
  <c r="M13" i="12"/>
  <c r="L14" i="12"/>
  <c r="K15" i="12"/>
  <c r="M15" i="12"/>
  <c r="J16" i="12"/>
  <c r="L16" i="12"/>
  <c r="N16" i="12"/>
  <c r="M17" i="12"/>
  <c r="L18" i="12"/>
  <c r="K19" i="12"/>
  <c r="M19" i="12"/>
  <c r="J20" i="12"/>
  <c r="N20" i="12"/>
  <c r="M21" i="12"/>
  <c r="K22" i="12"/>
  <c r="L22" i="12"/>
  <c r="K23" i="12"/>
  <c r="M23" i="12"/>
  <c r="J24" i="12"/>
  <c r="N24" i="12"/>
  <c r="L25" i="12"/>
  <c r="M25" i="12"/>
  <c r="L26" i="12"/>
  <c r="K27" i="12"/>
  <c r="J28" i="12"/>
  <c r="L28" i="12"/>
  <c r="N28" i="12"/>
  <c r="K29" i="12"/>
  <c r="M29" i="12"/>
  <c r="L30" i="12"/>
  <c r="K31" i="12"/>
  <c r="J32" i="12"/>
  <c r="K32" i="12"/>
  <c r="N32" i="12"/>
  <c r="J33" i="12"/>
  <c r="M33" i="12"/>
  <c r="N33" i="12"/>
  <c r="L34" i="12"/>
  <c r="M34" i="12"/>
  <c r="K35" i="12"/>
  <c r="L35" i="12"/>
  <c r="J36" i="12"/>
  <c r="K36" i="12"/>
  <c r="N36" i="12"/>
  <c r="J37" i="12"/>
  <c r="M37" i="12"/>
  <c r="N37" i="12"/>
  <c r="L38" i="12"/>
  <c r="M38" i="12"/>
  <c r="K39" i="12"/>
  <c r="L39" i="12"/>
  <c r="J40" i="12"/>
  <c r="K40" i="12"/>
  <c r="N40" i="12"/>
  <c r="J41" i="12"/>
  <c r="M41" i="12"/>
  <c r="N41" i="12"/>
  <c r="L42" i="12"/>
  <c r="M42" i="12"/>
  <c r="K43" i="12"/>
  <c r="L43" i="12"/>
  <c r="J44" i="12"/>
  <c r="K44" i="12"/>
  <c r="N44" i="12"/>
  <c r="J45" i="12"/>
  <c r="M45" i="12"/>
  <c r="N45" i="12"/>
  <c r="L46" i="12"/>
  <c r="M46" i="12"/>
  <c r="K47" i="12"/>
  <c r="L47" i="12"/>
  <c r="J48" i="12"/>
  <c r="K48" i="12"/>
  <c r="N48" i="12"/>
  <c r="J49" i="12"/>
  <c r="M49" i="12"/>
  <c r="N49" i="12"/>
  <c r="L50" i="12"/>
  <c r="M50" i="12"/>
  <c r="K51" i="12"/>
  <c r="L51" i="12"/>
  <c r="J52" i="12"/>
  <c r="K52" i="12"/>
  <c r="N52" i="12"/>
  <c r="J53" i="12"/>
  <c r="M53" i="12"/>
  <c r="N53" i="12"/>
  <c r="L54" i="12"/>
  <c r="M54" i="12"/>
  <c r="K55" i="12"/>
  <c r="L55" i="12"/>
  <c r="J56" i="12"/>
  <c r="K56" i="12"/>
  <c r="N56" i="12"/>
  <c r="J57" i="12"/>
  <c r="M57" i="12"/>
  <c r="N57" i="12"/>
  <c r="L58" i="12"/>
  <c r="M58" i="12"/>
  <c r="K59" i="12"/>
  <c r="L59" i="12"/>
  <c r="J60" i="12"/>
  <c r="K60" i="12"/>
  <c r="N60" i="12"/>
  <c r="J61" i="12"/>
  <c r="M61" i="12"/>
  <c r="N61" i="12"/>
  <c r="L62" i="12"/>
  <c r="M62" i="12"/>
  <c r="K63" i="12"/>
  <c r="L63" i="12"/>
  <c r="J64" i="12"/>
  <c r="K64" i="12"/>
  <c r="N64" i="12"/>
  <c r="J65" i="12"/>
  <c r="M65" i="12"/>
  <c r="N65" i="12"/>
  <c r="L66" i="12"/>
  <c r="M66" i="12"/>
  <c r="K67" i="12"/>
  <c r="L67" i="12"/>
  <c r="J68" i="12"/>
  <c r="K68" i="12"/>
  <c r="N68" i="12"/>
  <c r="J69" i="12"/>
  <c r="M69" i="12"/>
  <c r="N69" i="12"/>
  <c r="L70" i="12"/>
  <c r="M70" i="12"/>
  <c r="K71" i="12"/>
  <c r="L71" i="12"/>
  <c r="J72" i="12"/>
  <c r="K72" i="12"/>
  <c r="N72" i="12"/>
  <c r="J73" i="12"/>
  <c r="M73" i="12"/>
  <c r="N73" i="12"/>
  <c r="L74" i="12"/>
  <c r="M74" i="12"/>
  <c r="K75" i="12"/>
  <c r="L75" i="12"/>
  <c r="J76" i="12"/>
  <c r="K76" i="12"/>
  <c r="N76" i="12"/>
  <c r="J77" i="12"/>
  <c r="M77" i="12"/>
  <c r="N77" i="12"/>
  <c r="L78" i="12"/>
  <c r="M78" i="12"/>
  <c r="K79" i="12"/>
  <c r="L79" i="12"/>
  <c r="J80" i="12"/>
  <c r="K80" i="12"/>
  <c r="N80" i="12"/>
  <c r="J81" i="12"/>
  <c r="M81" i="12"/>
  <c r="N81" i="12"/>
  <c r="L82" i="12"/>
  <c r="M82" i="12"/>
  <c r="K83" i="12"/>
  <c r="L83" i="12"/>
  <c r="J84" i="12"/>
  <c r="K84" i="12"/>
  <c r="N84" i="12"/>
  <c r="J85" i="12"/>
  <c r="M85" i="12"/>
  <c r="N85" i="12"/>
  <c r="L86" i="12"/>
  <c r="M86" i="12"/>
  <c r="K87" i="12"/>
  <c r="L87" i="12"/>
  <c r="J88" i="12"/>
  <c r="K88" i="12"/>
  <c r="N88" i="12"/>
  <c r="J89" i="12"/>
  <c r="M89" i="12"/>
  <c r="N89" i="12"/>
  <c r="L90" i="12"/>
  <c r="M90" i="12"/>
  <c r="J91" i="12"/>
  <c r="K91" i="12"/>
  <c r="L91" i="12"/>
  <c r="N91" i="12"/>
  <c r="J92" i="12"/>
  <c r="K92" i="12"/>
  <c r="M92" i="12"/>
  <c r="N92" i="12"/>
  <c r="J93" i="12"/>
  <c r="L93" i="12"/>
  <c r="M93" i="12"/>
  <c r="N93" i="12"/>
  <c r="K94" i="12"/>
  <c r="L94" i="12"/>
  <c r="M94" i="12"/>
  <c r="J95" i="12"/>
  <c r="K95" i="12"/>
  <c r="L95" i="12"/>
  <c r="N95" i="12"/>
  <c r="J96" i="12"/>
  <c r="K96" i="12"/>
  <c r="M96" i="12"/>
  <c r="N96" i="12"/>
  <c r="J97" i="12"/>
  <c r="L97" i="12"/>
  <c r="M97" i="12"/>
  <c r="N97" i="12"/>
  <c r="K98" i="12"/>
  <c r="L98" i="12"/>
  <c r="M98" i="12"/>
  <c r="J99" i="12"/>
  <c r="K99" i="12"/>
  <c r="L99" i="12"/>
  <c r="N99" i="12"/>
  <c r="J100" i="12"/>
  <c r="K100" i="12"/>
  <c r="M100" i="12"/>
  <c r="N100" i="12"/>
  <c r="J101" i="12"/>
  <c r="L101" i="12"/>
  <c r="M101" i="12"/>
  <c r="N101" i="12"/>
  <c r="K102" i="12"/>
  <c r="L102" i="12"/>
  <c r="M102" i="12"/>
  <c r="J103" i="12"/>
  <c r="K103" i="12"/>
  <c r="L103" i="12"/>
  <c r="N103" i="12"/>
  <c r="J104" i="12"/>
  <c r="K104" i="12"/>
  <c r="M104" i="12"/>
  <c r="N104" i="12"/>
  <c r="J105" i="12"/>
  <c r="L105" i="12"/>
  <c r="M105" i="12"/>
  <c r="N105" i="12"/>
  <c r="K106" i="12"/>
  <c r="L106" i="12"/>
  <c r="M106" i="12"/>
  <c r="J107" i="12"/>
  <c r="K107" i="12"/>
  <c r="L107" i="12"/>
  <c r="N107" i="12"/>
  <c r="J108" i="12"/>
  <c r="K108" i="12"/>
  <c r="M108" i="12"/>
  <c r="N108" i="12"/>
  <c r="J109" i="12"/>
  <c r="L109" i="12"/>
  <c r="M109" i="12"/>
  <c r="N109" i="12"/>
  <c r="K110" i="12"/>
  <c r="L110" i="12"/>
  <c r="M110" i="12"/>
  <c r="J111" i="12"/>
  <c r="K111" i="12"/>
  <c r="L111" i="12"/>
  <c r="N111" i="12"/>
  <c r="J112" i="12"/>
  <c r="K112" i="12"/>
  <c r="M112" i="12"/>
  <c r="N112" i="12"/>
  <c r="J113" i="12"/>
  <c r="L113" i="12"/>
  <c r="M113" i="12"/>
  <c r="N113" i="12"/>
  <c r="K114" i="12"/>
  <c r="L114" i="12"/>
  <c r="M114" i="12"/>
  <c r="J115" i="12"/>
  <c r="K115" i="12"/>
  <c r="L115" i="12"/>
  <c r="N115" i="12"/>
  <c r="J116" i="12"/>
  <c r="K116" i="12"/>
  <c r="M116" i="12"/>
  <c r="N116" i="12"/>
  <c r="J117" i="12"/>
  <c r="L117" i="12"/>
  <c r="M117" i="12"/>
  <c r="N117" i="12"/>
  <c r="K118" i="12"/>
  <c r="L118" i="12"/>
  <c r="M118" i="12"/>
  <c r="J119" i="12"/>
  <c r="K119" i="12"/>
  <c r="L119" i="12"/>
  <c r="N119" i="12"/>
  <c r="J120" i="12"/>
  <c r="K120" i="12"/>
  <c r="M120" i="12"/>
  <c r="N120" i="12"/>
  <c r="J121" i="12"/>
  <c r="L121" i="12"/>
  <c r="M121" i="12"/>
  <c r="N121" i="12"/>
  <c r="J133" i="12"/>
  <c r="O133" i="12" s="1"/>
  <c r="J137" i="12"/>
  <c r="O137" i="12" s="1"/>
  <c r="J141" i="12"/>
  <c r="O141" i="12" s="1"/>
  <c r="J145" i="12"/>
  <c r="O145" i="12" s="1"/>
  <c r="L3" i="12"/>
  <c r="B22" i="33" s="1"/>
  <c r="N3" i="12"/>
  <c r="B21" i="33" l="1"/>
  <c r="B23" i="33"/>
  <c r="D23" i="33" s="1"/>
  <c r="O120" i="12"/>
  <c r="O116" i="12"/>
  <c r="O112" i="12"/>
  <c r="O108" i="12"/>
  <c r="O104" i="12"/>
  <c r="O100" i="12"/>
  <c r="O96" i="12"/>
  <c r="O92" i="12"/>
  <c r="O88" i="12"/>
  <c r="O84" i="12"/>
  <c r="O80" i="12"/>
  <c r="O76" i="12"/>
  <c r="O72" i="12"/>
  <c r="O68" i="12"/>
  <c r="O64" i="12"/>
  <c r="O60" i="12"/>
  <c r="O56" i="12"/>
  <c r="O52" i="12"/>
  <c r="O48" i="12"/>
  <c r="O44" i="12"/>
  <c r="O40" i="12"/>
  <c r="O36" i="12"/>
  <c r="O32" i="12"/>
  <c r="O28" i="12"/>
  <c r="O24" i="12"/>
  <c r="O20" i="12"/>
  <c r="O16" i="12"/>
  <c r="O12" i="12"/>
  <c r="O8" i="12"/>
  <c r="O4" i="12"/>
  <c r="O119" i="12"/>
  <c r="O115" i="12"/>
  <c r="O111" i="12"/>
  <c r="O107" i="12"/>
  <c r="O103" i="12"/>
  <c r="O99" i="12"/>
  <c r="O95" i="12"/>
  <c r="O91" i="12"/>
  <c r="O87" i="12"/>
  <c r="O83" i="12"/>
  <c r="O79" i="12"/>
  <c r="O75" i="12"/>
  <c r="O71" i="12"/>
  <c r="O67" i="12"/>
  <c r="O63" i="12"/>
  <c r="O59" i="12"/>
  <c r="O55" i="12"/>
  <c r="O51" i="12"/>
  <c r="O47" i="12"/>
  <c r="O43" i="12"/>
  <c r="O39" i="12"/>
  <c r="O35" i="12"/>
  <c r="O31" i="12"/>
  <c r="O27" i="12"/>
  <c r="O23" i="12"/>
  <c r="O19" i="12"/>
  <c r="O15" i="12"/>
  <c r="O11" i="12"/>
  <c r="O7" i="12"/>
  <c r="O118" i="12"/>
  <c r="O114" i="12"/>
  <c r="O110" i="12"/>
  <c r="O106" i="12"/>
  <c r="O102" i="12"/>
  <c r="O98" i="12"/>
  <c r="O94" i="12"/>
  <c r="O90" i="12"/>
  <c r="O86" i="12"/>
  <c r="O82" i="12"/>
  <c r="O78" i="12"/>
  <c r="O74" i="12"/>
  <c r="O70" i="12"/>
  <c r="O66" i="12"/>
  <c r="O62" i="12"/>
  <c r="O58" i="12"/>
  <c r="O54" i="12"/>
  <c r="O50" i="12"/>
  <c r="O46" i="12"/>
  <c r="O42" i="12"/>
  <c r="O38" i="12"/>
  <c r="O34" i="12"/>
  <c r="O30" i="12"/>
  <c r="O26" i="12"/>
  <c r="O22" i="12"/>
  <c r="O18" i="12"/>
  <c r="O14" i="12"/>
  <c r="O10" i="12"/>
  <c r="O6" i="12"/>
  <c r="O121" i="12"/>
  <c r="O117" i="12"/>
  <c r="O113" i="12"/>
  <c r="O109" i="12"/>
  <c r="O105" i="12"/>
  <c r="O101" i="12"/>
  <c r="O97" i="12"/>
  <c r="O93" i="12"/>
  <c r="O89" i="12"/>
  <c r="O85" i="12"/>
  <c r="O81" i="12"/>
  <c r="O77" i="12"/>
  <c r="O73" i="12"/>
  <c r="O69" i="12"/>
  <c r="O65" i="12"/>
  <c r="O61" i="12"/>
  <c r="O57" i="12"/>
  <c r="O53" i="12"/>
  <c r="O49" i="12"/>
  <c r="O45" i="12"/>
  <c r="O41" i="12"/>
  <c r="O37" i="12"/>
  <c r="O33" i="12"/>
  <c r="O29" i="12"/>
  <c r="O25" i="12"/>
  <c r="O21" i="12"/>
  <c r="O17" i="12"/>
  <c r="O13" i="12"/>
  <c r="O9" i="12"/>
  <c r="O5" i="12"/>
  <c r="J131" i="12"/>
  <c r="J3" i="12"/>
  <c r="F2" i="3"/>
  <c r="G3" i="3"/>
  <c r="D21" i="33" l="1"/>
  <c r="B20" i="33"/>
  <c r="D20" i="33" s="1"/>
  <c r="D22" i="33"/>
  <c r="O131" i="12"/>
  <c r="O3" i="12"/>
  <c r="DD149" i="9"/>
  <c r="DC149" i="9"/>
  <c r="DE149" i="9"/>
  <c r="DG149" i="9"/>
  <c r="DF149" i="9"/>
  <c r="B24" i="33" l="1"/>
  <c r="D24" i="33" s="1"/>
  <c r="D25" i="33" s="1"/>
  <c r="A2" i="8" l="1"/>
  <c r="C1" i="3" l="1"/>
  <c r="G4" i="3"/>
  <c r="F3" i="3"/>
  <c r="C149" i="9" l="1"/>
  <c r="D149" i="9"/>
  <c r="E149" i="9"/>
  <c r="F149" i="9"/>
  <c r="G149" i="9"/>
  <c r="H149" i="9"/>
  <c r="I149" i="9"/>
  <c r="J149" i="9"/>
  <c r="K149" i="9"/>
  <c r="L149" i="9"/>
  <c r="M149" i="9"/>
  <c r="N149" i="9"/>
  <c r="O149" i="9"/>
  <c r="P149" i="9"/>
  <c r="Q149" i="9"/>
  <c r="R149" i="9"/>
  <c r="S149" i="9"/>
  <c r="T149" i="9"/>
  <c r="U149" i="9"/>
  <c r="V149" i="9"/>
  <c r="W149" i="9"/>
  <c r="X149" i="9"/>
  <c r="Y149" i="9"/>
  <c r="Z149" i="9"/>
  <c r="AA149" i="9"/>
  <c r="AB149" i="9"/>
  <c r="AC149" i="9"/>
  <c r="AD149" i="9"/>
  <c r="AE149" i="9"/>
  <c r="AF149" i="9"/>
  <c r="AG149" i="9"/>
  <c r="AH149" i="9"/>
  <c r="AI149" i="9"/>
  <c r="AJ149" i="9"/>
  <c r="AK149" i="9"/>
  <c r="AL149" i="9"/>
  <c r="AM149" i="9"/>
  <c r="AN149" i="9"/>
  <c r="AO149" i="9"/>
  <c r="AP149" i="9"/>
  <c r="AQ149" i="9"/>
  <c r="AR149" i="9"/>
  <c r="AS149" i="9"/>
  <c r="AT149" i="9"/>
  <c r="AU149" i="9"/>
  <c r="AV149" i="9"/>
  <c r="AW149" i="9"/>
  <c r="AX149" i="9"/>
  <c r="AY149" i="9"/>
  <c r="AZ149" i="9"/>
  <c r="BA149" i="9"/>
  <c r="BB149" i="9"/>
  <c r="BC149" i="9"/>
  <c r="BD149" i="9"/>
  <c r="BE149" i="9"/>
  <c r="BF149" i="9"/>
  <c r="BG149" i="9"/>
  <c r="BH149" i="9"/>
  <c r="BI149" i="9"/>
  <c r="BJ149" i="9"/>
  <c r="BK149" i="9"/>
  <c r="BL149" i="9"/>
  <c r="BM149" i="9"/>
  <c r="BN149" i="9"/>
  <c r="BO149" i="9"/>
  <c r="BP149" i="9"/>
  <c r="BQ149" i="9"/>
  <c r="BR149" i="9"/>
  <c r="BS149" i="9"/>
  <c r="BT149" i="9"/>
  <c r="BU149" i="9"/>
  <c r="BV149" i="9"/>
  <c r="BW149" i="9"/>
  <c r="BX149" i="9"/>
  <c r="BY149" i="9"/>
  <c r="BZ149" i="9"/>
  <c r="CA149" i="9"/>
  <c r="CB149" i="9"/>
  <c r="CC149" i="9"/>
  <c r="CD149" i="9"/>
  <c r="CE149" i="9"/>
  <c r="CF149" i="9"/>
  <c r="CG149" i="9"/>
  <c r="CH149" i="9"/>
  <c r="CI149" i="9"/>
  <c r="CJ149" i="9"/>
  <c r="CK149" i="9"/>
  <c r="CL149" i="9"/>
  <c r="CM149" i="9"/>
  <c r="CN149" i="9"/>
  <c r="CO149" i="9"/>
  <c r="CP149" i="9"/>
  <c r="CQ149" i="9"/>
  <c r="CR149" i="9"/>
  <c r="CS149" i="9"/>
  <c r="CT149" i="9"/>
  <c r="CU149" i="9"/>
  <c r="CV149" i="9"/>
  <c r="CW149" i="9"/>
  <c r="CX149" i="9"/>
  <c r="CY149" i="9"/>
  <c r="CZ149" i="9"/>
  <c r="DA149" i="9"/>
  <c r="DB149" i="9"/>
  <c r="G5" i="3"/>
  <c r="F4" i="3"/>
  <c r="C12" i="3" l="1"/>
  <c r="C13" i="3" s="1"/>
  <c r="F5" i="3"/>
  <c r="G6" i="3"/>
  <c r="C11" i="3" l="1"/>
  <c r="C10" i="3"/>
  <c r="F6" i="3"/>
  <c r="G7" i="3"/>
  <c r="AE1" i="8" l="1"/>
  <c r="AE2" i="8" s="1"/>
  <c r="AB1" i="8"/>
  <c r="AB2" i="8" s="1"/>
  <c r="Y1" i="8"/>
  <c r="Y2" i="8" s="1"/>
  <c r="V1" i="8"/>
  <c r="V2" i="8" s="1"/>
  <c r="S1" i="8"/>
  <c r="S2" i="8" s="1"/>
  <c r="P1" i="8"/>
  <c r="P2" i="8" s="1"/>
  <c r="M1" i="8"/>
  <c r="M2" i="8" s="1"/>
  <c r="J1" i="8"/>
  <c r="J2" i="8" s="1"/>
  <c r="G1" i="8"/>
  <c r="G2" i="8" s="1"/>
  <c r="D1" i="8"/>
  <c r="D2" i="8" s="1"/>
  <c r="A1" i="8"/>
  <c r="F7" i="3"/>
  <c r="F8" i="3" s="1"/>
  <c r="G8" i="3"/>
  <c r="A3" i="8" l="1"/>
  <c r="Y3" i="8"/>
  <c r="G3" i="8"/>
  <c r="AE3" i="8"/>
  <c r="P3" i="8"/>
  <c r="M3" i="8"/>
  <c r="V3" i="8"/>
  <c r="AB3" i="8"/>
  <c r="S3" i="8"/>
  <c r="D3" i="8"/>
  <c r="J3" i="8"/>
  <c r="G9" i="3"/>
  <c r="F9" i="3"/>
  <c r="Y4" i="8" l="1"/>
  <c r="A4" i="8"/>
  <c r="G4" i="8"/>
  <c r="M4" i="8"/>
  <c r="P4" i="8"/>
  <c r="AE4" i="8"/>
  <c r="V4" i="8"/>
  <c r="AB4" i="8"/>
  <c r="S4" i="8"/>
  <c r="D4" i="8"/>
  <c r="J4" i="8"/>
  <c r="F10" i="3"/>
  <c r="G10" i="3"/>
  <c r="A5" i="8" l="1"/>
  <c r="AB5" i="8"/>
  <c r="Y5" i="8"/>
  <c r="G5" i="8"/>
  <c r="M5" i="8"/>
  <c r="V5" i="8"/>
  <c r="P5" i="8"/>
  <c r="AE5" i="8"/>
  <c r="S5" i="8"/>
  <c r="J5" i="8"/>
  <c r="D5" i="8"/>
  <c r="T3" i="3"/>
  <c r="T4" i="3"/>
  <c r="T5" i="3"/>
  <c r="T2" i="3"/>
  <c r="G11" i="3"/>
  <c r="F11" i="3"/>
  <c r="G6" i="8" l="1"/>
  <c r="G7" i="8" s="1"/>
  <c r="AB6" i="8"/>
  <c r="AB7" i="8" s="1"/>
  <c r="C14" i="3"/>
  <c r="C15" i="3" s="1"/>
  <c r="C16" i="3" s="1"/>
  <c r="C17" i="3" s="1"/>
  <c r="C18" i="3" s="1"/>
  <c r="C19" i="3" s="1"/>
  <c r="C20" i="3" s="1"/>
  <c r="C21" i="3" s="1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A6" i="8"/>
  <c r="Y6" i="8"/>
  <c r="P6" i="8"/>
  <c r="AE6" i="8"/>
  <c r="V6" i="8"/>
  <c r="M6" i="8"/>
  <c r="S6" i="8"/>
  <c r="D6" i="8"/>
  <c r="J6" i="8"/>
  <c r="G12" i="3"/>
  <c r="F12" i="3"/>
  <c r="Y7" i="8" l="1"/>
  <c r="Y8" i="8" s="1"/>
  <c r="A7" i="8"/>
  <c r="V7" i="8"/>
  <c r="M7" i="8"/>
  <c r="AE7" i="8"/>
  <c r="P7" i="8"/>
  <c r="S7" i="8"/>
  <c r="AB8" i="8"/>
  <c r="D7" i="8"/>
  <c r="J7" i="8"/>
  <c r="G8" i="8"/>
  <c r="A8" i="8" l="1"/>
  <c r="P8" i="8"/>
  <c r="M8" i="8"/>
  <c r="V8" i="8"/>
  <c r="AE8" i="8"/>
  <c r="S8" i="8"/>
  <c r="G9" i="8"/>
  <c r="AB9" i="8"/>
  <c r="Y9" i="8"/>
  <c r="D8" i="8"/>
  <c r="J8" i="8"/>
  <c r="A9" i="8" l="1"/>
  <c r="M9" i="8"/>
  <c r="AE9" i="8"/>
  <c r="P9" i="8"/>
  <c r="V9" i="8"/>
  <c r="S9" i="8"/>
  <c r="D9" i="8"/>
  <c r="G10" i="8"/>
  <c r="Y10" i="8"/>
  <c r="J9" i="8"/>
  <c r="AB10" i="8"/>
  <c r="A10" i="8" l="1"/>
  <c r="AE10" i="8"/>
  <c r="C8" i="3"/>
  <c r="V10" i="8"/>
  <c r="M10" i="8"/>
  <c r="P10" i="8"/>
  <c r="S10" i="8"/>
  <c r="G11" i="8"/>
  <c r="Y11" i="8"/>
  <c r="AB11" i="8"/>
  <c r="J10" i="8"/>
  <c r="D10" i="8"/>
  <c r="C2" i="3"/>
  <c r="C7" i="3"/>
  <c r="C6" i="3"/>
  <c r="A11" i="8" l="1"/>
  <c r="M11" i="8"/>
  <c r="V11" i="8"/>
  <c r="P11" i="8"/>
  <c r="AE11" i="8"/>
  <c r="S11" i="8"/>
  <c r="G12" i="8"/>
  <c r="Y12" i="8"/>
  <c r="D11" i="8"/>
  <c r="AB12" i="8"/>
  <c r="J11" i="8"/>
  <c r="C5" i="3"/>
  <c r="C4" i="3"/>
  <c r="C3" i="3"/>
  <c r="J7" i="3" l="1"/>
  <c r="J3" i="3"/>
  <c r="J80" i="3"/>
  <c r="J79" i="3"/>
  <c r="J81" i="3"/>
  <c r="J77" i="3"/>
  <c r="J78" i="3"/>
  <c r="A12" i="8"/>
  <c r="J21" i="3"/>
  <c r="J22" i="3"/>
  <c r="J57" i="3"/>
  <c r="J27" i="3"/>
  <c r="J49" i="3"/>
  <c r="J15" i="3"/>
  <c r="J53" i="3"/>
  <c r="J19" i="3"/>
  <c r="J56" i="3"/>
  <c r="J45" i="3"/>
  <c r="J36" i="3"/>
  <c r="J51" i="3"/>
  <c r="J66" i="3"/>
  <c r="J9" i="3"/>
  <c r="J24" i="3"/>
  <c r="J39" i="3"/>
  <c r="J54" i="3"/>
  <c r="J13" i="3"/>
  <c r="V12" i="8"/>
  <c r="AE12" i="8"/>
  <c r="J58" i="3"/>
  <c r="J46" i="3"/>
  <c r="J5" i="3"/>
  <c r="J35" i="3"/>
  <c r="J72" i="3"/>
  <c r="J38" i="3"/>
  <c r="J61" i="3"/>
  <c r="J12" i="3"/>
  <c r="J64" i="3"/>
  <c r="J63" i="3"/>
  <c r="J43" i="3"/>
  <c r="J16" i="3"/>
  <c r="J50" i="3"/>
  <c r="J23" i="3"/>
  <c r="J76" i="3"/>
  <c r="J42" i="3"/>
  <c r="J30" i="3"/>
  <c r="J68" i="3"/>
  <c r="J41" i="3"/>
  <c r="J75" i="3"/>
  <c r="J11" i="3"/>
  <c r="J26" i="3"/>
  <c r="J33" i="3"/>
  <c r="J48" i="3"/>
  <c r="J14" i="3"/>
  <c r="J37" i="3"/>
  <c r="J52" i="3"/>
  <c r="J67" i="3"/>
  <c r="J18" i="3"/>
  <c r="J25" i="3"/>
  <c r="J40" i="3"/>
  <c r="J55" i="3"/>
  <c r="J70" i="3"/>
  <c r="J6" i="3"/>
  <c r="J29" i="3"/>
  <c r="J28" i="3"/>
  <c r="J65" i="3"/>
  <c r="J31" i="3"/>
  <c r="J69" i="3"/>
  <c r="J20" i="3"/>
  <c r="J8" i="3"/>
  <c r="P12" i="8"/>
  <c r="J4" i="3"/>
  <c r="J34" i="3"/>
  <c r="J71" i="3"/>
  <c r="M12" i="8"/>
  <c r="J60" i="3"/>
  <c r="J44" i="3"/>
  <c r="J59" i="3"/>
  <c r="J74" i="3"/>
  <c r="J10" i="3"/>
  <c r="J17" i="3"/>
  <c r="J32" i="3"/>
  <c r="J47" i="3"/>
  <c r="J62" i="3"/>
  <c r="J73" i="3"/>
  <c r="S12" i="8"/>
  <c r="AB13" i="8"/>
  <c r="G13" i="8"/>
  <c r="J12" i="8"/>
  <c r="D12" i="8"/>
  <c r="Y13" i="8"/>
  <c r="AF3" i="8" l="1"/>
  <c r="AF4" i="8"/>
  <c r="AF5" i="8"/>
  <c r="AF6" i="8"/>
  <c r="AF7" i="8"/>
  <c r="AC12" i="8"/>
  <c r="Z12" i="8"/>
  <c r="T11" i="8"/>
  <c r="K12" i="8"/>
  <c r="K11" i="8"/>
  <c r="H13" i="8"/>
  <c r="W12" i="8"/>
  <c r="W11" i="8"/>
  <c r="Z13" i="8"/>
  <c r="E12" i="8"/>
  <c r="T12" i="8"/>
  <c r="H12" i="8"/>
  <c r="AC13" i="8"/>
  <c r="N12" i="8"/>
  <c r="Q12" i="8"/>
  <c r="B5" i="8"/>
  <c r="B9" i="8"/>
  <c r="B2" i="8"/>
  <c r="C2" i="8" s="1"/>
  <c r="B6" i="8"/>
  <c r="B10" i="8"/>
  <c r="B3" i="8"/>
  <c r="B8" i="8"/>
  <c r="B12" i="8"/>
  <c r="B11" i="8"/>
  <c r="B4" i="8"/>
  <c r="B7" i="8"/>
  <c r="E2" i="8"/>
  <c r="Z2" i="8"/>
  <c r="K2" i="8"/>
  <c r="T2" i="8"/>
  <c r="H2" i="8"/>
  <c r="N2" i="8"/>
  <c r="AC2" i="8"/>
  <c r="Q2" i="8"/>
  <c r="W2" i="8"/>
  <c r="AF2" i="8"/>
  <c r="AC3" i="8"/>
  <c r="E3" i="8"/>
  <c r="T3" i="8"/>
  <c r="H3" i="8"/>
  <c r="W3" i="8"/>
  <c r="K3" i="8"/>
  <c r="N3" i="8"/>
  <c r="Q3" i="8"/>
  <c r="Z3" i="8"/>
  <c r="T4" i="8"/>
  <c r="K4" i="8"/>
  <c r="Q4" i="8"/>
  <c r="AC4" i="8"/>
  <c r="H4" i="8"/>
  <c r="Z4" i="8"/>
  <c r="W4" i="8"/>
  <c r="E4" i="8"/>
  <c r="N4" i="8"/>
  <c r="N5" i="8"/>
  <c r="Q5" i="8"/>
  <c r="W5" i="8"/>
  <c r="T5" i="8"/>
  <c r="E5" i="8"/>
  <c r="Z5" i="8"/>
  <c r="H5" i="8"/>
  <c r="AC5" i="8"/>
  <c r="K5" i="8"/>
  <c r="N6" i="8"/>
  <c r="AC7" i="8"/>
  <c r="E6" i="8"/>
  <c r="Q6" i="8"/>
  <c r="W6" i="8"/>
  <c r="K6" i="8"/>
  <c r="H7" i="8"/>
  <c r="AC6" i="8"/>
  <c r="Z6" i="8"/>
  <c r="H6" i="8"/>
  <c r="T6" i="8"/>
  <c r="Q7" i="8"/>
  <c r="AC8" i="8"/>
  <c r="K7" i="8"/>
  <c r="Z7" i="8"/>
  <c r="E7" i="8"/>
  <c r="N7" i="8"/>
  <c r="T7" i="8"/>
  <c r="H8" i="8"/>
  <c r="W7" i="8"/>
  <c r="Z8" i="8"/>
  <c r="W8" i="8"/>
  <c r="Q8" i="8"/>
  <c r="H9" i="8"/>
  <c r="E8" i="8"/>
  <c r="K8" i="8"/>
  <c r="T8" i="8"/>
  <c r="N8" i="8"/>
  <c r="AC9" i="8"/>
  <c r="Z9" i="8"/>
  <c r="E9" i="8"/>
  <c r="H10" i="8"/>
  <c r="Z10" i="8"/>
  <c r="K9" i="8"/>
  <c r="Q9" i="8"/>
  <c r="W9" i="8"/>
  <c r="T9" i="8"/>
  <c r="AC10" i="8"/>
  <c r="N9" i="8"/>
  <c r="Z11" i="8"/>
  <c r="K10" i="8"/>
  <c r="AC11" i="8"/>
  <c r="H11" i="8"/>
  <c r="T10" i="8"/>
  <c r="Q10" i="8"/>
  <c r="N10" i="8"/>
  <c r="W10" i="8"/>
  <c r="E10" i="8"/>
  <c r="E11" i="8"/>
  <c r="N11" i="8"/>
  <c r="Q11" i="8"/>
  <c r="AF8" i="8"/>
  <c r="AF9" i="8"/>
  <c r="AF10" i="8"/>
  <c r="AF12" i="8"/>
  <c r="AF11" i="8"/>
  <c r="A13" i="8"/>
  <c r="B13" i="8" s="1"/>
  <c r="V13" i="8"/>
  <c r="W13" i="8" s="1"/>
  <c r="P13" i="8"/>
  <c r="Q13" i="8" s="1"/>
  <c r="M13" i="8"/>
  <c r="N13" i="8" s="1"/>
  <c r="AE13" i="8"/>
  <c r="AF13" i="8" s="1"/>
  <c r="S13" i="8"/>
  <c r="T13" i="8" s="1"/>
  <c r="J13" i="8"/>
  <c r="K13" i="8" s="1"/>
  <c r="G14" i="8"/>
  <c r="D13" i="8"/>
  <c r="E13" i="8" s="1"/>
  <c r="AB14" i="8"/>
  <c r="AC14" i="8" s="1"/>
  <c r="Y14" i="8"/>
  <c r="Z14" i="8" s="1"/>
  <c r="F9" i="8" l="1"/>
  <c r="F3" i="8"/>
  <c r="C8" i="8"/>
  <c r="F13" i="8"/>
  <c r="F6" i="8"/>
  <c r="C13" i="8"/>
  <c r="F8" i="8"/>
  <c r="F10" i="8"/>
  <c r="F7" i="8"/>
  <c r="F5" i="8"/>
  <c r="C12" i="8"/>
  <c r="C6" i="8"/>
  <c r="C7" i="8"/>
  <c r="C3" i="8"/>
  <c r="C9" i="8"/>
  <c r="F12" i="8"/>
  <c r="H14" i="8"/>
  <c r="I14" i="8" s="1"/>
  <c r="F4" i="8"/>
  <c r="F11" i="8"/>
  <c r="C4" i="8"/>
  <c r="C11" i="8"/>
  <c r="C10" i="8"/>
  <c r="C5" i="8"/>
  <c r="A14" i="8"/>
  <c r="B14" i="8" s="1"/>
  <c r="C14" i="8" s="1"/>
  <c r="AD2" i="8"/>
  <c r="F2" i="8"/>
  <c r="R2" i="8"/>
  <c r="U2" i="8"/>
  <c r="O2" i="8"/>
  <c r="X2" i="8"/>
  <c r="I2" i="8"/>
  <c r="L2" i="8"/>
  <c r="U3" i="8"/>
  <c r="AA2" i="8"/>
  <c r="I3" i="8"/>
  <c r="O12" i="8"/>
  <c r="U9" i="8"/>
  <c r="O8" i="8"/>
  <c r="R3" i="8"/>
  <c r="AG12" i="8"/>
  <c r="I6" i="8"/>
  <c r="R9" i="8"/>
  <c r="R6" i="8"/>
  <c r="AG5" i="8"/>
  <c r="R4" i="8"/>
  <c r="AG4" i="8"/>
  <c r="I11" i="8"/>
  <c r="AD4" i="8"/>
  <c r="X3" i="8"/>
  <c r="AA13" i="8"/>
  <c r="I13" i="8"/>
  <c r="O10" i="8"/>
  <c r="U11" i="8"/>
  <c r="R11" i="8"/>
  <c r="X10" i="8"/>
  <c r="X9" i="8"/>
  <c r="AA9" i="8"/>
  <c r="L6" i="8"/>
  <c r="I5" i="8"/>
  <c r="AD3" i="8"/>
  <c r="L3" i="8"/>
  <c r="L7" i="8"/>
  <c r="X7" i="8"/>
  <c r="U6" i="8"/>
  <c r="O6" i="8"/>
  <c r="AD5" i="8"/>
  <c r="AG11" i="8"/>
  <c r="I12" i="8"/>
  <c r="AA12" i="8"/>
  <c r="AA11" i="8"/>
  <c r="AA10" i="8"/>
  <c r="L9" i="8"/>
  <c r="I9" i="8"/>
  <c r="O5" i="8"/>
  <c r="U4" i="8"/>
  <c r="AA3" i="8"/>
  <c r="R7" i="8"/>
  <c r="AD6" i="8"/>
  <c r="AD13" i="8"/>
  <c r="L12" i="8"/>
  <c r="AG13" i="8"/>
  <c r="AE14" i="8"/>
  <c r="AF14" i="8" s="1"/>
  <c r="AD10" i="8"/>
  <c r="R8" i="8"/>
  <c r="L8" i="8"/>
  <c r="U7" i="8"/>
  <c r="AG6" i="8"/>
  <c r="R5" i="8"/>
  <c r="L5" i="8"/>
  <c r="AA4" i="8"/>
  <c r="O11" i="8"/>
  <c r="U12" i="8"/>
  <c r="U10" i="8"/>
  <c r="U8" i="8"/>
  <c r="U5" i="8"/>
  <c r="O3" i="8"/>
  <c r="X12" i="8"/>
  <c r="L10" i="8"/>
  <c r="I10" i="8"/>
  <c r="X8" i="8"/>
  <c r="I8" i="8"/>
  <c r="AD8" i="8"/>
  <c r="X6" i="8"/>
  <c r="AA6" i="8"/>
  <c r="L4" i="8"/>
  <c r="I4" i="8"/>
  <c r="L11" i="8"/>
  <c r="P14" i="8"/>
  <c r="Q14" i="8" s="1"/>
  <c r="R12" i="8"/>
  <c r="V14" i="8"/>
  <c r="W14" i="8" s="1"/>
  <c r="O9" i="8"/>
  <c r="O7" i="8"/>
  <c r="I7" i="8"/>
  <c r="O4" i="8"/>
  <c r="AD12" i="8"/>
  <c r="M14" i="8"/>
  <c r="N14" i="8" s="1"/>
  <c r="R10" i="8"/>
  <c r="AD11" i="8"/>
  <c r="AD9" i="8"/>
  <c r="AA8" i="8"/>
  <c r="AD7" i="8"/>
  <c r="AA7" i="8"/>
  <c r="X5" i="8"/>
  <c r="X4" i="8"/>
  <c r="AA5" i="8"/>
  <c r="AG3" i="8"/>
  <c r="AG2" i="8"/>
  <c r="AG7" i="8"/>
  <c r="AG8" i="8"/>
  <c r="AG9" i="8"/>
  <c r="AG10" i="8"/>
  <c r="X11" i="8"/>
  <c r="U13" i="8"/>
  <c r="S14" i="8"/>
  <c r="T14" i="8" s="1"/>
  <c r="D14" i="8"/>
  <c r="E14" i="8" s="1"/>
  <c r="F14" i="8" s="1"/>
  <c r="G15" i="8"/>
  <c r="H15" i="8" s="1"/>
  <c r="AB15" i="8"/>
  <c r="AC15" i="8" s="1"/>
  <c r="AD14" i="8"/>
  <c r="J14" i="8"/>
  <c r="K14" i="8" s="1"/>
  <c r="L13" i="8"/>
  <c r="AA14" i="8"/>
  <c r="Y15" i="8"/>
  <c r="Z15" i="8" s="1"/>
  <c r="A15" i="8" l="1"/>
  <c r="B15" i="8" s="1"/>
  <c r="C15" i="8" s="1"/>
  <c r="R13" i="8"/>
  <c r="X13" i="8"/>
  <c r="O13" i="8"/>
  <c r="P15" i="8"/>
  <c r="Q15" i="8" s="1"/>
  <c r="AG14" i="8"/>
  <c r="AE15" i="8"/>
  <c r="AF15" i="8" s="1"/>
  <c r="V15" i="8"/>
  <c r="W15" i="8" s="1"/>
  <c r="M15" i="8"/>
  <c r="N15" i="8" s="1"/>
  <c r="U14" i="8"/>
  <c r="S15" i="8"/>
  <c r="T15" i="8" s="1"/>
  <c r="AB16" i="8"/>
  <c r="AC16" i="8" s="1"/>
  <c r="AD15" i="8"/>
  <c r="I15" i="8"/>
  <c r="G16" i="8"/>
  <c r="D15" i="8"/>
  <c r="AA15" i="8"/>
  <c r="Y16" i="8"/>
  <c r="Z16" i="8" s="1"/>
  <c r="J15" i="8"/>
  <c r="K15" i="8" s="1"/>
  <c r="L14" i="8"/>
  <c r="E15" i="8" l="1"/>
  <c r="F15" i="8" s="1"/>
  <c r="H16" i="8"/>
  <c r="I16" i="8" s="1"/>
  <c r="A16" i="8"/>
  <c r="B16" i="8" s="1"/>
  <c r="C16" i="8" s="1"/>
  <c r="O14" i="8"/>
  <c r="R14" i="8"/>
  <c r="X14" i="8"/>
  <c r="M16" i="8"/>
  <c r="N16" i="8" s="1"/>
  <c r="V16" i="8"/>
  <c r="W16" i="8" s="1"/>
  <c r="P16" i="8"/>
  <c r="Q16" i="8" s="1"/>
  <c r="AE16" i="8"/>
  <c r="AF16" i="8" s="1"/>
  <c r="AG15" i="8"/>
  <c r="U15" i="8"/>
  <c r="S16" i="8"/>
  <c r="T16" i="8" s="1"/>
  <c r="G17" i="8"/>
  <c r="AA16" i="8"/>
  <c r="Y17" i="8"/>
  <c r="Z17" i="8" s="1"/>
  <c r="D16" i="8"/>
  <c r="E16" i="8" s="1"/>
  <c r="L15" i="8"/>
  <c r="J16" i="8"/>
  <c r="K16" i="8" s="1"/>
  <c r="AD16" i="8"/>
  <c r="AB17" i="8"/>
  <c r="AC17" i="8" s="1"/>
  <c r="F16" i="8" l="1"/>
  <c r="H17" i="8"/>
  <c r="I17" i="8" s="1"/>
  <c r="A17" i="8"/>
  <c r="B17" i="8" s="1"/>
  <c r="C17" i="8" s="1"/>
  <c r="O15" i="8"/>
  <c r="X15" i="8"/>
  <c r="R15" i="8"/>
  <c r="V17" i="8"/>
  <c r="W17" i="8" s="1"/>
  <c r="AG16" i="8"/>
  <c r="AE17" i="8"/>
  <c r="AF17" i="8" s="1"/>
  <c r="P17" i="8"/>
  <c r="Q17" i="8" s="1"/>
  <c r="M17" i="8"/>
  <c r="N17" i="8" s="1"/>
  <c r="S17" i="8"/>
  <c r="T17" i="8" s="1"/>
  <c r="U16" i="8"/>
  <c r="Y18" i="8"/>
  <c r="Z18" i="8" s="1"/>
  <c r="AA17" i="8"/>
  <c r="G18" i="8"/>
  <c r="J17" i="8"/>
  <c r="K17" i="8" s="1"/>
  <c r="L16" i="8"/>
  <c r="AB18" i="8"/>
  <c r="AC18" i="8" s="1"/>
  <c r="AD17" i="8"/>
  <c r="D17" i="8"/>
  <c r="E17" i="8" s="1"/>
  <c r="F17" i="8" s="1"/>
  <c r="H18" i="8" l="1"/>
  <c r="I18" i="8" s="1"/>
  <c r="A18" i="8"/>
  <c r="B18" i="8" s="1"/>
  <c r="C18" i="8" s="1"/>
  <c r="O16" i="8"/>
  <c r="X16" i="8"/>
  <c r="R16" i="8"/>
  <c r="M18" i="8"/>
  <c r="N18" i="8" s="1"/>
  <c r="AG17" i="8"/>
  <c r="AE18" i="8"/>
  <c r="AF18" i="8" s="1"/>
  <c r="V18" i="8"/>
  <c r="W18" i="8" s="1"/>
  <c r="P18" i="8"/>
  <c r="Q18" i="8" s="1"/>
  <c r="U17" i="8"/>
  <c r="S18" i="8"/>
  <c r="T18" i="8" s="1"/>
  <c r="G19" i="8"/>
  <c r="H19" i="8" s="1"/>
  <c r="AA18" i="8"/>
  <c r="Y19" i="8"/>
  <c r="Z19" i="8" s="1"/>
  <c r="AB19" i="8"/>
  <c r="AC19" i="8" s="1"/>
  <c r="AD18" i="8"/>
  <c r="D18" i="8"/>
  <c r="E18" i="8" s="1"/>
  <c r="F18" i="8" s="1"/>
  <c r="J18" i="8"/>
  <c r="K18" i="8" s="1"/>
  <c r="L17" i="8"/>
  <c r="A19" i="8" l="1"/>
  <c r="B19" i="8" s="1"/>
  <c r="C19" i="8" s="1"/>
  <c r="R17" i="8"/>
  <c r="O17" i="8"/>
  <c r="X17" i="8"/>
  <c r="P19" i="8"/>
  <c r="Q19" i="8" s="1"/>
  <c r="AG18" i="8"/>
  <c r="AE19" i="8"/>
  <c r="AF19" i="8" s="1"/>
  <c r="M19" i="8"/>
  <c r="N19" i="8" s="1"/>
  <c r="V19" i="8"/>
  <c r="W19" i="8" s="1"/>
  <c r="S19" i="8"/>
  <c r="T19" i="8" s="1"/>
  <c r="U18" i="8"/>
  <c r="D19" i="8"/>
  <c r="E19" i="8" s="1"/>
  <c r="F19" i="8" s="1"/>
  <c r="AB20" i="8"/>
  <c r="AC20" i="8" s="1"/>
  <c r="AD19" i="8"/>
  <c r="I19" i="8"/>
  <c r="G20" i="8"/>
  <c r="H20" i="8" s="1"/>
  <c r="AA19" i="8"/>
  <c r="Y20" i="8"/>
  <c r="Z20" i="8" s="1"/>
  <c r="J19" i="8"/>
  <c r="K19" i="8" s="1"/>
  <c r="L18" i="8"/>
  <c r="A20" i="8" l="1"/>
  <c r="B20" i="8" s="1"/>
  <c r="C20" i="8" s="1"/>
  <c r="X18" i="8"/>
  <c r="R18" i="8"/>
  <c r="O18" i="8"/>
  <c r="V20" i="8"/>
  <c r="W20" i="8" s="1"/>
  <c r="AG19" i="8"/>
  <c r="AE20" i="8"/>
  <c r="AF20" i="8" s="1"/>
  <c r="M20" i="8"/>
  <c r="N20" i="8" s="1"/>
  <c r="P20" i="8"/>
  <c r="Q20" i="8" s="1"/>
  <c r="U19" i="8"/>
  <c r="S20" i="8"/>
  <c r="T20" i="8" s="1"/>
  <c r="AA20" i="8"/>
  <c r="Y21" i="8"/>
  <c r="Z21" i="8" s="1"/>
  <c r="D20" i="8"/>
  <c r="E20" i="8" s="1"/>
  <c r="F20" i="8" s="1"/>
  <c r="G21" i="8"/>
  <c r="H21" i="8" s="1"/>
  <c r="I20" i="8"/>
  <c r="L19" i="8"/>
  <c r="J20" i="8"/>
  <c r="K20" i="8" s="1"/>
  <c r="AD20" i="8"/>
  <c r="AB21" i="8"/>
  <c r="AC21" i="8" s="1"/>
  <c r="A21" i="8" l="1"/>
  <c r="B21" i="8" s="1"/>
  <c r="C21" i="8" s="1"/>
  <c r="R19" i="8"/>
  <c r="X19" i="8"/>
  <c r="O19" i="8"/>
  <c r="P21" i="8"/>
  <c r="Q21" i="8" s="1"/>
  <c r="M21" i="8"/>
  <c r="N21" i="8" s="1"/>
  <c r="AG20" i="8"/>
  <c r="AE21" i="8"/>
  <c r="AF21" i="8" s="1"/>
  <c r="V21" i="8"/>
  <c r="W21" i="8" s="1"/>
  <c r="S21" i="8"/>
  <c r="T21" i="8" s="1"/>
  <c r="U20" i="8"/>
  <c r="I21" i="8"/>
  <c r="G22" i="8"/>
  <c r="AD21" i="8"/>
  <c r="AB22" i="8"/>
  <c r="AC22" i="8" s="1"/>
  <c r="D21" i="8"/>
  <c r="L20" i="8"/>
  <c r="J21" i="8"/>
  <c r="K21" i="8" s="1"/>
  <c r="Y22" i="8"/>
  <c r="Z22" i="8" s="1"/>
  <c r="AA21" i="8"/>
  <c r="E21" i="8" l="1"/>
  <c r="F21" i="8" s="1"/>
  <c r="H22" i="8"/>
  <c r="I22" i="8" s="1"/>
  <c r="A22" i="8"/>
  <c r="B22" i="8" s="1"/>
  <c r="C22" i="8" s="1"/>
  <c r="X20" i="8"/>
  <c r="R20" i="8"/>
  <c r="O20" i="8"/>
  <c r="V22" i="8"/>
  <c r="W22" i="8" s="1"/>
  <c r="M22" i="8"/>
  <c r="N22" i="8" s="1"/>
  <c r="P22" i="8"/>
  <c r="Q22" i="8" s="1"/>
  <c r="AG21" i="8"/>
  <c r="AE22" i="8"/>
  <c r="AF22" i="8" s="1"/>
  <c r="U21" i="8"/>
  <c r="S22" i="8"/>
  <c r="T22" i="8" s="1"/>
  <c r="AB23" i="8"/>
  <c r="AC23" i="8" s="1"/>
  <c r="AD22" i="8"/>
  <c r="D22" i="8"/>
  <c r="E22" i="8" s="1"/>
  <c r="G23" i="8"/>
  <c r="AA22" i="8"/>
  <c r="Y23" i="8"/>
  <c r="Z23" i="8" s="1"/>
  <c r="J22" i="8"/>
  <c r="K22" i="8" s="1"/>
  <c r="L21" i="8"/>
  <c r="F22" i="8" l="1"/>
  <c r="H23" i="8"/>
  <c r="I23" i="8" s="1"/>
  <c r="A23" i="8"/>
  <c r="B23" i="8" s="1"/>
  <c r="C23" i="8" s="1"/>
  <c r="O21" i="8"/>
  <c r="X21" i="8"/>
  <c r="R21" i="8"/>
  <c r="AG22" i="8"/>
  <c r="AE23" i="8"/>
  <c r="AF23" i="8" s="1"/>
  <c r="M23" i="8"/>
  <c r="N23" i="8" s="1"/>
  <c r="V23" i="8"/>
  <c r="W23" i="8" s="1"/>
  <c r="P23" i="8"/>
  <c r="Q23" i="8" s="1"/>
  <c r="S23" i="8"/>
  <c r="T23" i="8" s="1"/>
  <c r="U22" i="8"/>
  <c r="D23" i="8"/>
  <c r="E23" i="8" s="1"/>
  <c r="F23" i="8" s="1"/>
  <c r="J23" i="8"/>
  <c r="K23" i="8" s="1"/>
  <c r="L22" i="8"/>
  <c r="AA23" i="8"/>
  <c r="Y24" i="8"/>
  <c r="Z24" i="8" s="1"/>
  <c r="G24" i="8"/>
  <c r="AB24" i="8"/>
  <c r="AC24" i="8" s="1"/>
  <c r="AD23" i="8"/>
  <c r="H24" i="8" l="1"/>
  <c r="I24" i="8" s="1"/>
  <c r="A24" i="8"/>
  <c r="B24" i="8" s="1"/>
  <c r="C24" i="8" s="1"/>
  <c r="R22" i="8"/>
  <c r="O22" i="8"/>
  <c r="X22" i="8"/>
  <c r="P24" i="8"/>
  <c r="Q24" i="8" s="1"/>
  <c r="V24" i="8"/>
  <c r="W24" i="8" s="1"/>
  <c r="M24" i="8"/>
  <c r="N24" i="8" s="1"/>
  <c r="AG23" i="8"/>
  <c r="AE24" i="8"/>
  <c r="AF24" i="8" s="1"/>
  <c r="U23" i="8"/>
  <c r="S24" i="8"/>
  <c r="T24" i="8" s="1"/>
  <c r="AD24" i="8"/>
  <c r="AB25" i="8"/>
  <c r="AC25" i="8" s="1"/>
  <c r="D24" i="8"/>
  <c r="E24" i="8" s="1"/>
  <c r="F24" i="8" s="1"/>
  <c r="AA24" i="8"/>
  <c r="Y25" i="8"/>
  <c r="Z25" i="8" s="1"/>
  <c r="G25" i="8"/>
  <c r="L23" i="8"/>
  <c r="J24" i="8"/>
  <c r="K24" i="8" s="1"/>
  <c r="H25" i="8" l="1"/>
  <c r="I25" i="8" s="1"/>
  <c r="A25" i="8"/>
  <c r="B25" i="8" s="1"/>
  <c r="C25" i="8" s="1"/>
  <c r="R23" i="8"/>
  <c r="X23" i="8"/>
  <c r="O23" i="8"/>
  <c r="M25" i="8"/>
  <c r="N25" i="8" s="1"/>
  <c r="AG24" i="8"/>
  <c r="AE25" i="8"/>
  <c r="AF25" i="8" s="1"/>
  <c r="P25" i="8"/>
  <c r="Q25" i="8" s="1"/>
  <c r="V25" i="8"/>
  <c r="W25" i="8" s="1"/>
  <c r="S25" i="8"/>
  <c r="T25" i="8" s="1"/>
  <c r="U24" i="8"/>
  <c r="D25" i="8"/>
  <c r="E25" i="8" s="1"/>
  <c r="F25" i="8" s="1"/>
  <c r="G26" i="8"/>
  <c r="H26" i="8" s="1"/>
  <c r="Y26" i="8"/>
  <c r="Z26" i="8" s="1"/>
  <c r="AA25" i="8"/>
  <c r="J25" i="8"/>
  <c r="K25" i="8" s="1"/>
  <c r="L24" i="8"/>
  <c r="AB26" i="8"/>
  <c r="AC26" i="8" s="1"/>
  <c r="AD25" i="8"/>
  <c r="A26" i="8" l="1"/>
  <c r="B26" i="8" s="1"/>
  <c r="C26" i="8" s="1"/>
  <c r="X24" i="8"/>
  <c r="O24" i="8"/>
  <c r="R24" i="8"/>
  <c r="P26" i="8"/>
  <c r="Q26" i="8" s="1"/>
  <c r="V26" i="8"/>
  <c r="W26" i="8" s="1"/>
  <c r="AG25" i="8"/>
  <c r="AE26" i="8"/>
  <c r="AF26" i="8" s="1"/>
  <c r="M26" i="8"/>
  <c r="N26" i="8" s="1"/>
  <c r="U25" i="8"/>
  <c r="S26" i="8"/>
  <c r="T26" i="8" s="1"/>
  <c r="AA26" i="8"/>
  <c r="Y27" i="8"/>
  <c r="Z27" i="8" s="1"/>
  <c r="AB27" i="8"/>
  <c r="AC27" i="8" s="1"/>
  <c r="AD26" i="8"/>
  <c r="J26" i="8"/>
  <c r="K26" i="8" s="1"/>
  <c r="L25" i="8"/>
  <c r="I26" i="8"/>
  <c r="G27" i="8"/>
  <c r="H27" i="8" s="1"/>
  <c r="D26" i="8"/>
  <c r="E26" i="8" s="1"/>
  <c r="F26" i="8" s="1"/>
  <c r="A27" i="8" l="1"/>
  <c r="B27" i="8" s="1"/>
  <c r="C27" i="8" s="1"/>
  <c r="O25" i="8"/>
  <c r="R25" i="8"/>
  <c r="X25" i="8"/>
  <c r="M27" i="8"/>
  <c r="N27" i="8" s="1"/>
  <c r="V27" i="8"/>
  <c r="W27" i="8" s="1"/>
  <c r="AG26" i="8"/>
  <c r="AE27" i="8"/>
  <c r="AF27" i="8" s="1"/>
  <c r="P27" i="8"/>
  <c r="Q27" i="8" s="1"/>
  <c r="U26" i="8"/>
  <c r="S27" i="8"/>
  <c r="T27" i="8" s="1"/>
  <c r="AB28" i="8"/>
  <c r="AC28" i="8" s="1"/>
  <c r="AD27" i="8"/>
  <c r="I27" i="8"/>
  <c r="G28" i="8"/>
  <c r="AA27" i="8"/>
  <c r="Y28" i="8"/>
  <c r="Z28" i="8" s="1"/>
  <c r="J27" i="8"/>
  <c r="K27" i="8" s="1"/>
  <c r="L26" i="8"/>
  <c r="D27" i="8"/>
  <c r="E27" i="8" s="1"/>
  <c r="F27" i="8" s="1"/>
  <c r="H28" i="8" l="1"/>
  <c r="I28" i="8" s="1"/>
  <c r="A28" i="8"/>
  <c r="B28" i="8" s="1"/>
  <c r="C28" i="8" s="1"/>
  <c r="R26" i="8"/>
  <c r="X26" i="8"/>
  <c r="O26" i="8"/>
  <c r="V28" i="8"/>
  <c r="W28" i="8" s="1"/>
  <c r="P28" i="8"/>
  <c r="Q28" i="8" s="1"/>
  <c r="AG27" i="8"/>
  <c r="AE28" i="8"/>
  <c r="AF28" i="8" s="1"/>
  <c r="M28" i="8"/>
  <c r="N28" i="8" s="1"/>
  <c r="U27" i="8"/>
  <c r="S28" i="8"/>
  <c r="T28" i="8" s="1"/>
  <c r="D28" i="8"/>
  <c r="E28" i="8" s="1"/>
  <c r="F28" i="8" s="1"/>
  <c r="G29" i="8"/>
  <c r="L27" i="8"/>
  <c r="J28" i="8"/>
  <c r="K28" i="8" s="1"/>
  <c r="AD28" i="8"/>
  <c r="AB29" i="8"/>
  <c r="AC29" i="8" s="1"/>
  <c r="AA28" i="8"/>
  <c r="Y29" i="8"/>
  <c r="Z29" i="8" s="1"/>
  <c r="H29" i="8" l="1"/>
  <c r="I29" i="8" s="1"/>
  <c r="A29" i="8"/>
  <c r="O27" i="8"/>
  <c r="X27" i="8"/>
  <c r="R27" i="8"/>
  <c r="AG28" i="8"/>
  <c r="AE29" i="8"/>
  <c r="AF29" i="8" s="1"/>
  <c r="M29" i="8"/>
  <c r="N29" i="8" s="1"/>
  <c r="V29" i="8"/>
  <c r="W29" i="8" s="1"/>
  <c r="P29" i="8"/>
  <c r="Q29" i="8" s="1"/>
  <c r="U28" i="8"/>
  <c r="S29" i="8"/>
  <c r="T29" i="8" s="1"/>
  <c r="Y30" i="8"/>
  <c r="Z30" i="8" s="1"/>
  <c r="AA29" i="8"/>
  <c r="G30" i="8"/>
  <c r="AD29" i="8"/>
  <c r="AB30" i="8"/>
  <c r="AC30" i="8" s="1"/>
  <c r="L28" i="8"/>
  <c r="J29" i="8"/>
  <c r="K29" i="8" s="1"/>
  <c r="D29" i="8"/>
  <c r="E29" i="8" s="1"/>
  <c r="F29" i="8" s="1"/>
  <c r="H30" i="8" l="1"/>
  <c r="I30" i="8" s="1"/>
  <c r="B29" i="8"/>
  <c r="C29" i="8" s="1"/>
  <c r="A30" i="8"/>
  <c r="R28" i="8"/>
  <c r="O28" i="8"/>
  <c r="X28" i="8"/>
  <c r="P30" i="8"/>
  <c r="Q30" i="8" s="1"/>
  <c r="V30" i="8"/>
  <c r="W30" i="8" s="1"/>
  <c r="AG29" i="8"/>
  <c r="AE30" i="8"/>
  <c r="AF30" i="8" s="1"/>
  <c r="M30" i="8"/>
  <c r="N30" i="8" s="1"/>
  <c r="U29" i="8"/>
  <c r="S30" i="8"/>
  <c r="T30" i="8" s="1"/>
  <c r="AB31" i="8"/>
  <c r="AC31" i="8" s="1"/>
  <c r="AD30" i="8"/>
  <c r="D30" i="8"/>
  <c r="E30" i="8" s="1"/>
  <c r="F30" i="8" s="1"/>
  <c r="G31" i="8"/>
  <c r="J30" i="8"/>
  <c r="K30" i="8" s="1"/>
  <c r="L29" i="8"/>
  <c r="AA30" i="8"/>
  <c r="Y31" i="8"/>
  <c r="Z31" i="8" s="1"/>
  <c r="H31" i="8" l="1"/>
  <c r="I31" i="8" s="1"/>
  <c r="B30" i="8"/>
  <c r="C30" i="8" s="1"/>
  <c r="A31" i="8"/>
  <c r="O29" i="8"/>
  <c r="R29" i="8"/>
  <c r="X29" i="8"/>
  <c r="M31" i="8"/>
  <c r="N31" i="8" s="1"/>
  <c r="V31" i="8"/>
  <c r="W31" i="8" s="1"/>
  <c r="R30" i="8"/>
  <c r="P31" i="8"/>
  <c r="Q31" i="8" s="1"/>
  <c r="AG30" i="8"/>
  <c r="AE31" i="8"/>
  <c r="AF31" i="8" s="1"/>
  <c r="S31" i="8"/>
  <c r="T31" i="8" s="1"/>
  <c r="U30" i="8"/>
  <c r="D31" i="8"/>
  <c r="E31" i="8" s="1"/>
  <c r="F31" i="8" s="1"/>
  <c r="AA31" i="8"/>
  <c r="Y32" i="8"/>
  <c r="Z32" i="8" s="1"/>
  <c r="AB32" i="8"/>
  <c r="AC32" i="8" s="1"/>
  <c r="AD31" i="8"/>
  <c r="G32" i="8"/>
  <c r="H32" i="8" s="1"/>
  <c r="J31" i="8"/>
  <c r="K31" i="8" s="1"/>
  <c r="L30" i="8"/>
  <c r="B31" i="8" l="1"/>
  <c r="C31" i="8" s="1"/>
  <c r="A32" i="8"/>
  <c r="B32" i="8" s="1"/>
  <c r="O30" i="8"/>
  <c r="X30" i="8"/>
  <c r="V32" i="8"/>
  <c r="W32" i="8" s="1"/>
  <c r="R31" i="8"/>
  <c r="P32" i="8"/>
  <c r="Q32" i="8" s="1"/>
  <c r="AG31" i="8"/>
  <c r="AE32" i="8"/>
  <c r="AF32" i="8" s="1"/>
  <c r="M32" i="8"/>
  <c r="N32" i="8" s="1"/>
  <c r="AD32" i="8"/>
  <c r="U31" i="8"/>
  <c r="S32" i="8"/>
  <c r="T32" i="8" s="1"/>
  <c r="AA32" i="8"/>
  <c r="L31" i="8"/>
  <c r="J32" i="8"/>
  <c r="K32" i="8" s="1"/>
  <c r="I32" i="8"/>
  <c r="D32" i="8"/>
  <c r="E32" i="8" s="1"/>
  <c r="F32" i="8" s="1"/>
  <c r="C32" i="8" l="1"/>
  <c r="O31" i="8"/>
  <c r="X31" i="8"/>
  <c r="AG32" i="8"/>
  <c r="O32" i="8"/>
  <c r="R32" i="8"/>
  <c r="X32" i="8"/>
  <c r="L32" i="8"/>
  <c r="U32" i="8" l="1"/>
  <c r="B149" i="9" l="1"/>
  <c r="BT3" i="9" a="1"/>
  <c r="AP3" i="9" a="1"/>
  <c r="CX3" i="9" a="1"/>
  <c r="CS3" i="9" a="1"/>
  <c r="AF3" i="9" a="1"/>
  <c r="L3" i="9" a="1"/>
  <c r="Q3" i="9" a="1"/>
  <c r="BE3" i="9" a="1"/>
  <c r="BJ3" i="9" a="1"/>
  <c r="BO3" i="9" a="1"/>
  <c r="BY3" i="9" a="1"/>
  <c r="CD3" i="9" a="1"/>
  <c r="CN3" i="9" a="1"/>
  <c r="AU3" i="9" a="1"/>
  <c r="CI3" i="9" a="1"/>
  <c r="AA3" i="9" a="1"/>
  <c r="AZ3" i="9" a="1"/>
  <c r="AK3" i="9" a="1"/>
  <c r="B3" i="9" a="1"/>
  <c r="V3" i="9" a="1"/>
  <c r="G3" i="9" a="1"/>
  <c r="CX3" i="9" l="1"/>
  <c r="CS3" i="9"/>
  <c r="CN3" i="9"/>
  <c r="CI3" i="9"/>
  <c r="CD3" i="9"/>
  <c r="BY3" i="9"/>
  <c r="BT3" i="9"/>
  <c r="BO3" i="9"/>
  <c r="BJ3" i="9"/>
  <c r="BE3" i="9"/>
  <c r="AZ3" i="9"/>
  <c r="AU3" i="9"/>
  <c r="AP3" i="9"/>
  <c r="AK3" i="9"/>
  <c r="AF3" i="9"/>
  <c r="AA3" i="9"/>
  <c r="V3" i="9"/>
  <c r="Q3" i="9"/>
  <c r="L3" i="9"/>
  <c r="G3" i="9"/>
  <c r="B3" i="9"/>
</calcChain>
</file>

<file path=xl/comments1.xml><?xml version="1.0" encoding="utf-8"?>
<comments xmlns="http://schemas.openxmlformats.org/spreadsheetml/2006/main">
  <authors>
    <author>Audrey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renseigner à chaque rentrée scolaire… la mise à jour s'effectuera sur les autres tableaux</t>
        </r>
      </text>
    </comment>
    <comment ref="J1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L1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P2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R2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P3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R3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P4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R4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P5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  <comment ref="R5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A remplir à chaque changement d'année scolaire</t>
        </r>
      </text>
    </comment>
  </commentList>
</comments>
</file>

<file path=xl/comments2.xml><?xml version="1.0" encoding="utf-8"?>
<comments xmlns="http://schemas.openxmlformats.org/spreadsheetml/2006/main">
  <authors>
    <author>Audrey</author>
  </authors>
  <commentList>
    <comment ref="C6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Liste déroulante pour l'impression en individuel</t>
        </r>
      </text>
    </comment>
    <comment ref="D8" authorId="0" shapeId="0">
      <text>
        <r>
          <rPr>
            <b/>
            <sz val="9"/>
            <color indexed="81"/>
            <rFont val="Tahoma"/>
            <family val="2"/>
          </rPr>
          <t>Audrey:</t>
        </r>
        <r>
          <rPr>
            <sz val="9"/>
            <color indexed="81"/>
            <rFont val="Tahoma"/>
            <family val="2"/>
          </rPr>
          <t xml:space="preserve">
La date du jour s'applique</t>
        </r>
      </text>
    </comment>
  </commentList>
</comments>
</file>

<file path=xl/sharedStrings.xml><?xml version="1.0" encoding="utf-8"?>
<sst xmlns="http://schemas.openxmlformats.org/spreadsheetml/2006/main" count="486" uniqueCount="229">
  <si>
    <t>Fériés mobiles</t>
  </si>
  <si>
    <t>lun Pâques</t>
  </si>
  <si>
    <t>Ascension</t>
  </si>
  <si>
    <t>dim Pentecote</t>
  </si>
  <si>
    <t>lun Pentecote</t>
  </si>
  <si>
    <t>Fériés fixes</t>
  </si>
  <si>
    <t>Jour de l'An</t>
  </si>
  <si>
    <t>Fête travail</t>
  </si>
  <si>
    <t>Armistice 39-45</t>
  </si>
  <si>
    <t>Toussaint</t>
  </si>
  <si>
    <t>Armistice 14-18</t>
  </si>
  <si>
    <t>Noël</t>
  </si>
  <si>
    <t>Année scolaire</t>
  </si>
  <si>
    <t>Liste mois</t>
  </si>
  <si>
    <t>Vacances scolaires</t>
  </si>
  <si>
    <t>Hiver</t>
  </si>
  <si>
    <t>Printemps</t>
  </si>
  <si>
    <t>du</t>
  </si>
  <si>
    <t>V  a  c  a  n  c  e  s       s  c  o  l  a  i  r  e  s</t>
  </si>
  <si>
    <t>Nb de jours</t>
  </si>
  <si>
    <t xml:space="preserve">Chronologie </t>
  </si>
  <si>
    <t>Repas</t>
  </si>
  <si>
    <t>Total/jour</t>
  </si>
  <si>
    <t>Vacances de la Toussaint</t>
  </si>
  <si>
    <t>Vacances de Noël</t>
  </si>
  <si>
    <t>Vacances d'hiver</t>
  </si>
  <si>
    <t>Vacances de Printemps</t>
  </si>
  <si>
    <t>Baron</t>
  </si>
  <si>
    <t>Garderie Journée</t>
  </si>
  <si>
    <t>R</t>
  </si>
  <si>
    <t>G.AM</t>
  </si>
  <si>
    <t>G.PM</t>
  </si>
  <si>
    <t>G.J.</t>
  </si>
  <si>
    <t>BA</t>
  </si>
  <si>
    <t>Total/mois</t>
  </si>
  <si>
    <t>Garderie Matin</t>
  </si>
  <si>
    <t>Garderie Après Midi</t>
  </si>
  <si>
    <t>Total / jour</t>
  </si>
  <si>
    <t>Dernier jour</t>
  </si>
  <si>
    <t>Date de rentrée</t>
  </si>
  <si>
    <t>au inclus</t>
  </si>
  <si>
    <t>A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</si>
  <si>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</si>
  <si>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</si>
  <si>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</si>
  <si>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</si>
  <si>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</si>
  <si>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</si>
  <si>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</si>
  <si>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</si>
  <si>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</si>
  <si>
    <t>Juin</t>
  </si>
  <si>
    <t>Juillet</t>
  </si>
  <si>
    <t>Date/Elèves-Enseignants</t>
  </si>
  <si>
    <t>Garderie journée</t>
  </si>
  <si>
    <t>Garderie Après-midi</t>
  </si>
  <si>
    <t xml:space="preserve">Garderie matin </t>
  </si>
  <si>
    <t>Restaurant</t>
  </si>
  <si>
    <t>Tarif journalier</t>
  </si>
  <si>
    <t>TARIFS</t>
  </si>
  <si>
    <t>Règlement reçu</t>
  </si>
  <si>
    <t>Garderie PM</t>
  </si>
  <si>
    <t>Garderie AM</t>
  </si>
  <si>
    <t>Solde antérieur</t>
  </si>
  <si>
    <t>Total septembre</t>
  </si>
  <si>
    <t>SEPTEMBRE</t>
  </si>
  <si>
    <t>FAMILLE</t>
  </si>
  <si>
    <t>G. AM</t>
  </si>
  <si>
    <t>Enfants</t>
  </si>
  <si>
    <t>Enseignants</t>
  </si>
  <si>
    <t>Garderie matin</t>
  </si>
  <si>
    <t>Garderie après-midi</t>
  </si>
  <si>
    <t>Madame, Monsieur,</t>
  </si>
  <si>
    <t>DESIGNATION</t>
  </si>
  <si>
    <t>QUANTITE</t>
  </si>
  <si>
    <t>PRIX UNIT</t>
  </si>
  <si>
    <t>TOTAL EUROS</t>
  </si>
  <si>
    <t>TOTAL</t>
  </si>
  <si>
    <t>Les chèques sont à établir à l'ordre du TRESOR PUBLIC.</t>
  </si>
  <si>
    <t xml:space="preserve">Avec nos remerciements anticipés et dans l'attente, nous vous prions d'agréer, </t>
  </si>
  <si>
    <t>Madame, Monsieur, l'expression de nos salutations distinguées.</t>
  </si>
  <si>
    <t>Horaire d'ouverture de la Mairie.</t>
  </si>
  <si>
    <t>Lundi de 14h à 18h , Jeudi, Vendredi et Samedi de 09h à 12h</t>
  </si>
  <si>
    <t>8 Route du Gestas, 33670 CURSAN</t>
  </si>
  <si>
    <t>de votre enfant est le suivant :</t>
  </si>
  <si>
    <t>Tarifs restaurant</t>
  </si>
  <si>
    <t>Tarifs Garderie AM</t>
  </si>
  <si>
    <t>Tarifs garderie PM</t>
  </si>
  <si>
    <t>Tarifs garderie journée</t>
  </si>
  <si>
    <t>Service à la régie</t>
  </si>
  <si>
    <t xml:space="preserve">Nous avons l'honneur de vous informer que le montant des prestations scolaires             </t>
  </si>
  <si>
    <t>Le Président</t>
  </si>
  <si>
    <t xml:space="preserve">Cursan, le </t>
  </si>
  <si>
    <t xml:space="preserve">Objet : Facture prestation scolaire du mois de septembre </t>
  </si>
  <si>
    <t>dont vous avez bénéficiez est le suivant :</t>
  </si>
  <si>
    <t xml:space="preserve">Nous vous prions de bien vouloir procéder à son règlement, avant le </t>
  </si>
  <si>
    <t>Règlement</t>
  </si>
  <si>
    <t>SIRP CURSAN / LOUPES</t>
  </si>
  <si>
    <t>DE MORIN RUPSAN Céline</t>
  </si>
  <si>
    <t>TUAILLON Sabrina</t>
  </si>
  <si>
    <t>VIGIER Valérie</t>
  </si>
  <si>
    <t>COUVEZ Caroline</t>
  </si>
  <si>
    <t>BILLAC-BORIES Nadège</t>
  </si>
  <si>
    <t>ARBONA Baptiste</t>
  </si>
  <si>
    <t>ARBONA Maël</t>
  </si>
  <si>
    <t>AUBIN Lorenzo</t>
  </si>
  <si>
    <t>AUDOIN-ROUGE Arthur</t>
  </si>
  <si>
    <t>AUSSET Rémy</t>
  </si>
  <si>
    <t>BACH Emma</t>
  </si>
  <si>
    <t>BALLESTER Aïnoa</t>
  </si>
  <si>
    <t>BALLESTER Erwann</t>
  </si>
  <si>
    <t>BARTET-BARATEIG Elise</t>
  </si>
  <si>
    <t>BITON-VARGAS Matéo</t>
  </si>
  <si>
    <t>BOUESSE Sarah</t>
  </si>
  <si>
    <t>BOURGOIN-COMBAREL Alexis</t>
  </si>
  <si>
    <t>BOUTY Kélia</t>
  </si>
  <si>
    <t>BOUTY Lucas</t>
  </si>
  <si>
    <t>BRUNET</t>
  </si>
  <si>
    <t>CALETTI Lou</t>
  </si>
  <si>
    <t>CALETTI Mathys</t>
  </si>
  <si>
    <t>CESAIRE-LAYER Eléa</t>
  </si>
  <si>
    <t>CHALARD</t>
  </si>
  <si>
    <t>CHASSARD-TOULON Théo</t>
  </si>
  <si>
    <t>CHAUMEIL Mathys</t>
  </si>
  <si>
    <t>CHEVALLIER Anaïs</t>
  </si>
  <si>
    <t>CHRIST Jules</t>
  </si>
  <si>
    <t>CLAVEAU Célia</t>
  </si>
  <si>
    <t>CLAVEAU Mélina</t>
  </si>
  <si>
    <t>CODORNIOU Liloo</t>
  </si>
  <si>
    <t>COLLET Nathan</t>
  </si>
  <si>
    <t>COLLET Raphaël</t>
  </si>
  <si>
    <t>COUDROY Antoine</t>
  </si>
  <si>
    <t>COULOMB Célia</t>
  </si>
  <si>
    <t>DE BRITO Gaël</t>
  </si>
  <si>
    <t>DEBARGE Kim</t>
  </si>
  <si>
    <t>DELANNES Léna</t>
  </si>
  <si>
    <t>DERIVE Chloé</t>
  </si>
  <si>
    <t>DESCENDIER Maélie</t>
  </si>
  <si>
    <t>DO CIMA Tom</t>
  </si>
  <si>
    <t>DONADI Jules</t>
  </si>
  <si>
    <t>DRILLON  Kéwan</t>
  </si>
  <si>
    <t>DRILLON Linally</t>
  </si>
  <si>
    <t>DURAND Camille</t>
  </si>
  <si>
    <t>ESTABAN DORE Lilwenn</t>
  </si>
  <si>
    <t>FAUP-MANDRAT Emma</t>
  </si>
  <si>
    <t>FAYANT Maelyss</t>
  </si>
  <si>
    <t>FERNANDES VIDAL Jordan</t>
  </si>
  <si>
    <t>FLAMANT Nolan</t>
  </si>
  <si>
    <t>FORME William</t>
  </si>
  <si>
    <t>GEOFFROY Agathe</t>
  </si>
  <si>
    <t>GRENIER-LEBLANC Emma</t>
  </si>
  <si>
    <t>GUERIN Nino</t>
  </si>
  <si>
    <t>HADDI Rayan</t>
  </si>
  <si>
    <t>HADDI Yanis</t>
  </si>
  <si>
    <t>HECQUET Enzo</t>
  </si>
  <si>
    <t>HERRY Baptiste</t>
  </si>
  <si>
    <t>HERRY Margaux</t>
  </si>
  <si>
    <t>HERRY Thibaut</t>
  </si>
  <si>
    <t>HOREL Pierre</t>
  </si>
  <si>
    <t>JOUBERT Maëva</t>
  </si>
  <si>
    <t>KEITA Andréas</t>
  </si>
  <si>
    <t>LACASSAGNE Ange</t>
  </si>
  <si>
    <t>LACASSAGNE Coline</t>
  </si>
  <si>
    <t>LACAZE-LABARRERE Lise</t>
  </si>
  <si>
    <t>LACOSTE MANENC Eugène</t>
  </si>
  <si>
    <t>LACOSTE MANENC Herman</t>
  </si>
  <si>
    <t>LACOUR Orlane</t>
  </si>
  <si>
    <t>LAGES Maël</t>
  </si>
  <si>
    <t>LAVIE Noé</t>
  </si>
  <si>
    <t>LE ROL Nino</t>
  </si>
  <si>
    <t>LECHON Julien</t>
  </si>
  <si>
    <t>LIMERAT Jules</t>
  </si>
  <si>
    <t>LOCHERON Ellyot</t>
  </si>
  <si>
    <t>LOCHERON Livio</t>
  </si>
  <si>
    <t>LOGEZ Marian</t>
  </si>
  <si>
    <t>LOGEZ Romane</t>
  </si>
  <si>
    <t>MAENC Iban</t>
  </si>
  <si>
    <t>ESTABAN DORE Eva</t>
  </si>
  <si>
    <t>MAULIN Noa</t>
  </si>
  <si>
    <t>MERCIER Justine</t>
  </si>
  <si>
    <t>MERLE Axel</t>
  </si>
  <si>
    <t>MERLET Alix</t>
  </si>
  <si>
    <t>MIGUEL Charlotte</t>
  </si>
  <si>
    <t>MIGUEL Thomas</t>
  </si>
  <si>
    <t>MISAK Camille</t>
  </si>
  <si>
    <t>MONEY Ambre</t>
  </si>
  <si>
    <t>NGUYEN Lucas</t>
  </si>
  <si>
    <t>PAILLAUD Gabriel</t>
  </si>
  <si>
    <t>PAULMIER Augustin</t>
  </si>
  <si>
    <t>PENAULT Inès</t>
  </si>
  <si>
    <t>PENAULT Lola</t>
  </si>
  <si>
    <t>PLANTADE Ethan</t>
  </si>
  <si>
    <t>POIRIER-CHAPOLIN Luis</t>
  </si>
  <si>
    <t>PRUNET Lou</t>
  </si>
  <si>
    <t>PRUNET Nina</t>
  </si>
  <si>
    <t>RETORET Margaux</t>
  </si>
  <si>
    <t>RIOU Maxime</t>
  </si>
  <si>
    <t>RIOU Timothée</t>
  </si>
  <si>
    <t>RONDONNIER Enzo</t>
  </si>
  <si>
    <t>ROUGE Léna</t>
  </si>
  <si>
    <t>ROUGE Quentin</t>
  </si>
  <si>
    <t>ROUMEGOUS Lény</t>
  </si>
  <si>
    <t>SAINT-LAGER Côme</t>
  </si>
  <si>
    <t>SAMBA BACKOULAS Zachary</t>
  </si>
  <si>
    <t>SAMMOUDI Rania</t>
  </si>
  <si>
    <t>SANCHEZ Lisa</t>
  </si>
  <si>
    <t>SANCHEZ Eva</t>
  </si>
  <si>
    <t>SANCHEZ PICHOT Inaya</t>
  </si>
  <si>
    <t>SANCHEZ PICHOT Maëlou</t>
  </si>
  <si>
    <t>SAVARY Sasha</t>
  </si>
  <si>
    <t>TAMARAT-BOIRON Eponine</t>
  </si>
  <si>
    <t>TERRAZA Daphné</t>
  </si>
  <si>
    <t>THORAVAL Clément</t>
  </si>
  <si>
    <t>THORAVAL Emma</t>
  </si>
  <si>
    <t>VALLET Tiago</t>
  </si>
  <si>
    <t>VASQUEZ Lisa</t>
  </si>
  <si>
    <t>VASQUEZ Matéo</t>
  </si>
  <si>
    <t>VEYNE Léonie</t>
  </si>
  <si>
    <t>VILLENEUVE Emmy</t>
  </si>
  <si>
    <t>VIOLIN Khiara</t>
  </si>
  <si>
    <t>jours non ouvrés</t>
  </si>
  <si>
    <t>Numéro facture</t>
  </si>
  <si>
    <t>Mode de règlement</t>
  </si>
  <si>
    <t>Chèque</t>
  </si>
  <si>
    <t>Espèces</t>
  </si>
  <si>
    <t xml:space="preserve">Virement </t>
  </si>
  <si>
    <t>Carte Bleue</t>
  </si>
  <si>
    <t>Mode de règlements</t>
  </si>
  <si>
    <t xml:space="preserve">Facture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</si>
</sst>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444444"/>
      <name val="Courier"/>
      <family val="3"/>
    </font>
    <font>
      <b/>
      <sz val="12"/>
      <color theme="3" tint="0.59999389629810485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Comic Sans MS"/>
      <family val="4"/>
    </font>
    <font>
      <b/>
      <sz val="18"/>
      <color theme="1"/>
      <name val="Calibri"/>
      <family val="2"/>
      <scheme val="minor"/>
    </font>
    <font>
      <b/>
      <sz val="10"/>
      <name val="Comic Sans MS"/>
      <family val="4"/>
    </font>
    <font>
      <sz val="10"/>
      <name val="Comic Sans MS"/>
      <family val="4"/>
    </font>
    <font>
      <b/>
      <sz val="12"/>
      <name val="Comic Sans MS"/>
      <family val="4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darkGray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gray0625"/>
    </fill>
    <fill>
      <patternFill patternType="solid">
        <fgColor theme="6" tint="0.59999389629810485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5" fillId="0" borderId="0"/>
  </cellStyleXfs>
  <cellXfs count="230">
    <xf numFmtId="0" fontId="0" fillId="0" borderId="0" xfId="0"/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Continuous"/>
    </xf>
    <xf numFmtId="0" fontId="2" fillId="4" borderId="8" xfId="0" applyFont="1" applyFill="1" applyBorder="1" applyAlignment="1">
      <alignment horizontal="centerContinuous"/>
    </xf>
    <xf numFmtId="0" fontId="2" fillId="4" borderId="2" xfId="0" applyFont="1" applyFill="1" applyBorder="1" applyAlignment="1">
      <alignment horizontal="centerContinuous"/>
    </xf>
    <xf numFmtId="14" fontId="0" fillId="0" borderId="3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3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4" fontId="0" fillId="0" borderId="0" xfId="0" applyNumberFormat="1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4" fontId="10" fillId="5" borderId="9" xfId="0" applyNumberFormat="1" applyFont="1" applyFill="1" applyBorder="1" applyAlignment="1" applyProtection="1">
      <alignment horizontal="centerContinuous" vertical="center"/>
    </xf>
    <xf numFmtId="14" fontId="10" fillId="5" borderId="10" xfId="0" applyNumberFormat="1" applyFont="1" applyFill="1" applyBorder="1" applyAlignment="1" applyProtection="1">
      <alignment horizontal="centerContinuous" vertical="center"/>
    </xf>
    <xf numFmtId="14" fontId="10" fillId="5" borderId="11" xfId="0" applyNumberFormat="1" applyFont="1" applyFill="1" applyBorder="1" applyAlignment="1" applyProtection="1">
      <alignment horizontal="centerContinuous" vertical="center"/>
    </xf>
    <xf numFmtId="14" fontId="10" fillId="5" borderId="12" xfId="0" applyNumberFormat="1" applyFont="1" applyFill="1" applyBorder="1" applyAlignment="1" applyProtection="1">
      <alignment horizontal="centerContinuous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14" fontId="0" fillId="0" borderId="6" xfId="0" applyNumberFormat="1" applyFont="1" applyFill="1" applyBorder="1" applyAlignment="1" applyProtection="1">
      <alignment horizontal="center" vertical="center"/>
    </xf>
    <xf numFmtId="0" fontId="0" fillId="0" borderId="7" xfId="0" applyFill="1" applyBorder="1" applyAlignment="1" applyProtection="1">
      <alignment horizontal="center" vertical="center"/>
    </xf>
    <xf numFmtId="43" fontId="0" fillId="0" borderId="6" xfId="0" applyNumberFormat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14" fontId="0" fillId="0" borderId="6" xfId="0" applyNumberFormat="1" applyFont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0" fillId="6" borderId="34" xfId="0" applyFill="1" applyBorder="1" applyAlignment="1">
      <alignment horizontal="center"/>
    </xf>
    <xf numFmtId="0" fontId="1" fillId="0" borderId="34" xfId="0" applyFont="1" applyBorder="1"/>
    <xf numFmtId="0" fontId="1" fillId="0" borderId="34" xfId="0" applyFont="1" applyBorder="1" applyAlignment="1">
      <alignment horizontal="center"/>
    </xf>
    <xf numFmtId="0" fontId="0" fillId="0" borderId="0" xfId="0" applyAlignment="1">
      <alignment horizontal="centerContinuous"/>
    </xf>
    <xf numFmtId="0" fontId="16" fillId="0" borderId="0" xfId="0" applyFont="1" applyAlignment="1">
      <alignment horizontal="centerContinuous"/>
    </xf>
    <xf numFmtId="0" fontId="11" fillId="5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Protection="1">
      <protection locked="0"/>
    </xf>
    <xf numFmtId="0" fontId="8" fillId="0" borderId="0" xfId="0" applyFont="1" applyAlignment="1" applyProtection="1">
      <alignment horizontal="left" indent="1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0" fontId="2" fillId="0" borderId="22" xfId="0" applyFont="1" applyBorder="1" applyAlignment="1" applyProtection="1">
      <alignment horizontal="centerContinuous" vertical="center" wrapText="1"/>
    </xf>
    <xf numFmtId="0" fontId="2" fillId="0" borderId="23" xfId="0" applyFont="1" applyBorder="1" applyAlignment="1" applyProtection="1">
      <alignment horizontal="centerContinuous" vertical="center" wrapText="1"/>
    </xf>
    <xf numFmtId="0" fontId="2" fillId="0" borderId="24" xfId="0" applyFont="1" applyBorder="1" applyAlignment="1" applyProtection="1">
      <alignment horizontal="centerContinuous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26" xfId="0" applyFont="1" applyBorder="1" applyAlignment="1" applyProtection="1">
      <alignment horizontal="center" vertical="center" wrapText="1"/>
    </xf>
    <xf numFmtId="0" fontId="2" fillId="0" borderId="27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12" fillId="0" borderId="0" xfId="0" applyFont="1" applyFill="1" applyAlignment="1" applyProtection="1">
      <alignment vertical="center"/>
      <protection locked="0"/>
    </xf>
    <xf numFmtId="49" fontId="0" fillId="0" borderId="0" xfId="0" applyNumberFormat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center" vertical="center" textRotation="90" wrapText="1"/>
    </xf>
    <xf numFmtId="0" fontId="1" fillId="0" borderId="14" xfId="0" applyFont="1" applyBorder="1" applyAlignment="1" applyProtection="1">
      <alignment horizontal="center" vertical="center" textRotation="90" wrapText="1"/>
    </xf>
    <xf numFmtId="49" fontId="1" fillId="0" borderId="0" xfId="0" applyNumberFormat="1" applyFont="1" applyBorder="1" applyAlignment="1" applyProtection="1">
      <alignment horizontal="center" vertical="distributed" wrapText="1"/>
    </xf>
    <xf numFmtId="44" fontId="14" fillId="8" borderId="0" xfId="0" applyNumberFormat="1" applyFont="1" applyFill="1" applyBorder="1" applyAlignment="1" applyProtection="1">
      <alignment vertical="center"/>
      <protection locked="0"/>
    </xf>
    <xf numFmtId="44" fontId="14" fillId="8" borderId="6" xfId="0" applyNumberFormat="1" applyFont="1" applyFill="1" applyBorder="1" applyAlignment="1" applyProtection="1">
      <alignment vertical="center"/>
      <protection locked="0"/>
    </xf>
    <xf numFmtId="44" fontId="14" fillId="6" borderId="0" xfId="0" applyNumberFormat="1" applyFont="1" applyFill="1" applyBorder="1" applyAlignment="1" applyProtection="1">
      <alignment vertical="center"/>
      <protection locked="0"/>
    </xf>
    <xf numFmtId="44" fontId="14" fillId="7" borderId="0" xfId="0" applyNumberFormat="1" applyFont="1" applyFill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center"/>
    </xf>
    <xf numFmtId="0" fontId="17" fillId="0" borderId="34" xfId="3" applyFont="1" applyFill="1" applyBorder="1" applyProtection="1"/>
    <xf numFmtId="0" fontId="15" fillId="9" borderId="0" xfId="3" applyFill="1" applyProtection="1"/>
    <xf numFmtId="44" fontId="18" fillId="9" borderId="34" xfId="2" applyFont="1" applyFill="1" applyBorder="1" applyProtection="1"/>
    <xf numFmtId="44" fontId="18" fillId="0" borderId="34" xfId="2" applyFont="1" applyFill="1" applyBorder="1" applyProtection="1"/>
    <xf numFmtId="164" fontId="18" fillId="0" borderId="34" xfId="1" applyNumberFormat="1" applyFont="1" applyFill="1" applyBorder="1" applyProtection="1"/>
    <xf numFmtId="44" fontId="19" fillId="0" borderId="34" xfId="2" applyFont="1" applyFill="1" applyBorder="1" applyProtection="1"/>
    <xf numFmtId="0" fontId="21" fillId="0" borderId="0" xfId="0" applyFont="1" applyAlignment="1" applyProtection="1">
      <alignment horizontal="left"/>
    </xf>
    <xf numFmtId="0" fontId="18" fillId="0" borderId="0" xfId="3" applyFont="1" applyFill="1" applyProtection="1"/>
    <xf numFmtId="14" fontId="18" fillId="0" borderId="0" xfId="3" applyNumberFormat="1" applyFont="1" applyFill="1" applyAlignment="1" applyProtection="1">
      <alignment horizontal="left"/>
    </xf>
    <xf numFmtId="0" fontId="2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 applyProtection="1">
      <alignment horizontal="left"/>
      <protection locked="0"/>
    </xf>
    <xf numFmtId="0" fontId="18" fillId="0" borderId="0" xfId="3" applyFont="1" applyFill="1" applyProtection="1">
      <protection locked="0"/>
    </xf>
    <xf numFmtId="0" fontId="17" fillId="0" borderId="0" xfId="3" applyFont="1" applyFill="1" applyProtection="1">
      <protection locked="0"/>
    </xf>
    <xf numFmtId="44" fontId="18" fillId="0" borderId="0" xfId="3" applyNumberFormat="1" applyFont="1" applyFill="1" applyProtection="1">
      <protection locked="0"/>
    </xf>
    <xf numFmtId="0" fontId="18" fillId="0" borderId="0" xfId="3" applyFont="1" applyFill="1" applyAlignment="1" applyProtection="1">
      <alignment horizontal="left"/>
      <protection locked="0"/>
    </xf>
    <xf numFmtId="0" fontId="17" fillId="0" borderId="34" xfId="3" applyFont="1" applyFill="1" applyBorder="1" applyAlignment="1" applyProtection="1">
      <alignment horizontal="center"/>
    </xf>
    <xf numFmtId="2" fontId="17" fillId="0" borderId="34" xfId="3" applyNumberFormat="1" applyFont="1" applyFill="1" applyBorder="1" applyAlignment="1" applyProtection="1">
      <alignment horizontal="center"/>
    </xf>
    <xf numFmtId="49" fontId="1" fillId="0" borderId="0" xfId="0" applyNumberFormat="1" applyFont="1" applyBorder="1" applyAlignment="1" applyProtection="1">
      <alignment horizontal="center" vertical="distributed" wrapText="1"/>
    </xf>
    <xf numFmtId="49" fontId="0" fillId="8" borderId="32" xfId="0" applyNumberFormat="1" applyFont="1" applyFill="1" applyBorder="1" applyAlignment="1" applyProtection="1">
      <alignment horizontal="left" vertical="center"/>
    </xf>
    <xf numFmtId="44" fontId="0" fillId="0" borderId="34" xfId="2" applyFont="1" applyBorder="1" applyAlignment="1" applyProtection="1">
      <alignment horizontal="center"/>
      <protection locked="0"/>
    </xf>
    <xf numFmtId="164" fontId="5" fillId="0" borderId="9" xfId="1" applyNumberFormat="1" applyFont="1" applyFill="1" applyBorder="1" applyAlignment="1" applyProtection="1">
      <alignment vertical="center"/>
      <protection locked="0"/>
    </xf>
    <xf numFmtId="164" fontId="5" fillId="0" borderId="0" xfId="1" applyNumberFormat="1" applyFont="1" applyFill="1" applyBorder="1" applyAlignment="1" applyProtection="1">
      <alignment vertical="center"/>
      <protection locked="0"/>
    </xf>
    <xf numFmtId="164" fontId="5" fillId="0" borderId="10" xfId="1" applyNumberFormat="1" applyFont="1" applyFill="1" applyBorder="1" applyAlignment="1" applyProtection="1">
      <alignment vertical="center"/>
      <protection locked="0"/>
    </xf>
    <xf numFmtId="164" fontId="5" fillId="0" borderId="11" xfId="1" applyNumberFormat="1" applyFont="1" applyFill="1" applyBorder="1" applyAlignment="1" applyProtection="1">
      <alignment vertical="center"/>
      <protection locked="0"/>
    </xf>
    <xf numFmtId="164" fontId="5" fillId="0" borderId="3" xfId="1" applyNumberFormat="1" applyFont="1" applyFill="1" applyBorder="1" applyAlignment="1" applyProtection="1">
      <alignment horizontal="center" vertical="center"/>
      <protection locked="0"/>
    </xf>
    <xf numFmtId="164" fontId="5" fillId="0" borderId="0" xfId="1" applyNumberFormat="1" applyFont="1" applyFill="1" applyBorder="1" applyAlignment="1" applyProtection="1">
      <alignment horizontal="center" vertical="center"/>
      <protection locked="0"/>
    </xf>
    <xf numFmtId="164" fontId="5" fillId="0" borderId="4" xfId="1" applyNumberFormat="1" applyFont="1" applyFill="1" applyBorder="1" applyAlignment="1" applyProtection="1">
      <alignment horizontal="center" vertical="center"/>
      <protection locked="0"/>
    </xf>
    <xf numFmtId="164" fontId="5" fillId="0" borderId="3" xfId="1" applyNumberFormat="1" applyFont="1" applyBorder="1" applyAlignment="1" applyProtection="1">
      <alignment horizontal="center" vertical="center"/>
      <protection locked="0"/>
    </xf>
    <xf numFmtId="164" fontId="5" fillId="0" borderId="0" xfId="1" applyNumberFormat="1" applyFont="1" applyBorder="1" applyAlignment="1" applyProtection="1">
      <alignment horizontal="center" vertical="center"/>
      <protection locked="0"/>
    </xf>
    <xf numFmtId="164" fontId="5" fillId="0" borderId="4" xfId="1" applyNumberFormat="1" applyFont="1" applyBorder="1" applyAlignment="1" applyProtection="1">
      <alignment horizontal="center" vertical="center"/>
      <protection locked="0"/>
    </xf>
    <xf numFmtId="164" fontId="5" fillId="0" borderId="14" xfId="1" applyNumberFormat="1" applyFont="1" applyBorder="1" applyAlignment="1" applyProtection="1">
      <alignment horizontal="center" vertical="center"/>
      <protection locked="0"/>
    </xf>
    <xf numFmtId="164" fontId="5" fillId="0" borderId="16" xfId="1" applyNumberFormat="1" applyFont="1" applyBorder="1" applyAlignment="1" applyProtection="1">
      <alignment horizontal="center" vertical="center"/>
      <protection locked="0"/>
    </xf>
    <xf numFmtId="164" fontId="5" fillId="0" borderId="9" xfId="1" applyNumberFormat="1" applyFont="1" applyFill="1" applyBorder="1" applyAlignment="1" applyProtection="1">
      <alignment horizontal="center" vertical="center"/>
      <protection locked="0"/>
    </xf>
    <xf numFmtId="164" fontId="5" fillId="6" borderId="10" xfId="1" applyNumberFormat="1" applyFont="1" applyFill="1" applyBorder="1" applyAlignment="1" applyProtection="1">
      <alignment horizontal="center" vertical="center"/>
      <protection locked="0"/>
    </xf>
    <xf numFmtId="164" fontId="5" fillId="6" borderId="11" xfId="1" applyNumberFormat="1" applyFont="1" applyFill="1" applyBorder="1" applyAlignment="1" applyProtection="1">
      <alignment horizontal="center" vertical="center"/>
      <protection locked="0"/>
    </xf>
    <xf numFmtId="164" fontId="5" fillId="0" borderId="10" xfId="1" applyNumberFormat="1" applyFont="1" applyFill="1" applyBorder="1" applyAlignment="1" applyProtection="1">
      <alignment horizontal="center" vertical="center"/>
      <protection locked="0"/>
    </xf>
    <xf numFmtId="164" fontId="5" fillId="0" borderId="9" xfId="1" applyNumberFormat="1" applyFont="1" applyBorder="1" applyAlignment="1" applyProtection="1">
      <alignment horizontal="center" vertical="center"/>
      <protection locked="0"/>
    </xf>
    <xf numFmtId="164" fontId="5" fillId="6" borderId="12" xfId="1" applyNumberFormat="1" applyFont="1" applyFill="1" applyBorder="1" applyAlignment="1" applyProtection="1">
      <alignment horizontal="center" vertical="center"/>
      <protection locked="0"/>
    </xf>
    <xf numFmtId="164" fontId="5" fillId="0" borderId="10" xfId="1" applyNumberFormat="1" applyFont="1" applyBorder="1" applyAlignment="1" applyProtection="1">
      <alignment horizontal="center" vertical="center"/>
      <protection locked="0"/>
    </xf>
    <xf numFmtId="164" fontId="5" fillId="0" borderId="35" xfId="1" applyNumberFormat="1" applyFont="1" applyBorder="1" applyAlignment="1" applyProtection="1">
      <alignment horizontal="center" vertical="center"/>
      <protection locked="0"/>
    </xf>
    <xf numFmtId="164" fontId="5" fillId="6" borderId="0" xfId="1" applyNumberFormat="1" applyFont="1" applyFill="1" applyBorder="1" applyAlignment="1" applyProtection="1">
      <alignment horizontal="center" vertical="center"/>
      <protection locked="0"/>
    </xf>
    <xf numFmtId="164" fontId="5" fillId="6" borderId="4" xfId="1" applyNumberFormat="1" applyFont="1" applyFill="1" applyBorder="1" applyAlignment="1" applyProtection="1">
      <alignment horizontal="center" vertical="center"/>
      <protection locked="0"/>
    </xf>
    <xf numFmtId="164" fontId="5" fillId="6" borderId="14" xfId="1" applyNumberFormat="1" applyFont="1" applyFill="1" applyBorder="1" applyAlignment="1" applyProtection="1">
      <alignment horizontal="center" vertical="center"/>
      <protection locked="0"/>
    </xf>
    <xf numFmtId="164" fontId="5" fillId="0" borderId="5" xfId="1" applyNumberFormat="1" applyFont="1" applyFill="1" applyBorder="1" applyAlignment="1" applyProtection="1">
      <alignment horizontal="center" vertical="center"/>
      <protection locked="0"/>
    </xf>
    <xf numFmtId="164" fontId="5" fillId="6" borderId="6" xfId="1" applyNumberFormat="1" applyFont="1" applyFill="1" applyBorder="1" applyAlignment="1" applyProtection="1">
      <alignment horizontal="center" vertical="center"/>
      <protection locked="0"/>
    </xf>
    <xf numFmtId="164" fontId="5" fillId="6" borderId="7" xfId="1" applyNumberFormat="1" applyFont="1" applyFill="1" applyBorder="1" applyAlignment="1" applyProtection="1">
      <alignment horizontal="center" vertical="center"/>
      <protection locked="0"/>
    </xf>
    <xf numFmtId="164" fontId="5" fillId="0" borderId="6" xfId="1" applyNumberFormat="1" applyFont="1" applyFill="1" applyBorder="1" applyAlignment="1" applyProtection="1">
      <alignment horizontal="center" vertical="center"/>
      <protection locked="0"/>
    </xf>
    <xf numFmtId="164" fontId="5" fillId="0" borderId="5" xfId="1" applyNumberFormat="1" applyFont="1" applyBorder="1" applyAlignment="1" applyProtection="1">
      <alignment horizontal="center" vertical="center"/>
      <protection locked="0"/>
    </xf>
    <xf numFmtId="164" fontId="5" fillId="6" borderId="13" xfId="1" applyNumberFormat="1" applyFont="1" applyFill="1" applyBorder="1" applyAlignment="1" applyProtection="1">
      <alignment horizontal="center" vertical="center"/>
      <protection locked="0"/>
    </xf>
    <xf numFmtId="164" fontId="5" fillId="0" borderId="6" xfId="1" applyNumberFormat="1" applyFont="1" applyBorder="1" applyAlignment="1" applyProtection="1">
      <alignment horizontal="center" vertical="center"/>
      <protection locked="0"/>
    </xf>
    <xf numFmtId="164" fontId="5" fillId="0" borderId="15" xfId="1" applyNumberFormat="1" applyFont="1" applyBorder="1" applyAlignment="1" applyProtection="1">
      <alignment horizontal="center" vertical="center"/>
      <protection locked="0"/>
    </xf>
    <xf numFmtId="164" fontId="1" fillId="0" borderId="17" xfId="1" applyNumberFormat="1" applyFont="1" applyBorder="1" applyAlignment="1" applyProtection="1">
      <alignment horizontal="center" vertical="center"/>
    </xf>
    <xf numFmtId="164" fontId="1" fillId="0" borderId="18" xfId="1" applyNumberFormat="1" applyFont="1" applyBorder="1" applyAlignment="1" applyProtection="1">
      <alignment horizontal="center" vertical="center"/>
    </xf>
    <xf numFmtId="164" fontId="1" fillId="0" borderId="19" xfId="1" applyNumberFormat="1" applyFont="1" applyBorder="1" applyAlignment="1" applyProtection="1">
      <alignment horizontal="center" vertical="center"/>
    </xf>
    <xf numFmtId="164" fontId="1" fillId="0" borderId="20" xfId="1" applyNumberFormat="1" applyFont="1" applyBorder="1" applyAlignment="1" applyProtection="1">
      <alignment horizontal="center" vertical="center"/>
    </xf>
    <xf numFmtId="164" fontId="1" fillId="0" borderId="21" xfId="1" applyNumberFormat="1" applyFont="1" applyBorder="1" applyAlignment="1" applyProtection="1">
      <alignment horizontal="center" vertical="center"/>
    </xf>
    <xf numFmtId="164" fontId="1" fillId="0" borderId="3" xfId="1" applyNumberFormat="1" applyFont="1" applyBorder="1" applyAlignment="1" applyProtection="1">
      <alignment horizontal="center" vertical="center"/>
    </xf>
    <xf numFmtId="164" fontId="1" fillId="0" borderId="32" xfId="1" applyNumberFormat="1" applyFont="1" applyBorder="1" applyAlignment="1" applyProtection="1">
      <alignment horizontal="center" vertical="center"/>
    </xf>
    <xf numFmtId="164" fontId="1" fillId="0" borderId="9" xfId="1" applyNumberFormat="1" applyFont="1" applyBorder="1" applyAlignment="1" applyProtection="1">
      <alignment horizontal="center" vertical="center"/>
    </xf>
    <xf numFmtId="164" fontId="1" fillId="6" borderId="9" xfId="1" applyNumberFormat="1" applyFont="1" applyFill="1" applyBorder="1" applyAlignment="1" applyProtection="1">
      <alignment horizontal="center" vertical="center"/>
    </xf>
    <xf numFmtId="164" fontId="1" fillId="6" borderId="31" xfId="1" applyNumberFormat="1" applyFont="1" applyFill="1" applyBorder="1" applyAlignment="1" applyProtection="1">
      <alignment horizontal="center" vertical="center"/>
    </xf>
    <xf numFmtId="164" fontId="1" fillId="6" borderId="3" xfId="1" applyNumberFormat="1" applyFont="1" applyFill="1" applyBorder="1" applyAlignment="1" applyProtection="1">
      <alignment horizontal="center" vertical="center"/>
    </xf>
    <xf numFmtId="164" fontId="1" fillId="6" borderId="32" xfId="1" applyNumberFormat="1" applyFont="1" applyFill="1" applyBorder="1" applyAlignment="1" applyProtection="1">
      <alignment horizontal="center" vertical="center"/>
    </xf>
    <xf numFmtId="164" fontId="1" fillId="0" borderId="5" xfId="1" applyNumberFormat="1" applyFont="1" applyBorder="1" applyAlignment="1" applyProtection="1">
      <alignment horizontal="center" vertical="center"/>
    </xf>
    <xf numFmtId="164" fontId="1" fillId="6" borderId="5" xfId="1" applyNumberFormat="1" applyFont="1" applyFill="1" applyBorder="1" applyAlignment="1" applyProtection="1">
      <alignment horizontal="center" vertical="center"/>
    </xf>
    <xf numFmtId="164" fontId="1" fillId="6" borderId="33" xfId="1" applyNumberFormat="1" applyFont="1" applyFill="1" applyBorder="1" applyAlignment="1" applyProtection="1">
      <alignment horizontal="center" vertical="center"/>
    </xf>
    <xf numFmtId="164" fontId="1" fillId="0" borderId="31" xfId="1" applyNumberFormat="1" applyFont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 vertical="center"/>
      <protection locked="0"/>
    </xf>
    <xf numFmtId="14" fontId="2" fillId="2" borderId="2" xfId="0" applyNumberFormat="1" applyFont="1" applyFill="1" applyBorder="1" applyAlignment="1" applyProtection="1">
      <alignment horizontal="center" vertical="center"/>
      <protection locked="0"/>
    </xf>
    <xf numFmtId="14" fontId="0" fillId="2" borderId="0" xfId="0" applyNumberFormat="1" applyFill="1" applyProtection="1">
      <protection locked="0"/>
    </xf>
    <xf numFmtId="14" fontId="23" fillId="2" borderId="0" xfId="0" applyNumberFormat="1" applyFont="1" applyFill="1" applyAlignment="1" applyProtection="1">
      <alignment horizontal="center"/>
      <protection locked="0"/>
    </xf>
    <xf numFmtId="14" fontId="24" fillId="2" borderId="0" xfId="0" applyNumberFormat="1" applyFont="1" applyFill="1" applyAlignment="1" applyProtection="1">
      <alignment horizontal="center"/>
      <protection locked="0"/>
    </xf>
    <xf numFmtId="0" fontId="1" fillId="0" borderId="0" xfId="0" applyFont="1" applyFill="1" applyProtection="1"/>
    <xf numFmtId="14" fontId="0" fillId="0" borderId="0" xfId="0" applyNumberFormat="1" applyFill="1" applyProtection="1"/>
    <xf numFmtId="0" fontId="0" fillId="0" borderId="0" xfId="0" applyFill="1" applyProtection="1"/>
    <xf numFmtId="0" fontId="0" fillId="0" borderId="16" xfId="0" applyFill="1" applyBorder="1" applyProtection="1"/>
    <xf numFmtId="0" fontId="0" fillId="0" borderId="25" xfId="0" applyFill="1" applyBorder="1" applyProtection="1"/>
    <xf numFmtId="14" fontId="0" fillId="0" borderId="0" xfId="0" applyNumberFormat="1" applyFill="1" applyBorder="1" applyAlignment="1" applyProtection="1">
      <alignment horizontal="center"/>
    </xf>
    <xf numFmtId="0" fontId="0" fillId="0" borderId="0" xfId="0" applyFill="1" applyProtection="1">
      <protection locked="0"/>
    </xf>
    <xf numFmtId="0" fontId="0" fillId="8" borderId="32" xfId="0" applyNumberFormat="1" applyFont="1" applyFill="1" applyBorder="1" applyAlignment="1" applyProtection="1">
      <alignment horizontal="left" vertical="center"/>
    </xf>
    <xf numFmtId="0" fontId="0" fillId="8" borderId="31" xfId="0" applyNumberFormat="1" applyFont="1" applyFill="1" applyBorder="1" applyAlignment="1" applyProtection="1">
      <alignment horizontal="left" vertical="center"/>
    </xf>
    <xf numFmtId="0" fontId="0" fillId="8" borderId="33" xfId="0" applyNumberFormat="1" applyFont="1" applyFill="1" applyBorder="1" applyAlignment="1" applyProtection="1">
      <alignment horizontal="left" vertical="center"/>
    </xf>
    <xf numFmtId="0" fontId="0" fillId="10" borderId="31" xfId="0" applyNumberFormat="1" applyFont="1" applyFill="1" applyBorder="1" applyAlignment="1" applyProtection="1">
      <alignment horizontal="left" vertical="center"/>
    </xf>
    <xf numFmtId="0" fontId="0" fillId="10" borderId="32" xfId="0" applyNumberFormat="1" applyFont="1" applyFill="1" applyBorder="1" applyAlignment="1" applyProtection="1">
      <alignment horizontal="left" vertical="center"/>
    </xf>
    <xf numFmtId="0" fontId="0" fillId="10" borderId="33" xfId="0" applyNumberFormat="1" applyFont="1" applyFill="1" applyBorder="1" applyAlignment="1" applyProtection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center" vertical="center" textRotation="90" wrapText="1"/>
    </xf>
    <xf numFmtId="43" fontId="1" fillId="0" borderId="16" xfId="1" applyFont="1" applyBorder="1" applyAlignment="1" applyProtection="1">
      <alignment horizontal="center" vertical="center" textRotation="90" wrapText="1"/>
    </xf>
    <xf numFmtId="43" fontId="12" fillId="0" borderId="16" xfId="1" applyFont="1" applyFill="1" applyBorder="1" applyAlignment="1" applyProtection="1">
      <alignment horizontal="center" vertical="center"/>
      <protection locked="0"/>
    </xf>
    <xf numFmtId="164" fontId="12" fillId="0" borderId="0" xfId="0" applyNumberFormat="1" applyFont="1" applyFill="1" applyBorder="1" applyAlignment="1" applyProtection="1">
      <alignment horizontal="center" vertical="center"/>
    </xf>
    <xf numFmtId="44" fontId="13" fillId="0" borderId="0" xfId="2" applyFont="1" applyFill="1" applyBorder="1" applyAlignment="1" applyProtection="1">
      <alignment horizontal="center" vertical="center"/>
    </xf>
    <xf numFmtId="0" fontId="13" fillId="0" borderId="0" xfId="2" applyNumberFormat="1" applyFont="1" applyFill="1" applyBorder="1" applyAlignment="1" applyProtection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locked="0"/>
    </xf>
    <xf numFmtId="43" fontId="12" fillId="0" borderId="15" xfId="1" applyFont="1" applyFill="1" applyBorder="1" applyAlignment="1" applyProtection="1">
      <alignment horizontal="center" vertical="center"/>
      <protection locked="0"/>
    </xf>
    <xf numFmtId="164" fontId="12" fillId="0" borderId="6" xfId="0" applyNumberFormat="1" applyFont="1" applyFill="1" applyBorder="1" applyAlignment="1" applyProtection="1">
      <alignment horizontal="center" vertical="center"/>
    </xf>
    <xf numFmtId="44" fontId="13" fillId="0" borderId="6" xfId="2" applyFont="1" applyFill="1" applyBorder="1" applyAlignment="1" applyProtection="1">
      <alignment horizontal="center" vertical="center"/>
    </xf>
    <xf numFmtId="164" fontId="12" fillId="6" borderId="0" xfId="0" applyNumberFormat="1" applyFont="1" applyFill="1" applyBorder="1" applyAlignment="1" applyProtection="1">
      <alignment horizontal="center" vertical="center"/>
    </xf>
    <xf numFmtId="43" fontId="0" fillId="0" borderId="0" xfId="1" applyFont="1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49" fontId="14" fillId="7" borderId="9" xfId="0" applyNumberFormat="1" applyFont="1" applyFill="1" applyBorder="1" applyAlignment="1" applyProtection="1">
      <alignment vertical="center"/>
      <protection locked="0"/>
    </xf>
    <xf numFmtId="44" fontId="14" fillId="7" borderId="10" xfId="0" applyNumberFormat="1" applyFont="1" applyFill="1" applyBorder="1" applyAlignment="1" applyProtection="1">
      <alignment vertical="center"/>
      <protection locked="0"/>
    </xf>
    <xf numFmtId="44" fontId="14" fillId="6" borderId="10" xfId="0" applyNumberFormat="1" applyFont="1" applyFill="1" applyBorder="1" applyAlignment="1" applyProtection="1">
      <alignment vertical="center"/>
      <protection locked="0"/>
    </xf>
    <xf numFmtId="43" fontId="12" fillId="0" borderId="35" xfId="1" applyFont="1" applyFill="1" applyBorder="1" applyAlignment="1" applyProtection="1">
      <alignment horizontal="center" vertical="center"/>
      <protection locked="0"/>
    </xf>
    <xf numFmtId="164" fontId="12" fillId="0" borderId="10" xfId="0" applyNumberFormat="1" applyFont="1" applyFill="1" applyBorder="1" applyAlignment="1" applyProtection="1">
      <alignment horizontal="center" vertical="center"/>
    </xf>
    <xf numFmtId="164" fontId="12" fillId="6" borderId="10" xfId="0" applyNumberFormat="1" applyFont="1" applyFill="1" applyBorder="1" applyAlignment="1" applyProtection="1">
      <alignment horizontal="center" vertical="center"/>
    </xf>
    <xf numFmtId="44" fontId="13" fillId="0" borderId="10" xfId="2" applyFont="1" applyFill="1" applyBorder="1" applyAlignment="1" applyProtection="1">
      <alignment horizontal="center" vertical="center"/>
    </xf>
    <xf numFmtId="0" fontId="13" fillId="0" borderId="10" xfId="2" applyNumberFormat="1" applyFont="1" applyFill="1" applyBorder="1" applyAlignment="1" applyProtection="1">
      <alignment horizontal="center" vertical="center"/>
    </xf>
    <xf numFmtId="0" fontId="12" fillId="0" borderId="11" xfId="0" applyFont="1" applyFill="1" applyBorder="1" applyAlignment="1" applyProtection="1">
      <alignment horizontal="center" vertical="center"/>
      <protection locked="0"/>
    </xf>
    <xf numFmtId="49" fontId="14" fillId="7" borderId="3" xfId="0" applyNumberFormat="1" applyFont="1" applyFill="1" applyBorder="1" applyAlignment="1" applyProtection="1">
      <alignment vertical="center"/>
      <protection locked="0"/>
    </xf>
    <xf numFmtId="0" fontId="12" fillId="0" borderId="4" xfId="0" applyFont="1" applyFill="1" applyBorder="1" applyAlignment="1" applyProtection="1">
      <alignment horizontal="center" vertical="center"/>
      <protection locked="0"/>
    </xf>
    <xf numFmtId="49" fontId="14" fillId="7" borderId="5" xfId="0" applyNumberFormat="1" applyFont="1" applyFill="1" applyBorder="1" applyAlignment="1" applyProtection="1">
      <alignment vertical="center"/>
      <protection locked="0"/>
    </xf>
    <xf numFmtId="44" fontId="14" fillId="7" borderId="6" xfId="0" applyNumberFormat="1" applyFont="1" applyFill="1" applyBorder="1" applyAlignment="1" applyProtection="1">
      <alignment vertical="center"/>
      <protection locked="0"/>
    </xf>
    <xf numFmtId="44" fontId="14" fillId="6" borderId="6" xfId="0" applyNumberFormat="1" applyFont="1" applyFill="1" applyBorder="1" applyAlignment="1" applyProtection="1">
      <alignment vertical="center"/>
      <protection locked="0"/>
    </xf>
    <xf numFmtId="164" fontId="12" fillId="6" borderId="6" xfId="0" applyNumberFormat="1" applyFont="1" applyFill="1" applyBorder="1" applyAlignment="1" applyProtection="1">
      <alignment horizontal="center" vertical="center"/>
    </xf>
    <xf numFmtId="0" fontId="13" fillId="0" borderId="6" xfId="2" applyNumberFormat="1" applyFont="1" applyFill="1" applyBorder="1" applyAlignment="1" applyProtection="1">
      <alignment horizontal="center" vertical="center"/>
    </xf>
    <xf numFmtId="0" fontId="12" fillId="0" borderId="7" xfId="0" applyFont="1" applyFill="1" applyBorder="1" applyAlignment="1" applyProtection="1">
      <alignment horizontal="center" vertical="center"/>
      <protection locked="0"/>
    </xf>
    <xf numFmtId="49" fontId="14" fillId="8" borderId="9" xfId="0" applyNumberFormat="1" applyFont="1" applyFill="1" applyBorder="1" applyAlignment="1" applyProtection="1">
      <alignment vertical="center"/>
      <protection locked="0"/>
    </xf>
    <xf numFmtId="44" fontId="14" fillId="8" borderId="10" xfId="0" applyNumberFormat="1" applyFont="1" applyFill="1" applyBorder="1" applyAlignment="1" applyProtection="1">
      <alignment vertical="center"/>
      <protection locked="0"/>
    </xf>
    <xf numFmtId="3" fontId="13" fillId="0" borderId="10" xfId="2" applyNumberFormat="1" applyFont="1" applyFill="1" applyBorder="1" applyAlignment="1" applyProtection="1">
      <alignment horizontal="center" vertical="center"/>
    </xf>
    <xf numFmtId="43" fontId="13" fillId="0" borderId="11" xfId="1" applyFont="1" applyFill="1" applyBorder="1" applyAlignment="1" applyProtection="1">
      <alignment horizontal="center" vertical="center"/>
      <protection locked="0"/>
    </xf>
    <xf numFmtId="49" fontId="14" fillId="8" borderId="3" xfId="0" applyNumberFormat="1" applyFont="1" applyFill="1" applyBorder="1" applyAlignment="1" applyProtection="1">
      <alignment vertical="center"/>
      <protection locked="0"/>
    </xf>
    <xf numFmtId="44" fontId="13" fillId="0" borderId="4" xfId="2" applyFont="1" applyFill="1" applyBorder="1" applyAlignment="1" applyProtection="1">
      <alignment horizontal="center" vertical="center"/>
      <protection locked="0"/>
    </xf>
    <xf numFmtId="49" fontId="12" fillId="8" borderId="3" xfId="0" applyNumberFormat="1" applyFont="1" applyFill="1" applyBorder="1" applyAlignment="1" applyProtection="1">
      <alignment vertical="center"/>
      <protection locked="0"/>
    </xf>
    <xf numFmtId="49" fontId="12" fillId="8" borderId="5" xfId="0" applyNumberFormat="1" applyFont="1" applyFill="1" applyBorder="1" applyAlignment="1" applyProtection="1">
      <alignment vertical="center"/>
      <protection locked="0"/>
    </xf>
    <xf numFmtId="44" fontId="13" fillId="0" borderId="7" xfId="2" applyFont="1" applyFill="1" applyBorder="1" applyAlignment="1" applyProtection="1">
      <alignment horizontal="center" vertical="center"/>
      <protection locked="0"/>
    </xf>
    <xf numFmtId="0" fontId="2" fillId="3" borderId="10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Border="1" applyAlignment="1" applyProtection="1">
      <alignment horizontal="center" vertical="center"/>
      <protection locked="0"/>
    </xf>
    <xf numFmtId="0" fontId="2" fillId="3" borderId="11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4" fillId="3" borderId="3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center" vertical="center" wrapText="1"/>
    </xf>
    <xf numFmtId="0" fontId="2" fillId="3" borderId="6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2" fillId="3" borderId="9" xfId="0" applyFont="1" applyFill="1" applyBorder="1" applyAlignment="1" applyProtection="1">
      <alignment horizontal="center" vertical="center"/>
      <protection locked="0"/>
    </xf>
    <xf numFmtId="0" fontId="2" fillId="3" borderId="3" xfId="0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textRotation="90"/>
    </xf>
    <xf numFmtId="0" fontId="1" fillId="0" borderId="0" xfId="0" applyFont="1" applyFill="1" applyAlignment="1" applyProtection="1">
      <alignment horizontal="center" vertical="center" wrapText="1"/>
    </xf>
    <xf numFmtId="49" fontId="1" fillId="0" borderId="0" xfId="0" applyNumberFormat="1" applyFont="1" applyBorder="1" applyAlignment="1" applyProtection="1">
      <alignment horizontal="center" vertical="distributed" wrapText="1"/>
    </xf>
    <xf numFmtId="43" fontId="1" fillId="0" borderId="28" xfId="1" applyFont="1" applyBorder="1" applyAlignment="1" applyProtection="1">
      <alignment horizontal="center" vertical="center"/>
    </xf>
    <xf numFmtId="43" fontId="1" fillId="0" borderId="29" xfId="1" applyFont="1" applyBorder="1" applyAlignment="1" applyProtection="1">
      <alignment horizontal="center" vertical="center"/>
    </xf>
    <xf numFmtId="43" fontId="1" fillId="0" borderId="30" xfId="1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22" fillId="0" borderId="0" xfId="0" applyFont="1" applyAlignment="1" applyProtection="1">
      <alignment horizontal="center"/>
      <protection locked="0"/>
    </xf>
    <xf numFmtId="0" fontId="17" fillId="0" borderId="28" xfId="3" applyFont="1" applyFill="1" applyBorder="1" applyAlignment="1" applyProtection="1">
      <alignment horizontal="center"/>
    </xf>
    <xf numFmtId="0" fontId="17" fillId="0" borderId="29" xfId="3" applyFont="1" applyFill="1" applyBorder="1" applyAlignment="1" applyProtection="1">
      <alignment horizontal="center"/>
    </xf>
    <xf numFmtId="0" fontId="17" fillId="0" borderId="30" xfId="3" applyFont="1" applyFill="1" applyBorder="1" applyAlignment="1" applyProtection="1">
      <alignment horizontal="center"/>
    </xf>
    <xf numFmtId="0" fontId="21" fillId="0" borderId="0" xfId="0" applyFont="1" applyAlignment="1" applyProtection="1">
      <alignment horizontal="right"/>
      <protection locked="0"/>
    </xf>
  </cellXfs>
  <cellStyles count="4">
    <cellStyle name="Milliers" xfId="1" builtinId="3"/>
    <cellStyle name="Monétaire" xfId="2" builtinId="4"/>
    <cellStyle name="Normal" xfId="0" builtinId="0"/>
    <cellStyle name="Normal 2" xfId="3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6" tint="0.39994506668294322"/>
        </patternFill>
      </fill>
    </dxf>
    <dxf>
      <fill>
        <patternFill>
          <bgColor theme="4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0</xdr:row>
          <xdr:rowOff>114300</xdr:rowOff>
        </xdr:from>
        <xdr:to>
          <xdr:col>5</xdr:col>
          <xdr:colOff>9525</xdr:colOff>
          <xdr:row>0</xdr:row>
          <xdr:rowOff>342900</xdr:rowOff>
        </xdr:to>
        <xdr:sp macro="" textlink="">
          <xdr:nvSpPr>
            <xdr:cNvPr id="35841" name="Button 1" hidden="1">
              <a:extLst>
                <a:ext uri="{63B3BB69-23CF-44E3-9099-C40C66FF867C}">
                  <a14:compatExt spid="_x0000_s358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438150</xdr:colOff>
          <xdr:row>2</xdr:row>
          <xdr:rowOff>9525</xdr:rowOff>
        </xdr:from>
        <xdr:to>
          <xdr:col>35</xdr:col>
          <xdr:colOff>361950</xdr:colOff>
          <xdr:row>3</xdr:row>
          <xdr:rowOff>95250</xdr:rowOff>
        </xdr:to>
        <xdr:sp macro="" textlink="">
          <xdr:nvSpPr>
            <xdr:cNvPr id="64513" name="Button 1" hidden="1">
              <a:extLst>
                <a:ext uri="{63B3BB69-23CF-44E3-9099-C40C66FF867C}">
                  <a14:compatExt spid="_x0000_s645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323850</xdr:colOff>
          <xdr:row>0</xdr:row>
          <xdr:rowOff>95250</xdr:rowOff>
        </xdr:from>
        <xdr:to>
          <xdr:col>23</xdr:col>
          <xdr:colOff>238125</xdr:colOff>
          <xdr:row>0</xdr:row>
          <xdr:rowOff>323850</xdr:rowOff>
        </xdr:to>
        <xdr:sp macro="" textlink="">
          <xdr:nvSpPr>
            <xdr:cNvPr id="13324" name="Button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xdr:twoCellAnchor>
    <xdr:from>
      <xdr:col>16</xdr:col>
      <xdr:colOff>85725</xdr:colOff>
      <xdr:row>8</xdr:row>
      <xdr:rowOff>123826</xdr:rowOff>
    </xdr:from>
    <xdr:to>
      <xdr:col>22</xdr:col>
      <xdr:colOff>342900</xdr:colOff>
      <xdr:row>11</xdr:row>
      <xdr:rowOff>142876</xdr:rowOff>
    </xdr:to>
    <xdr:sp macro="" textlink="">
      <xdr:nvSpPr>
        <xdr:cNvPr id="2" name="ZoneTexte 1"/>
        <xdr:cNvSpPr txBox="1"/>
      </xdr:nvSpPr>
      <xdr:spPr>
        <a:xfrm>
          <a:off x="10067925" y="1933576"/>
          <a:ext cx="2867025" cy="6096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Il</a:t>
          </a:r>
          <a:r>
            <a:rPr lang="fr-FR" sz="1100" b="1" baseline="0"/>
            <a:t> faut uniquement renseigner les cases de couleurs orange, les calculs se génèreront automatiquement dans les autres tableaux</a:t>
          </a:r>
          <a:endParaRPr lang="fr-FR" sz="1100" b="1"/>
        </a:p>
      </xdr:txBody>
    </xdr:sp>
    <xdr:clientData/>
  </xdr:twoCellAnchor>
  <xdr:twoCellAnchor>
    <xdr:from>
      <xdr:col>15</xdr:col>
      <xdr:colOff>381000</xdr:colOff>
      <xdr:row>5</xdr:row>
      <xdr:rowOff>114300</xdr:rowOff>
    </xdr:from>
    <xdr:to>
      <xdr:col>17</xdr:col>
      <xdr:colOff>28575</xdr:colOff>
      <xdr:row>8</xdr:row>
      <xdr:rowOff>142876</xdr:rowOff>
    </xdr:to>
    <xdr:cxnSp macro="">
      <xdr:nvCxnSpPr>
        <xdr:cNvPr id="4" name="Connecteur droit avec flèche 3"/>
        <xdr:cNvCxnSpPr/>
      </xdr:nvCxnSpPr>
      <xdr:spPr>
        <a:xfrm flipH="1" flipV="1">
          <a:off x="9648825" y="1323975"/>
          <a:ext cx="571500" cy="6286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28575</xdr:colOff>
      <xdr:row>9</xdr:row>
      <xdr:rowOff>190499</xdr:rowOff>
    </xdr:from>
    <xdr:to>
      <xdr:col>16</xdr:col>
      <xdr:colOff>85724</xdr:colOff>
      <xdr:row>10</xdr:row>
      <xdr:rowOff>19050</xdr:rowOff>
    </xdr:to>
    <xdr:cxnSp macro="">
      <xdr:nvCxnSpPr>
        <xdr:cNvPr id="7" name="Connecteur droit avec flèche 6"/>
        <xdr:cNvCxnSpPr/>
      </xdr:nvCxnSpPr>
      <xdr:spPr>
        <a:xfrm flipH="1">
          <a:off x="9077325" y="2200274"/>
          <a:ext cx="990599" cy="2857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333375</xdr:colOff>
      <xdr:row>3</xdr:row>
      <xdr:rowOff>104775</xdr:rowOff>
    </xdr:from>
    <xdr:to>
      <xdr:col>16</xdr:col>
      <xdr:colOff>95249</xdr:colOff>
      <xdr:row>8</xdr:row>
      <xdr:rowOff>114299</xdr:rowOff>
    </xdr:to>
    <xdr:cxnSp macro="">
      <xdr:nvCxnSpPr>
        <xdr:cNvPr id="9" name="Connecteur droit avec flèche 8"/>
        <xdr:cNvCxnSpPr/>
      </xdr:nvCxnSpPr>
      <xdr:spPr>
        <a:xfrm flipH="1" flipV="1">
          <a:off x="7477125" y="914400"/>
          <a:ext cx="2600324" cy="10096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0</xdr:row>
          <xdr:rowOff>95250</xdr:rowOff>
        </xdr:from>
        <xdr:to>
          <xdr:col>8</xdr:col>
          <xdr:colOff>276225</xdr:colOff>
          <xdr:row>1</xdr:row>
          <xdr:rowOff>28575</xdr:rowOff>
        </xdr:to>
        <xdr:sp macro="" textlink="">
          <xdr:nvSpPr>
            <xdr:cNvPr id="49155" name="Button 3" hidden="1">
              <a:extLst>
                <a:ext uri="{63B3BB69-23CF-44E3-9099-C40C66FF867C}">
                  <a14:compatExt spid="_x0000_s49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457200</xdr:colOff>
      <xdr:row>2</xdr:row>
      <xdr:rowOff>152401</xdr:rowOff>
    </xdr:from>
    <xdr:to>
      <xdr:col>11</xdr:col>
      <xdr:colOff>504825</xdr:colOff>
      <xdr:row>5</xdr:row>
      <xdr:rowOff>38101</xdr:rowOff>
    </xdr:to>
    <xdr:sp macro="" textlink="">
      <xdr:nvSpPr>
        <xdr:cNvPr id="2" name="ZoneTexte 1"/>
        <xdr:cNvSpPr txBox="1"/>
      </xdr:nvSpPr>
      <xdr:spPr>
        <a:xfrm>
          <a:off x="6705600" y="638176"/>
          <a:ext cx="3095625" cy="4572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Si</a:t>
          </a:r>
          <a:r>
            <a:rPr lang="fr-FR" sz="1100" b="1" baseline="0"/>
            <a:t> vous voulez modifier les tarifs, ces derniers se génèreront sur les autres tableaux.</a:t>
          </a:r>
          <a:endParaRPr lang="fr-FR" sz="1100" b="1"/>
        </a:p>
      </xdr:txBody>
    </xdr:sp>
    <xdr:clientData/>
  </xdr:twoCellAnchor>
  <xdr:twoCellAnchor>
    <xdr:from>
      <xdr:col>6</xdr:col>
      <xdr:colOff>114300</xdr:colOff>
      <xdr:row>3</xdr:row>
      <xdr:rowOff>152400</xdr:rowOff>
    </xdr:from>
    <xdr:to>
      <xdr:col>7</xdr:col>
      <xdr:colOff>466724</xdr:colOff>
      <xdr:row>3</xdr:row>
      <xdr:rowOff>161924</xdr:rowOff>
    </xdr:to>
    <xdr:cxnSp macro="">
      <xdr:nvCxnSpPr>
        <xdr:cNvPr id="5" name="Connecteur droit avec flèche 4"/>
        <xdr:cNvCxnSpPr/>
      </xdr:nvCxnSpPr>
      <xdr:spPr>
        <a:xfrm flipH="1" flipV="1">
          <a:off x="5600700" y="828675"/>
          <a:ext cx="1114424" cy="952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38100</xdr:rowOff>
        </xdr:from>
        <xdr:to>
          <xdr:col>0</xdr:col>
          <xdr:colOff>1762125</xdr:colOff>
          <xdr:row>1</xdr:row>
          <xdr:rowOff>180975</xdr:rowOff>
        </xdr:to>
        <xdr:sp macro="" textlink="">
          <xdr:nvSpPr>
            <xdr:cNvPr id="65537" name="Button 1" hidden="1">
              <a:extLst>
                <a:ext uri="{63B3BB69-23CF-44E3-9099-C40C66FF867C}">
                  <a14:compatExt spid="_x0000_s655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0</xdr:rowOff>
    </xdr:from>
    <xdr:to>
      <xdr:col>3</xdr:col>
      <xdr:colOff>990600</xdr:colOff>
      <xdr:row>4</xdr:row>
      <xdr:rowOff>95250</xdr:rowOff>
    </xdr:to>
    <xdr:pic>
      <xdr:nvPicPr>
        <xdr:cNvPr id="3" name="Image 190" descr="Blason LOUPES.bmp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3350" y="0"/>
          <a:ext cx="942975" cy="108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1400175</xdr:colOff>
      <xdr:row>4</xdr:row>
      <xdr:rowOff>66675</xdr:rowOff>
    </xdr:to>
    <xdr:pic>
      <xdr:nvPicPr>
        <xdr:cNvPr id="4" name="Picture 237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lum bright="-24000" contrast="54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400175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2</xdr:row>
          <xdr:rowOff>123825</xdr:rowOff>
        </xdr:from>
        <xdr:to>
          <xdr:col>6</xdr:col>
          <xdr:colOff>752475</xdr:colOff>
          <xdr:row>3</xdr:row>
          <xdr:rowOff>238125</xdr:rowOff>
        </xdr:to>
        <xdr:sp macro="" textlink="">
          <xdr:nvSpPr>
            <xdr:cNvPr id="53257" name="Button 9" hidden="1">
              <a:extLst>
                <a:ext uri="{63B3BB69-23CF-44E3-9099-C40C66FF867C}">
                  <a14:compatExt spid="_x0000_s532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Imprimer toutes les factures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219075</xdr:colOff>
          <xdr:row>0</xdr:row>
          <xdr:rowOff>180975</xdr:rowOff>
        </xdr:from>
        <xdr:to>
          <xdr:col>6</xdr:col>
          <xdr:colOff>752475</xdr:colOff>
          <xdr:row>1</xdr:row>
          <xdr:rowOff>238125</xdr:rowOff>
        </xdr:to>
        <xdr:sp macro="" textlink="">
          <xdr:nvSpPr>
            <xdr:cNvPr id="53258" name="Button 10" hidden="1">
              <a:extLst>
                <a:ext uri="{63B3BB69-23CF-44E3-9099-C40C66FF867C}">
                  <a14:compatExt spid="_x0000_s532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</a:rPr>
                <a:t>Accueil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473448</xdr:colOff>
      <xdr:row>2</xdr:row>
      <xdr:rowOff>103093</xdr:rowOff>
    </xdr:from>
    <xdr:to>
      <xdr:col>13</xdr:col>
      <xdr:colOff>387723</xdr:colOff>
      <xdr:row>14</xdr:row>
      <xdr:rowOff>149600</xdr:rowOff>
    </xdr:to>
    <xdr:sp macro="" textlink="">
      <xdr:nvSpPr>
        <xdr:cNvPr id="5" name="ZoneTexte 4"/>
        <xdr:cNvSpPr txBox="1"/>
      </xdr:nvSpPr>
      <xdr:spPr>
        <a:xfrm>
          <a:off x="8799419" y="562534"/>
          <a:ext cx="3724275" cy="250059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Si vous voulez une impression individuelle</a:t>
          </a:r>
          <a:r>
            <a:rPr lang="fr-FR" sz="1100" b="1" baseline="0"/>
            <a:t> </a:t>
          </a:r>
          <a:r>
            <a:rPr lang="fr-FR" sz="1100" baseline="0"/>
            <a:t>:</a:t>
          </a:r>
        </a:p>
        <a:p>
          <a:r>
            <a:rPr lang="fr-FR" sz="1100" baseline="0"/>
            <a:t>- il suffit de sélectionner dans la liste déroulante la bonne personne et de lancer l'impression par le menu "Fichier" puis "Imprimer"</a:t>
          </a:r>
        </a:p>
        <a:p>
          <a:endParaRPr lang="fr-FR" sz="1100" baseline="0"/>
        </a:p>
        <a:p>
          <a:r>
            <a:rPr lang="fr-FR" sz="1100" b="1" baseline="0"/>
            <a:t>Si vous voulez imprimer toutes les factures </a:t>
          </a:r>
          <a:r>
            <a:rPr lang="fr-FR" sz="1100" baseline="0"/>
            <a:t>:</a:t>
          </a:r>
        </a:p>
        <a:p>
          <a:r>
            <a:rPr lang="fr-FR" sz="1100" baseline="0"/>
            <a:t>- il vous suffit de cliquer sur le bouton sur cette feuille "Imprimer toutes les factures" et l'impression se lancera automatiquement sur l'imprimante par défaut.         </a:t>
          </a:r>
        </a:p>
        <a:p>
          <a:endParaRPr lang="fr-FR" sz="1100" baseline="0"/>
        </a:p>
        <a:p>
          <a:r>
            <a:rPr lang="fr-FR" sz="1100" b="1" baseline="0"/>
            <a:t>Si vous voulez lancer une impression sur PDF Créator </a:t>
          </a:r>
          <a:r>
            <a:rPr lang="fr-FR" sz="1100" baseline="0"/>
            <a:t>(après avoir mis PDF Créator en imprimante par défaut), vous obtiendrez un document par client, en cliquant sur le bouton "Imprimer toutes les factures"</a:t>
          </a:r>
        </a:p>
      </xdr:txBody>
    </xdr:sp>
    <xdr:clientData/>
  </xdr:twoCellAnchor>
  <xdr:twoCellAnchor>
    <xdr:from>
      <xdr:col>4</xdr:col>
      <xdr:colOff>156882</xdr:colOff>
      <xdr:row>4</xdr:row>
      <xdr:rowOff>149037</xdr:rowOff>
    </xdr:from>
    <xdr:to>
      <xdr:col>8</xdr:col>
      <xdr:colOff>444313</xdr:colOff>
      <xdr:row>5</xdr:row>
      <xdr:rowOff>78441</xdr:rowOff>
    </xdr:to>
    <xdr:cxnSp macro="">
      <xdr:nvCxnSpPr>
        <xdr:cNvPr id="7" name="Connecteur droit avec flèche 6"/>
        <xdr:cNvCxnSpPr/>
      </xdr:nvCxnSpPr>
      <xdr:spPr>
        <a:xfrm flipH="1">
          <a:off x="5434853" y="1146361"/>
          <a:ext cx="3335431" cy="28799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596714</xdr:colOff>
      <xdr:row>12</xdr:row>
      <xdr:rowOff>5603</xdr:rowOff>
    </xdr:from>
    <xdr:to>
      <xdr:col>8</xdr:col>
      <xdr:colOff>34739</xdr:colOff>
      <xdr:row>18</xdr:row>
      <xdr:rowOff>100853</xdr:rowOff>
    </xdr:to>
    <xdr:sp macro="" textlink="">
      <xdr:nvSpPr>
        <xdr:cNvPr id="10" name="ZoneTexte 9"/>
        <xdr:cNvSpPr txBox="1"/>
      </xdr:nvSpPr>
      <xdr:spPr>
        <a:xfrm>
          <a:off x="5874685" y="2515721"/>
          <a:ext cx="2486025" cy="1316691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Si vous sélectionner un élève </a:t>
          </a:r>
          <a:r>
            <a:rPr lang="fr-FR" sz="1100"/>
            <a:t>: </a:t>
          </a:r>
        </a:p>
        <a:p>
          <a:r>
            <a:rPr lang="fr-FR" sz="1100"/>
            <a:t>--&gt;</a:t>
          </a:r>
          <a:r>
            <a:rPr lang="fr-FR" sz="1100" baseline="0"/>
            <a:t> la phrase se complètera avec "de votre enfant est le suivant"     </a:t>
          </a:r>
        </a:p>
        <a:p>
          <a:endParaRPr lang="fr-FR" sz="1100" b="1" baseline="0"/>
        </a:p>
        <a:p>
          <a:r>
            <a:rPr lang="fr-FR" sz="1100" b="1" baseline="0"/>
            <a:t>Si vous sélectionner un enseignants </a:t>
          </a:r>
          <a:r>
            <a:rPr lang="fr-FR" sz="1100" baseline="0"/>
            <a:t>:</a:t>
          </a:r>
        </a:p>
        <a:p>
          <a:r>
            <a:rPr lang="fr-FR" sz="1100" baseline="0"/>
            <a:t>--&gt; la phrase se complètera avec "dont vous avez bénéficiez est le suivant :"</a:t>
          </a:r>
          <a:endParaRPr lang="fr-FR" sz="1100"/>
        </a:p>
      </xdr:txBody>
    </xdr:sp>
    <xdr:clientData/>
  </xdr:twoCellAnchor>
  <xdr:twoCellAnchor>
    <xdr:from>
      <xdr:col>4</xdr:col>
      <xdr:colOff>100853</xdr:colOff>
      <xdr:row>15</xdr:row>
      <xdr:rowOff>58832</xdr:rowOff>
    </xdr:from>
    <xdr:to>
      <xdr:col>4</xdr:col>
      <xdr:colOff>596714</xdr:colOff>
      <xdr:row>15</xdr:row>
      <xdr:rowOff>89647</xdr:rowOff>
    </xdr:to>
    <xdr:cxnSp macro="">
      <xdr:nvCxnSpPr>
        <xdr:cNvPr id="13" name="Connecteur droit avec flèche 12"/>
        <xdr:cNvCxnSpPr>
          <a:stCxn id="10" idx="1"/>
        </xdr:cNvCxnSpPr>
      </xdr:nvCxnSpPr>
      <xdr:spPr>
        <a:xfrm flipH="1">
          <a:off x="5378824" y="3174067"/>
          <a:ext cx="495861" cy="3081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56029</xdr:colOff>
      <xdr:row>3</xdr:row>
      <xdr:rowOff>112059</xdr:rowOff>
    </xdr:from>
    <xdr:to>
      <xdr:col>8</xdr:col>
      <xdr:colOff>455520</xdr:colOff>
      <xdr:row>6</xdr:row>
      <xdr:rowOff>156882</xdr:rowOff>
    </xdr:to>
    <xdr:cxnSp macro="">
      <xdr:nvCxnSpPr>
        <xdr:cNvPr id="11" name="Connecteur droit avec flèche 10"/>
        <xdr:cNvCxnSpPr/>
      </xdr:nvCxnSpPr>
      <xdr:spPr>
        <a:xfrm flipH="1" flipV="1">
          <a:off x="7620000" y="840441"/>
          <a:ext cx="1161491" cy="86285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78441</xdr:colOff>
      <xdr:row>3</xdr:row>
      <xdr:rowOff>134471</xdr:rowOff>
    </xdr:from>
    <xdr:to>
      <xdr:col>8</xdr:col>
      <xdr:colOff>437029</xdr:colOff>
      <xdr:row>12</xdr:row>
      <xdr:rowOff>67235</xdr:rowOff>
    </xdr:to>
    <xdr:cxnSp macro="">
      <xdr:nvCxnSpPr>
        <xdr:cNvPr id="14" name="Connecteur droit avec flèche 13"/>
        <xdr:cNvCxnSpPr/>
      </xdr:nvCxnSpPr>
      <xdr:spPr>
        <a:xfrm flipH="1" flipV="1">
          <a:off x="7642412" y="862853"/>
          <a:ext cx="1120588" cy="17145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estion%20vie%20scolaire%20SIRP%20CURSA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Septembr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Calendrier"/>
      <sheetName val="Fériés"/>
      <sheetName val="Paramètres"/>
      <sheetName val="Tarifs"/>
      <sheetName val="Enfants+Enseignants"/>
    </sheetNames>
    <sheetDataSet>
      <sheetData sheetId="0"/>
      <sheetData sheetId="1">
        <row r="5">
          <cell r="DC5">
            <v>0</v>
          </cell>
        </row>
      </sheetData>
      <sheetData sheetId="2">
        <row r="5">
          <cell r="DM5">
            <v>0</v>
          </cell>
        </row>
      </sheetData>
      <sheetData sheetId="3">
        <row r="5">
          <cell r="DC5">
            <v>0</v>
          </cell>
        </row>
      </sheetData>
      <sheetData sheetId="4">
        <row r="5">
          <cell r="DC5">
            <v>0</v>
          </cell>
        </row>
      </sheetData>
      <sheetData sheetId="5">
        <row r="5">
          <cell r="DC5">
            <v>0</v>
          </cell>
        </row>
      </sheetData>
      <sheetData sheetId="6"/>
      <sheetData sheetId="7">
        <row r="5">
          <cell r="DC5">
            <v>0</v>
          </cell>
        </row>
      </sheetData>
      <sheetData sheetId="8">
        <row r="5">
          <cell r="DC5">
            <v>0</v>
          </cell>
        </row>
      </sheetData>
      <sheetData sheetId="9">
        <row r="5">
          <cell r="DC5">
            <v>0</v>
          </cell>
        </row>
      </sheetData>
      <sheetData sheetId="10">
        <row r="5">
          <cell r="DC5">
            <v>0</v>
          </cell>
        </row>
      </sheetData>
      <sheetData sheetId="11">
        <row r="5">
          <cell r="DC5">
            <v>0</v>
          </cell>
        </row>
      </sheetData>
      <sheetData sheetId="12"/>
      <sheetData sheetId="13">
        <row r="1">
          <cell r="B1">
            <v>2017</v>
          </cell>
          <cell r="H1">
            <v>42982</v>
          </cell>
          <cell r="J1">
            <v>43287</v>
          </cell>
        </row>
        <row r="2">
          <cell r="E2" t="str">
            <v>septembre</v>
          </cell>
        </row>
        <row r="3">
          <cell r="E3" t="str">
            <v>octobre</v>
          </cell>
          <cell r="H3">
            <v>43029</v>
          </cell>
        </row>
        <row r="4">
          <cell r="E4" t="str">
            <v>novembre</v>
          </cell>
          <cell r="H4">
            <v>43030</v>
          </cell>
        </row>
        <row r="5">
          <cell r="E5" t="str">
            <v>décembre</v>
          </cell>
          <cell r="H5">
            <v>43031</v>
          </cell>
        </row>
        <row r="6">
          <cell r="E6" t="str">
            <v>janvier</v>
          </cell>
          <cell r="H6">
            <v>43032</v>
          </cell>
        </row>
        <row r="7">
          <cell r="E7" t="str">
            <v>février</v>
          </cell>
          <cell r="H7">
            <v>43033</v>
          </cell>
        </row>
        <row r="8">
          <cell r="E8" t="str">
            <v>mars</v>
          </cell>
          <cell r="H8">
            <v>43034</v>
          </cell>
        </row>
        <row r="9">
          <cell r="E9" t="str">
            <v>avril</v>
          </cell>
          <cell r="H9">
            <v>43035</v>
          </cell>
        </row>
        <row r="10">
          <cell r="E10" t="str">
            <v>mai</v>
          </cell>
          <cell r="H10">
            <v>43036</v>
          </cell>
        </row>
        <row r="11">
          <cell r="E11" t="str">
            <v>juin</v>
          </cell>
          <cell r="H11">
            <v>43037</v>
          </cell>
        </row>
        <row r="12">
          <cell r="E12" t="str">
            <v>juillet</v>
          </cell>
          <cell r="H12">
            <v>43038</v>
          </cell>
        </row>
        <row r="13">
          <cell r="H13">
            <v>43039</v>
          </cell>
        </row>
        <row r="14">
          <cell r="H14">
            <v>43040</v>
          </cell>
        </row>
        <row r="15">
          <cell r="H15">
            <v>43040</v>
          </cell>
        </row>
        <row r="16">
          <cell r="H16">
            <v>43041</v>
          </cell>
        </row>
        <row r="17">
          <cell r="H17">
            <v>43042</v>
          </cell>
        </row>
        <row r="18">
          <cell r="H18">
            <v>43043</v>
          </cell>
        </row>
        <row r="19">
          <cell r="H19">
            <v>43044</v>
          </cell>
        </row>
        <row r="20">
          <cell r="H20">
            <v>43050</v>
          </cell>
        </row>
        <row r="21">
          <cell r="H21">
            <v>43092</v>
          </cell>
        </row>
        <row r="22">
          <cell r="H22">
            <v>43093</v>
          </cell>
        </row>
        <row r="23">
          <cell r="H23">
            <v>43094</v>
          </cell>
        </row>
        <row r="24">
          <cell r="H24">
            <v>43094</v>
          </cell>
        </row>
        <row r="25">
          <cell r="H25">
            <v>43095</v>
          </cell>
        </row>
        <row r="26">
          <cell r="H26">
            <v>43096</v>
          </cell>
        </row>
        <row r="27">
          <cell r="H27">
            <v>43097</v>
          </cell>
        </row>
        <row r="28">
          <cell r="H28">
            <v>43098</v>
          </cell>
        </row>
        <row r="29">
          <cell r="H29">
            <v>43099</v>
          </cell>
        </row>
        <row r="30">
          <cell r="H30">
            <v>43100</v>
          </cell>
        </row>
        <row r="31">
          <cell r="H31">
            <v>43101</v>
          </cell>
        </row>
        <row r="32">
          <cell r="H32">
            <v>43101</v>
          </cell>
        </row>
        <row r="33">
          <cell r="H33">
            <v>43102</v>
          </cell>
        </row>
        <row r="34">
          <cell r="H34">
            <v>43103</v>
          </cell>
        </row>
        <row r="35">
          <cell r="H35">
            <v>43104</v>
          </cell>
        </row>
        <row r="36">
          <cell r="H36">
            <v>43105</v>
          </cell>
        </row>
        <row r="37">
          <cell r="H37">
            <v>43106</v>
          </cell>
        </row>
        <row r="38">
          <cell r="H38">
            <v>43107</v>
          </cell>
        </row>
        <row r="39">
          <cell r="H39">
            <v>43141</v>
          </cell>
        </row>
        <row r="40">
          <cell r="H40">
            <v>43142</v>
          </cell>
        </row>
        <row r="41">
          <cell r="H41">
            <v>43143</v>
          </cell>
        </row>
        <row r="42">
          <cell r="H42">
            <v>43144</v>
          </cell>
        </row>
        <row r="43">
          <cell r="H43">
            <v>43145</v>
          </cell>
        </row>
        <row r="44">
          <cell r="H44">
            <v>43146</v>
          </cell>
        </row>
        <row r="45">
          <cell r="H45">
            <v>43147</v>
          </cell>
        </row>
        <row r="46">
          <cell r="H46">
            <v>43148</v>
          </cell>
        </row>
        <row r="47">
          <cell r="H47">
            <v>43149</v>
          </cell>
        </row>
        <row r="48">
          <cell r="H48">
            <v>43150</v>
          </cell>
        </row>
        <row r="49">
          <cell r="H49">
            <v>43151</v>
          </cell>
        </row>
        <row r="50">
          <cell r="H50">
            <v>43152</v>
          </cell>
        </row>
        <row r="51">
          <cell r="H51">
            <v>43153</v>
          </cell>
        </row>
        <row r="52">
          <cell r="H52">
            <v>43154</v>
          </cell>
        </row>
        <row r="53">
          <cell r="H53">
            <v>43155</v>
          </cell>
        </row>
        <row r="54">
          <cell r="H54">
            <v>43156</v>
          </cell>
        </row>
        <row r="55">
          <cell r="H55">
            <v>43192</v>
          </cell>
        </row>
        <row r="56">
          <cell r="H56">
            <v>43197</v>
          </cell>
        </row>
        <row r="57">
          <cell r="H57">
            <v>43198</v>
          </cell>
        </row>
        <row r="58">
          <cell r="H58">
            <v>43199</v>
          </cell>
        </row>
        <row r="59">
          <cell r="H59">
            <v>43200</v>
          </cell>
        </row>
        <row r="60">
          <cell r="H60">
            <v>43201</v>
          </cell>
        </row>
        <row r="61">
          <cell r="H61">
            <v>43202</v>
          </cell>
        </row>
        <row r="62">
          <cell r="H62">
            <v>43203</v>
          </cell>
        </row>
        <row r="63">
          <cell r="H63">
            <v>43204</v>
          </cell>
        </row>
        <row r="64">
          <cell r="H64">
            <v>43205</v>
          </cell>
        </row>
        <row r="65">
          <cell r="H65">
            <v>43206</v>
          </cell>
        </row>
        <row r="66">
          <cell r="H66">
            <v>43207</v>
          </cell>
        </row>
        <row r="67">
          <cell r="H67">
            <v>43208</v>
          </cell>
        </row>
        <row r="68">
          <cell r="H68">
            <v>43209</v>
          </cell>
        </row>
        <row r="69">
          <cell r="H69">
            <v>43210</v>
          </cell>
        </row>
        <row r="70">
          <cell r="H70">
            <v>43211</v>
          </cell>
        </row>
        <row r="71">
          <cell r="H71">
            <v>43212</v>
          </cell>
        </row>
        <row r="72">
          <cell r="H72">
            <v>43221</v>
          </cell>
        </row>
        <row r="73">
          <cell r="H73">
            <v>43228</v>
          </cell>
        </row>
        <row r="74">
          <cell r="H74">
            <v>43230</v>
          </cell>
        </row>
        <row r="75">
          <cell r="H75">
            <v>43240</v>
          </cell>
        </row>
        <row r="76">
          <cell r="H76">
            <v>43241</v>
          </cell>
        </row>
        <row r="77">
          <cell r="H77" t="str">
            <v/>
          </cell>
        </row>
        <row r="78">
          <cell r="H78" t="str">
            <v/>
          </cell>
        </row>
        <row r="79">
          <cell r="H79" t="str">
            <v/>
          </cell>
        </row>
        <row r="80">
          <cell r="H80" t="str">
            <v/>
          </cell>
        </row>
        <row r="81">
          <cell r="H81" t="str">
            <v/>
          </cell>
        </row>
      </sheetData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5" Type="http://schemas.openxmlformats.org/officeDocument/2006/relationships/ctrlProp" Target="../ctrlProps/ctrlProp5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7" Type="http://schemas.openxmlformats.org/officeDocument/2006/relationships/comments" Target="../comments2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G149"/>
  <sheetViews>
    <sheetView zoomScaleNormal="100" workbookViewId="0">
      <pane xSplit="1" topLeftCell="B1" activePane="topRight" state="frozen"/>
      <selection pane="topRight" activeCell="B7" sqref="B7"/>
    </sheetView>
  </sheetViews>
  <sheetFormatPr baseColWidth="10" defaultColWidth="11.42578125" defaultRowHeight="15" x14ac:dyDescent="0.25"/>
  <cols>
    <col min="1" max="1" width="27.42578125" style="17" bestFit="1" customWidth="1"/>
    <col min="2" max="3" width="7.140625" style="34" customWidth="1"/>
    <col min="4" max="6" width="7.140625" style="34" bestFit="1" customWidth="1"/>
    <col min="7" max="7" width="9.140625" style="34" bestFit="1" customWidth="1"/>
    <col min="8" max="8" width="7.140625" style="34" customWidth="1"/>
    <col min="9" max="11" width="7.140625" style="34" bestFit="1" customWidth="1"/>
    <col min="12" max="12" width="9.140625" style="34" bestFit="1" customWidth="1"/>
    <col min="13" max="16" width="7.140625" style="34" bestFit="1" customWidth="1"/>
    <col min="17" max="17" width="9.140625" style="34" bestFit="1" customWidth="1"/>
    <col min="18" max="21" width="7.140625" style="34" bestFit="1" customWidth="1"/>
    <col min="22" max="22" width="9.140625" style="34" bestFit="1" customWidth="1"/>
    <col min="23" max="26" width="7.140625" style="34" bestFit="1" customWidth="1"/>
    <col min="27" max="27" width="9.140625" style="34" bestFit="1" customWidth="1"/>
    <col min="28" max="106" width="7.140625" style="34" bestFit="1" customWidth="1"/>
    <col min="107" max="111" width="13.28515625" style="34" customWidth="1"/>
    <col min="112" max="16384" width="11.42578125" style="34"/>
  </cols>
  <sheetData>
    <row r="1" spans="1:111" ht="33.75" customHeight="1" x14ac:dyDescent="0.25">
      <c r="A1" s="40" t="s">
        <v>42</v>
      </c>
      <c r="B1" s="13"/>
      <c r="C1" s="13"/>
      <c r="D1" s="13"/>
      <c r="E1" s="13"/>
      <c r="F1" s="13"/>
      <c r="G1" s="13"/>
      <c r="O1" s="213"/>
      <c r="P1" s="213"/>
      <c r="Q1" s="213"/>
      <c r="R1" s="213"/>
      <c r="S1" s="213"/>
      <c r="T1" s="213"/>
      <c r="U1" s="213"/>
      <c r="V1" s="213"/>
      <c r="DC1" s="214" t="s">
        <v>34</v>
      </c>
      <c r="DD1" s="199" t="s">
        <v>22</v>
      </c>
      <c r="DE1" s="199" t="s">
        <v>34</v>
      </c>
      <c r="DF1" s="199" t="s">
        <v>22</v>
      </c>
      <c r="DG1" s="201" t="s">
        <v>34</v>
      </c>
    </row>
    <row r="2" spans="1:111" ht="16.5" thickBot="1" x14ac:dyDescent="0.3">
      <c r="A2" s="14"/>
      <c r="B2" s="15"/>
      <c r="C2" s="15"/>
      <c r="D2" s="15"/>
      <c r="E2" s="15"/>
      <c r="F2" s="15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215"/>
      <c r="DD2" s="200"/>
      <c r="DE2" s="200"/>
      <c r="DF2" s="200"/>
      <c r="DG2" s="202"/>
    </row>
    <row r="3" spans="1:111" ht="15.75" customHeight="1" x14ac:dyDescent="0.25">
      <c r="A3" s="211" t="s">
        <v>53</v>
      </c>
      <c r="B3" s="18">
        <f t="array" aca="1" ref="B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42982</v>
      </c>
      <c r="C3" s="19"/>
      <c r="D3" s="19"/>
      <c r="E3" s="19"/>
      <c r="F3" s="20"/>
      <c r="G3" s="18">
        <f t="array" aca="1" ref="G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42983</v>
      </c>
      <c r="H3" s="19"/>
      <c r="I3" s="19"/>
      <c r="J3" s="19"/>
      <c r="K3" s="20"/>
      <c r="L3" s="18">
        <f t="array" aca="1" ref="L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42984</v>
      </c>
      <c r="M3" s="19"/>
      <c r="N3" s="19"/>
      <c r="O3" s="19"/>
      <c r="P3" s="20"/>
      <c r="Q3" s="18">
        <f t="array" aca="1" ref="Q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42985</v>
      </c>
      <c r="R3" s="19"/>
      <c r="S3" s="19"/>
      <c r="T3" s="19"/>
      <c r="U3" s="20"/>
      <c r="V3" s="18">
        <f t="array" aca="1" ref="V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42986</v>
      </c>
      <c r="W3" s="19"/>
      <c r="X3" s="19"/>
      <c r="Y3" s="19"/>
      <c r="Z3" s="20"/>
      <c r="AA3" s="18">
        <f t="array" aca="1" ref="AA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42989</v>
      </c>
      <c r="AB3" s="19"/>
      <c r="AC3" s="19"/>
      <c r="AD3" s="19"/>
      <c r="AE3" s="19"/>
      <c r="AF3" s="18">
        <f t="array" aca="1" ref="AF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42990</v>
      </c>
      <c r="AG3" s="19"/>
      <c r="AH3" s="19"/>
      <c r="AI3" s="19"/>
      <c r="AJ3" s="20"/>
      <c r="AK3" s="18">
        <f t="array" aca="1" ref="AK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42991</v>
      </c>
      <c r="AL3" s="19"/>
      <c r="AM3" s="19"/>
      <c r="AN3" s="19"/>
      <c r="AO3" s="21"/>
      <c r="AP3" s="18">
        <f t="array" aca="1" ref="AP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42992</v>
      </c>
      <c r="AQ3" s="19"/>
      <c r="AR3" s="19"/>
      <c r="AS3" s="19"/>
      <c r="AT3" s="21"/>
      <c r="AU3" s="18">
        <f t="array" aca="1" ref="AU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42993</v>
      </c>
      <c r="AV3" s="19"/>
      <c r="AW3" s="19"/>
      <c r="AX3" s="19"/>
      <c r="AY3" s="21"/>
      <c r="AZ3" s="18">
        <f t="array" aca="1" ref="AZ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42996</v>
      </c>
      <c r="BA3" s="19"/>
      <c r="BB3" s="19"/>
      <c r="BC3" s="19"/>
      <c r="BD3" s="21"/>
      <c r="BE3" s="18">
        <f t="array" aca="1" ref="BE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42997</v>
      </c>
      <c r="BF3" s="19"/>
      <c r="BG3" s="19"/>
      <c r="BH3" s="19"/>
      <c r="BI3" s="21"/>
      <c r="BJ3" s="18">
        <f t="array" aca="1" ref="BJ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42998</v>
      </c>
      <c r="BK3" s="19"/>
      <c r="BL3" s="19"/>
      <c r="BM3" s="19"/>
      <c r="BN3" s="21"/>
      <c r="BO3" s="18">
        <f t="array" aca="1" ref="BO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42999</v>
      </c>
      <c r="BP3" s="19"/>
      <c r="BQ3" s="19"/>
      <c r="BR3" s="19"/>
      <c r="BS3" s="21"/>
      <c r="BT3" s="18">
        <f t="array" aca="1" ref="BT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43000</v>
      </c>
      <c r="BU3" s="19"/>
      <c r="BV3" s="19"/>
      <c r="BW3" s="19"/>
      <c r="BX3" s="21"/>
      <c r="BY3" s="18">
        <f t="array" aca="1" ref="BY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43003</v>
      </c>
      <c r="BZ3" s="19"/>
      <c r="CA3" s="19"/>
      <c r="CB3" s="19"/>
      <c r="CC3" s="21"/>
      <c r="CD3" s="18">
        <f t="array" aca="1" ref="CD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43004</v>
      </c>
      <c r="CE3" s="19"/>
      <c r="CF3" s="19"/>
      <c r="CG3" s="19"/>
      <c r="CH3" s="21"/>
      <c r="CI3" s="18">
        <f t="array" aca="1" ref="CI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43005</v>
      </c>
      <c r="CJ3" s="19"/>
      <c r="CK3" s="19"/>
      <c r="CL3" s="19"/>
      <c r="CM3" s="21"/>
      <c r="CN3" s="18">
        <f t="array" aca="1" ref="CN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43006</v>
      </c>
      <c r="CO3" s="19"/>
      <c r="CP3" s="19"/>
      <c r="CQ3" s="19"/>
      <c r="CR3" s="21"/>
      <c r="CS3" s="18">
        <f t="array" aca="1" ref="CS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>43007</v>
      </c>
      <c r="CT3" s="19"/>
      <c r="CU3" s="19"/>
      <c r="CV3" s="19"/>
      <c r="CW3" s="21"/>
      <c r="CX3" s="18" t="str">
        <f t="array" aca="1" ref="CX3" ca="1">IFERROR(INDEX(INDIRECT("Calendrier!"&amp;INDEX(Fériés!$G$2:$G$12,MATCH($A$1,listemois,0))&amp;"2:"&amp;INDEX(Fériés!$G$2:$G$12,MATCH($A$1,listemois,0))&amp;"32"),SMALL(IF(INDIRECT("Calendrier!"&amp;INDEX(Fériés!$F$2:$F$12,MATCH($A$1,listemois,0))&amp;"2:"&amp;INDEX(Fériés!$F$2:$F$12,MATCH($A$1,listemois,0))&amp;"32")&lt;&gt;"",ROW(INDIRECT("Calendrier!"&amp;INDEX(Fériés!$G$2:$G$12,MATCH($A$1,listemois,0))&amp;"2:"&amp;INDEX(Fériés!$G$2:$G$12,MATCH($A$1,listemois,0))&amp;"32"))-ROW(INDIRECT("Calendrier!"&amp;INDEX(Fériés!$G$2:$G$12,MATCH($A$1,listemois,0))&amp;"2"))+1),INT((INT(COLUMN()-2))/5)+1)),"")</f>
        <v/>
      </c>
      <c r="CY3" s="19"/>
      <c r="CZ3" s="19"/>
      <c r="DA3" s="19"/>
      <c r="DB3" s="20"/>
      <c r="DC3" s="203" t="s">
        <v>21</v>
      </c>
      <c r="DD3" s="205" t="s">
        <v>35</v>
      </c>
      <c r="DE3" s="207" t="s">
        <v>36</v>
      </c>
      <c r="DF3" s="205" t="s">
        <v>28</v>
      </c>
      <c r="DG3" s="209" t="s">
        <v>27</v>
      </c>
    </row>
    <row r="4" spans="1:111" ht="15.75" thickBot="1" x14ac:dyDescent="0.3">
      <c r="A4" s="212"/>
      <c r="B4" s="22" t="s">
        <v>29</v>
      </c>
      <c r="C4" s="23" t="s">
        <v>30</v>
      </c>
      <c r="D4" s="24" t="s">
        <v>31</v>
      </c>
      <c r="E4" s="23" t="s">
        <v>32</v>
      </c>
      <c r="F4" s="25" t="s">
        <v>33</v>
      </c>
      <c r="G4" s="22" t="s">
        <v>29</v>
      </c>
      <c r="H4" s="26" t="s">
        <v>67</v>
      </c>
      <c r="I4" s="24" t="s">
        <v>31</v>
      </c>
      <c r="J4" s="23" t="s">
        <v>32</v>
      </c>
      <c r="K4" s="25" t="s">
        <v>33</v>
      </c>
      <c r="L4" s="23" t="s">
        <v>29</v>
      </c>
      <c r="M4" s="24" t="s">
        <v>30</v>
      </c>
      <c r="N4" s="24" t="s">
        <v>31</v>
      </c>
      <c r="O4" s="23" t="s">
        <v>32</v>
      </c>
      <c r="P4" s="23" t="s">
        <v>33</v>
      </c>
      <c r="Q4" s="22" t="s">
        <v>29</v>
      </c>
      <c r="R4" s="24" t="s">
        <v>30</v>
      </c>
      <c r="S4" s="24" t="s">
        <v>31</v>
      </c>
      <c r="T4" s="23" t="s">
        <v>32</v>
      </c>
      <c r="U4" s="25" t="s">
        <v>33</v>
      </c>
      <c r="V4" s="23" t="s">
        <v>29</v>
      </c>
      <c r="W4" s="24" t="s">
        <v>30</v>
      </c>
      <c r="X4" s="24" t="s">
        <v>31</v>
      </c>
      <c r="Y4" s="23" t="s">
        <v>32</v>
      </c>
      <c r="Z4" s="25" t="s">
        <v>33</v>
      </c>
      <c r="AA4" s="27" t="s">
        <v>29</v>
      </c>
      <c r="AB4" s="28" t="s">
        <v>30</v>
      </c>
      <c r="AC4" s="28" t="s">
        <v>31</v>
      </c>
      <c r="AD4" s="29" t="s">
        <v>32</v>
      </c>
      <c r="AE4" s="29" t="s">
        <v>33</v>
      </c>
      <c r="AF4" s="27" t="s">
        <v>29</v>
      </c>
      <c r="AG4" s="28" t="s">
        <v>30</v>
      </c>
      <c r="AH4" s="28" t="s">
        <v>31</v>
      </c>
      <c r="AI4" s="29" t="s">
        <v>32</v>
      </c>
      <c r="AJ4" s="30" t="s">
        <v>33</v>
      </c>
      <c r="AK4" s="29" t="s">
        <v>29</v>
      </c>
      <c r="AL4" s="28" t="s">
        <v>30</v>
      </c>
      <c r="AM4" s="28" t="s">
        <v>31</v>
      </c>
      <c r="AN4" s="29" t="s">
        <v>32</v>
      </c>
      <c r="AO4" s="31" t="s">
        <v>33</v>
      </c>
      <c r="AP4" s="29" t="s">
        <v>29</v>
      </c>
      <c r="AQ4" s="28" t="s">
        <v>30</v>
      </c>
      <c r="AR4" s="28" t="s">
        <v>31</v>
      </c>
      <c r="AS4" s="29" t="s">
        <v>32</v>
      </c>
      <c r="AT4" s="29" t="s">
        <v>33</v>
      </c>
      <c r="AU4" s="32" t="s">
        <v>29</v>
      </c>
      <c r="AV4" s="28" t="s">
        <v>30</v>
      </c>
      <c r="AW4" s="28" t="s">
        <v>31</v>
      </c>
      <c r="AX4" s="29" t="s">
        <v>32</v>
      </c>
      <c r="AY4" s="31" t="s">
        <v>33</v>
      </c>
      <c r="AZ4" s="29" t="s">
        <v>29</v>
      </c>
      <c r="BA4" s="28" t="s">
        <v>30</v>
      </c>
      <c r="BB4" s="28" t="s">
        <v>31</v>
      </c>
      <c r="BC4" s="29" t="s">
        <v>32</v>
      </c>
      <c r="BD4" s="30" t="s">
        <v>33</v>
      </c>
      <c r="BE4" s="27" t="s">
        <v>29</v>
      </c>
      <c r="BF4" s="28" t="s">
        <v>30</v>
      </c>
      <c r="BG4" s="28" t="s">
        <v>31</v>
      </c>
      <c r="BH4" s="29" t="s">
        <v>32</v>
      </c>
      <c r="BI4" s="29" t="s">
        <v>33</v>
      </c>
      <c r="BJ4" s="32" t="s">
        <v>29</v>
      </c>
      <c r="BK4" s="28" t="s">
        <v>30</v>
      </c>
      <c r="BL4" s="28" t="s">
        <v>31</v>
      </c>
      <c r="BM4" s="29" t="s">
        <v>32</v>
      </c>
      <c r="BN4" s="31" t="s">
        <v>33</v>
      </c>
      <c r="BO4" s="29" t="s">
        <v>29</v>
      </c>
      <c r="BP4" s="28" t="s">
        <v>30</v>
      </c>
      <c r="BQ4" s="28" t="s">
        <v>31</v>
      </c>
      <c r="BR4" s="29" t="s">
        <v>32</v>
      </c>
      <c r="BS4" s="29" t="s">
        <v>33</v>
      </c>
      <c r="BT4" s="32" t="s">
        <v>29</v>
      </c>
      <c r="BU4" s="28" t="s">
        <v>30</v>
      </c>
      <c r="BV4" s="28" t="s">
        <v>31</v>
      </c>
      <c r="BW4" s="29" t="s">
        <v>32</v>
      </c>
      <c r="BX4" s="31" t="s">
        <v>33</v>
      </c>
      <c r="BY4" s="29" t="s">
        <v>29</v>
      </c>
      <c r="BZ4" s="28" t="s">
        <v>30</v>
      </c>
      <c r="CA4" s="28" t="s">
        <v>31</v>
      </c>
      <c r="CB4" s="29" t="s">
        <v>32</v>
      </c>
      <c r="CC4" s="30" t="s">
        <v>33</v>
      </c>
      <c r="CD4" s="27" t="s">
        <v>29</v>
      </c>
      <c r="CE4" s="28" t="s">
        <v>30</v>
      </c>
      <c r="CF4" s="28" t="s">
        <v>31</v>
      </c>
      <c r="CG4" s="29" t="s">
        <v>32</v>
      </c>
      <c r="CH4" s="29" t="s">
        <v>33</v>
      </c>
      <c r="CI4" s="32" t="s">
        <v>29</v>
      </c>
      <c r="CJ4" s="28" t="s">
        <v>30</v>
      </c>
      <c r="CK4" s="28" t="s">
        <v>31</v>
      </c>
      <c r="CL4" s="29" t="s">
        <v>32</v>
      </c>
      <c r="CM4" s="31" t="s">
        <v>33</v>
      </c>
      <c r="CN4" s="29" t="s">
        <v>29</v>
      </c>
      <c r="CO4" s="28" t="s">
        <v>30</v>
      </c>
      <c r="CP4" s="28" t="s">
        <v>31</v>
      </c>
      <c r="CQ4" s="29" t="s">
        <v>32</v>
      </c>
      <c r="CR4" s="29" t="s">
        <v>33</v>
      </c>
      <c r="CS4" s="32" t="s">
        <v>29</v>
      </c>
      <c r="CT4" s="28" t="s">
        <v>30</v>
      </c>
      <c r="CU4" s="28" t="s">
        <v>31</v>
      </c>
      <c r="CV4" s="29" t="s">
        <v>32</v>
      </c>
      <c r="CW4" s="31" t="s">
        <v>33</v>
      </c>
      <c r="CX4" s="29" t="s">
        <v>29</v>
      </c>
      <c r="CY4" s="28" t="s">
        <v>30</v>
      </c>
      <c r="CZ4" s="28" t="s">
        <v>31</v>
      </c>
      <c r="DA4" s="29" t="s">
        <v>32</v>
      </c>
      <c r="DB4" s="30" t="s">
        <v>33</v>
      </c>
      <c r="DC4" s="204"/>
      <c r="DD4" s="206"/>
      <c r="DE4" s="208"/>
      <c r="DF4" s="206"/>
      <c r="DG4" s="210"/>
    </row>
    <row r="5" spans="1:111" x14ac:dyDescent="0.25">
      <c r="A5" s="154" t="str">
        <f>'Enfants+Enseignants'!A3</f>
        <v>ARBONA Baptiste</v>
      </c>
      <c r="B5" s="94"/>
      <c r="C5" s="95"/>
      <c r="D5" s="96"/>
      <c r="E5" s="96"/>
      <c r="F5" s="97"/>
      <c r="G5" s="98"/>
      <c r="H5" s="99"/>
      <c r="I5" s="99"/>
      <c r="J5" s="99"/>
      <c r="K5" s="100"/>
      <c r="L5" s="99"/>
      <c r="M5" s="99"/>
      <c r="N5" s="99"/>
      <c r="O5" s="99"/>
      <c r="P5" s="99"/>
      <c r="Q5" s="98"/>
      <c r="R5" s="99"/>
      <c r="S5" s="99"/>
      <c r="T5" s="99"/>
      <c r="U5" s="100"/>
      <c r="V5" s="99"/>
      <c r="W5" s="99"/>
      <c r="X5" s="99"/>
      <c r="Y5" s="99"/>
      <c r="Z5" s="100"/>
      <c r="AA5" s="101"/>
      <c r="AB5" s="102"/>
      <c r="AC5" s="102"/>
      <c r="AD5" s="102"/>
      <c r="AE5" s="102"/>
      <c r="AF5" s="101"/>
      <c r="AG5" s="102"/>
      <c r="AH5" s="102"/>
      <c r="AI5" s="102"/>
      <c r="AJ5" s="103"/>
      <c r="AK5" s="102"/>
      <c r="AL5" s="102"/>
      <c r="AM5" s="102"/>
      <c r="AN5" s="102"/>
      <c r="AO5" s="104"/>
      <c r="AP5" s="102"/>
      <c r="AQ5" s="102"/>
      <c r="AR5" s="102"/>
      <c r="AS5" s="102"/>
      <c r="AT5" s="102"/>
      <c r="AU5" s="105"/>
      <c r="AV5" s="102"/>
      <c r="AW5" s="102"/>
      <c r="AX5" s="102"/>
      <c r="AY5" s="104"/>
      <c r="AZ5" s="102"/>
      <c r="BA5" s="102"/>
      <c r="BB5" s="102"/>
      <c r="BC5" s="102"/>
      <c r="BD5" s="103"/>
      <c r="BE5" s="101"/>
      <c r="BF5" s="102"/>
      <c r="BG5" s="102"/>
      <c r="BH5" s="102"/>
      <c r="BI5" s="102"/>
      <c r="BJ5" s="105"/>
      <c r="BK5" s="102"/>
      <c r="BL5" s="102"/>
      <c r="BM5" s="102"/>
      <c r="BN5" s="104"/>
      <c r="BO5" s="102"/>
      <c r="BP5" s="102"/>
      <c r="BQ5" s="102"/>
      <c r="BR5" s="102"/>
      <c r="BS5" s="102"/>
      <c r="BT5" s="105"/>
      <c r="BU5" s="102"/>
      <c r="BV5" s="102"/>
      <c r="BW5" s="102"/>
      <c r="BX5" s="104"/>
      <c r="BY5" s="102"/>
      <c r="BZ5" s="102"/>
      <c r="CA5" s="102"/>
      <c r="CB5" s="102"/>
      <c r="CC5" s="103"/>
      <c r="CD5" s="101"/>
      <c r="CE5" s="102"/>
      <c r="CF5" s="102"/>
      <c r="CG5" s="102"/>
      <c r="CH5" s="102"/>
      <c r="CI5" s="105"/>
      <c r="CJ5" s="102"/>
      <c r="CK5" s="102"/>
      <c r="CL5" s="102"/>
      <c r="CM5" s="104"/>
      <c r="CN5" s="102"/>
      <c r="CO5" s="102"/>
      <c r="CP5" s="102"/>
      <c r="CQ5" s="102"/>
      <c r="CR5" s="102"/>
      <c r="CS5" s="105"/>
      <c r="CT5" s="102"/>
      <c r="CU5" s="102"/>
      <c r="CV5" s="102"/>
      <c r="CW5" s="104"/>
      <c r="CX5" s="102"/>
      <c r="CY5" s="102"/>
      <c r="CZ5" s="102"/>
      <c r="DA5" s="102"/>
      <c r="DB5" s="102"/>
      <c r="DC5" s="132">
        <f>B5+G5+L5+Q5+V5+AA5+AF5+AK5+AP5+AU5+AZ5+BE5+BJ5+BO5+BT5+BY5+CD5+CI5+CN5+CS5+CX5</f>
        <v>0</v>
      </c>
      <c r="DD5" s="132">
        <f t="shared" ref="DD5:DG5" si="0">C5+H5+M5+R5+W5+AB5+AG5+AL5+AQ5+AV5+BA5+BF5+BK5+BP5+BU5+BZ5+CE5+CJ5+CO5+CT5+CY5</f>
        <v>0</v>
      </c>
      <c r="DE5" s="132">
        <f t="shared" si="0"/>
        <v>0</v>
      </c>
      <c r="DF5" s="132">
        <f t="shared" si="0"/>
        <v>0</v>
      </c>
      <c r="DG5" s="140">
        <f t="shared" si="0"/>
        <v>0</v>
      </c>
    </row>
    <row r="6" spans="1:111" x14ac:dyDescent="0.25">
      <c r="A6" s="153" t="str">
        <f>'Enfants+Enseignants'!A4</f>
        <v>ARBONA Maël</v>
      </c>
      <c r="B6" s="98"/>
      <c r="C6" s="95"/>
      <c r="D6" s="99"/>
      <c r="E6" s="99"/>
      <c r="F6" s="100"/>
      <c r="G6" s="98"/>
      <c r="H6" s="99"/>
      <c r="I6" s="99"/>
      <c r="J6" s="99"/>
      <c r="K6" s="100"/>
      <c r="L6" s="99"/>
      <c r="M6" s="99"/>
      <c r="N6" s="99"/>
      <c r="O6" s="99"/>
      <c r="P6" s="99"/>
      <c r="Q6" s="98"/>
      <c r="R6" s="99"/>
      <c r="S6" s="99"/>
      <c r="T6" s="99"/>
      <c r="U6" s="100"/>
      <c r="V6" s="99"/>
      <c r="W6" s="99"/>
      <c r="X6" s="99"/>
      <c r="Y6" s="99"/>
      <c r="Z6" s="100"/>
      <c r="AA6" s="101"/>
      <c r="AB6" s="102"/>
      <c r="AC6" s="102"/>
      <c r="AD6" s="102"/>
      <c r="AE6" s="102"/>
      <c r="AF6" s="101"/>
      <c r="AG6" s="102"/>
      <c r="AH6" s="102"/>
      <c r="AI6" s="102"/>
      <c r="AJ6" s="103"/>
      <c r="AK6" s="102"/>
      <c r="AL6" s="102"/>
      <c r="AM6" s="102"/>
      <c r="AN6" s="102"/>
      <c r="AO6" s="104"/>
      <c r="AP6" s="102"/>
      <c r="AQ6" s="102"/>
      <c r="AR6" s="102"/>
      <c r="AS6" s="102"/>
      <c r="AT6" s="102"/>
      <c r="AU6" s="105"/>
      <c r="AV6" s="102"/>
      <c r="AW6" s="102"/>
      <c r="AX6" s="102"/>
      <c r="AY6" s="104"/>
      <c r="AZ6" s="102"/>
      <c r="BA6" s="102"/>
      <c r="BB6" s="102"/>
      <c r="BC6" s="102"/>
      <c r="BD6" s="103"/>
      <c r="BE6" s="101"/>
      <c r="BF6" s="102"/>
      <c r="BG6" s="102"/>
      <c r="BH6" s="102"/>
      <c r="BI6" s="102"/>
      <c r="BJ6" s="105"/>
      <c r="BK6" s="102"/>
      <c r="BL6" s="102"/>
      <c r="BM6" s="102"/>
      <c r="BN6" s="104"/>
      <c r="BO6" s="102"/>
      <c r="BP6" s="102"/>
      <c r="BQ6" s="102"/>
      <c r="BR6" s="102"/>
      <c r="BS6" s="102"/>
      <c r="BT6" s="105"/>
      <c r="BU6" s="102"/>
      <c r="BV6" s="102"/>
      <c r="BW6" s="102"/>
      <c r="BX6" s="104"/>
      <c r="BY6" s="102"/>
      <c r="BZ6" s="102"/>
      <c r="CA6" s="102"/>
      <c r="CB6" s="102"/>
      <c r="CC6" s="103"/>
      <c r="CD6" s="101"/>
      <c r="CE6" s="102"/>
      <c r="CF6" s="102"/>
      <c r="CG6" s="102"/>
      <c r="CH6" s="102"/>
      <c r="CI6" s="105"/>
      <c r="CJ6" s="102"/>
      <c r="CK6" s="102"/>
      <c r="CL6" s="102"/>
      <c r="CM6" s="104"/>
      <c r="CN6" s="102"/>
      <c r="CO6" s="102"/>
      <c r="CP6" s="102"/>
      <c r="CQ6" s="102"/>
      <c r="CR6" s="102"/>
      <c r="CS6" s="105"/>
      <c r="CT6" s="102"/>
      <c r="CU6" s="102"/>
      <c r="CV6" s="102"/>
      <c r="CW6" s="104"/>
      <c r="CX6" s="102"/>
      <c r="CY6" s="102"/>
      <c r="CZ6" s="102"/>
      <c r="DA6" s="102"/>
      <c r="DB6" s="102"/>
      <c r="DC6" s="130">
        <f t="shared" ref="DC6:DC69" si="1">B6+G6+L6+Q6+V6+AA6+AF6+AK6+AP6+AU6+AZ6+BE6+BJ6+BO6+BT6+BY6+CD6+CI6+CN6+CS6+CX6</f>
        <v>0</v>
      </c>
      <c r="DD6" s="130">
        <f t="shared" ref="DD6:DD69" si="2">C6+H6+M6+R6+W6+AB6+AG6+AL6+AQ6+AV6+BA6+BF6+BK6+BP6+BU6+BZ6+CE6+CJ6+CO6+CT6+CY6</f>
        <v>0</v>
      </c>
      <c r="DE6" s="130">
        <f t="shared" ref="DE6:DE69" si="3">D6+I6+N6+S6+X6+AC6+AH6+AM6+AR6+AW6+BB6+BG6+BL6+BQ6+BV6+CA6+CF6+CK6+CP6+CU6+CZ6</f>
        <v>0</v>
      </c>
      <c r="DF6" s="130">
        <f t="shared" ref="DF6:DF69" si="4">E6+J6+O6+T6+Y6+AD6+AI6+AN6+AS6+AX6+BC6+BH6+BM6+BR6+BW6+CB6+CG6+CL6+CQ6+CV6+DA6</f>
        <v>0</v>
      </c>
      <c r="DG6" s="131">
        <f t="shared" ref="DG6:DG69" si="5">F6+K6+P6+U6+Z6+AE6+AJ6+AO6+AT6+AY6+BD6+BI6+BN6+BS6+BX6+CC6+CH6+CM6+CR6+CW6+DB6</f>
        <v>0</v>
      </c>
    </row>
    <row r="7" spans="1:111" x14ac:dyDescent="0.25">
      <c r="A7" s="153" t="str">
        <f>'Enfants+Enseignants'!A5</f>
        <v>AUBIN Lorenzo</v>
      </c>
      <c r="B7" s="98"/>
      <c r="C7" s="95"/>
      <c r="D7" s="99"/>
      <c r="E7" s="99"/>
      <c r="F7" s="100"/>
      <c r="G7" s="98"/>
      <c r="H7" s="99"/>
      <c r="I7" s="99"/>
      <c r="J7" s="99"/>
      <c r="K7" s="100"/>
      <c r="L7" s="99"/>
      <c r="M7" s="99"/>
      <c r="N7" s="99"/>
      <c r="O7" s="99"/>
      <c r="P7" s="99"/>
      <c r="Q7" s="98"/>
      <c r="R7" s="99"/>
      <c r="S7" s="99"/>
      <c r="T7" s="99"/>
      <c r="U7" s="100"/>
      <c r="V7" s="99"/>
      <c r="W7" s="99"/>
      <c r="X7" s="99"/>
      <c r="Y7" s="99"/>
      <c r="Z7" s="100"/>
      <c r="AA7" s="101"/>
      <c r="AB7" s="102"/>
      <c r="AC7" s="102"/>
      <c r="AD7" s="102"/>
      <c r="AE7" s="102"/>
      <c r="AF7" s="101"/>
      <c r="AG7" s="102"/>
      <c r="AH7" s="102"/>
      <c r="AI7" s="102"/>
      <c r="AJ7" s="103"/>
      <c r="AK7" s="102"/>
      <c r="AL7" s="102"/>
      <c r="AM7" s="102"/>
      <c r="AN7" s="102"/>
      <c r="AO7" s="104"/>
      <c r="AP7" s="102"/>
      <c r="AQ7" s="102"/>
      <c r="AR7" s="102"/>
      <c r="AS7" s="102"/>
      <c r="AT7" s="102"/>
      <c r="AU7" s="105"/>
      <c r="AV7" s="102"/>
      <c r="AW7" s="102"/>
      <c r="AX7" s="102"/>
      <c r="AY7" s="104"/>
      <c r="AZ7" s="102"/>
      <c r="BA7" s="102"/>
      <c r="BB7" s="102"/>
      <c r="BC7" s="102"/>
      <c r="BD7" s="103"/>
      <c r="BE7" s="101"/>
      <c r="BF7" s="102"/>
      <c r="BG7" s="102"/>
      <c r="BH7" s="102"/>
      <c r="BI7" s="102"/>
      <c r="BJ7" s="105"/>
      <c r="BK7" s="102"/>
      <c r="BL7" s="102"/>
      <c r="BM7" s="102"/>
      <c r="BN7" s="104"/>
      <c r="BO7" s="102"/>
      <c r="BP7" s="102"/>
      <c r="BQ7" s="102"/>
      <c r="BR7" s="102"/>
      <c r="BS7" s="102"/>
      <c r="BT7" s="105"/>
      <c r="BU7" s="102"/>
      <c r="BV7" s="102"/>
      <c r="BW7" s="102"/>
      <c r="BX7" s="104"/>
      <c r="BY7" s="102"/>
      <c r="BZ7" s="102"/>
      <c r="CA7" s="102"/>
      <c r="CB7" s="102"/>
      <c r="CC7" s="103"/>
      <c r="CD7" s="101"/>
      <c r="CE7" s="102"/>
      <c r="CF7" s="102"/>
      <c r="CG7" s="102"/>
      <c r="CH7" s="102"/>
      <c r="CI7" s="105"/>
      <c r="CJ7" s="102"/>
      <c r="CK7" s="102"/>
      <c r="CL7" s="102"/>
      <c r="CM7" s="104"/>
      <c r="CN7" s="102"/>
      <c r="CO7" s="102"/>
      <c r="CP7" s="102"/>
      <c r="CQ7" s="102"/>
      <c r="CR7" s="102"/>
      <c r="CS7" s="105"/>
      <c r="CT7" s="102"/>
      <c r="CU7" s="102"/>
      <c r="CV7" s="102"/>
      <c r="CW7" s="104"/>
      <c r="CX7" s="102"/>
      <c r="CY7" s="102"/>
      <c r="CZ7" s="102"/>
      <c r="DA7" s="102"/>
      <c r="DB7" s="102"/>
      <c r="DC7" s="130">
        <f t="shared" si="1"/>
        <v>0</v>
      </c>
      <c r="DD7" s="130">
        <f t="shared" si="2"/>
        <v>0</v>
      </c>
      <c r="DE7" s="130">
        <f t="shared" si="3"/>
        <v>0</v>
      </c>
      <c r="DF7" s="130">
        <f t="shared" si="4"/>
        <v>0</v>
      </c>
      <c r="DG7" s="131">
        <f t="shared" si="5"/>
        <v>0</v>
      </c>
    </row>
    <row r="8" spans="1:111" x14ac:dyDescent="0.25">
      <c r="A8" s="153" t="str">
        <f>'Enfants+Enseignants'!A6</f>
        <v>AUDOIN-ROUGE Arthur</v>
      </c>
      <c r="B8" s="98"/>
      <c r="C8" s="95"/>
      <c r="D8" s="99"/>
      <c r="E8" s="99"/>
      <c r="F8" s="100"/>
      <c r="G8" s="98"/>
      <c r="H8" s="99"/>
      <c r="I8" s="99"/>
      <c r="J8" s="99"/>
      <c r="K8" s="100"/>
      <c r="L8" s="99"/>
      <c r="M8" s="99"/>
      <c r="N8" s="99"/>
      <c r="O8" s="99"/>
      <c r="P8" s="99"/>
      <c r="Q8" s="98"/>
      <c r="R8" s="99"/>
      <c r="S8" s="99"/>
      <c r="T8" s="99"/>
      <c r="U8" s="100"/>
      <c r="V8" s="99"/>
      <c r="W8" s="99"/>
      <c r="X8" s="99"/>
      <c r="Y8" s="99"/>
      <c r="Z8" s="100"/>
      <c r="AA8" s="101"/>
      <c r="AB8" s="102"/>
      <c r="AC8" s="102"/>
      <c r="AD8" s="102"/>
      <c r="AE8" s="102"/>
      <c r="AF8" s="101"/>
      <c r="AG8" s="102"/>
      <c r="AH8" s="102"/>
      <c r="AI8" s="102"/>
      <c r="AJ8" s="103"/>
      <c r="AK8" s="102"/>
      <c r="AL8" s="102"/>
      <c r="AM8" s="102"/>
      <c r="AN8" s="102"/>
      <c r="AO8" s="104"/>
      <c r="AP8" s="102"/>
      <c r="AQ8" s="102"/>
      <c r="AR8" s="102"/>
      <c r="AS8" s="102"/>
      <c r="AT8" s="102"/>
      <c r="AU8" s="105"/>
      <c r="AV8" s="102"/>
      <c r="AW8" s="102"/>
      <c r="AX8" s="102"/>
      <c r="AY8" s="104"/>
      <c r="AZ8" s="102"/>
      <c r="BA8" s="102"/>
      <c r="BB8" s="102"/>
      <c r="BC8" s="102"/>
      <c r="BD8" s="103"/>
      <c r="BE8" s="101"/>
      <c r="BF8" s="102"/>
      <c r="BG8" s="102"/>
      <c r="BH8" s="102"/>
      <c r="BI8" s="102"/>
      <c r="BJ8" s="105"/>
      <c r="BK8" s="102"/>
      <c r="BL8" s="102"/>
      <c r="BM8" s="102"/>
      <c r="BN8" s="104"/>
      <c r="BO8" s="102"/>
      <c r="BP8" s="102"/>
      <c r="BQ8" s="102"/>
      <c r="BR8" s="102"/>
      <c r="BS8" s="102"/>
      <c r="BT8" s="105"/>
      <c r="BU8" s="102"/>
      <c r="BV8" s="102"/>
      <c r="BW8" s="102"/>
      <c r="BX8" s="104"/>
      <c r="BY8" s="102"/>
      <c r="BZ8" s="102"/>
      <c r="CA8" s="102"/>
      <c r="CB8" s="102"/>
      <c r="CC8" s="103"/>
      <c r="CD8" s="101"/>
      <c r="CE8" s="102"/>
      <c r="CF8" s="102"/>
      <c r="CG8" s="102"/>
      <c r="CH8" s="102"/>
      <c r="CI8" s="105"/>
      <c r="CJ8" s="102"/>
      <c r="CK8" s="102"/>
      <c r="CL8" s="102"/>
      <c r="CM8" s="104"/>
      <c r="CN8" s="102"/>
      <c r="CO8" s="102"/>
      <c r="CP8" s="102"/>
      <c r="CQ8" s="102"/>
      <c r="CR8" s="102"/>
      <c r="CS8" s="105"/>
      <c r="CT8" s="102"/>
      <c r="CU8" s="102"/>
      <c r="CV8" s="102"/>
      <c r="CW8" s="104"/>
      <c r="CX8" s="102"/>
      <c r="CY8" s="102"/>
      <c r="CZ8" s="102"/>
      <c r="DA8" s="102"/>
      <c r="DB8" s="102"/>
      <c r="DC8" s="130">
        <f t="shared" si="1"/>
        <v>0</v>
      </c>
      <c r="DD8" s="130">
        <f t="shared" si="2"/>
        <v>0</v>
      </c>
      <c r="DE8" s="130">
        <f t="shared" si="3"/>
        <v>0</v>
      </c>
      <c r="DF8" s="130">
        <f t="shared" si="4"/>
        <v>0</v>
      </c>
      <c r="DG8" s="131">
        <f t="shared" si="5"/>
        <v>0</v>
      </c>
    </row>
    <row r="9" spans="1:111" x14ac:dyDescent="0.25">
      <c r="A9" s="153" t="str">
        <f>'Enfants+Enseignants'!A7</f>
        <v>AUSSET Rémy</v>
      </c>
      <c r="B9" s="98"/>
      <c r="C9" s="95"/>
      <c r="D9" s="99"/>
      <c r="E9" s="99"/>
      <c r="F9" s="100"/>
      <c r="G9" s="98"/>
      <c r="H9" s="99"/>
      <c r="I9" s="99"/>
      <c r="J9" s="99"/>
      <c r="K9" s="100"/>
      <c r="L9" s="99"/>
      <c r="M9" s="99"/>
      <c r="N9" s="99"/>
      <c r="O9" s="99"/>
      <c r="P9" s="99"/>
      <c r="Q9" s="98"/>
      <c r="R9" s="99"/>
      <c r="S9" s="99"/>
      <c r="T9" s="99"/>
      <c r="U9" s="100"/>
      <c r="V9" s="99"/>
      <c r="W9" s="99"/>
      <c r="X9" s="99"/>
      <c r="Y9" s="99"/>
      <c r="Z9" s="100"/>
      <c r="AA9" s="101"/>
      <c r="AB9" s="102"/>
      <c r="AC9" s="102"/>
      <c r="AD9" s="102"/>
      <c r="AE9" s="102"/>
      <c r="AF9" s="101"/>
      <c r="AG9" s="102"/>
      <c r="AH9" s="102"/>
      <c r="AI9" s="102"/>
      <c r="AJ9" s="103"/>
      <c r="AK9" s="102"/>
      <c r="AL9" s="102"/>
      <c r="AM9" s="102"/>
      <c r="AN9" s="102"/>
      <c r="AO9" s="104"/>
      <c r="AP9" s="102"/>
      <c r="AQ9" s="102"/>
      <c r="AR9" s="102"/>
      <c r="AS9" s="102"/>
      <c r="AT9" s="102"/>
      <c r="AU9" s="105"/>
      <c r="AV9" s="102"/>
      <c r="AW9" s="102"/>
      <c r="AX9" s="102"/>
      <c r="AY9" s="104"/>
      <c r="AZ9" s="102"/>
      <c r="BA9" s="102"/>
      <c r="BB9" s="102"/>
      <c r="BC9" s="102"/>
      <c r="BD9" s="103"/>
      <c r="BE9" s="101"/>
      <c r="BF9" s="102"/>
      <c r="BG9" s="102"/>
      <c r="BH9" s="102"/>
      <c r="BI9" s="102"/>
      <c r="BJ9" s="105"/>
      <c r="BK9" s="102"/>
      <c r="BL9" s="102"/>
      <c r="BM9" s="102"/>
      <c r="BN9" s="104"/>
      <c r="BO9" s="102"/>
      <c r="BP9" s="102"/>
      <c r="BQ9" s="102"/>
      <c r="BR9" s="102"/>
      <c r="BS9" s="102"/>
      <c r="BT9" s="105"/>
      <c r="BU9" s="102"/>
      <c r="BV9" s="102"/>
      <c r="BW9" s="102"/>
      <c r="BX9" s="104"/>
      <c r="BY9" s="102"/>
      <c r="BZ9" s="102"/>
      <c r="CA9" s="102"/>
      <c r="CB9" s="102"/>
      <c r="CC9" s="103"/>
      <c r="CD9" s="101"/>
      <c r="CE9" s="102"/>
      <c r="CF9" s="102"/>
      <c r="CG9" s="102"/>
      <c r="CH9" s="102"/>
      <c r="CI9" s="105"/>
      <c r="CJ9" s="102"/>
      <c r="CK9" s="102"/>
      <c r="CL9" s="102"/>
      <c r="CM9" s="104"/>
      <c r="CN9" s="102"/>
      <c r="CO9" s="102"/>
      <c r="CP9" s="102"/>
      <c r="CQ9" s="102"/>
      <c r="CR9" s="102"/>
      <c r="CS9" s="105"/>
      <c r="CT9" s="102"/>
      <c r="CU9" s="102"/>
      <c r="CV9" s="102"/>
      <c r="CW9" s="104"/>
      <c r="CX9" s="102"/>
      <c r="CY9" s="102"/>
      <c r="CZ9" s="102"/>
      <c r="DA9" s="102"/>
      <c r="DB9" s="102"/>
      <c r="DC9" s="130">
        <f t="shared" si="1"/>
        <v>0</v>
      </c>
      <c r="DD9" s="130">
        <f t="shared" si="2"/>
        <v>0</v>
      </c>
      <c r="DE9" s="130">
        <f t="shared" si="3"/>
        <v>0</v>
      </c>
      <c r="DF9" s="130">
        <f t="shared" si="4"/>
        <v>0</v>
      </c>
      <c r="DG9" s="131">
        <f t="shared" si="5"/>
        <v>0</v>
      </c>
    </row>
    <row r="10" spans="1:111" x14ac:dyDescent="0.25">
      <c r="A10" s="153" t="str">
        <f>'Enfants+Enseignants'!A8</f>
        <v>BACH Emma</v>
      </c>
      <c r="B10" s="98"/>
      <c r="C10" s="95"/>
      <c r="D10" s="99"/>
      <c r="E10" s="99"/>
      <c r="F10" s="100"/>
      <c r="G10" s="98"/>
      <c r="H10" s="99"/>
      <c r="I10" s="99"/>
      <c r="J10" s="99"/>
      <c r="K10" s="100"/>
      <c r="L10" s="99"/>
      <c r="M10" s="99"/>
      <c r="N10" s="99"/>
      <c r="O10" s="99"/>
      <c r="P10" s="99"/>
      <c r="Q10" s="98"/>
      <c r="R10" s="99"/>
      <c r="S10" s="99"/>
      <c r="T10" s="99"/>
      <c r="U10" s="100"/>
      <c r="V10" s="99"/>
      <c r="W10" s="99"/>
      <c r="X10" s="99"/>
      <c r="Y10" s="99"/>
      <c r="Z10" s="100"/>
      <c r="AA10" s="101"/>
      <c r="AB10" s="102"/>
      <c r="AC10" s="102"/>
      <c r="AD10" s="102"/>
      <c r="AE10" s="102"/>
      <c r="AF10" s="101"/>
      <c r="AG10" s="102"/>
      <c r="AH10" s="102"/>
      <c r="AI10" s="102"/>
      <c r="AJ10" s="103"/>
      <c r="AK10" s="102"/>
      <c r="AL10" s="102"/>
      <c r="AM10" s="102"/>
      <c r="AN10" s="102"/>
      <c r="AO10" s="104"/>
      <c r="AP10" s="102"/>
      <c r="AQ10" s="102"/>
      <c r="AR10" s="102"/>
      <c r="AS10" s="102"/>
      <c r="AT10" s="102"/>
      <c r="AU10" s="105"/>
      <c r="AV10" s="102"/>
      <c r="AW10" s="102"/>
      <c r="AX10" s="102"/>
      <c r="AY10" s="104"/>
      <c r="AZ10" s="102"/>
      <c r="BA10" s="102"/>
      <c r="BB10" s="102"/>
      <c r="BC10" s="102"/>
      <c r="BD10" s="103"/>
      <c r="BE10" s="101"/>
      <c r="BF10" s="102"/>
      <c r="BG10" s="102"/>
      <c r="BH10" s="102"/>
      <c r="BI10" s="102"/>
      <c r="BJ10" s="105"/>
      <c r="BK10" s="102"/>
      <c r="BL10" s="102"/>
      <c r="BM10" s="102"/>
      <c r="BN10" s="104"/>
      <c r="BO10" s="102"/>
      <c r="BP10" s="102"/>
      <c r="BQ10" s="102"/>
      <c r="BR10" s="102"/>
      <c r="BS10" s="102"/>
      <c r="BT10" s="105"/>
      <c r="BU10" s="102"/>
      <c r="BV10" s="102"/>
      <c r="BW10" s="102"/>
      <c r="BX10" s="104"/>
      <c r="BY10" s="102"/>
      <c r="BZ10" s="102"/>
      <c r="CA10" s="102"/>
      <c r="CB10" s="102"/>
      <c r="CC10" s="103"/>
      <c r="CD10" s="101"/>
      <c r="CE10" s="102"/>
      <c r="CF10" s="102"/>
      <c r="CG10" s="102"/>
      <c r="CH10" s="102"/>
      <c r="CI10" s="105"/>
      <c r="CJ10" s="102"/>
      <c r="CK10" s="102"/>
      <c r="CL10" s="102"/>
      <c r="CM10" s="104"/>
      <c r="CN10" s="102"/>
      <c r="CO10" s="102"/>
      <c r="CP10" s="102"/>
      <c r="CQ10" s="102"/>
      <c r="CR10" s="102"/>
      <c r="CS10" s="105"/>
      <c r="CT10" s="102"/>
      <c r="CU10" s="102"/>
      <c r="CV10" s="102"/>
      <c r="CW10" s="104"/>
      <c r="CX10" s="102"/>
      <c r="CY10" s="102"/>
      <c r="CZ10" s="102"/>
      <c r="DA10" s="102"/>
      <c r="DB10" s="102"/>
      <c r="DC10" s="130">
        <f t="shared" si="1"/>
        <v>0</v>
      </c>
      <c r="DD10" s="130">
        <f t="shared" si="2"/>
        <v>0</v>
      </c>
      <c r="DE10" s="130">
        <f t="shared" si="3"/>
        <v>0</v>
      </c>
      <c r="DF10" s="130">
        <f t="shared" si="4"/>
        <v>0</v>
      </c>
      <c r="DG10" s="131">
        <f t="shared" si="5"/>
        <v>0</v>
      </c>
    </row>
    <row r="11" spans="1:111" x14ac:dyDescent="0.25">
      <c r="A11" s="153" t="str">
        <f>'Enfants+Enseignants'!A9</f>
        <v>BALLESTER Aïnoa</v>
      </c>
      <c r="B11" s="98"/>
      <c r="C11" s="95"/>
      <c r="D11" s="99"/>
      <c r="E11" s="99"/>
      <c r="F11" s="100"/>
      <c r="G11" s="98"/>
      <c r="H11" s="99"/>
      <c r="I11" s="99"/>
      <c r="J11" s="99"/>
      <c r="K11" s="100"/>
      <c r="L11" s="99"/>
      <c r="M11" s="99"/>
      <c r="N11" s="99"/>
      <c r="O11" s="99"/>
      <c r="P11" s="99"/>
      <c r="Q11" s="98"/>
      <c r="R11" s="99"/>
      <c r="S11" s="99"/>
      <c r="T11" s="99"/>
      <c r="U11" s="100"/>
      <c r="V11" s="99"/>
      <c r="W11" s="99"/>
      <c r="X11" s="99"/>
      <c r="Y11" s="99"/>
      <c r="Z11" s="100"/>
      <c r="AA11" s="101"/>
      <c r="AB11" s="102"/>
      <c r="AC11" s="102"/>
      <c r="AD11" s="102"/>
      <c r="AE11" s="102"/>
      <c r="AF11" s="101"/>
      <c r="AG11" s="102"/>
      <c r="AH11" s="102"/>
      <c r="AI11" s="102"/>
      <c r="AJ11" s="103"/>
      <c r="AK11" s="102"/>
      <c r="AL11" s="102"/>
      <c r="AM11" s="102"/>
      <c r="AN11" s="102"/>
      <c r="AO11" s="104"/>
      <c r="AP11" s="102"/>
      <c r="AQ11" s="102"/>
      <c r="AR11" s="102"/>
      <c r="AS11" s="102"/>
      <c r="AT11" s="102"/>
      <c r="AU11" s="105"/>
      <c r="AV11" s="102"/>
      <c r="AW11" s="102"/>
      <c r="AX11" s="102"/>
      <c r="AY11" s="104"/>
      <c r="AZ11" s="102"/>
      <c r="BA11" s="102"/>
      <c r="BB11" s="102"/>
      <c r="BC11" s="102"/>
      <c r="BD11" s="103"/>
      <c r="BE11" s="101"/>
      <c r="BF11" s="102"/>
      <c r="BG11" s="102"/>
      <c r="BH11" s="102"/>
      <c r="BI11" s="102"/>
      <c r="BJ11" s="105"/>
      <c r="BK11" s="102"/>
      <c r="BL11" s="102"/>
      <c r="BM11" s="102"/>
      <c r="BN11" s="104"/>
      <c r="BO11" s="102"/>
      <c r="BP11" s="102"/>
      <c r="BQ11" s="102"/>
      <c r="BR11" s="102"/>
      <c r="BS11" s="102"/>
      <c r="BT11" s="105"/>
      <c r="BU11" s="102"/>
      <c r="BV11" s="102"/>
      <c r="BW11" s="102"/>
      <c r="BX11" s="104"/>
      <c r="BY11" s="102"/>
      <c r="BZ11" s="102"/>
      <c r="CA11" s="102"/>
      <c r="CB11" s="102"/>
      <c r="CC11" s="103"/>
      <c r="CD11" s="101"/>
      <c r="CE11" s="102"/>
      <c r="CF11" s="102"/>
      <c r="CG11" s="102"/>
      <c r="CH11" s="102"/>
      <c r="CI11" s="105"/>
      <c r="CJ11" s="102"/>
      <c r="CK11" s="102"/>
      <c r="CL11" s="102"/>
      <c r="CM11" s="104"/>
      <c r="CN11" s="102"/>
      <c r="CO11" s="102"/>
      <c r="CP11" s="102"/>
      <c r="CQ11" s="102"/>
      <c r="CR11" s="102"/>
      <c r="CS11" s="105"/>
      <c r="CT11" s="102"/>
      <c r="CU11" s="102"/>
      <c r="CV11" s="102"/>
      <c r="CW11" s="104"/>
      <c r="CX11" s="102"/>
      <c r="CY11" s="102"/>
      <c r="CZ11" s="102"/>
      <c r="DA11" s="102"/>
      <c r="DB11" s="102"/>
      <c r="DC11" s="130">
        <f t="shared" si="1"/>
        <v>0</v>
      </c>
      <c r="DD11" s="130">
        <f t="shared" si="2"/>
        <v>0</v>
      </c>
      <c r="DE11" s="130">
        <f t="shared" si="3"/>
        <v>0</v>
      </c>
      <c r="DF11" s="130">
        <f t="shared" si="4"/>
        <v>0</v>
      </c>
      <c r="DG11" s="131">
        <f t="shared" si="5"/>
        <v>0</v>
      </c>
    </row>
    <row r="12" spans="1:111" x14ac:dyDescent="0.25">
      <c r="A12" s="92" t="str">
        <f>'Enfants+Enseignants'!A10</f>
        <v>BALLESTER Erwann</v>
      </c>
      <c r="B12" s="98"/>
      <c r="C12" s="95"/>
      <c r="D12" s="99"/>
      <c r="E12" s="99"/>
      <c r="F12" s="100"/>
      <c r="G12" s="98"/>
      <c r="H12" s="99"/>
      <c r="I12" s="99"/>
      <c r="J12" s="99"/>
      <c r="K12" s="100"/>
      <c r="L12" s="99"/>
      <c r="M12" s="99"/>
      <c r="N12" s="99"/>
      <c r="O12" s="99"/>
      <c r="P12" s="99"/>
      <c r="Q12" s="98"/>
      <c r="R12" s="99"/>
      <c r="S12" s="99"/>
      <c r="T12" s="99"/>
      <c r="U12" s="100"/>
      <c r="V12" s="99"/>
      <c r="W12" s="99"/>
      <c r="X12" s="99"/>
      <c r="Y12" s="99"/>
      <c r="Z12" s="100"/>
      <c r="AA12" s="101"/>
      <c r="AB12" s="102"/>
      <c r="AC12" s="102"/>
      <c r="AD12" s="102"/>
      <c r="AE12" s="102"/>
      <c r="AF12" s="101"/>
      <c r="AG12" s="102"/>
      <c r="AH12" s="102"/>
      <c r="AI12" s="102"/>
      <c r="AJ12" s="103"/>
      <c r="AK12" s="102"/>
      <c r="AL12" s="102"/>
      <c r="AM12" s="102"/>
      <c r="AN12" s="102"/>
      <c r="AO12" s="104"/>
      <c r="AP12" s="102"/>
      <c r="AQ12" s="102"/>
      <c r="AR12" s="102"/>
      <c r="AS12" s="102"/>
      <c r="AT12" s="102"/>
      <c r="AU12" s="105"/>
      <c r="AV12" s="102"/>
      <c r="AW12" s="102"/>
      <c r="AX12" s="102"/>
      <c r="AY12" s="104"/>
      <c r="AZ12" s="102"/>
      <c r="BA12" s="102"/>
      <c r="BB12" s="102"/>
      <c r="BC12" s="102"/>
      <c r="BD12" s="103"/>
      <c r="BE12" s="101"/>
      <c r="BF12" s="102"/>
      <c r="BG12" s="102"/>
      <c r="BH12" s="102"/>
      <c r="BI12" s="102"/>
      <c r="BJ12" s="105"/>
      <c r="BK12" s="102"/>
      <c r="BL12" s="102"/>
      <c r="BM12" s="102"/>
      <c r="BN12" s="104"/>
      <c r="BO12" s="102"/>
      <c r="BP12" s="102"/>
      <c r="BQ12" s="102"/>
      <c r="BR12" s="102"/>
      <c r="BS12" s="102"/>
      <c r="BT12" s="105"/>
      <c r="BU12" s="102"/>
      <c r="BV12" s="102"/>
      <c r="BW12" s="102"/>
      <c r="BX12" s="104"/>
      <c r="BY12" s="102"/>
      <c r="BZ12" s="102"/>
      <c r="CA12" s="102"/>
      <c r="CB12" s="102"/>
      <c r="CC12" s="103"/>
      <c r="CD12" s="101"/>
      <c r="CE12" s="102"/>
      <c r="CF12" s="102"/>
      <c r="CG12" s="102"/>
      <c r="CH12" s="102"/>
      <c r="CI12" s="105"/>
      <c r="CJ12" s="102"/>
      <c r="CK12" s="102"/>
      <c r="CL12" s="102"/>
      <c r="CM12" s="104"/>
      <c r="CN12" s="102"/>
      <c r="CO12" s="102"/>
      <c r="CP12" s="102"/>
      <c r="CQ12" s="102"/>
      <c r="CR12" s="102"/>
      <c r="CS12" s="105"/>
      <c r="CT12" s="102"/>
      <c r="CU12" s="102"/>
      <c r="CV12" s="102"/>
      <c r="CW12" s="104"/>
      <c r="CX12" s="102"/>
      <c r="CY12" s="102"/>
      <c r="CZ12" s="102"/>
      <c r="DA12" s="102"/>
      <c r="DB12" s="102"/>
      <c r="DC12" s="130">
        <f t="shared" si="1"/>
        <v>0</v>
      </c>
      <c r="DD12" s="130">
        <f t="shared" si="2"/>
        <v>0</v>
      </c>
      <c r="DE12" s="130">
        <f t="shared" si="3"/>
        <v>0</v>
      </c>
      <c r="DF12" s="130">
        <f t="shared" si="4"/>
        <v>0</v>
      </c>
      <c r="DG12" s="131">
        <f t="shared" si="5"/>
        <v>0</v>
      </c>
    </row>
    <row r="13" spans="1:111" x14ac:dyDescent="0.25">
      <c r="A13" s="153" t="str">
        <f>'Enfants+Enseignants'!A11</f>
        <v>BARTET-BARATEIG Elise</v>
      </c>
      <c r="B13" s="98"/>
      <c r="C13" s="95"/>
      <c r="D13" s="99"/>
      <c r="E13" s="99"/>
      <c r="F13" s="100"/>
      <c r="G13" s="98"/>
      <c r="H13" s="99"/>
      <c r="I13" s="99"/>
      <c r="J13" s="99"/>
      <c r="K13" s="100"/>
      <c r="L13" s="99"/>
      <c r="M13" s="99"/>
      <c r="N13" s="99"/>
      <c r="O13" s="99"/>
      <c r="P13" s="99"/>
      <c r="Q13" s="98"/>
      <c r="R13" s="99"/>
      <c r="S13" s="99"/>
      <c r="T13" s="99"/>
      <c r="U13" s="100"/>
      <c r="V13" s="99"/>
      <c r="W13" s="99"/>
      <c r="X13" s="99"/>
      <c r="Y13" s="99"/>
      <c r="Z13" s="100"/>
      <c r="AA13" s="101"/>
      <c r="AB13" s="102"/>
      <c r="AC13" s="102"/>
      <c r="AD13" s="102"/>
      <c r="AE13" s="102"/>
      <c r="AF13" s="101"/>
      <c r="AG13" s="102"/>
      <c r="AH13" s="102"/>
      <c r="AI13" s="102"/>
      <c r="AJ13" s="103"/>
      <c r="AK13" s="102"/>
      <c r="AL13" s="102"/>
      <c r="AM13" s="102"/>
      <c r="AN13" s="102"/>
      <c r="AO13" s="104"/>
      <c r="AP13" s="102"/>
      <c r="AQ13" s="102"/>
      <c r="AR13" s="102"/>
      <c r="AS13" s="102"/>
      <c r="AT13" s="102"/>
      <c r="AU13" s="105"/>
      <c r="AV13" s="102"/>
      <c r="AW13" s="102"/>
      <c r="AX13" s="102"/>
      <c r="AY13" s="104"/>
      <c r="AZ13" s="102"/>
      <c r="BA13" s="102"/>
      <c r="BB13" s="102"/>
      <c r="BC13" s="102"/>
      <c r="BD13" s="103"/>
      <c r="BE13" s="101"/>
      <c r="BF13" s="102"/>
      <c r="BG13" s="102"/>
      <c r="BH13" s="102"/>
      <c r="BI13" s="102"/>
      <c r="BJ13" s="105"/>
      <c r="BK13" s="102"/>
      <c r="BL13" s="102"/>
      <c r="BM13" s="102"/>
      <c r="BN13" s="104"/>
      <c r="BO13" s="102"/>
      <c r="BP13" s="102"/>
      <c r="BQ13" s="102"/>
      <c r="BR13" s="102"/>
      <c r="BS13" s="102"/>
      <c r="BT13" s="105"/>
      <c r="BU13" s="102"/>
      <c r="BV13" s="102"/>
      <c r="BW13" s="102"/>
      <c r="BX13" s="104"/>
      <c r="BY13" s="102"/>
      <c r="BZ13" s="102"/>
      <c r="CA13" s="102"/>
      <c r="CB13" s="102"/>
      <c r="CC13" s="103"/>
      <c r="CD13" s="101"/>
      <c r="CE13" s="102"/>
      <c r="CF13" s="102"/>
      <c r="CG13" s="102"/>
      <c r="CH13" s="102"/>
      <c r="CI13" s="105"/>
      <c r="CJ13" s="102"/>
      <c r="CK13" s="102"/>
      <c r="CL13" s="102"/>
      <c r="CM13" s="104"/>
      <c r="CN13" s="102"/>
      <c r="CO13" s="102"/>
      <c r="CP13" s="102"/>
      <c r="CQ13" s="102"/>
      <c r="CR13" s="102"/>
      <c r="CS13" s="105"/>
      <c r="CT13" s="102"/>
      <c r="CU13" s="102"/>
      <c r="CV13" s="102"/>
      <c r="CW13" s="104"/>
      <c r="CX13" s="102"/>
      <c r="CY13" s="102"/>
      <c r="CZ13" s="102"/>
      <c r="DA13" s="102"/>
      <c r="DB13" s="102"/>
      <c r="DC13" s="130">
        <f t="shared" si="1"/>
        <v>0</v>
      </c>
      <c r="DD13" s="130">
        <f t="shared" si="2"/>
        <v>0</v>
      </c>
      <c r="DE13" s="130">
        <f t="shared" si="3"/>
        <v>0</v>
      </c>
      <c r="DF13" s="130">
        <f t="shared" si="4"/>
        <v>0</v>
      </c>
      <c r="DG13" s="131">
        <f t="shared" si="5"/>
        <v>0</v>
      </c>
    </row>
    <row r="14" spans="1:111" x14ac:dyDescent="0.25">
      <c r="A14" s="153" t="str">
        <f>'Enfants+Enseignants'!A12</f>
        <v>BITON-VARGAS Matéo</v>
      </c>
      <c r="B14" s="98"/>
      <c r="C14" s="95"/>
      <c r="D14" s="99"/>
      <c r="E14" s="99"/>
      <c r="F14" s="100"/>
      <c r="G14" s="98"/>
      <c r="H14" s="99"/>
      <c r="I14" s="99"/>
      <c r="J14" s="99"/>
      <c r="K14" s="100"/>
      <c r="L14" s="99"/>
      <c r="M14" s="99"/>
      <c r="N14" s="99"/>
      <c r="O14" s="99"/>
      <c r="P14" s="99"/>
      <c r="Q14" s="98"/>
      <c r="R14" s="99"/>
      <c r="S14" s="99"/>
      <c r="T14" s="99"/>
      <c r="U14" s="100"/>
      <c r="V14" s="99"/>
      <c r="W14" s="99"/>
      <c r="X14" s="99"/>
      <c r="Y14" s="99"/>
      <c r="Z14" s="100"/>
      <c r="AA14" s="101"/>
      <c r="AB14" s="102"/>
      <c r="AC14" s="102"/>
      <c r="AD14" s="102"/>
      <c r="AE14" s="102"/>
      <c r="AF14" s="101"/>
      <c r="AG14" s="102"/>
      <c r="AH14" s="102"/>
      <c r="AI14" s="102"/>
      <c r="AJ14" s="103"/>
      <c r="AK14" s="102"/>
      <c r="AL14" s="102"/>
      <c r="AM14" s="102"/>
      <c r="AN14" s="102"/>
      <c r="AO14" s="104"/>
      <c r="AP14" s="102"/>
      <c r="AQ14" s="102"/>
      <c r="AR14" s="102"/>
      <c r="AS14" s="102"/>
      <c r="AT14" s="102"/>
      <c r="AU14" s="105"/>
      <c r="AV14" s="102"/>
      <c r="AW14" s="102"/>
      <c r="AX14" s="102"/>
      <c r="AY14" s="104"/>
      <c r="AZ14" s="102"/>
      <c r="BA14" s="102"/>
      <c r="BB14" s="102"/>
      <c r="BC14" s="102"/>
      <c r="BD14" s="103"/>
      <c r="BE14" s="101"/>
      <c r="BF14" s="102"/>
      <c r="BG14" s="102"/>
      <c r="BH14" s="102"/>
      <c r="BI14" s="102"/>
      <c r="BJ14" s="105"/>
      <c r="BK14" s="102"/>
      <c r="BL14" s="102"/>
      <c r="BM14" s="102"/>
      <c r="BN14" s="104"/>
      <c r="BO14" s="102"/>
      <c r="BP14" s="102"/>
      <c r="BQ14" s="102"/>
      <c r="BR14" s="102"/>
      <c r="BS14" s="102"/>
      <c r="BT14" s="105"/>
      <c r="BU14" s="102"/>
      <c r="BV14" s="102"/>
      <c r="BW14" s="102"/>
      <c r="BX14" s="104"/>
      <c r="BY14" s="102"/>
      <c r="BZ14" s="102"/>
      <c r="CA14" s="102"/>
      <c r="CB14" s="102"/>
      <c r="CC14" s="103"/>
      <c r="CD14" s="101"/>
      <c r="CE14" s="102"/>
      <c r="CF14" s="102"/>
      <c r="CG14" s="102"/>
      <c r="CH14" s="102"/>
      <c r="CI14" s="105"/>
      <c r="CJ14" s="102"/>
      <c r="CK14" s="102"/>
      <c r="CL14" s="102"/>
      <c r="CM14" s="104"/>
      <c r="CN14" s="102"/>
      <c r="CO14" s="102"/>
      <c r="CP14" s="102"/>
      <c r="CQ14" s="102"/>
      <c r="CR14" s="102"/>
      <c r="CS14" s="105"/>
      <c r="CT14" s="102"/>
      <c r="CU14" s="102"/>
      <c r="CV14" s="102"/>
      <c r="CW14" s="104"/>
      <c r="CX14" s="102"/>
      <c r="CY14" s="102"/>
      <c r="CZ14" s="102"/>
      <c r="DA14" s="102"/>
      <c r="DB14" s="102"/>
      <c r="DC14" s="130">
        <f t="shared" si="1"/>
        <v>0</v>
      </c>
      <c r="DD14" s="130">
        <f t="shared" si="2"/>
        <v>0</v>
      </c>
      <c r="DE14" s="130">
        <f t="shared" si="3"/>
        <v>0</v>
      </c>
      <c r="DF14" s="130">
        <f t="shared" si="4"/>
        <v>0</v>
      </c>
      <c r="DG14" s="131">
        <f t="shared" si="5"/>
        <v>0</v>
      </c>
    </row>
    <row r="15" spans="1:111" x14ac:dyDescent="0.25">
      <c r="A15" s="153" t="str">
        <f>'Enfants+Enseignants'!A13</f>
        <v>BOUESSE Sarah</v>
      </c>
      <c r="B15" s="98"/>
      <c r="C15" s="95"/>
      <c r="D15" s="99"/>
      <c r="E15" s="99"/>
      <c r="F15" s="100"/>
      <c r="G15" s="98"/>
      <c r="H15" s="99"/>
      <c r="I15" s="99"/>
      <c r="J15" s="99"/>
      <c r="K15" s="100"/>
      <c r="L15" s="99"/>
      <c r="M15" s="99"/>
      <c r="N15" s="99"/>
      <c r="O15" s="99"/>
      <c r="P15" s="99"/>
      <c r="Q15" s="98"/>
      <c r="R15" s="99"/>
      <c r="S15" s="99"/>
      <c r="T15" s="99"/>
      <c r="U15" s="100"/>
      <c r="V15" s="99"/>
      <c r="W15" s="99"/>
      <c r="X15" s="99"/>
      <c r="Y15" s="99"/>
      <c r="Z15" s="100"/>
      <c r="AA15" s="101"/>
      <c r="AB15" s="102"/>
      <c r="AC15" s="102"/>
      <c r="AD15" s="102"/>
      <c r="AE15" s="102"/>
      <c r="AF15" s="101"/>
      <c r="AG15" s="102"/>
      <c r="AH15" s="102"/>
      <c r="AI15" s="102"/>
      <c r="AJ15" s="103"/>
      <c r="AK15" s="102"/>
      <c r="AL15" s="102"/>
      <c r="AM15" s="102"/>
      <c r="AN15" s="102"/>
      <c r="AO15" s="104"/>
      <c r="AP15" s="102"/>
      <c r="AQ15" s="102"/>
      <c r="AR15" s="102"/>
      <c r="AS15" s="102"/>
      <c r="AT15" s="102"/>
      <c r="AU15" s="105"/>
      <c r="AV15" s="102"/>
      <c r="AW15" s="102"/>
      <c r="AX15" s="102"/>
      <c r="AY15" s="104"/>
      <c r="AZ15" s="102"/>
      <c r="BA15" s="102"/>
      <c r="BB15" s="102"/>
      <c r="BC15" s="102"/>
      <c r="BD15" s="103"/>
      <c r="BE15" s="101"/>
      <c r="BF15" s="102"/>
      <c r="BG15" s="102"/>
      <c r="BH15" s="102"/>
      <c r="BI15" s="102"/>
      <c r="BJ15" s="105"/>
      <c r="BK15" s="102"/>
      <c r="BL15" s="102"/>
      <c r="BM15" s="102"/>
      <c r="BN15" s="104"/>
      <c r="BO15" s="102"/>
      <c r="BP15" s="102"/>
      <c r="BQ15" s="102"/>
      <c r="BR15" s="102"/>
      <c r="BS15" s="102"/>
      <c r="BT15" s="105"/>
      <c r="BU15" s="102"/>
      <c r="BV15" s="102"/>
      <c r="BW15" s="102"/>
      <c r="BX15" s="104"/>
      <c r="BY15" s="102"/>
      <c r="BZ15" s="102"/>
      <c r="CA15" s="102"/>
      <c r="CB15" s="102"/>
      <c r="CC15" s="103"/>
      <c r="CD15" s="101"/>
      <c r="CE15" s="102"/>
      <c r="CF15" s="102"/>
      <c r="CG15" s="102"/>
      <c r="CH15" s="102"/>
      <c r="CI15" s="105"/>
      <c r="CJ15" s="102"/>
      <c r="CK15" s="102"/>
      <c r="CL15" s="102"/>
      <c r="CM15" s="104"/>
      <c r="CN15" s="102"/>
      <c r="CO15" s="102"/>
      <c r="CP15" s="102"/>
      <c r="CQ15" s="102"/>
      <c r="CR15" s="102"/>
      <c r="CS15" s="105"/>
      <c r="CT15" s="102"/>
      <c r="CU15" s="102"/>
      <c r="CV15" s="102"/>
      <c r="CW15" s="104"/>
      <c r="CX15" s="102"/>
      <c r="CY15" s="102"/>
      <c r="CZ15" s="102"/>
      <c r="DA15" s="102"/>
      <c r="DB15" s="102"/>
      <c r="DC15" s="130">
        <f t="shared" si="1"/>
        <v>0</v>
      </c>
      <c r="DD15" s="130">
        <f t="shared" si="2"/>
        <v>0</v>
      </c>
      <c r="DE15" s="130">
        <f t="shared" si="3"/>
        <v>0</v>
      </c>
      <c r="DF15" s="130">
        <f t="shared" si="4"/>
        <v>0</v>
      </c>
      <c r="DG15" s="131">
        <f t="shared" si="5"/>
        <v>0</v>
      </c>
    </row>
    <row r="16" spans="1:111" x14ac:dyDescent="0.25">
      <c r="A16" s="153" t="str">
        <f>'Enfants+Enseignants'!A14</f>
        <v>BOURGOIN-COMBAREL Alexis</v>
      </c>
      <c r="B16" s="98"/>
      <c r="C16" s="95"/>
      <c r="D16" s="99"/>
      <c r="E16" s="99"/>
      <c r="F16" s="100"/>
      <c r="G16" s="98"/>
      <c r="H16" s="99"/>
      <c r="I16" s="99"/>
      <c r="J16" s="99"/>
      <c r="K16" s="100"/>
      <c r="L16" s="99"/>
      <c r="M16" s="99"/>
      <c r="N16" s="99"/>
      <c r="O16" s="99"/>
      <c r="P16" s="99"/>
      <c r="Q16" s="98"/>
      <c r="R16" s="99"/>
      <c r="S16" s="99"/>
      <c r="T16" s="99"/>
      <c r="U16" s="100"/>
      <c r="V16" s="99"/>
      <c r="W16" s="99"/>
      <c r="X16" s="99"/>
      <c r="Y16" s="99"/>
      <c r="Z16" s="100"/>
      <c r="AA16" s="101"/>
      <c r="AB16" s="102"/>
      <c r="AC16" s="102"/>
      <c r="AD16" s="102"/>
      <c r="AE16" s="102"/>
      <c r="AF16" s="101"/>
      <c r="AG16" s="102"/>
      <c r="AH16" s="102"/>
      <c r="AI16" s="102"/>
      <c r="AJ16" s="103"/>
      <c r="AK16" s="102"/>
      <c r="AL16" s="102"/>
      <c r="AM16" s="102"/>
      <c r="AN16" s="102"/>
      <c r="AO16" s="104"/>
      <c r="AP16" s="102"/>
      <c r="AQ16" s="102"/>
      <c r="AR16" s="102"/>
      <c r="AS16" s="102"/>
      <c r="AT16" s="102"/>
      <c r="AU16" s="105"/>
      <c r="AV16" s="102"/>
      <c r="AW16" s="102"/>
      <c r="AX16" s="102"/>
      <c r="AY16" s="104"/>
      <c r="AZ16" s="102"/>
      <c r="BA16" s="102"/>
      <c r="BB16" s="102"/>
      <c r="BC16" s="102"/>
      <c r="BD16" s="103"/>
      <c r="BE16" s="101"/>
      <c r="BF16" s="102"/>
      <c r="BG16" s="102"/>
      <c r="BH16" s="102"/>
      <c r="BI16" s="102"/>
      <c r="BJ16" s="105"/>
      <c r="BK16" s="102"/>
      <c r="BL16" s="102"/>
      <c r="BM16" s="102"/>
      <c r="BN16" s="104"/>
      <c r="BO16" s="102"/>
      <c r="BP16" s="102"/>
      <c r="BQ16" s="102"/>
      <c r="BR16" s="102"/>
      <c r="BS16" s="102"/>
      <c r="BT16" s="105"/>
      <c r="BU16" s="102"/>
      <c r="BV16" s="102"/>
      <c r="BW16" s="102"/>
      <c r="BX16" s="104"/>
      <c r="BY16" s="102"/>
      <c r="BZ16" s="102"/>
      <c r="CA16" s="102"/>
      <c r="CB16" s="102"/>
      <c r="CC16" s="103"/>
      <c r="CD16" s="101"/>
      <c r="CE16" s="102"/>
      <c r="CF16" s="102"/>
      <c r="CG16" s="102"/>
      <c r="CH16" s="102"/>
      <c r="CI16" s="105"/>
      <c r="CJ16" s="102"/>
      <c r="CK16" s="102"/>
      <c r="CL16" s="102"/>
      <c r="CM16" s="104"/>
      <c r="CN16" s="102"/>
      <c r="CO16" s="102"/>
      <c r="CP16" s="102"/>
      <c r="CQ16" s="102"/>
      <c r="CR16" s="102"/>
      <c r="CS16" s="105"/>
      <c r="CT16" s="102"/>
      <c r="CU16" s="102"/>
      <c r="CV16" s="102"/>
      <c r="CW16" s="104"/>
      <c r="CX16" s="102"/>
      <c r="CY16" s="102"/>
      <c r="CZ16" s="102"/>
      <c r="DA16" s="102"/>
      <c r="DB16" s="102"/>
      <c r="DC16" s="130">
        <f t="shared" si="1"/>
        <v>0</v>
      </c>
      <c r="DD16" s="130">
        <f t="shared" si="2"/>
        <v>0</v>
      </c>
      <c r="DE16" s="130">
        <f t="shared" si="3"/>
        <v>0</v>
      </c>
      <c r="DF16" s="130">
        <f t="shared" si="4"/>
        <v>0</v>
      </c>
      <c r="DG16" s="131">
        <f t="shared" si="5"/>
        <v>0</v>
      </c>
    </row>
    <row r="17" spans="1:111" x14ac:dyDescent="0.25">
      <c r="A17" s="153" t="str">
        <f>'Enfants+Enseignants'!A15</f>
        <v>BOUTY Kélia</v>
      </c>
      <c r="B17" s="98"/>
      <c r="C17" s="95"/>
      <c r="D17" s="99"/>
      <c r="E17" s="99"/>
      <c r="F17" s="100"/>
      <c r="G17" s="98"/>
      <c r="H17" s="99"/>
      <c r="I17" s="99"/>
      <c r="J17" s="99"/>
      <c r="K17" s="100"/>
      <c r="L17" s="99"/>
      <c r="M17" s="99"/>
      <c r="N17" s="99"/>
      <c r="O17" s="99"/>
      <c r="P17" s="99"/>
      <c r="Q17" s="98"/>
      <c r="R17" s="99"/>
      <c r="S17" s="99"/>
      <c r="T17" s="99"/>
      <c r="U17" s="100"/>
      <c r="V17" s="99"/>
      <c r="W17" s="99"/>
      <c r="X17" s="99"/>
      <c r="Y17" s="99"/>
      <c r="Z17" s="100"/>
      <c r="AA17" s="101"/>
      <c r="AB17" s="102"/>
      <c r="AC17" s="102"/>
      <c r="AD17" s="102"/>
      <c r="AE17" s="102"/>
      <c r="AF17" s="101"/>
      <c r="AG17" s="102"/>
      <c r="AH17" s="102"/>
      <c r="AI17" s="102"/>
      <c r="AJ17" s="103"/>
      <c r="AK17" s="102"/>
      <c r="AL17" s="102"/>
      <c r="AM17" s="102"/>
      <c r="AN17" s="102"/>
      <c r="AO17" s="104"/>
      <c r="AP17" s="102"/>
      <c r="AQ17" s="102"/>
      <c r="AR17" s="102"/>
      <c r="AS17" s="102"/>
      <c r="AT17" s="102"/>
      <c r="AU17" s="105"/>
      <c r="AV17" s="102"/>
      <c r="AW17" s="102"/>
      <c r="AX17" s="102"/>
      <c r="AY17" s="104"/>
      <c r="AZ17" s="102"/>
      <c r="BA17" s="102"/>
      <c r="BB17" s="102"/>
      <c r="BC17" s="102"/>
      <c r="BD17" s="103"/>
      <c r="BE17" s="101"/>
      <c r="BF17" s="102"/>
      <c r="BG17" s="102"/>
      <c r="BH17" s="102"/>
      <c r="BI17" s="102"/>
      <c r="BJ17" s="105"/>
      <c r="BK17" s="102"/>
      <c r="BL17" s="102"/>
      <c r="BM17" s="102"/>
      <c r="BN17" s="104"/>
      <c r="BO17" s="102"/>
      <c r="BP17" s="102"/>
      <c r="BQ17" s="102"/>
      <c r="BR17" s="102"/>
      <c r="BS17" s="102"/>
      <c r="BT17" s="105"/>
      <c r="BU17" s="102"/>
      <c r="BV17" s="102"/>
      <c r="BW17" s="102"/>
      <c r="BX17" s="104"/>
      <c r="BY17" s="102"/>
      <c r="BZ17" s="102"/>
      <c r="CA17" s="102"/>
      <c r="CB17" s="102"/>
      <c r="CC17" s="103"/>
      <c r="CD17" s="101"/>
      <c r="CE17" s="102"/>
      <c r="CF17" s="102"/>
      <c r="CG17" s="102"/>
      <c r="CH17" s="102"/>
      <c r="CI17" s="105"/>
      <c r="CJ17" s="102"/>
      <c r="CK17" s="102"/>
      <c r="CL17" s="102"/>
      <c r="CM17" s="104"/>
      <c r="CN17" s="102"/>
      <c r="CO17" s="102"/>
      <c r="CP17" s="102"/>
      <c r="CQ17" s="102"/>
      <c r="CR17" s="102"/>
      <c r="CS17" s="105"/>
      <c r="CT17" s="102"/>
      <c r="CU17" s="102"/>
      <c r="CV17" s="102"/>
      <c r="CW17" s="104"/>
      <c r="CX17" s="102"/>
      <c r="CY17" s="102"/>
      <c r="CZ17" s="102"/>
      <c r="DA17" s="102"/>
      <c r="DB17" s="102"/>
      <c r="DC17" s="130">
        <f t="shared" si="1"/>
        <v>0</v>
      </c>
      <c r="DD17" s="130">
        <f t="shared" si="2"/>
        <v>0</v>
      </c>
      <c r="DE17" s="130">
        <f t="shared" si="3"/>
        <v>0</v>
      </c>
      <c r="DF17" s="130">
        <f t="shared" si="4"/>
        <v>0</v>
      </c>
      <c r="DG17" s="131">
        <f t="shared" si="5"/>
        <v>0</v>
      </c>
    </row>
    <row r="18" spans="1:111" x14ac:dyDescent="0.25">
      <c r="A18" s="153" t="str">
        <f>'Enfants+Enseignants'!A16</f>
        <v>BOUTY Lucas</v>
      </c>
      <c r="B18" s="98"/>
      <c r="C18" s="95"/>
      <c r="D18" s="99"/>
      <c r="E18" s="99"/>
      <c r="F18" s="100"/>
      <c r="G18" s="98"/>
      <c r="H18" s="99"/>
      <c r="I18" s="99"/>
      <c r="J18" s="99"/>
      <c r="K18" s="100"/>
      <c r="L18" s="99"/>
      <c r="M18" s="99"/>
      <c r="N18" s="99"/>
      <c r="O18" s="99"/>
      <c r="P18" s="99"/>
      <c r="Q18" s="98"/>
      <c r="R18" s="99"/>
      <c r="S18" s="99"/>
      <c r="T18" s="99"/>
      <c r="U18" s="100"/>
      <c r="V18" s="99"/>
      <c r="W18" s="99"/>
      <c r="X18" s="99"/>
      <c r="Y18" s="99"/>
      <c r="Z18" s="100"/>
      <c r="AA18" s="101"/>
      <c r="AB18" s="102"/>
      <c r="AC18" s="102"/>
      <c r="AD18" s="102"/>
      <c r="AE18" s="102"/>
      <c r="AF18" s="101"/>
      <c r="AG18" s="102"/>
      <c r="AH18" s="102"/>
      <c r="AI18" s="102"/>
      <c r="AJ18" s="103"/>
      <c r="AK18" s="102"/>
      <c r="AL18" s="102"/>
      <c r="AM18" s="102"/>
      <c r="AN18" s="102"/>
      <c r="AO18" s="104"/>
      <c r="AP18" s="102"/>
      <c r="AQ18" s="102"/>
      <c r="AR18" s="102"/>
      <c r="AS18" s="102"/>
      <c r="AT18" s="102"/>
      <c r="AU18" s="105"/>
      <c r="AV18" s="102"/>
      <c r="AW18" s="102"/>
      <c r="AX18" s="102"/>
      <c r="AY18" s="104"/>
      <c r="AZ18" s="102"/>
      <c r="BA18" s="102"/>
      <c r="BB18" s="102"/>
      <c r="BC18" s="102"/>
      <c r="BD18" s="103"/>
      <c r="BE18" s="101"/>
      <c r="BF18" s="102"/>
      <c r="BG18" s="102"/>
      <c r="BH18" s="102"/>
      <c r="BI18" s="102"/>
      <c r="BJ18" s="105"/>
      <c r="BK18" s="102"/>
      <c r="BL18" s="102"/>
      <c r="BM18" s="102"/>
      <c r="BN18" s="104"/>
      <c r="BO18" s="102"/>
      <c r="BP18" s="102"/>
      <c r="BQ18" s="102"/>
      <c r="BR18" s="102"/>
      <c r="BS18" s="102"/>
      <c r="BT18" s="105"/>
      <c r="BU18" s="102"/>
      <c r="BV18" s="102"/>
      <c r="BW18" s="102"/>
      <c r="BX18" s="104"/>
      <c r="BY18" s="102"/>
      <c r="BZ18" s="102"/>
      <c r="CA18" s="102"/>
      <c r="CB18" s="102"/>
      <c r="CC18" s="103"/>
      <c r="CD18" s="101"/>
      <c r="CE18" s="102"/>
      <c r="CF18" s="102"/>
      <c r="CG18" s="102"/>
      <c r="CH18" s="102"/>
      <c r="CI18" s="105"/>
      <c r="CJ18" s="102"/>
      <c r="CK18" s="102"/>
      <c r="CL18" s="102"/>
      <c r="CM18" s="104"/>
      <c r="CN18" s="102"/>
      <c r="CO18" s="102"/>
      <c r="CP18" s="102"/>
      <c r="CQ18" s="102"/>
      <c r="CR18" s="102"/>
      <c r="CS18" s="105"/>
      <c r="CT18" s="102"/>
      <c r="CU18" s="102"/>
      <c r="CV18" s="102"/>
      <c r="CW18" s="104"/>
      <c r="CX18" s="102"/>
      <c r="CY18" s="102"/>
      <c r="CZ18" s="102"/>
      <c r="DA18" s="102"/>
      <c r="DB18" s="102"/>
      <c r="DC18" s="130">
        <f t="shared" si="1"/>
        <v>0</v>
      </c>
      <c r="DD18" s="130">
        <f t="shared" si="2"/>
        <v>0</v>
      </c>
      <c r="DE18" s="130">
        <f t="shared" si="3"/>
        <v>0</v>
      </c>
      <c r="DF18" s="130">
        <f t="shared" si="4"/>
        <v>0</v>
      </c>
      <c r="DG18" s="131">
        <f t="shared" si="5"/>
        <v>0</v>
      </c>
    </row>
    <row r="19" spans="1:111" x14ac:dyDescent="0.25">
      <c r="A19" s="153" t="str">
        <f>'Enfants+Enseignants'!A17</f>
        <v>BRUNET</v>
      </c>
      <c r="B19" s="98"/>
      <c r="C19" s="95"/>
      <c r="D19" s="99"/>
      <c r="E19" s="99"/>
      <c r="F19" s="100"/>
      <c r="G19" s="98"/>
      <c r="H19" s="99"/>
      <c r="I19" s="99"/>
      <c r="J19" s="99"/>
      <c r="K19" s="100"/>
      <c r="L19" s="99"/>
      <c r="M19" s="99"/>
      <c r="N19" s="99"/>
      <c r="O19" s="99"/>
      <c r="P19" s="99"/>
      <c r="Q19" s="98"/>
      <c r="R19" s="99"/>
      <c r="S19" s="99"/>
      <c r="T19" s="99"/>
      <c r="U19" s="100"/>
      <c r="V19" s="99"/>
      <c r="W19" s="99"/>
      <c r="X19" s="99"/>
      <c r="Y19" s="99"/>
      <c r="Z19" s="100"/>
      <c r="AA19" s="101"/>
      <c r="AB19" s="102"/>
      <c r="AC19" s="102"/>
      <c r="AD19" s="102"/>
      <c r="AE19" s="102"/>
      <c r="AF19" s="101"/>
      <c r="AG19" s="102"/>
      <c r="AH19" s="102"/>
      <c r="AI19" s="102"/>
      <c r="AJ19" s="103"/>
      <c r="AK19" s="102"/>
      <c r="AL19" s="102"/>
      <c r="AM19" s="102"/>
      <c r="AN19" s="102"/>
      <c r="AO19" s="104"/>
      <c r="AP19" s="102"/>
      <c r="AQ19" s="102"/>
      <c r="AR19" s="102"/>
      <c r="AS19" s="102"/>
      <c r="AT19" s="102"/>
      <c r="AU19" s="105"/>
      <c r="AV19" s="102"/>
      <c r="AW19" s="102"/>
      <c r="AX19" s="102"/>
      <c r="AY19" s="104"/>
      <c r="AZ19" s="102"/>
      <c r="BA19" s="102"/>
      <c r="BB19" s="102"/>
      <c r="BC19" s="102"/>
      <c r="BD19" s="103"/>
      <c r="BE19" s="101"/>
      <c r="BF19" s="102"/>
      <c r="BG19" s="102"/>
      <c r="BH19" s="102"/>
      <c r="BI19" s="102"/>
      <c r="BJ19" s="105"/>
      <c r="BK19" s="102"/>
      <c r="BL19" s="102"/>
      <c r="BM19" s="102"/>
      <c r="BN19" s="104"/>
      <c r="BO19" s="102"/>
      <c r="BP19" s="102"/>
      <c r="BQ19" s="102"/>
      <c r="BR19" s="102"/>
      <c r="BS19" s="102"/>
      <c r="BT19" s="105"/>
      <c r="BU19" s="102"/>
      <c r="BV19" s="102"/>
      <c r="BW19" s="102"/>
      <c r="BX19" s="104"/>
      <c r="BY19" s="102"/>
      <c r="BZ19" s="102"/>
      <c r="CA19" s="102"/>
      <c r="CB19" s="102"/>
      <c r="CC19" s="103"/>
      <c r="CD19" s="101"/>
      <c r="CE19" s="102"/>
      <c r="CF19" s="102"/>
      <c r="CG19" s="102"/>
      <c r="CH19" s="102"/>
      <c r="CI19" s="105"/>
      <c r="CJ19" s="102"/>
      <c r="CK19" s="102"/>
      <c r="CL19" s="102"/>
      <c r="CM19" s="104"/>
      <c r="CN19" s="102"/>
      <c r="CO19" s="102"/>
      <c r="CP19" s="102"/>
      <c r="CQ19" s="102"/>
      <c r="CR19" s="102"/>
      <c r="CS19" s="105"/>
      <c r="CT19" s="102"/>
      <c r="CU19" s="102"/>
      <c r="CV19" s="102"/>
      <c r="CW19" s="104"/>
      <c r="CX19" s="102"/>
      <c r="CY19" s="102"/>
      <c r="CZ19" s="102"/>
      <c r="DA19" s="102"/>
      <c r="DB19" s="102"/>
      <c r="DC19" s="130">
        <f t="shared" si="1"/>
        <v>0</v>
      </c>
      <c r="DD19" s="130">
        <f t="shared" si="2"/>
        <v>0</v>
      </c>
      <c r="DE19" s="130">
        <f t="shared" si="3"/>
        <v>0</v>
      </c>
      <c r="DF19" s="130">
        <f t="shared" si="4"/>
        <v>0</v>
      </c>
      <c r="DG19" s="131">
        <f t="shared" si="5"/>
        <v>0</v>
      </c>
    </row>
    <row r="20" spans="1:111" x14ac:dyDescent="0.25">
      <c r="A20" s="153" t="str">
        <f>'Enfants+Enseignants'!A18</f>
        <v>CALETTI Lou</v>
      </c>
      <c r="B20" s="98"/>
      <c r="C20" s="95"/>
      <c r="D20" s="99"/>
      <c r="E20" s="99"/>
      <c r="F20" s="100"/>
      <c r="G20" s="98"/>
      <c r="H20" s="99"/>
      <c r="I20" s="99"/>
      <c r="J20" s="99"/>
      <c r="K20" s="100"/>
      <c r="L20" s="99"/>
      <c r="M20" s="99"/>
      <c r="N20" s="99"/>
      <c r="O20" s="99"/>
      <c r="P20" s="99"/>
      <c r="Q20" s="98"/>
      <c r="R20" s="99"/>
      <c r="S20" s="99"/>
      <c r="T20" s="99"/>
      <c r="U20" s="100"/>
      <c r="V20" s="99"/>
      <c r="W20" s="99"/>
      <c r="X20" s="99"/>
      <c r="Y20" s="99"/>
      <c r="Z20" s="100"/>
      <c r="AA20" s="101"/>
      <c r="AB20" s="102"/>
      <c r="AC20" s="102"/>
      <c r="AD20" s="102"/>
      <c r="AE20" s="102"/>
      <c r="AF20" s="101"/>
      <c r="AG20" s="102"/>
      <c r="AH20" s="102"/>
      <c r="AI20" s="102"/>
      <c r="AJ20" s="103"/>
      <c r="AK20" s="102"/>
      <c r="AL20" s="102"/>
      <c r="AM20" s="102"/>
      <c r="AN20" s="102"/>
      <c r="AO20" s="104"/>
      <c r="AP20" s="102"/>
      <c r="AQ20" s="102"/>
      <c r="AR20" s="102"/>
      <c r="AS20" s="102"/>
      <c r="AT20" s="102"/>
      <c r="AU20" s="105"/>
      <c r="AV20" s="102"/>
      <c r="AW20" s="102"/>
      <c r="AX20" s="102"/>
      <c r="AY20" s="104"/>
      <c r="AZ20" s="102"/>
      <c r="BA20" s="102"/>
      <c r="BB20" s="102"/>
      <c r="BC20" s="102"/>
      <c r="BD20" s="103"/>
      <c r="BE20" s="101"/>
      <c r="BF20" s="102"/>
      <c r="BG20" s="102"/>
      <c r="BH20" s="102"/>
      <c r="BI20" s="102"/>
      <c r="BJ20" s="105"/>
      <c r="BK20" s="102"/>
      <c r="BL20" s="102"/>
      <c r="BM20" s="102"/>
      <c r="BN20" s="104"/>
      <c r="BO20" s="102"/>
      <c r="BP20" s="102"/>
      <c r="BQ20" s="102"/>
      <c r="BR20" s="102"/>
      <c r="BS20" s="102"/>
      <c r="BT20" s="105"/>
      <c r="BU20" s="102"/>
      <c r="BV20" s="102"/>
      <c r="BW20" s="102"/>
      <c r="BX20" s="104"/>
      <c r="BY20" s="102"/>
      <c r="BZ20" s="102"/>
      <c r="CA20" s="102"/>
      <c r="CB20" s="102"/>
      <c r="CC20" s="103"/>
      <c r="CD20" s="101"/>
      <c r="CE20" s="102"/>
      <c r="CF20" s="102"/>
      <c r="CG20" s="102"/>
      <c r="CH20" s="102"/>
      <c r="CI20" s="105"/>
      <c r="CJ20" s="102"/>
      <c r="CK20" s="102"/>
      <c r="CL20" s="102"/>
      <c r="CM20" s="104"/>
      <c r="CN20" s="102"/>
      <c r="CO20" s="102"/>
      <c r="CP20" s="102"/>
      <c r="CQ20" s="102"/>
      <c r="CR20" s="102"/>
      <c r="CS20" s="105"/>
      <c r="CT20" s="102"/>
      <c r="CU20" s="102"/>
      <c r="CV20" s="102"/>
      <c r="CW20" s="104"/>
      <c r="CX20" s="102"/>
      <c r="CY20" s="102"/>
      <c r="CZ20" s="102"/>
      <c r="DA20" s="102"/>
      <c r="DB20" s="102"/>
      <c r="DC20" s="130">
        <f t="shared" si="1"/>
        <v>0</v>
      </c>
      <c r="DD20" s="130">
        <f t="shared" si="2"/>
        <v>0</v>
      </c>
      <c r="DE20" s="130">
        <f t="shared" si="3"/>
        <v>0</v>
      </c>
      <c r="DF20" s="130">
        <f t="shared" si="4"/>
        <v>0</v>
      </c>
      <c r="DG20" s="131">
        <f t="shared" si="5"/>
        <v>0</v>
      </c>
    </row>
    <row r="21" spans="1:111" x14ac:dyDescent="0.25">
      <c r="A21" s="153" t="str">
        <f>'Enfants+Enseignants'!A19</f>
        <v>CALETTI Mathys</v>
      </c>
      <c r="B21" s="98"/>
      <c r="C21" s="95"/>
      <c r="D21" s="99"/>
      <c r="E21" s="99"/>
      <c r="F21" s="100"/>
      <c r="G21" s="98"/>
      <c r="H21" s="99"/>
      <c r="I21" s="99"/>
      <c r="J21" s="99"/>
      <c r="K21" s="100"/>
      <c r="L21" s="99"/>
      <c r="M21" s="99"/>
      <c r="N21" s="99"/>
      <c r="O21" s="99"/>
      <c r="P21" s="99"/>
      <c r="Q21" s="98"/>
      <c r="R21" s="99"/>
      <c r="S21" s="99"/>
      <c r="T21" s="99"/>
      <c r="U21" s="100"/>
      <c r="V21" s="99"/>
      <c r="W21" s="99"/>
      <c r="X21" s="99"/>
      <c r="Y21" s="99"/>
      <c r="Z21" s="100"/>
      <c r="AA21" s="101"/>
      <c r="AB21" s="102"/>
      <c r="AC21" s="102"/>
      <c r="AD21" s="102"/>
      <c r="AE21" s="102"/>
      <c r="AF21" s="101"/>
      <c r="AG21" s="102"/>
      <c r="AH21" s="102"/>
      <c r="AI21" s="102"/>
      <c r="AJ21" s="103"/>
      <c r="AK21" s="102"/>
      <c r="AL21" s="102"/>
      <c r="AM21" s="102"/>
      <c r="AN21" s="102"/>
      <c r="AO21" s="104"/>
      <c r="AP21" s="102"/>
      <c r="AQ21" s="102"/>
      <c r="AR21" s="102"/>
      <c r="AS21" s="102"/>
      <c r="AT21" s="102"/>
      <c r="AU21" s="105"/>
      <c r="AV21" s="102"/>
      <c r="AW21" s="102"/>
      <c r="AX21" s="102"/>
      <c r="AY21" s="104"/>
      <c r="AZ21" s="102"/>
      <c r="BA21" s="102"/>
      <c r="BB21" s="102"/>
      <c r="BC21" s="102"/>
      <c r="BD21" s="103"/>
      <c r="BE21" s="101"/>
      <c r="BF21" s="102"/>
      <c r="BG21" s="102"/>
      <c r="BH21" s="102"/>
      <c r="BI21" s="102"/>
      <c r="BJ21" s="105"/>
      <c r="BK21" s="102"/>
      <c r="BL21" s="102"/>
      <c r="BM21" s="102"/>
      <c r="BN21" s="104"/>
      <c r="BO21" s="102"/>
      <c r="BP21" s="102"/>
      <c r="BQ21" s="102"/>
      <c r="BR21" s="102"/>
      <c r="BS21" s="102"/>
      <c r="BT21" s="105"/>
      <c r="BU21" s="102"/>
      <c r="BV21" s="102"/>
      <c r="BW21" s="102"/>
      <c r="BX21" s="104"/>
      <c r="BY21" s="102"/>
      <c r="BZ21" s="102"/>
      <c r="CA21" s="102"/>
      <c r="CB21" s="102"/>
      <c r="CC21" s="103"/>
      <c r="CD21" s="101"/>
      <c r="CE21" s="102"/>
      <c r="CF21" s="102"/>
      <c r="CG21" s="102"/>
      <c r="CH21" s="102"/>
      <c r="CI21" s="105"/>
      <c r="CJ21" s="102"/>
      <c r="CK21" s="102"/>
      <c r="CL21" s="102"/>
      <c r="CM21" s="104"/>
      <c r="CN21" s="102"/>
      <c r="CO21" s="102"/>
      <c r="CP21" s="102"/>
      <c r="CQ21" s="102"/>
      <c r="CR21" s="102"/>
      <c r="CS21" s="105"/>
      <c r="CT21" s="102"/>
      <c r="CU21" s="102"/>
      <c r="CV21" s="102"/>
      <c r="CW21" s="104"/>
      <c r="CX21" s="102"/>
      <c r="CY21" s="102"/>
      <c r="CZ21" s="102"/>
      <c r="DA21" s="102"/>
      <c r="DB21" s="102"/>
      <c r="DC21" s="130">
        <f t="shared" si="1"/>
        <v>0</v>
      </c>
      <c r="DD21" s="130">
        <f t="shared" si="2"/>
        <v>0</v>
      </c>
      <c r="DE21" s="130">
        <f t="shared" si="3"/>
        <v>0</v>
      </c>
      <c r="DF21" s="130">
        <f t="shared" si="4"/>
        <v>0</v>
      </c>
      <c r="DG21" s="131">
        <f t="shared" si="5"/>
        <v>0</v>
      </c>
    </row>
    <row r="22" spans="1:111" x14ac:dyDescent="0.25">
      <c r="A22" s="153" t="str">
        <f>'Enfants+Enseignants'!A20</f>
        <v>CESAIRE-LAYER Eléa</v>
      </c>
      <c r="B22" s="98"/>
      <c r="C22" s="95"/>
      <c r="D22" s="99"/>
      <c r="E22" s="99"/>
      <c r="F22" s="100"/>
      <c r="G22" s="98"/>
      <c r="H22" s="99"/>
      <c r="I22" s="99"/>
      <c r="J22" s="99"/>
      <c r="K22" s="100"/>
      <c r="L22" s="99"/>
      <c r="M22" s="99"/>
      <c r="N22" s="99"/>
      <c r="O22" s="99"/>
      <c r="P22" s="99"/>
      <c r="Q22" s="98"/>
      <c r="R22" s="99"/>
      <c r="S22" s="99"/>
      <c r="T22" s="99"/>
      <c r="U22" s="100"/>
      <c r="V22" s="99"/>
      <c r="W22" s="99"/>
      <c r="X22" s="99"/>
      <c r="Y22" s="99"/>
      <c r="Z22" s="100"/>
      <c r="AA22" s="101"/>
      <c r="AB22" s="102"/>
      <c r="AC22" s="102"/>
      <c r="AD22" s="102"/>
      <c r="AE22" s="102"/>
      <c r="AF22" s="101"/>
      <c r="AG22" s="102"/>
      <c r="AH22" s="102"/>
      <c r="AI22" s="102"/>
      <c r="AJ22" s="103"/>
      <c r="AK22" s="102"/>
      <c r="AL22" s="102"/>
      <c r="AM22" s="102"/>
      <c r="AN22" s="102"/>
      <c r="AO22" s="104"/>
      <c r="AP22" s="102"/>
      <c r="AQ22" s="102"/>
      <c r="AR22" s="102"/>
      <c r="AS22" s="102"/>
      <c r="AT22" s="102"/>
      <c r="AU22" s="105"/>
      <c r="AV22" s="102"/>
      <c r="AW22" s="102"/>
      <c r="AX22" s="102"/>
      <c r="AY22" s="104"/>
      <c r="AZ22" s="102"/>
      <c r="BA22" s="102"/>
      <c r="BB22" s="102"/>
      <c r="BC22" s="102"/>
      <c r="BD22" s="103"/>
      <c r="BE22" s="101"/>
      <c r="BF22" s="102"/>
      <c r="BG22" s="102"/>
      <c r="BH22" s="102"/>
      <c r="BI22" s="102"/>
      <c r="BJ22" s="105"/>
      <c r="BK22" s="102"/>
      <c r="BL22" s="102"/>
      <c r="BM22" s="102"/>
      <c r="BN22" s="104"/>
      <c r="BO22" s="102"/>
      <c r="BP22" s="102"/>
      <c r="BQ22" s="102"/>
      <c r="BR22" s="102"/>
      <c r="BS22" s="102"/>
      <c r="BT22" s="105"/>
      <c r="BU22" s="102"/>
      <c r="BV22" s="102"/>
      <c r="BW22" s="102"/>
      <c r="BX22" s="104"/>
      <c r="BY22" s="102"/>
      <c r="BZ22" s="102"/>
      <c r="CA22" s="102"/>
      <c r="CB22" s="102"/>
      <c r="CC22" s="103"/>
      <c r="CD22" s="101"/>
      <c r="CE22" s="102"/>
      <c r="CF22" s="102"/>
      <c r="CG22" s="102"/>
      <c r="CH22" s="102"/>
      <c r="CI22" s="105"/>
      <c r="CJ22" s="102"/>
      <c r="CK22" s="102"/>
      <c r="CL22" s="102"/>
      <c r="CM22" s="104"/>
      <c r="CN22" s="102"/>
      <c r="CO22" s="102"/>
      <c r="CP22" s="102"/>
      <c r="CQ22" s="102"/>
      <c r="CR22" s="102"/>
      <c r="CS22" s="105"/>
      <c r="CT22" s="102"/>
      <c r="CU22" s="102"/>
      <c r="CV22" s="102"/>
      <c r="CW22" s="104"/>
      <c r="CX22" s="102"/>
      <c r="CY22" s="102"/>
      <c r="CZ22" s="102"/>
      <c r="DA22" s="102"/>
      <c r="DB22" s="102"/>
      <c r="DC22" s="130">
        <f t="shared" si="1"/>
        <v>0</v>
      </c>
      <c r="DD22" s="130">
        <f t="shared" si="2"/>
        <v>0</v>
      </c>
      <c r="DE22" s="130">
        <f t="shared" si="3"/>
        <v>0</v>
      </c>
      <c r="DF22" s="130">
        <f t="shared" si="4"/>
        <v>0</v>
      </c>
      <c r="DG22" s="131">
        <f t="shared" si="5"/>
        <v>0</v>
      </c>
    </row>
    <row r="23" spans="1:111" x14ac:dyDescent="0.25">
      <c r="A23" s="153" t="str">
        <f>'Enfants+Enseignants'!A21</f>
        <v>CHALARD</v>
      </c>
      <c r="B23" s="98"/>
      <c r="C23" s="95"/>
      <c r="D23" s="99"/>
      <c r="E23" s="99"/>
      <c r="F23" s="100"/>
      <c r="G23" s="98"/>
      <c r="H23" s="99"/>
      <c r="I23" s="99"/>
      <c r="J23" s="99"/>
      <c r="K23" s="100"/>
      <c r="L23" s="99"/>
      <c r="M23" s="99"/>
      <c r="N23" s="99"/>
      <c r="O23" s="99"/>
      <c r="P23" s="99"/>
      <c r="Q23" s="98"/>
      <c r="R23" s="99"/>
      <c r="S23" s="99"/>
      <c r="T23" s="99"/>
      <c r="U23" s="100"/>
      <c r="V23" s="99"/>
      <c r="W23" s="99"/>
      <c r="X23" s="99"/>
      <c r="Y23" s="99"/>
      <c r="Z23" s="100"/>
      <c r="AA23" s="101"/>
      <c r="AB23" s="102"/>
      <c r="AC23" s="102"/>
      <c r="AD23" s="102"/>
      <c r="AE23" s="102"/>
      <c r="AF23" s="101"/>
      <c r="AG23" s="102"/>
      <c r="AH23" s="102"/>
      <c r="AI23" s="102"/>
      <c r="AJ23" s="103"/>
      <c r="AK23" s="102"/>
      <c r="AL23" s="102"/>
      <c r="AM23" s="102"/>
      <c r="AN23" s="102"/>
      <c r="AO23" s="104"/>
      <c r="AP23" s="102"/>
      <c r="AQ23" s="102"/>
      <c r="AR23" s="102"/>
      <c r="AS23" s="102"/>
      <c r="AT23" s="102"/>
      <c r="AU23" s="105"/>
      <c r="AV23" s="102"/>
      <c r="AW23" s="102"/>
      <c r="AX23" s="102"/>
      <c r="AY23" s="104"/>
      <c r="AZ23" s="102"/>
      <c r="BA23" s="102"/>
      <c r="BB23" s="102"/>
      <c r="BC23" s="102"/>
      <c r="BD23" s="103"/>
      <c r="BE23" s="101"/>
      <c r="BF23" s="102"/>
      <c r="BG23" s="102"/>
      <c r="BH23" s="102"/>
      <c r="BI23" s="102"/>
      <c r="BJ23" s="105"/>
      <c r="BK23" s="102"/>
      <c r="BL23" s="102"/>
      <c r="BM23" s="102"/>
      <c r="BN23" s="104"/>
      <c r="BO23" s="102"/>
      <c r="BP23" s="102"/>
      <c r="BQ23" s="102"/>
      <c r="BR23" s="102"/>
      <c r="BS23" s="102"/>
      <c r="BT23" s="105"/>
      <c r="BU23" s="102"/>
      <c r="BV23" s="102"/>
      <c r="BW23" s="102"/>
      <c r="BX23" s="104"/>
      <c r="BY23" s="102"/>
      <c r="BZ23" s="102"/>
      <c r="CA23" s="102"/>
      <c r="CB23" s="102"/>
      <c r="CC23" s="103"/>
      <c r="CD23" s="101"/>
      <c r="CE23" s="102"/>
      <c r="CF23" s="102"/>
      <c r="CG23" s="102"/>
      <c r="CH23" s="102"/>
      <c r="CI23" s="105"/>
      <c r="CJ23" s="102"/>
      <c r="CK23" s="102"/>
      <c r="CL23" s="102"/>
      <c r="CM23" s="104"/>
      <c r="CN23" s="102"/>
      <c r="CO23" s="102"/>
      <c r="CP23" s="102"/>
      <c r="CQ23" s="102"/>
      <c r="CR23" s="102"/>
      <c r="CS23" s="105"/>
      <c r="CT23" s="102"/>
      <c r="CU23" s="102"/>
      <c r="CV23" s="102"/>
      <c r="CW23" s="104"/>
      <c r="CX23" s="102"/>
      <c r="CY23" s="102"/>
      <c r="CZ23" s="102"/>
      <c r="DA23" s="102"/>
      <c r="DB23" s="102"/>
      <c r="DC23" s="130">
        <f t="shared" si="1"/>
        <v>0</v>
      </c>
      <c r="DD23" s="130">
        <f t="shared" si="2"/>
        <v>0</v>
      </c>
      <c r="DE23" s="130">
        <f t="shared" si="3"/>
        <v>0</v>
      </c>
      <c r="DF23" s="130">
        <f t="shared" si="4"/>
        <v>0</v>
      </c>
      <c r="DG23" s="131">
        <f t="shared" si="5"/>
        <v>0</v>
      </c>
    </row>
    <row r="24" spans="1:111" x14ac:dyDescent="0.25">
      <c r="A24" s="153" t="str">
        <f>'Enfants+Enseignants'!A22</f>
        <v>CHASSARD-TOULON Théo</v>
      </c>
      <c r="B24" s="98"/>
      <c r="C24" s="95"/>
      <c r="D24" s="99"/>
      <c r="E24" s="99"/>
      <c r="F24" s="100"/>
      <c r="G24" s="98"/>
      <c r="H24" s="99"/>
      <c r="I24" s="99"/>
      <c r="J24" s="99"/>
      <c r="K24" s="100"/>
      <c r="L24" s="99"/>
      <c r="M24" s="99"/>
      <c r="N24" s="99"/>
      <c r="O24" s="99"/>
      <c r="P24" s="99"/>
      <c r="Q24" s="98"/>
      <c r="R24" s="99"/>
      <c r="S24" s="99"/>
      <c r="T24" s="99"/>
      <c r="U24" s="100"/>
      <c r="V24" s="99"/>
      <c r="W24" s="99"/>
      <c r="X24" s="99"/>
      <c r="Y24" s="99"/>
      <c r="Z24" s="100"/>
      <c r="AA24" s="101"/>
      <c r="AB24" s="102"/>
      <c r="AC24" s="102"/>
      <c r="AD24" s="102"/>
      <c r="AE24" s="102"/>
      <c r="AF24" s="101"/>
      <c r="AG24" s="102"/>
      <c r="AH24" s="102"/>
      <c r="AI24" s="102"/>
      <c r="AJ24" s="103"/>
      <c r="AK24" s="102"/>
      <c r="AL24" s="102"/>
      <c r="AM24" s="102"/>
      <c r="AN24" s="102"/>
      <c r="AO24" s="104"/>
      <c r="AP24" s="102"/>
      <c r="AQ24" s="102"/>
      <c r="AR24" s="102"/>
      <c r="AS24" s="102"/>
      <c r="AT24" s="102"/>
      <c r="AU24" s="105"/>
      <c r="AV24" s="102"/>
      <c r="AW24" s="102"/>
      <c r="AX24" s="102"/>
      <c r="AY24" s="104"/>
      <c r="AZ24" s="102"/>
      <c r="BA24" s="102"/>
      <c r="BB24" s="102"/>
      <c r="BC24" s="102"/>
      <c r="BD24" s="103"/>
      <c r="BE24" s="101"/>
      <c r="BF24" s="102"/>
      <c r="BG24" s="102"/>
      <c r="BH24" s="102"/>
      <c r="BI24" s="102"/>
      <c r="BJ24" s="105"/>
      <c r="BK24" s="102"/>
      <c r="BL24" s="102"/>
      <c r="BM24" s="102"/>
      <c r="BN24" s="104"/>
      <c r="BO24" s="102"/>
      <c r="BP24" s="102"/>
      <c r="BQ24" s="102"/>
      <c r="BR24" s="102"/>
      <c r="BS24" s="102"/>
      <c r="BT24" s="105"/>
      <c r="BU24" s="102"/>
      <c r="BV24" s="102"/>
      <c r="BW24" s="102"/>
      <c r="BX24" s="104"/>
      <c r="BY24" s="102"/>
      <c r="BZ24" s="102"/>
      <c r="CA24" s="102"/>
      <c r="CB24" s="102"/>
      <c r="CC24" s="103"/>
      <c r="CD24" s="101"/>
      <c r="CE24" s="102"/>
      <c r="CF24" s="102"/>
      <c r="CG24" s="102"/>
      <c r="CH24" s="102"/>
      <c r="CI24" s="105"/>
      <c r="CJ24" s="102"/>
      <c r="CK24" s="102"/>
      <c r="CL24" s="102"/>
      <c r="CM24" s="104"/>
      <c r="CN24" s="102"/>
      <c r="CO24" s="102"/>
      <c r="CP24" s="102"/>
      <c r="CQ24" s="102"/>
      <c r="CR24" s="102"/>
      <c r="CS24" s="105"/>
      <c r="CT24" s="102"/>
      <c r="CU24" s="102"/>
      <c r="CV24" s="102"/>
      <c r="CW24" s="104"/>
      <c r="CX24" s="102"/>
      <c r="CY24" s="102"/>
      <c r="CZ24" s="102"/>
      <c r="DA24" s="102"/>
      <c r="DB24" s="102"/>
      <c r="DC24" s="130">
        <f t="shared" si="1"/>
        <v>0</v>
      </c>
      <c r="DD24" s="130">
        <f t="shared" si="2"/>
        <v>0</v>
      </c>
      <c r="DE24" s="130">
        <f t="shared" si="3"/>
        <v>0</v>
      </c>
      <c r="DF24" s="130">
        <f t="shared" si="4"/>
        <v>0</v>
      </c>
      <c r="DG24" s="131">
        <f t="shared" si="5"/>
        <v>0</v>
      </c>
    </row>
    <row r="25" spans="1:111" x14ac:dyDescent="0.25">
      <c r="A25" s="153" t="str">
        <f>'Enfants+Enseignants'!A23</f>
        <v>CHAUMEIL Mathys</v>
      </c>
      <c r="B25" s="98"/>
      <c r="C25" s="95"/>
      <c r="D25" s="99"/>
      <c r="E25" s="99"/>
      <c r="F25" s="100"/>
      <c r="G25" s="98"/>
      <c r="H25" s="99"/>
      <c r="I25" s="99"/>
      <c r="J25" s="99"/>
      <c r="K25" s="100"/>
      <c r="L25" s="99"/>
      <c r="M25" s="99"/>
      <c r="N25" s="99"/>
      <c r="O25" s="99"/>
      <c r="P25" s="99"/>
      <c r="Q25" s="98"/>
      <c r="R25" s="99"/>
      <c r="S25" s="99"/>
      <c r="T25" s="99"/>
      <c r="U25" s="100"/>
      <c r="V25" s="99"/>
      <c r="W25" s="99"/>
      <c r="X25" s="99"/>
      <c r="Y25" s="99"/>
      <c r="Z25" s="100"/>
      <c r="AA25" s="101"/>
      <c r="AB25" s="102"/>
      <c r="AC25" s="102"/>
      <c r="AD25" s="102"/>
      <c r="AE25" s="102"/>
      <c r="AF25" s="101"/>
      <c r="AG25" s="102"/>
      <c r="AH25" s="102"/>
      <c r="AI25" s="102"/>
      <c r="AJ25" s="103"/>
      <c r="AK25" s="102"/>
      <c r="AL25" s="102"/>
      <c r="AM25" s="102"/>
      <c r="AN25" s="102"/>
      <c r="AO25" s="104"/>
      <c r="AP25" s="102"/>
      <c r="AQ25" s="102"/>
      <c r="AR25" s="102"/>
      <c r="AS25" s="102"/>
      <c r="AT25" s="102"/>
      <c r="AU25" s="105"/>
      <c r="AV25" s="102"/>
      <c r="AW25" s="102"/>
      <c r="AX25" s="102"/>
      <c r="AY25" s="104"/>
      <c r="AZ25" s="102"/>
      <c r="BA25" s="102"/>
      <c r="BB25" s="102"/>
      <c r="BC25" s="102"/>
      <c r="BD25" s="103"/>
      <c r="BE25" s="101"/>
      <c r="BF25" s="102"/>
      <c r="BG25" s="102"/>
      <c r="BH25" s="102"/>
      <c r="BI25" s="102"/>
      <c r="BJ25" s="105"/>
      <c r="BK25" s="102"/>
      <c r="BL25" s="102"/>
      <c r="BM25" s="102"/>
      <c r="BN25" s="104"/>
      <c r="BO25" s="102"/>
      <c r="BP25" s="102"/>
      <c r="BQ25" s="102"/>
      <c r="BR25" s="102"/>
      <c r="BS25" s="102"/>
      <c r="BT25" s="105"/>
      <c r="BU25" s="102"/>
      <c r="BV25" s="102"/>
      <c r="BW25" s="102"/>
      <c r="BX25" s="104"/>
      <c r="BY25" s="102"/>
      <c r="BZ25" s="102"/>
      <c r="CA25" s="102"/>
      <c r="CB25" s="102"/>
      <c r="CC25" s="103"/>
      <c r="CD25" s="101"/>
      <c r="CE25" s="102"/>
      <c r="CF25" s="102"/>
      <c r="CG25" s="102"/>
      <c r="CH25" s="102"/>
      <c r="CI25" s="105"/>
      <c r="CJ25" s="102"/>
      <c r="CK25" s="102"/>
      <c r="CL25" s="102"/>
      <c r="CM25" s="104"/>
      <c r="CN25" s="102"/>
      <c r="CO25" s="102"/>
      <c r="CP25" s="102"/>
      <c r="CQ25" s="102"/>
      <c r="CR25" s="102"/>
      <c r="CS25" s="105"/>
      <c r="CT25" s="102"/>
      <c r="CU25" s="102"/>
      <c r="CV25" s="102"/>
      <c r="CW25" s="104"/>
      <c r="CX25" s="102"/>
      <c r="CY25" s="102"/>
      <c r="CZ25" s="102"/>
      <c r="DA25" s="102"/>
      <c r="DB25" s="102"/>
      <c r="DC25" s="130">
        <f t="shared" si="1"/>
        <v>0</v>
      </c>
      <c r="DD25" s="130">
        <f t="shared" si="2"/>
        <v>0</v>
      </c>
      <c r="DE25" s="130">
        <f t="shared" si="3"/>
        <v>0</v>
      </c>
      <c r="DF25" s="130">
        <f t="shared" si="4"/>
        <v>0</v>
      </c>
      <c r="DG25" s="131">
        <f t="shared" si="5"/>
        <v>0</v>
      </c>
    </row>
    <row r="26" spans="1:111" x14ac:dyDescent="0.25">
      <c r="A26" s="153" t="str">
        <f>'Enfants+Enseignants'!A24</f>
        <v>CHEVALLIER Anaïs</v>
      </c>
      <c r="B26" s="98"/>
      <c r="C26" s="95"/>
      <c r="D26" s="99"/>
      <c r="E26" s="99"/>
      <c r="F26" s="100"/>
      <c r="G26" s="98"/>
      <c r="H26" s="99"/>
      <c r="I26" s="99"/>
      <c r="J26" s="99"/>
      <c r="K26" s="100"/>
      <c r="L26" s="99"/>
      <c r="M26" s="99"/>
      <c r="N26" s="99"/>
      <c r="O26" s="99"/>
      <c r="P26" s="99"/>
      <c r="Q26" s="98"/>
      <c r="R26" s="99"/>
      <c r="S26" s="99"/>
      <c r="T26" s="99"/>
      <c r="U26" s="100"/>
      <c r="V26" s="99"/>
      <c r="W26" s="99"/>
      <c r="X26" s="99"/>
      <c r="Y26" s="99"/>
      <c r="Z26" s="100"/>
      <c r="AA26" s="101"/>
      <c r="AB26" s="102"/>
      <c r="AC26" s="102"/>
      <c r="AD26" s="102"/>
      <c r="AE26" s="102"/>
      <c r="AF26" s="101"/>
      <c r="AG26" s="102"/>
      <c r="AH26" s="102"/>
      <c r="AI26" s="102"/>
      <c r="AJ26" s="103"/>
      <c r="AK26" s="102"/>
      <c r="AL26" s="102"/>
      <c r="AM26" s="102"/>
      <c r="AN26" s="102"/>
      <c r="AO26" s="104"/>
      <c r="AP26" s="102"/>
      <c r="AQ26" s="102"/>
      <c r="AR26" s="102"/>
      <c r="AS26" s="102"/>
      <c r="AT26" s="102"/>
      <c r="AU26" s="105"/>
      <c r="AV26" s="102"/>
      <c r="AW26" s="102"/>
      <c r="AX26" s="102"/>
      <c r="AY26" s="104"/>
      <c r="AZ26" s="102"/>
      <c r="BA26" s="102"/>
      <c r="BB26" s="102"/>
      <c r="BC26" s="102"/>
      <c r="BD26" s="103"/>
      <c r="BE26" s="101"/>
      <c r="BF26" s="102"/>
      <c r="BG26" s="102"/>
      <c r="BH26" s="102"/>
      <c r="BI26" s="102"/>
      <c r="BJ26" s="105"/>
      <c r="BK26" s="102"/>
      <c r="BL26" s="102"/>
      <c r="BM26" s="102"/>
      <c r="BN26" s="104"/>
      <c r="BO26" s="102"/>
      <c r="BP26" s="102"/>
      <c r="BQ26" s="102"/>
      <c r="BR26" s="102"/>
      <c r="BS26" s="102"/>
      <c r="BT26" s="105"/>
      <c r="BU26" s="102"/>
      <c r="BV26" s="102"/>
      <c r="BW26" s="102"/>
      <c r="BX26" s="104"/>
      <c r="BY26" s="102"/>
      <c r="BZ26" s="102"/>
      <c r="CA26" s="102"/>
      <c r="CB26" s="102"/>
      <c r="CC26" s="103"/>
      <c r="CD26" s="101"/>
      <c r="CE26" s="102"/>
      <c r="CF26" s="102"/>
      <c r="CG26" s="102"/>
      <c r="CH26" s="102"/>
      <c r="CI26" s="105"/>
      <c r="CJ26" s="102"/>
      <c r="CK26" s="102"/>
      <c r="CL26" s="102"/>
      <c r="CM26" s="104"/>
      <c r="CN26" s="102"/>
      <c r="CO26" s="102"/>
      <c r="CP26" s="102"/>
      <c r="CQ26" s="102"/>
      <c r="CR26" s="102"/>
      <c r="CS26" s="105"/>
      <c r="CT26" s="102"/>
      <c r="CU26" s="102"/>
      <c r="CV26" s="102"/>
      <c r="CW26" s="104"/>
      <c r="CX26" s="102"/>
      <c r="CY26" s="102"/>
      <c r="CZ26" s="102"/>
      <c r="DA26" s="102"/>
      <c r="DB26" s="102"/>
      <c r="DC26" s="130">
        <f t="shared" si="1"/>
        <v>0</v>
      </c>
      <c r="DD26" s="130">
        <f t="shared" si="2"/>
        <v>0</v>
      </c>
      <c r="DE26" s="130">
        <f t="shared" si="3"/>
        <v>0</v>
      </c>
      <c r="DF26" s="130">
        <f t="shared" si="4"/>
        <v>0</v>
      </c>
      <c r="DG26" s="131">
        <f t="shared" si="5"/>
        <v>0</v>
      </c>
    </row>
    <row r="27" spans="1:111" x14ac:dyDescent="0.25">
      <c r="A27" s="153" t="str">
        <f>'Enfants+Enseignants'!A25</f>
        <v>CHRIST Jules</v>
      </c>
      <c r="B27" s="98"/>
      <c r="C27" s="95"/>
      <c r="D27" s="99"/>
      <c r="E27" s="99"/>
      <c r="F27" s="100"/>
      <c r="G27" s="98"/>
      <c r="H27" s="99"/>
      <c r="I27" s="99"/>
      <c r="J27" s="99"/>
      <c r="K27" s="100"/>
      <c r="L27" s="99"/>
      <c r="M27" s="99"/>
      <c r="N27" s="99"/>
      <c r="O27" s="99"/>
      <c r="P27" s="99"/>
      <c r="Q27" s="98"/>
      <c r="R27" s="99"/>
      <c r="S27" s="99"/>
      <c r="T27" s="99"/>
      <c r="U27" s="100"/>
      <c r="V27" s="99"/>
      <c r="W27" s="99"/>
      <c r="X27" s="99"/>
      <c r="Y27" s="99"/>
      <c r="Z27" s="100"/>
      <c r="AA27" s="101"/>
      <c r="AB27" s="102"/>
      <c r="AC27" s="102"/>
      <c r="AD27" s="102"/>
      <c r="AE27" s="102"/>
      <c r="AF27" s="101"/>
      <c r="AG27" s="102"/>
      <c r="AH27" s="102"/>
      <c r="AI27" s="102"/>
      <c r="AJ27" s="103"/>
      <c r="AK27" s="102"/>
      <c r="AL27" s="102"/>
      <c r="AM27" s="102"/>
      <c r="AN27" s="102"/>
      <c r="AO27" s="104"/>
      <c r="AP27" s="102"/>
      <c r="AQ27" s="102"/>
      <c r="AR27" s="102"/>
      <c r="AS27" s="102"/>
      <c r="AT27" s="102"/>
      <c r="AU27" s="105"/>
      <c r="AV27" s="102"/>
      <c r="AW27" s="102"/>
      <c r="AX27" s="102"/>
      <c r="AY27" s="104"/>
      <c r="AZ27" s="102"/>
      <c r="BA27" s="102"/>
      <c r="BB27" s="102"/>
      <c r="BC27" s="102"/>
      <c r="BD27" s="103"/>
      <c r="BE27" s="101"/>
      <c r="BF27" s="102"/>
      <c r="BG27" s="102"/>
      <c r="BH27" s="102"/>
      <c r="BI27" s="102"/>
      <c r="BJ27" s="105"/>
      <c r="BK27" s="102"/>
      <c r="BL27" s="102"/>
      <c r="BM27" s="102"/>
      <c r="BN27" s="104"/>
      <c r="BO27" s="102"/>
      <c r="BP27" s="102"/>
      <c r="BQ27" s="102"/>
      <c r="BR27" s="102"/>
      <c r="BS27" s="102"/>
      <c r="BT27" s="105"/>
      <c r="BU27" s="102"/>
      <c r="BV27" s="102"/>
      <c r="BW27" s="102"/>
      <c r="BX27" s="104"/>
      <c r="BY27" s="102"/>
      <c r="BZ27" s="102"/>
      <c r="CA27" s="102"/>
      <c r="CB27" s="102"/>
      <c r="CC27" s="103"/>
      <c r="CD27" s="101"/>
      <c r="CE27" s="102"/>
      <c r="CF27" s="102"/>
      <c r="CG27" s="102"/>
      <c r="CH27" s="102"/>
      <c r="CI27" s="105"/>
      <c r="CJ27" s="102"/>
      <c r="CK27" s="102"/>
      <c r="CL27" s="102"/>
      <c r="CM27" s="104"/>
      <c r="CN27" s="102"/>
      <c r="CO27" s="102"/>
      <c r="CP27" s="102"/>
      <c r="CQ27" s="102"/>
      <c r="CR27" s="102"/>
      <c r="CS27" s="105"/>
      <c r="CT27" s="102"/>
      <c r="CU27" s="102"/>
      <c r="CV27" s="102"/>
      <c r="CW27" s="104"/>
      <c r="CX27" s="102"/>
      <c r="CY27" s="102"/>
      <c r="CZ27" s="102"/>
      <c r="DA27" s="102"/>
      <c r="DB27" s="102"/>
      <c r="DC27" s="130">
        <f t="shared" si="1"/>
        <v>0</v>
      </c>
      <c r="DD27" s="130">
        <f t="shared" si="2"/>
        <v>0</v>
      </c>
      <c r="DE27" s="130">
        <f t="shared" si="3"/>
        <v>0</v>
      </c>
      <c r="DF27" s="130">
        <f t="shared" si="4"/>
        <v>0</v>
      </c>
      <c r="DG27" s="131">
        <f t="shared" si="5"/>
        <v>0</v>
      </c>
    </row>
    <row r="28" spans="1:111" x14ac:dyDescent="0.25">
      <c r="A28" s="153" t="str">
        <f>'Enfants+Enseignants'!A26</f>
        <v>CLAVEAU Célia</v>
      </c>
      <c r="B28" s="98"/>
      <c r="C28" s="95"/>
      <c r="D28" s="99"/>
      <c r="E28" s="99"/>
      <c r="F28" s="100"/>
      <c r="G28" s="98"/>
      <c r="H28" s="99"/>
      <c r="I28" s="99"/>
      <c r="J28" s="99"/>
      <c r="K28" s="100"/>
      <c r="L28" s="99"/>
      <c r="M28" s="99"/>
      <c r="N28" s="99"/>
      <c r="O28" s="99"/>
      <c r="P28" s="99"/>
      <c r="Q28" s="98"/>
      <c r="R28" s="99"/>
      <c r="S28" s="99"/>
      <c r="T28" s="99"/>
      <c r="U28" s="100"/>
      <c r="V28" s="99"/>
      <c r="W28" s="99"/>
      <c r="X28" s="99"/>
      <c r="Y28" s="99"/>
      <c r="Z28" s="100"/>
      <c r="AA28" s="101"/>
      <c r="AB28" s="102"/>
      <c r="AC28" s="102"/>
      <c r="AD28" s="102"/>
      <c r="AE28" s="102"/>
      <c r="AF28" s="101"/>
      <c r="AG28" s="102"/>
      <c r="AH28" s="102"/>
      <c r="AI28" s="102"/>
      <c r="AJ28" s="103"/>
      <c r="AK28" s="102"/>
      <c r="AL28" s="102"/>
      <c r="AM28" s="102"/>
      <c r="AN28" s="102"/>
      <c r="AO28" s="104"/>
      <c r="AP28" s="102"/>
      <c r="AQ28" s="102"/>
      <c r="AR28" s="102"/>
      <c r="AS28" s="102"/>
      <c r="AT28" s="102"/>
      <c r="AU28" s="105"/>
      <c r="AV28" s="102"/>
      <c r="AW28" s="102"/>
      <c r="AX28" s="102"/>
      <c r="AY28" s="104"/>
      <c r="AZ28" s="102"/>
      <c r="BA28" s="102"/>
      <c r="BB28" s="102"/>
      <c r="BC28" s="102"/>
      <c r="BD28" s="103"/>
      <c r="BE28" s="101"/>
      <c r="BF28" s="102"/>
      <c r="BG28" s="102"/>
      <c r="BH28" s="102"/>
      <c r="BI28" s="102"/>
      <c r="BJ28" s="105"/>
      <c r="BK28" s="102"/>
      <c r="BL28" s="102"/>
      <c r="BM28" s="102"/>
      <c r="BN28" s="104"/>
      <c r="BO28" s="102"/>
      <c r="BP28" s="102"/>
      <c r="BQ28" s="102"/>
      <c r="BR28" s="102"/>
      <c r="BS28" s="102"/>
      <c r="BT28" s="105"/>
      <c r="BU28" s="102"/>
      <c r="BV28" s="102"/>
      <c r="BW28" s="102"/>
      <c r="BX28" s="104"/>
      <c r="BY28" s="102"/>
      <c r="BZ28" s="102"/>
      <c r="CA28" s="102"/>
      <c r="CB28" s="102"/>
      <c r="CC28" s="103"/>
      <c r="CD28" s="101"/>
      <c r="CE28" s="102"/>
      <c r="CF28" s="102"/>
      <c r="CG28" s="102"/>
      <c r="CH28" s="102"/>
      <c r="CI28" s="105"/>
      <c r="CJ28" s="102"/>
      <c r="CK28" s="102"/>
      <c r="CL28" s="102"/>
      <c r="CM28" s="104"/>
      <c r="CN28" s="102"/>
      <c r="CO28" s="102"/>
      <c r="CP28" s="102"/>
      <c r="CQ28" s="102"/>
      <c r="CR28" s="102"/>
      <c r="CS28" s="105"/>
      <c r="CT28" s="102"/>
      <c r="CU28" s="102"/>
      <c r="CV28" s="102"/>
      <c r="CW28" s="104"/>
      <c r="CX28" s="102"/>
      <c r="CY28" s="102"/>
      <c r="CZ28" s="102"/>
      <c r="DA28" s="102"/>
      <c r="DB28" s="102"/>
      <c r="DC28" s="130">
        <f t="shared" si="1"/>
        <v>0</v>
      </c>
      <c r="DD28" s="130">
        <f t="shared" si="2"/>
        <v>0</v>
      </c>
      <c r="DE28" s="130">
        <f t="shared" si="3"/>
        <v>0</v>
      </c>
      <c r="DF28" s="130">
        <f t="shared" si="4"/>
        <v>0</v>
      </c>
      <c r="DG28" s="131">
        <f t="shared" si="5"/>
        <v>0</v>
      </c>
    </row>
    <row r="29" spans="1:111" x14ac:dyDescent="0.25">
      <c r="A29" s="153" t="str">
        <f>'Enfants+Enseignants'!A27</f>
        <v>CLAVEAU Mélina</v>
      </c>
      <c r="B29" s="98"/>
      <c r="C29" s="99"/>
      <c r="D29" s="99"/>
      <c r="E29" s="99"/>
      <c r="F29" s="100"/>
      <c r="G29" s="98"/>
      <c r="H29" s="99"/>
      <c r="I29" s="99"/>
      <c r="J29" s="99"/>
      <c r="K29" s="100"/>
      <c r="L29" s="99"/>
      <c r="M29" s="99"/>
      <c r="N29" s="99"/>
      <c r="O29" s="99"/>
      <c r="P29" s="99"/>
      <c r="Q29" s="98"/>
      <c r="R29" s="99"/>
      <c r="S29" s="99"/>
      <c r="T29" s="99"/>
      <c r="U29" s="100"/>
      <c r="V29" s="99"/>
      <c r="W29" s="99"/>
      <c r="X29" s="99"/>
      <c r="Y29" s="99"/>
      <c r="Z29" s="100"/>
      <c r="AA29" s="101"/>
      <c r="AB29" s="102"/>
      <c r="AC29" s="102"/>
      <c r="AD29" s="102"/>
      <c r="AE29" s="102"/>
      <c r="AF29" s="101"/>
      <c r="AG29" s="102"/>
      <c r="AH29" s="102"/>
      <c r="AI29" s="102"/>
      <c r="AJ29" s="103"/>
      <c r="AK29" s="102"/>
      <c r="AL29" s="102"/>
      <c r="AM29" s="102"/>
      <c r="AN29" s="102"/>
      <c r="AO29" s="104"/>
      <c r="AP29" s="102"/>
      <c r="AQ29" s="102"/>
      <c r="AR29" s="102"/>
      <c r="AS29" s="102"/>
      <c r="AT29" s="102"/>
      <c r="AU29" s="105"/>
      <c r="AV29" s="102"/>
      <c r="AW29" s="102"/>
      <c r="AX29" s="102"/>
      <c r="AY29" s="104"/>
      <c r="AZ29" s="102"/>
      <c r="BA29" s="102"/>
      <c r="BB29" s="102"/>
      <c r="BC29" s="102"/>
      <c r="BD29" s="103"/>
      <c r="BE29" s="101"/>
      <c r="BF29" s="102"/>
      <c r="BG29" s="102"/>
      <c r="BH29" s="102"/>
      <c r="BI29" s="102"/>
      <c r="BJ29" s="105"/>
      <c r="BK29" s="102"/>
      <c r="BL29" s="102"/>
      <c r="BM29" s="102"/>
      <c r="BN29" s="104"/>
      <c r="BO29" s="102"/>
      <c r="BP29" s="102"/>
      <c r="BQ29" s="102"/>
      <c r="BR29" s="102"/>
      <c r="BS29" s="102"/>
      <c r="BT29" s="105"/>
      <c r="BU29" s="102"/>
      <c r="BV29" s="102"/>
      <c r="BW29" s="102"/>
      <c r="BX29" s="104"/>
      <c r="BY29" s="102"/>
      <c r="BZ29" s="102"/>
      <c r="CA29" s="102"/>
      <c r="CB29" s="102"/>
      <c r="CC29" s="103"/>
      <c r="CD29" s="101"/>
      <c r="CE29" s="102"/>
      <c r="CF29" s="102"/>
      <c r="CG29" s="102"/>
      <c r="CH29" s="102"/>
      <c r="CI29" s="105"/>
      <c r="CJ29" s="102"/>
      <c r="CK29" s="102"/>
      <c r="CL29" s="102"/>
      <c r="CM29" s="104"/>
      <c r="CN29" s="102"/>
      <c r="CO29" s="102"/>
      <c r="CP29" s="102"/>
      <c r="CQ29" s="102"/>
      <c r="CR29" s="102"/>
      <c r="CS29" s="105"/>
      <c r="CT29" s="102"/>
      <c r="CU29" s="102"/>
      <c r="CV29" s="102"/>
      <c r="CW29" s="104"/>
      <c r="CX29" s="102"/>
      <c r="CY29" s="102"/>
      <c r="CZ29" s="102"/>
      <c r="DA29" s="102"/>
      <c r="DB29" s="102"/>
      <c r="DC29" s="130">
        <f t="shared" si="1"/>
        <v>0</v>
      </c>
      <c r="DD29" s="130">
        <f t="shared" si="2"/>
        <v>0</v>
      </c>
      <c r="DE29" s="130">
        <f t="shared" si="3"/>
        <v>0</v>
      </c>
      <c r="DF29" s="130">
        <f t="shared" si="4"/>
        <v>0</v>
      </c>
      <c r="DG29" s="131">
        <f t="shared" si="5"/>
        <v>0</v>
      </c>
    </row>
    <row r="30" spans="1:111" x14ac:dyDescent="0.25">
      <c r="A30" s="153" t="str">
        <f>'Enfants+Enseignants'!A28</f>
        <v>CODORNIOU Liloo</v>
      </c>
      <c r="B30" s="98"/>
      <c r="C30" s="99"/>
      <c r="D30" s="99"/>
      <c r="E30" s="99"/>
      <c r="F30" s="100"/>
      <c r="G30" s="98"/>
      <c r="H30" s="99"/>
      <c r="I30" s="99"/>
      <c r="J30" s="99"/>
      <c r="K30" s="100"/>
      <c r="L30" s="99"/>
      <c r="M30" s="99"/>
      <c r="N30" s="99"/>
      <c r="O30" s="99"/>
      <c r="P30" s="99"/>
      <c r="Q30" s="98"/>
      <c r="R30" s="99"/>
      <c r="S30" s="99"/>
      <c r="T30" s="99"/>
      <c r="U30" s="100"/>
      <c r="V30" s="99"/>
      <c r="W30" s="99"/>
      <c r="X30" s="99"/>
      <c r="Y30" s="99"/>
      <c r="Z30" s="100"/>
      <c r="AA30" s="101"/>
      <c r="AB30" s="102"/>
      <c r="AC30" s="102"/>
      <c r="AD30" s="102"/>
      <c r="AE30" s="102"/>
      <c r="AF30" s="101"/>
      <c r="AG30" s="102"/>
      <c r="AH30" s="102"/>
      <c r="AI30" s="102"/>
      <c r="AJ30" s="103"/>
      <c r="AK30" s="102"/>
      <c r="AL30" s="102"/>
      <c r="AM30" s="102"/>
      <c r="AN30" s="102"/>
      <c r="AO30" s="104"/>
      <c r="AP30" s="102"/>
      <c r="AQ30" s="102"/>
      <c r="AR30" s="102"/>
      <c r="AS30" s="102"/>
      <c r="AT30" s="102"/>
      <c r="AU30" s="105"/>
      <c r="AV30" s="102"/>
      <c r="AW30" s="102"/>
      <c r="AX30" s="102"/>
      <c r="AY30" s="104"/>
      <c r="AZ30" s="102"/>
      <c r="BA30" s="102"/>
      <c r="BB30" s="102"/>
      <c r="BC30" s="102"/>
      <c r="BD30" s="103"/>
      <c r="BE30" s="101"/>
      <c r="BF30" s="102"/>
      <c r="BG30" s="102"/>
      <c r="BH30" s="102"/>
      <c r="BI30" s="102"/>
      <c r="BJ30" s="105"/>
      <c r="BK30" s="102"/>
      <c r="BL30" s="102"/>
      <c r="BM30" s="102"/>
      <c r="BN30" s="104"/>
      <c r="BO30" s="102"/>
      <c r="BP30" s="102"/>
      <c r="BQ30" s="102"/>
      <c r="BR30" s="102"/>
      <c r="BS30" s="102"/>
      <c r="BT30" s="105"/>
      <c r="BU30" s="102"/>
      <c r="BV30" s="102"/>
      <c r="BW30" s="102"/>
      <c r="BX30" s="104"/>
      <c r="BY30" s="102"/>
      <c r="BZ30" s="102"/>
      <c r="CA30" s="102"/>
      <c r="CB30" s="102"/>
      <c r="CC30" s="103"/>
      <c r="CD30" s="101"/>
      <c r="CE30" s="102"/>
      <c r="CF30" s="102"/>
      <c r="CG30" s="102"/>
      <c r="CH30" s="102"/>
      <c r="CI30" s="105"/>
      <c r="CJ30" s="102"/>
      <c r="CK30" s="102"/>
      <c r="CL30" s="102"/>
      <c r="CM30" s="104"/>
      <c r="CN30" s="102"/>
      <c r="CO30" s="102"/>
      <c r="CP30" s="102"/>
      <c r="CQ30" s="102"/>
      <c r="CR30" s="102"/>
      <c r="CS30" s="105"/>
      <c r="CT30" s="102"/>
      <c r="CU30" s="102"/>
      <c r="CV30" s="102"/>
      <c r="CW30" s="104"/>
      <c r="CX30" s="102"/>
      <c r="CY30" s="102"/>
      <c r="CZ30" s="102"/>
      <c r="DA30" s="102"/>
      <c r="DB30" s="102"/>
      <c r="DC30" s="130">
        <f t="shared" si="1"/>
        <v>0</v>
      </c>
      <c r="DD30" s="130">
        <f t="shared" si="2"/>
        <v>0</v>
      </c>
      <c r="DE30" s="130">
        <f t="shared" si="3"/>
        <v>0</v>
      </c>
      <c r="DF30" s="130">
        <f t="shared" si="4"/>
        <v>0</v>
      </c>
      <c r="DG30" s="131">
        <f t="shared" si="5"/>
        <v>0</v>
      </c>
    </row>
    <row r="31" spans="1:111" x14ac:dyDescent="0.25">
      <c r="A31" s="153" t="str">
        <f>'Enfants+Enseignants'!A29</f>
        <v>COLLET Nathan</v>
      </c>
      <c r="B31" s="98"/>
      <c r="C31" s="99"/>
      <c r="D31" s="99"/>
      <c r="E31" s="99"/>
      <c r="F31" s="100"/>
      <c r="G31" s="98"/>
      <c r="H31" s="99"/>
      <c r="I31" s="99"/>
      <c r="J31" s="99"/>
      <c r="K31" s="100"/>
      <c r="L31" s="99"/>
      <c r="M31" s="99"/>
      <c r="N31" s="99"/>
      <c r="O31" s="99"/>
      <c r="P31" s="99"/>
      <c r="Q31" s="98"/>
      <c r="R31" s="99"/>
      <c r="S31" s="99"/>
      <c r="T31" s="99"/>
      <c r="U31" s="100"/>
      <c r="V31" s="99"/>
      <c r="W31" s="99"/>
      <c r="X31" s="99"/>
      <c r="Y31" s="99"/>
      <c r="Z31" s="100"/>
      <c r="AA31" s="101"/>
      <c r="AB31" s="102"/>
      <c r="AC31" s="102"/>
      <c r="AD31" s="102"/>
      <c r="AE31" s="102"/>
      <c r="AF31" s="101"/>
      <c r="AG31" s="102"/>
      <c r="AH31" s="102"/>
      <c r="AI31" s="102"/>
      <c r="AJ31" s="103"/>
      <c r="AK31" s="102"/>
      <c r="AL31" s="102"/>
      <c r="AM31" s="102"/>
      <c r="AN31" s="102"/>
      <c r="AO31" s="104"/>
      <c r="AP31" s="102"/>
      <c r="AQ31" s="102"/>
      <c r="AR31" s="102"/>
      <c r="AS31" s="102"/>
      <c r="AT31" s="102"/>
      <c r="AU31" s="105"/>
      <c r="AV31" s="102"/>
      <c r="AW31" s="102"/>
      <c r="AX31" s="102"/>
      <c r="AY31" s="104"/>
      <c r="AZ31" s="102"/>
      <c r="BA31" s="102"/>
      <c r="BB31" s="102"/>
      <c r="BC31" s="102"/>
      <c r="BD31" s="103"/>
      <c r="BE31" s="101"/>
      <c r="BF31" s="102"/>
      <c r="BG31" s="102"/>
      <c r="BH31" s="102"/>
      <c r="BI31" s="102"/>
      <c r="BJ31" s="105"/>
      <c r="BK31" s="102"/>
      <c r="BL31" s="102"/>
      <c r="BM31" s="102"/>
      <c r="BN31" s="104"/>
      <c r="BO31" s="102"/>
      <c r="BP31" s="102"/>
      <c r="BQ31" s="102"/>
      <c r="BR31" s="102"/>
      <c r="BS31" s="102"/>
      <c r="BT31" s="105"/>
      <c r="BU31" s="102"/>
      <c r="BV31" s="102"/>
      <c r="BW31" s="102"/>
      <c r="BX31" s="104"/>
      <c r="BY31" s="102"/>
      <c r="BZ31" s="102"/>
      <c r="CA31" s="102"/>
      <c r="CB31" s="102"/>
      <c r="CC31" s="103"/>
      <c r="CD31" s="101"/>
      <c r="CE31" s="102"/>
      <c r="CF31" s="102"/>
      <c r="CG31" s="102"/>
      <c r="CH31" s="102"/>
      <c r="CI31" s="105"/>
      <c r="CJ31" s="102"/>
      <c r="CK31" s="102"/>
      <c r="CL31" s="102"/>
      <c r="CM31" s="104"/>
      <c r="CN31" s="102"/>
      <c r="CO31" s="102"/>
      <c r="CP31" s="102"/>
      <c r="CQ31" s="102"/>
      <c r="CR31" s="102"/>
      <c r="CS31" s="105"/>
      <c r="CT31" s="102"/>
      <c r="CU31" s="102"/>
      <c r="CV31" s="102"/>
      <c r="CW31" s="104"/>
      <c r="CX31" s="102"/>
      <c r="CY31" s="102"/>
      <c r="CZ31" s="102"/>
      <c r="DA31" s="102"/>
      <c r="DB31" s="102"/>
      <c r="DC31" s="130">
        <f t="shared" si="1"/>
        <v>0</v>
      </c>
      <c r="DD31" s="130">
        <f t="shared" si="2"/>
        <v>0</v>
      </c>
      <c r="DE31" s="130">
        <f t="shared" si="3"/>
        <v>0</v>
      </c>
      <c r="DF31" s="130">
        <f t="shared" si="4"/>
        <v>0</v>
      </c>
      <c r="DG31" s="131">
        <f t="shared" si="5"/>
        <v>0</v>
      </c>
    </row>
    <row r="32" spans="1:111" x14ac:dyDescent="0.25">
      <c r="A32" s="153" t="str">
        <f>'Enfants+Enseignants'!A30</f>
        <v>COLLET Raphaël</v>
      </c>
      <c r="B32" s="98"/>
      <c r="C32" s="99"/>
      <c r="D32" s="99"/>
      <c r="E32" s="99"/>
      <c r="F32" s="100"/>
      <c r="G32" s="98"/>
      <c r="H32" s="99"/>
      <c r="I32" s="99"/>
      <c r="J32" s="99"/>
      <c r="K32" s="100"/>
      <c r="L32" s="99"/>
      <c r="M32" s="99"/>
      <c r="N32" s="99"/>
      <c r="O32" s="99"/>
      <c r="P32" s="99"/>
      <c r="Q32" s="98"/>
      <c r="R32" s="99"/>
      <c r="S32" s="99"/>
      <c r="T32" s="99"/>
      <c r="U32" s="100"/>
      <c r="V32" s="99"/>
      <c r="W32" s="99"/>
      <c r="X32" s="99"/>
      <c r="Y32" s="99"/>
      <c r="Z32" s="100"/>
      <c r="AA32" s="101"/>
      <c r="AB32" s="102"/>
      <c r="AC32" s="102"/>
      <c r="AD32" s="102"/>
      <c r="AE32" s="102"/>
      <c r="AF32" s="101"/>
      <c r="AG32" s="102"/>
      <c r="AH32" s="102"/>
      <c r="AI32" s="102"/>
      <c r="AJ32" s="103"/>
      <c r="AK32" s="102"/>
      <c r="AL32" s="102"/>
      <c r="AM32" s="102"/>
      <c r="AN32" s="102"/>
      <c r="AO32" s="104"/>
      <c r="AP32" s="102"/>
      <c r="AQ32" s="102"/>
      <c r="AR32" s="102"/>
      <c r="AS32" s="102"/>
      <c r="AT32" s="102"/>
      <c r="AU32" s="105"/>
      <c r="AV32" s="102"/>
      <c r="AW32" s="102"/>
      <c r="AX32" s="102"/>
      <c r="AY32" s="104"/>
      <c r="AZ32" s="102"/>
      <c r="BA32" s="102"/>
      <c r="BB32" s="102"/>
      <c r="BC32" s="102"/>
      <c r="BD32" s="103"/>
      <c r="BE32" s="101"/>
      <c r="BF32" s="102"/>
      <c r="BG32" s="102"/>
      <c r="BH32" s="102"/>
      <c r="BI32" s="102"/>
      <c r="BJ32" s="105"/>
      <c r="BK32" s="102"/>
      <c r="BL32" s="102"/>
      <c r="BM32" s="102"/>
      <c r="BN32" s="104"/>
      <c r="BO32" s="102"/>
      <c r="BP32" s="102"/>
      <c r="BQ32" s="102"/>
      <c r="BR32" s="102"/>
      <c r="BS32" s="102"/>
      <c r="BT32" s="105"/>
      <c r="BU32" s="102"/>
      <c r="BV32" s="102"/>
      <c r="BW32" s="102"/>
      <c r="BX32" s="104"/>
      <c r="BY32" s="102"/>
      <c r="BZ32" s="102"/>
      <c r="CA32" s="102"/>
      <c r="CB32" s="102"/>
      <c r="CC32" s="103"/>
      <c r="CD32" s="101"/>
      <c r="CE32" s="102"/>
      <c r="CF32" s="102"/>
      <c r="CG32" s="102"/>
      <c r="CH32" s="102"/>
      <c r="CI32" s="105"/>
      <c r="CJ32" s="102"/>
      <c r="CK32" s="102"/>
      <c r="CL32" s="102"/>
      <c r="CM32" s="104"/>
      <c r="CN32" s="102"/>
      <c r="CO32" s="102"/>
      <c r="CP32" s="102"/>
      <c r="CQ32" s="102"/>
      <c r="CR32" s="102"/>
      <c r="CS32" s="105"/>
      <c r="CT32" s="102"/>
      <c r="CU32" s="102"/>
      <c r="CV32" s="102"/>
      <c r="CW32" s="104"/>
      <c r="CX32" s="102"/>
      <c r="CY32" s="102"/>
      <c r="CZ32" s="102"/>
      <c r="DA32" s="102"/>
      <c r="DB32" s="102"/>
      <c r="DC32" s="130">
        <f t="shared" si="1"/>
        <v>0</v>
      </c>
      <c r="DD32" s="130">
        <f t="shared" si="2"/>
        <v>0</v>
      </c>
      <c r="DE32" s="130">
        <f t="shared" si="3"/>
        <v>0</v>
      </c>
      <c r="DF32" s="130">
        <f t="shared" si="4"/>
        <v>0</v>
      </c>
      <c r="DG32" s="131">
        <f t="shared" si="5"/>
        <v>0</v>
      </c>
    </row>
    <row r="33" spans="1:111" x14ac:dyDescent="0.25">
      <c r="A33" s="153" t="str">
        <f>'Enfants+Enseignants'!A31</f>
        <v>COUDROY Antoine</v>
      </c>
      <c r="B33" s="98"/>
      <c r="C33" s="99"/>
      <c r="D33" s="99"/>
      <c r="E33" s="99"/>
      <c r="F33" s="100"/>
      <c r="G33" s="98"/>
      <c r="H33" s="99"/>
      <c r="I33" s="99"/>
      <c r="J33" s="99"/>
      <c r="K33" s="100"/>
      <c r="L33" s="99"/>
      <c r="M33" s="99"/>
      <c r="N33" s="99"/>
      <c r="O33" s="99"/>
      <c r="P33" s="99"/>
      <c r="Q33" s="98"/>
      <c r="R33" s="99"/>
      <c r="S33" s="99"/>
      <c r="T33" s="99"/>
      <c r="U33" s="100"/>
      <c r="V33" s="99"/>
      <c r="W33" s="99"/>
      <c r="X33" s="99"/>
      <c r="Y33" s="99"/>
      <c r="Z33" s="100"/>
      <c r="AA33" s="101"/>
      <c r="AB33" s="102"/>
      <c r="AC33" s="102"/>
      <c r="AD33" s="102"/>
      <c r="AE33" s="102"/>
      <c r="AF33" s="101"/>
      <c r="AG33" s="102"/>
      <c r="AH33" s="102"/>
      <c r="AI33" s="102"/>
      <c r="AJ33" s="103"/>
      <c r="AK33" s="102"/>
      <c r="AL33" s="102"/>
      <c r="AM33" s="102"/>
      <c r="AN33" s="102"/>
      <c r="AO33" s="104"/>
      <c r="AP33" s="102"/>
      <c r="AQ33" s="102"/>
      <c r="AR33" s="102"/>
      <c r="AS33" s="102"/>
      <c r="AT33" s="102"/>
      <c r="AU33" s="105"/>
      <c r="AV33" s="102"/>
      <c r="AW33" s="102"/>
      <c r="AX33" s="102"/>
      <c r="AY33" s="104"/>
      <c r="AZ33" s="102"/>
      <c r="BA33" s="102"/>
      <c r="BB33" s="102"/>
      <c r="BC33" s="102"/>
      <c r="BD33" s="103"/>
      <c r="BE33" s="101"/>
      <c r="BF33" s="102"/>
      <c r="BG33" s="102"/>
      <c r="BH33" s="102"/>
      <c r="BI33" s="102"/>
      <c r="BJ33" s="105"/>
      <c r="BK33" s="102"/>
      <c r="BL33" s="102"/>
      <c r="BM33" s="102"/>
      <c r="BN33" s="104"/>
      <c r="BO33" s="102"/>
      <c r="BP33" s="102"/>
      <c r="BQ33" s="102"/>
      <c r="BR33" s="102"/>
      <c r="BS33" s="102"/>
      <c r="BT33" s="105"/>
      <c r="BU33" s="102"/>
      <c r="BV33" s="102"/>
      <c r="BW33" s="102"/>
      <c r="BX33" s="104"/>
      <c r="BY33" s="102"/>
      <c r="BZ33" s="102"/>
      <c r="CA33" s="102"/>
      <c r="CB33" s="102"/>
      <c r="CC33" s="103"/>
      <c r="CD33" s="101"/>
      <c r="CE33" s="102"/>
      <c r="CF33" s="102"/>
      <c r="CG33" s="102"/>
      <c r="CH33" s="102"/>
      <c r="CI33" s="105"/>
      <c r="CJ33" s="102"/>
      <c r="CK33" s="102"/>
      <c r="CL33" s="102"/>
      <c r="CM33" s="104"/>
      <c r="CN33" s="102"/>
      <c r="CO33" s="102"/>
      <c r="CP33" s="102"/>
      <c r="CQ33" s="102"/>
      <c r="CR33" s="102"/>
      <c r="CS33" s="105"/>
      <c r="CT33" s="102"/>
      <c r="CU33" s="102"/>
      <c r="CV33" s="102"/>
      <c r="CW33" s="104"/>
      <c r="CX33" s="102"/>
      <c r="CY33" s="102"/>
      <c r="CZ33" s="102"/>
      <c r="DA33" s="102"/>
      <c r="DB33" s="102"/>
      <c r="DC33" s="130">
        <f t="shared" si="1"/>
        <v>0</v>
      </c>
      <c r="DD33" s="130">
        <f t="shared" si="2"/>
        <v>0</v>
      </c>
      <c r="DE33" s="130">
        <f t="shared" si="3"/>
        <v>0</v>
      </c>
      <c r="DF33" s="130">
        <f t="shared" si="4"/>
        <v>0</v>
      </c>
      <c r="DG33" s="131">
        <f t="shared" si="5"/>
        <v>0</v>
      </c>
    </row>
    <row r="34" spans="1:111" x14ac:dyDescent="0.25">
      <c r="A34" s="153" t="str">
        <f>'Enfants+Enseignants'!A32</f>
        <v>COULOMB Célia</v>
      </c>
      <c r="B34" s="98"/>
      <c r="C34" s="99"/>
      <c r="D34" s="99"/>
      <c r="E34" s="99"/>
      <c r="F34" s="100"/>
      <c r="G34" s="98"/>
      <c r="H34" s="99"/>
      <c r="I34" s="99"/>
      <c r="J34" s="99"/>
      <c r="K34" s="100"/>
      <c r="L34" s="99"/>
      <c r="M34" s="99"/>
      <c r="N34" s="99"/>
      <c r="O34" s="99"/>
      <c r="P34" s="99"/>
      <c r="Q34" s="98"/>
      <c r="R34" s="99"/>
      <c r="S34" s="99"/>
      <c r="T34" s="99"/>
      <c r="U34" s="100"/>
      <c r="V34" s="99"/>
      <c r="W34" s="99"/>
      <c r="X34" s="99"/>
      <c r="Y34" s="99"/>
      <c r="Z34" s="100"/>
      <c r="AA34" s="101"/>
      <c r="AB34" s="102"/>
      <c r="AC34" s="102"/>
      <c r="AD34" s="102"/>
      <c r="AE34" s="102"/>
      <c r="AF34" s="101"/>
      <c r="AG34" s="102"/>
      <c r="AH34" s="102"/>
      <c r="AI34" s="102"/>
      <c r="AJ34" s="103"/>
      <c r="AK34" s="102"/>
      <c r="AL34" s="102"/>
      <c r="AM34" s="102"/>
      <c r="AN34" s="102"/>
      <c r="AO34" s="104"/>
      <c r="AP34" s="102"/>
      <c r="AQ34" s="102"/>
      <c r="AR34" s="102"/>
      <c r="AS34" s="102"/>
      <c r="AT34" s="102"/>
      <c r="AU34" s="105"/>
      <c r="AV34" s="102"/>
      <c r="AW34" s="102"/>
      <c r="AX34" s="102"/>
      <c r="AY34" s="104"/>
      <c r="AZ34" s="102"/>
      <c r="BA34" s="102"/>
      <c r="BB34" s="102"/>
      <c r="BC34" s="102"/>
      <c r="BD34" s="103"/>
      <c r="BE34" s="101"/>
      <c r="BF34" s="102"/>
      <c r="BG34" s="102"/>
      <c r="BH34" s="102"/>
      <c r="BI34" s="102"/>
      <c r="BJ34" s="105"/>
      <c r="BK34" s="102"/>
      <c r="BL34" s="102"/>
      <c r="BM34" s="102"/>
      <c r="BN34" s="104"/>
      <c r="BO34" s="102"/>
      <c r="BP34" s="102"/>
      <c r="BQ34" s="102"/>
      <c r="BR34" s="102"/>
      <c r="BS34" s="102"/>
      <c r="BT34" s="105"/>
      <c r="BU34" s="102"/>
      <c r="BV34" s="102"/>
      <c r="BW34" s="102"/>
      <c r="BX34" s="104"/>
      <c r="BY34" s="102"/>
      <c r="BZ34" s="102"/>
      <c r="CA34" s="102"/>
      <c r="CB34" s="102"/>
      <c r="CC34" s="103"/>
      <c r="CD34" s="101"/>
      <c r="CE34" s="102"/>
      <c r="CF34" s="102"/>
      <c r="CG34" s="102"/>
      <c r="CH34" s="102"/>
      <c r="CI34" s="105"/>
      <c r="CJ34" s="102"/>
      <c r="CK34" s="102"/>
      <c r="CL34" s="102"/>
      <c r="CM34" s="104"/>
      <c r="CN34" s="102"/>
      <c r="CO34" s="102"/>
      <c r="CP34" s="102"/>
      <c r="CQ34" s="102"/>
      <c r="CR34" s="102"/>
      <c r="CS34" s="105"/>
      <c r="CT34" s="102"/>
      <c r="CU34" s="102"/>
      <c r="CV34" s="102"/>
      <c r="CW34" s="104"/>
      <c r="CX34" s="102"/>
      <c r="CY34" s="102"/>
      <c r="CZ34" s="102"/>
      <c r="DA34" s="102"/>
      <c r="DB34" s="102"/>
      <c r="DC34" s="130">
        <f t="shared" si="1"/>
        <v>0</v>
      </c>
      <c r="DD34" s="130">
        <f t="shared" si="2"/>
        <v>0</v>
      </c>
      <c r="DE34" s="130">
        <f t="shared" si="3"/>
        <v>0</v>
      </c>
      <c r="DF34" s="130">
        <f t="shared" si="4"/>
        <v>0</v>
      </c>
      <c r="DG34" s="131">
        <f t="shared" si="5"/>
        <v>0</v>
      </c>
    </row>
    <row r="35" spans="1:111" x14ac:dyDescent="0.25">
      <c r="A35" s="153" t="str">
        <f>'Enfants+Enseignants'!A33</f>
        <v>DE BRITO Gaël</v>
      </c>
      <c r="B35" s="98"/>
      <c r="C35" s="99"/>
      <c r="D35" s="99"/>
      <c r="E35" s="99"/>
      <c r="F35" s="100"/>
      <c r="G35" s="98"/>
      <c r="H35" s="99"/>
      <c r="I35" s="99"/>
      <c r="J35" s="99"/>
      <c r="K35" s="100"/>
      <c r="L35" s="99"/>
      <c r="M35" s="99"/>
      <c r="N35" s="99"/>
      <c r="O35" s="99"/>
      <c r="P35" s="99"/>
      <c r="Q35" s="98"/>
      <c r="R35" s="99"/>
      <c r="S35" s="99"/>
      <c r="T35" s="99"/>
      <c r="U35" s="100"/>
      <c r="V35" s="99"/>
      <c r="W35" s="99"/>
      <c r="X35" s="99"/>
      <c r="Y35" s="99"/>
      <c r="Z35" s="100"/>
      <c r="AA35" s="101"/>
      <c r="AB35" s="102"/>
      <c r="AC35" s="102"/>
      <c r="AD35" s="102"/>
      <c r="AE35" s="102"/>
      <c r="AF35" s="101"/>
      <c r="AG35" s="102"/>
      <c r="AH35" s="102"/>
      <c r="AI35" s="102"/>
      <c r="AJ35" s="103"/>
      <c r="AK35" s="102"/>
      <c r="AL35" s="102"/>
      <c r="AM35" s="102"/>
      <c r="AN35" s="102"/>
      <c r="AO35" s="104"/>
      <c r="AP35" s="102"/>
      <c r="AQ35" s="102"/>
      <c r="AR35" s="102"/>
      <c r="AS35" s="102"/>
      <c r="AT35" s="102"/>
      <c r="AU35" s="105"/>
      <c r="AV35" s="102"/>
      <c r="AW35" s="102"/>
      <c r="AX35" s="102"/>
      <c r="AY35" s="104"/>
      <c r="AZ35" s="102"/>
      <c r="BA35" s="102"/>
      <c r="BB35" s="102"/>
      <c r="BC35" s="102"/>
      <c r="BD35" s="103"/>
      <c r="BE35" s="101"/>
      <c r="BF35" s="102"/>
      <c r="BG35" s="102"/>
      <c r="BH35" s="102"/>
      <c r="BI35" s="102"/>
      <c r="BJ35" s="105"/>
      <c r="BK35" s="102"/>
      <c r="BL35" s="102"/>
      <c r="BM35" s="102"/>
      <c r="BN35" s="104"/>
      <c r="BO35" s="102"/>
      <c r="BP35" s="102"/>
      <c r="BQ35" s="102"/>
      <c r="BR35" s="102"/>
      <c r="BS35" s="102"/>
      <c r="BT35" s="105"/>
      <c r="BU35" s="102"/>
      <c r="BV35" s="102"/>
      <c r="BW35" s="102"/>
      <c r="BX35" s="104"/>
      <c r="BY35" s="102"/>
      <c r="BZ35" s="102"/>
      <c r="CA35" s="102"/>
      <c r="CB35" s="102"/>
      <c r="CC35" s="103"/>
      <c r="CD35" s="101"/>
      <c r="CE35" s="102"/>
      <c r="CF35" s="102"/>
      <c r="CG35" s="102"/>
      <c r="CH35" s="102"/>
      <c r="CI35" s="105"/>
      <c r="CJ35" s="102"/>
      <c r="CK35" s="102"/>
      <c r="CL35" s="102"/>
      <c r="CM35" s="104"/>
      <c r="CN35" s="102"/>
      <c r="CO35" s="102"/>
      <c r="CP35" s="102"/>
      <c r="CQ35" s="102"/>
      <c r="CR35" s="102"/>
      <c r="CS35" s="105"/>
      <c r="CT35" s="102"/>
      <c r="CU35" s="102"/>
      <c r="CV35" s="102"/>
      <c r="CW35" s="104"/>
      <c r="CX35" s="102"/>
      <c r="CY35" s="102"/>
      <c r="CZ35" s="102"/>
      <c r="DA35" s="102"/>
      <c r="DB35" s="102"/>
      <c r="DC35" s="130">
        <f t="shared" si="1"/>
        <v>0</v>
      </c>
      <c r="DD35" s="130">
        <f t="shared" si="2"/>
        <v>0</v>
      </c>
      <c r="DE35" s="130">
        <f t="shared" si="3"/>
        <v>0</v>
      </c>
      <c r="DF35" s="130">
        <f t="shared" si="4"/>
        <v>0</v>
      </c>
      <c r="DG35" s="131">
        <f t="shared" si="5"/>
        <v>0</v>
      </c>
    </row>
    <row r="36" spans="1:111" x14ac:dyDescent="0.25">
      <c r="A36" s="153" t="str">
        <f>'Enfants+Enseignants'!A34</f>
        <v>DEBARGE Kim</v>
      </c>
      <c r="B36" s="98"/>
      <c r="C36" s="99"/>
      <c r="D36" s="99"/>
      <c r="E36" s="99"/>
      <c r="F36" s="100"/>
      <c r="G36" s="98"/>
      <c r="H36" s="99"/>
      <c r="I36" s="99"/>
      <c r="J36" s="99"/>
      <c r="K36" s="100"/>
      <c r="L36" s="99"/>
      <c r="M36" s="99"/>
      <c r="N36" s="99"/>
      <c r="O36" s="99"/>
      <c r="P36" s="99"/>
      <c r="Q36" s="98"/>
      <c r="R36" s="99"/>
      <c r="S36" s="99"/>
      <c r="T36" s="99"/>
      <c r="U36" s="100"/>
      <c r="V36" s="99"/>
      <c r="W36" s="99"/>
      <c r="X36" s="99"/>
      <c r="Y36" s="99"/>
      <c r="Z36" s="100"/>
      <c r="AA36" s="101"/>
      <c r="AB36" s="102"/>
      <c r="AC36" s="102"/>
      <c r="AD36" s="102"/>
      <c r="AE36" s="102"/>
      <c r="AF36" s="101"/>
      <c r="AG36" s="102"/>
      <c r="AH36" s="102"/>
      <c r="AI36" s="102"/>
      <c r="AJ36" s="103"/>
      <c r="AK36" s="102"/>
      <c r="AL36" s="102"/>
      <c r="AM36" s="102"/>
      <c r="AN36" s="102"/>
      <c r="AO36" s="104"/>
      <c r="AP36" s="102"/>
      <c r="AQ36" s="102"/>
      <c r="AR36" s="102"/>
      <c r="AS36" s="102"/>
      <c r="AT36" s="102"/>
      <c r="AU36" s="105"/>
      <c r="AV36" s="102"/>
      <c r="AW36" s="102"/>
      <c r="AX36" s="102"/>
      <c r="AY36" s="104"/>
      <c r="AZ36" s="102"/>
      <c r="BA36" s="102"/>
      <c r="BB36" s="102"/>
      <c r="BC36" s="102"/>
      <c r="BD36" s="103"/>
      <c r="BE36" s="101"/>
      <c r="BF36" s="102"/>
      <c r="BG36" s="102"/>
      <c r="BH36" s="102"/>
      <c r="BI36" s="102"/>
      <c r="BJ36" s="105"/>
      <c r="BK36" s="102"/>
      <c r="BL36" s="102"/>
      <c r="BM36" s="102"/>
      <c r="BN36" s="104"/>
      <c r="BO36" s="102"/>
      <c r="BP36" s="102"/>
      <c r="BQ36" s="102"/>
      <c r="BR36" s="102"/>
      <c r="BS36" s="102"/>
      <c r="BT36" s="105"/>
      <c r="BU36" s="102"/>
      <c r="BV36" s="102"/>
      <c r="BW36" s="102"/>
      <c r="BX36" s="104"/>
      <c r="BY36" s="102"/>
      <c r="BZ36" s="102"/>
      <c r="CA36" s="102"/>
      <c r="CB36" s="102"/>
      <c r="CC36" s="103"/>
      <c r="CD36" s="101"/>
      <c r="CE36" s="102"/>
      <c r="CF36" s="102"/>
      <c r="CG36" s="102"/>
      <c r="CH36" s="102"/>
      <c r="CI36" s="105"/>
      <c r="CJ36" s="102"/>
      <c r="CK36" s="102"/>
      <c r="CL36" s="102"/>
      <c r="CM36" s="104"/>
      <c r="CN36" s="102"/>
      <c r="CO36" s="102"/>
      <c r="CP36" s="102"/>
      <c r="CQ36" s="102"/>
      <c r="CR36" s="102"/>
      <c r="CS36" s="105"/>
      <c r="CT36" s="102"/>
      <c r="CU36" s="102"/>
      <c r="CV36" s="102"/>
      <c r="CW36" s="104"/>
      <c r="CX36" s="102"/>
      <c r="CY36" s="102"/>
      <c r="CZ36" s="102"/>
      <c r="DA36" s="102"/>
      <c r="DB36" s="102"/>
      <c r="DC36" s="130">
        <f t="shared" si="1"/>
        <v>0</v>
      </c>
      <c r="DD36" s="130">
        <f t="shared" si="2"/>
        <v>0</v>
      </c>
      <c r="DE36" s="130">
        <f t="shared" si="3"/>
        <v>0</v>
      </c>
      <c r="DF36" s="130">
        <f t="shared" si="4"/>
        <v>0</v>
      </c>
      <c r="DG36" s="131">
        <f t="shared" si="5"/>
        <v>0</v>
      </c>
    </row>
    <row r="37" spans="1:111" x14ac:dyDescent="0.25">
      <c r="A37" s="153" t="str">
        <f>'Enfants+Enseignants'!A35</f>
        <v>DELANNES Léna</v>
      </c>
      <c r="B37" s="98"/>
      <c r="C37" s="99"/>
      <c r="D37" s="99"/>
      <c r="E37" s="99"/>
      <c r="F37" s="100"/>
      <c r="G37" s="98"/>
      <c r="H37" s="99"/>
      <c r="I37" s="99"/>
      <c r="J37" s="99"/>
      <c r="K37" s="100"/>
      <c r="L37" s="99"/>
      <c r="M37" s="99"/>
      <c r="N37" s="99"/>
      <c r="O37" s="99"/>
      <c r="P37" s="99"/>
      <c r="Q37" s="98"/>
      <c r="R37" s="99"/>
      <c r="S37" s="99"/>
      <c r="T37" s="99"/>
      <c r="U37" s="100"/>
      <c r="V37" s="99"/>
      <c r="W37" s="99"/>
      <c r="X37" s="99"/>
      <c r="Y37" s="99"/>
      <c r="Z37" s="100"/>
      <c r="AA37" s="101"/>
      <c r="AB37" s="102"/>
      <c r="AC37" s="102"/>
      <c r="AD37" s="102"/>
      <c r="AE37" s="102"/>
      <c r="AF37" s="101"/>
      <c r="AG37" s="102"/>
      <c r="AH37" s="102"/>
      <c r="AI37" s="102"/>
      <c r="AJ37" s="103"/>
      <c r="AK37" s="102"/>
      <c r="AL37" s="102"/>
      <c r="AM37" s="102"/>
      <c r="AN37" s="102"/>
      <c r="AO37" s="104"/>
      <c r="AP37" s="102"/>
      <c r="AQ37" s="102"/>
      <c r="AR37" s="102"/>
      <c r="AS37" s="102"/>
      <c r="AT37" s="102"/>
      <c r="AU37" s="105"/>
      <c r="AV37" s="102"/>
      <c r="AW37" s="102"/>
      <c r="AX37" s="102"/>
      <c r="AY37" s="104"/>
      <c r="AZ37" s="102"/>
      <c r="BA37" s="102"/>
      <c r="BB37" s="102"/>
      <c r="BC37" s="102"/>
      <c r="BD37" s="103"/>
      <c r="BE37" s="101"/>
      <c r="BF37" s="102"/>
      <c r="BG37" s="102"/>
      <c r="BH37" s="102"/>
      <c r="BI37" s="102"/>
      <c r="BJ37" s="105"/>
      <c r="BK37" s="102"/>
      <c r="BL37" s="102"/>
      <c r="BM37" s="102"/>
      <c r="BN37" s="104"/>
      <c r="BO37" s="102"/>
      <c r="BP37" s="102"/>
      <c r="BQ37" s="102"/>
      <c r="BR37" s="102"/>
      <c r="BS37" s="102"/>
      <c r="BT37" s="105"/>
      <c r="BU37" s="102"/>
      <c r="BV37" s="102"/>
      <c r="BW37" s="102"/>
      <c r="BX37" s="104"/>
      <c r="BY37" s="102"/>
      <c r="BZ37" s="102"/>
      <c r="CA37" s="102"/>
      <c r="CB37" s="102"/>
      <c r="CC37" s="103"/>
      <c r="CD37" s="101"/>
      <c r="CE37" s="102"/>
      <c r="CF37" s="102"/>
      <c r="CG37" s="102"/>
      <c r="CH37" s="102"/>
      <c r="CI37" s="105"/>
      <c r="CJ37" s="102"/>
      <c r="CK37" s="102"/>
      <c r="CL37" s="102"/>
      <c r="CM37" s="104"/>
      <c r="CN37" s="102"/>
      <c r="CO37" s="102"/>
      <c r="CP37" s="102"/>
      <c r="CQ37" s="102"/>
      <c r="CR37" s="102"/>
      <c r="CS37" s="105"/>
      <c r="CT37" s="102"/>
      <c r="CU37" s="102"/>
      <c r="CV37" s="102"/>
      <c r="CW37" s="104"/>
      <c r="CX37" s="102"/>
      <c r="CY37" s="102"/>
      <c r="CZ37" s="102"/>
      <c r="DA37" s="102"/>
      <c r="DB37" s="102"/>
      <c r="DC37" s="130">
        <f t="shared" si="1"/>
        <v>0</v>
      </c>
      <c r="DD37" s="130">
        <f t="shared" si="2"/>
        <v>0</v>
      </c>
      <c r="DE37" s="130">
        <f t="shared" si="3"/>
        <v>0</v>
      </c>
      <c r="DF37" s="130">
        <f t="shared" si="4"/>
        <v>0</v>
      </c>
      <c r="DG37" s="131">
        <f t="shared" si="5"/>
        <v>0</v>
      </c>
    </row>
    <row r="38" spans="1:111" x14ac:dyDescent="0.25">
      <c r="A38" s="153" t="str">
        <f>'Enfants+Enseignants'!A36</f>
        <v>DERIVE Chloé</v>
      </c>
      <c r="B38" s="98"/>
      <c r="C38" s="99"/>
      <c r="D38" s="99"/>
      <c r="E38" s="99"/>
      <c r="F38" s="100"/>
      <c r="G38" s="98"/>
      <c r="H38" s="99"/>
      <c r="I38" s="99"/>
      <c r="J38" s="99"/>
      <c r="K38" s="100"/>
      <c r="L38" s="99"/>
      <c r="M38" s="99"/>
      <c r="N38" s="99"/>
      <c r="O38" s="99"/>
      <c r="P38" s="99"/>
      <c r="Q38" s="98"/>
      <c r="R38" s="99"/>
      <c r="S38" s="99"/>
      <c r="T38" s="99"/>
      <c r="U38" s="100"/>
      <c r="V38" s="99"/>
      <c r="W38" s="99"/>
      <c r="X38" s="99"/>
      <c r="Y38" s="99"/>
      <c r="Z38" s="100"/>
      <c r="AA38" s="101"/>
      <c r="AB38" s="102"/>
      <c r="AC38" s="102"/>
      <c r="AD38" s="102"/>
      <c r="AE38" s="102"/>
      <c r="AF38" s="101"/>
      <c r="AG38" s="102"/>
      <c r="AH38" s="102"/>
      <c r="AI38" s="102"/>
      <c r="AJ38" s="103"/>
      <c r="AK38" s="102"/>
      <c r="AL38" s="102"/>
      <c r="AM38" s="102"/>
      <c r="AN38" s="102"/>
      <c r="AO38" s="104"/>
      <c r="AP38" s="102"/>
      <c r="AQ38" s="102"/>
      <c r="AR38" s="102"/>
      <c r="AS38" s="102"/>
      <c r="AT38" s="102"/>
      <c r="AU38" s="105"/>
      <c r="AV38" s="102"/>
      <c r="AW38" s="102"/>
      <c r="AX38" s="102"/>
      <c r="AY38" s="104"/>
      <c r="AZ38" s="102"/>
      <c r="BA38" s="102"/>
      <c r="BB38" s="102"/>
      <c r="BC38" s="102"/>
      <c r="BD38" s="103"/>
      <c r="BE38" s="101"/>
      <c r="BF38" s="102"/>
      <c r="BG38" s="102"/>
      <c r="BH38" s="102"/>
      <c r="BI38" s="102"/>
      <c r="BJ38" s="105"/>
      <c r="BK38" s="102"/>
      <c r="BL38" s="102"/>
      <c r="BM38" s="102"/>
      <c r="BN38" s="104"/>
      <c r="BO38" s="102"/>
      <c r="BP38" s="102"/>
      <c r="BQ38" s="102"/>
      <c r="BR38" s="102"/>
      <c r="BS38" s="102"/>
      <c r="BT38" s="105"/>
      <c r="BU38" s="102"/>
      <c r="BV38" s="102"/>
      <c r="BW38" s="102"/>
      <c r="BX38" s="104"/>
      <c r="BY38" s="102"/>
      <c r="BZ38" s="102"/>
      <c r="CA38" s="102"/>
      <c r="CB38" s="102"/>
      <c r="CC38" s="103"/>
      <c r="CD38" s="101"/>
      <c r="CE38" s="102"/>
      <c r="CF38" s="102"/>
      <c r="CG38" s="102"/>
      <c r="CH38" s="102"/>
      <c r="CI38" s="105"/>
      <c r="CJ38" s="102"/>
      <c r="CK38" s="102"/>
      <c r="CL38" s="102"/>
      <c r="CM38" s="104"/>
      <c r="CN38" s="102"/>
      <c r="CO38" s="102"/>
      <c r="CP38" s="102"/>
      <c r="CQ38" s="102"/>
      <c r="CR38" s="102"/>
      <c r="CS38" s="105"/>
      <c r="CT38" s="102"/>
      <c r="CU38" s="102"/>
      <c r="CV38" s="102"/>
      <c r="CW38" s="104"/>
      <c r="CX38" s="102"/>
      <c r="CY38" s="102"/>
      <c r="CZ38" s="102"/>
      <c r="DA38" s="102"/>
      <c r="DB38" s="102"/>
      <c r="DC38" s="130">
        <f t="shared" si="1"/>
        <v>0</v>
      </c>
      <c r="DD38" s="130">
        <f t="shared" si="2"/>
        <v>0</v>
      </c>
      <c r="DE38" s="130">
        <f t="shared" si="3"/>
        <v>0</v>
      </c>
      <c r="DF38" s="130">
        <f t="shared" si="4"/>
        <v>0</v>
      </c>
      <c r="DG38" s="131">
        <f t="shared" si="5"/>
        <v>0</v>
      </c>
    </row>
    <row r="39" spans="1:111" x14ac:dyDescent="0.25">
      <c r="A39" s="153" t="str">
        <f>'Enfants+Enseignants'!A37</f>
        <v>DESCENDIER Maélie</v>
      </c>
      <c r="B39" s="98"/>
      <c r="C39" s="99"/>
      <c r="D39" s="99"/>
      <c r="E39" s="99"/>
      <c r="F39" s="100"/>
      <c r="G39" s="98"/>
      <c r="H39" s="99"/>
      <c r="I39" s="99"/>
      <c r="J39" s="99"/>
      <c r="K39" s="100"/>
      <c r="L39" s="99"/>
      <c r="M39" s="99"/>
      <c r="N39" s="99"/>
      <c r="O39" s="99"/>
      <c r="P39" s="99"/>
      <c r="Q39" s="98"/>
      <c r="R39" s="99"/>
      <c r="S39" s="99"/>
      <c r="T39" s="99"/>
      <c r="U39" s="100"/>
      <c r="V39" s="99"/>
      <c r="W39" s="99"/>
      <c r="X39" s="99"/>
      <c r="Y39" s="99"/>
      <c r="Z39" s="100"/>
      <c r="AA39" s="101"/>
      <c r="AB39" s="102"/>
      <c r="AC39" s="102"/>
      <c r="AD39" s="102"/>
      <c r="AE39" s="102"/>
      <c r="AF39" s="101"/>
      <c r="AG39" s="102"/>
      <c r="AH39" s="102"/>
      <c r="AI39" s="102"/>
      <c r="AJ39" s="103"/>
      <c r="AK39" s="102"/>
      <c r="AL39" s="102"/>
      <c r="AM39" s="102"/>
      <c r="AN39" s="102"/>
      <c r="AO39" s="104"/>
      <c r="AP39" s="102"/>
      <c r="AQ39" s="102"/>
      <c r="AR39" s="102"/>
      <c r="AS39" s="102"/>
      <c r="AT39" s="102"/>
      <c r="AU39" s="105"/>
      <c r="AV39" s="102"/>
      <c r="AW39" s="102"/>
      <c r="AX39" s="102"/>
      <c r="AY39" s="104"/>
      <c r="AZ39" s="102"/>
      <c r="BA39" s="102"/>
      <c r="BB39" s="102"/>
      <c r="BC39" s="102"/>
      <c r="BD39" s="103"/>
      <c r="BE39" s="101"/>
      <c r="BF39" s="102"/>
      <c r="BG39" s="102"/>
      <c r="BH39" s="102"/>
      <c r="BI39" s="102"/>
      <c r="BJ39" s="105"/>
      <c r="BK39" s="102"/>
      <c r="BL39" s="102"/>
      <c r="BM39" s="102"/>
      <c r="BN39" s="104"/>
      <c r="BO39" s="102"/>
      <c r="BP39" s="102"/>
      <c r="BQ39" s="102"/>
      <c r="BR39" s="102"/>
      <c r="BS39" s="102"/>
      <c r="BT39" s="105"/>
      <c r="BU39" s="102"/>
      <c r="BV39" s="102"/>
      <c r="BW39" s="102"/>
      <c r="BX39" s="104"/>
      <c r="BY39" s="102"/>
      <c r="BZ39" s="102"/>
      <c r="CA39" s="102"/>
      <c r="CB39" s="102"/>
      <c r="CC39" s="103"/>
      <c r="CD39" s="101"/>
      <c r="CE39" s="102"/>
      <c r="CF39" s="102"/>
      <c r="CG39" s="102"/>
      <c r="CH39" s="102"/>
      <c r="CI39" s="105"/>
      <c r="CJ39" s="102"/>
      <c r="CK39" s="102"/>
      <c r="CL39" s="102"/>
      <c r="CM39" s="104"/>
      <c r="CN39" s="102"/>
      <c r="CO39" s="102"/>
      <c r="CP39" s="102"/>
      <c r="CQ39" s="102"/>
      <c r="CR39" s="102"/>
      <c r="CS39" s="105"/>
      <c r="CT39" s="102"/>
      <c r="CU39" s="102"/>
      <c r="CV39" s="102"/>
      <c r="CW39" s="104"/>
      <c r="CX39" s="102"/>
      <c r="CY39" s="102"/>
      <c r="CZ39" s="102"/>
      <c r="DA39" s="102"/>
      <c r="DB39" s="102"/>
      <c r="DC39" s="130">
        <f t="shared" si="1"/>
        <v>0</v>
      </c>
      <c r="DD39" s="130">
        <f t="shared" si="2"/>
        <v>0</v>
      </c>
      <c r="DE39" s="130">
        <f t="shared" si="3"/>
        <v>0</v>
      </c>
      <c r="DF39" s="130">
        <f t="shared" si="4"/>
        <v>0</v>
      </c>
      <c r="DG39" s="131">
        <f t="shared" si="5"/>
        <v>0</v>
      </c>
    </row>
    <row r="40" spans="1:111" x14ac:dyDescent="0.25">
      <c r="A40" s="153" t="str">
        <f>'Enfants+Enseignants'!A38</f>
        <v>DO CIMA Tom</v>
      </c>
      <c r="B40" s="98"/>
      <c r="C40" s="99"/>
      <c r="D40" s="99"/>
      <c r="E40" s="99"/>
      <c r="F40" s="100"/>
      <c r="G40" s="98"/>
      <c r="H40" s="99"/>
      <c r="I40" s="99"/>
      <c r="J40" s="99"/>
      <c r="K40" s="100"/>
      <c r="L40" s="99"/>
      <c r="M40" s="99"/>
      <c r="N40" s="99"/>
      <c r="O40" s="99"/>
      <c r="P40" s="99"/>
      <c r="Q40" s="98"/>
      <c r="R40" s="99"/>
      <c r="S40" s="99"/>
      <c r="T40" s="99"/>
      <c r="U40" s="100"/>
      <c r="V40" s="99"/>
      <c r="W40" s="99"/>
      <c r="X40" s="99"/>
      <c r="Y40" s="99"/>
      <c r="Z40" s="100"/>
      <c r="AA40" s="101"/>
      <c r="AB40" s="102"/>
      <c r="AC40" s="102"/>
      <c r="AD40" s="102"/>
      <c r="AE40" s="102"/>
      <c r="AF40" s="101"/>
      <c r="AG40" s="102"/>
      <c r="AH40" s="102"/>
      <c r="AI40" s="102"/>
      <c r="AJ40" s="103"/>
      <c r="AK40" s="102"/>
      <c r="AL40" s="102"/>
      <c r="AM40" s="102"/>
      <c r="AN40" s="102"/>
      <c r="AO40" s="104"/>
      <c r="AP40" s="102"/>
      <c r="AQ40" s="102"/>
      <c r="AR40" s="102"/>
      <c r="AS40" s="102"/>
      <c r="AT40" s="102"/>
      <c r="AU40" s="105"/>
      <c r="AV40" s="102"/>
      <c r="AW40" s="102"/>
      <c r="AX40" s="102"/>
      <c r="AY40" s="104"/>
      <c r="AZ40" s="102"/>
      <c r="BA40" s="102"/>
      <c r="BB40" s="102"/>
      <c r="BC40" s="102"/>
      <c r="BD40" s="103"/>
      <c r="BE40" s="101"/>
      <c r="BF40" s="102"/>
      <c r="BG40" s="102"/>
      <c r="BH40" s="102"/>
      <c r="BI40" s="102"/>
      <c r="BJ40" s="105"/>
      <c r="BK40" s="102"/>
      <c r="BL40" s="102"/>
      <c r="BM40" s="102"/>
      <c r="BN40" s="104"/>
      <c r="BO40" s="102"/>
      <c r="BP40" s="102"/>
      <c r="BQ40" s="102"/>
      <c r="BR40" s="102"/>
      <c r="BS40" s="102"/>
      <c r="BT40" s="105"/>
      <c r="BU40" s="102"/>
      <c r="BV40" s="102"/>
      <c r="BW40" s="102"/>
      <c r="BX40" s="104"/>
      <c r="BY40" s="102"/>
      <c r="BZ40" s="102"/>
      <c r="CA40" s="102"/>
      <c r="CB40" s="102"/>
      <c r="CC40" s="103"/>
      <c r="CD40" s="101"/>
      <c r="CE40" s="102"/>
      <c r="CF40" s="102"/>
      <c r="CG40" s="102"/>
      <c r="CH40" s="102"/>
      <c r="CI40" s="105"/>
      <c r="CJ40" s="102"/>
      <c r="CK40" s="102"/>
      <c r="CL40" s="102"/>
      <c r="CM40" s="104"/>
      <c r="CN40" s="102"/>
      <c r="CO40" s="102"/>
      <c r="CP40" s="102"/>
      <c r="CQ40" s="102"/>
      <c r="CR40" s="102"/>
      <c r="CS40" s="105"/>
      <c r="CT40" s="102"/>
      <c r="CU40" s="102"/>
      <c r="CV40" s="102"/>
      <c r="CW40" s="104"/>
      <c r="CX40" s="102"/>
      <c r="CY40" s="102"/>
      <c r="CZ40" s="102"/>
      <c r="DA40" s="102"/>
      <c r="DB40" s="102"/>
      <c r="DC40" s="130">
        <f t="shared" si="1"/>
        <v>0</v>
      </c>
      <c r="DD40" s="130">
        <f t="shared" si="2"/>
        <v>0</v>
      </c>
      <c r="DE40" s="130">
        <f t="shared" si="3"/>
        <v>0</v>
      </c>
      <c r="DF40" s="130">
        <f t="shared" si="4"/>
        <v>0</v>
      </c>
      <c r="DG40" s="131">
        <f t="shared" si="5"/>
        <v>0</v>
      </c>
    </row>
    <row r="41" spans="1:111" x14ac:dyDescent="0.25">
      <c r="A41" s="153" t="str">
        <f>'Enfants+Enseignants'!A39</f>
        <v>DONADI Jules</v>
      </c>
      <c r="B41" s="98"/>
      <c r="C41" s="99"/>
      <c r="D41" s="99"/>
      <c r="E41" s="99"/>
      <c r="F41" s="100"/>
      <c r="G41" s="98"/>
      <c r="H41" s="99"/>
      <c r="I41" s="99"/>
      <c r="J41" s="99"/>
      <c r="K41" s="100"/>
      <c r="L41" s="99"/>
      <c r="M41" s="99"/>
      <c r="N41" s="99"/>
      <c r="O41" s="99"/>
      <c r="P41" s="99"/>
      <c r="Q41" s="98"/>
      <c r="R41" s="99"/>
      <c r="S41" s="99"/>
      <c r="T41" s="99"/>
      <c r="U41" s="100"/>
      <c r="V41" s="99"/>
      <c r="W41" s="99"/>
      <c r="X41" s="99"/>
      <c r="Y41" s="99"/>
      <c r="Z41" s="100"/>
      <c r="AA41" s="101"/>
      <c r="AB41" s="102"/>
      <c r="AC41" s="102"/>
      <c r="AD41" s="102"/>
      <c r="AE41" s="102"/>
      <c r="AF41" s="101"/>
      <c r="AG41" s="102"/>
      <c r="AH41" s="102"/>
      <c r="AI41" s="102"/>
      <c r="AJ41" s="103"/>
      <c r="AK41" s="102"/>
      <c r="AL41" s="102"/>
      <c r="AM41" s="102"/>
      <c r="AN41" s="102"/>
      <c r="AO41" s="104"/>
      <c r="AP41" s="102"/>
      <c r="AQ41" s="102"/>
      <c r="AR41" s="102"/>
      <c r="AS41" s="102"/>
      <c r="AT41" s="102"/>
      <c r="AU41" s="105"/>
      <c r="AV41" s="102"/>
      <c r="AW41" s="102"/>
      <c r="AX41" s="102"/>
      <c r="AY41" s="104"/>
      <c r="AZ41" s="102"/>
      <c r="BA41" s="102"/>
      <c r="BB41" s="102"/>
      <c r="BC41" s="102"/>
      <c r="BD41" s="103"/>
      <c r="BE41" s="101"/>
      <c r="BF41" s="102"/>
      <c r="BG41" s="102"/>
      <c r="BH41" s="102"/>
      <c r="BI41" s="102"/>
      <c r="BJ41" s="105"/>
      <c r="BK41" s="102"/>
      <c r="BL41" s="102"/>
      <c r="BM41" s="102"/>
      <c r="BN41" s="104"/>
      <c r="BO41" s="102"/>
      <c r="BP41" s="102"/>
      <c r="BQ41" s="102"/>
      <c r="BR41" s="102"/>
      <c r="BS41" s="102"/>
      <c r="BT41" s="105"/>
      <c r="BU41" s="102"/>
      <c r="BV41" s="102"/>
      <c r="BW41" s="102"/>
      <c r="BX41" s="104"/>
      <c r="BY41" s="102"/>
      <c r="BZ41" s="102"/>
      <c r="CA41" s="102"/>
      <c r="CB41" s="102"/>
      <c r="CC41" s="103"/>
      <c r="CD41" s="101"/>
      <c r="CE41" s="102"/>
      <c r="CF41" s="102"/>
      <c r="CG41" s="102"/>
      <c r="CH41" s="102"/>
      <c r="CI41" s="105"/>
      <c r="CJ41" s="102"/>
      <c r="CK41" s="102"/>
      <c r="CL41" s="102"/>
      <c r="CM41" s="104"/>
      <c r="CN41" s="102"/>
      <c r="CO41" s="102"/>
      <c r="CP41" s="102"/>
      <c r="CQ41" s="102"/>
      <c r="CR41" s="102"/>
      <c r="CS41" s="105"/>
      <c r="CT41" s="102"/>
      <c r="CU41" s="102"/>
      <c r="CV41" s="102"/>
      <c r="CW41" s="104"/>
      <c r="CX41" s="102"/>
      <c r="CY41" s="102"/>
      <c r="CZ41" s="102"/>
      <c r="DA41" s="102"/>
      <c r="DB41" s="102"/>
      <c r="DC41" s="130">
        <f t="shared" si="1"/>
        <v>0</v>
      </c>
      <c r="DD41" s="130">
        <f t="shared" si="2"/>
        <v>0</v>
      </c>
      <c r="DE41" s="130">
        <f t="shared" si="3"/>
        <v>0</v>
      </c>
      <c r="DF41" s="130">
        <f t="shared" si="4"/>
        <v>0</v>
      </c>
      <c r="DG41" s="131">
        <f t="shared" si="5"/>
        <v>0</v>
      </c>
    </row>
    <row r="42" spans="1:111" x14ac:dyDescent="0.25">
      <c r="A42" s="153" t="str">
        <f>'Enfants+Enseignants'!A40</f>
        <v>DRILLON  Kéwan</v>
      </c>
      <c r="B42" s="98"/>
      <c r="C42" s="99"/>
      <c r="D42" s="99"/>
      <c r="E42" s="99"/>
      <c r="F42" s="100"/>
      <c r="G42" s="98"/>
      <c r="H42" s="99"/>
      <c r="I42" s="99"/>
      <c r="J42" s="99"/>
      <c r="K42" s="100"/>
      <c r="L42" s="99"/>
      <c r="M42" s="99"/>
      <c r="N42" s="99"/>
      <c r="O42" s="99"/>
      <c r="P42" s="99"/>
      <c r="Q42" s="98"/>
      <c r="R42" s="99"/>
      <c r="S42" s="99"/>
      <c r="T42" s="99"/>
      <c r="U42" s="100"/>
      <c r="V42" s="99"/>
      <c r="W42" s="99"/>
      <c r="X42" s="99"/>
      <c r="Y42" s="99"/>
      <c r="Z42" s="100"/>
      <c r="AA42" s="101"/>
      <c r="AB42" s="102"/>
      <c r="AC42" s="102"/>
      <c r="AD42" s="102"/>
      <c r="AE42" s="102"/>
      <c r="AF42" s="101"/>
      <c r="AG42" s="102"/>
      <c r="AH42" s="102"/>
      <c r="AI42" s="102"/>
      <c r="AJ42" s="103"/>
      <c r="AK42" s="102"/>
      <c r="AL42" s="102"/>
      <c r="AM42" s="102"/>
      <c r="AN42" s="102"/>
      <c r="AO42" s="104"/>
      <c r="AP42" s="102"/>
      <c r="AQ42" s="102"/>
      <c r="AR42" s="102"/>
      <c r="AS42" s="102"/>
      <c r="AT42" s="102"/>
      <c r="AU42" s="105"/>
      <c r="AV42" s="102"/>
      <c r="AW42" s="102"/>
      <c r="AX42" s="102"/>
      <c r="AY42" s="104"/>
      <c r="AZ42" s="102"/>
      <c r="BA42" s="102"/>
      <c r="BB42" s="102"/>
      <c r="BC42" s="102"/>
      <c r="BD42" s="103"/>
      <c r="BE42" s="101"/>
      <c r="BF42" s="102"/>
      <c r="BG42" s="102"/>
      <c r="BH42" s="102"/>
      <c r="BI42" s="102"/>
      <c r="BJ42" s="105"/>
      <c r="BK42" s="102"/>
      <c r="BL42" s="102"/>
      <c r="BM42" s="102"/>
      <c r="BN42" s="104"/>
      <c r="BO42" s="102"/>
      <c r="BP42" s="102"/>
      <c r="BQ42" s="102"/>
      <c r="BR42" s="102"/>
      <c r="BS42" s="102"/>
      <c r="BT42" s="105"/>
      <c r="BU42" s="102"/>
      <c r="BV42" s="102"/>
      <c r="BW42" s="102"/>
      <c r="BX42" s="104"/>
      <c r="BY42" s="102"/>
      <c r="BZ42" s="102"/>
      <c r="CA42" s="102"/>
      <c r="CB42" s="102"/>
      <c r="CC42" s="103"/>
      <c r="CD42" s="101"/>
      <c r="CE42" s="102"/>
      <c r="CF42" s="102"/>
      <c r="CG42" s="102"/>
      <c r="CH42" s="102"/>
      <c r="CI42" s="105"/>
      <c r="CJ42" s="102"/>
      <c r="CK42" s="102"/>
      <c r="CL42" s="102"/>
      <c r="CM42" s="104"/>
      <c r="CN42" s="102"/>
      <c r="CO42" s="102"/>
      <c r="CP42" s="102"/>
      <c r="CQ42" s="102"/>
      <c r="CR42" s="102"/>
      <c r="CS42" s="105"/>
      <c r="CT42" s="102"/>
      <c r="CU42" s="102"/>
      <c r="CV42" s="102"/>
      <c r="CW42" s="104"/>
      <c r="CX42" s="102"/>
      <c r="CY42" s="102"/>
      <c r="CZ42" s="102"/>
      <c r="DA42" s="102"/>
      <c r="DB42" s="102"/>
      <c r="DC42" s="130">
        <f t="shared" si="1"/>
        <v>0</v>
      </c>
      <c r="DD42" s="130">
        <f t="shared" si="2"/>
        <v>0</v>
      </c>
      <c r="DE42" s="130">
        <f t="shared" si="3"/>
        <v>0</v>
      </c>
      <c r="DF42" s="130">
        <f t="shared" si="4"/>
        <v>0</v>
      </c>
      <c r="DG42" s="131">
        <f t="shared" si="5"/>
        <v>0</v>
      </c>
    </row>
    <row r="43" spans="1:111" x14ac:dyDescent="0.25">
      <c r="A43" s="153" t="str">
        <f>'Enfants+Enseignants'!A41</f>
        <v>DRILLON Linally</v>
      </c>
      <c r="B43" s="98"/>
      <c r="C43" s="99"/>
      <c r="D43" s="99"/>
      <c r="E43" s="99"/>
      <c r="F43" s="100"/>
      <c r="G43" s="98"/>
      <c r="H43" s="99"/>
      <c r="I43" s="99"/>
      <c r="J43" s="99"/>
      <c r="K43" s="100"/>
      <c r="L43" s="99"/>
      <c r="M43" s="99"/>
      <c r="N43" s="99"/>
      <c r="O43" s="99"/>
      <c r="P43" s="99"/>
      <c r="Q43" s="98"/>
      <c r="R43" s="99"/>
      <c r="S43" s="99"/>
      <c r="T43" s="99"/>
      <c r="U43" s="100"/>
      <c r="V43" s="99"/>
      <c r="W43" s="99"/>
      <c r="X43" s="99"/>
      <c r="Y43" s="99"/>
      <c r="Z43" s="100"/>
      <c r="AA43" s="101"/>
      <c r="AB43" s="102"/>
      <c r="AC43" s="102"/>
      <c r="AD43" s="102"/>
      <c r="AE43" s="102"/>
      <c r="AF43" s="101"/>
      <c r="AG43" s="102"/>
      <c r="AH43" s="102"/>
      <c r="AI43" s="102"/>
      <c r="AJ43" s="103"/>
      <c r="AK43" s="102"/>
      <c r="AL43" s="102"/>
      <c r="AM43" s="102"/>
      <c r="AN43" s="102"/>
      <c r="AO43" s="104"/>
      <c r="AP43" s="102"/>
      <c r="AQ43" s="102"/>
      <c r="AR43" s="102"/>
      <c r="AS43" s="102"/>
      <c r="AT43" s="102"/>
      <c r="AU43" s="105"/>
      <c r="AV43" s="102"/>
      <c r="AW43" s="102"/>
      <c r="AX43" s="102"/>
      <c r="AY43" s="104"/>
      <c r="AZ43" s="102"/>
      <c r="BA43" s="102"/>
      <c r="BB43" s="102"/>
      <c r="BC43" s="102"/>
      <c r="BD43" s="103"/>
      <c r="BE43" s="101"/>
      <c r="BF43" s="102"/>
      <c r="BG43" s="102"/>
      <c r="BH43" s="102"/>
      <c r="BI43" s="102"/>
      <c r="BJ43" s="105"/>
      <c r="BK43" s="102"/>
      <c r="BL43" s="102"/>
      <c r="BM43" s="102"/>
      <c r="BN43" s="104"/>
      <c r="BO43" s="102"/>
      <c r="BP43" s="102"/>
      <c r="BQ43" s="102"/>
      <c r="BR43" s="102"/>
      <c r="BS43" s="102"/>
      <c r="BT43" s="105"/>
      <c r="BU43" s="102"/>
      <c r="BV43" s="102"/>
      <c r="BW43" s="102"/>
      <c r="BX43" s="104"/>
      <c r="BY43" s="102"/>
      <c r="BZ43" s="102"/>
      <c r="CA43" s="102"/>
      <c r="CB43" s="102"/>
      <c r="CC43" s="103"/>
      <c r="CD43" s="101"/>
      <c r="CE43" s="102"/>
      <c r="CF43" s="102"/>
      <c r="CG43" s="102"/>
      <c r="CH43" s="102"/>
      <c r="CI43" s="105"/>
      <c r="CJ43" s="102"/>
      <c r="CK43" s="102"/>
      <c r="CL43" s="102"/>
      <c r="CM43" s="104"/>
      <c r="CN43" s="102"/>
      <c r="CO43" s="102"/>
      <c r="CP43" s="102"/>
      <c r="CQ43" s="102"/>
      <c r="CR43" s="102"/>
      <c r="CS43" s="105"/>
      <c r="CT43" s="102"/>
      <c r="CU43" s="102"/>
      <c r="CV43" s="102"/>
      <c r="CW43" s="104"/>
      <c r="CX43" s="102"/>
      <c r="CY43" s="102"/>
      <c r="CZ43" s="102"/>
      <c r="DA43" s="102"/>
      <c r="DB43" s="102"/>
      <c r="DC43" s="130">
        <f t="shared" si="1"/>
        <v>0</v>
      </c>
      <c r="DD43" s="130">
        <f t="shared" si="2"/>
        <v>0</v>
      </c>
      <c r="DE43" s="130">
        <f t="shared" si="3"/>
        <v>0</v>
      </c>
      <c r="DF43" s="130">
        <f t="shared" si="4"/>
        <v>0</v>
      </c>
      <c r="DG43" s="131">
        <f t="shared" si="5"/>
        <v>0</v>
      </c>
    </row>
    <row r="44" spans="1:111" x14ac:dyDescent="0.25">
      <c r="A44" s="153" t="str">
        <f>'Enfants+Enseignants'!A42</f>
        <v>DURAND Camille</v>
      </c>
      <c r="B44" s="98"/>
      <c r="C44" s="99"/>
      <c r="D44" s="99"/>
      <c r="E44" s="99"/>
      <c r="F44" s="100"/>
      <c r="G44" s="98"/>
      <c r="H44" s="99"/>
      <c r="I44" s="99"/>
      <c r="J44" s="99"/>
      <c r="K44" s="100"/>
      <c r="L44" s="99"/>
      <c r="M44" s="99"/>
      <c r="N44" s="99"/>
      <c r="O44" s="99"/>
      <c r="P44" s="99"/>
      <c r="Q44" s="98"/>
      <c r="R44" s="99"/>
      <c r="S44" s="99"/>
      <c r="T44" s="99"/>
      <c r="U44" s="100"/>
      <c r="V44" s="99"/>
      <c r="W44" s="99"/>
      <c r="X44" s="99"/>
      <c r="Y44" s="99"/>
      <c r="Z44" s="100"/>
      <c r="AA44" s="101"/>
      <c r="AB44" s="102"/>
      <c r="AC44" s="102"/>
      <c r="AD44" s="102"/>
      <c r="AE44" s="102"/>
      <c r="AF44" s="101"/>
      <c r="AG44" s="102"/>
      <c r="AH44" s="102"/>
      <c r="AI44" s="102"/>
      <c r="AJ44" s="103"/>
      <c r="AK44" s="102"/>
      <c r="AL44" s="102"/>
      <c r="AM44" s="102"/>
      <c r="AN44" s="102"/>
      <c r="AO44" s="104"/>
      <c r="AP44" s="102"/>
      <c r="AQ44" s="102"/>
      <c r="AR44" s="102"/>
      <c r="AS44" s="102"/>
      <c r="AT44" s="102"/>
      <c r="AU44" s="105"/>
      <c r="AV44" s="102"/>
      <c r="AW44" s="102"/>
      <c r="AX44" s="102"/>
      <c r="AY44" s="104"/>
      <c r="AZ44" s="102"/>
      <c r="BA44" s="102"/>
      <c r="BB44" s="102"/>
      <c r="BC44" s="102"/>
      <c r="BD44" s="103"/>
      <c r="BE44" s="101"/>
      <c r="BF44" s="102"/>
      <c r="BG44" s="102"/>
      <c r="BH44" s="102"/>
      <c r="BI44" s="102"/>
      <c r="BJ44" s="105"/>
      <c r="BK44" s="102"/>
      <c r="BL44" s="102"/>
      <c r="BM44" s="102"/>
      <c r="BN44" s="104"/>
      <c r="BO44" s="102"/>
      <c r="BP44" s="102"/>
      <c r="BQ44" s="102"/>
      <c r="BR44" s="102"/>
      <c r="BS44" s="102"/>
      <c r="BT44" s="105"/>
      <c r="BU44" s="102"/>
      <c r="BV44" s="102"/>
      <c r="BW44" s="102"/>
      <c r="BX44" s="104"/>
      <c r="BY44" s="102"/>
      <c r="BZ44" s="102"/>
      <c r="CA44" s="102"/>
      <c r="CB44" s="102"/>
      <c r="CC44" s="103"/>
      <c r="CD44" s="101"/>
      <c r="CE44" s="102"/>
      <c r="CF44" s="102"/>
      <c r="CG44" s="102"/>
      <c r="CH44" s="102"/>
      <c r="CI44" s="105"/>
      <c r="CJ44" s="102"/>
      <c r="CK44" s="102"/>
      <c r="CL44" s="102"/>
      <c r="CM44" s="104"/>
      <c r="CN44" s="102"/>
      <c r="CO44" s="102"/>
      <c r="CP44" s="102"/>
      <c r="CQ44" s="102"/>
      <c r="CR44" s="102"/>
      <c r="CS44" s="105"/>
      <c r="CT44" s="102"/>
      <c r="CU44" s="102"/>
      <c r="CV44" s="102"/>
      <c r="CW44" s="104"/>
      <c r="CX44" s="102"/>
      <c r="CY44" s="102"/>
      <c r="CZ44" s="102"/>
      <c r="DA44" s="102"/>
      <c r="DB44" s="102"/>
      <c r="DC44" s="130">
        <f t="shared" si="1"/>
        <v>0</v>
      </c>
      <c r="DD44" s="130">
        <f t="shared" si="2"/>
        <v>0</v>
      </c>
      <c r="DE44" s="130">
        <f t="shared" si="3"/>
        <v>0</v>
      </c>
      <c r="DF44" s="130">
        <f t="shared" si="4"/>
        <v>0</v>
      </c>
      <c r="DG44" s="131">
        <f t="shared" si="5"/>
        <v>0</v>
      </c>
    </row>
    <row r="45" spans="1:111" x14ac:dyDescent="0.25">
      <c r="A45" s="153" t="str">
        <f>'Enfants+Enseignants'!A43</f>
        <v>ESTABAN DORE Lilwenn</v>
      </c>
      <c r="B45" s="98"/>
      <c r="C45" s="99"/>
      <c r="D45" s="99"/>
      <c r="E45" s="99"/>
      <c r="F45" s="100"/>
      <c r="G45" s="98"/>
      <c r="H45" s="99"/>
      <c r="I45" s="99"/>
      <c r="J45" s="99"/>
      <c r="K45" s="100"/>
      <c r="L45" s="99"/>
      <c r="M45" s="99"/>
      <c r="N45" s="99"/>
      <c r="O45" s="99"/>
      <c r="P45" s="99"/>
      <c r="Q45" s="98"/>
      <c r="R45" s="99"/>
      <c r="S45" s="99"/>
      <c r="T45" s="99"/>
      <c r="U45" s="100"/>
      <c r="V45" s="99"/>
      <c r="W45" s="99"/>
      <c r="X45" s="99"/>
      <c r="Y45" s="99"/>
      <c r="Z45" s="100"/>
      <c r="AA45" s="101"/>
      <c r="AB45" s="102"/>
      <c r="AC45" s="102"/>
      <c r="AD45" s="102"/>
      <c r="AE45" s="102"/>
      <c r="AF45" s="101"/>
      <c r="AG45" s="102"/>
      <c r="AH45" s="102"/>
      <c r="AI45" s="102"/>
      <c r="AJ45" s="103"/>
      <c r="AK45" s="102"/>
      <c r="AL45" s="102"/>
      <c r="AM45" s="102"/>
      <c r="AN45" s="102"/>
      <c r="AO45" s="104"/>
      <c r="AP45" s="102"/>
      <c r="AQ45" s="102"/>
      <c r="AR45" s="102"/>
      <c r="AS45" s="102"/>
      <c r="AT45" s="102"/>
      <c r="AU45" s="105"/>
      <c r="AV45" s="102"/>
      <c r="AW45" s="102"/>
      <c r="AX45" s="102"/>
      <c r="AY45" s="104"/>
      <c r="AZ45" s="102"/>
      <c r="BA45" s="102"/>
      <c r="BB45" s="102"/>
      <c r="BC45" s="102"/>
      <c r="BD45" s="103"/>
      <c r="BE45" s="101"/>
      <c r="BF45" s="102"/>
      <c r="BG45" s="102"/>
      <c r="BH45" s="102"/>
      <c r="BI45" s="102"/>
      <c r="BJ45" s="105"/>
      <c r="BK45" s="102"/>
      <c r="BL45" s="102"/>
      <c r="BM45" s="102"/>
      <c r="BN45" s="104"/>
      <c r="BO45" s="102"/>
      <c r="BP45" s="102"/>
      <c r="BQ45" s="102"/>
      <c r="BR45" s="102"/>
      <c r="BS45" s="102"/>
      <c r="BT45" s="105"/>
      <c r="BU45" s="102"/>
      <c r="BV45" s="102"/>
      <c r="BW45" s="102"/>
      <c r="BX45" s="104"/>
      <c r="BY45" s="102"/>
      <c r="BZ45" s="102"/>
      <c r="CA45" s="102"/>
      <c r="CB45" s="102"/>
      <c r="CC45" s="103"/>
      <c r="CD45" s="101"/>
      <c r="CE45" s="102"/>
      <c r="CF45" s="102"/>
      <c r="CG45" s="102"/>
      <c r="CH45" s="102"/>
      <c r="CI45" s="105"/>
      <c r="CJ45" s="102"/>
      <c r="CK45" s="102"/>
      <c r="CL45" s="102"/>
      <c r="CM45" s="104"/>
      <c r="CN45" s="102"/>
      <c r="CO45" s="102"/>
      <c r="CP45" s="102"/>
      <c r="CQ45" s="102"/>
      <c r="CR45" s="102"/>
      <c r="CS45" s="105"/>
      <c r="CT45" s="102"/>
      <c r="CU45" s="102"/>
      <c r="CV45" s="102"/>
      <c r="CW45" s="104"/>
      <c r="CX45" s="102"/>
      <c r="CY45" s="102"/>
      <c r="CZ45" s="102"/>
      <c r="DA45" s="102"/>
      <c r="DB45" s="102"/>
      <c r="DC45" s="130">
        <f t="shared" si="1"/>
        <v>0</v>
      </c>
      <c r="DD45" s="130">
        <f t="shared" si="2"/>
        <v>0</v>
      </c>
      <c r="DE45" s="130">
        <f t="shared" si="3"/>
        <v>0</v>
      </c>
      <c r="DF45" s="130">
        <f t="shared" si="4"/>
        <v>0</v>
      </c>
      <c r="DG45" s="131">
        <f t="shared" si="5"/>
        <v>0</v>
      </c>
    </row>
    <row r="46" spans="1:111" x14ac:dyDescent="0.25">
      <c r="A46" s="153" t="str">
        <f>'Enfants+Enseignants'!A44</f>
        <v>FAUP-MANDRAT Emma</v>
      </c>
      <c r="B46" s="98"/>
      <c r="C46" s="99"/>
      <c r="D46" s="99"/>
      <c r="E46" s="99"/>
      <c r="F46" s="100"/>
      <c r="G46" s="98"/>
      <c r="H46" s="99"/>
      <c r="I46" s="99"/>
      <c r="J46" s="99"/>
      <c r="K46" s="100"/>
      <c r="L46" s="99"/>
      <c r="M46" s="99"/>
      <c r="N46" s="99"/>
      <c r="O46" s="99"/>
      <c r="P46" s="99"/>
      <c r="Q46" s="98"/>
      <c r="R46" s="99"/>
      <c r="S46" s="99"/>
      <c r="T46" s="99"/>
      <c r="U46" s="100"/>
      <c r="V46" s="99"/>
      <c r="W46" s="99"/>
      <c r="X46" s="99"/>
      <c r="Y46" s="99"/>
      <c r="Z46" s="100"/>
      <c r="AA46" s="101"/>
      <c r="AB46" s="102"/>
      <c r="AC46" s="102"/>
      <c r="AD46" s="102"/>
      <c r="AE46" s="102"/>
      <c r="AF46" s="101"/>
      <c r="AG46" s="102"/>
      <c r="AH46" s="102"/>
      <c r="AI46" s="102"/>
      <c r="AJ46" s="103"/>
      <c r="AK46" s="102"/>
      <c r="AL46" s="102"/>
      <c r="AM46" s="102"/>
      <c r="AN46" s="102"/>
      <c r="AO46" s="104"/>
      <c r="AP46" s="102"/>
      <c r="AQ46" s="102"/>
      <c r="AR46" s="102"/>
      <c r="AS46" s="102"/>
      <c r="AT46" s="102"/>
      <c r="AU46" s="105"/>
      <c r="AV46" s="102"/>
      <c r="AW46" s="102"/>
      <c r="AX46" s="102"/>
      <c r="AY46" s="104"/>
      <c r="AZ46" s="102"/>
      <c r="BA46" s="102"/>
      <c r="BB46" s="102"/>
      <c r="BC46" s="102"/>
      <c r="BD46" s="103"/>
      <c r="BE46" s="101"/>
      <c r="BF46" s="102"/>
      <c r="BG46" s="102"/>
      <c r="BH46" s="102"/>
      <c r="BI46" s="102"/>
      <c r="BJ46" s="105"/>
      <c r="BK46" s="102"/>
      <c r="BL46" s="102"/>
      <c r="BM46" s="102"/>
      <c r="BN46" s="104"/>
      <c r="BO46" s="102"/>
      <c r="BP46" s="102"/>
      <c r="BQ46" s="102"/>
      <c r="BR46" s="102"/>
      <c r="BS46" s="102"/>
      <c r="BT46" s="105"/>
      <c r="BU46" s="102"/>
      <c r="BV46" s="102"/>
      <c r="BW46" s="102"/>
      <c r="BX46" s="104"/>
      <c r="BY46" s="102"/>
      <c r="BZ46" s="102"/>
      <c r="CA46" s="102"/>
      <c r="CB46" s="102"/>
      <c r="CC46" s="103"/>
      <c r="CD46" s="101"/>
      <c r="CE46" s="102"/>
      <c r="CF46" s="102"/>
      <c r="CG46" s="102"/>
      <c r="CH46" s="102"/>
      <c r="CI46" s="105"/>
      <c r="CJ46" s="102"/>
      <c r="CK46" s="102"/>
      <c r="CL46" s="102"/>
      <c r="CM46" s="104"/>
      <c r="CN46" s="102"/>
      <c r="CO46" s="102"/>
      <c r="CP46" s="102"/>
      <c r="CQ46" s="102"/>
      <c r="CR46" s="102"/>
      <c r="CS46" s="105"/>
      <c r="CT46" s="102"/>
      <c r="CU46" s="102"/>
      <c r="CV46" s="102"/>
      <c r="CW46" s="104"/>
      <c r="CX46" s="102"/>
      <c r="CY46" s="102"/>
      <c r="CZ46" s="102"/>
      <c r="DA46" s="102"/>
      <c r="DB46" s="102"/>
      <c r="DC46" s="130">
        <f t="shared" si="1"/>
        <v>0</v>
      </c>
      <c r="DD46" s="130">
        <f t="shared" si="2"/>
        <v>0</v>
      </c>
      <c r="DE46" s="130">
        <f t="shared" si="3"/>
        <v>0</v>
      </c>
      <c r="DF46" s="130">
        <f t="shared" si="4"/>
        <v>0</v>
      </c>
      <c r="DG46" s="131">
        <f t="shared" si="5"/>
        <v>0</v>
      </c>
    </row>
    <row r="47" spans="1:111" x14ac:dyDescent="0.25">
      <c r="A47" s="153" t="str">
        <f>'Enfants+Enseignants'!A45</f>
        <v>FAYANT Maelyss</v>
      </c>
      <c r="B47" s="98"/>
      <c r="C47" s="99"/>
      <c r="D47" s="99"/>
      <c r="E47" s="99"/>
      <c r="F47" s="100"/>
      <c r="G47" s="98"/>
      <c r="H47" s="99"/>
      <c r="I47" s="99"/>
      <c r="J47" s="99"/>
      <c r="K47" s="100"/>
      <c r="L47" s="99"/>
      <c r="M47" s="99"/>
      <c r="N47" s="99"/>
      <c r="O47" s="99"/>
      <c r="P47" s="99"/>
      <c r="Q47" s="98"/>
      <c r="R47" s="99"/>
      <c r="S47" s="99"/>
      <c r="T47" s="99"/>
      <c r="U47" s="100"/>
      <c r="V47" s="99"/>
      <c r="W47" s="99"/>
      <c r="X47" s="99"/>
      <c r="Y47" s="99"/>
      <c r="Z47" s="100"/>
      <c r="AA47" s="101"/>
      <c r="AB47" s="102"/>
      <c r="AC47" s="102"/>
      <c r="AD47" s="102"/>
      <c r="AE47" s="102"/>
      <c r="AF47" s="101"/>
      <c r="AG47" s="102"/>
      <c r="AH47" s="102"/>
      <c r="AI47" s="102"/>
      <c r="AJ47" s="103"/>
      <c r="AK47" s="102"/>
      <c r="AL47" s="102"/>
      <c r="AM47" s="102"/>
      <c r="AN47" s="102"/>
      <c r="AO47" s="104"/>
      <c r="AP47" s="102"/>
      <c r="AQ47" s="102"/>
      <c r="AR47" s="102"/>
      <c r="AS47" s="102"/>
      <c r="AT47" s="102"/>
      <c r="AU47" s="105"/>
      <c r="AV47" s="102"/>
      <c r="AW47" s="102"/>
      <c r="AX47" s="102"/>
      <c r="AY47" s="104"/>
      <c r="AZ47" s="102"/>
      <c r="BA47" s="102"/>
      <c r="BB47" s="102"/>
      <c r="BC47" s="102"/>
      <c r="BD47" s="103"/>
      <c r="BE47" s="101"/>
      <c r="BF47" s="102"/>
      <c r="BG47" s="102"/>
      <c r="BH47" s="102"/>
      <c r="BI47" s="102"/>
      <c r="BJ47" s="105"/>
      <c r="BK47" s="102"/>
      <c r="BL47" s="102"/>
      <c r="BM47" s="102"/>
      <c r="BN47" s="104"/>
      <c r="BO47" s="102"/>
      <c r="BP47" s="102"/>
      <c r="BQ47" s="102"/>
      <c r="BR47" s="102"/>
      <c r="BS47" s="102"/>
      <c r="BT47" s="105"/>
      <c r="BU47" s="102"/>
      <c r="BV47" s="102"/>
      <c r="BW47" s="102"/>
      <c r="BX47" s="104"/>
      <c r="BY47" s="102"/>
      <c r="BZ47" s="102"/>
      <c r="CA47" s="102"/>
      <c r="CB47" s="102"/>
      <c r="CC47" s="103"/>
      <c r="CD47" s="101"/>
      <c r="CE47" s="102"/>
      <c r="CF47" s="102"/>
      <c r="CG47" s="102"/>
      <c r="CH47" s="102"/>
      <c r="CI47" s="105"/>
      <c r="CJ47" s="102"/>
      <c r="CK47" s="102"/>
      <c r="CL47" s="102"/>
      <c r="CM47" s="104"/>
      <c r="CN47" s="102"/>
      <c r="CO47" s="102"/>
      <c r="CP47" s="102"/>
      <c r="CQ47" s="102"/>
      <c r="CR47" s="102"/>
      <c r="CS47" s="105"/>
      <c r="CT47" s="102"/>
      <c r="CU47" s="102"/>
      <c r="CV47" s="102"/>
      <c r="CW47" s="104"/>
      <c r="CX47" s="102"/>
      <c r="CY47" s="102"/>
      <c r="CZ47" s="102"/>
      <c r="DA47" s="102"/>
      <c r="DB47" s="102"/>
      <c r="DC47" s="130">
        <f t="shared" si="1"/>
        <v>0</v>
      </c>
      <c r="DD47" s="130">
        <f t="shared" si="2"/>
        <v>0</v>
      </c>
      <c r="DE47" s="130">
        <f t="shared" si="3"/>
        <v>0</v>
      </c>
      <c r="DF47" s="130">
        <f t="shared" si="4"/>
        <v>0</v>
      </c>
      <c r="DG47" s="131">
        <f t="shared" si="5"/>
        <v>0</v>
      </c>
    </row>
    <row r="48" spans="1:111" x14ac:dyDescent="0.25">
      <c r="A48" s="153" t="str">
        <f>'Enfants+Enseignants'!A46</f>
        <v>FERNANDES VIDAL Jordan</v>
      </c>
      <c r="B48" s="98"/>
      <c r="C48" s="99"/>
      <c r="D48" s="99"/>
      <c r="E48" s="99"/>
      <c r="F48" s="100"/>
      <c r="G48" s="98"/>
      <c r="H48" s="99"/>
      <c r="I48" s="99"/>
      <c r="J48" s="99"/>
      <c r="K48" s="100"/>
      <c r="L48" s="99"/>
      <c r="M48" s="99"/>
      <c r="N48" s="99"/>
      <c r="O48" s="99"/>
      <c r="P48" s="99"/>
      <c r="Q48" s="98"/>
      <c r="R48" s="99"/>
      <c r="S48" s="99"/>
      <c r="T48" s="99"/>
      <c r="U48" s="100"/>
      <c r="V48" s="99"/>
      <c r="W48" s="99"/>
      <c r="X48" s="99"/>
      <c r="Y48" s="99"/>
      <c r="Z48" s="100"/>
      <c r="AA48" s="101"/>
      <c r="AB48" s="102"/>
      <c r="AC48" s="102"/>
      <c r="AD48" s="102"/>
      <c r="AE48" s="102"/>
      <c r="AF48" s="101"/>
      <c r="AG48" s="102"/>
      <c r="AH48" s="102"/>
      <c r="AI48" s="102"/>
      <c r="AJ48" s="103"/>
      <c r="AK48" s="102"/>
      <c r="AL48" s="102"/>
      <c r="AM48" s="102"/>
      <c r="AN48" s="102"/>
      <c r="AO48" s="104"/>
      <c r="AP48" s="102"/>
      <c r="AQ48" s="102"/>
      <c r="AR48" s="102"/>
      <c r="AS48" s="102"/>
      <c r="AT48" s="102"/>
      <c r="AU48" s="105"/>
      <c r="AV48" s="102"/>
      <c r="AW48" s="102"/>
      <c r="AX48" s="102"/>
      <c r="AY48" s="104"/>
      <c r="AZ48" s="102"/>
      <c r="BA48" s="102"/>
      <c r="BB48" s="102"/>
      <c r="BC48" s="102"/>
      <c r="BD48" s="103"/>
      <c r="BE48" s="101"/>
      <c r="BF48" s="102"/>
      <c r="BG48" s="102"/>
      <c r="BH48" s="102"/>
      <c r="BI48" s="102"/>
      <c r="BJ48" s="105"/>
      <c r="BK48" s="102"/>
      <c r="BL48" s="102"/>
      <c r="BM48" s="102"/>
      <c r="BN48" s="104"/>
      <c r="BO48" s="102"/>
      <c r="BP48" s="102"/>
      <c r="BQ48" s="102"/>
      <c r="BR48" s="102"/>
      <c r="BS48" s="102"/>
      <c r="BT48" s="105"/>
      <c r="BU48" s="102"/>
      <c r="BV48" s="102"/>
      <c r="BW48" s="102"/>
      <c r="BX48" s="104"/>
      <c r="BY48" s="102"/>
      <c r="BZ48" s="102"/>
      <c r="CA48" s="102"/>
      <c r="CB48" s="102"/>
      <c r="CC48" s="103"/>
      <c r="CD48" s="101"/>
      <c r="CE48" s="102"/>
      <c r="CF48" s="102"/>
      <c r="CG48" s="102"/>
      <c r="CH48" s="102"/>
      <c r="CI48" s="105"/>
      <c r="CJ48" s="102"/>
      <c r="CK48" s="102"/>
      <c r="CL48" s="102"/>
      <c r="CM48" s="104"/>
      <c r="CN48" s="102"/>
      <c r="CO48" s="102"/>
      <c r="CP48" s="102"/>
      <c r="CQ48" s="102"/>
      <c r="CR48" s="102"/>
      <c r="CS48" s="105"/>
      <c r="CT48" s="102"/>
      <c r="CU48" s="102"/>
      <c r="CV48" s="102"/>
      <c r="CW48" s="104"/>
      <c r="CX48" s="102"/>
      <c r="CY48" s="102"/>
      <c r="CZ48" s="102"/>
      <c r="DA48" s="102"/>
      <c r="DB48" s="102"/>
      <c r="DC48" s="130">
        <f t="shared" si="1"/>
        <v>0</v>
      </c>
      <c r="DD48" s="130">
        <f t="shared" si="2"/>
        <v>0</v>
      </c>
      <c r="DE48" s="130">
        <f t="shared" si="3"/>
        <v>0</v>
      </c>
      <c r="DF48" s="130">
        <f t="shared" si="4"/>
        <v>0</v>
      </c>
      <c r="DG48" s="131">
        <f t="shared" si="5"/>
        <v>0</v>
      </c>
    </row>
    <row r="49" spans="1:111" x14ac:dyDescent="0.25">
      <c r="A49" s="153" t="str">
        <f>'Enfants+Enseignants'!A47</f>
        <v>FLAMANT Nolan</v>
      </c>
      <c r="B49" s="98"/>
      <c r="C49" s="99"/>
      <c r="D49" s="99"/>
      <c r="E49" s="99"/>
      <c r="F49" s="100"/>
      <c r="G49" s="98"/>
      <c r="H49" s="99"/>
      <c r="I49" s="99"/>
      <c r="J49" s="99"/>
      <c r="K49" s="100"/>
      <c r="L49" s="99"/>
      <c r="M49" s="99"/>
      <c r="N49" s="99"/>
      <c r="O49" s="99"/>
      <c r="P49" s="99"/>
      <c r="Q49" s="98"/>
      <c r="R49" s="99"/>
      <c r="S49" s="99"/>
      <c r="T49" s="99"/>
      <c r="U49" s="100"/>
      <c r="V49" s="99"/>
      <c r="W49" s="99"/>
      <c r="X49" s="99"/>
      <c r="Y49" s="99"/>
      <c r="Z49" s="100"/>
      <c r="AA49" s="101"/>
      <c r="AB49" s="102"/>
      <c r="AC49" s="102"/>
      <c r="AD49" s="102"/>
      <c r="AE49" s="102"/>
      <c r="AF49" s="101"/>
      <c r="AG49" s="102"/>
      <c r="AH49" s="102"/>
      <c r="AI49" s="102"/>
      <c r="AJ49" s="103"/>
      <c r="AK49" s="102"/>
      <c r="AL49" s="102"/>
      <c r="AM49" s="102"/>
      <c r="AN49" s="102"/>
      <c r="AO49" s="104"/>
      <c r="AP49" s="102"/>
      <c r="AQ49" s="102"/>
      <c r="AR49" s="102"/>
      <c r="AS49" s="102"/>
      <c r="AT49" s="102"/>
      <c r="AU49" s="105"/>
      <c r="AV49" s="102"/>
      <c r="AW49" s="102"/>
      <c r="AX49" s="102"/>
      <c r="AY49" s="104"/>
      <c r="AZ49" s="102"/>
      <c r="BA49" s="102"/>
      <c r="BB49" s="102"/>
      <c r="BC49" s="102"/>
      <c r="BD49" s="103"/>
      <c r="BE49" s="101"/>
      <c r="BF49" s="102"/>
      <c r="BG49" s="102"/>
      <c r="BH49" s="102"/>
      <c r="BI49" s="102"/>
      <c r="BJ49" s="105"/>
      <c r="BK49" s="102"/>
      <c r="BL49" s="102"/>
      <c r="BM49" s="102"/>
      <c r="BN49" s="104"/>
      <c r="BO49" s="102"/>
      <c r="BP49" s="102"/>
      <c r="BQ49" s="102"/>
      <c r="BR49" s="102"/>
      <c r="BS49" s="102"/>
      <c r="BT49" s="105"/>
      <c r="BU49" s="102"/>
      <c r="BV49" s="102"/>
      <c r="BW49" s="102"/>
      <c r="BX49" s="104"/>
      <c r="BY49" s="102"/>
      <c r="BZ49" s="102"/>
      <c r="CA49" s="102"/>
      <c r="CB49" s="102"/>
      <c r="CC49" s="103"/>
      <c r="CD49" s="101"/>
      <c r="CE49" s="102"/>
      <c r="CF49" s="102"/>
      <c r="CG49" s="102"/>
      <c r="CH49" s="102"/>
      <c r="CI49" s="105"/>
      <c r="CJ49" s="102"/>
      <c r="CK49" s="102"/>
      <c r="CL49" s="102"/>
      <c r="CM49" s="104"/>
      <c r="CN49" s="102"/>
      <c r="CO49" s="102"/>
      <c r="CP49" s="102"/>
      <c r="CQ49" s="102"/>
      <c r="CR49" s="102"/>
      <c r="CS49" s="105"/>
      <c r="CT49" s="102"/>
      <c r="CU49" s="102"/>
      <c r="CV49" s="102"/>
      <c r="CW49" s="104"/>
      <c r="CX49" s="102"/>
      <c r="CY49" s="102"/>
      <c r="CZ49" s="102"/>
      <c r="DA49" s="102"/>
      <c r="DB49" s="102"/>
      <c r="DC49" s="130">
        <f t="shared" si="1"/>
        <v>0</v>
      </c>
      <c r="DD49" s="130">
        <f t="shared" si="2"/>
        <v>0</v>
      </c>
      <c r="DE49" s="130">
        <f t="shared" si="3"/>
        <v>0</v>
      </c>
      <c r="DF49" s="130">
        <f t="shared" si="4"/>
        <v>0</v>
      </c>
      <c r="DG49" s="131">
        <f t="shared" si="5"/>
        <v>0</v>
      </c>
    </row>
    <row r="50" spans="1:111" x14ac:dyDescent="0.25">
      <c r="A50" s="153" t="str">
        <f>'Enfants+Enseignants'!A48</f>
        <v>FORME William</v>
      </c>
      <c r="B50" s="98"/>
      <c r="C50" s="99"/>
      <c r="D50" s="99"/>
      <c r="E50" s="99"/>
      <c r="F50" s="100"/>
      <c r="G50" s="98"/>
      <c r="H50" s="99"/>
      <c r="I50" s="99"/>
      <c r="J50" s="99"/>
      <c r="K50" s="100"/>
      <c r="L50" s="99"/>
      <c r="M50" s="99"/>
      <c r="N50" s="99"/>
      <c r="O50" s="99"/>
      <c r="P50" s="99"/>
      <c r="Q50" s="98"/>
      <c r="R50" s="99"/>
      <c r="S50" s="99"/>
      <c r="T50" s="99"/>
      <c r="U50" s="100"/>
      <c r="V50" s="99"/>
      <c r="W50" s="99"/>
      <c r="X50" s="99"/>
      <c r="Y50" s="99"/>
      <c r="Z50" s="100"/>
      <c r="AA50" s="101"/>
      <c r="AB50" s="102"/>
      <c r="AC50" s="102"/>
      <c r="AD50" s="102"/>
      <c r="AE50" s="102"/>
      <c r="AF50" s="101"/>
      <c r="AG50" s="102"/>
      <c r="AH50" s="102"/>
      <c r="AI50" s="102"/>
      <c r="AJ50" s="103"/>
      <c r="AK50" s="102"/>
      <c r="AL50" s="102"/>
      <c r="AM50" s="102"/>
      <c r="AN50" s="102"/>
      <c r="AO50" s="104"/>
      <c r="AP50" s="102"/>
      <c r="AQ50" s="102"/>
      <c r="AR50" s="102"/>
      <c r="AS50" s="102"/>
      <c r="AT50" s="102"/>
      <c r="AU50" s="105"/>
      <c r="AV50" s="102"/>
      <c r="AW50" s="102"/>
      <c r="AX50" s="102"/>
      <c r="AY50" s="104"/>
      <c r="AZ50" s="102"/>
      <c r="BA50" s="102"/>
      <c r="BB50" s="102"/>
      <c r="BC50" s="102"/>
      <c r="BD50" s="103"/>
      <c r="BE50" s="101"/>
      <c r="BF50" s="102"/>
      <c r="BG50" s="102"/>
      <c r="BH50" s="102"/>
      <c r="BI50" s="102"/>
      <c r="BJ50" s="105"/>
      <c r="BK50" s="102"/>
      <c r="BL50" s="102"/>
      <c r="BM50" s="102"/>
      <c r="BN50" s="104"/>
      <c r="BO50" s="102"/>
      <c r="BP50" s="102"/>
      <c r="BQ50" s="102"/>
      <c r="BR50" s="102"/>
      <c r="BS50" s="102"/>
      <c r="BT50" s="105"/>
      <c r="BU50" s="102"/>
      <c r="BV50" s="102"/>
      <c r="BW50" s="102"/>
      <c r="BX50" s="104"/>
      <c r="BY50" s="102"/>
      <c r="BZ50" s="102"/>
      <c r="CA50" s="102"/>
      <c r="CB50" s="102"/>
      <c r="CC50" s="103"/>
      <c r="CD50" s="101"/>
      <c r="CE50" s="102"/>
      <c r="CF50" s="102"/>
      <c r="CG50" s="102"/>
      <c r="CH50" s="102"/>
      <c r="CI50" s="105"/>
      <c r="CJ50" s="102"/>
      <c r="CK50" s="102"/>
      <c r="CL50" s="102"/>
      <c r="CM50" s="104"/>
      <c r="CN50" s="102"/>
      <c r="CO50" s="102"/>
      <c r="CP50" s="102"/>
      <c r="CQ50" s="102"/>
      <c r="CR50" s="102"/>
      <c r="CS50" s="105"/>
      <c r="CT50" s="102"/>
      <c r="CU50" s="102"/>
      <c r="CV50" s="102"/>
      <c r="CW50" s="104"/>
      <c r="CX50" s="102"/>
      <c r="CY50" s="102"/>
      <c r="CZ50" s="102"/>
      <c r="DA50" s="102"/>
      <c r="DB50" s="102"/>
      <c r="DC50" s="130">
        <f t="shared" si="1"/>
        <v>0</v>
      </c>
      <c r="DD50" s="130">
        <f t="shared" si="2"/>
        <v>0</v>
      </c>
      <c r="DE50" s="130">
        <f t="shared" si="3"/>
        <v>0</v>
      </c>
      <c r="DF50" s="130">
        <f t="shared" si="4"/>
        <v>0</v>
      </c>
      <c r="DG50" s="131">
        <f t="shared" si="5"/>
        <v>0</v>
      </c>
    </row>
    <row r="51" spans="1:111" x14ac:dyDescent="0.25">
      <c r="A51" s="153" t="str">
        <f>'Enfants+Enseignants'!A49</f>
        <v>GEOFFROY Agathe</v>
      </c>
      <c r="B51" s="98"/>
      <c r="C51" s="99"/>
      <c r="D51" s="99"/>
      <c r="E51" s="99"/>
      <c r="F51" s="100"/>
      <c r="G51" s="98"/>
      <c r="H51" s="99"/>
      <c r="I51" s="99"/>
      <c r="J51" s="99"/>
      <c r="K51" s="100"/>
      <c r="L51" s="99"/>
      <c r="M51" s="99"/>
      <c r="N51" s="99"/>
      <c r="O51" s="99"/>
      <c r="P51" s="99"/>
      <c r="Q51" s="98"/>
      <c r="R51" s="99"/>
      <c r="S51" s="99"/>
      <c r="T51" s="99"/>
      <c r="U51" s="100"/>
      <c r="V51" s="99"/>
      <c r="W51" s="99"/>
      <c r="X51" s="99"/>
      <c r="Y51" s="99"/>
      <c r="Z51" s="100"/>
      <c r="AA51" s="101"/>
      <c r="AB51" s="102"/>
      <c r="AC51" s="102"/>
      <c r="AD51" s="102"/>
      <c r="AE51" s="102"/>
      <c r="AF51" s="101"/>
      <c r="AG51" s="102"/>
      <c r="AH51" s="102"/>
      <c r="AI51" s="102"/>
      <c r="AJ51" s="103"/>
      <c r="AK51" s="102"/>
      <c r="AL51" s="102"/>
      <c r="AM51" s="102"/>
      <c r="AN51" s="102"/>
      <c r="AO51" s="104"/>
      <c r="AP51" s="102"/>
      <c r="AQ51" s="102"/>
      <c r="AR51" s="102"/>
      <c r="AS51" s="102"/>
      <c r="AT51" s="102"/>
      <c r="AU51" s="105"/>
      <c r="AV51" s="102"/>
      <c r="AW51" s="102"/>
      <c r="AX51" s="102"/>
      <c r="AY51" s="104"/>
      <c r="AZ51" s="102"/>
      <c r="BA51" s="102"/>
      <c r="BB51" s="102"/>
      <c r="BC51" s="102"/>
      <c r="BD51" s="103"/>
      <c r="BE51" s="101"/>
      <c r="BF51" s="102"/>
      <c r="BG51" s="102"/>
      <c r="BH51" s="102"/>
      <c r="BI51" s="102"/>
      <c r="BJ51" s="105"/>
      <c r="BK51" s="102"/>
      <c r="BL51" s="102"/>
      <c r="BM51" s="102"/>
      <c r="BN51" s="104"/>
      <c r="BO51" s="102"/>
      <c r="BP51" s="102"/>
      <c r="BQ51" s="102"/>
      <c r="BR51" s="102"/>
      <c r="BS51" s="102"/>
      <c r="BT51" s="105"/>
      <c r="BU51" s="102"/>
      <c r="BV51" s="102"/>
      <c r="BW51" s="102"/>
      <c r="BX51" s="104"/>
      <c r="BY51" s="102"/>
      <c r="BZ51" s="102"/>
      <c r="CA51" s="102"/>
      <c r="CB51" s="102"/>
      <c r="CC51" s="103"/>
      <c r="CD51" s="101"/>
      <c r="CE51" s="102"/>
      <c r="CF51" s="102"/>
      <c r="CG51" s="102"/>
      <c r="CH51" s="102"/>
      <c r="CI51" s="105"/>
      <c r="CJ51" s="102"/>
      <c r="CK51" s="102"/>
      <c r="CL51" s="102"/>
      <c r="CM51" s="104"/>
      <c r="CN51" s="102"/>
      <c r="CO51" s="102"/>
      <c r="CP51" s="102"/>
      <c r="CQ51" s="102"/>
      <c r="CR51" s="102"/>
      <c r="CS51" s="105"/>
      <c r="CT51" s="102"/>
      <c r="CU51" s="102"/>
      <c r="CV51" s="102"/>
      <c r="CW51" s="104"/>
      <c r="CX51" s="102"/>
      <c r="CY51" s="102"/>
      <c r="CZ51" s="102"/>
      <c r="DA51" s="102"/>
      <c r="DB51" s="102"/>
      <c r="DC51" s="130">
        <f t="shared" si="1"/>
        <v>0</v>
      </c>
      <c r="DD51" s="130">
        <f t="shared" si="2"/>
        <v>0</v>
      </c>
      <c r="DE51" s="130">
        <f t="shared" si="3"/>
        <v>0</v>
      </c>
      <c r="DF51" s="130">
        <f t="shared" si="4"/>
        <v>0</v>
      </c>
      <c r="DG51" s="131">
        <f t="shared" si="5"/>
        <v>0</v>
      </c>
    </row>
    <row r="52" spans="1:111" x14ac:dyDescent="0.25">
      <c r="A52" s="153" t="str">
        <f>'Enfants+Enseignants'!A50</f>
        <v>GRENIER-LEBLANC Emma</v>
      </c>
      <c r="B52" s="98"/>
      <c r="C52" s="99"/>
      <c r="D52" s="99"/>
      <c r="E52" s="99"/>
      <c r="F52" s="100"/>
      <c r="G52" s="98"/>
      <c r="H52" s="99"/>
      <c r="I52" s="99"/>
      <c r="J52" s="99"/>
      <c r="K52" s="100"/>
      <c r="L52" s="99"/>
      <c r="M52" s="99"/>
      <c r="N52" s="99"/>
      <c r="O52" s="99"/>
      <c r="P52" s="99"/>
      <c r="Q52" s="98"/>
      <c r="R52" s="99"/>
      <c r="S52" s="99"/>
      <c r="T52" s="99"/>
      <c r="U52" s="100"/>
      <c r="V52" s="99"/>
      <c r="W52" s="99"/>
      <c r="X52" s="99"/>
      <c r="Y52" s="99"/>
      <c r="Z52" s="100"/>
      <c r="AA52" s="101"/>
      <c r="AB52" s="102"/>
      <c r="AC52" s="102"/>
      <c r="AD52" s="102"/>
      <c r="AE52" s="102"/>
      <c r="AF52" s="101"/>
      <c r="AG52" s="102"/>
      <c r="AH52" s="102"/>
      <c r="AI52" s="102"/>
      <c r="AJ52" s="103"/>
      <c r="AK52" s="102"/>
      <c r="AL52" s="102"/>
      <c r="AM52" s="102"/>
      <c r="AN52" s="102"/>
      <c r="AO52" s="104"/>
      <c r="AP52" s="102"/>
      <c r="AQ52" s="102"/>
      <c r="AR52" s="102"/>
      <c r="AS52" s="102"/>
      <c r="AT52" s="102"/>
      <c r="AU52" s="105"/>
      <c r="AV52" s="102"/>
      <c r="AW52" s="102"/>
      <c r="AX52" s="102"/>
      <c r="AY52" s="104"/>
      <c r="AZ52" s="102"/>
      <c r="BA52" s="102"/>
      <c r="BB52" s="102"/>
      <c r="BC52" s="102"/>
      <c r="BD52" s="103"/>
      <c r="BE52" s="101"/>
      <c r="BF52" s="102"/>
      <c r="BG52" s="102"/>
      <c r="BH52" s="102"/>
      <c r="BI52" s="102"/>
      <c r="BJ52" s="105"/>
      <c r="BK52" s="102"/>
      <c r="BL52" s="102"/>
      <c r="BM52" s="102"/>
      <c r="BN52" s="104"/>
      <c r="BO52" s="102"/>
      <c r="BP52" s="102"/>
      <c r="BQ52" s="102"/>
      <c r="BR52" s="102"/>
      <c r="BS52" s="102"/>
      <c r="BT52" s="105"/>
      <c r="BU52" s="102"/>
      <c r="BV52" s="102"/>
      <c r="BW52" s="102"/>
      <c r="BX52" s="104"/>
      <c r="BY52" s="102"/>
      <c r="BZ52" s="102"/>
      <c r="CA52" s="102"/>
      <c r="CB52" s="102"/>
      <c r="CC52" s="103"/>
      <c r="CD52" s="101"/>
      <c r="CE52" s="102"/>
      <c r="CF52" s="102"/>
      <c r="CG52" s="102"/>
      <c r="CH52" s="102"/>
      <c r="CI52" s="105"/>
      <c r="CJ52" s="102"/>
      <c r="CK52" s="102"/>
      <c r="CL52" s="102"/>
      <c r="CM52" s="104"/>
      <c r="CN52" s="102"/>
      <c r="CO52" s="102"/>
      <c r="CP52" s="102"/>
      <c r="CQ52" s="102"/>
      <c r="CR52" s="102"/>
      <c r="CS52" s="105"/>
      <c r="CT52" s="102"/>
      <c r="CU52" s="102"/>
      <c r="CV52" s="102"/>
      <c r="CW52" s="104"/>
      <c r="CX52" s="102"/>
      <c r="CY52" s="102"/>
      <c r="CZ52" s="102"/>
      <c r="DA52" s="102"/>
      <c r="DB52" s="102"/>
      <c r="DC52" s="130">
        <f t="shared" si="1"/>
        <v>0</v>
      </c>
      <c r="DD52" s="130">
        <f t="shared" si="2"/>
        <v>0</v>
      </c>
      <c r="DE52" s="130">
        <f t="shared" si="3"/>
        <v>0</v>
      </c>
      <c r="DF52" s="130">
        <f t="shared" si="4"/>
        <v>0</v>
      </c>
      <c r="DG52" s="131">
        <f t="shared" si="5"/>
        <v>0</v>
      </c>
    </row>
    <row r="53" spans="1:111" x14ac:dyDescent="0.25">
      <c r="A53" s="153" t="str">
        <f>'Enfants+Enseignants'!A51</f>
        <v>GUERIN Nino</v>
      </c>
      <c r="B53" s="98"/>
      <c r="C53" s="99"/>
      <c r="D53" s="99"/>
      <c r="E53" s="99"/>
      <c r="F53" s="100"/>
      <c r="G53" s="98"/>
      <c r="H53" s="99"/>
      <c r="I53" s="99"/>
      <c r="J53" s="99"/>
      <c r="K53" s="100"/>
      <c r="L53" s="99"/>
      <c r="M53" s="99"/>
      <c r="N53" s="99"/>
      <c r="O53" s="99"/>
      <c r="P53" s="99"/>
      <c r="Q53" s="98"/>
      <c r="R53" s="99"/>
      <c r="S53" s="99"/>
      <c r="T53" s="99"/>
      <c r="U53" s="100"/>
      <c r="V53" s="99"/>
      <c r="W53" s="99"/>
      <c r="X53" s="99"/>
      <c r="Y53" s="99"/>
      <c r="Z53" s="100"/>
      <c r="AA53" s="101"/>
      <c r="AB53" s="102"/>
      <c r="AC53" s="102"/>
      <c r="AD53" s="102"/>
      <c r="AE53" s="102"/>
      <c r="AF53" s="101"/>
      <c r="AG53" s="102"/>
      <c r="AH53" s="102"/>
      <c r="AI53" s="102"/>
      <c r="AJ53" s="103"/>
      <c r="AK53" s="102"/>
      <c r="AL53" s="102"/>
      <c r="AM53" s="102"/>
      <c r="AN53" s="102"/>
      <c r="AO53" s="104"/>
      <c r="AP53" s="102"/>
      <c r="AQ53" s="102"/>
      <c r="AR53" s="102"/>
      <c r="AS53" s="102"/>
      <c r="AT53" s="102"/>
      <c r="AU53" s="105"/>
      <c r="AV53" s="102"/>
      <c r="AW53" s="102"/>
      <c r="AX53" s="102"/>
      <c r="AY53" s="104"/>
      <c r="AZ53" s="102"/>
      <c r="BA53" s="102"/>
      <c r="BB53" s="102"/>
      <c r="BC53" s="102"/>
      <c r="BD53" s="103"/>
      <c r="BE53" s="101"/>
      <c r="BF53" s="102"/>
      <c r="BG53" s="102"/>
      <c r="BH53" s="102"/>
      <c r="BI53" s="102"/>
      <c r="BJ53" s="105"/>
      <c r="BK53" s="102"/>
      <c r="BL53" s="102"/>
      <c r="BM53" s="102"/>
      <c r="BN53" s="104"/>
      <c r="BO53" s="102"/>
      <c r="BP53" s="102"/>
      <c r="BQ53" s="102"/>
      <c r="BR53" s="102"/>
      <c r="BS53" s="102"/>
      <c r="BT53" s="105"/>
      <c r="BU53" s="102"/>
      <c r="BV53" s="102"/>
      <c r="BW53" s="102"/>
      <c r="BX53" s="104"/>
      <c r="BY53" s="102"/>
      <c r="BZ53" s="102"/>
      <c r="CA53" s="102"/>
      <c r="CB53" s="102"/>
      <c r="CC53" s="103"/>
      <c r="CD53" s="101"/>
      <c r="CE53" s="102"/>
      <c r="CF53" s="102"/>
      <c r="CG53" s="102"/>
      <c r="CH53" s="102"/>
      <c r="CI53" s="105"/>
      <c r="CJ53" s="102"/>
      <c r="CK53" s="102"/>
      <c r="CL53" s="102"/>
      <c r="CM53" s="104"/>
      <c r="CN53" s="102"/>
      <c r="CO53" s="102"/>
      <c r="CP53" s="102"/>
      <c r="CQ53" s="102"/>
      <c r="CR53" s="102"/>
      <c r="CS53" s="105"/>
      <c r="CT53" s="102"/>
      <c r="CU53" s="102"/>
      <c r="CV53" s="102"/>
      <c r="CW53" s="104"/>
      <c r="CX53" s="102"/>
      <c r="CY53" s="102"/>
      <c r="CZ53" s="102"/>
      <c r="DA53" s="102"/>
      <c r="DB53" s="102"/>
      <c r="DC53" s="130">
        <f t="shared" si="1"/>
        <v>0</v>
      </c>
      <c r="DD53" s="130">
        <f t="shared" si="2"/>
        <v>0</v>
      </c>
      <c r="DE53" s="130">
        <f t="shared" si="3"/>
        <v>0</v>
      </c>
      <c r="DF53" s="130">
        <f t="shared" si="4"/>
        <v>0</v>
      </c>
      <c r="DG53" s="131">
        <f t="shared" si="5"/>
        <v>0</v>
      </c>
    </row>
    <row r="54" spans="1:111" x14ac:dyDescent="0.25">
      <c r="A54" s="153" t="str">
        <f>'Enfants+Enseignants'!A52</f>
        <v>HADDI Rayan</v>
      </c>
      <c r="B54" s="98"/>
      <c r="C54" s="99"/>
      <c r="D54" s="99"/>
      <c r="E54" s="99"/>
      <c r="F54" s="100"/>
      <c r="G54" s="98"/>
      <c r="H54" s="99"/>
      <c r="I54" s="99"/>
      <c r="J54" s="99"/>
      <c r="K54" s="100"/>
      <c r="L54" s="99"/>
      <c r="M54" s="99"/>
      <c r="N54" s="99"/>
      <c r="O54" s="99"/>
      <c r="P54" s="99"/>
      <c r="Q54" s="98"/>
      <c r="R54" s="99"/>
      <c r="S54" s="99"/>
      <c r="T54" s="99"/>
      <c r="U54" s="100"/>
      <c r="V54" s="99"/>
      <c r="W54" s="99"/>
      <c r="X54" s="99"/>
      <c r="Y54" s="99"/>
      <c r="Z54" s="100"/>
      <c r="AA54" s="101"/>
      <c r="AB54" s="102"/>
      <c r="AC54" s="102"/>
      <c r="AD54" s="102"/>
      <c r="AE54" s="102"/>
      <c r="AF54" s="101"/>
      <c r="AG54" s="102"/>
      <c r="AH54" s="102"/>
      <c r="AI54" s="102"/>
      <c r="AJ54" s="103"/>
      <c r="AK54" s="102"/>
      <c r="AL54" s="102"/>
      <c r="AM54" s="102"/>
      <c r="AN54" s="102"/>
      <c r="AO54" s="104"/>
      <c r="AP54" s="102"/>
      <c r="AQ54" s="102"/>
      <c r="AR54" s="102"/>
      <c r="AS54" s="102"/>
      <c r="AT54" s="102"/>
      <c r="AU54" s="105"/>
      <c r="AV54" s="102"/>
      <c r="AW54" s="102"/>
      <c r="AX54" s="102"/>
      <c r="AY54" s="104"/>
      <c r="AZ54" s="102"/>
      <c r="BA54" s="102"/>
      <c r="BB54" s="102"/>
      <c r="BC54" s="102"/>
      <c r="BD54" s="103"/>
      <c r="BE54" s="101"/>
      <c r="BF54" s="102"/>
      <c r="BG54" s="102"/>
      <c r="BH54" s="102"/>
      <c r="BI54" s="102"/>
      <c r="BJ54" s="105"/>
      <c r="BK54" s="102"/>
      <c r="BL54" s="102"/>
      <c r="BM54" s="102"/>
      <c r="BN54" s="104"/>
      <c r="BO54" s="102"/>
      <c r="BP54" s="102"/>
      <c r="BQ54" s="102"/>
      <c r="BR54" s="102"/>
      <c r="BS54" s="102"/>
      <c r="BT54" s="105"/>
      <c r="BU54" s="102"/>
      <c r="BV54" s="102"/>
      <c r="BW54" s="102"/>
      <c r="BX54" s="104"/>
      <c r="BY54" s="102"/>
      <c r="BZ54" s="102"/>
      <c r="CA54" s="102"/>
      <c r="CB54" s="102"/>
      <c r="CC54" s="103"/>
      <c r="CD54" s="101"/>
      <c r="CE54" s="102"/>
      <c r="CF54" s="102"/>
      <c r="CG54" s="102"/>
      <c r="CH54" s="102"/>
      <c r="CI54" s="105"/>
      <c r="CJ54" s="102"/>
      <c r="CK54" s="102"/>
      <c r="CL54" s="102"/>
      <c r="CM54" s="104"/>
      <c r="CN54" s="102"/>
      <c r="CO54" s="102"/>
      <c r="CP54" s="102"/>
      <c r="CQ54" s="102"/>
      <c r="CR54" s="102"/>
      <c r="CS54" s="105"/>
      <c r="CT54" s="102"/>
      <c r="CU54" s="102"/>
      <c r="CV54" s="102"/>
      <c r="CW54" s="104"/>
      <c r="CX54" s="102"/>
      <c r="CY54" s="102"/>
      <c r="CZ54" s="102"/>
      <c r="DA54" s="102"/>
      <c r="DB54" s="102"/>
      <c r="DC54" s="130">
        <f t="shared" si="1"/>
        <v>0</v>
      </c>
      <c r="DD54" s="130">
        <f t="shared" si="2"/>
        <v>0</v>
      </c>
      <c r="DE54" s="130">
        <f t="shared" si="3"/>
        <v>0</v>
      </c>
      <c r="DF54" s="130">
        <f t="shared" si="4"/>
        <v>0</v>
      </c>
      <c r="DG54" s="131">
        <f t="shared" si="5"/>
        <v>0</v>
      </c>
    </row>
    <row r="55" spans="1:111" x14ac:dyDescent="0.25">
      <c r="A55" s="153" t="str">
        <f>'Enfants+Enseignants'!A53</f>
        <v>HADDI Yanis</v>
      </c>
      <c r="B55" s="98"/>
      <c r="C55" s="99"/>
      <c r="D55" s="99"/>
      <c r="E55" s="99"/>
      <c r="F55" s="100"/>
      <c r="G55" s="98"/>
      <c r="H55" s="99"/>
      <c r="I55" s="99"/>
      <c r="J55" s="99"/>
      <c r="K55" s="100"/>
      <c r="L55" s="99"/>
      <c r="M55" s="99"/>
      <c r="N55" s="99"/>
      <c r="O55" s="99"/>
      <c r="P55" s="99"/>
      <c r="Q55" s="98"/>
      <c r="R55" s="99"/>
      <c r="S55" s="99"/>
      <c r="T55" s="99"/>
      <c r="U55" s="100"/>
      <c r="V55" s="99"/>
      <c r="W55" s="99"/>
      <c r="X55" s="99"/>
      <c r="Y55" s="99"/>
      <c r="Z55" s="100"/>
      <c r="AA55" s="101"/>
      <c r="AB55" s="102"/>
      <c r="AC55" s="102"/>
      <c r="AD55" s="102"/>
      <c r="AE55" s="102"/>
      <c r="AF55" s="101"/>
      <c r="AG55" s="102"/>
      <c r="AH55" s="102"/>
      <c r="AI55" s="102"/>
      <c r="AJ55" s="103"/>
      <c r="AK55" s="102"/>
      <c r="AL55" s="102"/>
      <c r="AM55" s="102"/>
      <c r="AN55" s="102"/>
      <c r="AO55" s="104"/>
      <c r="AP55" s="102"/>
      <c r="AQ55" s="102"/>
      <c r="AR55" s="102"/>
      <c r="AS55" s="102"/>
      <c r="AT55" s="102"/>
      <c r="AU55" s="105"/>
      <c r="AV55" s="102"/>
      <c r="AW55" s="102"/>
      <c r="AX55" s="102"/>
      <c r="AY55" s="104"/>
      <c r="AZ55" s="102"/>
      <c r="BA55" s="102"/>
      <c r="BB55" s="102"/>
      <c r="BC55" s="102"/>
      <c r="BD55" s="103"/>
      <c r="BE55" s="101"/>
      <c r="BF55" s="102"/>
      <c r="BG55" s="102"/>
      <c r="BH55" s="102"/>
      <c r="BI55" s="102"/>
      <c r="BJ55" s="105"/>
      <c r="BK55" s="102"/>
      <c r="BL55" s="102"/>
      <c r="BM55" s="102"/>
      <c r="BN55" s="104"/>
      <c r="BO55" s="102"/>
      <c r="BP55" s="102"/>
      <c r="BQ55" s="102"/>
      <c r="BR55" s="102"/>
      <c r="BS55" s="102"/>
      <c r="BT55" s="105"/>
      <c r="BU55" s="102"/>
      <c r="BV55" s="102"/>
      <c r="BW55" s="102"/>
      <c r="BX55" s="104"/>
      <c r="BY55" s="102"/>
      <c r="BZ55" s="102"/>
      <c r="CA55" s="102"/>
      <c r="CB55" s="102"/>
      <c r="CC55" s="103"/>
      <c r="CD55" s="101"/>
      <c r="CE55" s="102"/>
      <c r="CF55" s="102"/>
      <c r="CG55" s="102"/>
      <c r="CH55" s="102"/>
      <c r="CI55" s="105"/>
      <c r="CJ55" s="102"/>
      <c r="CK55" s="102"/>
      <c r="CL55" s="102"/>
      <c r="CM55" s="104"/>
      <c r="CN55" s="102"/>
      <c r="CO55" s="102"/>
      <c r="CP55" s="102"/>
      <c r="CQ55" s="102"/>
      <c r="CR55" s="102"/>
      <c r="CS55" s="105"/>
      <c r="CT55" s="102"/>
      <c r="CU55" s="102"/>
      <c r="CV55" s="102"/>
      <c r="CW55" s="104"/>
      <c r="CX55" s="102"/>
      <c r="CY55" s="102"/>
      <c r="CZ55" s="102"/>
      <c r="DA55" s="102"/>
      <c r="DB55" s="102"/>
      <c r="DC55" s="130">
        <f t="shared" si="1"/>
        <v>0</v>
      </c>
      <c r="DD55" s="130">
        <f t="shared" si="2"/>
        <v>0</v>
      </c>
      <c r="DE55" s="130">
        <f t="shared" si="3"/>
        <v>0</v>
      </c>
      <c r="DF55" s="130">
        <f t="shared" si="4"/>
        <v>0</v>
      </c>
      <c r="DG55" s="131">
        <f t="shared" si="5"/>
        <v>0</v>
      </c>
    </row>
    <row r="56" spans="1:111" x14ac:dyDescent="0.25">
      <c r="A56" s="153" t="str">
        <f>'Enfants+Enseignants'!A54</f>
        <v>HECQUET Enzo</v>
      </c>
      <c r="B56" s="98"/>
      <c r="C56" s="99"/>
      <c r="D56" s="99"/>
      <c r="E56" s="99"/>
      <c r="F56" s="100"/>
      <c r="G56" s="98"/>
      <c r="H56" s="99"/>
      <c r="I56" s="99"/>
      <c r="J56" s="99"/>
      <c r="K56" s="100"/>
      <c r="L56" s="99"/>
      <c r="M56" s="99"/>
      <c r="N56" s="99"/>
      <c r="O56" s="99"/>
      <c r="P56" s="99"/>
      <c r="Q56" s="98"/>
      <c r="R56" s="99"/>
      <c r="S56" s="99"/>
      <c r="T56" s="99"/>
      <c r="U56" s="100"/>
      <c r="V56" s="99"/>
      <c r="W56" s="99"/>
      <c r="X56" s="99"/>
      <c r="Y56" s="99"/>
      <c r="Z56" s="100"/>
      <c r="AA56" s="101"/>
      <c r="AB56" s="102"/>
      <c r="AC56" s="102"/>
      <c r="AD56" s="102"/>
      <c r="AE56" s="102"/>
      <c r="AF56" s="101"/>
      <c r="AG56" s="102"/>
      <c r="AH56" s="102"/>
      <c r="AI56" s="102"/>
      <c r="AJ56" s="103"/>
      <c r="AK56" s="102"/>
      <c r="AL56" s="102"/>
      <c r="AM56" s="102"/>
      <c r="AN56" s="102"/>
      <c r="AO56" s="104"/>
      <c r="AP56" s="102"/>
      <c r="AQ56" s="102"/>
      <c r="AR56" s="102"/>
      <c r="AS56" s="102"/>
      <c r="AT56" s="102"/>
      <c r="AU56" s="105"/>
      <c r="AV56" s="102"/>
      <c r="AW56" s="102"/>
      <c r="AX56" s="102"/>
      <c r="AY56" s="104"/>
      <c r="AZ56" s="102"/>
      <c r="BA56" s="102"/>
      <c r="BB56" s="102"/>
      <c r="BC56" s="102"/>
      <c r="BD56" s="103"/>
      <c r="BE56" s="101"/>
      <c r="BF56" s="102"/>
      <c r="BG56" s="102"/>
      <c r="BH56" s="102"/>
      <c r="BI56" s="102"/>
      <c r="BJ56" s="105"/>
      <c r="BK56" s="102"/>
      <c r="BL56" s="102"/>
      <c r="BM56" s="102"/>
      <c r="BN56" s="104"/>
      <c r="BO56" s="102"/>
      <c r="BP56" s="102"/>
      <c r="BQ56" s="102"/>
      <c r="BR56" s="102"/>
      <c r="BS56" s="102"/>
      <c r="BT56" s="105"/>
      <c r="BU56" s="102"/>
      <c r="BV56" s="102"/>
      <c r="BW56" s="102"/>
      <c r="BX56" s="104"/>
      <c r="BY56" s="102"/>
      <c r="BZ56" s="102"/>
      <c r="CA56" s="102"/>
      <c r="CB56" s="102"/>
      <c r="CC56" s="103"/>
      <c r="CD56" s="101"/>
      <c r="CE56" s="102"/>
      <c r="CF56" s="102"/>
      <c r="CG56" s="102"/>
      <c r="CH56" s="102"/>
      <c r="CI56" s="105"/>
      <c r="CJ56" s="102"/>
      <c r="CK56" s="102"/>
      <c r="CL56" s="102"/>
      <c r="CM56" s="104"/>
      <c r="CN56" s="102"/>
      <c r="CO56" s="102"/>
      <c r="CP56" s="102"/>
      <c r="CQ56" s="102"/>
      <c r="CR56" s="102"/>
      <c r="CS56" s="105"/>
      <c r="CT56" s="102"/>
      <c r="CU56" s="102"/>
      <c r="CV56" s="102"/>
      <c r="CW56" s="104"/>
      <c r="CX56" s="102"/>
      <c r="CY56" s="102"/>
      <c r="CZ56" s="102"/>
      <c r="DA56" s="102"/>
      <c r="DB56" s="102"/>
      <c r="DC56" s="130">
        <f t="shared" si="1"/>
        <v>0</v>
      </c>
      <c r="DD56" s="130">
        <f t="shared" si="2"/>
        <v>0</v>
      </c>
      <c r="DE56" s="130">
        <f t="shared" si="3"/>
        <v>0</v>
      </c>
      <c r="DF56" s="130">
        <f t="shared" si="4"/>
        <v>0</v>
      </c>
      <c r="DG56" s="131">
        <f t="shared" si="5"/>
        <v>0</v>
      </c>
    </row>
    <row r="57" spans="1:111" x14ac:dyDescent="0.25">
      <c r="A57" s="153" t="str">
        <f>'Enfants+Enseignants'!A55</f>
        <v>HERRY Baptiste</v>
      </c>
      <c r="B57" s="98"/>
      <c r="C57" s="99"/>
      <c r="D57" s="99"/>
      <c r="E57" s="99"/>
      <c r="F57" s="100"/>
      <c r="G57" s="98"/>
      <c r="H57" s="99"/>
      <c r="I57" s="99"/>
      <c r="J57" s="99"/>
      <c r="K57" s="100"/>
      <c r="L57" s="99"/>
      <c r="M57" s="99"/>
      <c r="N57" s="99"/>
      <c r="O57" s="99"/>
      <c r="P57" s="99"/>
      <c r="Q57" s="98"/>
      <c r="R57" s="99"/>
      <c r="S57" s="99"/>
      <c r="T57" s="99"/>
      <c r="U57" s="100"/>
      <c r="V57" s="99"/>
      <c r="W57" s="99"/>
      <c r="X57" s="99"/>
      <c r="Y57" s="99"/>
      <c r="Z57" s="100"/>
      <c r="AA57" s="101"/>
      <c r="AB57" s="102"/>
      <c r="AC57" s="102"/>
      <c r="AD57" s="102"/>
      <c r="AE57" s="102"/>
      <c r="AF57" s="101"/>
      <c r="AG57" s="102"/>
      <c r="AH57" s="102"/>
      <c r="AI57" s="102"/>
      <c r="AJ57" s="103"/>
      <c r="AK57" s="102"/>
      <c r="AL57" s="102"/>
      <c r="AM57" s="102"/>
      <c r="AN57" s="102"/>
      <c r="AO57" s="104"/>
      <c r="AP57" s="102"/>
      <c r="AQ57" s="102"/>
      <c r="AR57" s="102"/>
      <c r="AS57" s="102"/>
      <c r="AT57" s="102"/>
      <c r="AU57" s="105"/>
      <c r="AV57" s="102"/>
      <c r="AW57" s="102"/>
      <c r="AX57" s="102"/>
      <c r="AY57" s="104"/>
      <c r="AZ57" s="102"/>
      <c r="BA57" s="102"/>
      <c r="BB57" s="102"/>
      <c r="BC57" s="102"/>
      <c r="BD57" s="103"/>
      <c r="BE57" s="101"/>
      <c r="BF57" s="102"/>
      <c r="BG57" s="102"/>
      <c r="BH57" s="102"/>
      <c r="BI57" s="102"/>
      <c r="BJ57" s="105"/>
      <c r="BK57" s="102"/>
      <c r="BL57" s="102"/>
      <c r="BM57" s="102"/>
      <c r="BN57" s="104"/>
      <c r="BO57" s="102"/>
      <c r="BP57" s="102"/>
      <c r="BQ57" s="102"/>
      <c r="BR57" s="102"/>
      <c r="BS57" s="102"/>
      <c r="BT57" s="105"/>
      <c r="BU57" s="102"/>
      <c r="BV57" s="102"/>
      <c r="BW57" s="102"/>
      <c r="BX57" s="104"/>
      <c r="BY57" s="102"/>
      <c r="BZ57" s="102"/>
      <c r="CA57" s="102"/>
      <c r="CB57" s="102"/>
      <c r="CC57" s="103"/>
      <c r="CD57" s="101"/>
      <c r="CE57" s="102"/>
      <c r="CF57" s="102"/>
      <c r="CG57" s="102"/>
      <c r="CH57" s="102"/>
      <c r="CI57" s="105"/>
      <c r="CJ57" s="102"/>
      <c r="CK57" s="102"/>
      <c r="CL57" s="102"/>
      <c r="CM57" s="104"/>
      <c r="CN57" s="102"/>
      <c r="CO57" s="102"/>
      <c r="CP57" s="102"/>
      <c r="CQ57" s="102"/>
      <c r="CR57" s="102"/>
      <c r="CS57" s="105"/>
      <c r="CT57" s="102"/>
      <c r="CU57" s="102"/>
      <c r="CV57" s="102"/>
      <c r="CW57" s="104"/>
      <c r="CX57" s="102"/>
      <c r="CY57" s="102"/>
      <c r="CZ57" s="102"/>
      <c r="DA57" s="102"/>
      <c r="DB57" s="102"/>
      <c r="DC57" s="130">
        <f t="shared" si="1"/>
        <v>0</v>
      </c>
      <c r="DD57" s="130">
        <f t="shared" si="2"/>
        <v>0</v>
      </c>
      <c r="DE57" s="130">
        <f t="shared" si="3"/>
        <v>0</v>
      </c>
      <c r="DF57" s="130">
        <f t="shared" si="4"/>
        <v>0</v>
      </c>
      <c r="DG57" s="131">
        <f t="shared" si="5"/>
        <v>0</v>
      </c>
    </row>
    <row r="58" spans="1:111" x14ac:dyDescent="0.25">
      <c r="A58" s="153" t="str">
        <f>'Enfants+Enseignants'!A56</f>
        <v>HERRY Margaux</v>
      </c>
      <c r="B58" s="98"/>
      <c r="C58" s="99"/>
      <c r="D58" s="99"/>
      <c r="E58" s="99"/>
      <c r="F58" s="100"/>
      <c r="G58" s="98"/>
      <c r="H58" s="99"/>
      <c r="I58" s="99"/>
      <c r="J58" s="99"/>
      <c r="K58" s="100"/>
      <c r="L58" s="99"/>
      <c r="M58" s="99"/>
      <c r="N58" s="99"/>
      <c r="O58" s="99"/>
      <c r="P58" s="99"/>
      <c r="Q58" s="98"/>
      <c r="R58" s="99"/>
      <c r="S58" s="99"/>
      <c r="T58" s="99"/>
      <c r="U58" s="100"/>
      <c r="V58" s="99"/>
      <c r="W58" s="99"/>
      <c r="X58" s="99"/>
      <c r="Y58" s="99"/>
      <c r="Z58" s="100"/>
      <c r="AA58" s="101"/>
      <c r="AB58" s="102"/>
      <c r="AC58" s="102"/>
      <c r="AD58" s="102"/>
      <c r="AE58" s="102"/>
      <c r="AF58" s="101"/>
      <c r="AG58" s="102"/>
      <c r="AH58" s="102"/>
      <c r="AI58" s="102"/>
      <c r="AJ58" s="103"/>
      <c r="AK58" s="102"/>
      <c r="AL58" s="102"/>
      <c r="AM58" s="102"/>
      <c r="AN58" s="102"/>
      <c r="AO58" s="104"/>
      <c r="AP58" s="102"/>
      <c r="AQ58" s="102"/>
      <c r="AR58" s="102"/>
      <c r="AS58" s="102"/>
      <c r="AT58" s="102"/>
      <c r="AU58" s="105"/>
      <c r="AV58" s="102"/>
      <c r="AW58" s="102"/>
      <c r="AX58" s="102"/>
      <c r="AY58" s="104"/>
      <c r="AZ58" s="102"/>
      <c r="BA58" s="102"/>
      <c r="BB58" s="102"/>
      <c r="BC58" s="102"/>
      <c r="BD58" s="103"/>
      <c r="BE58" s="101"/>
      <c r="BF58" s="102"/>
      <c r="BG58" s="102"/>
      <c r="BH58" s="102"/>
      <c r="BI58" s="102"/>
      <c r="BJ58" s="105"/>
      <c r="BK58" s="102"/>
      <c r="BL58" s="102"/>
      <c r="BM58" s="102"/>
      <c r="BN58" s="104"/>
      <c r="BO58" s="102"/>
      <c r="BP58" s="102"/>
      <c r="BQ58" s="102"/>
      <c r="BR58" s="102"/>
      <c r="BS58" s="102"/>
      <c r="BT58" s="105"/>
      <c r="BU58" s="102"/>
      <c r="BV58" s="102"/>
      <c r="BW58" s="102"/>
      <c r="BX58" s="104"/>
      <c r="BY58" s="102"/>
      <c r="BZ58" s="102"/>
      <c r="CA58" s="102"/>
      <c r="CB58" s="102"/>
      <c r="CC58" s="103"/>
      <c r="CD58" s="101"/>
      <c r="CE58" s="102"/>
      <c r="CF58" s="102"/>
      <c r="CG58" s="102"/>
      <c r="CH58" s="102"/>
      <c r="CI58" s="105"/>
      <c r="CJ58" s="102"/>
      <c r="CK58" s="102"/>
      <c r="CL58" s="102"/>
      <c r="CM58" s="104"/>
      <c r="CN58" s="102"/>
      <c r="CO58" s="102"/>
      <c r="CP58" s="102"/>
      <c r="CQ58" s="102"/>
      <c r="CR58" s="102"/>
      <c r="CS58" s="105"/>
      <c r="CT58" s="102"/>
      <c r="CU58" s="102"/>
      <c r="CV58" s="102"/>
      <c r="CW58" s="104"/>
      <c r="CX58" s="102"/>
      <c r="CY58" s="102"/>
      <c r="CZ58" s="102"/>
      <c r="DA58" s="102"/>
      <c r="DB58" s="102"/>
      <c r="DC58" s="130">
        <f t="shared" si="1"/>
        <v>0</v>
      </c>
      <c r="DD58" s="130">
        <f t="shared" si="2"/>
        <v>0</v>
      </c>
      <c r="DE58" s="130">
        <f t="shared" si="3"/>
        <v>0</v>
      </c>
      <c r="DF58" s="130">
        <f t="shared" si="4"/>
        <v>0</v>
      </c>
      <c r="DG58" s="131">
        <f t="shared" si="5"/>
        <v>0</v>
      </c>
    </row>
    <row r="59" spans="1:111" x14ac:dyDescent="0.25">
      <c r="A59" s="153" t="str">
        <f>'Enfants+Enseignants'!A57</f>
        <v>HERRY Thibaut</v>
      </c>
      <c r="B59" s="98"/>
      <c r="C59" s="99"/>
      <c r="D59" s="99"/>
      <c r="E59" s="99"/>
      <c r="F59" s="100"/>
      <c r="G59" s="98"/>
      <c r="H59" s="99"/>
      <c r="I59" s="99"/>
      <c r="J59" s="99"/>
      <c r="K59" s="100"/>
      <c r="L59" s="99"/>
      <c r="M59" s="99"/>
      <c r="N59" s="99"/>
      <c r="O59" s="99"/>
      <c r="P59" s="99"/>
      <c r="Q59" s="98"/>
      <c r="R59" s="99"/>
      <c r="S59" s="99"/>
      <c r="T59" s="99"/>
      <c r="U59" s="100"/>
      <c r="V59" s="99"/>
      <c r="W59" s="99"/>
      <c r="X59" s="99"/>
      <c r="Y59" s="99"/>
      <c r="Z59" s="100"/>
      <c r="AA59" s="101"/>
      <c r="AB59" s="102"/>
      <c r="AC59" s="102"/>
      <c r="AD59" s="102"/>
      <c r="AE59" s="102"/>
      <c r="AF59" s="101"/>
      <c r="AG59" s="102"/>
      <c r="AH59" s="102"/>
      <c r="AI59" s="102"/>
      <c r="AJ59" s="103"/>
      <c r="AK59" s="102"/>
      <c r="AL59" s="102"/>
      <c r="AM59" s="102"/>
      <c r="AN59" s="102"/>
      <c r="AO59" s="104"/>
      <c r="AP59" s="102"/>
      <c r="AQ59" s="102"/>
      <c r="AR59" s="102"/>
      <c r="AS59" s="102"/>
      <c r="AT59" s="102"/>
      <c r="AU59" s="105"/>
      <c r="AV59" s="102"/>
      <c r="AW59" s="102"/>
      <c r="AX59" s="102"/>
      <c r="AY59" s="104"/>
      <c r="AZ59" s="102"/>
      <c r="BA59" s="102"/>
      <c r="BB59" s="102"/>
      <c r="BC59" s="102"/>
      <c r="BD59" s="103"/>
      <c r="BE59" s="101"/>
      <c r="BF59" s="102"/>
      <c r="BG59" s="102"/>
      <c r="BH59" s="102"/>
      <c r="BI59" s="102"/>
      <c r="BJ59" s="105"/>
      <c r="BK59" s="102"/>
      <c r="BL59" s="102"/>
      <c r="BM59" s="102"/>
      <c r="BN59" s="104"/>
      <c r="BO59" s="102"/>
      <c r="BP59" s="102"/>
      <c r="BQ59" s="102"/>
      <c r="BR59" s="102"/>
      <c r="BS59" s="102"/>
      <c r="BT59" s="105"/>
      <c r="BU59" s="102"/>
      <c r="BV59" s="102"/>
      <c r="BW59" s="102"/>
      <c r="BX59" s="104"/>
      <c r="BY59" s="102"/>
      <c r="BZ59" s="102"/>
      <c r="CA59" s="102"/>
      <c r="CB59" s="102"/>
      <c r="CC59" s="103"/>
      <c r="CD59" s="101"/>
      <c r="CE59" s="102"/>
      <c r="CF59" s="102"/>
      <c r="CG59" s="102"/>
      <c r="CH59" s="102"/>
      <c r="CI59" s="105"/>
      <c r="CJ59" s="102"/>
      <c r="CK59" s="102"/>
      <c r="CL59" s="102"/>
      <c r="CM59" s="104"/>
      <c r="CN59" s="102"/>
      <c r="CO59" s="102"/>
      <c r="CP59" s="102"/>
      <c r="CQ59" s="102"/>
      <c r="CR59" s="102"/>
      <c r="CS59" s="105"/>
      <c r="CT59" s="102"/>
      <c r="CU59" s="102"/>
      <c r="CV59" s="102"/>
      <c r="CW59" s="104"/>
      <c r="CX59" s="102"/>
      <c r="CY59" s="102"/>
      <c r="CZ59" s="102"/>
      <c r="DA59" s="102"/>
      <c r="DB59" s="102"/>
      <c r="DC59" s="130">
        <f t="shared" si="1"/>
        <v>0</v>
      </c>
      <c r="DD59" s="130">
        <f t="shared" si="2"/>
        <v>0</v>
      </c>
      <c r="DE59" s="130">
        <f t="shared" si="3"/>
        <v>0</v>
      </c>
      <c r="DF59" s="130">
        <f t="shared" si="4"/>
        <v>0</v>
      </c>
      <c r="DG59" s="131">
        <f t="shared" si="5"/>
        <v>0</v>
      </c>
    </row>
    <row r="60" spans="1:111" x14ac:dyDescent="0.25">
      <c r="A60" s="153" t="str">
        <f>'Enfants+Enseignants'!A58</f>
        <v>HOREL Pierre</v>
      </c>
      <c r="B60" s="98"/>
      <c r="C60" s="99"/>
      <c r="D60" s="99"/>
      <c r="E60" s="99"/>
      <c r="F60" s="100"/>
      <c r="G60" s="98"/>
      <c r="H60" s="99"/>
      <c r="I60" s="99"/>
      <c r="J60" s="99"/>
      <c r="K60" s="100"/>
      <c r="L60" s="99"/>
      <c r="M60" s="99"/>
      <c r="N60" s="99"/>
      <c r="O60" s="99"/>
      <c r="P60" s="99"/>
      <c r="Q60" s="98"/>
      <c r="R60" s="99"/>
      <c r="S60" s="99"/>
      <c r="T60" s="99"/>
      <c r="U60" s="100"/>
      <c r="V60" s="99"/>
      <c r="W60" s="99"/>
      <c r="X60" s="99"/>
      <c r="Y60" s="99"/>
      <c r="Z60" s="100"/>
      <c r="AA60" s="101"/>
      <c r="AB60" s="102"/>
      <c r="AC60" s="102"/>
      <c r="AD60" s="102"/>
      <c r="AE60" s="102"/>
      <c r="AF60" s="101"/>
      <c r="AG60" s="102"/>
      <c r="AH60" s="102"/>
      <c r="AI60" s="102"/>
      <c r="AJ60" s="103"/>
      <c r="AK60" s="102"/>
      <c r="AL60" s="102"/>
      <c r="AM60" s="102"/>
      <c r="AN60" s="102"/>
      <c r="AO60" s="104"/>
      <c r="AP60" s="102"/>
      <c r="AQ60" s="102"/>
      <c r="AR60" s="102"/>
      <c r="AS60" s="102"/>
      <c r="AT60" s="102"/>
      <c r="AU60" s="105"/>
      <c r="AV60" s="102"/>
      <c r="AW60" s="102"/>
      <c r="AX60" s="102"/>
      <c r="AY60" s="104"/>
      <c r="AZ60" s="102"/>
      <c r="BA60" s="102"/>
      <c r="BB60" s="102"/>
      <c r="BC60" s="102"/>
      <c r="BD60" s="103"/>
      <c r="BE60" s="101"/>
      <c r="BF60" s="102"/>
      <c r="BG60" s="102"/>
      <c r="BH60" s="102"/>
      <c r="BI60" s="102"/>
      <c r="BJ60" s="105"/>
      <c r="BK60" s="102"/>
      <c r="BL60" s="102"/>
      <c r="BM60" s="102"/>
      <c r="BN60" s="104"/>
      <c r="BO60" s="102"/>
      <c r="BP60" s="102"/>
      <c r="BQ60" s="102"/>
      <c r="BR60" s="102"/>
      <c r="BS60" s="102"/>
      <c r="BT60" s="105"/>
      <c r="BU60" s="102"/>
      <c r="BV60" s="102"/>
      <c r="BW60" s="102"/>
      <c r="BX60" s="104"/>
      <c r="BY60" s="102"/>
      <c r="BZ60" s="102"/>
      <c r="CA60" s="102"/>
      <c r="CB60" s="102"/>
      <c r="CC60" s="103"/>
      <c r="CD60" s="101"/>
      <c r="CE60" s="102"/>
      <c r="CF60" s="102"/>
      <c r="CG60" s="102"/>
      <c r="CH60" s="102"/>
      <c r="CI60" s="105"/>
      <c r="CJ60" s="102"/>
      <c r="CK60" s="102"/>
      <c r="CL60" s="102"/>
      <c r="CM60" s="104"/>
      <c r="CN60" s="102"/>
      <c r="CO60" s="102"/>
      <c r="CP60" s="102"/>
      <c r="CQ60" s="102"/>
      <c r="CR60" s="102"/>
      <c r="CS60" s="105"/>
      <c r="CT60" s="102"/>
      <c r="CU60" s="102"/>
      <c r="CV60" s="102"/>
      <c r="CW60" s="104"/>
      <c r="CX60" s="102"/>
      <c r="CY60" s="102"/>
      <c r="CZ60" s="102"/>
      <c r="DA60" s="102"/>
      <c r="DB60" s="102"/>
      <c r="DC60" s="130">
        <f t="shared" si="1"/>
        <v>0</v>
      </c>
      <c r="DD60" s="130">
        <f t="shared" si="2"/>
        <v>0</v>
      </c>
      <c r="DE60" s="130">
        <f t="shared" si="3"/>
        <v>0</v>
      </c>
      <c r="DF60" s="130">
        <f t="shared" si="4"/>
        <v>0</v>
      </c>
      <c r="DG60" s="131">
        <f t="shared" si="5"/>
        <v>0</v>
      </c>
    </row>
    <row r="61" spans="1:111" x14ac:dyDescent="0.25">
      <c r="A61" s="153" t="str">
        <f>'Enfants+Enseignants'!A59</f>
        <v>JOUBERT Maëva</v>
      </c>
      <c r="B61" s="98"/>
      <c r="C61" s="99"/>
      <c r="D61" s="99"/>
      <c r="E61" s="99"/>
      <c r="F61" s="100"/>
      <c r="G61" s="98"/>
      <c r="H61" s="99"/>
      <c r="I61" s="99"/>
      <c r="J61" s="99"/>
      <c r="K61" s="100"/>
      <c r="L61" s="99"/>
      <c r="M61" s="99"/>
      <c r="N61" s="99"/>
      <c r="O61" s="99"/>
      <c r="P61" s="99"/>
      <c r="Q61" s="98"/>
      <c r="R61" s="99"/>
      <c r="S61" s="99"/>
      <c r="T61" s="99"/>
      <c r="U61" s="100"/>
      <c r="V61" s="99"/>
      <c r="W61" s="99"/>
      <c r="X61" s="99"/>
      <c r="Y61" s="99"/>
      <c r="Z61" s="100"/>
      <c r="AA61" s="101"/>
      <c r="AB61" s="102"/>
      <c r="AC61" s="102"/>
      <c r="AD61" s="102"/>
      <c r="AE61" s="102"/>
      <c r="AF61" s="101"/>
      <c r="AG61" s="102"/>
      <c r="AH61" s="102"/>
      <c r="AI61" s="102"/>
      <c r="AJ61" s="103"/>
      <c r="AK61" s="102"/>
      <c r="AL61" s="102"/>
      <c r="AM61" s="102"/>
      <c r="AN61" s="102"/>
      <c r="AO61" s="104"/>
      <c r="AP61" s="102"/>
      <c r="AQ61" s="102"/>
      <c r="AR61" s="102"/>
      <c r="AS61" s="102"/>
      <c r="AT61" s="102"/>
      <c r="AU61" s="105"/>
      <c r="AV61" s="102"/>
      <c r="AW61" s="102"/>
      <c r="AX61" s="102"/>
      <c r="AY61" s="104"/>
      <c r="AZ61" s="102"/>
      <c r="BA61" s="102"/>
      <c r="BB61" s="102"/>
      <c r="BC61" s="102"/>
      <c r="BD61" s="103"/>
      <c r="BE61" s="101"/>
      <c r="BF61" s="102"/>
      <c r="BG61" s="102"/>
      <c r="BH61" s="102"/>
      <c r="BI61" s="102"/>
      <c r="BJ61" s="105"/>
      <c r="BK61" s="102"/>
      <c r="BL61" s="102"/>
      <c r="BM61" s="102"/>
      <c r="BN61" s="104"/>
      <c r="BO61" s="102"/>
      <c r="BP61" s="102"/>
      <c r="BQ61" s="102"/>
      <c r="BR61" s="102"/>
      <c r="BS61" s="102"/>
      <c r="BT61" s="105"/>
      <c r="BU61" s="102"/>
      <c r="BV61" s="102"/>
      <c r="BW61" s="102"/>
      <c r="BX61" s="104"/>
      <c r="BY61" s="102"/>
      <c r="BZ61" s="102"/>
      <c r="CA61" s="102"/>
      <c r="CB61" s="102"/>
      <c r="CC61" s="103"/>
      <c r="CD61" s="101"/>
      <c r="CE61" s="102"/>
      <c r="CF61" s="102"/>
      <c r="CG61" s="102"/>
      <c r="CH61" s="102"/>
      <c r="CI61" s="105"/>
      <c r="CJ61" s="102"/>
      <c r="CK61" s="102"/>
      <c r="CL61" s="102"/>
      <c r="CM61" s="104"/>
      <c r="CN61" s="102"/>
      <c r="CO61" s="102"/>
      <c r="CP61" s="102"/>
      <c r="CQ61" s="102"/>
      <c r="CR61" s="102"/>
      <c r="CS61" s="105"/>
      <c r="CT61" s="102"/>
      <c r="CU61" s="102"/>
      <c r="CV61" s="102"/>
      <c r="CW61" s="104"/>
      <c r="CX61" s="102"/>
      <c r="CY61" s="102"/>
      <c r="CZ61" s="102"/>
      <c r="DA61" s="102"/>
      <c r="DB61" s="102"/>
      <c r="DC61" s="130">
        <f t="shared" si="1"/>
        <v>0</v>
      </c>
      <c r="DD61" s="130">
        <f t="shared" si="2"/>
        <v>0</v>
      </c>
      <c r="DE61" s="130">
        <f t="shared" si="3"/>
        <v>0</v>
      </c>
      <c r="DF61" s="130">
        <f t="shared" si="4"/>
        <v>0</v>
      </c>
      <c r="DG61" s="131">
        <f t="shared" si="5"/>
        <v>0</v>
      </c>
    </row>
    <row r="62" spans="1:111" x14ac:dyDescent="0.25">
      <c r="A62" s="153" t="str">
        <f>'Enfants+Enseignants'!A60</f>
        <v>KEITA Andréas</v>
      </c>
      <c r="B62" s="98"/>
      <c r="C62" s="99"/>
      <c r="D62" s="99"/>
      <c r="E62" s="99"/>
      <c r="F62" s="100"/>
      <c r="G62" s="98"/>
      <c r="H62" s="99"/>
      <c r="I62" s="99"/>
      <c r="J62" s="99"/>
      <c r="K62" s="100"/>
      <c r="L62" s="99"/>
      <c r="M62" s="99"/>
      <c r="N62" s="99"/>
      <c r="O62" s="99"/>
      <c r="P62" s="99"/>
      <c r="Q62" s="98"/>
      <c r="R62" s="99"/>
      <c r="S62" s="99"/>
      <c r="T62" s="99"/>
      <c r="U62" s="100"/>
      <c r="V62" s="99"/>
      <c r="W62" s="99"/>
      <c r="X62" s="99"/>
      <c r="Y62" s="99"/>
      <c r="Z62" s="100"/>
      <c r="AA62" s="101"/>
      <c r="AB62" s="102"/>
      <c r="AC62" s="102"/>
      <c r="AD62" s="102"/>
      <c r="AE62" s="102"/>
      <c r="AF62" s="101"/>
      <c r="AG62" s="102"/>
      <c r="AH62" s="102"/>
      <c r="AI62" s="102"/>
      <c r="AJ62" s="103"/>
      <c r="AK62" s="102"/>
      <c r="AL62" s="102"/>
      <c r="AM62" s="102"/>
      <c r="AN62" s="102"/>
      <c r="AO62" s="104"/>
      <c r="AP62" s="102"/>
      <c r="AQ62" s="102"/>
      <c r="AR62" s="102"/>
      <c r="AS62" s="102"/>
      <c r="AT62" s="102"/>
      <c r="AU62" s="105"/>
      <c r="AV62" s="102"/>
      <c r="AW62" s="102"/>
      <c r="AX62" s="102"/>
      <c r="AY62" s="104"/>
      <c r="AZ62" s="102"/>
      <c r="BA62" s="102"/>
      <c r="BB62" s="102"/>
      <c r="BC62" s="102"/>
      <c r="BD62" s="103"/>
      <c r="BE62" s="101"/>
      <c r="BF62" s="102"/>
      <c r="BG62" s="102"/>
      <c r="BH62" s="102"/>
      <c r="BI62" s="102"/>
      <c r="BJ62" s="105"/>
      <c r="BK62" s="102"/>
      <c r="BL62" s="102"/>
      <c r="BM62" s="102"/>
      <c r="BN62" s="104"/>
      <c r="BO62" s="102"/>
      <c r="BP62" s="102"/>
      <c r="BQ62" s="102"/>
      <c r="BR62" s="102"/>
      <c r="BS62" s="102"/>
      <c r="BT62" s="105"/>
      <c r="BU62" s="102"/>
      <c r="BV62" s="102"/>
      <c r="BW62" s="102"/>
      <c r="BX62" s="104"/>
      <c r="BY62" s="102"/>
      <c r="BZ62" s="102"/>
      <c r="CA62" s="102"/>
      <c r="CB62" s="102"/>
      <c r="CC62" s="103"/>
      <c r="CD62" s="101"/>
      <c r="CE62" s="102"/>
      <c r="CF62" s="102"/>
      <c r="CG62" s="102"/>
      <c r="CH62" s="102"/>
      <c r="CI62" s="105"/>
      <c r="CJ62" s="102"/>
      <c r="CK62" s="102"/>
      <c r="CL62" s="102"/>
      <c r="CM62" s="104"/>
      <c r="CN62" s="102"/>
      <c r="CO62" s="102"/>
      <c r="CP62" s="102"/>
      <c r="CQ62" s="102"/>
      <c r="CR62" s="102"/>
      <c r="CS62" s="105"/>
      <c r="CT62" s="102"/>
      <c r="CU62" s="102"/>
      <c r="CV62" s="102"/>
      <c r="CW62" s="104"/>
      <c r="CX62" s="102"/>
      <c r="CY62" s="102"/>
      <c r="CZ62" s="102"/>
      <c r="DA62" s="102"/>
      <c r="DB62" s="102"/>
      <c r="DC62" s="130">
        <f t="shared" si="1"/>
        <v>0</v>
      </c>
      <c r="DD62" s="130">
        <f t="shared" si="2"/>
        <v>0</v>
      </c>
      <c r="DE62" s="130">
        <f t="shared" si="3"/>
        <v>0</v>
      </c>
      <c r="DF62" s="130">
        <f t="shared" si="4"/>
        <v>0</v>
      </c>
      <c r="DG62" s="131">
        <f t="shared" si="5"/>
        <v>0</v>
      </c>
    </row>
    <row r="63" spans="1:111" x14ac:dyDescent="0.25">
      <c r="A63" s="153" t="str">
        <f>'Enfants+Enseignants'!A61</f>
        <v>LACASSAGNE Ange</v>
      </c>
      <c r="B63" s="98"/>
      <c r="C63" s="99"/>
      <c r="D63" s="99"/>
      <c r="E63" s="99"/>
      <c r="F63" s="100"/>
      <c r="G63" s="98"/>
      <c r="H63" s="99"/>
      <c r="I63" s="99"/>
      <c r="J63" s="99"/>
      <c r="K63" s="100"/>
      <c r="L63" s="99"/>
      <c r="M63" s="99"/>
      <c r="N63" s="99"/>
      <c r="O63" s="99"/>
      <c r="P63" s="99"/>
      <c r="Q63" s="98"/>
      <c r="R63" s="99"/>
      <c r="S63" s="99"/>
      <c r="T63" s="99"/>
      <c r="U63" s="100"/>
      <c r="V63" s="99"/>
      <c r="W63" s="99"/>
      <c r="X63" s="99"/>
      <c r="Y63" s="99"/>
      <c r="Z63" s="100"/>
      <c r="AA63" s="101"/>
      <c r="AB63" s="102"/>
      <c r="AC63" s="102"/>
      <c r="AD63" s="102"/>
      <c r="AE63" s="102"/>
      <c r="AF63" s="101"/>
      <c r="AG63" s="102"/>
      <c r="AH63" s="102"/>
      <c r="AI63" s="102"/>
      <c r="AJ63" s="103"/>
      <c r="AK63" s="102"/>
      <c r="AL63" s="102"/>
      <c r="AM63" s="102"/>
      <c r="AN63" s="102"/>
      <c r="AO63" s="104"/>
      <c r="AP63" s="102"/>
      <c r="AQ63" s="102"/>
      <c r="AR63" s="102"/>
      <c r="AS63" s="102"/>
      <c r="AT63" s="102"/>
      <c r="AU63" s="105"/>
      <c r="AV63" s="102"/>
      <c r="AW63" s="102"/>
      <c r="AX63" s="102"/>
      <c r="AY63" s="104"/>
      <c r="AZ63" s="102"/>
      <c r="BA63" s="102"/>
      <c r="BB63" s="102"/>
      <c r="BC63" s="102"/>
      <c r="BD63" s="103"/>
      <c r="BE63" s="101"/>
      <c r="BF63" s="102"/>
      <c r="BG63" s="102"/>
      <c r="BH63" s="102"/>
      <c r="BI63" s="102"/>
      <c r="BJ63" s="105"/>
      <c r="BK63" s="102"/>
      <c r="BL63" s="102"/>
      <c r="BM63" s="102"/>
      <c r="BN63" s="104"/>
      <c r="BO63" s="102"/>
      <c r="BP63" s="102"/>
      <c r="BQ63" s="102"/>
      <c r="BR63" s="102"/>
      <c r="BS63" s="102"/>
      <c r="BT63" s="105"/>
      <c r="BU63" s="102"/>
      <c r="BV63" s="102"/>
      <c r="BW63" s="102"/>
      <c r="BX63" s="104"/>
      <c r="BY63" s="102"/>
      <c r="BZ63" s="102"/>
      <c r="CA63" s="102"/>
      <c r="CB63" s="102"/>
      <c r="CC63" s="103"/>
      <c r="CD63" s="101"/>
      <c r="CE63" s="102"/>
      <c r="CF63" s="102"/>
      <c r="CG63" s="102"/>
      <c r="CH63" s="102"/>
      <c r="CI63" s="105"/>
      <c r="CJ63" s="102"/>
      <c r="CK63" s="102"/>
      <c r="CL63" s="102"/>
      <c r="CM63" s="104"/>
      <c r="CN63" s="102"/>
      <c r="CO63" s="102"/>
      <c r="CP63" s="102"/>
      <c r="CQ63" s="102"/>
      <c r="CR63" s="102"/>
      <c r="CS63" s="105"/>
      <c r="CT63" s="102"/>
      <c r="CU63" s="102"/>
      <c r="CV63" s="102"/>
      <c r="CW63" s="104"/>
      <c r="CX63" s="102"/>
      <c r="CY63" s="102"/>
      <c r="CZ63" s="102"/>
      <c r="DA63" s="102"/>
      <c r="DB63" s="102"/>
      <c r="DC63" s="130">
        <f t="shared" si="1"/>
        <v>0</v>
      </c>
      <c r="DD63" s="130">
        <f t="shared" si="2"/>
        <v>0</v>
      </c>
      <c r="DE63" s="130">
        <f t="shared" si="3"/>
        <v>0</v>
      </c>
      <c r="DF63" s="130">
        <f t="shared" si="4"/>
        <v>0</v>
      </c>
      <c r="DG63" s="131">
        <f t="shared" si="5"/>
        <v>0</v>
      </c>
    </row>
    <row r="64" spans="1:111" x14ac:dyDescent="0.25">
      <c r="A64" s="153" t="str">
        <f>'Enfants+Enseignants'!A62</f>
        <v>LACASSAGNE Coline</v>
      </c>
      <c r="B64" s="98"/>
      <c r="C64" s="99"/>
      <c r="D64" s="99"/>
      <c r="E64" s="99"/>
      <c r="F64" s="100"/>
      <c r="G64" s="98"/>
      <c r="H64" s="99"/>
      <c r="I64" s="99"/>
      <c r="J64" s="99"/>
      <c r="K64" s="100"/>
      <c r="L64" s="99"/>
      <c r="M64" s="99"/>
      <c r="N64" s="99"/>
      <c r="O64" s="99"/>
      <c r="P64" s="99"/>
      <c r="Q64" s="98"/>
      <c r="R64" s="99"/>
      <c r="S64" s="99"/>
      <c r="T64" s="99"/>
      <c r="U64" s="100"/>
      <c r="V64" s="99"/>
      <c r="W64" s="99"/>
      <c r="X64" s="99"/>
      <c r="Y64" s="99"/>
      <c r="Z64" s="100"/>
      <c r="AA64" s="101"/>
      <c r="AB64" s="102"/>
      <c r="AC64" s="102"/>
      <c r="AD64" s="102"/>
      <c r="AE64" s="102"/>
      <c r="AF64" s="101"/>
      <c r="AG64" s="102"/>
      <c r="AH64" s="102"/>
      <c r="AI64" s="102"/>
      <c r="AJ64" s="103"/>
      <c r="AK64" s="102"/>
      <c r="AL64" s="102"/>
      <c r="AM64" s="102"/>
      <c r="AN64" s="102"/>
      <c r="AO64" s="104"/>
      <c r="AP64" s="102"/>
      <c r="AQ64" s="102"/>
      <c r="AR64" s="102"/>
      <c r="AS64" s="102"/>
      <c r="AT64" s="102"/>
      <c r="AU64" s="105"/>
      <c r="AV64" s="102"/>
      <c r="AW64" s="102"/>
      <c r="AX64" s="102"/>
      <c r="AY64" s="104"/>
      <c r="AZ64" s="102"/>
      <c r="BA64" s="102"/>
      <c r="BB64" s="102"/>
      <c r="BC64" s="102"/>
      <c r="BD64" s="103"/>
      <c r="BE64" s="101"/>
      <c r="BF64" s="102"/>
      <c r="BG64" s="102"/>
      <c r="BH64" s="102"/>
      <c r="BI64" s="102"/>
      <c r="BJ64" s="105"/>
      <c r="BK64" s="102"/>
      <c r="BL64" s="102"/>
      <c r="BM64" s="102"/>
      <c r="BN64" s="104"/>
      <c r="BO64" s="102"/>
      <c r="BP64" s="102"/>
      <c r="BQ64" s="102"/>
      <c r="BR64" s="102"/>
      <c r="BS64" s="102"/>
      <c r="BT64" s="105"/>
      <c r="BU64" s="102"/>
      <c r="BV64" s="102"/>
      <c r="BW64" s="102"/>
      <c r="BX64" s="104"/>
      <c r="BY64" s="102"/>
      <c r="BZ64" s="102"/>
      <c r="CA64" s="102"/>
      <c r="CB64" s="102"/>
      <c r="CC64" s="103"/>
      <c r="CD64" s="101"/>
      <c r="CE64" s="102"/>
      <c r="CF64" s="102"/>
      <c r="CG64" s="102"/>
      <c r="CH64" s="102"/>
      <c r="CI64" s="105"/>
      <c r="CJ64" s="102"/>
      <c r="CK64" s="102"/>
      <c r="CL64" s="102"/>
      <c r="CM64" s="104"/>
      <c r="CN64" s="102"/>
      <c r="CO64" s="102"/>
      <c r="CP64" s="102"/>
      <c r="CQ64" s="102"/>
      <c r="CR64" s="102"/>
      <c r="CS64" s="105"/>
      <c r="CT64" s="102"/>
      <c r="CU64" s="102"/>
      <c r="CV64" s="102"/>
      <c r="CW64" s="104"/>
      <c r="CX64" s="102"/>
      <c r="CY64" s="102"/>
      <c r="CZ64" s="102"/>
      <c r="DA64" s="102"/>
      <c r="DB64" s="102"/>
      <c r="DC64" s="130">
        <f t="shared" si="1"/>
        <v>0</v>
      </c>
      <c r="DD64" s="130">
        <f t="shared" si="2"/>
        <v>0</v>
      </c>
      <c r="DE64" s="130">
        <f t="shared" si="3"/>
        <v>0</v>
      </c>
      <c r="DF64" s="130">
        <f t="shared" si="4"/>
        <v>0</v>
      </c>
      <c r="DG64" s="131">
        <f t="shared" si="5"/>
        <v>0</v>
      </c>
    </row>
    <row r="65" spans="1:111" x14ac:dyDescent="0.25">
      <c r="A65" s="153" t="str">
        <f>'Enfants+Enseignants'!A63</f>
        <v>LACAZE-LABARRERE Lise</v>
      </c>
      <c r="B65" s="98"/>
      <c r="C65" s="99"/>
      <c r="D65" s="99"/>
      <c r="E65" s="99"/>
      <c r="F65" s="100"/>
      <c r="G65" s="98"/>
      <c r="H65" s="99"/>
      <c r="I65" s="99"/>
      <c r="J65" s="99"/>
      <c r="K65" s="100"/>
      <c r="L65" s="99"/>
      <c r="M65" s="99"/>
      <c r="N65" s="99"/>
      <c r="O65" s="99"/>
      <c r="P65" s="99"/>
      <c r="Q65" s="98"/>
      <c r="R65" s="99"/>
      <c r="S65" s="99"/>
      <c r="T65" s="99"/>
      <c r="U65" s="100"/>
      <c r="V65" s="99"/>
      <c r="W65" s="99"/>
      <c r="X65" s="99"/>
      <c r="Y65" s="99"/>
      <c r="Z65" s="100"/>
      <c r="AA65" s="101"/>
      <c r="AB65" s="102"/>
      <c r="AC65" s="102"/>
      <c r="AD65" s="102"/>
      <c r="AE65" s="102"/>
      <c r="AF65" s="101"/>
      <c r="AG65" s="102"/>
      <c r="AH65" s="102"/>
      <c r="AI65" s="102"/>
      <c r="AJ65" s="103"/>
      <c r="AK65" s="102"/>
      <c r="AL65" s="102"/>
      <c r="AM65" s="102"/>
      <c r="AN65" s="102"/>
      <c r="AO65" s="104"/>
      <c r="AP65" s="102"/>
      <c r="AQ65" s="102"/>
      <c r="AR65" s="102"/>
      <c r="AS65" s="102"/>
      <c r="AT65" s="102"/>
      <c r="AU65" s="105"/>
      <c r="AV65" s="102"/>
      <c r="AW65" s="102"/>
      <c r="AX65" s="102"/>
      <c r="AY65" s="104"/>
      <c r="AZ65" s="102"/>
      <c r="BA65" s="102"/>
      <c r="BB65" s="102"/>
      <c r="BC65" s="102"/>
      <c r="BD65" s="103"/>
      <c r="BE65" s="101"/>
      <c r="BF65" s="102"/>
      <c r="BG65" s="102"/>
      <c r="BH65" s="102"/>
      <c r="BI65" s="102"/>
      <c r="BJ65" s="105"/>
      <c r="BK65" s="102"/>
      <c r="BL65" s="102"/>
      <c r="BM65" s="102"/>
      <c r="BN65" s="104"/>
      <c r="BO65" s="102"/>
      <c r="BP65" s="102"/>
      <c r="BQ65" s="102"/>
      <c r="BR65" s="102"/>
      <c r="BS65" s="102"/>
      <c r="BT65" s="105"/>
      <c r="BU65" s="102"/>
      <c r="BV65" s="102"/>
      <c r="BW65" s="102"/>
      <c r="BX65" s="104"/>
      <c r="BY65" s="102"/>
      <c r="BZ65" s="102"/>
      <c r="CA65" s="102"/>
      <c r="CB65" s="102"/>
      <c r="CC65" s="103"/>
      <c r="CD65" s="101"/>
      <c r="CE65" s="102"/>
      <c r="CF65" s="102"/>
      <c r="CG65" s="102"/>
      <c r="CH65" s="102"/>
      <c r="CI65" s="105"/>
      <c r="CJ65" s="102"/>
      <c r="CK65" s="102"/>
      <c r="CL65" s="102"/>
      <c r="CM65" s="104"/>
      <c r="CN65" s="102"/>
      <c r="CO65" s="102"/>
      <c r="CP65" s="102"/>
      <c r="CQ65" s="102"/>
      <c r="CR65" s="102"/>
      <c r="CS65" s="105"/>
      <c r="CT65" s="102"/>
      <c r="CU65" s="102"/>
      <c r="CV65" s="102"/>
      <c r="CW65" s="104"/>
      <c r="CX65" s="102"/>
      <c r="CY65" s="102"/>
      <c r="CZ65" s="102"/>
      <c r="DA65" s="102"/>
      <c r="DB65" s="102"/>
      <c r="DC65" s="130">
        <f t="shared" si="1"/>
        <v>0</v>
      </c>
      <c r="DD65" s="130">
        <f t="shared" si="2"/>
        <v>0</v>
      </c>
      <c r="DE65" s="130">
        <f t="shared" si="3"/>
        <v>0</v>
      </c>
      <c r="DF65" s="130">
        <f t="shared" si="4"/>
        <v>0</v>
      </c>
      <c r="DG65" s="131">
        <f t="shared" si="5"/>
        <v>0</v>
      </c>
    </row>
    <row r="66" spans="1:111" x14ac:dyDescent="0.25">
      <c r="A66" s="153" t="str">
        <f>'Enfants+Enseignants'!A64</f>
        <v>LACOSTE MANENC Eugène</v>
      </c>
      <c r="B66" s="98"/>
      <c r="C66" s="99"/>
      <c r="D66" s="99"/>
      <c r="E66" s="99"/>
      <c r="F66" s="100"/>
      <c r="G66" s="98"/>
      <c r="H66" s="99"/>
      <c r="I66" s="99"/>
      <c r="J66" s="99"/>
      <c r="K66" s="100"/>
      <c r="L66" s="99"/>
      <c r="M66" s="99"/>
      <c r="N66" s="99"/>
      <c r="O66" s="99"/>
      <c r="P66" s="99"/>
      <c r="Q66" s="98"/>
      <c r="R66" s="99"/>
      <c r="S66" s="99"/>
      <c r="T66" s="99"/>
      <c r="U66" s="100"/>
      <c r="V66" s="99"/>
      <c r="W66" s="99"/>
      <c r="X66" s="99"/>
      <c r="Y66" s="99"/>
      <c r="Z66" s="100"/>
      <c r="AA66" s="101"/>
      <c r="AB66" s="102"/>
      <c r="AC66" s="102"/>
      <c r="AD66" s="102"/>
      <c r="AE66" s="102"/>
      <c r="AF66" s="101"/>
      <c r="AG66" s="102"/>
      <c r="AH66" s="102"/>
      <c r="AI66" s="102"/>
      <c r="AJ66" s="103"/>
      <c r="AK66" s="102"/>
      <c r="AL66" s="102"/>
      <c r="AM66" s="102"/>
      <c r="AN66" s="102"/>
      <c r="AO66" s="104"/>
      <c r="AP66" s="102"/>
      <c r="AQ66" s="102"/>
      <c r="AR66" s="102"/>
      <c r="AS66" s="102"/>
      <c r="AT66" s="102"/>
      <c r="AU66" s="105"/>
      <c r="AV66" s="102"/>
      <c r="AW66" s="102"/>
      <c r="AX66" s="102"/>
      <c r="AY66" s="104"/>
      <c r="AZ66" s="102"/>
      <c r="BA66" s="102"/>
      <c r="BB66" s="102"/>
      <c r="BC66" s="102"/>
      <c r="BD66" s="103"/>
      <c r="BE66" s="101"/>
      <c r="BF66" s="102"/>
      <c r="BG66" s="102"/>
      <c r="BH66" s="102"/>
      <c r="BI66" s="102"/>
      <c r="BJ66" s="105"/>
      <c r="BK66" s="102"/>
      <c r="BL66" s="102"/>
      <c r="BM66" s="102"/>
      <c r="BN66" s="104"/>
      <c r="BO66" s="102"/>
      <c r="BP66" s="102"/>
      <c r="BQ66" s="102"/>
      <c r="BR66" s="102"/>
      <c r="BS66" s="102"/>
      <c r="BT66" s="105"/>
      <c r="BU66" s="102"/>
      <c r="BV66" s="102"/>
      <c r="BW66" s="102"/>
      <c r="BX66" s="104"/>
      <c r="BY66" s="102"/>
      <c r="BZ66" s="102"/>
      <c r="CA66" s="102"/>
      <c r="CB66" s="102"/>
      <c r="CC66" s="103"/>
      <c r="CD66" s="101"/>
      <c r="CE66" s="102"/>
      <c r="CF66" s="102"/>
      <c r="CG66" s="102"/>
      <c r="CH66" s="102"/>
      <c r="CI66" s="105"/>
      <c r="CJ66" s="102"/>
      <c r="CK66" s="102"/>
      <c r="CL66" s="102"/>
      <c r="CM66" s="104"/>
      <c r="CN66" s="102"/>
      <c r="CO66" s="102"/>
      <c r="CP66" s="102"/>
      <c r="CQ66" s="102"/>
      <c r="CR66" s="102"/>
      <c r="CS66" s="105"/>
      <c r="CT66" s="102"/>
      <c r="CU66" s="102"/>
      <c r="CV66" s="102"/>
      <c r="CW66" s="104"/>
      <c r="CX66" s="102"/>
      <c r="CY66" s="102"/>
      <c r="CZ66" s="102"/>
      <c r="DA66" s="102"/>
      <c r="DB66" s="102"/>
      <c r="DC66" s="130">
        <f t="shared" si="1"/>
        <v>0</v>
      </c>
      <c r="DD66" s="130">
        <f t="shared" si="2"/>
        <v>0</v>
      </c>
      <c r="DE66" s="130">
        <f t="shared" si="3"/>
        <v>0</v>
      </c>
      <c r="DF66" s="130">
        <f t="shared" si="4"/>
        <v>0</v>
      </c>
      <c r="DG66" s="131">
        <f t="shared" si="5"/>
        <v>0</v>
      </c>
    </row>
    <row r="67" spans="1:111" x14ac:dyDescent="0.25">
      <c r="A67" s="153" t="str">
        <f>'Enfants+Enseignants'!A65</f>
        <v>LACOSTE MANENC Herman</v>
      </c>
      <c r="B67" s="98"/>
      <c r="C67" s="99"/>
      <c r="D67" s="99"/>
      <c r="E67" s="99"/>
      <c r="F67" s="100"/>
      <c r="G67" s="98"/>
      <c r="H67" s="99"/>
      <c r="I67" s="99"/>
      <c r="J67" s="99"/>
      <c r="K67" s="100"/>
      <c r="L67" s="99"/>
      <c r="M67" s="99"/>
      <c r="N67" s="99"/>
      <c r="O67" s="99"/>
      <c r="P67" s="99"/>
      <c r="Q67" s="98"/>
      <c r="R67" s="99"/>
      <c r="S67" s="99"/>
      <c r="T67" s="99"/>
      <c r="U67" s="100"/>
      <c r="V67" s="99"/>
      <c r="W67" s="99"/>
      <c r="X67" s="99"/>
      <c r="Y67" s="99"/>
      <c r="Z67" s="100"/>
      <c r="AA67" s="101"/>
      <c r="AB67" s="102"/>
      <c r="AC67" s="102"/>
      <c r="AD67" s="102"/>
      <c r="AE67" s="102"/>
      <c r="AF67" s="101"/>
      <c r="AG67" s="102"/>
      <c r="AH67" s="102"/>
      <c r="AI67" s="102"/>
      <c r="AJ67" s="103"/>
      <c r="AK67" s="102"/>
      <c r="AL67" s="102"/>
      <c r="AM67" s="102"/>
      <c r="AN67" s="102"/>
      <c r="AO67" s="104"/>
      <c r="AP67" s="102"/>
      <c r="AQ67" s="102"/>
      <c r="AR67" s="102"/>
      <c r="AS67" s="102"/>
      <c r="AT67" s="102"/>
      <c r="AU67" s="105"/>
      <c r="AV67" s="102"/>
      <c r="AW67" s="102"/>
      <c r="AX67" s="102"/>
      <c r="AY67" s="104"/>
      <c r="AZ67" s="102"/>
      <c r="BA67" s="102"/>
      <c r="BB67" s="102"/>
      <c r="BC67" s="102"/>
      <c r="BD67" s="103"/>
      <c r="BE67" s="101"/>
      <c r="BF67" s="102"/>
      <c r="BG67" s="102"/>
      <c r="BH67" s="102"/>
      <c r="BI67" s="102"/>
      <c r="BJ67" s="105"/>
      <c r="BK67" s="102"/>
      <c r="BL67" s="102"/>
      <c r="BM67" s="102"/>
      <c r="BN67" s="104"/>
      <c r="BO67" s="102"/>
      <c r="BP67" s="102"/>
      <c r="BQ67" s="102"/>
      <c r="BR67" s="102"/>
      <c r="BS67" s="102"/>
      <c r="BT67" s="105"/>
      <c r="BU67" s="102"/>
      <c r="BV67" s="102"/>
      <c r="BW67" s="102"/>
      <c r="BX67" s="104"/>
      <c r="BY67" s="102"/>
      <c r="BZ67" s="102"/>
      <c r="CA67" s="102"/>
      <c r="CB67" s="102"/>
      <c r="CC67" s="103"/>
      <c r="CD67" s="101"/>
      <c r="CE67" s="102"/>
      <c r="CF67" s="102"/>
      <c r="CG67" s="102"/>
      <c r="CH67" s="102"/>
      <c r="CI67" s="105"/>
      <c r="CJ67" s="102"/>
      <c r="CK67" s="102"/>
      <c r="CL67" s="102"/>
      <c r="CM67" s="104"/>
      <c r="CN67" s="102"/>
      <c r="CO67" s="102"/>
      <c r="CP67" s="102"/>
      <c r="CQ67" s="102"/>
      <c r="CR67" s="102"/>
      <c r="CS67" s="105"/>
      <c r="CT67" s="102"/>
      <c r="CU67" s="102"/>
      <c r="CV67" s="102"/>
      <c r="CW67" s="104"/>
      <c r="CX67" s="102"/>
      <c r="CY67" s="102"/>
      <c r="CZ67" s="102"/>
      <c r="DA67" s="102"/>
      <c r="DB67" s="102"/>
      <c r="DC67" s="130">
        <f t="shared" si="1"/>
        <v>0</v>
      </c>
      <c r="DD67" s="130">
        <f t="shared" si="2"/>
        <v>0</v>
      </c>
      <c r="DE67" s="130">
        <f t="shared" si="3"/>
        <v>0</v>
      </c>
      <c r="DF67" s="130">
        <f t="shared" si="4"/>
        <v>0</v>
      </c>
      <c r="DG67" s="131">
        <f t="shared" si="5"/>
        <v>0</v>
      </c>
    </row>
    <row r="68" spans="1:111" x14ac:dyDescent="0.25">
      <c r="A68" s="153" t="str">
        <f>'Enfants+Enseignants'!A66</f>
        <v>LACOUR Orlane</v>
      </c>
      <c r="B68" s="98"/>
      <c r="C68" s="99"/>
      <c r="D68" s="99"/>
      <c r="E68" s="99"/>
      <c r="F68" s="100"/>
      <c r="G68" s="98"/>
      <c r="H68" s="99"/>
      <c r="I68" s="99"/>
      <c r="J68" s="99"/>
      <c r="K68" s="100"/>
      <c r="L68" s="99"/>
      <c r="M68" s="99"/>
      <c r="N68" s="99"/>
      <c r="O68" s="99"/>
      <c r="P68" s="99"/>
      <c r="Q68" s="98"/>
      <c r="R68" s="99"/>
      <c r="S68" s="99"/>
      <c r="T68" s="99"/>
      <c r="U68" s="100"/>
      <c r="V68" s="99"/>
      <c r="W68" s="99"/>
      <c r="X68" s="99"/>
      <c r="Y68" s="99"/>
      <c r="Z68" s="100"/>
      <c r="AA68" s="101"/>
      <c r="AB68" s="102"/>
      <c r="AC68" s="102"/>
      <c r="AD68" s="102"/>
      <c r="AE68" s="102"/>
      <c r="AF68" s="101"/>
      <c r="AG68" s="102"/>
      <c r="AH68" s="102"/>
      <c r="AI68" s="102"/>
      <c r="AJ68" s="103"/>
      <c r="AK68" s="102"/>
      <c r="AL68" s="102"/>
      <c r="AM68" s="102"/>
      <c r="AN68" s="102"/>
      <c r="AO68" s="104"/>
      <c r="AP68" s="102"/>
      <c r="AQ68" s="102"/>
      <c r="AR68" s="102"/>
      <c r="AS68" s="102"/>
      <c r="AT68" s="102"/>
      <c r="AU68" s="105"/>
      <c r="AV68" s="102"/>
      <c r="AW68" s="102"/>
      <c r="AX68" s="102"/>
      <c r="AY68" s="104"/>
      <c r="AZ68" s="102"/>
      <c r="BA68" s="102"/>
      <c r="BB68" s="102"/>
      <c r="BC68" s="102"/>
      <c r="BD68" s="103"/>
      <c r="BE68" s="101"/>
      <c r="BF68" s="102"/>
      <c r="BG68" s="102"/>
      <c r="BH68" s="102"/>
      <c r="BI68" s="102"/>
      <c r="BJ68" s="105"/>
      <c r="BK68" s="102"/>
      <c r="BL68" s="102"/>
      <c r="BM68" s="102"/>
      <c r="BN68" s="104"/>
      <c r="BO68" s="102"/>
      <c r="BP68" s="102"/>
      <c r="BQ68" s="102"/>
      <c r="BR68" s="102"/>
      <c r="BS68" s="102"/>
      <c r="BT68" s="105"/>
      <c r="BU68" s="102"/>
      <c r="BV68" s="102"/>
      <c r="BW68" s="102"/>
      <c r="BX68" s="104"/>
      <c r="BY68" s="102"/>
      <c r="BZ68" s="102"/>
      <c r="CA68" s="102"/>
      <c r="CB68" s="102"/>
      <c r="CC68" s="103"/>
      <c r="CD68" s="101"/>
      <c r="CE68" s="102"/>
      <c r="CF68" s="102"/>
      <c r="CG68" s="102"/>
      <c r="CH68" s="102"/>
      <c r="CI68" s="105"/>
      <c r="CJ68" s="102"/>
      <c r="CK68" s="102"/>
      <c r="CL68" s="102"/>
      <c r="CM68" s="104"/>
      <c r="CN68" s="102"/>
      <c r="CO68" s="102"/>
      <c r="CP68" s="102"/>
      <c r="CQ68" s="102"/>
      <c r="CR68" s="102"/>
      <c r="CS68" s="105"/>
      <c r="CT68" s="102"/>
      <c r="CU68" s="102"/>
      <c r="CV68" s="102"/>
      <c r="CW68" s="104"/>
      <c r="CX68" s="102"/>
      <c r="CY68" s="102"/>
      <c r="CZ68" s="102"/>
      <c r="DA68" s="102"/>
      <c r="DB68" s="102"/>
      <c r="DC68" s="130">
        <f t="shared" si="1"/>
        <v>0</v>
      </c>
      <c r="DD68" s="130">
        <f t="shared" si="2"/>
        <v>0</v>
      </c>
      <c r="DE68" s="130">
        <f t="shared" si="3"/>
        <v>0</v>
      </c>
      <c r="DF68" s="130">
        <f t="shared" si="4"/>
        <v>0</v>
      </c>
      <c r="DG68" s="131">
        <f t="shared" si="5"/>
        <v>0</v>
      </c>
    </row>
    <row r="69" spans="1:111" x14ac:dyDescent="0.25">
      <c r="A69" s="153" t="str">
        <f>'Enfants+Enseignants'!A67</f>
        <v>LAGES Maël</v>
      </c>
      <c r="B69" s="98"/>
      <c r="C69" s="99"/>
      <c r="D69" s="99"/>
      <c r="E69" s="99"/>
      <c r="F69" s="100"/>
      <c r="G69" s="98"/>
      <c r="H69" s="99"/>
      <c r="I69" s="99"/>
      <c r="J69" s="99"/>
      <c r="K69" s="100"/>
      <c r="L69" s="99"/>
      <c r="M69" s="99"/>
      <c r="N69" s="99"/>
      <c r="O69" s="99"/>
      <c r="P69" s="99"/>
      <c r="Q69" s="98"/>
      <c r="R69" s="99"/>
      <c r="S69" s="99"/>
      <c r="T69" s="99"/>
      <c r="U69" s="100"/>
      <c r="V69" s="99"/>
      <c r="W69" s="99"/>
      <c r="X69" s="99"/>
      <c r="Y69" s="99"/>
      <c r="Z69" s="100"/>
      <c r="AA69" s="101"/>
      <c r="AB69" s="102"/>
      <c r="AC69" s="102"/>
      <c r="AD69" s="102"/>
      <c r="AE69" s="102"/>
      <c r="AF69" s="101"/>
      <c r="AG69" s="102"/>
      <c r="AH69" s="102"/>
      <c r="AI69" s="102"/>
      <c r="AJ69" s="103"/>
      <c r="AK69" s="102"/>
      <c r="AL69" s="102"/>
      <c r="AM69" s="102"/>
      <c r="AN69" s="102"/>
      <c r="AO69" s="104"/>
      <c r="AP69" s="102"/>
      <c r="AQ69" s="102"/>
      <c r="AR69" s="102"/>
      <c r="AS69" s="102"/>
      <c r="AT69" s="102"/>
      <c r="AU69" s="105"/>
      <c r="AV69" s="102"/>
      <c r="AW69" s="102"/>
      <c r="AX69" s="102"/>
      <c r="AY69" s="104"/>
      <c r="AZ69" s="102"/>
      <c r="BA69" s="102"/>
      <c r="BB69" s="102"/>
      <c r="BC69" s="102"/>
      <c r="BD69" s="103"/>
      <c r="BE69" s="101"/>
      <c r="BF69" s="102"/>
      <c r="BG69" s="102"/>
      <c r="BH69" s="102"/>
      <c r="BI69" s="102"/>
      <c r="BJ69" s="105"/>
      <c r="BK69" s="102"/>
      <c r="BL69" s="102"/>
      <c r="BM69" s="102"/>
      <c r="BN69" s="104"/>
      <c r="BO69" s="102"/>
      <c r="BP69" s="102"/>
      <c r="BQ69" s="102"/>
      <c r="BR69" s="102"/>
      <c r="BS69" s="102"/>
      <c r="BT69" s="105"/>
      <c r="BU69" s="102"/>
      <c r="BV69" s="102"/>
      <c r="BW69" s="102"/>
      <c r="BX69" s="104"/>
      <c r="BY69" s="102"/>
      <c r="BZ69" s="102"/>
      <c r="CA69" s="102"/>
      <c r="CB69" s="102"/>
      <c r="CC69" s="103"/>
      <c r="CD69" s="101"/>
      <c r="CE69" s="102"/>
      <c r="CF69" s="102"/>
      <c r="CG69" s="102"/>
      <c r="CH69" s="102"/>
      <c r="CI69" s="105"/>
      <c r="CJ69" s="102"/>
      <c r="CK69" s="102"/>
      <c r="CL69" s="102"/>
      <c r="CM69" s="104"/>
      <c r="CN69" s="102"/>
      <c r="CO69" s="102"/>
      <c r="CP69" s="102"/>
      <c r="CQ69" s="102"/>
      <c r="CR69" s="102"/>
      <c r="CS69" s="105"/>
      <c r="CT69" s="102"/>
      <c r="CU69" s="102"/>
      <c r="CV69" s="102"/>
      <c r="CW69" s="104"/>
      <c r="CX69" s="102"/>
      <c r="CY69" s="102"/>
      <c r="CZ69" s="102"/>
      <c r="DA69" s="102"/>
      <c r="DB69" s="102"/>
      <c r="DC69" s="130">
        <f t="shared" si="1"/>
        <v>0</v>
      </c>
      <c r="DD69" s="130">
        <f t="shared" si="2"/>
        <v>0</v>
      </c>
      <c r="DE69" s="130">
        <f t="shared" si="3"/>
        <v>0</v>
      </c>
      <c r="DF69" s="130">
        <f t="shared" si="4"/>
        <v>0</v>
      </c>
      <c r="DG69" s="131">
        <f t="shared" si="5"/>
        <v>0</v>
      </c>
    </row>
    <row r="70" spans="1:111" x14ac:dyDescent="0.25">
      <c r="A70" s="153" t="str">
        <f>'Enfants+Enseignants'!A68</f>
        <v>LAVIE Noé</v>
      </c>
      <c r="B70" s="98"/>
      <c r="C70" s="99"/>
      <c r="D70" s="99"/>
      <c r="E70" s="99"/>
      <c r="F70" s="100"/>
      <c r="G70" s="98"/>
      <c r="H70" s="99"/>
      <c r="I70" s="99"/>
      <c r="J70" s="99"/>
      <c r="K70" s="100"/>
      <c r="L70" s="99"/>
      <c r="M70" s="99"/>
      <c r="N70" s="99"/>
      <c r="O70" s="99"/>
      <c r="P70" s="99"/>
      <c r="Q70" s="98"/>
      <c r="R70" s="99"/>
      <c r="S70" s="99"/>
      <c r="T70" s="99"/>
      <c r="U70" s="100"/>
      <c r="V70" s="99"/>
      <c r="W70" s="99"/>
      <c r="X70" s="99"/>
      <c r="Y70" s="99"/>
      <c r="Z70" s="100"/>
      <c r="AA70" s="101"/>
      <c r="AB70" s="102"/>
      <c r="AC70" s="102"/>
      <c r="AD70" s="102"/>
      <c r="AE70" s="102"/>
      <c r="AF70" s="101"/>
      <c r="AG70" s="102"/>
      <c r="AH70" s="102"/>
      <c r="AI70" s="102"/>
      <c r="AJ70" s="103"/>
      <c r="AK70" s="102"/>
      <c r="AL70" s="102"/>
      <c r="AM70" s="102"/>
      <c r="AN70" s="102"/>
      <c r="AO70" s="104"/>
      <c r="AP70" s="102"/>
      <c r="AQ70" s="102"/>
      <c r="AR70" s="102"/>
      <c r="AS70" s="102"/>
      <c r="AT70" s="102"/>
      <c r="AU70" s="105"/>
      <c r="AV70" s="102"/>
      <c r="AW70" s="102"/>
      <c r="AX70" s="102"/>
      <c r="AY70" s="104"/>
      <c r="AZ70" s="102"/>
      <c r="BA70" s="102"/>
      <c r="BB70" s="102"/>
      <c r="BC70" s="102"/>
      <c r="BD70" s="103"/>
      <c r="BE70" s="101"/>
      <c r="BF70" s="102"/>
      <c r="BG70" s="102"/>
      <c r="BH70" s="102"/>
      <c r="BI70" s="102"/>
      <c r="BJ70" s="105"/>
      <c r="BK70" s="102"/>
      <c r="BL70" s="102"/>
      <c r="BM70" s="102"/>
      <c r="BN70" s="104"/>
      <c r="BO70" s="102"/>
      <c r="BP70" s="102"/>
      <c r="BQ70" s="102"/>
      <c r="BR70" s="102"/>
      <c r="BS70" s="102"/>
      <c r="BT70" s="105"/>
      <c r="BU70" s="102"/>
      <c r="BV70" s="102"/>
      <c r="BW70" s="102"/>
      <c r="BX70" s="104"/>
      <c r="BY70" s="102"/>
      <c r="BZ70" s="102"/>
      <c r="CA70" s="102"/>
      <c r="CB70" s="102"/>
      <c r="CC70" s="103"/>
      <c r="CD70" s="101"/>
      <c r="CE70" s="102"/>
      <c r="CF70" s="102"/>
      <c r="CG70" s="102"/>
      <c r="CH70" s="102"/>
      <c r="CI70" s="105"/>
      <c r="CJ70" s="102"/>
      <c r="CK70" s="102"/>
      <c r="CL70" s="102"/>
      <c r="CM70" s="104"/>
      <c r="CN70" s="102"/>
      <c r="CO70" s="102"/>
      <c r="CP70" s="102"/>
      <c r="CQ70" s="102"/>
      <c r="CR70" s="102"/>
      <c r="CS70" s="105"/>
      <c r="CT70" s="102"/>
      <c r="CU70" s="102"/>
      <c r="CV70" s="102"/>
      <c r="CW70" s="104"/>
      <c r="CX70" s="102"/>
      <c r="CY70" s="102"/>
      <c r="CZ70" s="102"/>
      <c r="DA70" s="102"/>
      <c r="DB70" s="102"/>
      <c r="DC70" s="130">
        <f t="shared" ref="DC70:DC139" si="6">B70+G70+L70+Q70+V70+AA70+AF70+AK70+AP70+AU70+AZ70+BE70+BJ70+BO70+BT70+BY70+CD70+CI70+CN70+CS70+CX70</f>
        <v>0</v>
      </c>
      <c r="DD70" s="130">
        <f t="shared" ref="DD70:DD123" si="7">C70+H70+M70+R70+W70+AB70+AG70+AL70+AQ70+AV70+BA70+BF70+BK70+BP70+BU70+BZ70+CE70+CJ70+CO70+CT70+CY70</f>
        <v>0</v>
      </c>
      <c r="DE70" s="130">
        <f t="shared" ref="DE70:DE123" si="8">D70+I70+N70+S70+X70+AC70+AH70+AM70+AR70+AW70+BB70+BG70+BL70+BQ70+BV70+CA70+CF70+CK70+CP70+CU70+CZ70</f>
        <v>0</v>
      </c>
      <c r="DF70" s="130">
        <f t="shared" ref="DF70:DF123" si="9">E70+J70+O70+T70+Y70+AD70+AI70+AN70+AS70+AX70+BC70+BH70+BM70+BR70+BW70+CB70+CG70+CL70+CQ70+CV70+DA70</f>
        <v>0</v>
      </c>
      <c r="DG70" s="131">
        <f t="shared" ref="DG70:DG123" si="10">F70+K70+P70+U70+Z70+AE70+AJ70+AO70+AT70+AY70+BD70+BI70+BN70+BS70+BX70+CC70+CH70+CM70+CR70+CW70+DB70</f>
        <v>0</v>
      </c>
    </row>
    <row r="71" spans="1:111" x14ac:dyDescent="0.25">
      <c r="A71" s="153" t="str">
        <f>'Enfants+Enseignants'!A69</f>
        <v>LE ROL Nino</v>
      </c>
      <c r="B71" s="98"/>
      <c r="C71" s="99"/>
      <c r="D71" s="99"/>
      <c r="E71" s="99"/>
      <c r="F71" s="100"/>
      <c r="G71" s="98"/>
      <c r="H71" s="99"/>
      <c r="I71" s="99"/>
      <c r="J71" s="99"/>
      <c r="K71" s="100"/>
      <c r="L71" s="99"/>
      <c r="M71" s="99"/>
      <c r="N71" s="99"/>
      <c r="O71" s="99"/>
      <c r="P71" s="99"/>
      <c r="Q71" s="98"/>
      <c r="R71" s="99"/>
      <c r="S71" s="99"/>
      <c r="T71" s="99"/>
      <c r="U71" s="100"/>
      <c r="V71" s="99"/>
      <c r="W71" s="99"/>
      <c r="X71" s="99"/>
      <c r="Y71" s="99"/>
      <c r="Z71" s="100"/>
      <c r="AA71" s="101"/>
      <c r="AB71" s="102"/>
      <c r="AC71" s="102"/>
      <c r="AD71" s="102"/>
      <c r="AE71" s="102"/>
      <c r="AF71" s="101"/>
      <c r="AG71" s="102"/>
      <c r="AH71" s="102"/>
      <c r="AI71" s="102"/>
      <c r="AJ71" s="103"/>
      <c r="AK71" s="102"/>
      <c r="AL71" s="102"/>
      <c r="AM71" s="102"/>
      <c r="AN71" s="102"/>
      <c r="AO71" s="104"/>
      <c r="AP71" s="102"/>
      <c r="AQ71" s="102"/>
      <c r="AR71" s="102"/>
      <c r="AS71" s="102"/>
      <c r="AT71" s="102"/>
      <c r="AU71" s="105"/>
      <c r="AV71" s="102"/>
      <c r="AW71" s="102"/>
      <c r="AX71" s="102"/>
      <c r="AY71" s="104"/>
      <c r="AZ71" s="102"/>
      <c r="BA71" s="102"/>
      <c r="BB71" s="102"/>
      <c r="BC71" s="102"/>
      <c r="BD71" s="103"/>
      <c r="BE71" s="101"/>
      <c r="BF71" s="102"/>
      <c r="BG71" s="102"/>
      <c r="BH71" s="102"/>
      <c r="BI71" s="102"/>
      <c r="BJ71" s="105"/>
      <c r="BK71" s="102"/>
      <c r="BL71" s="102"/>
      <c r="BM71" s="102"/>
      <c r="BN71" s="104"/>
      <c r="BO71" s="102"/>
      <c r="BP71" s="102"/>
      <c r="BQ71" s="102"/>
      <c r="BR71" s="102"/>
      <c r="BS71" s="102"/>
      <c r="BT71" s="105"/>
      <c r="BU71" s="102"/>
      <c r="BV71" s="102"/>
      <c r="BW71" s="102"/>
      <c r="BX71" s="104"/>
      <c r="BY71" s="102"/>
      <c r="BZ71" s="102"/>
      <c r="CA71" s="102"/>
      <c r="CB71" s="102"/>
      <c r="CC71" s="103"/>
      <c r="CD71" s="101"/>
      <c r="CE71" s="102"/>
      <c r="CF71" s="102"/>
      <c r="CG71" s="102"/>
      <c r="CH71" s="102"/>
      <c r="CI71" s="105"/>
      <c r="CJ71" s="102"/>
      <c r="CK71" s="102"/>
      <c r="CL71" s="102"/>
      <c r="CM71" s="104"/>
      <c r="CN71" s="102"/>
      <c r="CO71" s="102"/>
      <c r="CP71" s="102"/>
      <c r="CQ71" s="102"/>
      <c r="CR71" s="102"/>
      <c r="CS71" s="105"/>
      <c r="CT71" s="102"/>
      <c r="CU71" s="102"/>
      <c r="CV71" s="102"/>
      <c r="CW71" s="104"/>
      <c r="CX71" s="102"/>
      <c r="CY71" s="102"/>
      <c r="CZ71" s="102"/>
      <c r="DA71" s="102"/>
      <c r="DB71" s="102"/>
      <c r="DC71" s="130">
        <f t="shared" si="6"/>
        <v>0</v>
      </c>
      <c r="DD71" s="130">
        <f t="shared" si="7"/>
        <v>0</v>
      </c>
      <c r="DE71" s="130">
        <f t="shared" si="8"/>
        <v>0</v>
      </c>
      <c r="DF71" s="130">
        <f t="shared" si="9"/>
        <v>0</v>
      </c>
      <c r="DG71" s="131">
        <f t="shared" si="10"/>
        <v>0</v>
      </c>
    </row>
    <row r="72" spans="1:111" x14ac:dyDescent="0.25">
      <c r="A72" s="153" t="str">
        <f>'Enfants+Enseignants'!A70</f>
        <v>LECHON Julien</v>
      </c>
      <c r="B72" s="98"/>
      <c r="C72" s="99"/>
      <c r="D72" s="99"/>
      <c r="E72" s="99"/>
      <c r="F72" s="100"/>
      <c r="G72" s="98"/>
      <c r="H72" s="99"/>
      <c r="I72" s="99"/>
      <c r="J72" s="99"/>
      <c r="K72" s="100"/>
      <c r="L72" s="99"/>
      <c r="M72" s="99"/>
      <c r="N72" s="99"/>
      <c r="O72" s="99"/>
      <c r="P72" s="99"/>
      <c r="Q72" s="98"/>
      <c r="R72" s="99"/>
      <c r="S72" s="99"/>
      <c r="T72" s="99"/>
      <c r="U72" s="100"/>
      <c r="V72" s="99"/>
      <c r="W72" s="99"/>
      <c r="X72" s="99"/>
      <c r="Y72" s="99"/>
      <c r="Z72" s="100"/>
      <c r="AA72" s="101"/>
      <c r="AB72" s="102"/>
      <c r="AC72" s="102"/>
      <c r="AD72" s="102"/>
      <c r="AE72" s="102"/>
      <c r="AF72" s="101"/>
      <c r="AG72" s="102"/>
      <c r="AH72" s="102"/>
      <c r="AI72" s="102"/>
      <c r="AJ72" s="103"/>
      <c r="AK72" s="102"/>
      <c r="AL72" s="102"/>
      <c r="AM72" s="102"/>
      <c r="AN72" s="102"/>
      <c r="AO72" s="104"/>
      <c r="AP72" s="102"/>
      <c r="AQ72" s="102"/>
      <c r="AR72" s="102"/>
      <c r="AS72" s="102"/>
      <c r="AT72" s="102"/>
      <c r="AU72" s="105"/>
      <c r="AV72" s="102"/>
      <c r="AW72" s="102"/>
      <c r="AX72" s="102"/>
      <c r="AY72" s="104"/>
      <c r="AZ72" s="102"/>
      <c r="BA72" s="102"/>
      <c r="BB72" s="102"/>
      <c r="BC72" s="102"/>
      <c r="BD72" s="103"/>
      <c r="BE72" s="101"/>
      <c r="BF72" s="102"/>
      <c r="BG72" s="102"/>
      <c r="BH72" s="102"/>
      <c r="BI72" s="102"/>
      <c r="BJ72" s="105"/>
      <c r="BK72" s="102"/>
      <c r="BL72" s="102"/>
      <c r="BM72" s="102"/>
      <c r="BN72" s="104"/>
      <c r="BO72" s="102"/>
      <c r="BP72" s="102"/>
      <c r="BQ72" s="102"/>
      <c r="BR72" s="102"/>
      <c r="BS72" s="102"/>
      <c r="BT72" s="105"/>
      <c r="BU72" s="102"/>
      <c r="BV72" s="102"/>
      <c r="BW72" s="102"/>
      <c r="BX72" s="104"/>
      <c r="BY72" s="102"/>
      <c r="BZ72" s="102"/>
      <c r="CA72" s="102"/>
      <c r="CB72" s="102"/>
      <c r="CC72" s="103"/>
      <c r="CD72" s="101"/>
      <c r="CE72" s="102"/>
      <c r="CF72" s="102"/>
      <c r="CG72" s="102"/>
      <c r="CH72" s="102"/>
      <c r="CI72" s="105"/>
      <c r="CJ72" s="102"/>
      <c r="CK72" s="102"/>
      <c r="CL72" s="102"/>
      <c r="CM72" s="104"/>
      <c r="CN72" s="102"/>
      <c r="CO72" s="102"/>
      <c r="CP72" s="102"/>
      <c r="CQ72" s="102"/>
      <c r="CR72" s="102"/>
      <c r="CS72" s="105"/>
      <c r="CT72" s="102"/>
      <c r="CU72" s="102"/>
      <c r="CV72" s="102"/>
      <c r="CW72" s="104"/>
      <c r="CX72" s="102"/>
      <c r="CY72" s="102"/>
      <c r="CZ72" s="102"/>
      <c r="DA72" s="102"/>
      <c r="DB72" s="102"/>
      <c r="DC72" s="130">
        <f t="shared" si="6"/>
        <v>0</v>
      </c>
      <c r="DD72" s="130">
        <f t="shared" si="7"/>
        <v>0</v>
      </c>
      <c r="DE72" s="130">
        <f t="shared" si="8"/>
        <v>0</v>
      </c>
      <c r="DF72" s="130">
        <f t="shared" si="9"/>
        <v>0</v>
      </c>
      <c r="DG72" s="131">
        <f t="shared" si="10"/>
        <v>0</v>
      </c>
    </row>
    <row r="73" spans="1:111" x14ac:dyDescent="0.25">
      <c r="A73" s="153" t="str">
        <f>'Enfants+Enseignants'!A71</f>
        <v>LIMERAT Jules</v>
      </c>
      <c r="B73" s="98"/>
      <c r="C73" s="99"/>
      <c r="D73" s="99"/>
      <c r="E73" s="99"/>
      <c r="F73" s="100"/>
      <c r="G73" s="98"/>
      <c r="H73" s="99"/>
      <c r="I73" s="99"/>
      <c r="J73" s="99"/>
      <c r="K73" s="100"/>
      <c r="L73" s="99"/>
      <c r="M73" s="99"/>
      <c r="N73" s="99"/>
      <c r="O73" s="99"/>
      <c r="P73" s="99"/>
      <c r="Q73" s="98"/>
      <c r="R73" s="99"/>
      <c r="S73" s="99"/>
      <c r="T73" s="99"/>
      <c r="U73" s="100"/>
      <c r="V73" s="99"/>
      <c r="W73" s="99"/>
      <c r="X73" s="99"/>
      <c r="Y73" s="99"/>
      <c r="Z73" s="100"/>
      <c r="AA73" s="101"/>
      <c r="AB73" s="102"/>
      <c r="AC73" s="102"/>
      <c r="AD73" s="102"/>
      <c r="AE73" s="102"/>
      <c r="AF73" s="101"/>
      <c r="AG73" s="102"/>
      <c r="AH73" s="102"/>
      <c r="AI73" s="102"/>
      <c r="AJ73" s="103"/>
      <c r="AK73" s="102"/>
      <c r="AL73" s="102"/>
      <c r="AM73" s="102"/>
      <c r="AN73" s="102"/>
      <c r="AO73" s="104"/>
      <c r="AP73" s="102"/>
      <c r="AQ73" s="102"/>
      <c r="AR73" s="102"/>
      <c r="AS73" s="102"/>
      <c r="AT73" s="102"/>
      <c r="AU73" s="105"/>
      <c r="AV73" s="102"/>
      <c r="AW73" s="102"/>
      <c r="AX73" s="102"/>
      <c r="AY73" s="104"/>
      <c r="AZ73" s="102"/>
      <c r="BA73" s="102"/>
      <c r="BB73" s="102"/>
      <c r="BC73" s="102"/>
      <c r="BD73" s="103"/>
      <c r="BE73" s="101"/>
      <c r="BF73" s="102"/>
      <c r="BG73" s="102"/>
      <c r="BH73" s="102"/>
      <c r="BI73" s="102"/>
      <c r="BJ73" s="105"/>
      <c r="BK73" s="102"/>
      <c r="BL73" s="102"/>
      <c r="BM73" s="102"/>
      <c r="BN73" s="104"/>
      <c r="BO73" s="102"/>
      <c r="BP73" s="102"/>
      <c r="BQ73" s="102"/>
      <c r="BR73" s="102"/>
      <c r="BS73" s="102"/>
      <c r="BT73" s="105"/>
      <c r="BU73" s="102"/>
      <c r="BV73" s="102"/>
      <c r="BW73" s="102"/>
      <c r="BX73" s="104"/>
      <c r="BY73" s="102"/>
      <c r="BZ73" s="102"/>
      <c r="CA73" s="102"/>
      <c r="CB73" s="102"/>
      <c r="CC73" s="103"/>
      <c r="CD73" s="101"/>
      <c r="CE73" s="102"/>
      <c r="CF73" s="102"/>
      <c r="CG73" s="102"/>
      <c r="CH73" s="102"/>
      <c r="CI73" s="105"/>
      <c r="CJ73" s="102"/>
      <c r="CK73" s="102"/>
      <c r="CL73" s="102"/>
      <c r="CM73" s="104"/>
      <c r="CN73" s="102"/>
      <c r="CO73" s="102"/>
      <c r="CP73" s="102"/>
      <c r="CQ73" s="102"/>
      <c r="CR73" s="102"/>
      <c r="CS73" s="105"/>
      <c r="CT73" s="102"/>
      <c r="CU73" s="102"/>
      <c r="CV73" s="102"/>
      <c r="CW73" s="104"/>
      <c r="CX73" s="102"/>
      <c r="CY73" s="102"/>
      <c r="CZ73" s="102"/>
      <c r="DA73" s="102"/>
      <c r="DB73" s="102"/>
      <c r="DC73" s="130">
        <f t="shared" si="6"/>
        <v>0</v>
      </c>
      <c r="DD73" s="130">
        <f t="shared" si="7"/>
        <v>0</v>
      </c>
      <c r="DE73" s="130">
        <f t="shared" si="8"/>
        <v>0</v>
      </c>
      <c r="DF73" s="130">
        <f t="shared" si="9"/>
        <v>0</v>
      </c>
      <c r="DG73" s="131">
        <f t="shared" si="10"/>
        <v>0</v>
      </c>
    </row>
    <row r="74" spans="1:111" x14ac:dyDescent="0.25">
      <c r="A74" s="153" t="str">
        <f>'Enfants+Enseignants'!A72</f>
        <v>LOCHERON Ellyot</v>
      </c>
      <c r="B74" s="98"/>
      <c r="C74" s="99"/>
      <c r="D74" s="99"/>
      <c r="E74" s="99"/>
      <c r="F74" s="100"/>
      <c r="G74" s="98"/>
      <c r="H74" s="99"/>
      <c r="I74" s="99"/>
      <c r="J74" s="99"/>
      <c r="K74" s="100"/>
      <c r="L74" s="99"/>
      <c r="M74" s="99"/>
      <c r="N74" s="99"/>
      <c r="O74" s="99"/>
      <c r="P74" s="99"/>
      <c r="Q74" s="98"/>
      <c r="R74" s="99"/>
      <c r="S74" s="99"/>
      <c r="T74" s="99"/>
      <c r="U74" s="100"/>
      <c r="V74" s="99"/>
      <c r="W74" s="99"/>
      <c r="X74" s="99"/>
      <c r="Y74" s="99"/>
      <c r="Z74" s="100"/>
      <c r="AA74" s="101"/>
      <c r="AB74" s="102"/>
      <c r="AC74" s="102"/>
      <c r="AD74" s="102"/>
      <c r="AE74" s="102"/>
      <c r="AF74" s="101"/>
      <c r="AG74" s="102"/>
      <c r="AH74" s="102"/>
      <c r="AI74" s="102"/>
      <c r="AJ74" s="103"/>
      <c r="AK74" s="102"/>
      <c r="AL74" s="102"/>
      <c r="AM74" s="102"/>
      <c r="AN74" s="102"/>
      <c r="AO74" s="104"/>
      <c r="AP74" s="102"/>
      <c r="AQ74" s="102"/>
      <c r="AR74" s="102"/>
      <c r="AS74" s="102"/>
      <c r="AT74" s="102"/>
      <c r="AU74" s="105"/>
      <c r="AV74" s="102"/>
      <c r="AW74" s="102"/>
      <c r="AX74" s="102"/>
      <c r="AY74" s="104"/>
      <c r="AZ74" s="102"/>
      <c r="BA74" s="102"/>
      <c r="BB74" s="102"/>
      <c r="BC74" s="102"/>
      <c r="BD74" s="103"/>
      <c r="BE74" s="101"/>
      <c r="BF74" s="102"/>
      <c r="BG74" s="102"/>
      <c r="BH74" s="102"/>
      <c r="BI74" s="102"/>
      <c r="BJ74" s="105"/>
      <c r="BK74" s="102"/>
      <c r="BL74" s="102"/>
      <c r="BM74" s="102"/>
      <c r="BN74" s="104"/>
      <c r="BO74" s="102"/>
      <c r="BP74" s="102"/>
      <c r="BQ74" s="102"/>
      <c r="BR74" s="102"/>
      <c r="BS74" s="102"/>
      <c r="BT74" s="105"/>
      <c r="BU74" s="102"/>
      <c r="BV74" s="102"/>
      <c r="BW74" s="102"/>
      <c r="BX74" s="104"/>
      <c r="BY74" s="102"/>
      <c r="BZ74" s="102"/>
      <c r="CA74" s="102"/>
      <c r="CB74" s="102"/>
      <c r="CC74" s="103"/>
      <c r="CD74" s="101"/>
      <c r="CE74" s="102"/>
      <c r="CF74" s="102"/>
      <c r="CG74" s="102"/>
      <c r="CH74" s="102"/>
      <c r="CI74" s="105"/>
      <c r="CJ74" s="102"/>
      <c r="CK74" s="102"/>
      <c r="CL74" s="102"/>
      <c r="CM74" s="104"/>
      <c r="CN74" s="102"/>
      <c r="CO74" s="102"/>
      <c r="CP74" s="102"/>
      <c r="CQ74" s="102"/>
      <c r="CR74" s="102"/>
      <c r="CS74" s="105"/>
      <c r="CT74" s="102"/>
      <c r="CU74" s="102"/>
      <c r="CV74" s="102"/>
      <c r="CW74" s="104"/>
      <c r="CX74" s="102"/>
      <c r="CY74" s="102"/>
      <c r="CZ74" s="102"/>
      <c r="DA74" s="102"/>
      <c r="DB74" s="102"/>
      <c r="DC74" s="130">
        <f t="shared" si="6"/>
        <v>0</v>
      </c>
      <c r="DD74" s="130">
        <f t="shared" si="7"/>
        <v>0</v>
      </c>
      <c r="DE74" s="130">
        <f t="shared" si="8"/>
        <v>0</v>
      </c>
      <c r="DF74" s="130">
        <f t="shared" si="9"/>
        <v>0</v>
      </c>
      <c r="DG74" s="131">
        <f t="shared" si="10"/>
        <v>0</v>
      </c>
    </row>
    <row r="75" spans="1:111" x14ac:dyDescent="0.25">
      <c r="A75" s="153" t="str">
        <f>'Enfants+Enseignants'!A73</f>
        <v>LOCHERON Livio</v>
      </c>
      <c r="B75" s="98"/>
      <c r="C75" s="99"/>
      <c r="D75" s="99"/>
      <c r="E75" s="99"/>
      <c r="F75" s="100"/>
      <c r="G75" s="98"/>
      <c r="H75" s="99"/>
      <c r="I75" s="99"/>
      <c r="J75" s="99"/>
      <c r="K75" s="100"/>
      <c r="L75" s="99"/>
      <c r="M75" s="99"/>
      <c r="N75" s="99"/>
      <c r="O75" s="99"/>
      <c r="P75" s="99"/>
      <c r="Q75" s="98"/>
      <c r="R75" s="99"/>
      <c r="S75" s="99"/>
      <c r="T75" s="99"/>
      <c r="U75" s="100"/>
      <c r="V75" s="99"/>
      <c r="W75" s="99"/>
      <c r="X75" s="99"/>
      <c r="Y75" s="99"/>
      <c r="Z75" s="100"/>
      <c r="AA75" s="101"/>
      <c r="AB75" s="102"/>
      <c r="AC75" s="102"/>
      <c r="AD75" s="102"/>
      <c r="AE75" s="102"/>
      <c r="AF75" s="101"/>
      <c r="AG75" s="102"/>
      <c r="AH75" s="102"/>
      <c r="AI75" s="102"/>
      <c r="AJ75" s="103"/>
      <c r="AK75" s="102"/>
      <c r="AL75" s="102"/>
      <c r="AM75" s="102"/>
      <c r="AN75" s="102"/>
      <c r="AO75" s="104"/>
      <c r="AP75" s="102"/>
      <c r="AQ75" s="102"/>
      <c r="AR75" s="102"/>
      <c r="AS75" s="102"/>
      <c r="AT75" s="102"/>
      <c r="AU75" s="105"/>
      <c r="AV75" s="102"/>
      <c r="AW75" s="102"/>
      <c r="AX75" s="102"/>
      <c r="AY75" s="104"/>
      <c r="AZ75" s="102"/>
      <c r="BA75" s="102"/>
      <c r="BB75" s="102"/>
      <c r="BC75" s="102"/>
      <c r="BD75" s="103"/>
      <c r="BE75" s="101"/>
      <c r="BF75" s="102"/>
      <c r="BG75" s="102"/>
      <c r="BH75" s="102"/>
      <c r="BI75" s="102"/>
      <c r="BJ75" s="105"/>
      <c r="BK75" s="102"/>
      <c r="BL75" s="102"/>
      <c r="BM75" s="102"/>
      <c r="BN75" s="104"/>
      <c r="BO75" s="102"/>
      <c r="BP75" s="102"/>
      <c r="BQ75" s="102"/>
      <c r="BR75" s="102"/>
      <c r="BS75" s="102"/>
      <c r="BT75" s="105"/>
      <c r="BU75" s="102"/>
      <c r="BV75" s="102"/>
      <c r="BW75" s="102"/>
      <c r="BX75" s="104"/>
      <c r="BY75" s="102"/>
      <c r="BZ75" s="102"/>
      <c r="CA75" s="102"/>
      <c r="CB75" s="102"/>
      <c r="CC75" s="103"/>
      <c r="CD75" s="101"/>
      <c r="CE75" s="102"/>
      <c r="CF75" s="102"/>
      <c r="CG75" s="102"/>
      <c r="CH75" s="102"/>
      <c r="CI75" s="105"/>
      <c r="CJ75" s="102"/>
      <c r="CK75" s="102"/>
      <c r="CL75" s="102"/>
      <c r="CM75" s="104"/>
      <c r="CN75" s="102"/>
      <c r="CO75" s="102"/>
      <c r="CP75" s="102"/>
      <c r="CQ75" s="102"/>
      <c r="CR75" s="102"/>
      <c r="CS75" s="105"/>
      <c r="CT75" s="102"/>
      <c r="CU75" s="102"/>
      <c r="CV75" s="102"/>
      <c r="CW75" s="104"/>
      <c r="CX75" s="102"/>
      <c r="CY75" s="102"/>
      <c r="CZ75" s="102"/>
      <c r="DA75" s="102"/>
      <c r="DB75" s="102"/>
      <c r="DC75" s="130">
        <f t="shared" si="6"/>
        <v>0</v>
      </c>
      <c r="DD75" s="130">
        <f t="shared" si="7"/>
        <v>0</v>
      </c>
      <c r="DE75" s="130">
        <f t="shared" si="8"/>
        <v>0</v>
      </c>
      <c r="DF75" s="130">
        <f t="shared" si="9"/>
        <v>0</v>
      </c>
      <c r="DG75" s="131">
        <f t="shared" si="10"/>
        <v>0</v>
      </c>
    </row>
    <row r="76" spans="1:111" x14ac:dyDescent="0.25">
      <c r="A76" s="153" t="str">
        <f>'Enfants+Enseignants'!A74</f>
        <v>LOGEZ Marian</v>
      </c>
      <c r="B76" s="98"/>
      <c r="C76" s="99"/>
      <c r="D76" s="99"/>
      <c r="E76" s="99"/>
      <c r="F76" s="100"/>
      <c r="G76" s="98"/>
      <c r="H76" s="99"/>
      <c r="I76" s="99"/>
      <c r="J76" s="99"/>
      <c r="K76" s="100"/>
      <c r="L76" s="99"/>
      <c r="M76" s="99"/>
      <c r="N76" s="99"/>
      <c r="O76" s="99"/>
      <c r="P76" s="99"/>
      <c r="Q76" s="98"/>
      <c r="R76" s="99"/>
      <c r="S76" s="99"/>
      <c r="T76" s="99"/>
      <c r="U76" s="100"/>
      <c r="V76" s="99"/>
      <c r="W76" s="99"/>
      <c r="X76" s="99"/>
      <c r="Y76" s="99"/>
      <c r="Z76" s="100"/>
      <c r="AA76" s="101"/>
      <c r="AB76" s="102"/>
      <c r="AC76" s="102"/>
      <c r="AD76" s="102"/>
      <c r="AE76" s="102"/>
      <c r="AF76" s="101"/>
      <c r="AG76" s="102"/>
      <c r="AH76" s="102"/>
      <c r="AI76" s="102"/>
      <c r="AJ76" s="103"/>
      <c r="AK76" s="102"/>
      <c r="AL76" s="102"/>
      <c r="AM76" s="102"/>
      <c r="AN76" s="102"/>
      <c r="AO76" s="104"/>
      <c r="AP76" s="102"/>
      <c r="AQ76" s="102"/>
      <c r="AR76" s="102"/>
      <c r="AS76" s="102"/>
      <c r="AT76" s="102"/>
      <c r="AU76" s="105"/>
      <c r="AV76" s="102"/>
      <c r="AW76" s="102"/>
      <c r="AX76" s="102"/>
      <c r="AY76" s="104"/>
      <c r="AZ76" s="102"/>
      <c r="BA76" s="102"/>
      <c r="BB76" s="102"/>
      <c r="BC76" s="102"/>
      <c r="BD76" s="103"/>
      <c r="BE76" s="101"/>
      <c r="BF76" s="102"/>
      <c r="BG76" s="102"/>
      <c r="BH76" s="102"/>
      <c r="BI76" s="102"/>
      <c r="BJ76" s="105"/>
      <c r="BK76" s="102"/>
      <c r="BL76" s="102"/>
      <c r="BM76" s="102"/>
      <c r="BN76" s="104"/>
      <c r="BO76" s="102"/>
      <c r="BP76" s="102"/>
      <c r="BQ76" s="102"/>
      <c r="BR76" s="102"/>
      <c r="BS76" s="102"/>
      <c r="BT76" s="105"/>
      <c r="BU76" s="102"/>
      <c r="BV76" s="102"/>
      <c r="BW76" s="102"/>
      <c r="BX76" s="104"/>
      <c r="BY76" s="102"/>
      <c r="BZ76" s="102"/>
      <c r="CA76" s="102"/>
      <c r="CB76" s="102"/>
      <c r="CC76" s="103"/>
      <c r="CD76" s="101"/>
      <c r="CE76" s="102"/>
      <c r="CF76" s="102"/>
      <c r="CG76" s="102"/>
      <c r="CH76" s="102"/>
      <c r="CI76" s="105"/>
      <c r="CJ76" s="102"/>
      <c r="CK76" s="102"/>
      <c r="CL76" s="102"/>
      <c r="CM76" s="104"/>
      <c r="CN76" s="102"/>
      <c r="CO76" s="102"/>
      <c r="CP76" s="102"/>
      <c r="CQ76" s="102"/>
      <c r="CR76" s="102"/>
      <c r="CS76" s="105"/>
      <c r="CT76" s="102"/>
      <c r="CU76" s="102"/>
      <c r="CV76" s="102"/>
      <c r="CW76" s="104"/>
      <c r="CX76" s="102"/>
      <c r="CY76" s="102"/>
      <c r="CZ76" s="102"/>
      <c r="DA76" s="102"/>
      <c r="DB76" s="102"/>
      <c r="DC76" s="130">
        <f t="shared" si="6"/>
        <v>0</v>
      </c>
      <c r="DD76" s="130">
        <f t="shared" si="7"/>
        <v>0</v>
      </c>
      <c r="DE76" s="130">
        <f t="shared" si="8"/>
        <v>0</v>
      </c>
      <c r="DF76" s="130">
        <f t="shared" si="9"/>
        <v>0</v>
      </c>
      <c r="DG76" s="131">
        <f t="shared" si="10"/>
        <v>0</v>
      </c>
    </row>
    <row r="77" spans="1:111" x14ac:dyDescent="0.25">
      <c r="A77" s="153" t="str">
        <f>'Enfants+Enseignants'!A75</f>
        <v>LOGEZ Romane</v>
      </c>
      <c r="B77" s="98"/>
      <c r="C77" s="99"/>
      <c r="D77" s="99"/>
      <c r="E77" s="99"/>
      <c r="F77" s="100"/>
      <c r="G77" s="98"/>
      <c r="H77" s="99"/>
      <c r="I77" s="99"/>
      <c r="J77" s="99"/>
      <c r="K77" s="100"/>
      <c r="L77" s="99"/>
      <c r="M77" s="99"/>
      <c r="N77" s="99"/>
      <c r="O77" s="99"/>
      <c r="P77" s="99"/>
      <c r="Q77" s="98"/>
      <c r="R77" s="99"/>
      <c r="S77" s="99"/>
      <c r="T77" s="99"/>
      <c r="U77" s="100"/>
      <c r="V77" s="99"/>
      <c r="W77" s="99"/>
      <c r="X77" s="99"/>
      <c r="Y77" s="99"/>
      <c r="Z77" s="100"/>
      <c r="AA77" s="101"/>
      <c r="AB77" s="102"/>
      <c r="AC77" s="102"/>
      <c r="AD77" s="102"/>
      <c r="AE77" s="102"/>
      <c r="AF77" s="101"/>
      <c r="AG77" s="102"/>
      <c r="AH77" s="102"/>
      <c r="AI77" s="102"/>
      <c r="AJ77" s="103"/>
      <c r="AK77" s="102"/>
      <c r="AL77" s="102"/>
      <c r="AM77" s="102"/>
      <c r="AN77" s="102"/>
      <c r="AO77" s="104"/>
      <c r="AP77" s="102"/>
      <c r="AQ77" s="102"/>
      <c r="AR77" s="102"/>
      <c r="AS77" s="102"/>
      <c r="AT77" s="102"/>
      <c r="AU77" s="105"/>
      <c r="AV77" s="102"/>
      <c r="AW77" s="102"/>
      <c r="AX77" s="102"/>
      <c r="AY77" s="104"/>
      <c r="AZ77" s="102"/>
      <c r="BA77" s="102"/>
      <c r="BB77" s="102"/>
      <c r="BC77" s="102"/>
      <c r="BD77" s="103"/>
      <c r="BE77" s="101"/>
      <c r="BF77" s="102"/>
      <c r="BG77" s="102"/>
      <c r="BH77" s="102"/>
      <c r="BI77" s="102"/>
      <c r="BJ77" s="105"/>
      <c r="BK77" s="102"/>
      <c r="BL77" s="102"/>
      <c r="BM77" s="102"/>
      <c r="BN77" s="104"/>
      <c r="BO77" s="102"/>
      <c r="BP77" s="102"/>
      <c r="BQ77" s="102"/>
      <c r="BR77" s="102"/>
      <c r="BS77" s="102"/>
      <c r="BT77" s="105"/>
      <c r="BU77" s="102"/>
      <c r="BV77" s="102"/>
      <c r="BW77" s="102"/>
      <c r="BX77" s="104"/>
      <c r="BY77" s="102"/>
      <c r="BZ77" s="102"/>
      <c r="CA77" s="102"/>
      <c r="CB77" s="102"/>
      <c r="CC77" s="103"/>
      <c r="CD77" s="101"/>
      <c r="CE77" s="102"/>
      <c r="CF77" s="102"/>
      <c r="CG77" s="102"/>
      <c r="CH77" s="102"/>
      <c r="CI77" s="105"/>
      <c r="CJ77" s="102"/>
      <c r="CK77" s="102"/>
      <c r="CL77" s="102"/>
      <c r="CM77" s="104"/>
      <c r="CN77" s="102"/>
      <c r="CO77" s="102"/>
      <c r="CP77" s="102"/>
      <c r="CQ77" s="102"/>
      <c r="CR77" s="102"/>
      <c r="CS77" s="105"/>
      <c r="CT77" s="102"/>
      <c r="CU77" s="102"/>
      <c r="CV77" s="102"/>
      <c r="CW77" s="104"/>
      <c r="CX77" s="102"/>
      <c r="CY77" s="102"/>
      <c r="CZ77" s="102"/>
      <c r="DA77" s="102"/>
      <c r="DB77" s="102"/>
      <c r="DC77" s="130">
        <f t="shared" si="6"/>
        <v>0</v>
      </c>
      <c r="DD77" s="130">
        <f t="shared" si="7"/>
        <v>0</v>
      </c>
      <c r="DE77" s="130">
        <f t="shared" si="8"/>
        <v>0</v>
      </c>
      <c r="DF77" s="130">
        <f t="shared" si="9"/>
        <v>0</v>
      </c>
      <c r="DG77" s="131">
        <f t="shared" si="10"/>
        <v>0</v>
      </c>
    </row>
    <row r="78" spans="1:111" x14ac:dyDescent="0.25">
      <c r="A78" s="153" t="str">
        <f>'Enfants+Enseignants'!A76</f>
        <v>MAENC Iban</v>
      </c>
      <c r="B78" s="98"/>
      <c r="C78" s="99"/>
      <c r="D78" s="99"/>
      <c r="E78" s="99"/>
      <c r="F78" s="100"/>
      <c r="G78" s="98"/>
      <c r="H78" s="99"/>
      <c r="I78" s="99"/>
      <c r="J78" s="99"/>
      <c r="K78" s="100"/>
      <c r="L78" s="99"/>
      <c r="M78" s="99"/>
      <c r="N78" s="99"/>
      <c r="O78" s="99"/>
      <c r="P78" s="99"/>
      <c r="Q78" s="98"/>
      <c r="R78" s="99"/>
      <c r="S78" s="99"/>
      <c r="T78" s="99"/>
      <c r="U78" s="100"/>
      <c r="V78" s="99"/>
      <c r="W78" s="99"/>
      <c r="X78" s="99"/>
      <c r="Y78" s="99"/>
      <c r="Z78" s="100"/>
      <c r="AA78" s="101"/>
      <c r="AB78" s="102"/>
      <c r="AC78" s="102"/>
      <c r="AD78" s="102"/>
      <c r="AE78" s="102"/>
      <c r="AF78" s="101"/>
      <c r="AG78" s="102"/>
      <c r="AH78" s="102"/>
      <c r="AI78" s="102"/>
      <c r="AJ78" s="103"/>
      <c r="AK78" s="102"/>
      <c r="AL78" s="102"/>
      <c r="AM78" s="102"/>
      <c r="AN78" s="102"/>
      <c r="AO78" s="104"/>
      <c r="AP78" s="102"/>
      <c r="AQ78" s="102"/>
      <c r="AR78" s="102"/>
      <c r="AS78" s="102"/>
      <c r="AT78" s="102"/>
      <c r="AU78" s="105"/>
      <c r="AV78" s="102"/>
      <c r="AW78" s="102"/>
      <c r="AX78" s="102"/>
      <c r="AY78" s="104"/>
      <c r="AZ78" s="102"/>
      <c r="BA78" s="102"/>
      <c r="BB78" s="102"/>
      <c r="BC78" s="102"/>
      <c r="BD78" s="103"/>
      <c r="BE78" s="101"/>
      <c r="BF78" s="102"/>
      <c r="BG78" s="102"/>
      <c r="BH78" s="102"/>
      <c r="BI78" s="102"/>
      <c r="BJ78" s="105"/>
      <c r="BK78" s="102"/>
      <c r="BL78" s="102"/>
      <c r="BM78" s="102"/>
      <c r="BN78" s="104"/>
      <c r="BO78" s="102"/>
      <c r="BP78" s="102"/>
      <c r="BQ78" s="102"/>
      <c r="BR78" s="102"/>
      <c r="BS78" s="102"/>
      <c r="BT78" s="105"/>
      <c r="BU78" s="102"/>
      <c r="BV78" s="102"/>
      <c r="BW78" s="102"/>
      <c r="BX78" s="104"/>
      <c r="BY78" s="102"/>
      <c r="BZ78" s="102"/>
      <c r="CA78" s="102"/>
      <c r="CB78" s="102"/>
      <c r="CC78" s="103"/>
      <c r="CD78" s="101"/>
      <c r="CE78" s="102"/>
      <c r="CF78" s="102"/>
      <c r="CG78" s="102"/>
      <c r="CH78" s="102"/>
      <c r="CI78" s="105"/>
      <c r="CJ78" s="102"/>
      <c r="CK78" s="102"/>
      <c r="CL78" s="102"/>
      <c r="CM78" s="104"/>
      <c r="CN78" s="102"/>
      <c r="CO78" s="102"/>
      <c r="CP78" s="102"/>
      <c r="CQ78" s="102"/>
      <c r="CR78" s="102"/>
      <c r="CS78" s="105"/>
      <c r="CT78" s="102"/>
      <c r="CU78" s="102"/>
      <c r="CV78" s="102"/>
      <c r="CW78" s="104"/>
      <c r="CX78" s="102"/>
      <c r="CY78" s="102"/>
      <c r="CZ78" s="102"/>
      <c r="DA78" s="102"/>
      <c r="DB78" s="102"/>
      <c r="DC78" s="130">
        <f t="shared" si="6"/>
        <v>0</v>
      </c>
      <c r="DD78" s="130">
        <f t="shared" si="7"/>
        <v>0</v>
      </c>
      <c r="DE78" s="130">
        <f t="shared" si="8"/>
        <v>0</v>
      </c>
      <c r="DF78" s="130">
        <f t="shared" si="9"/>
        <v>0</v>
      </c>
      <c r="DG78" s="131">
        <f t="shared" si="10"/>
        <v>0</v>
      </c>
    </row>
    <row r="79" spans="1:111" x14ac:dyDescent="0.25">
      <c r="A79" s="153" t="str">
        <f>'Enfants+Enseignants'!A77</f>
        <v>ESTABAN DORE Eva</v>
      </c>
      <c r="B79" s="98"/>
      <c r="C79" s="99"/>
      <c r="D79" s="99"/>
      <c r="E79" s="99"/>
      <c r="F79" s="100"/>
      <c r="G79" s="98"/>
      <c r="H79" s="99"/>
      <c r="I79" s="99"/>
      <c r="J79" s="99"/>
      <c r="K79" s="100"/>
      <c r="L79" s="99"/>
      <c r="M79" s="99"/>
      <c r="N79" s="99"/>
      <c r="O79" s="99"/>
      <c r="P79" s="99"/>
      <c r="Q79" s="98"/>
      <c r="R79" s="99"/>
      <c r="S79" s="99"/>
      <c r="T79" s="99"/>
      <c r="U79" s="100"/>
      <c r="V79" s="99"/>
      <c r="W79" s="99"/>
      <c r="X79" s="99"/>
      <c r="Y79" s="99"/>
      <c r="Z79" s="100"/>
      <c r="AA79" s="101"/>
      <c r="AB79" s="102"/>
      <c r="AC79" s="102"/>
      <c r="AD79" s="102"/>
      <c r="AE79" s="102"/>
      <c r="AF79" s="101"/>
      <c r="AG79" s="102"/>
      <c r="AH79" s="102"/>
      <c r="AI79" s="102"/>
      <c r="AJ79" s="103"/>
      <c r="AK79" s="102"/>
      <c r="AL79" s="102"/>
      <c r="AM79" s="102"/>
      <c r="AN79" s="102"/>
      <c r="AO79" s="104"/>
      <c r="AP79" s="102"/>
      <c r="AQ79" s="102"/>
      <c r="AR79" s="102"/>
      <c r="AS79" s="102"/>
      <c r="AT79" s="102"/>
      <c r="AU79" s="105"/>
      <c r="AV79" s="102"/>
      <c r="AW79" s="102"/>
      <c r="AX79" s="102"/>
      <c r="AY79" s="104"/>
      <c r="AZ79" s="102"/>
      <c r="BA79" s="102"/>
      <c r="BB79" s="102"/>
      <c r="BC79" s="102"/>
      <c r="BD79" s="103"/>
      <c r="BE79" s="101"/>
      <c r="BF79" s="102"/>
      <c r="BG79" s="102"/>
      <c r="BH79" s="102"/>
      <c r="BI79" s="102"/>
      <c r="BJ79" s="105"/>
      <c r="BK79" s="102"/>
      <c r="BL79" s="102"/>
      <c r="BM79" s="102"/>
      <c r="BN79" s="104"/>
      <c r="BO79" s="102"/>
      <c r="BP79" s="102"/>
      <c r="BQ79" s="102"/>
      <c r="BR79" s="102"/>
      <c r="BS79" s="102"/>
      <c r="BT79" s="105"/>
      <c r="BU79" s="102"/>
      <c r="BV79" s="102"/>
      <c r="BW79" s="102"/>
      <c r="BX79" s="104"/>
      <c r="BY79" s="102"/>
      <c r="BZ79" s="102"/>
      <c r="CA79" s="102"/>
      <c r="CB79" s="102"/>
      <c r="CC79" s="103"/>
      <c r="CD79" s="101"/>
      <c r="CE79" s="102"/>
      <c r="CF79" s="102"/>
      <c r="CG79" s="102"/>
      <c r="CH79" s="102"/>
      <c r="CI79" s="105"/>
      <c r="CJ79" s="102"/>
      <c r="CK79" s="102"/>
      <c r="CL79" s="102"/>
      <c r="CM79" s="104"/>
      <c r="CN79" s="102"/>
      <c r="CO79" s="102"/>
      <c r="CP79" s="102"/>
      <c r="CQ79" s="102"/>
      <c r="CR79" s="102"/>
      <c r="CS79" s="105"/>
      <c r="CT79" s="102"/>
      <c r="CU79" s="102"/>
      <c r="CV79" s="102"/>
      <c r="CW79" s="104"/>
      <c r="CX79" s="102"/>
      <c r="CY79" s="102"/>
      <c r="CZ79" s="102"/>
      <c r="DA79" s="102"/>
      <c r="DB79" s="102"/>
      <c r="DC79" s="130">
        <f t="shared" si="6"/>
        <v>0</v>
      </c>
      <c r="DD79" s="130">
        <f t="shared" si="7"/>
        <v>0</v>
      </c>
      <c r="DE79" s="130">
        <f t="shared" si="8"/>
        <v>0</v>
      </c>
      <c r="DF79" s="130">
        <f t="shared" si="9"/>
        <v>0</v>
      </c>
      <c r="DG79" s="131">
        <f t="shared" si="10"/>
        <v>0</v>
      </c>
    </row>
    <row r="80" spans="1:111" x14ac:dyDescent="0.25">
      <c r="A80" s="153" t="str">
        <f>'Enfants+Enseignants'!A78</f>
        <v>MAULIN Noa</v>
      </c>
      <c r="B80" s="98"/>
      <c r="C80" s="99"/>
      <c r="D80" s="99"/>
      <c r="E80" s="99"/>
      <c r="F80" s="100"/>
      <c r="G80" s="98"/>
      <c r="H80" s="99"/>
      <c r="I80" s="99"/>
      <c r="J80" s="99"/>
      <c r="K80" s="100"/>
      <c r="L80" s="99"/>
      <c r="M80" s="99"/>
      <c r="N80" s="99"/>
      <c r="O80" s="99"/>
      <c r="P80" s="99"/>
      <c r="Q80" s="98"/>
      <c r="R80" s="99"/>
      <c r="S80" s="99"/>
      <c r="T80" s="99"/>
      <c r="U80" s="100"/>
      <c r="V80" s="99"/>
      <c r="W80" s="99"/>
      <c r="X80" s="99"/>
      <c r="Y80" s="99"/>
      <c r="Z80" s="100"/>
      <c r="AA80" s="101"/>
      <c r="AB80" s="102"/>
      <c r="AC80" s="102"/>
      <c r="AD80" s="102"/>
      <c r="AE80" s="102"/>
      <c r="AF80" s="101"/>
      <c r="AG80" s="102"/>
      <c r="AH80" s="102"/>
      <c r="AI80" s="102"/>
      <c r="AJ80" s="103"/>
      <c r="AK80" s="102"/>
      <c r="AL80" s="102"/>
      <c r="AM80" s="102"/>
      <c r="AN80" s="102"/>
      <c r="AO80" s="104"/>
      <c r="AP80" s="102"/>
      <c r="AQ80" s="102"/>
      <c r="AR80" s="102"/>
      <c r="AS80" s="102"/>
      <c r="AT80" s="102"/>
      <c r="AU80" s="105"/>
      <c r="AV80" s="102"/>
      <c r="AW80" s="102"/>
      <c r="AX80" s="102"/>
      <c r="AY80" s="104"/>
      <c r="AZ80" s="102"/>
      <c r="BA80" s="102"/>
      <c r="BB80" s="102"/>
      <c r="BC80" s="102"/>
      <c r="BD80" s="103"/>
      <c r="BE80" s="101"/>
      <c r="BF80" s="102"/>
      <c r="BG80" s="102"/>
      <c r="BH80" s="102"/>
      <c r="BI80" s="102"/>
      <c r="BJ80" s="105"/>
      <c r="BK80" s="102"/>
      <c r="BL80" s="102"/>
      <c r="BM80" s="102"/>
      <c r="BN80" s="104"/>
      <c r="BO80" s="102"/>
      <c r="BP80" s="102"/>
      <c r="BQ80" s="102"/>
      <c r="BR80" s="102"/>
      <c r="BS80" s="102"/>
      <c r="BT80" s="105"/>
      <c r="BU80" s="102"/>
      <c r="BV80" s="102"/>
      <c r="BW80" s="102"/>
      <c r="BX80" s="104"/>
      <c r="BY80" s="102"/>
      <c r="BZ80" s="102"/>
      <c r="CA80" s="102"/>
      <c r="CB80" s="102"/>
      <c r="CC80" s="103"/>
      <c r="CD80" s="101"/>
      <c r="CE80" s="102"/>
      <c r="CF80" s="102"/>
      <c r="CG80" s="102"/>
      <c r="CH80" s="102"/>
      <c r="CI80" s="105"/>
      <c r="CJ80" s="102"/>
      <c r="CK80" s="102"/>
      <c r="CL80" s="102"/>
      <c r="CM80" s="104"/>
      <c r="CN80" s="102"/>
      <c r="CO80" s="102"/>
      <c r="CP80" s="102"/>
      <c r="CQ80" s="102"/>
      <c r="CR80" s="102"/>
      <c r="CS80" s="105"/>
      <c r="CT80" s="102"/>
      <c r="CU80" s="102"/>
      <c r="CV80" s="102"/>
      <c r="CW80" s="104"/>
      <c r="CX80" s="102"/>
      <c r="CY80" s="102"/>
      <c r="CZ80" s="102"/>
      <c r="DA80" s="102"/>
      <c r="DB80" s="102"/>
      <c r="DC80" s="130">
        <f t="shared" si="6"/>
        <v>0</v>
      </c>
      <c r="DD80" s="130">
        <f t="shared" si="7"/>
        <v>0</v>
      </c>
      <c r="DE80" s="130">
        <f t="shared" si="8"/>
        <v>0</v>
      </c>
      <c r="DF80" s="130">
        <f t="shared" si="9"/>
        <v>0</v>
      </c>
      <c r="DG80" s="131">
        <f t="shared" si="10"/>
        <v>0</v>
      </c>
    </row>
    <row r="81" spans="1:111" x14ac:dyDescent="0.25">
      <c r="A81" s="153" t="str">
        <f>'Enfants+Enseignants'!A79</f>
        <v>MERCIER Justine</v>
      </c>
      <c r="B81" s="98"/>
      <c r="C81" s="99"/>
      <c r="D81" s="99"/>
      <c r="E81" s="99"/>
      <c r="F81" s="100"/>
      <c r="G81" s="98"/>
      <c r="H81" s="99"/>
      <c r="I81" s="99"/>
      <c r="J81" s="99"/>
      <c r="K81" s="100"/>
      <c r="L81" s="99"/>
      <c r="M81" s="99"/>
      <c r="N81" s="99"/>
      <c r="O81" s="99"/>
      <c r="P81" s="99"/>
      <c r="Q81" s="98"/>
      <c r="R81" s="99"/>
      <c r="S81" s="99"/>
      <c r="T81" s="99"/>
      <c r="U81" s="100"/>
      <c r="V81" s="99"/>
      <c r="W81" s="99"/>
      <c r="X81" s="99"/>
      <c r="Y81" s="99"/>
      <c r="Z81" s="100"/>
      <c r="AA81" s="101"/>
      <c r="AB81" s="102"/>
      <c r="AC81" s="102"/>
      <c r="AD81" s="102"/>
      <c r="AE81" s="102"/>
      <c r="AF81" s="101"/>
      <c r="AG81" s="102"/>
      <c r="AH81" s="102"/>
      <c r="AI81" s="102"/>
      <c r="AJ81" s="103"/>
      <c r="AK81" s="102"/>
      <c r="AL81" s="102"/>
      <c r="AM81" s="102"/>
      <c r="AN81" s="102"/>
      <c r="AO81" s="104"/>
      <c r="AP81" s="102"/>
      <c r="AQ81" s="102"/>
      <c r="AR81" s="102"/>
      <c r="AS81" s="102"/>
      <c r="AT81" s="102"/>
      <c r="AU81" s="105"/>
      <c r="AV81" s="102"/>
      <c r="AW81" s="102"/>
      <c r="AX81" s="102"/>
      <c r="AY81" s="104"/>
      <c r="AZ81" s="102"/>
      <c r="BA81" s="102"/>
      <c r="BB81" s="102"/>
      <c r="BC81" s="102"/>
      <c r="BD81" s="103"/>
      <c r="BE81" s="101"/>
      <c r="BF81" s="102"/>
      <c r="BG81" s="102"/>
      <c r="BH81" s="102"/>
      <c r="BI81" s="102"/>
      <c r="BJ81" s="105"/>
      <c r="BK81" s="102"/>
      <c r="BL81" s="102"/>
      <c r="BM81" s="102"/>
      <c r="BN81" s="104"/>
      <c r="BO81" s="102"/>
      <c r="BP81" s="102"/>
      <c r="BQ81" s="102"/>
      <c r="BR81" s="102"/>
      <c r="BS81" s="102"/>
      <c r="BT81" s="105"/>
      <c r="BU81" s="102"/>
      <c r="BV81" s="102"/>
      <c r="BW81" s="102"/>
      <c r="BX81" s="104"/>
      <c r="BY81" s="102"/>
      <c r="BZ81" s="102"/>
      <c r="CA81" s="102"/>
      <c r="CB81" s="102"/>
      <c r="CC81" s="103"/>
      <c r="CD81" s="101"/>
      <c r="CE81" s="102"/>
      <c r="CF81" s="102"/>
      <c r="CG81" s="102"/>
      <c r="CH81" s="102"/>
      <c r="CI81" s="105"/>
      <c r="CJ81" s="102"/>
      <c r="CK81" s="102"/>
      <c r="CL81" s="102"/>
      <c r="CM81" s="104"/>
      <c r="CN81" s="102"/>
      <c r="CO81" s="102"/>
      <c r="CP81" s="102"/>
      <c r="CQ81" s="102"/>
      <c r="CR81" s="102"/>
      <c r="CS81" s="105"/>
      <c r="CT81" s="102"/>
      <c r="CU81" s="102"/>
      <c r="CV81" s="102"/>
      <c r="CW81" s="104"/>
      <c r="CX81" s="102"/>
      <c r="CY81" s="102"/>
      <c r="CZ81" s="102"/>
      <c r="DA81" s="102"/>
      <c r="DB81" s="102"/>
      <c r="DC81" s="130">
        <f t="shared" si="6"/>
        <v>0</v>
      </c>
      <c r="DD81" s="130">
        <f t="shared" si="7"/>
        <v>0</v>
      </c>
      <c r="DE81" s="130">
        <f t="shared" si="8"/>
        <v>0</v>
      </c>
      <c r="DF81" s="130">
        <f t="shared" si="9"/>
        <v>0</v>
      </c>
      <c r="DG81" s="131">
        <f t="shared" si="10"/>
        <v>0</v>
      </c>
    </row>
    <row r="82" spans="1:111" x14ac:dyDescent="0.25">
      <c r="A82" s="153" t="str">
        <f>'Enfants+Enseignants'!A80</f>
        <v>MERLE Axel</v>
      </c>
      <c r="B82" s="98"/>
      <c r="C82" s="99"/>
      <c r="D82" s="99"/>
      <c r="E82" s="99"/>
      <c r="F82" s="100"/>
      <c r="G82" s="98"/>
      <c r="H82" s="99"/>
      <c r="I82" s="99"/>
      <c r="J82" s="99"/>
      <c r="K82" s="100"/>
      <c r="L82" s="99"/>
      <c r="M82" s="99"/>
      <c r="N82" s="99"/>
      <c r="O82" s="99"/>
      <c r="P82" s="99"/>
      <c r="Q82" s="98"/>
      <c r="R82" s="99"/>
      <c r="S82" s="99"/>
      <c r="T82" s="99"/>
      <c r="U82" s="100"/>
      <c r="V82" s="99"/>
      <c r="W82" s="99"/>
      <c r="X82" s="99"/>
      <c r="Y82" s="99"/>
      <c r="Z82" s="100"/>
      <c r="AA82" s="101"/>
      <c r="AB82" s="102"/>
      <c r="AC82" s="102"/>
      <c r="AD82" s="102"/>
      <c r="AE82" s="102"/>
      <c r="AF82" s="101"/>
      <c r="AG82" s="102"/>
      <c r="AH82" s="102"/>
      <c r="AI82" s="102"/>
      <c r="AJ82" s="103"/>
      <c r="AK82" s="102"/>
      <c r="AL82" s="102"/>
      <c r="AM82" s="102"/>
      <c r="AN82" s="102"/>
      <c r="AO82" s="104"/>
      <c r="AP82" s="102"/>
      <c r="AQ82" s="102"/>
      <c r="AR82" s="102"/>
      <c r="AS82" s="102"/>
      <c r="AT82" s="102"/>
      <c r="AU82" s="105"/>
      <c r="AV82" s="102"/>
      <c r="AW82" s="102"/>
      <c r="AX82" s="102"/>
      <c r="AY82" s="104"/>
      <c r="AZ82" s="102"/>
      <c r="BA82" s="102"/>
      <c r="BB82" s="102"/>
      <c r="BC82" s="102"/>
      <c r="BD82" s="103"/>
      <c r="BE82" s="101"/>
      <c r="BF82" s="102"/>
      <c r="BG82" s="102"/>
      <c r="BH82" s="102"/>
      <c r="BI82" s="102"/>
      <c r="BJ82" s="105"/>
      <c r="BK82" s="102"/>
      <c r="BL82" s="102"/>
      <c r="BM82" s="102"/>
      <c r="BN82" s="104"/>
      <c r="BO82" s="102"/>
      <c r="BP82" s="102"/>
      <c r="BQ82" s="102"/>
      <c r="BR82" s="102"/>
      <c r="BS82" s="102"/>
      <c r="BT82" s="105"/>
      <c r="BU82" s="102"/>
      <c r="BV82" s="102"/>
      <c r="BW82" s="102"/>
      <c r="BX82" s="104"/>
      <c r="BY82" s="102"/>
      <c r="BZ82" s="102"/>
      <c r="CA82" s="102"/>
      <c r="CB82" s="102"/>
      <c r="CC82" s="103"/>
      <c r="CD82" s="101"/>
      <c r="CE82" s="102"/>
      <c r="CF82" s="102"/>
      <c r="CG82" s="102"/>
      <c r="CH82" s="102"/>
      <c r="CI82" s="105"/>
      <c r="CJ82" s="102"/>
      <c r="CK82" s="102"/>
      <c r="CL82" s="102"/>
      <c r="CM82" s="104"/>
      <c r="CN82" s="102"/>
      <c r="CO82" s="102"/>
      <c r="CP82" s="102"/>
      <c r="CQ82" s="102"/>
      <c r="CR82" s="102"/>
      <c r="CS82" s="105"/>
      <c r="CT82" s="102"/>
      <c r="CU82" s="102"/>
      <c r="CV82" s="102"/>
      <c r="CW82" s="104"/>
      <c r="CX82" s="102"/>
      <c r="CY82" s="102"/>
      <c r="CZ82" s="102"/>
      <c r="DA82" s="102"/>
      <c r="DB82" s="102"/>
      <c r="DC82" s="130">
        <f t="shared" si="6"/>
        <v>0</v>
      </c>
      <c r="DD82" s="130">
        <f t="shared" si="7"/>
        <v>0</v>
      </c>
      <c r="DE82" s="130">
        <f t="shared" si="8"/>
        <v>0</v>
      </c>
      <c r="DF82" s="130">
        <f t="shared" si="9"/>
        <v>0</v>
      </c>
      <c r="DG82" s="131">
        <f t="shared" si="10"/>
        <v>0</v>
      </c>
    </row>
    <row r="83" spans="1:111" x14ac:dyDescent="0.25">
      <c r="A83" s="153" t="str">
        <f>'Enfants+Enseignants'!A81</f>
        <v>MERLET Alix</v>
      </c>
      <c r="B83" s="98"/>
      <c r="C83" s="99"/>
      <c r="D83" s="99"/>
      <c r="E83" s="99"/>
      <c r="F83" s="100"/>
      <c r="G83" s="98"/>
      <c r="H83" s="99"/>
      <c r="I83" s="99"/>
      <c r="J83" s="99"/>
      <c r="K83" s="100"/>
      <c r="L83" s="99"/>
      <c r="M83" s="99"/>
      <c r="N83" s="99"/>
      <c r="O83" s="99"/>
      <c r="P83" s="99"/>
      <c r="Q83" s="98"/>
      <c r="R83" s="99"/>
      <c r="S83" s="99"/>
      <c r="T83" s="99"/>
      <c r="U83" s="100"/>
      <c r="V83" s="99"/>
      <c r="W83" s="99"/>
      <c r="X83" s="99"/>
      <c r="Y83" s="99"/>
      <c r="Z83" s="100"/>
      <c r="AA83" s="101"/>
      <c r="AB83" s="102"/>
      <c r="AC83" s="102"/>
      <c r="AD83" s="102"/>
      <c r="AE83" s="102"/>
      <c r="AF83" s="101"/>
      <c r="AG83" s="102"/>
      <c r="AH83" s="102"/>
      <c r="AI83" s="102"/>
      <c r="AJ83" s="103"/>
      <c r="AK83" s="102"/>
      <c r="AL83" s="102"/>
      <c r="AM83" s="102"/>
      <c r="AN83" s="102"/>
      <c r="AO83" s="104"/>
      <c r="AP83" s="102"/>
      <c r="AQ83" s="102"/>
      <c r="AR83" s="102"/>
      <c r="AS83" s="102"/>
      <c r="AT83" s="102"/>
      <c r="AU83" s="105"/>
      <c r="AV83" s="102"/>
      <c r="AW83" s="102"/>
      <c r="AX83" s="102"/>
      <c r="AY83" s="104"/>
      <c r="AZ83" s="102"/>
      <c r="BA83" s="102"/>
      <c r="BB83" s="102"/>
      <c r="BC83" s="102"/>
      <c r="BD83" s="103"/>
      <c r="BE83" s="101"/>
      <c r="BF83" s="102"/>
      <c r="BG83" s="102"/>
      <c r="BH83" s="102"/>
      <c r="BI83" s="102"/>
      <c r="BJ83" s="105"/>
      <c r="BK83" s="102"/>
      <c r="BL83" s="102"/>
      <c r="BM83" s="102"/>
      <c r="BN83" s="104"/>
      <c r="BO83" s="102"/>
      <c r="BP83" s="102"/>
      <c r="BQ83" s="102"/>
      <c r="BR83" s="102"/>
      <c r="BS83" s="102"/>
      <c r="BT83" s="105"/>
      <c r="BU83" s="102"/>
      <c r="BV83" s="102"/>
      <c r="BW83" s="102"/>
      <c r="BX83" s="104"/>
      <c r="BY83" s="102"/>
      <c r="BZ83" s="102"/>
      <c r="CA83" s="102"/>
      <c r="CB83" s="102"/>
      <c r="CC83" s="103"/>
      <c r="CD83" s="101"/>
      <c r="CE83" s="102"/>
      <c r="CF83" s="102"/>
      <c r="CG83" s="102"/>
      <c r="CH83" s="102"/>
      <c r="CI83" s="105"/>
      <c r="CJ83" s="102"/>
      <c r="CK83" s="102"/>
      <c r="CL83" s="102"/>
      <c r="CM83" s="104"/>
      <c r="CN83" s="102"/>
      <c r="CO83" s="102"/>
      <c r="CP83" s="102"/>
      <c r="CQ83" s="102"/>
      <c r="CR83" s="102"/>
      <c r="CS83" s="105"/>
      <c r="CT83" s="102"/>
      <c r="CU83" s="102"/>
      <c r="CV83" s="102"/>
      <c r="CW83" s="104"/>
      <c r="CX83" s="102"/>
      <c r="CY83" s="102"/>
      <c r="CZ83" s="102"/>
      <c r="DA83" s="102"/>
      <c r="DB83" s="102"/>
      <c r="DC83" s="130">
        <f t="shared" si="6"/>
        <v>0</v>
      </c>
      <c r="DD83" s="130">
        <f t="shared" si="7"/>
        <v>0</v>
      </c>
      <c r="DE83" s="130">
        <f t="shared" si="8"/>
        <v>0</v>
      </c>
      <c r="DF83" s="130">
        <f t="shared" si="9"/>
        <v>0</v>
      </c>
      <c r="DG83" s="131">
        <f t="shared" si="10"/>
        <v>0</v>
      </c>
    </row>
    <row r="84" spans="1:111" x14ac:dyDescent="0.25">
      <c r="A84" s="153" t="str">
        <f>'Enfants+Enseignants'!A82</f>
        <v>MIGUEL Charlotte</v>
      </c>
      <c r="B84" s="98"/>
      <c r="C84" s="99"/>
      <c r="D84" s="99"/>
      <c r="E84" s="99"/>
      <c r="F84" s="100"/>
      <c r="G84" s="98"/>
      <c r="H84" s="99"/>
      <c r="I84" s="99"/>
      <c r="J84" s="99"/>
      <c r="K84" s="100"/>
      <c r="L84" s="99"/>
      <c r="M84" s="99"/>
      <c r="N84" s="99"/>
      <c r="O84" s="99"/>
      <c r="P84" s="99"/>
      <c r="Q84" s="98"/>
      <c r="R84" s="99"/>
      <c r="S84" s="99"/>
      <c r="T84" s="99"/>
      <c r="U84" s="100"/>
      <c r="V84" s="99"/>
      <c r="W84" s="99"/>
      <c r="X84" s="99"/>
      <c r="Y84" s="99"/>
      <c r="Z84" s="100"/>
      <c r="AA84" s="101"/>
      <c r="AB84" s="102"/>
      <c r="AC84" s="102"/>
      <c r="AD84" s="102"/>
      <c r="AE84" s="102"/>
      <c r="AF84" s="101"/>
      <c r="AG84" s="102"/>
      <c r="AH84" s="102"/>
      <c r="AI84" s="102"/>
      <c r="AJ84" s="103"/>
      <c r="AK84" s="102"/>
      <c r="AL84" s="102"/>
      <c r="AM84" s="102"/>
      <c r="AN84" s="102"/>
      <c r="AO84" s="104"/>
      <c r="AP84" s="102"/>
      <c r="AQ84" s="102"/>
      <c r="AR84" s="102"/>
      <c r="AS84" s="102"/>
      <c r="AT84" s="102"/>
      <c r="AU84" s="105"/>
      <c r="AV84" s="102"/>
      <c r="AW84" s="102"/>
      <c r="AX84" s="102"/>
      <c r="AY84" s="104"/>
      <c r="AZ84" s="102"/>
      <c r="BA84" s="102"/>
      <c r="BB84" s="102"/>
      <c r="BC84" s="102"/>
      <c r="BD84" s="103"/>
      <c r="BE84" s="101"/>
      <c r="BF84" s="102"/>
      <c r="BG84" s="102"/>
      <c r="BH84" s="102"/>
      <c r="BI84" s="102"/>
      <c r="BJ84" s="105"/>
      <c r="BK84" s="102"/>
      <c r="BL84" s="102"/>
      <c r="BM84" s="102"/>
      <c r="BN84" s="104"/>
      <c r="BO84" s="102"/>
      <c r="BP84" s="102"/>
      <c r="BQ84" s="102"/>
      <c r="BR84" s="102"/>
      <c r="BS84" s="102"/>
      <c r="BT84" s="105"/>
      <c r="BU84" s="102"/>
      <c r="BV84" s="102"/>
      <c r="BW84" s="102"/>
      <c r="BX84" s="104"/>
      <c r="BY84" s="102"/>
      <c r="BZ84" s="102"/>
      <c r="CA84" s="102"/>
      <c r="CB84" s="102"/>
      <c r="CC84" s="103"/>
      <c r="CD84" s="101"/>
      <c r="CE84" s="102"/>
      <c r="CF84" s="102"/>
      <c r="CG84" s="102"/>
      <c r="CH84" s="102"/>
      <c r="CI84" s="105"/>
      <c r="CJ84" s="102"/>
      <c r="CK84" s="102"/>
      <c r="CL84" s="102"/>
      <c r="CM84" s="104"/>
      <c r="CN84" s="102"/>
      <c r="CO84" s="102"/>
      <c r="CP84" s="102"/>
      <c r="CQ84" s="102"/>
      <c r="CR84" s="102"/>
      <c r="CS84" s="105"/>
      <c r="CT84" s="102"/>
      <c r="CU84" s="102"/>
      <c r="CV84" s="102"/>
      <c r="CW84" s="104"/>
      <c r="CX84" s="102"/>
      <c r="CY84" s="102"/>
      <c r="CZ84" s="102"/>
      <c r="DA84" s="102"/>
      <c r="DB84" s="102"/>
      <c r="DC84" s="130">
        <f t="shared" si="6"/>
        <v>0</v>
      </c>
      <c r="DD84" s="130">
        <f t="shared" si="7"/>
        <v>0</v>
      </c>
      <c r="DE84" s="130">
        <f t="shared" si="8"/>
        <v>0</v>
      </c>
      <c r="DF84" s="130">
        <f t="shared" si="9"/>
        <v>0</v>
      </c>
      <c r="DG84" s="131">
        <f t="shared" si="10"/>
        <v>0</v>
      </c>
    </row>
    <row r="85" spans="1:111" x14ac:dyDescent="0.25">
      <c r="A85" s="153" t="str">
        <f>'Enfants+Enseignants'!A83</f>
        <v>MIGUEL Thomas</v>
      </c>
      <c r="B85" s="98"/>
      <c r="C85" s="99"/>
      <c r="D85" s="99"/>
      <c r="E85" s="99"/>
      <c r="F85" s="100"/>
      <c r="G85" s="98"/>
      <c r="H85" s="99"/>
      <c r="I85" s="99"/>
      <c r="J85" s="99"/>
      <c r="K85" s="100"/>
      <c r="L85" s="99"/>
      <c r="M85" s="99"/>
      <c r="N85" s="99"/>
      <c r="O85" s="99"/>
      <c r="P85" s="99"/>
      <c r="Q85" s="98"/>
      <c r="R85" s="99"/>
      <c r="S85" s="99"/>
      <c r="T85" s="99"/>
      <c r="U85" s="100"/>
      <c r="V85" s="99"/>
      <c r="W85" s="99"/>
      <c r="X85" s="99"/>
      <c r="Y85" s="99"/>
      <c r="Z85" s="100"/>
      <c r="AA85" s="101"/>
      <c r="AB85" s="102"/>
      <c r="AC85" s="102"/>
      <c r="AD85" s="102"/>
      <c r="AE85" s="102"/>
      <c r="AF85" s="101"/>
      <c r="AG85" s="102"/>
      <c r="AH85" s="102"/>
      <c r="AI85" s="102"/>
      <c r="AJ85" s="103"/>
      <c r="AK85" s="102"/>
      <c r="AL85" s="102"/>
      <c r="AM85" s="102"/>
      <c r="AN85" s="102"/>
      <c r="AO85" s="104"/>
      <c r="AP85" s="102"/>
      <c r="AQ85" s="102"/>
      <c r="AR85" s="102"/>
      <c r="AS85" s="102"/>
      <c r="AT85" s="102"/>
      <c r="AU85" s="105"/>
      <c r="AV85" s="102"/>
      <c r="AW85" s="102"/>
      <c r="AX85" s="102"/>
      <c r="AY85" s="104"/>
      <c r="AZ85" s="102"/>
      <c r="BA85" s="102"/>
      <c r="BB85" s="102"/>
      <c r="BC85" s="102"/>
      <c r="BD85" s="103"/>
      <c r="BE85" s="101"/>
      <c r="BF85" s="102"/>
      <c r="BG85" s="102"/>
      <c r="BH85" s="102"/>
      <c r="BI85" s="102"/>
      <c r="BJ85" s="105"/>
      <c r="BK85" s="102"/>
      <c r="BL85" s="102"/>
      <c r="BM85" s="102"/>
      <c r="BN85" s="104"/>
      <c r="BO85" s="102"/>
      <c r="BP85" s="102"/>
      <c r="BQ85" s="102"/>
      <c r="BR85" s="102"/>
      <c r="BS85" s="102"/>
      <c r="BT85" s="105"/>
      <c r="BU85" s="102"/>
      <c r="BV85" s="102"/>
      <c r="BW85" s="102"/>
      <c r="BX85" s="104"/>
      <c r="BY85" s="102"/>
      <c r="BZ85" s="102"/>
      <c r="CA85" s="102"/>
      <c r="CB85" s="102"/>
      <c r="CC85" s="103"/>
      <c r="CD85" s="101"/>
      <c r="CE85" s="102"/>
      <c r="CF85" s="102"/>
      <c r="CG85" s="102"/>
      <c r="CH85" s="102"/>
      <c r="CI85" s="105"/>
      <c r="CJ85" s="102"/>
      <c r="CK85" s="102"/>
      <c r="CL85" s="102"/>
      <c r="CM85" s="104"/>
      <c r="CN85" s="102"/>
      <c r="CO85" s="102"/>
      <c r="CP85" s="102"/>
      <c r="CQ85" s="102"/>
      <c r="CR85" s="102"/>
      <c r="CS85" s="105"/>
      <c r="CT85" s="102"/>
      <c r="CU85" s="102"/>
      <c r="CV85" s="102"/>
      <c r="CW85" s="104"/>
      <c r="CX85" s="102"/>
      <c r="CY85" s="102"/>
      <c r="CZ85" s="102"/>
      <c r="DA85" s="102"/>
      <c r="DB85" s="102"/>
      <c r="DC85" s="130">
        <f t="shared" si="6"/>
        <v>0</v>
      </c>
      <c r="DD85" s="130">
        <f t="shared" si="7"/>
        <v>0</v>
      </c>
      <c r="DE85" s="130">
        <f t="shared" si="8"/>
        <v>0</v>
      </c>
      <c r="DF85" s="130">
        <f t="shared" si="9"/>
        <v>0</v>
      </c>
      <c r="DG85" s="131">
        <f t="shared" si="10"/>
        <v>0</v>
      </c>
    </row>
    <row r="86" spans="1:111" x14ac:dyDescent="0.25">
      <c r="A86" s="153" t="str">
        <f>'Enfants+Enseignants'!A84</f>
        <v>MISAK Camille</v>
      </c>
      <c r="B86" s="98"/>
      <c r="C86" s="99"/>
      <c r="D86" s="99"/>
      <c r="E86" s="99"/>
      <c r="F86" s="100"/>
      <c r="G86" s="98"/>
      <c r="H86" s="99"/>
      <c r="I86" s="99"/>
      <c r="J86" s="99"/>
      <c r="K86" s="100"/>
      <c r="L86" s="99"/>
      <c r="M86" s="99"/>
      <c r="N86" s="99"/>
      <c r="O86" s="99"/>
      <c r="P86" s="99"/>
      <c r="Q86" s="98"/>
      <c r="R86" s="99"/>
      <c r="S86" s="99"/>
      <c r="T86" s="99"/>
      <c r="U86" s="100"/>
      <c r="V86" s="99"/>
      <c r="W86" s="99"/>
      <c r="X86" s="99"/>
      <c r="Y86" s="99"/>
      <c r="Z86" s="100"/>
      <c r="AA86" s="101"/>
      <c r="AB86" s="102"/>
      <c r="AC86" s="102"/>
      <c r="AD86" s="102"/>
      <c r="AE86" s="102"/>
      <c r="AF86" s="101"/>
      <c r="AG86" s="102"/>
      <c r="AH86" s="102"/>
      <c r="AI86" s="102"/>
      <c r="AJ86" s="103"/>
      <c r="AK86" s="102"/>
      <c r="AL86" s="102"/>
      <c r="AM86" s="102"/>
      <c r="AN86" s="102"/>
      <c r="AO86" s="104"/>
      <c r="AP86" s="102"/>
      <c r="AQ86" s="102"/>
      <c r="AR86" s="102"/>
      <c r="AS86" s="102"/>
      <c r="AT86" s="102"/>
      <c r="AU86" s="105"/>
      <c r="AV86" s="102"/>
      <c r="AW86" s="102"/>
      <c r="AX86" s="102"/>
      <c r="AY86" s="104"/>
      <c r="AZ86" s="102"/>
      <c r="BA86" s="102"/>
      <c r="BB86" s="102"/>
      <c r="BC86" s="102"/>
      <c r="BD86" s="103"/>
      <c r="BE86" s="101"/>
      <c r="BF86" s="102"/>
      <c r="BG86" s="102"/>
      <c r="BH86" s="102"/>
      <c r="BI86" s="102"/>
      <c r="BJ86" s="105"/>
      <c r="BK86" s="102"/>
      <c r="BL86" s="102"/>
      <c r="BM86" s="102"/>
      <c r="BN86" s="104"/>
      <c r="BO86" s="102"/>
      <c r="BP86" s="102"/>
      <c r="BQ86" s="102"/>
      <c r="BR86" s="102"/>
      <c r="BS86" s="102"/>
      <c r="BT86" s="105"/>
      <c r="BU86" s="102"/>
      <c r="BV86" s="102"/>
      <c r="BW86" s="102"/>
      <c r="BX86" s="104"/>
      <c r="BY86" s="102"/>
      <c r="BZ86" s="102"/>
      <c r="CA86" s="102"/>
      <c r="CB86" s="102"/>
      <c r="CC86" s="103"/>
      <c r="CD86" s="101"/>
      <c r="CE86" s="102"/>
      <c r="CF86" s="102"/>
      <c r="CG86" s="102"/>
      <c r="CH86" s="102"/>
      <c r="CI86" s="105"/>
      <c r="CJ86" s="102"/>
      <c r="CK86" s="102"/>
      <c r="CL86" s="102"/>
      <c r="CM86" s="104"/>
      <c r="CN86" s="102"/>
      <c r="CO86" s="102"/>
      <c r="CP86" s="102"/>
      <c r="CQ86" s="102"/>
      <c r="CR86" s="102"/>
      <c r="CS86" s="105"/>
      <c r="CT86" s="102"/>
      <c r="CU86" s="102"/>
      <c r="CV86" s="102"/>
      <c r="CW86" s="104"/>
      <c r="CX86" s="102"/>
      <c r="CY86" s="102"/>
      <c r="CZ86" s="102"/>
      <c r="DA86" s="102"/>
      <c r="DB86" s="102"/>
      <c r="DC86" s="130">
        <f t="shared" si="6"/>
        <v>0</v>
      </c>
      <c r="DD86" s="130">
        <f t="shared" si="7"/>
        <v>0</v>
      </c>
      <c r="DE86" s="130">
        <f t="shared" si="8"/>
        <v>0</v>
      </c>
      <c r="DF86" s="130">
        <f t="shared" si="9"/>
        <v>0</v>
      </c>
      <c r="DG86" s="131">
        <f t="shared" si="10"/>
        <v>0</v>
      </c>
    </row>
    <row r="87" spans="1:111" x14ac:dyDescent="0.25">
      <c r="A87" s="153" t="str">
        <f>'Enfants+Enseignants'!A85</f>
        <v>MONEY Ambre</v>
      </c>
      <c r="B87" s="98"/>
      <c r="C87" s="99"/>
      <c r="D87" s="99"/>
      <c r="E87" s="99"/>
      <c r="F87" s="100"/>
      <c r="G87" s="98"/>
      <c r="H87" s="99"/>
      <c r="I87" s="99"/>
      <c r="J87" s="99"/>
      <c r="K87" s="100"/>
      <c r="L87" s="99"/>
      <c r="M87" s="99"/>
      <c r="N87" s="99"/>
      <c r="O87" s="99"/>
      <c r="P87" s="99"/>
      <c r="Q87" s="98"/>
      <c r="R87" s="99"/>
      <c r="S87" s="99"/>
      <c r="T87" s="99"/>
      <c r="U87" s="100"/>
      <c r="V87" s="99"/>
      <c r="W87" s="99"/>
      <c r="X87" s="99"/>
      <c r="Y87" s="99"/>
      <c r="Z87" s="100"/>
      <c r="AA87" s="101"/>
      <c r="AB87" s="102"/>
      <c r="AC87" s="102"/>
      <c r="AD87" s="102"/>
      <c r="AE87" s="102"/>
      <c r="AF87" s="101"/>
      <c r="AG87" s="102"/>
      <c r="AH87" s="102"/>
      <c r="AI87" s="102"/>
      <c r="AJ87" s="103"/>
      <c r="AK87" s="102"/>
      <c r="AL87" s="102"/>
      <c r="AM87" s="102"/>
      <c r="AN87" s="102"/>
      <c r="AO87" s="104"/>
      <c r="AP87" s="102"/>
      <c r="AQ87" s="102"/>
      <c r="AR87" s="102"/>
      <c r="AS87" s="102"/>
      <c r="AT87" s="102"/>
      <c r="AU87" s="105"/>
      <c r="AV87" s="102"/>
      <c r="AW87" s="102"/>
      <c r="AX87" s="102"/>
      <c r="AY87" s="104"/>
      <c r="AZ87" s="102"/>
      <c r="BA87" s="102"/>
      <c r="BB87" s="102"/>
      <c r="BC87" s="102"/>
      <c r="BD87" s="103"/>
      <c r="BE87" s="101"/>
      <c r="BF87" s="102"/>
      <c r="BG87" s="102"/>
      <c r="BH87" s="102"/>
      <c r="BI87" s="102"/>
      <c r="BJ87" s="105"/>
      <c r="BK87" s="102"/>
      <c r="BL87" s="102"/>
      <c r="BM87" s="102"/>
      <c r="BN87" s="104"/>
      <c r="BO87" s="102"/>
      <c r="BP87" s="102"/>
      <c r="BQ87" s="102"/>
      <c r="BR87" s="102"/>
      <c r="BS87" s="102"/>
      <c r="BT87" s="105"/>
      <c r="BU87" s="102"/>
      <c r="BV87" s="102"/>
      <c r="BW87" s="102"/>
      <c r="BX87" s="104"/>
      <c r="BY87" s="102"/>
      <c r="BZ87" s="102"/>
      <c r="CA87" s="102"/>
      <c r="CB87" s="102"/>
      <c r="CC87" s="103"/>
      <c r="CD87" s="101"/>
      <c r="CE87" s="102"/>
      <c r="CF87" s="102"/>
      <c r="CG87" s="102"/>
      <c r="CH87" s="102"/>
      <c r="CI87" s="105"/>
      <c r="CJ87" s="102"/>
      <c r="CK87" s="102"/>
      <c r="CL87" s="102"/>
      <c r="CM87" s="104"/>
      <c r="CN87" s="102"/>
      <c r="CO87" s="102"/>
      <c r="CP87" s="102"/>
      <c r="CQ87" s="102"/>
      <c r="CR87" s="102"/>
      <c r="CS87" s="105"/>
      <c r="CT87" s="102"/>
      <c r="CU87" s="102"/>
      <c r="CV87" s="102"/>
      <c r="CW87" s="104"/>
      <c r="CX87" s="102"/>
      <c r="CY87" s="102"/>
      <c r="CZ87" s="102"/>
      <c r="DA87" s="102"/>
      <c r="DB87" s="102"/>
      <c r="DC87" s="130">
        <f t="shared" si="6"/>
        <v>0</v>
      </c>
      <c r="DD87" s="130">
        <f t="shared" si="7"/>
        <v>0</v>
      </c>
      <c r="DE87" s="130">
        <f t="shared" si="8"/>
        <v>0</v>
      </c>
      <c r="DF87" s="130">
        <f t="shared" si="9"/>
        <v>0</v>
      </c>
      <c r="DG87" s="131">
        <f t="shared" si="10"/>
        <v>0</v>
      </c>
    </row>
    <row r="88" spans="1:111" x14ac:dyDescent="0.25">
      <c r="A88" s="153" t="str">
        <f>'Enfants+Enseignants'!A86</f>
        <v>NGUYEN Lucas</v>
      </c>
      <c r="B88" s="98"/>
      <c r="C88" s="99"/>
      <c r="D88" s="99"/>
      <c r="E88" s="99"/>
      <c r="F88" s="100"/>
      <c r="G88" s="98"/>
      <c r="H88" s="99"/>
      <c r="I88" s="99"/>
      <c r="J88" s="99"/>
      <c r="K88" s="100"/>
      <c r="L88" s="99"/>
      <c r="M88" s="99"/>
      <c r="N88" s="99"/>
      <c r="O88" s="99"/>
      <c r="P88" s="99"/>
      <c r="Q88" s="98"/>
      <c r="R88" s="99"/>
      <c r="S88" s="99"/>
      <c r="T88" s="99"/>
      <c r="U88" s="100"/>
      <c r="V88" s="99"/>
      <c r="W88" s="99"/>
      <c r="X88" s="99"/>
      <c r="Y88" s="99"/>
      <c r="Z88" s="100"/>
      <c r="AA88" s="101"/>
      <c r="AB88" s="102"/>
      <c r="AC88" s="102"/>
      <c r="AD88" s="102"/>
      <c r="AE88" s="102"/>
      <c r="AF88" s="101"/>
      <c r="AG88" s="102"/>
      <c r="AH88" s="102"/>
      <c r="AI88" s="102"/>
      <c r="AJ88" s="103"/>
      <c r="AK88" s="102"/>
      <c r="AL88" s="102"/>
      <c r="AM88" s="102"/>
      <c r="AN88" s="102"/>
      <c r="AO88" s="104"/>
      <c r="AP88" s="102"/>
      <c r="AQ88" s="102"/>
      <c r="AR88" s="102"/>
      <c r="AS88" s="102"/>
      <c r="AT88" s="102"/>
      <c r="AU88" s="105"/>
      <c r="AV88" s="102"/>
      <c r="AW88" s="102"/>
      <c r="AX88" s="102"/>
      <c r="AY88" s="104"/>
      <c r="AZ88" s="102"/>
      <c r="BA88" s="102"/>
      <c r="BB88" s="102"/>
      <c r="BC88" s="102"/>
      <c r="BD88" s="103"/>
      <c r="BE88" s="101"/>
      <c r="BF88" s="102"/>
      <c r="BG88" s="102"/>
      <c r="BH88" s="102"/>
      <c r="BI88" s="102"/>
      <c r="BJ88" s="105"/>
      <c r="BK88" s="102"/>
      <c r="BL88" s="102"/>
      <c r="BM88" s="102"/>
      <c r="BN88" s="104"/>
      <c r="BO88" s="102"/>
      <c r="BP88" s="102"/>
      <c r="BQ88" s="102"/>
      <c r="BR88" s="102"/>
      <c r="BS88" s="102"/>
      <c r="BT88" s="105"/>
      <c r="BU88" s="102"/>
      <c r="BV88" s="102"/>
      <c r="BW88" s="102"/>
      <c r="BX88" s="104"/>
      <c r="BY88" s="102"/>
      <c r="BZ88" s="102"/>
      <c r="CA88" s="102"/>
      <c r="CB88" s="102"/>
      <c r="CC88" s="103"/>
      <c r="CD88" s="101"/>
      <c r="CE88" s="102"/>
      <c r="CF88" s="102"/>
      <c r="CG88" s="102"/>
      <c r="CH88" s="102"/>
      <c r="CI88" s="105"/>
      <c r="CJ88" s="102"/>
      <c r="CK88" s="102"/>
      <c r="CL88" s="102"/>
      <c r="CM88" s="104"/>
      <c r="CN88" s="102"/>
      <c r="CO88" s="102"/>
      <c r="CP88" s="102"/>
      <c r="CQ88" s="102"/>
      <c r="CR88" s="102"/>
      <c r="CS88" s="105"/>
      <c r="CT88" s="102"/>
      <c r="CU88" s="102"/>
      <c r="CV88" s="102"/>
      <c r="CW88" s="104"/>
      <c r="CX88" s="102"/>
      <c r="CY88" s="102"/>
      <c r="CZ88" s="102"/>
      <c r="DA88" s="102"/>
      <c r="DB88" s="102"/>
      <c r="DC88" s="130">
        <f t="shared" si="6"/>
        <v>0</v>
      </c>
      <c r="DD88" s="130">
        <f t="shared" si="7"/>
        <v>0</v>
      </c>
      <c r="DE88" s="130">
        <f t="shared" si="8"/>
        <v>0</v>
      </c>
      <c r="DF88" s="130">
        <f t="shared" si="9"/>
        <v>0</v>
      </c>
      <c r="DG88" s="131">
        <f t="shared" si="10"/>
        <v>0</v>
      </c>
    </row>
    <row r="89" spans="1:111" x14ac:dyDescent="0.25">
      <c r="A89" s="153" t="str">
        <f>'Enfants+Enseignants'!A87</f>
        <v>PAILLAUD Gabriel</v>
      </c>
      <c r="B89" s="98"/>
      <c r="C89" s="99"/>
      <c r="D89" s="99"/>
      <c r="E89" s="99"/>
      <c r="F89" s="100"/>
      <c r="G89" s="98"/>
      <c r="H89" s="99"/>
      <c r="I89" s="99"/>
      <c r="J89" s="99"/>
      <c r="K89" s="100"/>
      <c r="L89" s="99"/>
      <c r="M89" s="99"/>
      <c r="N89" s="99"/>
      <c r="O89" s="99"/>
      <c r="P89" s="99"/>
      <c r="Q89" s="98"/>
      <c r="R89" s="99"/>
      <c r="S89" s="99"/>
      <c r="T89" s="99"/>
      <c r="U89" s="100"/>
      <c r="V89" s="99"/>
      <c r="W89" s="99"/>
      <c r="X89" s="99"/>
      <c r="Y89" s="99"/>
      <c r="Z89" s="100"/>
      <c r="AA89" s="101"/>
      <c r="AB89" s="102"/>
      <c r="AC89" s="102"/>
      <c r="AD89" s="102"/>
      <c r="AE89" s="102"/>
      <c r="AF89" s="101"/>
      <c r="AG89" s="102"/>
      <c r="AH89" s="102"/>
      <c r="AI89" s="102"/>
      <c r="AJ89" s="103"/>
      <c r="AK89" s="102"/>
      <c r="AL89" s="102"/>
      <c r="AM89" s="102"/>
      <c r="AN89" s="102"/>
      <c r="AO89" s="104"/>
      <c r="AP89" s="102"/>
      <c r="AQ89" s="102"/>
      <c r="AR89" s="102"/>
      <c r="AS89" s="102"/>
      <c r="AT89" s="102"/>
      <c r="AU89" s="105"/>
      <c r="AV89" s="102"/>
      <c r="AW89" s="102"/>
      <c r="AX89" s="102"/>
      <c r="AY89" s="104"/>
      <c r="AZ89" s="102"/>
      <c r="BA89" s="102"/>
      <c r="BB89" s="102"/>
      <c r="BC89" s="102"/>
      <c r="BD89" s="103"/>
      <c r="BE89" s="101"/>
      <c r="BF89" s="102"/>
      <c r="BG89" s="102"/>
      <c r="BH89" s="102"/>
      <c r="BI89" s="102"/>
      <c r="BJ89" s="105"/>
      <c r="BK89" s="102"/>
      <c r="BL89" s="102"/>
      <c r="BM89" s="102"/>
      <c r="BN89" s="104"/>
      <c r="BO89" s="102"/>
      <c r="BP89" s="102"/>
      <c r="BQ89" s="102"/>
      <c r="BR89" s="102"/>
      <c r="BS89" s="102"/>
      <c r="BT89" s="105"/>
      <c r="BU89" s="102"/>
      <c r="BV89" s="102"/>
      <c r="BW89" s="102"/>
      <c r="BX89" s="104"/>
      <c r="BY89" s="102"/>
      <c r="BZ89" s="102"/>
      <c r="CA89" s="102"/>
      <c r="CB89" s="102"/>
      <c r="CC89" s="103"/>
      <c r="CD89" s="101"/>
      <c r="CE89" s="102"/>
      <c r="CF89" s="102"/>
      <c r="CG89" s="102"/>
      <c r="CH89" s="102"/>
      <c r="CI89" s="105"/>
      <c r="CJ89" s="102"/>
      <c r="CK89" s="102"/>
      <c r="CL89" s="102"/>
      <c r="CM89" s="104"/>
      <c r="CN89" s="102"/>
      <c r="CO89" s="102"/>
      <c r="CP89" s="102"/>
      <c r="CQ89" s="102"/>
      <c r="CR89" s="102"/>
      <c r="CS89" s="105"/>
      <c r="CT89" s="102"/>
      <c r="CU89" s="102"/>
      <c r="CV89" s="102"/>
      <c r="CW89" s="104"/>
      <c r="CX89" s="102"/>
      <c r="CY89" s="102"/>
      <c r="CZ89" s="102"/>
      <c r="DA89" s="102"/>
      <c r="DB89" s="102"/>
      <c r="DC89" s="130">
        <f t="shared" si="6"/>
        <v>0</v>
      </c>
      <c r="DD89" s="130">
        <f t="shared" si="7"/>
        <v>0</v>
      </c>
      <c r="DE89" s="130">
        <f t="shared" si="8"/>
        <v>0</v>
      </c>
      <c r="DF89" s="130">
        <f t="shared" si="9"/>
        <v>0</v>
      </c>
      <c r="DG89" s="131">
        <f t="shared" si="10"/>
        <v>0</v>
      </c>
    </row>
    <row r="90" spans="1:111" x14ac:dyDescent="0.25">
      <c r="A90" s="153" t="str">
        <f>'Enfants+Enseignants'!A88</f>
        <v>PAULMIER Augustin</v>
      </c>
      <c r="B90" s="98"/>
      <c r="C90" s="99"/>
      <c r="D90" s="99"/>
      <c r="E90" s="99"/>
      <c r="F90" s="100"/>
      <c r="G90" s="98"/>
      <c r="H90" s="99"/>
      <c r="I90" s="99"/>
      <c r="J90" s="99"/>
      <c r="K90" s="100"/>
      <c r="L90" s="99"/>
      <c r="M90" s="99"/>
      <c r="N90" s="99"/>
      <c r="O90" s="99"/>
      <c r="P90" s="99"/>
      <c r="Q90" s="98"/>
      <c r="R90" s="99"/>
      <c r="S90" s="99"/>
      <c r="T90" s="99"/>
      <c r="U90" s="100"/>
      <c r="V90" s="99"/>
      <c r="W90" s="99"/>
      <c r="X90" s="99"/>
      <c r="Y90" s="99"/>
      <c r="Z90" s="100"/>
      <c r="AA90" s="101"/>
      <c r="AB90" s="102"/>
      <c r="AC90" s="102"/>
      <c r="AD90" s="102"/>
      <c r="AE90" s="102"/>
      <c r="AF90" s="101"/>
      <c r="AG90" s="102"/>
      <c r="AH90" s="102"/>
      <c r="AI90" s="102"/>
      <c r="AJ90" s="103"/>
      <c r="AK90" s="102"/>
      <c r="AL90" s="102"/>
      <c r="AM90" s="102"/>
      <c r="AN90" s="102"/>
      <c r="AO90" s="104"/>
      <c r="AP90" s="102"/>
      <c r="AQ90" s="102"/>
      <c r="AR90" s="102"/>
      <c r="AS90" s="102"/>
      <c r="AT90" s="102"/>
      <c r="AU90" s="105"/>
      <c r="AV90" s="102"/>
      <c r="AW90" s="102"/>
      <c r="AX90" s="102"/>
      <c r="AY90" s="104"/>
      <c r="AZ90" s="102"/>
      <c r="BA90" s="102"/>
      <c r="BB90" s="102"/>
      <c r="BC90" s="102"/>
      <c r="BD90" s="103"/>
      <c r="BE90" s="101"/>
      <c r="BF90" s="102"/>
      <c r="BG90" s="102"/>
      <c r="BH90" s="102"/>
      <c r="BI90" s="102"/>
      <c r="BJ90" s="105"/>
      <c r="BK90" s="102"/>
      <c r="BL90" s="102"/>
      <c r="BM90" s="102"/>
      <c r="BN90" s="104"/>
      <c r="BO90" s="102"/>
      <c r="BP90" s="102"/>
      <c r="BQ90" s="102"/>
      <c r="BR90" s="102"/>
      <c r="BS90" s="102"/>
      <c r="BT90" s="105"/>
      <c r="BU90" s="102"/>
      <c r="BV90" s="102"/>
      <c r="BW90" s="102"/>
      <c r="BX90" s="104"/>
      <c r="BY90" s="102"/>
      <c r="BZ90" s="102"/>
      <c r="CA90" s="102"/>
      <c r="CB90" s="102"/>
      <c r="CC90" s="103"/>
      <c r="CD90" s="101"/>
      <c r="CE90" s="102"/>
      <c r="CF90" s="102"/>
      <c r="CG90" s="102"/>
      <c r="CH90" s="102"/>
      <c r="CI90" s="105"/>
      <c r="CJ90" s="102"/>
      <c r="CK90" s="102"/>
      <c r="CL90" s="102"/>
      <c r="CM90" s="104"/>
      <c r="CN90" s="102"/>
      <c r="CO90" s="102"/>
      <c r="CP90" s="102"/>
      <c r="CQ90" s="102"/>
      <c r="CR90" s="102"/>
      <c r="CS90" s="105"/>
      <c r="CT90" s="102"/>
      <c r="CU90" s="102"/>
      <c r="CV90" s="102"/>
      <c r="CW90" s="104"/>
      <c r="CX90" s="102"/>
      <c r="CY90" s="102"/>
      <c r="CZ90" s="102"/>
      <c r="DA90" s="102"/>
      <c r="DB90" s="102"/>
      <c r="DC90" s="130">
        <f t="shared" si="6"/>
        <v>0</v>
      </c>
      <c r="DD90" s="130">
        <f t="shared" si="7"/>
        <v>0</v>
      </c>
      <c r="DE90" s="130">
        <f t="shared" si="8"/>
        <v>0</v>
      </c>
      <c r="DF90" s="130">
        <f t="shared" si="9"/>
        <v>0</v>
      </c>
      <c r="DG90" s="131">
        <f t="shared" si="10"/>
        <v>0</v>
      </c>
    </row>
    <row r="91" spans="1:111" x14ac:dyDescent="0.25">
      <c r="A91" s="153" t="str">
        <f>'Enfants+Enseignants'!A89</f>
        <v>PENAULT Inès</v>
      </c>
      <c r="B91" s="98"/>
      <c r="C91" s="99"/>
      <c r="D91" s="99"/>
      <c r="E91" s="99"/>
      <c r="F91" s="100"/>
      <c r="G91" s="98"/>
      <c r="H91" s="99"/>
      <c r="I91" s="99"/>
      <c r="J91" s="99"/>
      <c r="K91" s="100"/>
      <c r="L91" s="99"/>
      <c r="M91" s="99"/>
      <c r="N91" s="99"/>
      <c r="O91" s="99"/>
      <c r="P91" s="99"/>
      <c r="Q91" s="98"/>
      <c r="R91" s="99"/>
      <c r="S91" s="99"/>
      <c r="T91" s="99"/>
      <c r="U91" s="100"/>
      <c r="V91" s="99"/>
      <c r="W91" s="99"/>
      <c r="X91" s="99"/>
      <c r="Y91" s="99"/>
      <c r="Z91" s="100"/>
      <c r="AA91" s="101"/>
      <c r="AB91" s="102"/>
      <c r="AC91" s="102"/>
      <c r="AD91" s="102"/>
      <c r="AE91" s="102"/>
      <c r="AF91" s="101"/>
      <c r="AG91" s="102"/>
      <c r="AH91" s="102"/>
      <c r="AI91" s="102"/>
      <c r="AJ91" s="103"/>
      <c r="AK91" s="102"/>
      <c r="AL91" s="102"/>
      <c r="AM91" s="102"/>
      <c r="AN91" s="102"/>
      <c r="AO91" s="104"/>
      <c r="AP91" s="102"/>
      <c r="AQ91" s="102"/>
      <c r="AR91" s="102"/>
      <c r="AS91" s="102"/>
      <c r="AT91" s="102"/>
      <c r="AU91" s="105"/>
      <c r="AV91" s="102"/>
      <c r="AW91" s="102"/>
      <c r="AX91" s="102"/>
      <c r="AY91" s="104"/>
      <c r="AZ91" s="102"/>
      <c r="BA91" s="102"/>
      <c r="BB91" s="102"/>
      <c r="BC91" s="102"/>
      <c r="BD91" s="103"/>
      <c r="BE91" s="101"/>
      <c r="BF91" s="102"/>
      <c r="BG91" s="102"/>
      <c r="BH91" s="102"/>
      <c r="BI91" s="102"/>
      <c r="BJ91" s="105"/>
      <c r="BK91" s="102"/>
      <c r="BL91" s="102"/>
      <c r="BM91" s="102"/>
      <c r="BN91" s="104"/>
      <c r="BO91" s="102"/>
      <c r="BP91" s="102"/>
      <c r="BQ91" s="102"/>
      <c r="BR91" s="102"/>
      <c r="BS91" s="102"/>
      <c r="BT91" s="105"/>
      <c r="BU91" s="102"/>
      <c r="BV91" s="102"/>
      <c r="BW91" s="102"/>
      <c r="BX91" s="104"/>
      <c r="BY91" s="102"/>
      <c r="BZ91" s="102"/>
      <c r="CA91" s="102"/>
      <c r="CB91" s="102"/>
      <c r="CC91" s="103"/>
      <c r="CD91" s="101"/>
      <c r="CE91" s="102"/>
      <c r="CF91" s="102"/>
      <c r="CG91" s="102"/>
      <c r="CH91" s="102"/>
      <c r="CI91" s="105"/>
      <c r="CJ91" s="102"/>
      <c r="CK91" s="102"/>
      <c r="CL91" s="102"/>
      <c r="CM91" s="104"/>
      <c r="CN91" s="102"/>
      <c r="CO91" s="102"/>
      <c r="CP91" s="102"/>
      <c r="CQ91" s="102"/>
      <c r="CR91" s="102"/>
      <c r="CS91" s="105"/>
      <c r="CT91" s="102"/>
      <c r="CU91" s="102"/>
      <c r="CV91" s="102"/>
      <c r="CW91" s="104"/>
      <c r="CX91" s="102"/>
      <c r="CY91" s="102"/>
      <c r="CZ91" s="102"/>
      <c r="DA91" s="102"/>
      <c r="DB91" s="102"/>
      <c r="DC91" s="130">
        <f t="shared" si="6"/>
        <v>0</v>
      </c>
      <c r="DD91" s="130">
        <f t="shared" si="7"/>
        <v>0</v>
      </c>
      <c r="DE91" s="130">
        <f t="shared" si="8"/>
        <v>0</v>
      </c>
      <c r="DF91" s="130">
        <f t="shared" si="9"/>
        <v>0</v>
      </c>
      <c r="DG91" s="131">
        <f t="shared" si="10"/>
        <v>0</v>
      </c>
    </row>
    <row r="92" spans="1:111" x14ac:dyDescent="0.25">
      <c r="A92" s="153" t="str">
        <f>'Enfants+Enseignants'!A90</f>
        <v>PENAULT Lola</v>
      </c>
      <c r="B92" s="98"/>
      <c r="C92" s="99"/>
      <c r="D92" s="99"/>
      <c r="E92" s="99"/>
      <c r="F92" s="100"/>
      <c r="G92" s="98"/>
      <c r="H92" s="99"/>
      <c r="I92" s="99"/>
      <c r="J92" s="99"/>
      <c r="K92" s="100"/>
      <c r="L92" s="99"/>
      <c r="M92" s="99"/>
      <c r="N92" s="99"/>
      <c r="O92" s="99"/>
      <c r="P92" s="99"/>
      <c r="Q92" s="98"/>
      <c r="R92" s="99"/>
      <c r="S92" s="99"/>
      <c r="T92" s="99"/>
      <c r="U92" s="100"/>
      <c r="V92" s="99"/>
      <c r="W92" s="99"/>
      <c r="X92" s="99"/>
      <c r="Y92" s="99"/>
      <c r="Z92" s="100"/>
      <c r="AA92" s="101"/>
      <c r="AB92" s="102"/>
      <c r="AC92" s="102"/>
      <c r="AD92" s="102"/>
      <c r="AE92" s="102"/>
      <c r="AF92" s="101"/>
      <c r="AG92" s="102"/>
      <c r="AH92" s="102"/>
      <c r="AI92" s="102"/>
      <c r="AJ92" s="103"/>
      <c r="AK92" s="102"/>
      <c r="AL92" s="102"/>
      <c r="AM92" s="102"/>
      <c r="AN92" s="102"/>
      <c r="AO92" s="104"/>
      <c r="AP92" s="102"/>
      <c r="AQ92" s="102"/>
      <c r="AR92" s="102"/>
      <c r="AS92" s="102"/>
      <c r="AT92" s="102"/>
      <c r="AU92" s="105"/>
      <c r="AV92" s="102"/>
      <c r="AW92" s="102"/>
      <c r="AX92" s="102"/>
      <c r="AY92" s="104"/>
      <c r="AZ92" s="102"/>
      <c r="BA92" s="102"/>
      <c r="BB92" s="102"/>
      <c r="BC92" s="102"/>
      <c r="BD92" s="103"/>
      <c r="BE92" s="101"/>
      <c r="BF92" s="102"/>
      <c r="BG92" s="102"/>
      <c r="BH92" s="102"/>
      <c r="BI92" s="102"/>
      <c r="BJ92" s="105"/>
      <c r="BK92" s="102"/>
      <c r="BL92" s="102"/>
      <c r="BM92" s="102"/>
      <c r="BN92" s="104"/>
      <c r="BO92" s="102"/>
      <c r="BP92" s="102"/>
      <c r="BQ92" s="102"/>
      <c r="BR92" s="102"/>
      <c r="BS92" s="102"/>
      <c r="BT92" s="105"/>
      <c r="BU92" s="102"/>
      <c r="BV92" s="102"/>
      <c r="BW92" s="102"/>
      <c r="BX92" s="104"/>
      <c r="BY92" s="102"/>
      <c r="BZ92" s="102"/>
      <c r="CA92" s="102"/>
      <c r="CB92" s="102"/>
      <c r="CC92" s="103"/>
      <c r="CD92" s="101"/>
      <c r="CE92" s="102"/>
      <c r="CF92" s="102"/>
      <c r="CG92" s="102"/>
      <c r="CH92" s="102"/>
      <c r="CI92" s="105"/>
      <c r="CJ92" s="102"/>
      <c r="CK92" s="102"/>
      <c r="CL92" s="102"/>
      <c r="CM92" s="104"/>
      <c r="CN92" s="102"/>
      <c r="CO92" s="102"/>
      <c r="CP92" s="102"/>
      <c r="CQ92" s="102"/>
      <c r="CR92" s="102"/>
      <c r="CS92" s="105"/>
      <c r="CT92" s="102"/>
      <c r="CU92" s="102"/>
      <c r="CV92" s="102"/>
      <c r="CW92" s="104"/>
      <c r="CX92" s="102"/>
      <c r="CY92" s="102"/>
      <c r="CZ92" s="102"/>
      <c r="DA92" s="102"/>
      <c r="DB92" s="102"/>
      <c r="DC92" s="130">
        <f t="shared" si="6"/>
        <v>0</v>
      </c>
      <c r="DD92" s="130">
        <f t="shared" si="7"/>
        <v>0</v>
      </c>
      <c r="DE92" s="130">
        <f t="shared" si="8"/>
        <v>0</v>
      </c>
      <c r="DF92" s="130">
        <f t="shared" si="9"/>
        <v>0</v>
      </c>
      <c r="DG92" s="131">
        <f t="shared" si="10"/>
        <v>0</v>
      </c>
    </row>
    <row r="93" spans="1:111" x14ac:dyDescent="0.25">
      <c r="A93" s="153" t="str">
        <f>'Enfants+Enseignants'!A91</f>
        <v>PLANTADE Ethan</v>
      </c>
      <c r="B93" s="98"/>
      <c r="C93" s="99"/>
      <c r="D93" s="99"/>
      <c r="E93" s="99"/>
      <c r="F93" s="100"/>
      <c r="G93" s="98"/>
      <c r="H93" s="99"/>
      <c r="I93" s="99"/>
      <c r="J93" s="99"/>
      <c r="K93" s="100"/>
      <c r="L93" s="99"/>
      <c r="M93" s="99"/>
      <c r="N93" s="99"/>
      <c r="O93" s="99"/>
      <c r="P93" s="99"/>
      <c r="Q93" s="98"/>
      <c r="R93" s="99"/>
      <c r="S93" s="99"/>
      <c r="T93" s="99"/>
      <c r="U93" s="100"/>
      <c r="V93" s="99"/>
      <c r="W93" s="99"/>
      <c r="X93" s="99"/>
      <c r="Y93" s="99"/>
      <c r="Z93" s="100"/>
      <c r="AA93" s="101"/>
      <c r="AB93" s="102"/>
      <c r="AC93" s="102"/>
      <c r="AD93" s="102"/>
      <c r="AE93" s="102"/>
      <c r="AF93" s="101"/>
      <c r="AG93" s="102"/>
      <c r="AH93" s="102"/>
      <c r="AI93" s="102"/>
      <c r="AJ93" s="103"/>
      <c r="AK93" s="102"/>
      <c r="AL93" s="102"/>
      <c r="AM93" s="102"/>
      <c r="AN93" s="102"/>
      <c r="AO93" s="104"/>
      <c r="AP93" s="102"/>
      <c r="AQ93" s="102"/>
      <c r="AR93" s="102"/>
      <c r="AS93" s="102"/>
      <c r="AT93" s="102"/>
      <c r="AU93" s="105"/>
      <c r="AV93" s="102"/>
      <c r="AW93" s="102"/>
      <c r="AX93" s="102"/>
      <c r="AY93" s="104"/>
      <c r="AZ93" s="102"/>
      <c r="BA93" s="102"/>
      <c r="BB93" s="102"/>
      <c r="BC93" s="102"/>
      <c r="BD93" s="103"/>
      <c r="BE93" s="101"/>
      <c r="BF93" s="102"/>
      <c r="BG93" s="102"/>
      <c r="BH93" s="102"/>
      <c r="BI93" s="102"/>
      <c r="BJ93" s="105"/>
      <c r="BK93" s="102"/>
      <c r="BL93" s="102"/>
      <c r="BM93" s="102"/>
      <c r="BN93" s="104"/>
      <c r="BO93" s="102"/>
      <c r="BP93" s="102"/>
      <c r="BQ93" s="102"/>
      <c r="BR93" s="102"/>
      <c r="BS93" s="102"/>
      <c r="BT93" s="105"/>
      <c r="BU93" s="102"/>
      <c r="BV93" s="102"/>
      <c r="BW93" s="102"/>
      <c r="BX93" s="104"/>
      <c r="BY93" s="102"/>
      <c r="BZ93" s="102"/>
      <c r="CA93" s="102"/>
      <c r="CB93" s="102"/>
      <c r="CC93" s="103"/>
      <c r="CD93" s="101"/>
      <c r="CE93" s="102"/>
      <c r="CF93" s="102"/>
      <c r="CG93" s="102"/>
      <c r="CH93" s="102"/>
      <c r="CI93" s="105"/>
      <c r="CJ93" s="102"/>
      <c r="CK93" s="102"/>
      <c r="CL93" s="102"/>
      <c r="CM93" s="104"/>
      <c r="CN93" s="102"/>
      <c r="CO93" s="102"/>
      <c r="CP93" s="102"/>
      <c r="CQ93" s="102"/>
      <c r="CR93" s="102"/>
      <c r="CS93" s="105"/>
      <c r="CT93" s="102"/>
      <c r="CU93" s="102"/>
      <c r="CV93" s="102"/>
      <c r="CW93" s="104"/>
      <c r="CX93" s="102"/>
      <c r="CY93" s="102"/>
      <c r="CZ93" s="102"/>
      <c r="DA93" s="102"/>
      <c r="DB93" s="102"/>
      <c r="DC93" s="130">
        <f t="shared" si="6"/>
        <v>0</v>
      </c>
      <c r="DD93" s="130">
        <f t="shared" si="7"/>
        <v>0</v>
      </c>
      <c r="DE93" s="130">
        <f t="shared" si="8"/>
        <v>0</v>
      </c>
      <c r="DF93" s="130">
        <f t="shared" si="9"/>
        <v>0</v>
      </c>
      <c r="DG93" s="131">
        <f t="shared" si="10"/>
        <v>0</v>
      </c>
    </row>
    <row r="94" spans="1:111" x14ac:dyDescent="0.25">
      <c r="A94" s="153" t="str">
        <f>'Enfants+Enseignants'!A92</f>
        <v>POIRIER-CHAPOLIN Luis</v>
      </c>
      <c r="B94" s="98"/>
      <c r="C94" s="99"/>
      <c r="D94" s="99"/>
      <c r="E94" s="99"/>
      <c r="F94" s="100"/>
      <c r="G94" s="98"/>
      <c r="H94" s="99"/>
      <c r="I94" s="99"/>
      <c r="J94" s="99"/>
      <c r="K94" s="100"/>
      <c r="L94" s="99"/>
      <c r="M94" s="99"/>
      <c r="N94" s="99"/>
      <c r="O94" s="99"/>
      <c r="P94" s="99"/>
      <c r="Q94" s="98"/>
      <c r="R94" s="99"/>
      <c r="S94" s="99"/>
      <c r="T94" s="99"/>
      <c r="U94" s="100"/>
      <c r="V94" s="99"/>
      <c r="W94" s="99"/>
      <c r="X94" s="99"/>
      <c r="Y94" s="99"/>
      <c r="Z94" s="100"/>
      <c r="AA94" s="101"/>
      <c r="AB94" s="102"/>
      <c r="AC94" s="102"/>
      <c r="AD94" s="102"/>
      <c r="AE94" s="102"/>
      <c r="AF94" s="101"/>
      <c r="AG94" s="102"/>
      <c r="AH94" s="102"/>
      <c r="AI94" s="102"/>
      <c r="AJ94" s="103"/>
      <c r="AK94" s="102"/>
      <c r="AL94" s="102"/>
      <c r="AM94" s="102"/>
      <c r="AN94" s="102"/>
      <c r="AO94" s="104"/>
      <c r="AP94" s="102"/>
      <c r="AQ94" s="102"/>
      <c r="AR94" s="102"/>
      <c r="AS94" s="102"/>
      <c r="AT94" s="102"/>
      <c r="AU94" s="105"/>
      <c r="AV94" s="102"/>
      <c r="AW94" s="102"/>
      <c r="AX94" s="102"/>
      <c r="AY94" s="104"/>
      <c r="AZ94" s="102"/>
      <c r="BA94" s="102"/>
      <c r="BB94" s="102"/>
      <c r="BC94" s="102"/>
      <c r="BD94" s="103"/>
      <c r="BE94" s="101"/>
      <c r="BF94" s="102"/>
      <c r="BG94" s="102"/>
      <c r="BH94" s="102"/>
      <c r="BI94" s="102"/>
      <c r="BJ94" s="105"/>
      <c r="BK94" s="102"/>
      <c r="BL94" s="102"/>
      <c r="BM94" s="102"/>
      <c r="BN94" s="104"/>
      <c r="BO94" s="102"/>
      <c r="BP94" s="102"/>
      <c r="BQ94" s="102"/>
      <c r="BR94" s="102"/>
      <c r="BS94" s="102"/>
      <c r="BT94" s="105"/>
      <c r="BU94" s="102"/>
      <c r="BV94" s="102"/>
      <c r="BW94" s="102"/>
      <c r="BX94" s="104"/>
      <c r="BY94" s="102"/>
      <c r="BZ94" s="102"/>
      <c r="CA94" s="102"/>
      <c r="CB94" s="102"/>
      <c r="CC94" s="103"/>
      <c r="CD94" s="101"/>
      <c r="CE94" s="102"/>
      <c r="CF94" s="102"/>
      <c r="CG94" s="102"/>
      <c r="CH94" s="102"/>
      <c r="CI94" s="105"/>
      <c r="CJ94" s="102"/>
      <c r="CK94" s="102"/>
      <c r="CL94" s="102"/>
      <c r="CM94" s="104"/>
      <c r="CN94" s="102"/>
      <c r="CO94" s="102"/>
      <c r="CP94" s="102"/>
      <c r="CQ94" s="102"/>
      <c r="CR94" s="102"/>
      <c r="CS94" s="105"/>
      <c r="CT94" s="102"/>
      <c r="CU94" s="102"/>
      <c r="CV94" s="102"/>
      <c r="CW94" s="104"/>
      <c r="CX94" s="102"/>
      <c r="CY94" s="102"/>
      <c r="CZ94" s="102"/>
      <c r="DA94" s="102"/>
      <c r="DB94" s="102"/>
      <c r="DC94" s="130">
        <f t="shared" si="6"/>
        <v>0</v>
      </c>
      <c r="DD94" s="130">
        <f t="shared" si="7"/>
        <v>0</v>
      </c>
      <c r="DE94" s="130">
        <f t="shared" si="8"/>
        <v>0</v>
      </c>
      <c r="DF94" s="130">
        <f t="shared" si="9"/>
        <v>0</v>
      </c>
      <c r="DG94" s="131">
        <f t="shared" si="10"/>
        <v>0</v>
      </c>
    </row>
    <row r="95" spans="1:111" x14ac:dyDescent="0.25">
      <c r="A95" s="153" t="str">
        <f>'Enfants+Enseignants'!A93</f>
        <v>PRUNET Lou</v>
      </c>
      <c r="B95" s="98"/>
      <c r="C95" s="99"/>
      <c r="D95" s="99"/>
      <c r="E95" s="99"/>
      <c r="F95" s="100"/>
      <c r="G95" s="98"/>
      <c r="H95" s="99"/>
      <c r="I95" s="99"/>
      <c r="J95" s="99"/>
      <c r="K95" s="100"/>
      <c r="L95" s="99"/>
      <c r="M95" s="99"/>
      <c r="N95" s="99"/>
      <c r="O95" s="99"/>
      <c r="P95" s="99"/>
      <c r="Q95" s="98"/>
      <c r="R95" s="99"/>
      <c r="S95" s="99"/>
      <c r="T95" s="99"/>
      <c r="U95" s="100"/>
      <c r="V95" s="99"/>
      <c r="W95" s="99"/>
      <c r="X95" s="99"/>
      <c r="Y95" s="99"/>
      <c r="Z95" s="100"/>
      <c r="AA95" s="101"/>
      <c r="AB95" s="102"/>
      <c r="AC95" s="102"/>
      <c r="AD95" s="102"/>
      <c r="AE95" s="102"/>
      <c r="AF95" s="101"/>
      <c r="AG95" s="102"/>
      <c r="AH95" s="102"/>
      <c r="AI95" s="102"/>
      <c r="AJ95" s="103"/>
      <c r="AK95" s="102"/>
      <c r="AL95" s="102"/>
      <c r="AM95" s="102"/>
      <c r="AN95" s="102"/>
      <c r="AO95" s="104"/>
      <c r="AP95" s="102"/>
      <c r="AQ95" s="102"/>
      <c r="AR95" s="102"/>
      <c r="AS95" s="102"/>
      <c r="AT95" s="102"/>
      <c r="AU95" s="105"/>
      <c r="AV95" s="102"/>
      <c r="AW95" s="102"/>
      <c r="AX95" s="102"/>
      <c r="AY95" s="104"/>
      <c r="AZ95" s="102"/>
      <c r="BA95" s="102"/>
      <c r="BB95" s="102"/>
      <c r="BC95" s="102"/>
      <c r="BD95" s="103"/>
      <c r="BE95" s="101"/>
      <c r="BF95" s="102"/>
      <c r="BG95" s="102"/>
      <c r="BH95" s="102"/>
      <c r="BI95" s="102"/>
      <c r="BJ95" s="105"/>
      <c r="BK95" s="102"/>
      <c r="BL95" s="102"/>
      <c r="BM95" s="102"/>
      <c r="BN95" s="104"/>
      <c r="BO95" s="102"/>
      <c r="BP95" s="102"/>
      <c r="BQ95" s="102"/>
      <c r="BR95" s="102"/>
      <c r="BS95" s="102"/>
      <c r="BT95" s="105"/>
      <c r="BU95" s="102"/>
      <c r="BV95" s="102"/>
      <c r="BW95" s="102"/>
      <c r="BX95" s="104"/>
      <c r="BY95" s="102"/>
      <c r="BZ95" s="102"/>
      <c r="CA95" s="102"/>
      <c r="CB95" s="102"/>
      <c r="CC95" s="103"/>
      <c r="CD95" s="101"/>
      <c r="CE95" s="102"/>
      <c r="CF95" s="102"/>
      <c r="CG95" s="102"/>
      <c r="CH95" s="102"/>
      <c r="CI95" s="105"/>
      <c r="CJ95" s="102"/>
      <c r="CK95" s="102"/>
      <c r="CL95" s="102"/>
      <c r="CM95" s="104"/>
      <c r="CN95" s="102"/>
      <c r="CO95" s="102"/>
      <c r="CP95" s="102"/>
      <c r="CQ95" s="102"/>
      <c r="CR95" s="102"/>
      <c r="CS95" s="105"/>
      <c r="CT95" s="102"/>
      <c r="CU95" s="102"/>
      <c r="CV95" s="102"/>
      <c r="CW95" s="104"/>
      <c r="CX95" s="102"/>
      <c r="CY95" s="102"/>
      <c r="CZ95" s="102"/>
      <c r="DA95" s="102"/>
      <c r="DB95" s="102"/>
      <c r="DC95" s="130">
        <f t="shared" si="6"/>
        <v>0</v>
      </c>
      <c r="DD95" s="130">
        <f t="shared" si="7"/>
        <v>0</v>
      </c>
      <c r="DE95" s="130">
        <f t="shared" si="8"/>
        <v>0</v>
      </c>
      <c r="DF95" s="130">
        <f t="shared" si="9"/>
        <v>0</v>
      </c>
      <c r="DG95" s="131">
        <f t="shared" si="10"/>
        <v>0</v>
      </c>
    </row>
    <row r="96" spans="1:111" x14ac:dyDescent="0.25">
      <c r="A96" s="153" t="str">
        <f>'Enfants+Enseignants'!A94</f>
        <v>PRUNET Nina</v>
      </c>
      <c r="B96" s="98"/>
      <c r="C96" s="99"/>
      <c r="D96" s="99"/>
      <c r="E96" s="99"/>
      <c r="F96" s="100"/>
      <c r="G96" s="98"/>
      <c r="H96" s="99"/>
      <c r="I96" s="99"/>
      <c r="J96" s="99"/>
      <c r="K96" s="100"/>
      <c r="L96" s="99"/>
      <c r="M96" s="99"/>
      <c r="N96" s="99"/>
      <c r="O96" s="99"/>
      <c r="P96" s="99"/>
      <c r="Q96" s="98"/>
      <c r="R96" s="99"/>
      <c r="S96" s="99"/>
      <c r="T96" s="99"/>
      <c r="U96" s="100"/>
      <c r="V96" s="99"/>
      <c r="W96" s="99"/>
      <c r="X96" s="99"/>
      <c r="Y96" s="99"/>
      <c r="Z96" s="100"/>
      <c r="AA96" s="101"/>
      <c r="AB96" s="102"/>
      <c r="AC96" s="102"/>
      <c r="AD96" s="102"/>
      <c r="AE96" s="102"/>
      <c r="AF96" s="101"/>
      <c r="AG96" s="102"/>
      <c r="AH96" s="102"/>
      <c r="AI96" s="102"/>
      <c r="AJ96" s="103"/>
      <c r="AK96" s="102"/>
      <c r="AL96" s="102"/>
      <c r="AM96" s="102"/>
      <c r="AN96" s="102"/>
      <c r="AO96" s="104"/>
      <c r="AP96" s="102"/>
      <c r="AQ96" s="102"/>
      <c r="AR96" s="102"/>
      <c r="AS96" s="102"/>
      <c r="AT96" s="102"/>
      <c r="AU96" s="105"/>
      <c r="AV96" s="102"/>
      <c r="AW96" s="102"/>
      <c r="AX96" s="102"/>
      <c r="AY96" s="104"/>
      <c r="AZ96" s="102"/>
      <c r="BA96" s="102"/>
      <c r="BB96" s="102"/>
      <c r="BC96" s="102"/>
      <c r="BD96" s="103"/>
      <c r="BE96" s="101"/>
      <c r="BF96" s="102"/>
      <c r="BG96" s="102"/>
      <c r="BH96" s="102"/>
      <c r="BI96" s="102"/>
      <c r="BJ96" s="105"/>
      <c r="BK96" s="102"/>
      <c r="BL96" s="102"/>
      <c r="BM96" s="102"/>
      <c r="BN96" s="104"/>
      <c r="BO96" s="102"/>
      <c r="BP96" s="102"/>
      <c r="BQ96" s="102"/>
      <c r="BR96" s="102"/>
      <c r="BS96" s="102"/>
      <c r="BT96" s="105"/>
      <c r="BU96" s="102"/>
      <c r="BV96" s="102"/>
      <c r="BW96" s="102"/>
      <c r="BX96" s="104"/>
      <c r="BY96" s="102"/>
      <c r="BZ96" s="102"/>
      <c r="CA96" s="102"/>
      <c r="CB96" s="102"/>
      <c r="CC96" s="103"/>
      <c r="CD96" s="101"/>
      <c r="CE96" s="102"/>
      <c r="CF96" s="102"/>
      <c r="CG96" s="102"/>
      <c r="CH96" s="102"/>
      <c r="CI96" s="105"/>
      <c r="CJ96" s="102"/>
      <c r="CK96" s="102"/>
      <c r="CL96" s="102"/>
      <c r="CM96" s="104"/>
      <c r="CN96" s="102"/>
      <c r="CO96" s="102"/>
      <c r="CP96" s="102"/>
      <c r="CQ96" s="102"/>
      <c r="CR96" s="102"/>
      <c r="CS96" s="105"/>
      <c r="CT96" s="102"/>
      <c r="CU96" s="102"/>
      <c r="CV96" s="102"/>
      <c r="CW96" s="104"/>
      <c r="CX96" s="102"/>
      <c r="CY96" s="102"/>
      <c r="CZ96" s="102"/>
      <c r="DA96" s="102"/>
      <c r="DB96" s="102"/>
      <c r="DC96" s="130">
        <f t="shared" si="6"/>
        <v>0</v>
      </c>
      <c r="DD96" s="130">
        <f t="shared" si="7"/>
        <v>0</v>
      </c>
      <c r="DE96" s="130">
        <f t="shared" si="8"/>
        <v>0</v>
      </c>
      <c r="DF96" s="130">
        <f t="shared" si="9"/>
        <v>0</v>
      </c>
      <c r="DG96" s="131">
        <f t="shared" si="10"/>
        <v>0</v>
      </c>
    </row>
    <row r="97" spans="1:111" x14ac:dyDescent="0.25">
      <c r="A97" s="153" t="str">
        <f>'Enfants+Enseignants'!A95</f>
        <v>RETORET Margaux</v>
      </c>
      <c r="B97" s="98"/>
      <c r="C97" s="99"/>
      <c r="D97" s="99"/>
      <c r="E97" s="99"/>
      <c r="F97" s="100"/>
      <c r="G97" s="98"/>
      <c r="H97" s="99"/>
      <c r="I97" s="99"/>
      <c r="J97" s="99"/>
      <c r="K97" s="100"/>
      <c r="L97" s="99"/>
      <c r="M97" s="99"/>
      <c r="N97" s="99"/>
      <c r="O97" s="99"/>
      <c r="P97" s="99"/>
      <c r="Q97" s="98"/>
      <c r="R97" s="99"/>
      <c r="S97" s="99"/>
      <c r="T97" s="99"/>
      <c r="U97" s="100"/>
      <c r="V97" s="99"/>
      <c r="W97" s="99"/>
      <c r="X97" s="99"/>
      <c r="Y97" s="99"/>
      <c r="Z97" s="100"/>
      <c r="AA97" s="101"/>
      <c r="AB97" s="102"/>
      <c r="AC97" s="102"/>
      <c r="AD97" s="102"/>
      <c r="AE97" s="102"/>
      <c r="AF97" s="101"/>
      <c r="AG97" s="102"/>
      <c r="AH97" s="102"/>
      <c r="AI97" s="102"/>
      <c r="AJ97" s="103"/>
      <c r="AK97" s="102"/>
      <c r="AL97" s="102"/>
      <c r="AM97" s="102"/>
      <c r="AN97" s="102"/>
      <c r="AO97" s="104"/>
      <c r="AP97" s="102"/>
      <c r="AQ97" s="102"/>
      <c r="AR97" s="102"/>
      <c r="AS97" s="102"/>
      <c r="AT97" s="102"/>
      <c r="AU97" s="105"/>
      <c r="AV97" s="102"/>
      <c r="AW97" s="102"/>
      <c r="AX97" s="102"/>
      <c r="AY97" s="104"/>
      <c r="AZ97" s="102"/>
      <c r="BA97" s="102"/>
      <c r="BB97" s="102"/>
      <c r="BC97" s="102"/>
      <c r="BD97" s="103"/>
      <c r="BE97" s="101"/>
      <c r="BF97" s="102"/>
      <c r="BG97" s="102"/>
      <c r="BH97" s="102"/>
      <c r="BI97" s="102"/>
      <c r="BJ97" s="105"/>
      <c r="BK97" s="102"/>
      <c r="BL97" s="102"/>
      <c r="BM97" s="102"/>
      <c r="BN97" s="104"/>
      <c r="BO97" s="102"/>
      <c r="BP97" s="102"/>
      <c r="BQ97" s="102"/>
      <c r="BR97" s="102"/>
      <c r="BS97" s="102"/>
      <c r="BT97" s="105"/>
      <c r="BU97" s="102"/>
      <c r="BV97" s="102"/>
      <c r="BW97" s="102"/>
      <c r="BX97" s="104"/>
      <c r="BY97" s="102"/>
      <c r="BZ97" s="102"/>
      <c r="CA97" s="102"/>
      <c r="CB97" s="102"/>
      <c r="CC97" s="103"/>
      <c r="CD97" s="101"/>
      <c r="CE97" s="102"/>
      <c r="CF97" s="102"/>
      <c r="CG97" s="102"/>
      <c r="CH97" s="102"/>
      <c r="CI97" s="105"/>
      <c r="CJ97" s="102"/>
      <c r="CK97" s="102"/>
      <c r="CL97" s="102"/>
      <c r="CM97" s="104"/>
      <c r="CN97" s="102"/>
      <c r="CO97" s="102"/>
      <c r="CP97" s="102"/>
      <c r="CQ97" s="102"/>
      <c r="CR97" s="102"/>
      <c r="CS97" s="105"/>
      <c r="CT97" s="102"/>
      <c r="CU97" s="102"/>
      <c r="CV97" s="102"/>
      <c r="CW97" s="104"/>
      <c r="CX97" s="102"/>
      <c r="CY97" s="102"/>
      <c r="CZ97" s="102"/>
      <c r="DA97" s="102"/>
      <c r="DB97" s="102"/>
      <c r="DC97" s="130">
        <f t="shared" si="6"/>
        <v>0</v>
      </c>
      <c r="DD97" s="130">
        <f t="shared" si="7"/>
        <v>0</v>
      </c>
      <c r="DE97" s="130">
        <f t="shared" si="8"/>
        <v>0</v>
      </c>
      <c r="DF97" s="130">
        <f t="shared" si="9"/>
        <v>0</v>
      </c>
      <c r="DG97" s="131">
        <f t="shared" si="10"/>
        <v>0</v>
      </c>
    </row>
    <row r="98" spans="1:111" x14ac:dyDescent="0.25">
      <c r="A98" s="153" t="str">
        <f>'Enfants+Enseignants'!A96</f>
        <v>RIOU Maxime</v>
      </c>
      <c r="B98" s="98"/>
      <c r="C98" s="99"/>
      <c r="D98" s="99"/>
      <c r="E98" s="99"/>
      <c r="F98" s="100"/>
      <c r="G98" s="98"/>
      <c r="H98" s="99"/>
      <c r="I98" s="99"/>
      <c r="J98" s="99"/>
      <c r="K98" s="100"/>
      <c r="L98" s="99"/>
      <c r="M98" s="99"/>
      <c r="N98" s="99"/>
      <c r="O98" s="99"/>
      <c r="P98" s="99"/>
      <c r="Q98" s="98"/>
      <c r="R98" s="99"/>
      <c r="S98" s="99"/>
      <c r="T98" s="99"/>
      <c r="U98" s="100"/>
      <c r="V98" s="99"/>
      <c r="W98" s="99"/>
      <c r="X98" s="99"/>
      <c r="Y98" s="99"/>
      <c r="Z98" s="100"/>
      <c r="AA98" s="101"/>
      <c r="AB98" s="102"/>
      <c r="AC98" s="102"/>
      <c r="AD98" s="102"/>
      <c r="AE98" s="102"/>
      <c r="AF98" s="101"/>
      <c r="AG98" s="102"/>
      <c r="AH98" s="102"/>
      <c r="AI98" s="102"/>
      <c r="AJ98" s="103"/>
      <c r="AK98" s="102"/>
      <c r="AL98" s="102"/>
      <c r="AM98" s="102"/>
      <c r="AN98" s="102"/>
      <c r="AO98" s="104"/>
      <c r="AP98" s="102"/>
      <c r="AQ98" s="102"/>
      <c r="AR98" s="102"/>
      <c r="AS98" s="102"/>
      <c r="AT98" s="102"/>
      <c r="AU98" s="105"/>
      <c r="AV98" s="102"/>
      <c r="AW98" s="102"/>
      <c r="AX98" s="102"/>
      <c r="AY98" s="104"/>
      <c r="AZ98" s="102"/>
      <c r="BA98" s="102"/>
      <c r="BB98" s="102"/>
      <c r="BC98" s="102"/>
      <c r="BD98" s="103"/>
      <c r="BE98" s="101"/>
      <c r="BF98" s="102"/>
      <c r="BG98" s="102"/>
      <c r="BH98" s="102"/>
      <c r="BI98" s="102"/>
      <c r="BJ98" s="105"/>
      <c r="BK98" s="102"/>
      <c r="BL98" s="102"/>
      <c r="BM98" s="102"/>
      <c r="BN98" s="104"/>
      <c r="BO98" s="102"/>
      <c r="BP98" s="102"/>
      <c r="BQ98" s="102"/>
      <c r="BR98" s="102"/>
      <c r="BS98" s="102"/>
      <c r="BT98" s="105"/>
      <c r="BU98" s="102"/>
      <c r="BV98" s="102"/>
      <c r="BW98" s="102"/>
      <c r="BX98" s="104"/>
      <c r="BY98" s="102"/>
      <c r="BZ98" s="102"/>
      <c r="CA98" s="102"/>
      <c r="CB98" s="102"/>
      <c r="CC98" s="103"/>
      <c r="CD98" s="101"/>
      <c r="CE98" s="102"/>
      <c r="CF98" s="102"/>
      <c r="CG98" s="102"/>
      <c r="CH98" s="102"/>
      <c r="CI98" s="105"/>
      <c r="CJ98" s="102"/>
      <c r="CK98" s="102"/>
      <c r="CL98" s="102"/>
      <c r="CM98" s="104"/>
      <c r="CN98" s="102"/>
      <c r="CO98" s="102"/>
      <c r="CP98" s="102"/>
      <c r="CQ98" s="102"/>
      <c r="CR98" s="102"/>
      <c r="CS98" s="105"/>
      <c r="CT98" s="102"/>
      <c r="CU98" s="102"/>
      <c r="CV98" s="102"/>
      <c r="CW98" s="104"/>
      <c r="CX98" s="102"/>
      <c r="CY98" s="102"/>
      <c r="CZ98" s="102"/>
      <c r="DA98" s="102"/>
      <c r="DB98" s="102"/>
      <c r="DC98" s="130">
        <f t="shared" si="6"/>
        <v>0</v>
      </c>
      <c r="DD98" s="130">
        <f t="shared" si="7"/>
        <v>0</v>
      </c>
      <c r="DE98" s="130">
        <f t="shared" si="8"/>
        <v>0</v>
      </c>
      <c r="DF98" s="130">
        <f t="shared" si="9"/>
        <v>0</v>
      </c>
      <c r="DG98" s="131">
        <f t="shared" si="10"/>
        <v>0</v>
      </c>
    </row>
    <row r="99" spans="1:111" x14ac:dyDescent="0.25">
      <c r="A99" s="153" t="str">
        <f>'Enfants+Enseignants'!A97</f>
        <v>RIOU Timothée</v>
      </c>
      <c r="B99" s="98"/>
      <c r="C99" s="99"/>
      <c r="D99" s="99"/>
      <c r="E99" s="99"/>
      <c r="F99" s="100"/>
      <c r="G99" s="98"/>
      <c r="H99" s="99"/>
      <c r="I99" s="99"/>
      <c r="J99" s="99"/>
      <c r="K99" s="100"/>
      <c r="L99" s="99"/>
      <c r="M99" s="99"/>
      <c r="N99" s="99"/>
      <c r="O99" s="99"/>
      <c r="P99" s="99"/>
      <c r="Q99" s="98"/>
      <c r="R99" s="99"/>
      <c r="S99" s="99"/>
      <c r="T99" s="99"/>
      <c r="U99" s="100"/>
      <c r="V99" s="99"/>
      <c r="W99" s="99"/>
      <c r="X99" s="99"/>
      <c r="Y99" s="99"/>
      <c r="Z99" s="100"/>
      <c r="AA99" s="101"/>
      <c r="AB99" s="102"/>
      <c r="AC99" s="102"/>
      <c r="AD99" s="102"/>
      <c r="AE99" s="102"/>
      <c r="AF99" s="101"/>
      <c r="AG99" s="102"/>
      <c r="AH99" s="102"/>
      <c r="AI99" s="102"/>
      <c r="AJ99" s="103"/>
      <c r="AK99" s="102"/>
      <c r="AL99" s="102"/>
      <c r="AM99" s="102"/>
      <c r="AN99" s="102"/>
      <c r="AO99" s="104"/>
      <c r="AP99" s="102"/>
      <c r="AQ99" s="102"/>
      <c r="AR99" s="102"/>
      <c r="AS99" s="102"/>
      <c r="AT99" s="102"/>
      <c r="AU99" s="105"/>
      <c r="AV99" s="102"/>
      <c r="AW99" s="102"/>
      <c r="AX99" s="102"/>
      <c r="AY99" s="104"/>
      <c r="AZ99" s="102"/>
      <c r="BA99" s="102"/>
      <c r="BB99" s="102"/>
      <c r="BC99" s="102"/>
      <c r="BD99" s="103"/>
      <c r="BE99" s="101"/>
      <c r="BF99" s="102"/>
      <c r="BG99" s="102"/>
      <c r="BH99" s="102"/>
      <c r="BI99" s="102"/>
      <c r="BJ99" s="105"/>
      <c r="BK99" s="102"/>
      <c r="BL99" s="102"/>
      <c r="BM99" s="102"/>
      <c r="BN99" s="104"/>
      <c r="BO99" s="102"/>
      <c r="BP99" s="102"/>
      <c r="BQ99" s="102"/>
      <c r="BR99" s="102"/>
      <c r="BS99" s="102"/>
      <c r="BT99" s="105"/>
      <c r="BU99" s="102"/>
      <c r="BV99" s="102"/>
      <c r="BW99" s="102"/>
      <c r="BX99" s="104"/>
      <c r="BY99" s="102"/>
      <c r="BZ99" s="102"/>
      <c r="CA99" s="102"/>
      <c r="CB99" s="102"/>
      <c r="CC99" s="103"/>
      <c r="CD99" s="101"/>
      <c r="CE99" s="102"/>
      <c r="CF99" s="102"/>
      <c r="CG99" s="102"/>
      <c r="CH99" s="102"/>
      <c r="CI99" s="105"/>
      <c r="CJ99" s="102"/>
      <c r="CK99" s="102"/>
      <c r="CL99" s="102"/>
      <c r="CM99" s="104"/>
      <c r="CN99" s="102"/>
      <c r="CO99" s="102"/>
      <c r="CP99" s="102"/>
      <c r="CQ99" s="102"/>
      <c r="CR99" s="102"/>
      <c r="CS99" s="105"/>
      <c r="CT99" s="102"/>
      <c r="CU99" s="102"/>
      <c r="CV99" s="102"/>
      <c r="CW99" s="104"/>
      <c r="CX99" s="102"/>
      <c r="CY99" s="102"/>
      <c r="CZ99" s="102"/>
      <c r="DA99" s="102"/>
      <c r="DB99" s="102"/>
      <c r="DC99" s="130">
        <f t="shared" si="6"/>
        <v>0</v>
      </c>
      <c r="DD99" s="130">
        <f t="shared" si="7"/>
        <v>0</v>
      </c>
      <c r="DE99" s="130">
        <f t="shared" si="8"/>
        <v>0</v>
      </c>
      <c r="DF99" s="130">
        <f t="shared" si="9"/>
        <v>0</v>
      </c>
      <c r="DG99" s="131">
        <f t="shared" si="10"/>
        <v>0</v>
      </c>
    </row>
    <row r="100" spans="1:111" x14ac:dyDescent="0.25">
      <c r="A100" s="153" t="str">
        <f>'Enfants+Enseignants'!A98</f>
        <v>RONDONNIER Enzo</v>
      </c>
      <c r="B100" s="98"/>
      <c r="C100" s="99"/>
      <c r="D100" s="99"/>
      <c r="E100" s="99"/>
      <c r="F100" s="100"/>
      <c r="G100" s="98"/>
      <c r="H100" s="99"/>
      <c r="I100" s="99"/>
      <c r="J100" s="99"/>
      <c r="K100" s="100"/>
      <c r="L100" s="99"/>
      <c r="M100" s="99"/>
      <c r="N100" s="99"/>
      <c r="O100" s="99"/>
      <c r="P100" s="99"/>
      <c r="Q100" s="98"/>
      <c r="R100" s="99"/>
      <c r="S100" s="99"/>
      <c r="T100" s="99"/>
      <c r="U100" s="100"/>
      <c r="V100" s="99"/>
      <c r="W100" s="99"/>
      <c r="X100" s="99"/>
      <c r="Y100" s="99"/>
      <c r="Z100" s="100"/>
      <c r="AA100" s="101"/>
      <c r="AB100" s="102"/>
      <c r="AC100" s="102"/>
      <c r="AD100" s="102"/>
      <c r="AE100" s="102"/>
      <c r="AF100" s="101"/>
      <c r="AG100" s="102"/>
      <c r="AH100" s="102"/>
      <c r="AI100" s="102"/>
      <c r="AJ100" s="103"/>
      <c r="AK100" s="102"/>
      <c r="AL100" s="102"/>
      <c r="AM100" s="102"/>
      <c r="AN100" s="102"/>
      <c r="AO100" s="104"/>
      <c r="AP100" s="102"/>
      <c r="AQ100" s="102"/>
      <c r="AR100" s="102"/>
      <c r="AS100" s="102"/>
      <c r="AT100" s="102"/>
      <c r="AU100" s="105"/>
      <c r="AV100" s="102"/>
      <c r="AW100" s="102"/>
      <c r="AX100" s="102"/>
      <c r="AY100" s="104"/>
      <c r="AZ100" s="102"/>
      <c r="BA100" s="102"/>
      <c r="BB100" s="102"/>
      <c r="BC100" s="102"/>
      <c r="BD100" s="103"/>
      <c r="BE100" s="101"/>
      <c r="BF100" s="102"/>
      <c r="BG100" s="102"/>
      <c r="BH100" s="102"/>
      <c r="BI100" s="102"/>
      <c r="BJ100" s="105"/>
      <c r="BK100" s="102"/>
      <c r="BL100" s="102"/>
      <c r="BM100" s="102"/>
      <c r="BN100" s="104"/>
      <c r="BO100" s="102"/>
      <c r="BP100" s="102"/>
      <c r="BQ100" s="102"/>
      <c r="BR100" s="102"/>
      <c r="BS100" s="102"/>
      <c r="BT100" s="105"/>
      <c r="BU100" s="102"/>
      <c r="BV100" s="102"/>
      <c r="BW100" s="102"/>
      <c r="BX100" s="104"/>
      <c r="BY100" s="102"/>
      <c r="BZ100" s="102"/>
      <c r="CA100" s="102"/>
      <c r="CB100" s="102"/>
      <c r="CC100" s="103"/>
      <c r="CD100" s="101"/>
      <c r="CE100" s="102"/>
      <c r="CF100" s="102"/>
      <c r="CG100" s="102"/>
      <c r="CH100" s="102"/>
      <c r="CI100" s="105"/>
      <c r="CJ100" s="102"/>
      <c r="CK100" s="102"/>
      <c r="CL100" s="102"/>
      <c r="CM100" s="104"/>
      <c r="CN100" s="102"/>
      <c r="CO100" s="102"/>
      <c r="CP100" s="102"/>
      <c r="CQ100" s="102"/>
      <c r="CR100" s="102"/>
      <c r="CS100" s="105"/>
      <c r="CT100" s="102"/>
      <c r="CU100" s="102"/>
      <c r="CV100" s="102"/>
      <c r="CW100" s="104"/>
      <c r="CX100" s="102"/>
      <c r="CY100" s="102"/>
      <c r="CZ100" s="102"/>
      <c r="DA100" s="102"/>
      <c r="DB100" s="102"/>
      <c r="DC100" s="130">
        <f t="shared" si="6"/>
        <v>0</v>
      </c>
      <c r="DD100" s="130">
        <f t="shared" si="7"/>
        <v>0</v>
      </c>
      <c r="DE100" s="130">
        <f t="shared" si="8"/>
        <v>0</v>
      </c>
      <c r="DF100" s="130">
        <f t="shared" si="9"/>
        <v>0</v>
      </c>
      <c r="DG100" s="131">
        <f t="shared" si="10"/>
        <v>0</v>
      </c>
    </row>
    <row r="101" spans="1:111" x14ac:dyDescent="0.25">
      <c r="A101" s="153" t="str">
        <f>'Enfants+Enseignants'!A99</f>
        <v>ROUGE Léna</v>
      </c>
      <c r="B101" s="98"/>
      <c r="C101" s="99"/>
      <c r="D101" s="99"/>
      <c r="E101" s="99"/>
      <c r="F101" s="100"/>
      <c r="G101" s="98"/>
      <c r="H101" s="99"/>
      <c r="I101" s="99"/>
      <c r="J101" s="99"/>
      <c r="K101" s="100"/>
      <c r="L101" s="99"/>
      <c r="M101" s="99"/>
      <c r="N101" s="99"/>
      <c r="O101" s="99"/>
      <c r="P101" s="99"/>
      <c r="Q101" s="98"/>
      <c r="R101" s="99"/>
      <c r="S101" s="99"/>
      <c r="T101" s="99"/>
      <c r="U101" s="100"/>
      <c r="V101" s="99"/>
      <c r="W101" s="99"/>
      <c r="X101" s="99"/>
      <c r="Y101" s="99"/>
      <c r="Z101" s="100"/>
      <c r="AA101" s="101"/>
      <c r="AB101" s="102"/>
      <c r="AC101" s="102"/>
      <c r="AD101" s="102"/>
      <c r="AE101" s="102"/>
      <c r="AF101" s="101"/>
      <c r="AG101" s="102"/>
      <c r="AH101" s="102"/>
      <c r="AI101" s="102"/>
      <c r="AJ101" s="103"/>
      <c r="AK101" s="102"/>
      <c r="AL101" s="102"/>
      <c r="AM101" s="102"/>
      <c r="AN101" s="102"/>
      <c r="AO101" s="104"/>
      <c r="AP101" s="102"/>
      <c r="AQ101" s="102"/>
      <c r="AR101" s="102"/>
      <c r="AS101" s="102"/>
      <c r="AT101" s="102"/>
      <c r="AU101" s="105"/>
      <c r="AV101" s="102"/>
      <c r="AW101" s="102"/>
      <c r="AX101" s="102"/>
      <c r="AY101" s="104"/>
      <c r="AZ101" s="102"/>
      <c r="BA101" s="102"/>
      <c r="BB101" s="102"/>
      <c r="BC101" s="102"/>
      <c r="BD101" s="103"/>
      <c r="BE101" s="101"/>
      <c r="BF101" s="102"/>
      <c r="BG101" s="102"/>
      <c r="BH101" s="102"/>
      <c r="BI101" s="102"/>
      <c r="BJ101" s="105"/>
      <c r="BK101" s="102"/>
      <c r="BL101" s="102"/>
      <c r="BM101" s="102"/>
      <c r="BN101" s="104"/>
      <c r="BO101" s="102"/>
      <c r="BP101" s="102"/>
      <c r="BQ101" s="102"/>
      <c r="BR101" s="102"/>
      <c r="BS101" s="102"/>
      <c r="BT101" s="105"/>
      <c r="BU101" s="102"/>
      <c r="BV101" s="102"/>
      <c r="BW101" s="102"/>
      <c r="BX101" s="104"/>
      <c r="BY101" s="102"/>
      <c r="BZ101" s="102"/>
      <c r="CA101" s="102"/>
      <c r="CB101" s="102"/>
      <c r="CC101" s="103"/>
      <c r="CD101" s="101"/>
      <c r="CE101" s="102"/>
      <c r="CF101" s="102"/>
      <c r="CG101" s="102"/>
      <c r="CH101" s="102"/>
      <c r="CI101" s="105"/>
      <c r="CJ101" s="102"/>
      <c r="CK101" s="102"/>
      <c r="CL101" s="102"/>
      <c r="CM101" s="104"/>
      <c r="CN101" s="102"/>
      <c r="CO101" s="102"/>
      <c r="CP101" s="102"/>
      <c r="CQ101" s="102"/>
      <c r="CR101" s="102"/>
      <c r="CS101" s="105"/>
      <c r="CT101" s="102"/>
      <c r="CU101" s="102"/>
      <c r="CV101" s="102"/>
      <c r="CW101" s="104"/>
      <c r="CX101" s="102"/>
      <c r="CY101" s="102"/>
      <c r="CZ101" s="102"/>
      <c r="DA101" s="102"/>
      <c r="DB101" s="102"/>
      <c r="DC101" s="130">
        <f t="shared" si="6"/>
        <v>0</v>
      </c>
      <c r="DD101" s="130">
        <f t="shared" si="7"/>
        <v>0</v>
      </c>
      <c r="DE101" s="130">
        <f t="shared" si="8"/>
        <v>0</v>
      </c>
      <c r="DF101" s="130">
        <f t="shared" si="9"/>
        <v>0</v>
      </c>
      <c r="DG101" s="131">
        <f t="shared" si="10"/>
        <v>0</v>
      </c>
    </row>
    <row r="102" spans="1:111" x14ac:dyDescent="0.25">
      <c r="A102" s="153" t="str">
        <f>'Enfants+Enseignants'!A100</f>
        <v>ROUGE Quentin</v>
      </c>
      <c r="B102" s="98"/>
      <c r="C102" s="99"/>
      <c r="D102" s="99"/>
      <c r="E102" s="99"/>
      <c r="F102" s="100"/>
      <c r="G102" s="98"/>
      <c r="H102" s="99"/>
      <c r="I102" s="99"/>
      <c r="J102" s="99"/>
      <c r="K102" s="100"/>
      <c r="L102" s="99"/>
      <c r="M102" s="99"/>
      <c r="N102" s="99"/>
      <c r="O102" s="99"/>
      <c r="P102" s="99"/>
      <c r="Q102" s="98"/>
      <c r="R102" s="99"/>
      <c r="S102" s="99"/>
      <c r="T102" s="99"/>
      <c r="U102" s="100"/>
      <c r="V102" s="99"/>
      <c r="W102" s="99"/>
      <c r="X102" s="99"/>
      <c r="Y102" s="99"/>
      <c r="Z102" s="100"/>
      <c r="AA102" s="101"/>
      <c r="AB102" s="102"/>
      <c r="AC102" s="102"/>
      <c r="AD102" s="102"/>
      <c r="AE102" s="102"/>
      <c r="AF102" s="101"/>
      <c r="AG102" s="102"/>
      <c r="AH102" s="102"/>
      <c r="AI102" s="102"/>
      <c r="AJ102" s="103"/>
      <c r="AK102" s="102"/>
      <c r="AL102" s="102"/>
      <c r="AM102" s="102"/>
      <c r="AN102" s="102"/>
      <c r="AO102" s="104"/>
      <c r="AP102" s="102"/>
      <c r="AQ102" s="102"/>
      <c r="AR102" s="102"/>
      <c r="AS102" s="102"/>
      <c r="AT102" s="102"/>
      <c r="AU102" s="105"/>
      <c r="AV102" s="102"/>
      <c r="AW102" s="102"/>
      <c r="AX102" s="102"/>
      <c r="AY102" s="104"/>
      <c r="AZ102" s="102"/>
      <c r="BA102" s="102"/>
      <c r="BB102" s="102"/>
      <c r="BC102" s="102"/>
      <c r="BD102" s="103"/>
      <c r="BE102" s="101"/>
      <c r="BF102" s="102"/>
      <c r="BG102" s="102"/>
      <c r="BH102" s="102"/>
      <c r="BI102" s="102"/>
      <c r="BJ102" s="105"/>
      <c r="BK102" s="102"/>
      <c r="BL102" s="102"/>
      <c r="BM102" s="102"/>
      <c r="BN102" s="104"/>
      <c r="BO102" s="102"/>
      <c r="BP102" s="102"/>
      <c r="BQ102" s="102"/>
      <c r="BR102" s="102"/>
      <c r="BS102" s="102"/>
      <c r="BT102" s="105"/>
      <c r="BU102" s="102"/>
      <c r="BV102" s="102"/>
      <c r="BW102" s="102"/>
      <c r="BX102" s="104"/>
      <c r="BY102" s="102"/>
      <c r="BZ102" s="102"/>
      <c r="CA102" s="102"/>
      <c r="CB102" s="102"/>
      <c r="CC102" s="103"/>
      <c r="CD102" s="101"/>
      <c r="CE102" s="102"/>
      <c r="CF102" s="102"/>
      <c r="CG102" s="102"/>
      <c r="CH102" s="102"/>
      <c r="CI102" s="105"/>
      <c r="CJ102" s="102"/>
      <c r="CK102" s="102"/>
      <c r="CL102" s="102"/>
      <c r="CM102" s="104"/>
      <c r="CN102" s="102"/>
      <c r="CO102" s="102"/>
      <c r="CP102" s="102"/>
      <c r="CQ102" s="102"/>
      <c r="CR102" s="102"/>
      <c r="CS102" s="105"/>
      <c r="CT102" s="102"/>
      <c r="CU102" s="102"/>
      <c r="CV102" s="102"/>
      <c r="CW102" s="104"/>
      <c r="CX102" s="102"/>
      <c r="CY102" s="102"/>
      <c r="CZ102" s="102"/>
      <c r="DA102" s="102"/>
      <c r="DB102" s="102"/>
      <c r="DC102" s="130">
        <f t="shared" si="6"/>
        <v>0</v>
      </c>
      <c r="DD102" s="130">
        <f t="shared" si="7"/>
        <v>0</v>
      </c>
      <c r="DE102" s="130">
        <f t="shared" si="8"/>
        <v>0</v>
      </c>
      <c r="DF102" s="130">
        <f t="shared" si="9"/>
        <v>0</v>
      </c>
      <c r="DG102" s="131">
        <f t="shared" si="10"/>
        <v>0</v>
      </c>
    </row>
    <row r="103" spans="1:111" x14ac:dyDescent="0.25">
      <c r="A103" s="153" t="str">
        <f>'Enfants+Enseignants'!A101</f>
        <v>ROUMEGOUS Lény</v>
      </c>
      <c r="B103" s="98"/>
      <c r="C103" s="99"/>
      <c r="D103" s="99"/>
      <c r="E103" s="99"/>
      <c r="F103" s="100"/>
      <c r="G103" s="98"/>
      <c r="H103" s="99"/>
      <c r="I103" s="99"/>
      <c r="J103" s="99"/>
      <c r="K103" s="100"/>
      <c r="L103" s="99"/>
      <c r="M103" s="99"/>
      <c r="N103" s="99"/>
      <c r="O103" s="99"/>
      <c r="P103" s="99"/>
      <c r="Q103" s="98"/>
      <c r="R103" s="99"/>
      <c r="S103" s="99"/>
      <c r="T103" s="99"/>
      <c r="U103" s="100"/>
      <c r="V103" s="99"/>
      <c r="W103" s="99"/>
      <c r="X103" s="99"/>
      <c r="Y103" s="99"/>
      <c r="Z103" s="100"/>
      <c r="AA103" s="101"/>
      <c r="AB103" s="102"/>
      <c r="AC103" s="102"/>
      <c r="AD103" s="102"/>
      <c r="AE103" s="102"/>
      <c r="AF103" s="101"/>
      <c r="AG103" s="102"/>
      <c r="AH103" s="102"/>
      <c r="AI103" s="102"/>
      <c r="AJ103" s="103"/>
      <c r="AK103" s="102"/>
      <c r="AL103" s="102"/>
      <c r="AM103" s="102"/>
      <c r="AN103" s="102"/>
      <c r="AO103" s="104"/>
      <c r="AP103" s="102"/>
      <c r="AQ103" s="102"/>
      <c r="AR103" s="102"/>
      <c r="AS103" s="102"/>
      <c r="AT103" s="102"/>
      <c r="AU103" s="105"/>
      <c r="AV103" s="102"/>
      <c r="AW103" s="102"/>
      <c r="AX103" s="102"/>
      <c r="AY103" s="104"/>
      <c r="AZ103" s="102"/>
      <c r="BA103" s="102"/>
      <c r="BB103" s="102"/>
      <c r="BC103" s="102"/>
      <c r="BD103" s="103"/>
      <c r="BE103" s="101"/>
      <c r="BF103" s="102"/>
      <c r="BG103" s="102"/>
      <c r="BH103" s="102"/>
      <c r="BI103" s="102"/>
      <c r="BJ103" s="105"/>
      <c r="BK103" s="102"/>
      <c r="BL103" s="102"/>
      <c r="BM103" s="102"/>
      <c r="BN103" s="104"/>
      <c r="BO103" s="102"/>
      <c r="BP103" s="102"/>
      <c r="BQ103" s="102"/>
      <c r="BR103" s="102"/>
      <c r="BS103" s="102"/>
      <c r="BT103" s="105"/>
      <c r="BU103" s="102"/>
      <c r="BV103" s="102"/>
      <c r="BW103" s="102"/>
      <c r="BX103" s="104"/>
      <c r="BY103" s="102"/>
      <c r="BZ103" s="102"/>
      <c r="CA103" s="102"/>
      <c r="CB103" s="102"/>
      <c r="CC103" s="103"/>
      <c r="CD103" s="101"/>
      <c r="CE103" s="102"/>
      <c r="CF103" s="102"/>
      <c r="CG103" s="102"/>
      <c r="CH103" s="102"/>
      <c r="CI103" s="105"/>
      <c r="CJ103" s="102"/>
      <c r="CK103" s="102"/>
      <c r="CL103" s="102"/>
      <c r="CM103" s="104"/>
      <c r="CN103" s="102"/>
      <c r="CO103" s="102"/>
      <c r="CP103" s="102"/>
      <c r="CQ103" s="102"/>
      <c r="CR103" s="102"/>
      <c r="CS103" s="105"/>
      <c r="CT103" s="102"/>
      <c r="CU103" s="102"/>
      <c r="CV103" s="102"/>
      <c r="CW103" s="104"/>
      <c r="CX103" s="102"/>
      <c r="CY103" s="102"/>
      <c r="CZ103" s="102"/>
      <c r="DA103" s="102"/>
      <c r="DB103" s="102"/>
      <c r="DC103" s="130">
        <f t="shared" si="6"/>
        <v>0</v>
      </c>
      <c r="DD103" s="130">
        <f t="shared" si="7"/>
        <v>0</v>
      </c>
      <c r="DE103" s="130">
        <f t="shared" si="8"/>
        <v>0</v>
      </c>
      <c r="DF103" s="130">
        <f t="shared" si="9"/>
        <v>0</v>
      </c>
      <c r="DG103" s="131">
        <f t="shared" si="10"/>
        <v>0</v>
      </c>
    </row>
    <row r="104" spans="1:111" x14ac:dyDescent="0.25">
      <c r="A104" s="153" t="str">
        <f>'Enfants+Enseignants'!A102</f>
        <v>SAINT-LAGER Côme</v>
      </c>
      <c r="B104" s="98"/>
      <c r="C104" s="99"/>
      <c r="D104" s="99"/>
      <c r="E104" s="99"/>
      <c r="F104" s="100"/>
      <c r="G104" s="98"/>
      <c r="H104" s="99"/>
      <c r="I104" s="99"/>
      <c r="J104" s="99"/>
      <c r="K104" s="100"/>
      <c r="L104" s="99"/>
      <c r="M104" s="99"/>
      <c r="N104" s="99"/>
      <c r="O104" s="99"/>
      <c r="P104" s="99"/>
      <c r="Q104" s="98"/>
      <c r="R104" s="99"/>
      <c r="S104" s="99"/>
      <c r="T104" s="99"/>
      <c r="U104" s="100"/>
      <c r="V104" s="99"/>
      <c r="W104" s="99"/>
      <c r="X104" s="99"/>
      <c r="Y104" s="99"/>
      <c r="Z104" s="100"/>
      <c r="AA104" s="101"/>
      <c r="AB104" s="102"/>
      <c r="AC104" s="102"/>
      <c r="AD104" s="102"/>
      <c r="AE104" s="102"/>
      <c r="AF104" s="101"/>
      <c r="AG104" s="102"/>
      <c r="AH104" s="102"/>
      <c r="AI104" s="102"/>
      <c r="AJ104" s="103"/>
      <c r="AK104" s="102"/>
      <c r="AL104" s="102"/>
      <c r="AM104" s="102"/>
      <c r="AN104" s="102"/>
      <c r="AO104" s="104"/>
      <c r="AP104" s="102"/>
      <c r="AQ104" s="102"/>
      <c r="AR104" s="102"/>
      <c r="AS104" s="102"/>
      <c r="AT104" s="102"/>
      <c r="AU104" s="105"/>
      <c r="AV104" s="102"/>
      <c r="AW104" s="102"/>
      <c r="AX104" s="102"/>
      <c r="AY104" s="104"/>
      <c r="AZ104" s="102"/>
      <c r="BA104" s="102"/>
      <c r="BB104" s="102"/>
      <c r="BC104" s="102"/>
      <c r="BD104" s="103"/>
      <c r="BE104" s="101"/>
      <c r="BF104" s="102"/>
      <c r="BG104" s="102"/>
      <c r="BH104" s="102"/>
      <c r="BI104" s="102"/>
      <c r="BJ104" s="105"/>
      <c r="BK104" s="102"/>
      <c r="BL104" s="102"/>
      <c r="BM104" s="102"/>
      <c r="BN104" s="104"/>
      <c r="BO104" s="102"/>
      <c r="BP104" s="102"/>
      <c r="BQ104" s="102"/>
      <c r="BR104" s="102"/>
      <c r="BS104" s="102"/>
      <c r="BT104" s="105"/>
      <c r="BU104" s="102"/>
      <c r="BV104" s="102"/>
      <c r="BW104" s="102"/>
      <c r="BX104" s="104"/>
      <c r="BY104" s="102"/>
      <c r="BZ104" s="102"/>
      <c r="CA104" s="102"/>
      <c r="CB104" s="102"/>
      <c r="CC104" s="103"/>
      <c r="CD104" s="101"/>
      <c r="CE104" s="102"/>
      <c r="CF104" s="102"/>
      <c r="CG104" s="102"/>
      <c r="CH104" s="102"/>
      <c r="CI104" s="105"/>
      <c r="CJ104" s="102"/>
      <c r="CK104" s="102"/>
      <c r="CL104" s="102"/>
      <c r="CM104" s="104"/>
      <c r="CN104" s="102"/>
      <c r="CO104" s="102"/>
      <c r="CP104" s="102"/>
      <c r="CQ104" s="102"/>
      <c r="CR104" s="102"/>
      <c r="CS104" s="105"/>
      <c r="CT104" s="102"/>
      <c r="CU104" s="102"/>
      <c r="CV104" s="102"/>
      <c r="CW104" s="104"/>
      <c r="CX104" s="102"/>
      <c r="CY104" s="102"/>
      <c r="CZ104" s="102"/>
      <c r="DA104" s="102"/>
      <c r="DB104" s="102"/>
      <c r="DC104" s="130">
        <f t="shared" si="6"/>
        <v>0</v>
      </c>
      <c r="DD104" s="130">
        <f t="shared" si="7"/>
        <v>0</v>
      </c>
      <c r="DE104" s="130">
        <f t="shared" si="8"/>
        <v>0</v>
      </c>
      <c r="DF104" s="130">
        <f t="shared" si="9"/>
        <v>0</v>
      </c>
      <c r="DG104" s="131">
        <f t="shared" si="10"/>
        <v>0</v>
      </c>
    </row>
    <row r="105" spans="1:111" x14ac:dyDescent="0.25">
      <c r="A105" s="153" t="str">
        <f>'Enfants+Enseignants'!A103</f>
        <v>SAMBA BACKOULAS Zachary</v>
      </c>
      <c r="B105" s="98"/>
      <c r="C105" s="99"/>
      <c r="D105" s="99"/>
      <c r="E105" s="99"/>
      <c r="F105" s="100"/>
      <c r="G105" s="98"/>
      <c r="H105" s="99"/>
      <c r="I105" s="99"/>
      <c r="J105" s="99"/>
      <c r="K105" s="100"/>
      <c r="L105" s="99"/>
      <c r="M105" s="99"/>
      <c r="N105" s="99"/>
      <c r="O105" s="99"/>
      <c r="P105" s="99"/>
      <c r="Q105" s="98"/>
      <c r="R105" s="99"/>
      <c r="S105" s="99"/>
      <c r="T105" s="99"/>
      <c r="U105" s="100"/>
      <c r="V105" s="99"/>
      <c r="W105" s="99"/>
      <c r="X105" s="99"/>
      <c r="Y105" s="99"/>
      <c r="Z105" s="100"/>
      <c r="AA105" s="101"/>
      <c r="AB105" s="102"/>
      <c r="AC105" s="102"/>
      <c r="AD105" s="102"/>
      <c r="AE105" s="102"/>
      <c r="AF105" s="101"/>
      <c r="AG105" s="102"/>
      <c r="AH105" s="102"/>
      <c r="AI105" s="102"/>
      <c r="AJ105" s="103"/>
      <c r="AK105" s="102"/>
      <c r="AL105" s="102"/>
      <c r="AM105" s="102"/>
      <c r="AN105" s="102"/>
      <c r="AO105" s="104"/>
      <c r="AP105" s="102"/>
      <c r="AQ105" s="102"/>
      <c r="AR105" s="102"/>
      <c r="AS105" s="102"/>
      <c r="AT105" s="102"/>
      <c r="AU105" s="105"/>
      <c r="AV105" s="102"/>
      <c r="AW105" s="102"/>
      <c r="AX105" s="102"/>
      <c r="AY105" s="104"/>
      <c r="AZ105" s="102"/>
      <c r="BA105" s="102"/>
      <c r="BB105" s="102"/>
      <c r="BC105" s="102"/>
      <c r="BD105" s="103"/>
      <c r="BE105" s="101"/>
      <c r="BF105" s="102"/>
      <c r="BG105" s="102"/>
      <c r="BH105" s="102"/>
      <c r="BI105" s="102"/>
      <c r="BJ105" s="105"/>
      <c r="BK105" s="102"/>
      <c r="BL105" s="102"/>
      <c r="BM105" s="102"/>
      <c r="BN105" s="104"/>
      <c r="BO105" s="102"/>
      <c r="BP105" s="102"/>
      <c r="BQ105" s="102"/>
      <c r="BR105" s="102"/>
      <c r="BS105" s="102"/>
      <c r="BT105" s="105"/>
      <c r="BU105" s="102"/>
      <c r="BV105" s="102"/>
      <c r="BW105" s="102"/>
      <c r="BX105" s="104"/>
      <c r="BY105" s="102"/>
      <c r="BZ105" s="102"/>
      <c r="CA105" s="102"/>
      <c r="CB105" s="102"/>
      <c r="CC105" s="103"/>
      <c r="CD105" s="101"/>
      <c r="CE105" s="102"/>
      <c r="CF105" s="102"/>
      <c r="CG105" s="102"/>
      <c r="CH105" s="102"/>
      <c r="CI105" s="105"/>
      <c r="CJ105" s="102"/>
      <c r="CK105" s="102"/>
      <c r="CL105" s="102"/>
      <c r="CM105" s="104"/>
      <c r="CN105" s="102"/>
      <c r="CO105" s="102"/>
      <c r="CP105" s="102"/>
      <c r="CQ105" s="102"/>
      <c r="CR105" s="102"/>
      <c r="CS105" s="105"/>
      <c r="CT105" s="102"/>
      <c r="CU105" s="102"/>
      <c r="CV105" s="102"/>
      <c r="CW105" s="104"/>
      <c r="CX105" s="102"/>
      <c r="CY105" s="102"/>
      <c r="CZ105" s="102"/>
      <c r="DA105" s="102"/>
      <c r="DB105" s="102"/>
      <c r="DC105" s="130">
        <f t="shared" si="6"/>
        <v>0</v>
      </c>
      <c r="DD105" s="130">
        <f t="shared" si="7"/>
        <v>0</v>
      </c>
      <c r="DE105" s="130">
        <f t="shared" si="8"/>
        <v>0</v>
      </c>
      <c r="DF105" s="130">
        <f t="shared" si="9"/>
        <v>0</v>
      </c>
      <c r="DG105" s="131">
        <f t="shared" si="10"/>
        <v>0</v>
      </c>
    </row>
    <row r="106" spans="1:111" x14ac:dyDescent="0.25">
      <c r="A106" s="153" t="str">
        <f>'Enfants+Enseignants'!A104</f>
        <v>SAMMOUDI Rania</v>
      </c>
      <c r="B106" s="98"/>
      <c r="C106" s="99"/>
      <c r="D106" s="99"/>
      <c r="E106" s="99"/>
      <c r="F106" s="100"/>
      <c r="G106" s="98"/>
      <c r="H106" s="99"/>
      <c r="I106" s="99"/>
      <c r="J106" s="99"/>
      <c r="K106" s="100"/>
      <c r="L106" s="99"/>
      <c r="M106" s="99"/>
      <c r="N106" s="99"/>
      <c r="O106" s="99"/>
      <c r="P106" s="99"/>
      <c r="Q106" s="98"/>
      <c r="R106" s="99"/>
      <c r="S106" s="99"/>
      <c r="T106" s="99"/>
      <c r="U106" s="100"/>
      <c r="V106" s="99"/>
      <c r="W106" s="99"/>
      <c r="X106" s="99"/>
      <c r="Y106" s="99"/>
      <c r="Z106" s="100"/>
      <c r="AA106" s="101"/>
      <c r="AB106" s="102"/>
      <c r="AC106" s="102"/>
      <c r="AD106" s="102"/>
      <c r="AE106" s="102"/>
      <c r="AF106" s="101"/>
      <c r="AG106" s="102"/>
      <c r="AH106" s="102"/>
      <c r="AI106" s="102"/>
      <c r="AJ106" s="103"/>
      <c r="AK106" s="102"/>
      <c r="AL106" s="102"/>
      <c r="AM106" s="102"/>
      <c r="AN106" s="102"/>
      <c r="AO106" s="104"/>
      <c r="AP106" s="102"/>
      <c r="AQ106" s="102"/>
      <c r="AR106" s="102"/>
      <c r="AS106" s="102"/>
      <c r="AT106" s="102"/>
      <c r="AU106" s="105"/>
      <c r="AV106" s="102"/>
      <c r="AW106" s="102"/>
      <c r="AX106" s="102"/>
      <c r="AY106" s="104"/>
      <c r="AZ106" s="102"/>
      <c r="BA106" s="102"/>
      <c r="BB106" s="102"/>
      <c r="BC106" s="102"/>
      <c r="BD106" s="103"/>
      <c r="BE106" s="101"/>
      <c r="BF106" s="102"/>
      <c r="BG106" s="102"/>
      <c r="BH106" s="102"/>
      <c r="BI106" s="102"/>
      <c r="BJ106" s="105"/>
      <c r="BK106" s="102"/>
      <c r="BL106" s="102"/>
      <c r="BM106" s="102"/>
      <c r="BN106" s="104"/>
      <c r="BO106" s="102"/>
      <c r="BP106" s="102"/>
      <c r="BQ106" s="102"/>
      <c r="BR106" s="102"/>
      <c r="BS106" s="102"/>
      <c r="BT106" s="105"/>
      <c r="BU106" s="102"/>
      <c r="BV106" s="102"/>
      <c r="BW106" s="102"/>
      <c r="BX106" s="104"/>
      <c r="BY106" s="102"/>
      <c r="BZ106" s="102"/>
      <c r="CA106" s="102"/>
      <c r="CB106" s="102"/>
      <c r="CC106" s="103"/>
      <c r="CD106" s="101"/>
      <c r="CE106" s="102"/>
      <c r="CF106" s="102"/>
      <c r="CG106" s="102"/>
      <c r="CH106" s="102"/>
      <c r="CI106" s="105"/>
      <c r="CJ106" s="102"/>
      <c r="CK106" s="102"/>
      <c r="CL106" s="102"/>
      <c r="CM106" s="104"/>
      <c r="CN106" s="102"/>
      <c r="CO106" s="102"/>
      <c r="CP106" s="102"/>
      <c r="CQ106" s="102"/>
      <c r="CR106" s="102"/>
      <c r="CS106" s="105"/>
      <c r="CT106" s="102"/>
      <c r="CU106" s="102"/>
      <c r="CV106" s="102"/>
      <c r="CW106" s="104"/>
      <c r="CX106" s="102"/>
      <c r="CY106" s="102"/>
      <c r="CZ106" s="102"/>
      <c r="DA106" s="102"/>
      <c r="DB106" s="102"/>
      <c r="DC106" s="130">
        <f t="shared" si="6"/>
        <v>0</v>
      </c>
      <c r="DD106" s="130">
        <f t="shared" si="7"/>
        <v>0</v>
      </c>
      <c r="DE106" s="130">
        <f t="shared" si="8"/>
        <v>0</v>
      </c>
      <c r="DF106" s="130">
        <f t="shared" si="9"/>
        <v>0</v>
      </c>
      <c r="DG106" s="131">
        <f t="shared" si="10"/>
        <v>0</v>
      </c>
    </row>
    <row r="107" spans="1:111" x14ac:dyDescent="0.25">
      <c r="A107" s="153" t="str">
        <f>'Enfants+Enseignants'!A105</f>
        <v>SANCHEZ Lisa</v>
      </c>
      <c r="B107" s="98"/>
      <c r="C107" s="99"/>
      <c r="D107" s="99"/>
      <c r="E107" s="99"/>
      <c r="F107" s="100"/>
      <c r="G107" s="98"/>
      <c r="H107" s="99"/>
      <c r="I107" s="99"/>
      <c r="J107" s="99"/>
      <c r="K107" s="100"/>
      <c r="L107" s="99"/>
      <c r="M107" s="99"/>
      <c r="N107" s="99"/>
      <c r="O107" s="99"/>
      <c r="P107" s="99"/>
      <c r="Q107" s="98"/>
      <c r="R107" s="99"/>
      <c r="S107" s="99"/>
      <c r="T107" s="99"/>
      <c r="U107" s="100"/>
      <c r="V107" s="99"/>
      <c r="W107" s="99"/>
      <c r="X107" s="99"/>
      <c r="Y107" s="99"/>
      <c r="Z107" s="100"/>
      <c r="AA107" s="101"/>
      <c r="AB107" s="102"/>
      <c r="AC107" s="102"/>
      <c r="AD107" s="102"/>
      <c r="AE107" s="102"/>
      <c r="AF107" s="101"/>
      <c r="AG107" s="102"/>
      <c r="AH107" s="102"/>
      <c r="AI107" s="102"/>
      <c r="AJ107" s="103"/>
      <c r="AK107" s="102"/>
      <c r="AL107" s="102"/>
      <c r="AM107" s="102"/>
      <c r="AN107" s="102"/>
      <c r="AO107" s="104"/>
      <c r="AP107" s="102"/>
      <c r="AQ107" s="102"/>
      <c r="AR107" s="102"/>
      <c r="AS107" s="102"/>
      <c r="AT107" s="102"/>
      <c r="AU107" s="105"/>
      <c r="AV107" s="102"/>
      <c r="AW107" s="102"/>
      <c r="AX107" s="102"/>
      <c r="AY107" s="104"/>
      <c r="AZ107" s="102"/>
      <c r="BA107" s="102"/>
      <c r="BB107" s="102"/>
      <c r="BC107" s="102"/>
      <c r="BD107" s="103"/>
      <c r="BE107" s="101"/>
      <c r="BF107" s="102"/>
      <c r="BG107" s="102"/>
      <c r="BH107" s="102"/>
      <c r="BI107" s="102"/>
      <c r="BJ107" s="105"/>
      <c r="BK107" s="102"/>
      <c r="BL107" s="102"/>
      <c r="BM107" s="102"/>
      <c r="BN107" s="104"/>
      <c r="BO107" s="102"/>
      <c r="BP107" s="102"/>
      <c r="BQ107" s="102"/>
      <c r="BR107" s="102"/>
      <c r="BS107" s="102"/>
      <c r="BT107" s="105"/>
      <c r="BU107" s="102"/>
      <c r="BV107" s="102"/>
      <c r="BW107" s="102"/>
      <c r="BX107" s="104"/>
      <c r="BY107" s="102"/>
      <c r="BZ107" s="102"/>
      <c r="CA107" s="102"/>
      <c r="CB107" s="102"/>
      <c r="CC107" s="103"/>
      <c r="CD107" s="101"/>
      <c r="CE107" s="102"/>
      <c r="CF107" s="102"/>
      <c r="CG107" s="102"/>
      <c r="CH107" s="102"/>
      <c r="CI107" s="105"/>
      <c r="CJ107" s="102"/>
      <c r="CK107" s="102"/>
      <c r="CL107" s="102"/>
      <c r="CM107" s="104"/>
      <c r="CN107" s="102"/>
      <c r="CO107" s="102"/>
      <c r="CP107" s="102"/>
      <c r="CQ107" s="102"/>
      <c r="CR107" s="102"/>
      <c r="CS107" s="105"/>
      <c r="CT107" s="102"/>
      <c r="CU107" s="102"/>
      <c r="CV107" s="102"/>
      <c r="CW107" s="104"/>
      <c r="CX107" s="102"/>
      <c r="CY107" s="102"/>
      <c r="CZ107" s="102"/>
      <c r="DA107" s="102"/>
      <c r="DB107" s="102"/>
      <c r="DC107" s="130">
        <f t="shared" si="6"/>
        <v>0</v>
      </c>
      <c r="DD107" s="130">
        <f t="shared" si="7"/>
        <v>0</v>
      </c>
      <c r="DE107" s="130">
        <f t="shared" si="8"/>
        <v>0</v>
      </c>
      <c r="DF107" s="130">
        <f t="shared" si="9"/>
        <v>0</v>
      </c>
      <c r="DG107" s="131">
        <f t="shared" si="10"/>
        <v>0</v>
      </c>
    </row>
    <row r="108" spans="1:111" x14ac:dyDescent="0.25">
      <c r="A108" s="153" t="str">
        <f>'Enfants+Enseignants'!A106</f>
        <v>SANCHEZ Eva</v>
      </c>
      <c r="B108" s="98"/>
      <c r="C108" s="99"/>
      <c r="D108" s="99"/>
      <c r="E108" s="99"/>
      <c r="F108" s="100"/>
      <c r="G108" s="98"/>
      <c r="H108" s="99"/>
      <c r="I108" s="99"/>
      <c r="J108" s="99"/>
      <c r="K108" s="100"/>
      <c r="L108" s="99"/>
      <c r="M108" s="99"/>
      <c r="N108" s="99"/>
      <c r="O108" s="99"/>
      <c r="P108" s="99"/>
      <c r="Q108" s="98"/>
      <c r="R108" s="99"/>
      <c r="S108" s="99"/>
      <c r="T108" s="99"/>
      <c r="U108" s="100"/>
      <c r="V108" s="99"/>
      <c r="W108" s="99"/>
      <c r="X108" s="99"/>
      <c r="Y108" s="99"/>
      <c r="Z108" s="100"/>
      <c r="AA108" s="101"/>
      <c r="AB108" s="102"/>
      <c r="AC108" s="102"/>
      <c r="AD108" s="102"/>
      <c r="AE108" s="102"/>
      <c r="AF108" s="101"/>
      <c r="AG108" s="102"/>
      <c r="AH108" s="102"/>
      <c r="AI108" s="102"/>
      <c r="AJ108" s="103"/>
      <c r="AK108" s="102"/>
      <c r="AL108" s="102"/>
      <c r="AM108" s="102"/>
      <c r="AN108" s="102"/>
      <c r="AO108" s="104"/>
      <c r="AP108" s="102"/>
      <c r="AQ108" s="102"/>
      <c r="AR108" s="102"/>
      <c r="AS108" s="102"/>
      <c r="AT108" s="102"/>
      <c r="AU108" s="105"/>
      <c r="AV108" s="102"/>
      <c r="AW108" s="102"/>
      <c r="AX108" s="102"/>
      <c r="AY108" s="104"/>
      <c r="AZ108" s="102"/>
      <c r="BA108" s="102"/>
      <c r="BB108" s="102"/>
      <c r="BC108" s="102"/>
      <c r="BD108" s="103"/>
      <c r="BE108" s="101"/>
      <c r="BF108" s="102"/>
      <c r="BG108" s="102"/>
      <c r="BH108" s="102"/>
      <c r="BI108" s="102"/>
      <c r="BJ108" s="105"/>
      <c r="BK108" s="102"/>
      <c r="BL108" s="102"/>
      <c r="BM108" s="102"/>
      <c r="BN108" s="104"/>
      <c r="BO108" s="102"/>
      <c r="BP108" s="102"/>
      <c r="BQ108" s="102"/>
      <c r="BR108" s="102"/>
      <c r="BS108" s="102"/>
      <c r="BT108" s="105"/>
      <c r="BU108" s="102"/>
      <c r="BV108" s="102"/>
      <c r="BW108" s="102"/>
      <c r="BX108" s="104"/>
      <c r="BY108" s="102"/>
      <c r="BZ108" s="102"/>
      <c r="CA108" s="102"/>
      <c r="CB108" s="102"/>
      <c r="CC108" s="103"/>
      <c r="CD108" s="101"/>
      <c r="CE108" s="102"/>
      <c r="CF108" s="102"/>
      <c r="CG108" s="102"/>
      <c r="CH108" s="102"/>
      <c r="CI108" s="105"/>
      <c r="CJ108" s="102"/>
      <c r="CK108" s="102"/>
      <c r="CL108" s="102"/>
      <c r="CM108" s="104"/>
      <c r="CN108" s="102"/>
      <c r="CO108" s="102"/>
      <c r="CP108" s="102"/>
      <c r="CQ108" s="102"/>
      <c r="CR108" s="102"/>
      <c r="CS108" s="105"/>
      <c r="CT108" s="102"/>
      <c r="CU108" s="102"/>
      <c r="CV108" s="102"/>
      <c r="CW108" s="104"/>
      <c r="CX108" s="102"/>
      <c r="CY108" s="102"/>
      <c r="CZ108" s="102"/>
      <c r="DA108" s="102"/>
      <c r="DB108" s="102"/>
      <c r="DC108" s="130">
        <f t="shared" si="6"/>
        <v>0</v>
      </c>
      <c r="DD108" s="130">
        <f t="shared" si="7"/>
        <v>0</v>
      </c>
      <c r="DE108" s="130">
        <f t="shared" si="8"/>
        <v>0</v>
      </c>
      <c r="DF108" s="130">
        <f t="shared" si="9"/>
        <v>0</v>
      </c>
      <c r="DG108" s="131">
        <f t="shared" si="10"/>
        <v>0</v>
      </c>
    </row>
    <row r="109" spans="1:111" x14ac:dyDescent="0.25">
      <c r="A109" s="153" t="str">
        <f>'Enfants+Enseignants'!A107</f>
        <v>SANCHEZ PICHOT Inaya</v>
      </c>
      <c r="B109" s="98"/>
      <c r="C109" s="99"/>
      <c r="D109" s="99"/>
      <c r="E109" s="99"/>
      <c r="F109" s="100"/>
      <c r="G109" s="98"/>
      <c r="H109" s="99"/>
      <c r="I109" s="99"/>
      <c r="J109" s="99"/>
      <c r="K109" s="100"/>
      <c r="L109" s="99"/>
      <c r="M109" s="99"/>
      <c r="N109" s="99"/>
      <c r="O109" s="99"/>
      <c r="P109" s="99"/>
      <c r="Q109" s="98"/>
      <c r="R109" s="99"/>
      <c r="S109" s="99"/>
      <c r="T109" s="99"/>
      <c r="U109" s="100"/>
      <c r="V109" s="99"/>
      <c r="W109" s="99"/>
      <c r="X109" s="99"/>
      <c r="Y109" s="99"/>
      <c r="Z109" s="100"/>
      <c r="AA109" s="101"/>
      <c r="AB109" s="102"/>
      <c r="AC109" s="102"/>
      <c r="AD109" s="102"/>
      <c r="AE109" s="102"/>
      <c r="AF109" s="101"/>
      <c r="AG109" s="102"/>
      <c r="AH109" s="102"/>
      <c r="AI109" s="102"/>
      <c r="AJ109" s="103"/>
      <c r="AK109" s="102"/>
      <c r="AL109" s="102"/>
      <c r="AM109" s="102"/>
      <c r="AN109" s="102"/>
      <c r="AO109" s="104"/>
      <c r="AP109" s="102"/>
      <c r="AQ109" s="102"/>
      <c r="AR109" s="102"/>
      <c r="AS109" s="102"/>
      <c r="AT109" s="102"/>
      <c r="AU109" s="105"/>
      <c r="AV109" s="102"/>
      <c r="AW109" s="102"/>
      <c r="AX109" s="102"/>
      <c r="AY109" s="104"/>
      <c r="AZ109" s="102"/>
      <c r="BA109" s="102"/>
      <c r="BB109" s="102"/>
      <c r="BC109" s="102"/>
      <c r="BD109" s="103"/>
      <c r="BE109" s="101"/>
      <c r="BF109" s="102"/>
      <c r="BG109" s="102"/>
      <c r="BH109" s="102"/>
      <c r="BI109" s="102"/>
      <c r="BJ109" s="105"/>
      <c r="BK109" s="102"/>
      <c r="BL109" s="102"/>
      <c r="BM109" s="102"/>
      <c r="BN109" s="104"/>
      <c r="BO109" s="102"/>
      <c r="BP109" s="102"/>
      <c r="BQ109" s="102"/>
      <c r="BR109" s="102"/>
      <c r="BS109" s="102"/>
      <c r="BT109" s="105"/>
      <c r="BU109" s="102"/>
      <c r="BV109" s="102"/>
      <c r="BW109" s="102"/>
      <c r="BX109" s="104"/>
      <c r="BY109" s="102"/>
      <c r="BZ109" s="102"/>
      <c r="CA109" s="102"/>
      <c r="CB109" s="102"/>
      <c r="CC109" s="103"/>
      <c r="CD109" s="101"/>
      <c r="CE109" s="102"/>
      <c r="CF109" s="102"/>
      <c r="CG109" s="102"/>
      <c r="CH109" s="102"/>
      <c r="CI109" s="105"/>
      <c r="CJ109" s="102"/>
      <c r="CK109" s="102"/>
      <c r="CL109" s="102"/>
      <c r="CM109" s="104"/>
      <c r="CN109" s="102"/>
      <c r="CO109" s="102"/>
      <c r="CP109" s="102"/>
      <c r="CQ109" s="102"/>
      <c r="CR109" s="102"/>
      <c r="CS109" s="105"/>
      <c r="CT109" s="102"/>
      <c r="CU109" s="102"/>
      <c r="CV109" s="102"/>
      <c r="CW109" s="104"/>
      <c r="CX109" s="102"/>
      <c r="CY109" s="102"/>
      <c r="CZ109" s="102"/>
      <c r="DA109" s="102"/>
      <c r="DB109" s="102"/>
      <c r="DC109" s="130">
        <f t="shared" si="6"/>
        <v>0</v>
      </c>
      <c r="DD109" s="130">
        <f t="shared" si="7"/>
        <v>0</v>
      </c>
      <c r="DE109" s="130">
        <f t="shared" si="8"/>
        <v>0</v>
      </c>
      <c r="DF109" s="130">
        <f t="shared" si="9"/>
        <v>0</v>
      </c>
      <c r="DG109" s="131">
        <f t="shared" si="10"/>
        <v>0</v>
      </c>
    </row>
    <row r="110" spans="1:111" x14ac:dyDescent="0.25">
      <c r="A110" s="153" t="str">
        <f>'Enfants+Enseignants'!A108</f>
        <v>SANCHEZ PICHOT Maëlou</v>
      </c>
      <c r="B110" s="98"/>
      <c r="C110" s="99"/>
      <c r="D110" s="99"/>
      <c r="E110" s="99"/>
      <c r="F110" s="100"/>
      <c r="G110" s="98"/>
      <c r="H110" s="99"/>
      <c r="I110" s="99"/>
      <c r="J110" s="99"/>
      <c r="K110" s="100"/>
      <c r="L110" s="99"/>
      <c r="M110" s="99"/>
      <c r="N110" s="99"/>
      <c r="O110" s="99"/>
      <c r="P110" s="99"/>
      <c r="Q110" s="98"/>
      <c r="R110" s="99"/>
      <c r="S110" s="99"/>
      <c r="T110" s="99"/>
      <c r="U110" s="100"/>
      <c r="V110" s="99"/>
      <c r="W110" s="99"/>
      <c r="X110" s="99"/>
      <c r="Y110" s="99"/>
      <c r="Z110" s="100"/>
      <c r="AA110" s="101"/>
      <c r="AB110" s="102"/>
      <c r="AC110" s="102"/>
      <c r="AD110" s="102"/>
      <c r="AE110" s="102"/>
      <c r="AF110" s="101"/>
      <c r="AG110" s="102"/>
      <c r="AH110" s="102"/>
      <c r="AI110" s="102"/>
      <c r="AJ110" s="103"/>
      <c r="AK110" s="102"/>
      <c r="AL110" s="102"/>
      <c r="AM110" s="102"/>
      <c r="AN110" s="102"/>
      <c r="AO110" s="104"/>
      <c r="AP110" s="102"/>
      <c r="AQ110" s="102"/>
      <c r="AR110" s="102"/>
      <c r="AS110" s="102"/>
      <c r="AT110" s="102"/>
      <c r="AU110" s="105"/>
      <c r="AV110" s="102"/>
      <c r="AW110" s="102"/>
      <c r="AX110" s="102"/>
      <c r="AY110" s="104"/>
      <c r="AZ110" s="102"/>
      <c r="BA110" s="102"/>
      <c r="BB110" s="102"/>
      <c r="BC110" s="102"/>
      <c r="BD110" s="103"/>
      <c r="BE110" s="101"/>
      <c r="BF110" s="102"/>
      <c r="BG110" s="102"/>
      <c r="BH110" s="102"/>
      <c r="BI110" s="102"/>
      <c r="BJ110" s="105"/>
      <c r="BK110" s="102"/>
      <c r="BL110" s="102"/>
      <c r="BM110" s="102"/>
      <c r="BN110" s="104"/>
      <c r="BO110" s="102"/>
      <c r="BP110" s="102"/>
      <c r="BQ110" s="102"/>
      <c r="BR110" s="102"/>
      <c r="BS110" s="102"/>
      <c r="BT110" s="105"/>
      <c r="BU110" s="102"/>
      <c r="BV110" s="102"/>
      <c r="BW110" s="102"/>
      <c r="BX110" s="104"/>
      <c r="BY110" s="102"/>
      <c r="BZ110" s="102"/>
      <c r="CA110" s="102"/>
      <c r="CB110" s="102"/>
      <c r="CC110" s="103"/>
      <c r="CD110" s="101"/>
      <c r="CE110" s="102"/>
      <c r="CF110" s="102"/>
      <c r="CG110" s="102"/>
      <c r="CH110" s="102"/>
      <c r="CI110" s="105"/>
      <c r="CJ110" s="102"/>
      <c r="CK110" s="102"/>
      <c r="CL110" s="102"/>
      <c r="CM110" s="104"/>
      <c r="CN110" s="102"/>
      <c r="CO110" s="102"/>
      <c r="CP110" s="102"/>
      <c r="CQ110" s="102"/>
      <c r="CR110" s="102"/>
      <c r="CS110" s="105"/>
      <c r="CT110" s="102"/>
      <c r="CU110" s="102"/>
      <c r="CV110" s="102"/>
      <c r="CW110" s="104"/>
      <c r="CX110" s="102"/>
      <c r="CY110" s="102"/>
      <c r="CZ110" s="102"/>
      <c r="DA110" s="102"/>
      <c r="DB110" s="102"/>
      <c r="DC110" s="130">
        <f t="shared" si="6"/>
        <v>0</v>
      </c>
      <c r="DD110" s="130">
        <f t="shared" si="7"/>
        <v>0</v>
      </c>
      <c r="DE110" s="130">
        <f t="shared" si="8"/>
        <v>0</v>
      </c>
      <c r="DF110" s="130">
        <f t="shared" si="9"/>
        <v>0</v>
      </c>
      <c r="DG110" s="131">
        <f t="shared" si="10"/>
        <v>0</v>
      </c>
    </row>
    <row r="111" spans="1:111" x14ac:dyDescent="0.25">
      <c r="A111" s="153" t="str">
        <f>'Enfants+Enseignants'!A109</f>
        <v>SAVARY Sasha</v>
      </c>
      <c r="B111" s="98"/>
      <c r="C111" s="99"/>
      <c r="D111" s="99"/>
      <c r="E111" s="99"/>
      <c r="F111" s="100"/>
      <c r="G111" s="98"/>
      <c r="H111" s="99"/>
      <c r="I111" s="99"/>
      <c r="J111" s="99"/>
      <c r="K111" s="100"/>
      <c r="L111" s="99"/>
      <c r="M111" s="99"/>
      <c r="N111" s="99"/>
      <c r="O111" s="99"/>
      <c r="P111" s="99"/>
      <c r="Q111" s="98"/>
      <c r="R111" s="99"/>
      <c r="S111" s="99"/>
      <c r="T111" s="99"/>
      <c r="U111" s="100"/>
      <c r="V111" s="99"/>
      <c r="W111" s="99"/>
      <c r="X111" s="99"/>
      <c r="Y111" s="99"/>
      <c r="Z111" s="100"/>
      <c r="AA111" s="101"/>
      <c r="AB111" s="102"/>
      <c r="AC111" s="102"/>
      <c r="AD111" s="102"/>
      <c r="AE111" s="102"/>
      <c r="AF111" s="101"/>
      <c r="AG111" s="102"/>
      <c r="AH111" s="102"/>
      <c r="AI111" s="102"/>
      <c r="AJ111" s="103"/>
      <c r="AK111" s="102"/>
      <c r="AL111" s="102"/>
      <c r="AM111" s="102"/>
      <c r="AN111" s="102"/>
      <c r="AO111" s="104"/>
      <c r="AP111" s="102"/>
      <c r="AQ111" s="102"/>
      <c r="AR111" s="102"/>
      <c r="AS111" s="102"/>
      <c r="AT111" s="102"/>
      <c r="AU111" s="105"/>
      <c r="AV111" s="102"/>
      <c r="AW111" s="102"/>
      <c r="AX111" s="102"/>
      <c r="AY111" s="104"/>
      <c r="AZ111" s="102"/>
      <c r="BA111" s="102"/>
      <c r="BB111" s="102"/>
      <c r="BC111" s="102"/>
      <c r="BD111" s="103"/>
      <c r="BE111" s="101"/>
      <c r="BF111" s="102"/>
      <c r="BG111" s="102"/>
      <c r="BH111" s="102"/>
      <c r="BI111" s="102"/>
      <c r="BJ111" s="105"/>
      <c r="BK111" s="102"/>
      <c r="BL111" s="102"/>
      <c r="BM111" s="102"/>
      <c r="BN111" s="104"/>
      <c r="BO111" s="102"/>
      <c r="BP111" s="102"/>
      <c r="BQ111" s="102"/>
      <c r="BR111" s="102"/>
      <c r="BS111" s="102"/>
      <c r="BT111" s="105"/>
      <c r="BU111" s="102"/>
      <c r="BV111" s="102"/>
      <c r="BW111" s="102"/>
      <c r="BX111" s="104"/>
      <c r="BY111" s="102"/>
      <c r="BZ111" s="102"/>
      <c r="CA111" s="102"/>
      <c r="CB111" s="102"/>
      <c r="CC111" s="103"/>
      <c r="CD111" s="101"/>
      <c r="CE111" s="102"/>
      <c r="CF111" s="102"/>
      <c r="CG111" s="102"/>
      <c r="CH111" s="102"/>
      <c r="CI111" s="105"/>
      <c r="CJ111" s="102"/>
      <c r="CK111" s="102"/>
      <c r="CL111" s="102"/>
      <c r="CM111" s="104"/>
      <c r="CN111" s="102"/>
      <c r="CO111" s="102"/>
      <c r="CP111" s="102"/>
      <c r="CQ111" s="102"/>
      <c r="CR111" s="102"/>
      <c r="CS111" s="105"/>
      <c r="CT111" s="102"/>
      <c r="CU111" s="102"/>
      <c r="CV111" s="102"/>
      <c r="CW111" s="104"/>
      <c r="CX111" s="102"/>
      <c r="CY111" s="102"/>
      <c r="CZ111" s="102"/>
      <c r="DA111" s="102"/>
      <c r="DB111" s="102"/>
      <c r="DC111" s="130">
        <f t="shared" si="6"/>
        <v>0</v>
      </c>
      <c r="DD111" s="130">
        <f t="shared" si="7"/>
        <v>0</v>
      </c>
      <c r="DE111" s="130">
        <f t="shared" si="8"/>
        <v>0</v>
      </c>
      <c r="DF111" s="130">
        <f t="shared" si="9"/>
        <v>0</v>
      </c>
      <c r="DG111" s="131">
        <f t="shared" si="10"/>
        <v>0</v>
      </c>
    </row>
    <row r="112" spans="1:111" x14ac:dyDescent="0.25">
      <c r="A112" s="153" t="str">
        <f>'Enfants+Enseignants'!A110</f>
        <v>TAMARAT-BOIRON Eponine</v>
      </c>
      <c r="B112" s="98"/>
      <c r="C112" s="99"/>
      <c r="D112" s="99"/>
      <c r="E112" s="99"/>
      <c r="F112" s="100"/>
      <c r="G112" s="98"/>
      <c r="H112" s="99"/>
      <c r="I112" s="99"/>
      <c r="J112" s="99"/>
      <c r="K112" s="100"/>
      <c r="L112" s="99"/>
      <c r="M112" s="99"/>
      <c r="N112" s="99"/>
      <c r="O112" s="99"/>
      <c r="P112" s="99"/>
      <c r="Q112" s="98"/>
      <c r="R112" s="99"/>
      <c r="S112" s="99"/>
      <c r="T112" s="99"/>
      <c r="U112" s="100"/>
      <c r="V112" s="99"/>
      <c r="W112" s="99"/>
      <c r="X112" s="99"/>
      <c r="Y112" s="99"/>
      <c r="Z112" s="100"/>
      <c r="AA112" s="101"/>
      <c r="AB112" s="102"/>
      <c r="AC112" s="102"/>
      <c r="AD112" s="102"/>
      <c r="AE112" s="102"/>
      <c r="AF112" s="101"/>
      <c r="AG112" s="102"/>
      <c r="AH112" s="102"/>
      <c r="AI112" s="102"/>
      <c r="AJ112" s="103"/>
      <c r="AK112" s="102"/>
      <c r="AL112" s="102"/>
      <c r="AM112" s="102"/>
      <c r="AN112" s="102"/>
      <c r="AO112" s="104"/>
      <c r="AP112" s="102"/>
      <c r="AQ112" s="102"/>
      <c r="AR112" s="102"/>
      <c r="AS112" s="102"/>
      <c r="AT112" s="102"/>
      <c r="AU112" s="105"/>
      <c r="AV112" s="102"/>
      <c r="AW112" s="102"/>
      <c r="AX112" s="102"/>
      <c r="AY112" s="104"/>
      <c r="AZ112" s="102"/>
      <c r="BA112" s="102"/>
      <c r="BB112" s="102"/>
      <c r="BC112" s="102"/>
      <c r="BD112" s="103"/>
      <c r="BE112" s="101"/>
      <c r="BF112" s="102"/>
      <c r="BG112" s="102"/>
      <c r="BH112" s="102"/>
      <c r="BI112" s="102"/>
      <c r="BJ112" s="105"/>
      <c r="BK112" s="102"/>
      <c r="BL112" s="102"/>
      <c r="BM112" s="102"/>
      <c r="BN112" s="104"/>
      <c r="BO112" s="102"/>
      <c r="BP112" s="102"/>
      <c r="BQ112" s="102"/>
      <c r="BR112" s="102"/>
      <c r="BS112" s="102"/>
      <c r="BT112" s="105"/>
      <c r="BU112" s="102"/>
      <c r="BV112" s="102"/>
      <c r="BW112" s="102"/>
      <c r="BX112" s="104"/>
      <c r="BY112" s="102"/>
      <c r="BZ112" s="102"/>
      <c r="CA112" s="102"/>
      <c r="CB112" s="102"/>
      <c r="CC112" s="103"/>
      <c r="CD112" s="101"/>
      <c r="CE112" s="102"/>
      <c r="CF112" s="102"/>
      <c r="CG112" s="102"/>
      <c r="CH112" s="102"/>
      <c r="CI112" s="105"/>
      <c r="CJ112" s="102"/>
      <c r="CK112" s="102"/>
      <c r="CL112" s="102"/>
      <c r="CM112" s="104"/>
      <c r="CN112" s="102"/>
      <c r="CO112" s="102"/>
      <c r="CP112" s="102"/>
      <c r="CQ112" s="102"/>
      <c r="CR112" s="102"/>
      <c r="CS112" s="105"/>
      <c r="CT112" s="102"/>
      <c r="CU112" s="102"/>
      <c r="CV112" s="102"/>
      <c r="CW112" s="104"/>
      <c r="CX112" s="102"/>
      <c r="CY112" s="102"/>
      <c r="CZ112" s="102"/>
      <c r="DA112" s="102"/>
      <c r="DB112" s="102"/>
      <c r="DC112" s="130">
        <f t="shared" si="6"/>
        <v>0</v>
      </c>
      <c r="DD112" s="130">
        <f t="shared" si="7"/>
        <v>0</v>
      </c>
      <c r="DE112" s="130">
        <f t="shared" si="8"/>
        <v>0</v>
      </c>
      <c r="DF112" s="130">
        <f t="shared" si="9"/>
        <v>0</v>
      </c>
      <c r="DG112" s="131">
        <f t="shared" si="10"/>
        <v>0</v>
      </c>
    </row>
    <row r="113" spans="1:111" x14ac:dyDescent="0.25">
      <c r="A113" s="153" t="str">
        <f>'Enfants+Enseignants'!A111</f>
        <v>TERRAZA Daphné</v>
      </c>
      <c r="B113" s="98"/>
      <c r="C113" s="99"/>
      <c r="D113" s="99"/>
      <c r="E113" s="99"/>
      <c r="F113" s="100"/>
      <c r="G113" s="98"/>
      <c r="H113" s="99"/>
      <c r="I113" s="99"/>
      <c r="J113" s="99"/>
      <c r="K113" s="100"/>
      <c r="L113" s="99"/>
      <c r="M113" s="99"/>
      <c r="N113" s="99"/>
      <c r="O113" s="99"/>
      <c r="P113" s="99"/>
      <c r="Q113" s="98"/>
      <c r="R113" s="99"/>
      <c r="S113" s="99"/>
      <c r="T113" s="99"/>
      <c r="U113" s="100"/>
      <c r="V113" s="99"/>
      <c r="W113" s="99"/>
      <c r="X113" s="99"/>
      <c r="Y113" s="99"/>
      <c r="Z113" s="100"/>
      <c r="AA113" s="101"/>
      <c r="AB113" s="102"/>
      <c r="AC113" s="102"/>
      <c r="AD113" s="102"/>
      <c r="AE113" s="102"/>
      <c r="AF113" s="101"/>
      <c r="AG113" s="102"/>
      <c r="AH113" s="102"/>
      <c r="AI113" s="102"/>
      <c r="AJ113" s="103"/>
      <c r="AK113" s="102"/>
      <c r="AL113" s="102"/>
      <c r="AM113" s="102"/>
      <c r="AN113" s="102"/>
      <c r="AO113" s="104"/>
      <c r="AP113" s="102"/>
      <c r="AQ113" s="102"/>
      <c r="AR113" s="102"/>
      <c r="AS113" s="102"/>
      <c r="AT113" s="102"/>
      <c r="AU113" s="105"/>
      <c r="AV113" s="102"/>
      <c r="AW113" s="102"/>
      <c r="AX113" s="102"/>
      <c r="AY113" s="104"/>
      <c r="AZ113" s="102"/>
      <c r="BA113" s="102"/>
      <c r="BB113" s="102"/>
      <c r="BC113" s="102"/>
      <c r="BD113" s="103"/>
      <c r="BE113" s="101"/>
      <c r="BF113" s="102"/>
      <c r="BG113" s="102"/>
      <c r="BH113" s="102"/>
      <c r="BI113" s="102"/>
      <c r="BJ113" s="105"/>
      <c r="BK113" s="102"/>
      <c r="BL113" s="102"/>
      <c r="BM113" s="102"/>
      <c r="BN113" s="104"/>
      <c r="BO113" s="102"/>
      <c r="BP113" s="102"/>
      <c r="BQ113" s="102"/>
      <c r="BR113" s="102"/>
      <c r="BS113" s="102"/>
      <c r="BT113" s="105"/>
      <c r="BU113" s="102"/>
      <c r="BV113" s="102"/>
      <c r="BW113" s="102"/>
      <c r="BX113" s="104"/>
      <c r="BY113" s="102"/>
      <c r="BZ113" s="102"/>
      <c r="CA113" s="102"/>
      <c r="CB113" s="102"/>
      <c r="CC113" s="103"/>
      <c r="CD113" s="101"/>
      <c r="CE113" s="102"/>
      <c r="CF113" s="102"/>
      <c r="CG113" s="102"/>
      <c r="CH113" s="102"/>
      <c r="CI113" s="105"/>
      <c r="CJ113" s="102"/>
      <c r="CK113" s="102"/>
      <c r="CL113" s="102"/>
      <c r="CM113" s="104"/>
      <c r="CN113" s="102"/>
      <c r="CO113" s="102"/>
      <c r="CP113" s="102"/>
      <c r="CQ113" s="102"/>
      <c r="CR113" s="102"/>
      <c r="CS113" s="105"/>
      <c r="CT113" s="102"/>
      <c r="CU113" s="102"/>
      <c r="CV113" s="102"/>
      <c r="CW113" s="104"/>
      <c r="CX113" s="102"/>
      <c r="CY113" s="102"/>
      <c r="CZ113" s="102"/>
      <c r="DA113" s="102"/>
      <c r="DB113" s="102"/>
      <c r="DC113" s="130">
        <f t="shared" si="6"/>
        <v>0</v>
      </c>
      <c r="DD113" s="130">
        <f t="shared" si="7"/>
        <v>0</v>
      </c>
      <c r="DE113" s="130">
        <f t="shared" si="8"/>
        <v>0</v>
      </c>
      <c r="DF113" s="130">
        <f t="shared" si="9"/>
        <v>0</v>
      </c>
      <c r="DG113" s="131">
        <f t="shared" si="10"/>
        <v>0</v>
      </c>
    </row>
    <row r="114" spans="1:111" x14ac:dyDescent="0.25">
      <c r="A114" s="153" t="str">
        <f>'Enfants+Enseignants'!A112</f>
        <v>THORAVAL Clément</v>
      </c>
      <c r="B114" s="98"/>
      <c r="C114" s="99"/>
      <c r="D114" s="99"/>
      <c r="E114" s="99"/>
      <c r="F114" s="100"/>
      <c r="G114" s="98"/>
      <c r="H114" s="99"/>
      <c r="I114" s="99"/>
      <c r="J114" s="99"/>
      <c r="K114" s="100"/>
      <c r="L114" s="99"/>
      <c r="M114" s="99"/>
      <c r="N114" s="99"/>
      <c r="O114" s="99"/>
      <c r="P114" s="99"/>
      <c r="Q114" s="98"/>
      <c r="R114" s="99"/>
      <c r="S114" s="99"/>
      <c r="T114" s="99"/>
      <c r="U114" s="100"/>
      <c r="V114" s="99"/>
      <c r="W114" s="99"/>
      <c r="X114" s="99"/>
      <c r="Y114" s="99"/>
      <c r="Z114" s="100"/>
      <c r="AA114" s="101"/>
      <c r="AB114" s="102"/>
      <c r="AC114" s="102"/>
      <c r="AD114" s="102"/>
      <c r="AE114" s="102"/>
      <c r="AF114" s="101"/>
      <c r="AG114" s="102"/>
      <c r="AH114" s="102"/>
      <c r="AI114" s="102"/>
      <c r="AJ114" s="103"/>
      <c r="AK114" s="102"/>
      <c r="AL114" s="102"/>
      <c r="AM114" s="102"/>
      <c r="AN114" s="102"/>
      <c r="AO114" s="104"/>
      <c r="AP114" s="102"/>
      <c r="AQ114" s="102"/>
      <c r="AR114" s="102"/>
      <c r="AS114" s="102"/>
      <c r="AT114" s="102"/>
      <c r="AU114" s="105"/>
      <c r="AV114" s="102"/>
      <c r="AW114" s="102"/>
      <c r="AX114" s="102"/>
      <c r="AY114" s="104"/>
      <c r="AZ114" s="102"/>
      <c r="BA114" s="102"/>
      <c r="BB114" s="102"/>
      <c r="BC114" s="102"/>
      <c r="BD114" s="103"/>
      <c r="BE114" s="101"/>
      <c r="BF114" s="102"/>
      <c r="BG114" s="102"/>
      <c r="BH114" s="102"/>
      <c r="BI114" s="102"/>
      <c r="BJ114" s="105"/>
      <c r="BK114" s="102"/>
      <c r="BL114" s="102"/>
      <c r="BM114" s="102"/>
      <c r="BN114" s="104"/>
      <c r="BO114" s="102"/>
      <c r="BP114" s="102"/>
      <c r="BQ114" s="102"/>
      <c r="BR114" s="102"/>
      <c r="BS114" s="102"/>
      <c r="BT114" s="105"/>
      <c r="BU114" s="102"/>
      <c r="BV114" s="102"/>
      <c r="BW114" s="102"/>
      <c r="BX114" s="104"/>
      <c r="BY114" s="102"/>
      <c r="BZ114" s="102"/>
      <c r="CA114" s="102"/>
      <c r="CB114" s="102"/>
      <c r="CC114" s="103"/>
      <c r="CD114" s="101"/>
      <c r="CE114" s="102"/>
      <c r="CF114" s="102"/>
      <c r="CG114" s="102"/>
      <c r="CH114" s="102"/>
      <c r="CI114" s="105"/>
      <c r="CJ114" s="102"/>
      <c r="CK114" s="102"/>
      <c r="CL114" s="102"/>
      <c r="CM114" s="104"/>
      <c r="CN114" s="102"/>
      <c r="CO114" s="102"/>
      <c r="CP114" s="102"/>
      <c r="CQ114" s="102"/>
      <c r="CR114" s="102"/>
      <c r="CS114" s="105"/>
      <c r="CT114" s="102"/>
      <c r="CU114" s="102"/>
      <c r="CV114" s="102"/>
      <c r="CW114" s="104"/>
      <c r="CX114" s="102"/>
      <c r="CY114" s="102"/>
      <c r="CZ114" s="102"/>
      <c r="DA114" s="102"/>
      <c r="DB114" s="102"/>
      <c r="DC114" s="130">
        <f t="shared" si="6"/>
        <v>0</v>
      </c>
      <c r="DD114" s="130">
        <f t="shared" si="7"/>
        <v>0</v>
      </c>
      <c r="DE114" s="130">
        <f t="shared" si="8"/>
        <v>0</v>
      </c>
      <c r="DF114" s="130">
        <f t="shared" si="9"/>
        <v>0</v>
      </c>
      <c r="DG114" s="131">
        <f t="shared" si="10"/>
        <v>0</v>
      </c>
    </row>
    <row r="115" spans="1:111" x14ac:dyDescent="0.25">
      <c r="A115" s="153" t="str">
        <f>'Enfants+Enseignants'!A113</f>
        <v>THORAVAL Emma</v>
      </c>
      <c r="B115" s="98"/>
      <c r="C115" s="99"/>
      <c r="D115" s="99"/>
      <c r="E115" s="99"/>
      <c r="F115" s="100"/>
      <c r="G115" s="98"/>
      <c r="H115" s="99"/>
      <c r="I115" s="99"/>
      <c r="J115" s="99"/>
      <c r="K115" s="100"/>
      <c r="L115" s="99"/>
      <c r="M115" s="99"/>
      <c r="N115" s="99"/>
      <c r="O115" s="99"/>
      <c r="P115" s="99"/>
      <c r="Q115" s="98"/>
      <c r="R115" s="99"/>
      <c r="S115" s="99"/>
      <c r="T115" s="99"/>
      <c r="U115" s="100"/>
      <c r="V115" s="99"/>
      <c r="W115" s="99"/>
      <c r="X115" s="99"/>
      <c r="Y115" s="99"/>
      <c r="Z115" s="100"/>
      <c r="AA115" s="101"/>
      <c r="AB115" s="102"/>
      <c r="AC115" s="102"/>
      <c r="AD115" s="102"/>
      <c r="AE115" s="102"/>
      <c r="AF115" s="101"/>
      <c r="AG115" s="102"/>
      <c r="AH115" s="102"/>
      <c r="AI115" s="102"/>
      <c r="AJ115" s="103"/>
      <c r="AK115" s="102"/>
      <c r="AL115" s="102"/>
      <c r="AM115" s="102"/>
      <c r="AN115" s="102"/>
      <c r="AO115" s="104"/>
      <c r="AP115" s="102"/>
      <c r="AQ115" s="102"/>
      <c r="AR115" s="102"/>
      <c r="AS115" s="102"/>
      <c r="AT115" s="102"/>
      <c r="AU115" s="105"/>
      <c r="AV115" s="102"/>
      <c r="AW115" s="102"/>
      <c r="AX115" s="102"/>
      <c r="AY115" s="104"/>
      <c r="AZ115" s="102"/>
      <c r="BA115" s="102"/>
      <c r="BB115" s="102"/>
      <c r="BC115" s="102"/>
      <c r="BD115" s="103"/>
      <c r="BE115" s="101"/>
      <c r="BF115" s="102"/>
      <c r="BG115" s="102"/>
      <c r="BH115" s="102"/>
      <c r="BI115" s="102"/>
      <c r="BJ115" s="105"/>
      <c r="BK115" s="102"/>
      <c r="BL115" s="102"/>
      <c r="BM115" s="102"/>
      <c r="BN115" s="104"/>
      <c r="BO115" s="102"/>
      <c r="BP115" s="102"/>
      <c r="BQ115" s="102"/>
      <c r="BR115" s="102"/>
      <c r="BS115" s="102"/>
      <c r="BT115" s="105"/>
      <c r="BU115" s="102"/>
      <c r="BV115" s="102"/>
      <c r="BW115" s="102"/>
      <c r="BX115" s="104"/>
      <c r="BY115" s="102"/>
      <c r="BZ115" s="102"/>
      <c r="CA115" s="102"/>
      <c r="CB115" s="102"/>
      <c r="CC115" s="103"/>
      <c r="CD115" s="101"/>
      <c r="CE115" s="102"/>
      <c r="CF115" s="102"/>
      <c r="CG115" s="102"/>
      <c r="CH115" s="102"/>
      <c r="CI115" s="105"/>
      <c r="CJ115" s="102"/>
      <c r="CK115" s="102"/>
      <c r="CL115" s="102"/>
      <c r="CM115" s="104"/>
      <c r="CN115" s="102"/>
      <c r="CO115" s="102"/>
      <c r="CP115" s="102"/>
      <c r="CQ115" s="102"/>
      <c r="CR115" s="102"/>
      <c r="CS115" s="105"/>
      <c r="CT115" s="102"/>
      <c r="CU115" s="102"/>
      <c r="CV115" s="102"/>
      <c r="CW115" s="104"/>
      <c r="CX115" s="102"/>
      <c r="CY115" s="102"/>
      <c r="CZ115" s="102"/>
      <c r="DA115" s="102"/>
      <c r="DB115" s="102"/>
      <c r="DC115" s="130">
        <f t="shared" si="6"/>
        <v>0</v>
      </c>
      <c r="DD115" s="130">
        <f t="shared" si="7"/>
        <v>0</v>
      </c>
      <c r="DE115" s="130">
        <f t="shared" si="8"/>
        <v>0</v>
      </c>
      <c r="DF115" s="130">
        <f t="shared" si="9"/>
        <v>0</v>
      </c>
      <c r="DG115" s="131">
        <f t="shared" si="10"/>
        <v>0</v>
      </c>
    </row>
    <row r="116" spans="1:111" x14ac:dyDescent="0.25">
      <c r="A116" s="153" t="str">
        <f>'Enfants+Enseignants'!A114</f>
        <v>VALLET Tiago</v>
      </c>
      <c r="B116" s="98"/>
      <c r="C116" s="99"/>
      <c r="D116" s="99"/>
      <c r="E116" s="99"/>
      <c r="F116" s="100"/>
      <c r="G116" s="98"/>
      <c r="H116" s="99"/>
      <c r="I116" s="99"/>
      <c r="J116" s="99"/>
      <c r="K116" s="100"/>
      <c r="L116" s="99"/>
      <c r="M116" s="99"/>
      <c r="N116" s="99"/>
      <c r="O116" s="99"/>
      <c r="P116" s="99"/>
      <c r="Q116" s="98"/>
      <c r="R116" s="99"/>
      <c r="S116" s="99"/>
      <c r="T116" s="99"/>
      <c r="U116" s="100"/>
      <c r="V116" s="99"/>
      <c r="W116" s="99"/>
      <c r="X116" s="99"/>
      <c r="Y116" s="99"/>
      <c r="Z116" s="100"/>
      <c r="AA116" s="101"/>
      <c r="AB116" s="102"/>
      <c r="AC116" s="102"/>
      <c r="AD116" s="102"/>
      <c r="AE116" s="102"/>
      <c r="AF116" s="101"/>
      <c r="AG116" s="102"/>
      <c r="AH116" s="102"/>
      <c r="AI116" s="102"/>
      <c r="AJ116" s="103"/>
      <c r="AK116" s="102"/>
      <c r="AL116" s="102"/>
      <c r="AM116" s="102"/>
      <c r="AN116" s="102"/>
      <c r="AO116" s="104"/>
      <c r="AP116" s="102"/>
      <c r="AQ116" s="102"/>
      <c r="AR116" s="102"/>
      <c r="AS116" s="102"/>
      <c r="AT116" s="102"/>
      <c r="AU116" s="105"/>
      <c r="AV116" s="102"/>
      <c r="AW116" s="102"/>
      <c r="AX116" s="102"/>
      <c r="AY116" s="104"/>
      <c r="AZ116" s="102"/>
      <c r="BA116" s="102"/>
      <c r="BB116" s="102"/>
      <c r="BC116" s="102"/>
      <c r="BD116" s="103"/>
      <c r="BE116" s="101"/>
      <c r="BF116" s="102"/>
      <c r="BG116" s="102"/>
      <c r="BH116" s="102"/>
      <c r="BI116" s="102"/>
      <c r="BJ116" s="105"/>
      <c r="BK116" s="102"/>
      <c r="BL116" s="102"/>
      <c r="BM116" s="102"/>
      <c r="BN116" s="104"/>
      <c r="BO116" s="102"/>
      <c r="BP116" s="102"/>
      <c r="BQ116" s="102"/>
      <c r="BR116" s="102"/>
      <c r="BS116" s="102"/>
      <c r="BT116" s="105"/>
      <c r="BU116" s="102"/>
      <c r="BV116" s="102"/>
      <c r="BW116" s="102"/>
      <c r="BX116" s="104"/>
      <c r="BY116" s="102"/>
      <c r="BZ116" s="102"/>
      <c r="CA116" s="102"/>
      <c r="CB116" s="102"/>
      <c r="CC116" s="103"/>
      <c r="CD116" s="101"/>
      <c r="CE116" s="102"/>
      <c r="CF116" s="102"/>
      <c r="CG116" s="102"/>
      <c r="CH116" s="102"/>
      <c r="CI116" s="105"/>
      <c r="CJ116" s="102"/>
      <c r="CK116" s="102"/>
      <c r="CL116" s="102"/>
      <c r="CM116" s="104"/>
      <c r="CN116" s="102"/>
      <c r="CO116" s="102"/>
      <c r="CP116" s="102"/>
      <c r="CQ116" s="102"/>
      <c r="CR116" s="102"/>
      <c r="CS116" s="105"/>
      <c r="CT116" s="102"/>
      <c r="CU116" s="102"/>
      <c r="CV116" s="102"/>
      <c r="CW116" s="104"/>
      <c r="CX116" s="102"/>
      <c r="CY116" s="102"/>
      <c r="CZ116" s="102"/>
      <c r="DA116" s="102"/>
      <c r="DB116" s="102"/>
      <c r="DC116" s="130">
        <f t="shared" si="6"/>
        <v>0</v>
      </c>
      <c r="DD116" s="130">
        <f t="shared" si="7"/>
        <v>0</v>
      </c>
      <c r="DE116" s="130">
        <f t="shared" si="8"/>
        <v>0</v>
      </c>
      <c r="DF116" s="130">
        <f t="shared" si="9"/>
        <v>0</v>
      </c>
      <c r="DG116" s="131">
        <f t="shared" si="10"/>
        <v>0</v>
      </c>
    </row>
    <row r="117" spans="1:111" x14ac:dyDescent="0.25">
      <c r="A117" s="153" t="str">
        <f>'Enfants+Enseignants'!A115</f>
        <v>VASQUEZ Lisa</v>
      </c>
      <c r="B117" s="98"/>
      <c r="C117" s="99"/>
      <c r="D117" s="99"/>
      <c r="E117" s="99"/>
      <c r="F117" s="100"/>
      <c r="G117" s="98"/>
      <c r="H117" s="99"/>
      <c r="I117" s="99"/>
      <c r="J117" s="99"/>
      <c r="K117" s="100"/>
      <c r="L117" s="99"/>
      <c r="M117" s="99"/>
      <c r="N117" s="99"/>
      <c r="O117" s="99"/>
      <c r="P117" s="99"/>
      <c r="Q117" s="98"/>
      <c r="R117" s="99"/>
      <c r="S117" s="99"/>
      <c r="T117" s="99"/>
      <c r="U117" s="100"/>
      <c r="V117" s="99"/>
      <c r="W117" s="99"/>
      <c r="X117" s="99"/>
      <c r="Y117" s="99"/>
      <c r="Z117" s="100"/>
      <c r="AA117" s="101"/>
      <c r="AB117" s="102"/>
      <c r="AC117" s="102"/>
      <c r="AD117" s="102"/>
      <c r="AE117" s="102"/>
      <c r="AF117" s="101"/>
      <c r="AG117" s="102"/>
      <c r="AH117" s="102"/>
      <c r="AI117" s="102"/>
      <c r="AJ117" s="103"/>
      <c r="AK117" s="102"/>
      <c r="AL117" s="102"/>
      <c r="AM117" s="102"/>
      <c r="AN117" s="102"/>
      <c r="AO117" s="104"/>
      <c r="AP117" s="102"/>
      <c r="AQ117" s="102"/>
      <c r="AR117" s="102"/>
      <c r="AS117" s="102"/>
      <c r="AT117" s="102"/>
      <c r="AU117" s="105"/>
      <c r="AV117" s="102"/>
      <c r="AW117" s="102"/>
      <c r="AX117" s="102"/>
      <c r="AY117" s="104"/>
      <c r="AZ117" s="102"/>
      <c r="BA117" s="102"/>
      <c r="BB117" s="102"/>
      <c r="BC117" s="102"/>
      <c r="BD117" s="103"/>
      <c r="BE117" s="101"/>
      <c r="BF117" s="102"/>
      <c r="BG117" s="102"/>
      <c r="BH117" s="102"/>
      <c r="BI117" s="102"/>
      <c r="BJ117" s="105"/>
      <c r="BK117" s="102"/>
      <c r="BL117" s="102"/>
      <c r="BM117" s="102"/>
      <c r="BN117" s="104"/>
      <c r="BO117" s="102"/>
      <c r="BP117" s="102"/>
      <c r="BQ117" s="102"/>
      <c r="BR117" s="102"/>
      <c r="BS117" s="102"/>
      <c r="BT117" s="105"/>
      <c r="BU117" s="102"/>
      <c r="BV117" s="102"/>
      <c r="BW117" s="102"/>
      <c r="BX117" s="104"/>
      <c r="BY117" s="102"/>
      <c r="BZ117" s="102"/>
      <c r="CA117" s="102"/>
      <c r="CB117" s="102"/>
      <c r="CC117" s="103"/>
      <c r="CD117" s="101"/>
      <c r="CE117" s="102"/>
      <c r="CF117" s="102"/>
      <c r="CG117" s="102"/>
      <c r="CH117" s="102"/>
      <c r="CI117" s="105"/>
      <c r="CJ117" s="102"/>
      <c r="CK117" s="102"/>
      <c r="CL117" s="102"/>
      <c r="CM117" s="104"/>
      <c r="CN117" s="102"/>
      <c r="CO117" s="102"/>
      <c r="CP117" s="102"/>
      <c r="CQ117" s="102"/>
      <c r="CR117" s="102"/>
      <c r="CS117" s="105"/>
      <c r="CT117" s="102"/>
      <c r="CU117" s="102"/>
      <c r="CV117" s="102"/>
      <c r="CW117" s="104"/>
      <c r="CX117" s="102"/>
      <c r="CY117" s="102"/>
      <c r="CZ117" s="102"/>
      <c r="DA117" s="102"/>
      <c r="DB117" s="102"/>
      <c r="DC117" s="130">
        <f t="shared" si="6"/>
        <v>0</v>
      </c>
      <c r="DD117" s="130">
        <f t="shared" si="7"/>
        <v>0</v>
      </c>
      <c r="DE117" s="130">
        <f t="shared" si="8"/>
        <v>0</v>
      </c>
      <c r="DF117" s="130">
        <f t="shared" si="9"/>
        <v>0</v>
      </c>
      <c r="DG117" s="131">
        <f t="shared" si="10"/>
        <v>0</v>
      </c>
    </row>
    <row r="118" spans="1:111" x14ac:dyDescent="0.25">
      <c r="A118" s="153" t="str">
        <f>'Enfants+Enseignants'!A116</f>
        <v>VASQUEZ Matéo</v>
      </c>
      <c r="B118" s="98"/>
      <c r="C118" s="99"/>
      <c r="D118" s="99"/>
      <c r="E118" s="99"/>
      <c r="F118" s="100"/>
      <c r="G118" s="98"/>
      <c r="H118" s="99"/>
      <c r="I118" s="99"/>
      <c r="J118" s="99"/>
      <c r="K118" s="100"/>
      <c r="L118" s="99"/>
      <c r="M118" s="99"/>
      <c r="N118" s="99"/>
      <c r="O118" s="99"/>
      <c r="P118" s="99"/>
      <c r="Q118" s="98"/>
      <c r="R118" s="99"/>
      <c r="S118" s="99"/>
      <c r="T118" s="99"/>
      <c r="U118" s="100"/>
      <c r="V118" s="99"/>
      <c r="W118" s="99"/>
      <c r="X118" s="99"/>
      <c r="Y118" s="99"/>
      <c r="Z118" s="100"/>
      <c r="AA118" s="101"/>
      <c r="AB118" s="102"/>
      <c r="AC118" s="102"/>
      <c r="AD118" s="102"/>
      <c r="AE118" s="102"/>
      <c r="AF118" s="101"/>
      <c r="AG118" s="102"/>
      <c r="AH118" s="102"/>
      <c r="AI118" s="102"/>
      <c r="AJ118" s="103"/>
      <c r="AK118" s="102"/>
      <c r="AL118" s="102"/>
      <c r="AM118" s="102"/>
      <c r="AN118" s="102"/>
      <c r="AO118" s="104"/>
      <c r="AP118" s="102"/>
      <c r="AQ118" s="102"/>
      <c r="AR118" s="102"/>
      <c r="AS118" s="102"/>
      <c r="AT118" s="102"/>
      <c r="AU118" s="105"/>
      <c r="AV118" s="102"/>
      <c r="AW118" s="102"/>
      <c r="AX118" s="102"/>
      <c r="AY118" s="104"/>
      <c r="AZ118" s="102"/>
      <c r="BA118" s="102"/>
      <c r="BB118" s="102"/>
      <c r="BC118" s="102"/>
      <c r="BD118" s="103"/>
      <c r="BE118" s="101"/>
      <c r="BF118" s="102"/>
      <c r="BG118" s="102"/>
      <c r="BH118" s="102"/>
      <c r="BI118" s="102"/>
      <c r="BJ118" s="105"/>
      <c r="BK118" s="102"/>
      <c r="BL118" s="102"/>
      <c r="BM118" s="102"/>
      <c r="BN118" s="104"/>
      <c r="BO118" s="102"/>
      <c r="BP118" s="102"/>
      <c r="BQ118" s="102"/>
      <c r="BR118" s="102"/>
      <c r="BS118" s="102"/>
      <c r="BT118" s="105"/>
      <c r="BU118" s="102"/>
      <c r="BV118" s="102"/>
      <c r="BW118" s="102"/>
      <c r="BX118" s="104"/>
      <c r="BY118" s="102"/>
      <c r="BZ118" s="102"/>
      <c r="CA118" s="102"/>
      <c r="CB118" s="102"/>
      <c r="CC118" s="103"/>
      <c r="CD118" s="101"/>
      <c r="CE118" s="102"/>
      <c r="CF118" s="102"/>
      <c r="CG118" s="102"/>
      <c r="CH118" s="102"/>
      <c r="CI118" s="105"/>
      <c r="CJ118" s="102"/>
      <c r="CK118" s="102"/>
      <c r="CL118" s="102"/>
      <c r="CM118" s="104"/>
      <c r="CN118" s="102"/>
      <c r="CO118" s="102"/>
      <c r="CP118" s="102"/>
      <c r="CQ118" s="102"/>
      <c r="CR118" s="102"/>
      <c r="CS118" s="105"/>
      <c r="CT118" s="102"/>
      <c r="CU118" s="102"/>
      <c r="CV118" s="102"/>
      <c r="CW118" s="104"/>
      <c r="CX118" s="102"/>
      <c r="CY118" s="102"/>
      <c r="CZ118" s="102"/>
      <c r="DA118" s="102"/>
      <c r="DB118" s="102"/>
      <c r="DC118" s="130">
        <f t="shared" si="6"/>
        <v>0</v>
      </c>
      <c r="DD118" s="130">
        <f t="shared" si="7"/>
        <v>0</v>
      </c>
      <c r="DE118" s="130">
        <f t="shared" si="8"/>
        <v>0</v>
      </c>
      <c r="DF118" s="130">
        <f t="shared" si="9"/>
        <v>0</v>
      </c>
      <c r="DG118" s="131">
        <f t="shared" si="10"/>
        <v>0</v>
      </c>
    </row>
    <row r="119" spans="1:111" x14ac:dyDescent="0.25">
      <c r="A119" s="153" t="str">
        <f>'Enfants+Enseignants'!A117</f>
        <v>VEYNE Léonie</v>
      </c>
      <c r="B119" s="98"/>
      <c r="C119" s="99"/>
      <c r="D119" s="99"/>
      <c r="E119" s="99"/>
      <c r="F119" s="100"/>
      <c r="G119" s="98"/>
      <c r="H119" s="99"/>
      <c r="I119" s="99"/>
      <c r="J119" s="99"/>
      <c r="K119" s="100"/>
      <c r="L119" s="99"/>
      <c r="M119" s="99"/>
      <c r="N119" s="99"/>
      <c r="O119" s="99"/>
      <c r="P119" s="99"/>
      <c r="Q119" s="98"/>
      <c r="R119" s="99"/>
      <c r="S119" s="99"/>
      <c r="T119" s="99"/>
      <c r="U119" s="100"/>
      <c r="V119" s="99"/>
      <c r="W119" s="99"/>
      <c r="X119" s="99"/>
      <c r="Y119" s="99"/>
      <c r="Z119" s="100"/>
      <c r="AA119" s="101"/>
      <c r="AB119" s="102"/>
      <c r="AC119" s="102"/>
      <c r="AD119" s="102"/>
      <c r="AE119" s="102"/>
      <c r="AF119" s="101"/>
      <c r="AG119" s="102"/>
      <c r="AH119" s="102"/>
      <c r="AI119" s="102"/>
      <c r="AJ119" s="103"/>
      <c r="AK119" s="102"/>
      <c r="AL119" s="102"/>
      <c r="AM119" s="102"/>
      <c r="AN119" s="102"/>
      <c r="AO119" s="104"/>
      <c r="AP119" s="102"/>
      <c r="AQ119" s="102"/>
      <c r="AR119" s="102"/>
      <c r="AS119" s="102"/>
      <c r="AT119" s="102"/>
      <c r="AU119" s="105"/>
      <c r="AV119" s="102"/>
      <c r="AW119" s="102"/>
      <c r="AX119" s="102"/>
      <c r="AY119" s="104"/>
      <c r="AZ119" s="102"/>
      <c r="BA119" s="102"/>
      <c r="BB119" s="102"/>
      <c r="BC119" s="102"/>
      <c r="BD119" s="103"/>
      <c r="BE119" s="101"/>
      <c r="BF119" s="102"/>
      <c r="BG119" s="102"/>
      <c r="BH119" s="102"/>
      <c r="BI119" s="102"/>
      <c r="BJ119" s="105"/>
      <c r="BK119" s="102"/>
      <c r="BL119" s="102"/>
      <c r="BM119" s="102"/>
      <c r="BN119" s="104"/>
      <c r="BO119" s="102"/>
      <c r="BP119" s="102"/>
      <c r="BQ119" s="102"/>
      <c r="BR119" s="102"/>
      <c r="BS119" s="102"/>
      <c r="BT119" s="105"/>
      <c r="BU119" s="102"/>
      <c r="BV119" s="102"/>
      <c r="BW119" s="102"/>
      <c r="BX119" s="104"/>
      <c r="BY119" s="102"/>
      <c r="BZ119" s="102"/>
      <c r="CA119" s="102"/>
      <c r="CB119" s="102"/>
      <c r="CC119" s="103"/>
      <c r="CD119" s="101"/>
      <c r="CE119" s="102"/>
      <c r="CF119" s="102"/>
      <c r="CG119" s="102"/>
      <c r="CH119" s="102"/>
      <c r="CI119" s="105"/>
      <c r="CJ119" s="102"/>
      <c r="CK119" s="102"/>
      <c r="CL119" s="102"/>
      <c r="CM119" s="104"/>
      <c r="CN119" s="102"/>
      <c r="CO119" s="102"/>
      <c r="CP119" s="102"/>
      <c r="CQ119" s="102"/>
      <c r="CR119" s="102"/>
      <c r="CS119" s="105"/>
      <c r="CT119" s="102"/>
      <c r="CU119" s="102"/>
      <c r="CV119" s="102"/>
      <c r="CW119" s="104"/>
      <c r="CX119" s="102"/>
      <c r="CY119" s="102"/>
      <c r="CZ119" s="102"/>
      <c r="DA119" s="102"/>
      <c r="DB119" s="102"/>
      <c r="DC119" s="130">
        <f t="shared" si="6"/>
        <v>0</v>
      </c>
      <c r="DD119" s="130">
        <f t="shared" si="7"/>
        <v>0</v>
      </c>
      <c r="DE119" s="130">
        <f t="shared" si="8"/>
        <v>0</v>
      </c>
      <c r="DF119" s="130">
        <f t="shared" si="9"/>
        <v>0</v>
      </c>
      <c r="DG119" s="131">
        <f t="shared" si="10"/>
        <v>0</v>
      </c>
    </row>
    <row r="120" spans="1:111" x14ac:dyDescent="0.25">
      <c r="A120" s="153" t="str">
        <f>'Enfants+Enseignants'!A118</f>
        <v>VILLENEUVE Emmy</v>
      </c>
      <c r="B120" s="98"/>
      <c r="C120" s="99"/>
      <c r="D120" s="99"/>
      <c r="E120" s="99"/>
      <c r="F120" s="100"/>
      <c r="G120" s="98"/>
      <c r="H120" s="99"/>
      <c r="I120" s="99"/>
      <c r="J120" s="99"/>
      <c r="K120" s="100"/>
      <c r="L120" s="99"/>
      <c r="M120" s="99"/>
      <c r="N120" s="99"/>
      <c r="O120" s="99"/>
      <c r="P120" s="99"/>
      <c r="Q120" s="98"/>
      <c r="R120" s="99"/>
      <c r="S120" s="99"/>
      <c r="T120" s="99"/>
      <c r="U120" s="100"/>
      <c r="V120" s="99"/>
      <c r="W120" s="99"/>
      <c r="X120" s="99"/>
      <c r="Y120" s="99"/>
      <c r="Z120" s="100"/>
      <c r="AA120" s="101"/>
      <c r="AB120" s="102"/>
      <c r="AC120" s="102"/>
      <c r="AD120" s="102"/>
      <c r="AE120" s="102"/>
      <c r="AF120" s="101"/>
      <c r="AG120" s="102"/>
      <c r="AH120" s="102"/>
      <c r="AI120" s="102"/>
      <c r="AJ120" s="103"/>
      <c r="AK120" s="102"/>
      <c r="AL120" s="102"/>
      <c r="AM120" s="102"/>
      <c r="AN120" s="102"/>
      <c r="AO120" s="104"/>
      <c r="AP120" s="102"/>
      <c r="AQ120" s="102"/>
      <c r="AR120" s="102"/>
      <c r="AS120" s="102"/>
      <c r="AT120" s="102"/>
      <c r="AU120" s="105"/>
      <c r="AV120" s="102"/>
      <c r="AW120" s="102"/>
      <c r="AX120" s="102"/>
      <c r="AY120" s="104"/>
      <c r="AZ120" s="102"/>
      <c r="BA120" s="102"/>
      <c r="BB120" s="102"/>
      <c r="BC120" s="102"/>
      <c r="BD120" s="103"/>
      <c r="BE120" s="101"/>
      <c r="BF120" s="102"/>
      <c r="BG120" s="102"/>
      <c r="BH120" s="102"/>
      <c r="BI120" s="102"/>
      <c r="BJ120" s="105"/>
      <c r="BK120" s="102"/>
      <c r="BL120" s="102"/>
      <c r="BM120" s="102"/>
      <c r="BN120" s="104"/>
      <c r="BO120" s="102"/>
      <c r="BP120" s="102"/>
      <c r="BQ120" s="102"/>
      <c r="BR120" s="102"/>
      <c r="BS120" s="102"/>
      <c r="BT120" s="105"/>
      <c r="BU120" s="102"/>
      <c r="BV120" s="102"/>
      <c r="BW120" s="102"/>
      <c r="BX120" s="104"/>
      <c r="BY120" s="102"/>
      <c r="BZ120" s="102"/>
      <c r="CA120" s="102"/>
      <c r="CB120" s="102"/>
      <c r="CC120" s="103"/>
      <c r="CD120" s="101"/>
      <c r="CE120" s="102"/>
      <c r="CF120" s="102"/>
      <c r="CG120" s="102"/>
      <c r="CH120" s="102"/>
      <c r="CI120" s="105"/>
      <c r="CJ120" s="102"/>
      <c r="CK120" s="102"/>
      <c r="CL120" s="102"/>
      <c r="CM120" s="104"/>
      <c r="CN120" s="102"/>
      <c r="CO120" s="102"/>
      <c r="CP120" s="102"/>
      <c r="CQ120" s="102"/>
      <c r="CR120" s="102"/>
      <c r="CS120" s="105"/>
      <c r="CT120" s="102"/>
      <c r="CU120" s="102"/>
      <c r="CV120" s="102"/>
      <c r="CW120" s="104"/>
      <c r="CX120" s="102"/>
      <c r="CY120" s="102"/>
      <c r="CZ120" s="102"/>
      <c r="DA120" s="102"/>
      <c r="DB120" s="102"/>
      <c r="DC120" s="130">
        <f t="shared" si="6"/>
        <v>0</v>
      </c>
      <c r="DD120" s="130">
        <f t="shared" si="7"/>
        <v>0</v>
      </c>
      <c r="DE120" s="130">
        <f t="shared" si="8"/>
        <v>0</v>
      </c>
      <c r="DF120" s="130">
        <f t="shared" si="9"/>
        <v>0</v>
      </c>
      <c r="DG120" s="131">
        <f t="shared" si="10"/>
        <v>0</v>
      </c>
    </row>
    <row r="121" spans="1:111" x14ac:dyDescent="0.25">
      <c r="A121" s="153" t="str">
        <f>'Enfants+Enseignants'!A119</f>
        <v>VIOLIN Khiara</v>
      </c>
      <c r="B121" s="98"/>
      <c r="C121" s="99"/>
      <c r="D121" s="99"/>
      <c r="E121" s="99"/>
      <c r="F121" s="100"/>
      <c r="G121" s="98"/>
      <c r="H121" s="99"/>
      <c r="I121" s="99"/>
      <c r="J121" s="99"/>
      <c r="K121" s="100"/>
      <c r="L121" s="99"/>
      <c r="M121" s="99"/>
      <c r="N121" s="99"/>
      <c r="O121" s="99"/>
      <c r="P121" s="99"/>
      <c r="Q121" s="98"/>
      <c r="R121" s="99"/>
      <c r="S121" s="99"/>
      <c r="T121" s="99"/>
      <c r="U121" s="100"/>
      <c r="V121" s="99"/>
      <c r="W121" s="99"/>
      <c r="X121" s="99"/>
      <c r="Y121" s="99"/>
      <c r="Z121" s="100"/>
      <c r="AA121" s="101"/>
      <c r="AB121" s="102"/>
      <c r="AC121" s="102"/>
      <c r="AD121" s="102"/>
      <c r="AE121" s="102"/>
      <c r="AF121" s="101"/>
      <c r="AG121" s="102"/>
      <c r="AH121" s="102"/>
      <c r="AI121" s="102"/>
      <c r="AJ121" s="103"/>
      <c r="AK121" s="102"/>
      <c r="AL121" s="102"/>
      <c r="AM121" s="102"/>
      <c r="AN121" s="102"/>
      <c r="AO121" s="104"/>
      <c r="AP121" s="102"/>
      <c r="AQ121" s="102"/>
      <c r="AR121" s="102"/>
      <c r="AS121" s="102"/>
      <c r="AT121" s="102"/>
      <c r="AU121" s="105"/>
      <c r="AV121" s="102"/>
      <c r="AW121" s="102"/>
      <c r="AX121" s="102"/>
      <c r="AY121" s="104"/>
      <c r="AZ121" s="102"/>
      <c r="BA121" s="102"/>
      <c r="BB121" s="102"/>
      <c r="BC121" s="102"/>
      <c r="BD121" s="103"/>
      <c r="BE121" s="101"/>
      <c r="BF121" s="102"/>
      <c r="BG121" s="102"/>
      <c r="BH121" s="102"/>
      <c r="BI121" s="102"/>
      <c r="BJ121" s="105"/>
      <c r="BK121" s="102"/>
      <c r="BL121" s="102"/>
      <c r="BM121" s="102"/>
      <c r="BN121" s="104"/>
      <c r="BO121" s="102"/>
      <c r="BP121" s="102"/>
      <c r="BQ121" s="102"/>
      <c r="BR121" s="102"/>
      <c r="BS121" s="102"/>
      <c r="BT121" s="105"/>
      <c r="BU121" s="102"/>
      <c r="BV121" s="102"/>
      <c r="BW121" s="102"/>
      <c r="BX121" s="104"/>
      <c r="BY121" s="102"/>
      <c r="BZ121" s="102"/>
      <c r="CA121" s="102"/>
      <c r="CB121" s="102"/>
      <c r="CC121" s="103"/>
      <c r="CD121" s="101"/>
      <c r="CE121" s="102"/>
      <c r="CF121" s="102"/>
      <c r="CG121" s="102"/>
      <c r="CH121" s="102"/>
      <c r="CI121" s="105"/>
      <c r="CJ121" s="102"/>
      <c r="CK121" s="102"/>
      <c r="CL121" s="102"/>
      <c r="CM121" s="104"/>
      <c r="CN121" s="102"/>
      <c r="CO121" s="102"/>
      <c r="CP121" s="102"/>
      <c r="CQ121" s="102"/>
      <c r="CR121" s="102"/>
      <c r="CS121" s="105"/>
      <c r="CT121" s="102"/>
      <c r="CU121" s="102"/>
      <c r="CV121" s="102"/>
      <c r="CW121" s="104"/>
      <c r="CX121" s="102"/>
      <c r="CY121" s="102"/>
      <c r="CZ121" s="102"/>
      <c r="DA121" s="102"/>
      <c r="DB121" s="102"/>
      <c r="DC121" s="130">
        <f t="shared" si="6"/>
        <v>0</v>
      </c>
      <c r="DD121" s="130">
        <f t="shared" si="7"/>
        <v>0</v>
      </c>
      <c r="DE121" s="130">
        <f t="shared" si="8"/>
        <v>0</v>
      </c>
      <c r="DF121" s="130">
        <f t="shared" si="9"/>
        <v>0</v>
      </c>
      <c r="DG121" s="131">
        <f t="shared" si="10"/>
        <v>0</v>
      </c>
    </row>
    <row r="122" spans="1:111" x14ac:dyDescent="0.25">
      <c r="A122" s="153">
        <f>'Enfants+Enseignants'!A120</f>
        <v>0</v>
      </c>
      <c r="B122" s="98"/>
      <c r="C122" s="99"/>
      <c r="D122" s="99"/>
      <c r="E122" s="99"/>
      <c r="F122" s="100"/>
      <c r="G122" s="98"/>
      <c r="H122" s="99"/>
      <c r="I122" s="99"/>
      <c r="J122" s="99"/>
      <c r="K122" s="100"/>
      <c r="L122" s="99"/>
      <c r="M122" s="99"/>
      <c r="N122" s="99"/>
      <c r="O122" s="99"/>
      <c r="P122" s="99"/>
      <c r="Q122" s="98"/>
      <c r="R122" s="99"/>
      <c r="S122" s="99"/>
      <c r="T122" s="99"/>
      <c r="U122" s="100"/>
      <c r="V122" s="99"/>
      <c r="W122" s="99"/>
      <c r="X122" s="99"/>
      <c r="Y122" s="99"/>
      <c r="Z122" s="100"/>
      <c r="AA122" s="101"/>
      <c r="AB122" s="102"/>
      <c r="AC122" s="102"/>
      <c r="AD122" s="102"/>
      <c r="AE122" s="102"/>
      <c r="AF122" s="101"/>
      <c r="AG122" s="102"/>
      <c r="AH122" s="102"/>
      <c r="AI122" s="102"/>
      <c r="AJ122" s="103"/>
      <c r="AK122" s="102"/>
      <c r="AL122" s="102"/>
      <c r="AM122" s="102"/>
      <c r="AN122" s="102"/>
      <c r="AO122" s="104"/>
      <c r="AP122" s="102"/>
      <c r="AQ122" s="102"/>
      <c r="AR122" s="102"/>
      <c r="AS122" s="102"/>
      <c r="AT122" s="102"/>
      <c r="AU122" s="105"/>
      <c r="AV122" s="102"/>
      <c r="AW122" s="102"/>
      <c r="AX122" s="102"/>
      <c r="AY122" s="104"/>
      <c r="AZ122" s="102"/>
      <c r="BA122" s="102"/>
      <c r="BB122" s="102"/>
      <c r="BC122" s="102"/>
      <c r="BD122" s="103"/>
      <c r="BE122" s="101"/>
      <c r="BF122" s="102"/>
      <c r="BG122" s="102"/>
      <c r="BH122" s="102"/>
      <c r="BI122" s="102"/>
      <c r="BJ122" s="105"/>
      <c r="BK122" s="102"/>
      <c r="BL122" s="102"/>
      <c r="BM122" s="102"/>
      <c r="BN122" s="104"/>
      <c r="BO122" s="102"/>
      <c r="BP122" s="102"/>
      <c r="BQ122" s="102"/>
      <c r="BR122" s="102"/>
      <c r="BS122" s="102"/>
      <c r="BT122" s="105"/>
      <c r="BU122" s="102"/>
      <c r="BV122" s="102"/>
      <c r="BW122" s="102"/>
      <c r="BX122" s="104"/>
      <c r="BY122" s="102"/>
      <c r="BZ122" s="102"/>
      <c r="CA122" s="102"/>
      <c r="CB122" s="102"/>
      <c r="CC122" s="103"/>
      <c r="CD122" s="101"/>
      <c r="CE122" s="102"/>
      <c r="CF122" s="102"/>
      <c r="CG122" s="102"/>
      <c r="CH122" s="102"/>
      <c r="CI122" s="105"/>
      <c r="CJ122" s="102"/>
      <c r="CK122" s="102"/>
      <c r="CL122" s="102"/>
      <c r="CM122" s="104"/>
      <c r="CN122" s="102"/>
      <c r="CO122" s="102"/>
      <c r="CP122" s="102"/>
      <c r="CQ122" s="102"/>
      <c r="CR122" s="102"/>
      <c r="CS122" s="105"/>
      <c r="CT122" s="102"/>
      <c r="CU122" s="102"/>
      <c r="CV122" s="102"/>
      <c r="CW122" s="104"/>
      <c r="CX122" s="102"/>
      <c r="CY122" s="102"/>
      <c r="CZ122" s="102"/>
      <c r="DA122" s="102"/>
      <c r="DB122" s="102"/>
      <c r="DC122" s="130">
        <f t="shared" si="6"/>
        <v>0</v>
      </c>
      <c r="DD122" s="130">
        <f t="shared" si="7"/>
        <v>0</v>
      </c>
      <c r="DE122" s="130">
        <f t="shared" si="8"/>
        <v>0</v>
      </c>
      <c r="DF122" s="130">
        <f t="shared" si="9"/>
        <v>0</v>
      </c>
      <c r="DG122" s="131">
        <f t="shared" si="10"/>
        <v>0</v>
      </c>
    </row>
    <row r="123" spans="1:111" x14ac:dyDescent="0.25">
      <c r="A123" s="153">
        <f>'Enfants+Enseignants'!A121</f>
        <v>0</v>
      </c>
      <c r="B123" s="98"/>
      <c r="C123" s="99"/>
      <c r="D123" s="99"/>
      <c r="E123" s="99"/>
      <c r="F123" s="100"/>
      <c r="G123" s="98"/>
      <c r="H123" s="99"/>
      <c r="I123" s="99"/>
      <c r="J123" s="99"/>
      <c r="K123" s="100"/>
      <c r="L123" s="99"/>
      <c r="M123" s="99"/>
      <c r="N123" s="99"/>
      <c r="O123" s="99"/>
      <c r="P123" s="99"/>
      <c r="Q123" s="98"/>
      <c r="R123" s="99"/>
      <c r="S123" s="99"/>
      <c r="T123" s="99"/>
      <c r="U123" s="100"/>
      <c r="V123" s="99"/>
      <c r="W123" s="99"/>
      <c r="X123" s="99"/>
      <c r="Y123" s="99"/>
      <c r="Z123" s="100"/>
      <c r="AA123" s="101"/>
      <c r="AB123" s="102"/>
      <c r="AC123" s="102"/>
      <c r="AD123" s="102"/>
      <c r="AE123" s="102"/>
      <c r="AF123" s="101"/>
      <c r="AG123" s="102"/>
      <c r="AH123" s="102"/>
      <c r="AI123" s="102"/>
      <c r="AJ123" s="103"/>
      <c r="AK123" s="102"/>
      <c r="AL123" s="102"/>
      <c r="AM123" s="102"/>
      <c r="AN123" s="102"/>
      <c r="AO123" s="104"/>
      <c r="AP123" s="102"/>
      <c r="AQ123" s="102"/>
      <c r="AR123" s="102"/>
      <c r="AS123" s="102"/>
      <c r="AT123" s="102"/>
      <c r="AU123" s="105"/>
      <c r="AV123" s="102"/>
      <c r="AW123" s="102"/>
      <c r="AX123" s="102"/>
      <c r="AY123" s="104"/>
      <c r="AZ123" s="102"/>
      <c r="BA123" s="102"/>
      <c r="BB123" s="102"/>
      <c r="BC123" s="102"/>
      <c r="BD123" s="103"/>
      <c r="BE123" s="101"/>
      <c r="BF123" s="102"/>
      <c r="BG123" s="102"/>
      <c r="BH123" s="102"/>
      <c r="BI123" s="102"/>
      <c r="BJ123" s="105"/>
      <c r="BK123" s="102"/>
      <c r="BL123" s="102"/>
      <c r="BM123" s="102"/>
      <c r="BN123" s="104"/>
      <c r="BO123" s="102"/>
      <c r="BP123" s="102"/>
      <c r="BQ123" s="102"/>
      <c r="BR123" s="102"/>
      <c r="BS123" s="102"/>
      <c r="BT123" s="105"/>
      <c r="BU123" s="102"/>
      <c r="BV123" s="102"/>
      <c r="BW123" s="102"/>
      <c r="BX123" s="104"/>
      <c r="BY123" s="102"/>
      <c r="BZ123" s="102"/>
      <c r="CA123" s="102"/>
      <c r="CB123" s="102"/>
      <c r="CC123" s="103"/>
      <c r="CD123" s="101"/>
      <c r="CE123" s="102"/>
      <c r="CF123" s="102"/>
      <c r="CG123" s="102"/>
      <c r="CH123" s="102"/>
      <c r="CI123" s="105"/>
      <c r="CJ123" s="102"/>
      <c r="CK123" s="102"/>
      <c r="CL123" s="102"/>
      <c r="CM123" s="104"/>
      <c r="CN123" s="102"/>
      <c r="CO123" s="102"/>
      <c r="CP123" s="102"/>
      <c r="CQ123" s="102"/>
      <c r="CR123" s="102"/>
      <c r="CS123" s="105"/>
      <c r="CT123" s="102"/>
      <c r="CU123" s="102"/>
      <c r="CV123" s="102"/>
      <c r="CW123" s="104"/>
      <c r="CX123" s="102"/>
      <c r="CY123" s="102"/>
      <c r="CZ123" s="102"/>
      <c r="DA123" s="102"/>
      <c r="DB123" s="102"/>
      <c r="DC123" s="130">
        <f t="shared" si="6"/>
        <v>0</v>
      </c>
      <c r="DD123" s="130">
        <f t="shared" si="7"/>
        <v>0</v>
      </c>
      <c r="DE123" s="130">
        <f t="shared" si="8"/>
        <v>0</v>
      </c>
      <c r="DF123" s="130">
        <f t="shared" si="9"/>
        <v>0</v>
      </c>
      <c r="DG123" s="131">
        <f t="shared" si="10"/>
        <v>0</v>
      </c>
    </row>
    <row r="124" spans="1:111" x14ac:dyDescent="0.25">
      <c r="A124" s="153">
        <f>'Enfants+Enseignants'!A122</f>
        <v>0</v>
      </c>
      <c r="B124" s="98"/>
      <c r="C124" s="99"/>
      <c r="D124" s="99"/>
      <c r="E124" s="99"/>
      <c r="F124" s="100"/>
      <c r="G124" s="98"/>
      <c r="H124" s="99"/>
      <c r="I124" s="99"/>
      <c r="J124" s="99"/>
      <c r="K124" s="100"/>
      <c r="L124" s="99"/>
      <c r="M124" s="99"/>
      <c r="N124" s="99"/>
      <c r="O124" s="99"/>
      <c r="P124" s="99"/>
      <c r="Q124" s="98"/>
      <c r="R124" s="99"/>
      <c r="S124" s="99"/>
      <c r="T124" s="99"/>
      <c r="U124" s="100"/>
      <c r="V124" s="99"/>
      <c r="W124" s="99"/>
      <c r="X124" s="99"/>
      <c r="Y124" s="99"/>
      <c r="Z124" s="100"/>
      <c r="AA124" s="101"/>
      <c r="AB124" s="102"/>
      <c r="AC124" s="102"/>
      <c r="AD124" s="102"/>
      <c r="AE124" s="102"/>
      <c r="AF124" s="101"/>
      <c r="AG124" s="102"/>
      <c r="AH124" s="102"/>
      <c r="AI124" s="102"/>
      <c r="AJ124" s="103"/>
      <c r="AK124" s="102"/>
      <c r="AL124" s="102"/>
      <c r="AM124" s="102"/>
      <c r="AN124" s="102"/>
      <c r="AO124" s="104"/>
      <c r="AP124" s="102"/>
      <c r="AQ124" s="102"/>
      <c r="AR124" s="102"/>
      <c r="AS124" s="102"/>
      <c r="AT124" s="102"/>
      <c r="AU124" s="105"/>
      <c r="AV124" s="102"/>
      <c r="AW124" s="102"/>
      <c r="AX124" s="102"/>
      <c r="AY124" s="104"/>
      <c r="AZ124" s="102"/>
      <c r="BA124" s="102"/>
      <c r="BB124" s="102"/>
      <c r="BC124" s="102"/>
      <c r="BD124" s="103"/>
      <c r="BE124" s="101"/>
      <c r="BF124" s="102"/>
      <c r="BG124" s="102"/>
      <c r="BH124" s="102"/>
      <c r="BI124" s="102"/>
      <c r="BJ124" s="105"/>
      <c r="BK124" s="102"/>
      <c r="BL124" s="102"/>
      <c r="BM124" s="102"/>
      <c r="BN124" s="104"/>
      <c r="BO124" s="102"/>
      <c r="BP124" s="102"/>
      <c r="BQ124" s="102"/>
      <c r="BR124" s="102"/>
      <c r="BS124" s="102"/>
      <c r="BT124" s="105"/>
      <c r="BU124" s="102"/>
      <c r="BV124" s="102"/>
      <c r="BW124" s="102"/>
      <c r="BX124" s="104"/>
      <c r="BY124" s="102"/>
      <c r="BZ124" s="102"/>
      <c r="CA124" s="102"/>
      <c r="CB124" s="102"/>
      <c r="CC124" s="103"/>
      <c r="CD124" s="101"/>
      <c r="CE124" s="102"/>
      <c r="CF124" s="102"/>
      <c r="CG124" s="102"/>
      <c r="CH124" s="102"/>
      <c r="CI124" s="105"/>
      <c r="CJ124" s="102"/>
      <c r="CK124" s="102"/>
      <c r="CL124" s="102"/>
      <c r="CM124" s="104"/>
      <c r="CN124" s="102"/>
      <c r="CO124" s="102"/>
      <c r="CP124" s="102"/>
      <c r="CQ124" s="102"/>
      <c r="CR124" s="102"/>
      <c r="CS124" s="105"/>
      <c r="CT124" s="102"/>
      <c r="CU124" s="102"/>
      <c r="CV124" s="102"/>
      <c r="CW124" s="104"/>
      <c r="CX124" s="102"/>
      <c r="CY124" s="102"/>
      <c r="CZ124" s="102"/>
      <c r="DA124" s="102"/>
      <c r="DB124" s="102"/>
      <c r="DC124" s="130">
        <f t="shared" ref="DC124:DC131" si="11">B124+G124+L124+Q124+V124+AA124+AF124+AK124+AP124+AU124+AZ124+BE124+BJ124+BO124+BT124+BY124+CD124+CI124+CN124+CS124+CX124</f>
        <v>0</v>
      </c>
      <c r="DD124" s="130">
        <f t="shared" ref="DD124:DD131" si="12">C124+H124+M124+R124+W124+AB124+AG124+AL124+AQ124+AV124+BA124+BF124+BK124+BP124+BU124+BZ124+CE124+CJ124+CO124+CT124+CY124</f>
        <v>0</v>
      </c>
      <c r="DE124" s="130">
        <f t="shared" ref="DE124:DE131" si="13">D124+I124+N124+S124+X124+AC124+AH124+AM124+AR124+AW124+BB124+BG124+BL124+BQ124+BV124+CA124+CF124+CK124+CP124+CU124+CZ124</f>
        <v>0</v>
      </c>
      <c r="DF124" s="130">
        <f t="shared" ref="DF124:DF131" si="14">E124+J124+O124+T124+Y124+AD124+AI124+AN124+AS124+AX124+BC124+BH124+BM124+BR124+BW124+CB124+CG124+CL124+CQ124+CV124+DA124</f>
        <v>0</v>
      </c>
      <c r="DG124" s="131">
        <f t="shared" ref="DG124:DG131" si="15">F124+K124+P124+U124+Z124+AE124+AJ124+AO124+AT124+AY124+BD124+BI124+BN124+BS124+BX124+CC124+CH124+CM124+CR124+CW124+DB124</f>
        <v>0</v>
      </c>
    </row>
    <row r="125" spans="1:111" x14ac:dyDescent="0.25">
      <c r="A125" s="153">
        <f>'Enfants+Enseignants'!A123</f>
        <v>0</v>
      </c>
      <c r="B125" s="98"/>
      <c r="C125" s="99"/>
      <c r="D125" s="99"/>
      <c r="E125" s="99"/>
      <c r="F125" s="100"/>
      <c r="G125" s="98"/>
      <c r="H125" s="99"/>
      <c r="I125" s="99"/>
      <c r="J125" s="99"/>
      <c r="K125" s="100"/>
      <c r="L125" s="99"/>
      <c r="M125" s="99"/>
      <c r="N125" s="99"/>
      <c r="O125" s="99"/>
      <c r="P125" s="99"/>
      <c r="Q125" s="98"/>
      <c r="R125" s="99"/>
      <c r="S125" s="99"/>
      <c r="T125" s="99"/>
      <c r="U125" s="100"/>
      <c r="V125" s="99"/>
      <c r="W125" s="99"/>
      <c r="X125" s="99"/>
      <c r="Y125" s="99"/>
      <c r="Z125" s="100"/>
      <c r="AA125" s="101"/>
      <c r="AB125" s="102"/>
      <c r="AC125" s="102"/>
      <c r="AD125" s="102"/>
      <c r="AE125" s="102"/>
      <c r="AF125" s="101"/>
      <c r="AG125" s="102"/>
      <c r="AH125" s="102"/>
      <c r="AI125" s="102"/>
      <c r="AJ125" s="103"/>
      <c r="AK125" s="102"/>
      <c r="AL125" s="102"/>
      <c r="AM125" s="102"/>
      <c r="AN125" s="102"/>
      <c r="AO125" s="104"/>
      <c r="AP125" s="102"/>
      <c r="AQ125" s="102"/>
      <c r="AR125" s="102"/>
      <c r="AS125" s="102"/>
      <c r="AT125" s="102"/>
      <c r="AU125" s="105"/>
      <c r="AV125" s="102"/>
      <c r="AW125" s="102"/>
      <c r="AX125" s="102"/>
      <c r="AY125" s="104"/>
      <c r="AZ125" s="102"/>
      <c r="BA125" s="102"/>
      <c r="BB125" s="102"/>
      <c r="BC125" s="102"/>
      <c r="BD125" s="103"/>
      <c r="BE125" s="101"/>
      <c r="BF125" s="102"/>
      <c r="BG125" s="102"/>
      <c r="BH125" s="102"/>
      <c r="BI125" s="102"/>
      <c r="BJ125" s="105"/>
      <c r="BK125" s="102"/>
      <c r="BL125" s="102"/>
      <c r="BM125" s="102"/>
      <c r="BN125" s="104"/>
      <c r="BO125" s="102"/>
      <c r="BP125" s="102"/>
      <c r="BQ125" s="102"/>
      <c r="BR125" s="102"/>
      <c r="BS125" s="102"/>
      <c r="BT125" s="105"/>
      <c r="BU125" s="102"/>
      <c r="BV125" s="102"/>
      <c r="BW125" s="102"/>
      <c r="BX125" s="104"/>
      <c r="BY125" s="102"/>
      <c r="BZ125" s="102"/>
      <c r="CA125" s="102"/>
      <c r="CB125" s="102"/>
      <c r="CC125" s="103"/>
      <c r="CD125" s="101"/>
      <c r="CE125" s="102"/>
      <c r="CF125" s="102"/>
      <c r="CG125" s="102"/>
      <c r="CH125" s="102"/>
      <c r="CI125" s="105"/>
      <c r="CJ125" s="102"/>
      <c r="CK125" s="102"/>
      <c r="CL125" s="102"/>
      <c r="CM125" s="104"/>
      <c r="CN125" s="102"/>
      <c r="CO125" s="102"/>
      <c r="CP125" s="102"/>
      <c r="CQ125" s="102"/>
      <c r="CR125" s="102"/>
      <c r="CS125" s="105"/>
      <c r="CT125" s="102"/>
      <c r="CU125" s="102"/>
      <c r="CV125" s="102"/>
      <c r="CW125" s="104"/>
      <c r="CX125" s="102"/>
      <c r="CY125" s="102"/>
      <c r="CZ125" s="102"/>
      <c r="DA125" s="102"/>
      <c r="DB125" s="102"/>
      <c r="DC125" s="130">
        <f t="shared" si="11"/>
        <v>0</v>
      </c>
      <c r="DD125" s="130">
        <f t="shared" si="12"/>
        <v>0</v>
      </c>
      <c r="DE125" s="130">
        <f t="shared" si="13"/>
        <v>0</v>
      </c>
      <c r="DF125" s="130">
        <f t="shared" si="14"/>
        <v>0</v>
      </c>
      <c r="DG125" s="131">
        <f t="shared" si="15"/>
        <v>0</v>
      </c>
    </row>
    <row r="126" spans="1:111" x14ac:dyDescent="0.25">
      <c r="A126" s="153">
        <f>'Enfants+Enseignants'!A124</f>
        <v>0</v>
      </c>
      <c r="B126" s="98"/>
      <c r="C126" s="99"/>
      <c r="D126" s="99"/>
      <c r="E126" s="99"/>
      <c r="F126" s="100"/>
      <c r="G126" s="98"/>
      <c r="H126" s="99"/>
      <c r="I126" s="99"/>
      <c r="J126" s="99"/>
      <c r="K126" s="100"/>
      <c r="L126" s="99"/>
      <c r="M126" s="99"/>
      <c r="N126" s="99"/>
      <c r="O126" s="99"/>
      <c r="P126" s="99"/>
      <c r="Q126" s="98"/>
      <c r="R126" s="99"/>
      <c r="S126" s="99"/>
      <c r="T126" s="99"/>
      <c r="U126" s="100"/>
      <c r="V126" s="99"/>
      <c r="W126" s="99"/>
      <c r="X126" s="99"/>
      <c r="Y126" s="99"/>
      <c r="Z126" s="100"/>
      <c r="AA126" s="101"/>
      <c r="AB126" s="102"/>
      <c r="AC126" s="102"/>
      <c r="AD126" s="102"/>
      <c r="AE126" s="102"/>
      <c r="AF126" s="101"/>
      <c r="AG126" s="102"/>
      <c r="AH126" s="102"/>
      <c r="AI126" s="102"/>
      <c r="AJ126" s="103"/>
      <c r="AK126" s="102"/>
      <c r="AL126" s="102"/>
      <c r="AM126" s="102"/>
      <c r="AN126" s="102"/>
      <c r="AO126" s="104"/>
      <c r="AP126" s="102"/>
      <c r="AQ126" s="102"/>
      <c r="AR126" s="102"/>
      <c r="AS126" s="102"/>
      <c r="AT126" s="102"/>
      <c r="AU126" s="105"/>
      <c r="AV126" s="102"/>
      <c r="AW126" s="102"/>
      <c r="AX126" s="102"/>
      <c r="AY126" s="104"/>
      <c r="AZ126" s="102"/>
      <c r="BA126" s="102"/>
      <c r="BB126" s="102"/>
      <c r="BC126" s="102"/>
      <c r="BD126" s="103"/>
      <c r="BE126" s="101"/>
      <c r="BF126" s="102"/>
      <c r="BG126" s="102"/>
      <c r="BH126" s="102"/>
      <c r="BI126" s="102"/>
      <c r="BJ126" s="105"/>
      <c r="BK126" s="102"/>
      <c r="BL126" s="102"/>
      <c r="BM126" s="102"/>
      <c r="BN126" s="104"/>
      <c r="BO126" s="102"/>
      <c r="BP126" s="102"/>
      <c r="BQ126" s="102"/>
      <c r="BR126" s="102"/>
      <c r="BS126" s="102"/>
      <c r="BT126" s="105"/>
      <c r="BU126" s="102"/>
      <c r="BV126" s="102"/>
      <c r="BW126" s="102"/>
      <c r="BX126" s="104"/>
      <c r="BY126" s="102"/>
      <c r="BZ126" s="102"/>
      <c r="CA126" s="102"/>
      <c r="CB126" s="102"/>
      <c r="CC126" s="103"/>
      <c r="CD126" s="101"/>
      <c r="CE126" s="102"/>
      <c r="CF126" s="102"/>
      <c r="CG126" s="102"/>
      <c r="CH126" s="102"/>
      <c r="CI126" s="105"/>
      <c r="CJ126" s="102"/>
      <c r="CK126" s="102"/>
      <c r="CL126" s="102"/>
      <c r="CM126" s="104"/>
      <c r="CN126" s="102"/>
      <c r="CO126" s="102"/>
      <c r="CP126" s="102"/>
      <c r="CQ126" s="102"/>
      <c r="CR126" s="102"/>
      <c r="CS126" s="105"/>
      <c r="CT126" s="102"/>
      <c r="CU126" s="102"/>
      <c r="CV126" s="102"/>
      <c r="CW126" s="104"/>
      <c r="CX126" s="102"/>
      <c r="CY126" s="102"/>
      <c r="CZ126" s="102"/>
      <c r="DA126" s="102"/>
      <c r="DB126" s="102"/>
      <c r="DC126" s="130">
        <f t="shared" si="11"/>
        <v>0</v>
      </c>
      <c r="DD126" s="130">
        <f t="shared" si="12"/>
        <v>0</v>
      </c>
      <c r="DE126" s="130">
        <f t="shared" si="13"/>
        <v>0</v>
      </c>
      <c r="DF126" s="130">
        <f t="shared" si="14"/>
        <v>0</v>
      </c>
      <c r="DG126" s="131">
        <f t="shared" si="15"/>
        <v>0</v>
      </c>
    </row>
    <row r="127" spans="1:111" x14ac:dyDescent="0.25">
      <c r="A127" s="153">
        <f>'Enfants+Enseignants'!A125</f>
        <v>0</v>
      </c>
      <c r="B127" s="98"/>
      <c r="C127" s="99"/>
      <c r="D127" s="99"/>
      <c r="E127" s="99"/>
      <c r="F127" s="100"/>
      <c r="G127" s="98"/>
      <c r="H127" s="99"/>
      <c r="I127" s="99"/>
      <c r="J127" s="99"/>
      <c r="K127" s="100"/>
      <c r="L127" s="99"/>
      <c r="M127" s="99"/>
      <c r="N127" s="99"/>
      <c r="O127" s="99"/>
      <c r="P127" s="99"/>
      <c r="Q127" s="98"/>
      <c r="R127" s="99"/>
      <c r="S127" s="99"/>
      <c r="T127" s="99"/>
      <c r="U127" s="100"/>
      <c r="V127" s="99"/>
      <c r="W127" s="99"/>
      <c r="X127" s="99"/>
      <c r="Y127" s="99"/>
      <c r="Z127" s="100"/>
      <c r="AA127" s="101"/>
      <c r="AB127" s="102"/>
      <c r="AC127" s="102"/>
      <c r="AD127" s="102"/>
      <c r="AE127" s="102"/>
      <c r="AF127" s="101"/>
      <c r="AG127" s="102"/>
      <c r="AH127" s="102"/>
      <c r="AI127" s="102"/>
      <c r="AJ127" s="103"/>
      <c r="AK127" s="102"/>
      <c r="AL127" s="102"/>
      <c r="AM127" s="102"/>
      <c r="AN127" s="102"/>
      <c r="AO127" s="104"/>
      <c r="AP127" s="102"/>
      <c r="AQ127" s="102"/>
      <c r="AR127" s="102"/>
      <c r="AS127" s="102"/>
      <c r="AT127" s="102"/>
      <c r="AU127" s="105"/>
      <c r="AV127" s="102"/>
      <c r="AW127" s="102"/>
      <c r="AX127" s="102"/>
      <c r="AY127" s="104"/>
      <c r="AZ127" s="102"/>
      <c r="BA127" s="102"/>
      <c r="BB127" s="102"/>
      <c r="BC127" s="102"/>
      <c r="BD127" s="103"/>
      <c r="BE127" s="101"/>
      <c r="BF127" s="102"/>
      <c r="BG127" s="102"/>
      <c r="BH127" s="102"/>
      <c r="BI127" s="102"/>
      <c r="BJ127" s="105"/>
      <c r="BK127" s="102"/>
      <c r="BL127" s="102"/>
      <c r="BM127" s="102"/>
      <c r="BN127" s="104"/>
      <c r="BO127" s="102"/>
      <c r="BP127" s="102"/>
      <c r="BQ127" s="102"/>
      <c r="BR127" s="102"/>
      <c r="BS127" s="102"/>
      <c r="BT127" s="105"/>
      <c r="BU127" s="102"/>
      <c r="BV127" s="102"/>
      <c r="BW127" s="102"/>
      <c r="BX127" s="104"/>
      <c r="BY127" s="102"/>
      <c r="BZ127" s="102"/>
      <c r="CA127" s="102"/>
      <c r="CB127" s="102"/>
      <c r="CC127" s="103"/>
      <c r="CD127" s="101"/>
      <c r="CE127" s="102"/>
      <c r="CF127" s="102"/>
      <c r="CG127" s="102"/>
      <c r="CH127" s="102"/>
      <c r="CI127" s="105"/>
      <c r="CJ127" s="102"/>
      <c r="CK127" s="102"/>
      <c r="CL127" s="102"/>
      <c r="CM127" s="104"/>
      <c r="CN127" s="102"/>
      <c r="CO127" s="102"/>
      <c r="CP127" s="102"/>
      <c r="CQ127" s="102"/>
      <c r="CR127" s="102"/>
      <c r="CS127" s="105"/>
      <c r="CT127" s="102"/>
      <c r="CU127" s="102"/>
      <c r="CV127" s="102"/>
      <c r="CW127" s="104"/>
      <c r="CX127" s="102"/>
      <c r="CY127" s="102"/>
      <c r="CZ127" s="102"/>
      <c r="DA127" s="102"/>
      <c r="DB127" s="102"/>
      <c r="DC127" s="130">
        <f t="shared" si="11"/>
        <v>0</v>
      </c>
      <c r="DD127" s="130">
        <f t="shared" si="12"/>
        <v>0</v>
      </c>
      <c r="DE127" s="130">
        <f t="shared" si="13"/>
        <v>0</v>
      </c>
      <c r="DF127" s="130">
        <f t="shared" si="14"/>
        <v>0</v>
      </c>
      <c r="DG127" s="131">
        <f t="shared" si="15"/>
        <v>0</v>
      </c>
    </row>
    <row r="128" spans="1:111" x14ac:dyDescent="0.25">
      <c r="A128" s="153">
        <f>'Enfants+Enseignants'!A126</f>
        <v>0</v>
      </c>
      <c r="B128" s="98"/>
      <c r="C128" s="99"/>
      <c r="D128" s="99"/>
      <c r="E128" s="99"/>
      <c r="F128" s="100"/>
      <c r="G128" s="98"/>
      <c r="H128" s="99"/>
      <c r="I128" s="99"/>
      <c r="J128" s="99"/>
      <c r="K128" s="100"/>
      <c r="L128" s="99"/>
      <c r="M128" s="99"/>
      <c r="N128" s="99"/>
      <c r="O128" s="99"/>
      <c r="P128" s="99"/>
      <c r="Q128" s="98"/>
      <c r="R128" s="99"/>
      <c r="S128" s="99"/>
      <c r="T128" s="99"/>
      <c r="U128" s="100"/>
      <c r="V128" s="99"/>
      <c r="W128" s="99"/>
      <c r="X128" s="99"/>
      <c r="Y128" s="99"/>
      <c r="Z128" s="100"/>
      <c r="AA128" s="101"/>
      <c r="AB128" s="102"/>
      <c r="AC128" s="102"/>
      <c r="AD128" s="102"/>
      <c r="AE128" s="102"/>
      <c r="AF128" s="101"/>
      <c r="AG128" s="102"/>
      <c r="AH128" s="102"/>
      <c r="AI128" s="102"/>
      <c r="AJ128" s="103"/>
      <c r="AK128" s="102"/>
      <c r="AL128" s="102"/>
      <c r="AM128" s="102"/>
      <c r="AN128" s="102"/>
      <c r="AO128" s="104"/>
      <c r="AP128" s="102"/>
      <c r="AQ128" s="102"/>
      <c r="AR128" s="102"/>
      <c r="AS128" s="102"/>
      <c r="AT128" s="102"/>
      <c r="AU128" s="105"/>
      <c r="AV128" s="102"/>
      <c r="AW128" s="102"/>
      <c r="AX128" s="102"/>
      <c r="AY128" s="104"/>
      <c r="AZ128" s="102"/>
      <c r="BA128" s="102"/>
      <c r="BB128" s="102"/>
      <c r="BC128" s="102"/>
      <c r="BD128" s="103"/>
      <c r="BE128" s="101"/>
      <c r="BF128" s="102"/>
      <c r="BG128" s="102"/>
      <c r="BH128" s="102"/>
      <c r="BI128" s="102"/>
      <c r="BJ128" s="105"/>
      <c r="BK128" s="102"/>
      <c r="BL128" s="102"/>
      <c r="BM128" s="102"/>
      <c r="BN128" s="104"/>
      <c r="BO128" s="102"/>
      <c r="BP128" s="102"/>
      <c r="BQ128" s="102"/>
      <c r="BR128" s="102"/>
      <c r="BS128" s="102"/>
      <c r="BT128" s="105"/>
      <c r="BU128" s="102"/>
      <c r="BV128" s="102"/>
      <c r="BW128" s="102"/>
      <c r="BX128" s="104"/>
      <c r="BY128" s="102"/>
      <c r="BZ128" s="102"/>
      <c r="CA128" s="102"/>
      <c r="CB128" s="102"/>
      <c r="CC128" s="103"/>
      <c r="CD128" s="101"/>
      <c r="CE128" s="102"/>
      <c r="CF128" s="102"/>
      <c r="CG128" s="102"/>
      <c r="CH128" s="102"/>
      <c r="CI128" s="105"/>
      <c r="CJ128" s="102"/>
      <c r="CK128" s="102"/>
      <c r="CL128" s="102"/>
      <c r="CM128" s="104"/>
      <c r="CN128" s="102"/>
      <c r="CO128" s="102"/>
      <c r="CP128" s="102"/>
      <c r="CQ128" s="102"/>
      <c r="CR128" s="102"/>
      <c r="CS128" s="105"/>
      <c r="CT128" s="102"/>
      <c r="CU128" s="102"/>
      <c r="CV128" s="102"/>
      <c r="CW128" s="104"/>
      <c r="CX128" s="102"/>
      <c r="CY128" s="102"/>
      <c r="CZ128" s="102"/>
      <c r="DA128" s="102"/>
      <c r="DB128" s="102"/>
      <c r="DC128" s="130">
        <f t="shared" si="11"/>
        <v>0</v>
      </c>
      <c r="DD128" s="130">
        <f t="shared" si="12"/>
        <v>0</v>
      </c>
      <c r="DE128" s="130">
        <f t="shared" si="13"/>
        <v>0</v>
      </c>
      <c r="DF128" s="130">
        <f t="shared" si="14"/>
        <v>0</v>
      </c>
      <c r="DG128" s="131">
        <f t="shared" si="15"/>
        <v>0</v>
      </c>
    </row>
    <row r="129" spans="1:111" x14ac:dyDescent="0.25">
      <c r="A129" s="153">
        <f>'Enfants+Enseignants'!A127</f>
        <v>0</v>
      </c>
      <c r="B129" s="98"/>
      <c r="C129" s="99"/>
      <c r="D129" s="99"/>
      <c r="E129" s="99"/>
      <c r="F129" s="100"/>
      <c r="G129" s="98"/>
      <c r="H129" s="99"/>
      <c r="I129" s="99"/>
      <c r="J129" s="99"/>
      <c r="K129" s="100"/>
      <c r="L129" s="99"/>
      <c r="M129" s="99"/>
      <c r="N129" s="99"/>
      <c r="O129" s="99"/>
      <c r="P129" s="99"/>
      <c r="Q129" s="98"/>
      <c r="R129" s="99"/>
      <c r="S129" s="99"/>
      <c r="T129" s="99"/>
      <c r="U129" s="100"/>
      <c r="V129" s="99"/>
      <c r="W129" s="99"/>
      <c r="X129" s="99"/>
      <c r="Y129" s="99"/>
      <c r="Z129" s="100"/>
      <c r="AA129" s="101"/>
      <c r="AB129" s="102"/>
      <c r="AC129" s="102"/>
      <c r="AD129" s="102"/>
      <c r="AE129" s="102"/>
      <c r="AF129" s="101"/>
      <c r="AG129" s="102"/>
      <c r="AH129" s="102"/>
      <c r="AI129" s="102"/>
      <c r="AJ129" s="103"/>
      <c r="AK129" s="102"/>
      <c r="AL129" s="102"/>
      <c r="AM129" s="102"/>
      <c r="AN129" s="102"/>
      <c r="AO129" s="104"/>
      <c r="AP129" s="102"/>
      <c r="AQ129" s="102"/>
      <c r="AR129" s="102"/>
      <c r="AS129" s="102"/>
      <c r="AT129" s="102"/>
      <c r="AU129" s="105"/>
      <c r="AV129" s="102"/>
      <c r="AW129" s="102"/>
      <c r="AX129" s="102"/>
      <c r="AY129" s="104"/>
      <c r="AZ129" s="102"/>
      <c r="BA129" s="102"/>
      <c r="BB129" s="102"/>
      <c r="BC129" s="102"/>
      <c r="BD129" s="103"/>
      <c r="BE129" s="101"/>
      <c r="BF129" s="102"/>
      <c r="BG129" s="102"/>
      <c r="BH129" s="102"/>
      <c r="BI129" s="102"/>
      <c r="BJ129" s="105"/>
      <c r="BK129" s="102"/>
      <c r="BL129" s="102"/>
      <c r="BM129" s="102"/>
      <c r="BN129" s="104"/>
      <c r="BO129" s="102"/>
      <c r="BP129" s="102"/>
      <c r="BQ129" s="102"/>
      <c r="BR129" s="102"/>
      <c r="BS129" s="102"/>
      <c r="BT129" s="105"/>
      <c r="BU129" s="102"/>
      <c r="BV129" s="102"/>
      <c r="BW129" s="102"/>
      <c r="BX129" s="104"/>
      <c r="BY129" s="102"/>
      <c r="BZ129" s="102"/>
      <c r="CA129" s="102"/>
      <c r="CB129" s="102"/>
      <c r="CC129" s="103"/>
      <c r="CD129" s="101"/>
      <c r="CE129" s="102"/>
      <c r="CF129" s="102"/>
      <c r="CG129" s="102"/>
      <c r="CH129" s="102"/>
      <c r="CI129" s="105"/>
      <c r="CJ129" s="102"/>
      <c r="CK129" s="102"/>
      <c r="CL129" s="102"/>
      <c r="CM129" s="104"/>
      <c r="CN129" s="102"/>
      <c r="CO129" s="102"/>
      <c r="CP129" s="102"/>
      <c r="CQ129" s="102"/>
      <c r="CR129" s="102"/>
      <c r="CS129" s="105"/>
      <c r="CT129" s="102"/>
      <c r="CU129" s="102"/>
      <c r="CV129" s="102"/>
      <c r="CW129" s="104"/>
      <c r="CX129" s="102"/>
      <c r="CY129" s="102"/>
      <c r="CZ129" s="102"/>
      <c r="DA129" s="102"/>
      <c r="DB129" s="102"/>
      <c r="DC129" s="130">
        <f t="shared" si="11"/>
        <v>0</v>
      </c>
      <c r="DD129" s="130">
        <f t="shared" si="12"/>
        <v>0</v>
      </c>
      <c r="DE129" s="130">
        <f t="shared" si="13"/>
        <v>0</v>
      </c>
      <c r="DF129" s="130">
        <f t="shared" si="14"/>
        <v>0</v>
      </c>
      <c r="DG129" s="131">
        <f t="shared" si="15"/>
        <v>0</v>
      </c>
    </row>
    <row r="130" spans="1:111" x14ac:dyDescent="0.25">
      <c r="A130" s="153">
        <f>'Enfants+Enseignants'!A128</f>
        <v>0</v>
      </c>
      <c r="B130" s="98"/>
      <c r="C130" s="99"/>
      <c r="D130" s="99"/>
      <c r="E130" s="99"/>
      <c r="F130" s="100"/>
      <c r="G130" s="98"/>
      <c r="H130" s="99"/>
      <c r="I130" s="99"/>
      <c r="J130" s="99"/>
      <c r="K130" s="100"/>
      <c r="L130" s="99"/>
      <c r="M130" s="99"/>
      <c r="N130" s="99"/>
      <c r="O130" s="99"/>
      <c r="P130" s="99"/>
      <c r="Q130" s="98"/>
      <c r="R130" s="99"/>
      <c r="S130" s="99"/>
      <c r="T130" s="99"/>
      <c r="U130" s="100"/>
      <c r="V130" s="99"/>
      <c r="W130" s="99"/>
      <c r="X130" s="99"/>
      <c r="Y130" s="99"/>
      <c r="Z130" s="100"/>
      <c r="AA130" s="101"/>
      <c r="AB130" s="102"/>
      <c r="AC130" s="102"/>
      <c r="AD130" s="102"/>
      <c r="AE130" s="102"/>
      <c r="AF130" s="101"/>
      <c r="AG130" s="102"/>
      <c r="AH130" s="102"/>
      <c r="AI130" s="102"/>
      <c r="AJ130" s="103"/>
      <c r="AK130" s="102"/>
      <c r="AL130" s="102"/>
      <c r="AM130" s="102"/>
      <c r="AN130" s="102"/>
      <c r="AO130" s="104"/>
      <c r="AP130" s="102"/>
      <c r="AQ130" s="102"/>
      <c r="AR130" s="102"/>
      <c r="AS130" s="102"/>
      <c r="AT130" s="102"/>
      <c r="AU130" s="105"/>
      <c r="AV130" s="102"/>
      <c r="AW130" s="102"/>
      <c r="AX130" s="102"/>
      <c r="AY130" s="104"/>
      <c r="AZ130" s="102"/>
      <c r="BA130" s="102"/>
      <c r="BB130" s="102"/>
      <c r="BC130" s="102"/>
      <c r="BD130" s="103"/>
      <c r="BE130" s="101"/>
      <c r="BF130" s="102"/>
      <c r="BG130" s="102"/>
      <c r="BH130" s="102"/>
      <c r="BI130" s="102"/>
      <c r="BJ130" s="105"/>
      <c r="BK130" s="102"/>
      <c r="BL130" s="102"/>
      <c r="BM130" s="102"/>
      <c r="BN130" s="104"/>
      <c r="BO130" s="102"/>
      <c r="BP130" s="102"/>
      <c r="BQ130" s="102"/>
      <c r="BR130" s="102"/>
      <c r="BS130" s="102"/>
      <c r="BT130" s="105"/>
      <c r="BU130" s="102"/>
      <c r="BV130" s="102"/>
      <c r="BW130" s="102"/>
      <c r="BX130" s="104"/>
      <c r="BY130" s="102"/>
      <c r="BZ130" s="102"/>
      <c r="CA130" s="102"/>
      <c r="CB130" s="102"/>
      <c r="CC130" s="103"/>
      <c r="CD130" s="101"/>
      <c r="CE130" s="102"/>
      <c r="CF130" s="102"/>
      <c r="CG130" s="102"/>
      <c r="CH130" s="102"/>
      <c r="CI130" s="105"/>
      <c r="CJ130" s="102"/>
      <c r="CK130" s="102"/>
      <c r="CL130" s="102"/>
      <c r="CM130" s="104"/>
      <c r="CN130" s="102"/>
      <c r="CO130" s="102"/>
      <c r="CP130" s="102"/>
      <c r="CQ130" s="102"/>
      <c r="CR130" s="102"/>
      <c r="CS130" s="105"/>
      <c r="CT130" s="102"/>
      <c r="CU130" s="102"/>
      <c r="CV130" s="102"/>
      <c r="CW130" s="104"/>
      <c r="CX130" s="102"/>
      <c r="CY130" s="102"/>
      <c r="CZ130" s="102"/>
      <c r="DA130" s="102"/>
      <c r="DB130" s="102"/>
      <c r="DC130" s="130">
        <f t="shared" si="11"/>
        <v>0</v>
      </c>
      <c r="DD130" s="130">
        <f t="shared" si="12"/>
        <v>0</v>
      </c>
      <c r="DE130" s="130">
        <f t="shared" si="13"/>
        <v>0</v>
      </c>
      <c r="DF130" s="130">
        <f t="shared" si="14"/>
        <v>0</v>
      </c>
      <c r="DG130" s="131">
        <f t="shared" si="15"/>
        <v>0</v>
      </c>
    </row>
    <row r="131" spans="1:111" x14ac:dyDescent="0.25">
      <c r="A131" s="153">
        <f>'Enfants+Enseignants'!A129</f>
        <v>0</v>
      </c>
      <c r="B131" s="98"/>
      <c r="C131" s="99"/>
      <c r="D131" s="99"/>
      <c r="E131" s="99"/>
      <c r="F131" s="100"/>
      <c r="G131" s="98"/>
      <c r="H131" s="99"/>
      <c r="I131" s="99"/>
      <c r="J131" s="99"/>
      <c r="K131" s="100"/>
      <c r="L131" s="99"/>
      <c r="M131" s="99"/>
      <c r="N131" s="99"/>
      <c r="O131" s="99"/>
      <c r="P131" s="99"/>
      <c r="Q131" s="98"/>
      <c r="R131" s="99"/>
      <c r="S131" s="99"/>
      <c r="T131" s="99"/>
      <c r="U131" s="100"/>
      <c r="V131" s="99"/>
      <c r="W131" s="99"/>
      <c r="X131" s="99"/>
      <c r="Y131" s="99"/>
      <c r="Z131" s="100"/>
      <c r="AA131" s="101"/>
      <c r="AB131" s="102"/>
      <c r="AC131" s="102"/>
      <c r="AD131" s="102"/>
      <c r="AE131" s="102"/>
      <c r="AF131" s="101"/>
      <c r="AG131" s="102"/>
      <c r="AH131" s="102"/>
      <c r="AI131" s="102"/>
      <c r="AJ131" s="103"/>
      <c r="AK131" s="102"/>
      <c r="AL131" s="102"/>
      <c r="AM131" s="102"/>
      <c r="AN131" s="102"/>
      <c r="AO131" s="104"/>
      <c r="AP131" s="102"/>
      <c r="AQ131" s="102"/>
      <c r="AR131" s="102"/>
      <c r="AS131" s="102"/>
      <c r="AT131" s="102"/>
      <c r="AU131" s="105"/>
      <c r="AV131" s="102"/>
      <c r="AW131" s="102"/>
      <c r="AX131" s="102"/>
      <c r="AY131" s="104"/>
      <c r="AZ131" s="102"/>
      <c r="BA131" s="102"/>
      <c r="BB131" s="102"/>
      <c r="BC131" s="102"/>
      <c r="BD131" s="103"/>
      <c r="BE131" s="101"/>
      <c r="BF131" s="102"/>
      <c r="BG131" s="102"/>
      <c r="BH131" s="102"/>
      <c r="BI131" s="102"/>
      <c r="BJ131" s="105"/>
      <c r="BK131" s="102"/>
      <c r="BL131" s="102"/>
      <c r="BM131" s="102"/>
      <c r="BN131" s="104"/>
      <c r="BO131" s="102"/>
      <c r="BP131" s="102"/>
      <c r="BQ131" s="102"/>
      <c r="BR131" s="102"/>
      <c r="BS131" s="102"/>
      <c r="BT131" s="105"/>
      <c r="BU131" s="102"/>
      <c r="BV131" s="102"/>
      <c r="BW131" s="102"/>
      <c r="BX131" s="104"/>
      <c r="BY131" s="102"/>
      <c r="BZ131" s="102"/>
      <c r="CA131" s="102"/>
      <c r="CB131" s="102"/>
      <c r="CC131" s="103"/>
      <c r="CD131" s="101"/>
      <c r="CE131" s="102"/>
      <c r="CF131" s="102"/>
      <c r="CG131" s="102"/>
      <c r="CH131" s="102"/>
      <c r="CI131" s="105"/>
      <c r="CJ131" s="102"/>
      <c r="CK131" s="102"/>
      <c r="CL131" s="102"/>
      <c r="CM131" s="104"/>
      <c r="CN131" s="102"/>
      <c r="CO131" s="102"/>
      <c r="CP131" s="102"/>
      <c r="CQ131" s="102"/>
      <c r="CR131" s="102"/>
      <c r="CS131" s="105"/>
      <c r="CT131" s="102"/>
      <c r="CU131" s="102"/>
      <c r="CV131" s="102"/>
      <c r="CW131" s="104"/>
      <c r="CX131" s="102"/>
      <c r="CY131" s="102"/>
      <c r="CZ131" s="102"/>
      <c r="DA131" s="102"/>
      <c r="DB131" s="102"/>
      <c r="DC131" s="130">
        <f t="shared" si="11"/>
        <v>0</v>
      </c>
      <c r="DD131" s="130">
        <f t="shared" si="12"/>
        <v>0</v>
      </c>
      <c r="DE131" s="130">
        <f t="shared" si="13"/>
        <v>0</v>
      </c>
      <c r="DF131" s="130">
        <f t="shared" si="14"/>
        <v>0</v>
      </c>
      <c r="DG131" s="131">
        <f t="shared" si="15"/>
        <v>0</v>
      </c>
    </row>
    <row r="132" spans="1:111" ht="15.75" thickBot="1" x14ac:dyDescent="0.3">
      <c r="A132" s="155">
        <f>'Enfants+Enseignants'!A130</f>
        <v>0</v>
      </c>
      <c r="B132" s="98"/>
      <c r="C132" s="99"/>
      <c r="D132" s="99"/>
      <c r="E132" s="99"/>
      <c r="F132" s="100"/>
      <c r="G132" s="98"/>
      <c r="H132" s="99"/>
      <c r="I132" s="99"/>
      <c r="J132" s="99"/>
      <c r="K132" s="100"/>
      <c r="L132" s="99"/>
      <c r="M132" s="99"/>
      <c r="N132" s="99"/>
      <c r="O132" s="99"/>
      <c r="P132" s="99"/>
      <c r="Q132" s="98"/>
      <c r="R132" s="99"/>
      <c r="S132" s="99"/>
      <c r="T132" s="99"/>
      <c r="U132" s="100"/>
      <c r="V132" s="99"/>
      <c r="W132" s="99"/>
      <c r="X132" s="99"/>
      <c r="Y132" s="99"/>
      <c r="Z132" s="100"/>
      <c r="AA132" s="101"/>
      <c r="AB132" s="102"/>
      <c r="AC132" s="102"/>
      <c r="AD132" s="102"/>
      <c r="AE132" s="102"/>
      <c r="AF132" s="101"/>
      <c r="AG132" s="102"/>
      <c r="AH132" s="102"/>
      <c r="AI132" s="102"/>
      <c r="AJ132" s="103"/>
      <c r="AK132" s="102"/>
      <c r="AL132" s="102"/>
      <c r="AM132" s="102"/>
      <c r="AN132" s="102"/>
      <c r="AO132" s="104"/>
      <c r="AP132" s="102"/>
      <c r="AQ132" s="102"/>
      <c r="AR132" s="102"/>
      <c r="AS132" s="102"/>
      <c r="AT132" s="102"/>
      <c r="AU132" s="105"/>
      <c r="AV132" s="102"/>
      <c r="AW132" s="102"/>
      <c r="AX132" s="102"/>
      <c r="AY132" s="104"/>
      <c r="AZ132" s="102"/>
      <c r="BA132" s="102"/>
      <c r="BB132" s="102"/>
      <c r="BC132" s="102"/>
      <c r="BD132" s="103"/>
      <c r="BE132" s="101"/>
      <c r="BF132" s="102"/>
      <c r="BG132" s="102"/>
      <c r="BH132" s="102"/>
      <c r="BI132" s="102"/>
      <c r="BJ132" s="105"/>
      <c r="BK132" s="102"/>
      <c r="BL132" s="102"/>
      <c r="BM132" s="102"/>
      <c r="BN132" s="104"/>
      <c r="BO132" s="102"/>
      <c r="BP132" s="102"/>
      <c r="BQ132" s="102"/>
      <c r="BR132" s="102"/>
      <c r="BS132" s="102"/>
      <c r="BT132" s="105"/>
      <c r="BU132" s="102"/>
      <c r="BV132" s="102"/>
      <c r="BW132" s="102"/>
      <c r="BX132" s="104"/>
      <c r="BY132" s="102"/>
      <c r="BZ132" s="102"/>
      <c r="CA132" s="102"/>
      <c r="CB132" s="102"/>
      <c r="CC132" s="103"/>
      <c r="CD132" s="101"/>
      <c r="CE132" s="102"/>
      <c r="CF132" s="102"/>
      <c r="CG132" s="102"/>
      <c r="CH132" s="102"/>
      <c r="CI132" s="105"/>
      <c r="CJ132" s="102"/>
      <c r="CK132" s="102"/>
      <c r="CL132" s="102"/>
      <c r="CM132" s="104"/>
      <c r="CN132" s="102"/>
      <c r="CO132" s="102"/>
      <c r="CP132" s="102"/>
      <c r="CQ132" s="102"/>
      <c r="CR132" s="102"/>
      <c r="CS132" s="105"/>
      <c r="CT132" s="102"/>
      <c r="CU132" s="102"/>
      <c r="CV132" s="102"/>
      <c r="CW132" s="104"/>
      <c r="CX132" s="102"/>
      <c r="CY132" s="102"/>
      <c r="CZ132" s="102"/>
      <c r="DA132" s="102"/>
      <c r="DB132" s="102"/>
      <c r="DC132" s="130">
        <f t="shared" ref="DC132" si="16">B132+G132+L132+Q132+V132+AA132+AF132+AK132+AP132+AU132+AZ132+BE132+BJ132+BO132+BT132+BY132+CD132+CI132+CN132+CS132+CX132</f>
        <v>0</v>
      </c>
      <c r="DD132" s="130">
        <f t="shared" ref="DD132" si="17">C132+H132+M132+R132+W132+AB132+AG132+AL132+AQ132+AV132+BA132+BF132+BK132+BP132+BU132+BZ132+CE132+CJ132+CO132+CT132+CY132</f>
        <v>0</v>
      </c>
      <c r="DE132" s="130">
        <f t="shared" ref="DE132" si="18">D132+I132+N132+S132+X132+AC132+AH132+AM132+AR132+AW132+BB132+BG132+BL132+BQ132+BV132+CA132+CF132+CK132+CP132+CU132+CZ132</f>
        <v>0</v>
      </c>
      <c r="DF132" s="130">
        <f t="shared" ref="DF132" si="19">E132+J132+O132+T132+Y132+AD132+AI132+AN132+AS132+AX132+BC132+BH132+BM132+BR132+BW132+CB132+CG132+CL132+CQ132+CV132+DA132</f>
        <v>0</v>
      </c>
      <c r="DG132" s="131">
        <f t="shared" ref="DG132" si="20">F132+K132+P132+U132+Z132+AE132+AJ132+AO132+AT132+AY132+BD132+BI132+BN132+BS132+BX132+CC132+CH132+CM132+CR132+CW132+DB132</f>
        <v>0</v>
      </c>
    </row>
    <row r="133" spans="1:111" x14ac:dyDescent="0.25">
      <c r="A133" s="156" t="str">
        <f>'Enfants+Enseignants'!A131</f>
        <v>DE MORIN RUPSAN Céline</v>
      </c>
      <c r="B133" s="106"/>
      <c r="C133" s="107"/>
      <c r="D133" s="107"/>
      <c r="E133" s="107"/>
      <c r="F133" s="108"/>
      <c r="G133" s="106"/>
      <c r="H133" s="107"/>
      <c r="I133" s="107"/>
      <c r="J133" s="107"/>
      <c r="K133" s="108"/>
      <c r="L133" s="109"/>
      <c r="M133" s="107"/>
      <c r="N133" s="107"/>
      <c r="O133" s="107"/>
      <c r="P133" s="107"/>
      <c r="Q133" s="106"/>
      <c r="R133" s="107"/>
      <c r="S133" s="107"/>
      <c r="T133" s="107"/>
      <c r="U133" s="108"/>
      <c r="V133" s="109"/>
      <c r="W133" s="107"/>
      <c r="X133" s="107"/>
      <c r="Y133" s="107"/>
      <c r="Z133" s="108"/>
      <c r="AA133" s="110"/>
      <c r="AB133" s="107"/>
      <c r="AC133" s="107"/>
      <c r="AD133" s="107"/>
      <c r="AE133" s="107"/>
      <c r="AF133" s="110"/>
      <c r="AG133" s="107"/>
      <c r="AH133" s="107"/>
      <c r="AI133" s="107"/>
      <c r="AJ133" s="111"/>
      <c r="AK133" s="112"/>
      <c r="AL133" s="107"/>
      <c r="AM133" s="107"/>
      <c r="AN133" s="107"/>
      <c r="AO133" s="111"/>
      <c r="AP133" s="112"/>
      <c r="AQ133" s="107"/>
      <c r="AR133" s="107"/>
      <c r="AS133" s="107"/>
      <c r="AT133" s="111"/>
      <c r="AU133" s="113"/>
      <c r="AV133" s="107"/>
      <c r="AW133" s="107"/>
      <c r="AX133" s="107"/>
      <c r="AY133" s="111"/>
      <c r="AZ133" s="112"/>
      <c r="BA133" s="107"/>
      <c r="BB133" s="107"/>
      <c r="BC133" s="107"/>
      <c r="BD133" s="111"/>
      <c r="BE133" s="110"/>
      <c r="BF133" s="107"/>
      <c r="BG133" s="107"/>
      <c r="BH133" s="107"/>
      <c r="BI133" s="111"/>
      <c r="BJ133" s="113"/>
      <c r="BK133" s="107"/>
      <c r="BL133" s="107"/>
      <c r="BM133" s="107"/>
      <c r="BN133" s="111"/>
      <c r="BO133" s="112"/>
      <c r="BP133" s="107"/>
      <c r="BQ133" s="107"/>
      <c r="BR133" s="107"/>
      <c r="BS133" s="111"/>
      <c r="BT133" s="113"/>
      <c r="BU133" s="107"/>
      <c r="BV133" s="107"/>
      <c r="BW133" s="107"/>
      <c r="BX133" s="111"/>
      <c r="BY133" s="112"/>
      <c r="BZ133" s="107"/>
      <c r="CA133" s="107"/>
      <c r="CB133" s="107"/>
      <c r="CC133" s="111"/>
      <c r="CD133" s="110"/>
      <c r="CE133" s="107"/>
      <c r="CF133" s="107"/>
      <c r="CG133" s="107"/>
      <c r="CH133" s="111"/>
      <c r="CI133" s="113"/>
      <c r="CJ133" s="107"/>
      <c r="CK133" s="107"/>
      <c r="CL133" s="107"/>
      <c r="CM133" s="111"/>
      <c r="CN133" s="112"/>
      <c r="CO133" s="107"/>
      <c r="CP133" s="107"/>
      <c r="CQ133" s="107"/>
      <c r="CR133" s="107"/>
      <c r="CS133" s="113"/>
      <c r="CT133" s="107"/>
      <c r="CU133" s="107"/>
      <c r="CV133" s="107"/>
      <c r="CW133" s="111"/>
      <c r="CX133" s="112"/>
      <c r="CY133" s="107"/>
      <c r="CZ133" s="107"/>
      <c r="DA133" s="107"/>
      <c r="DB133" s="107"/>
      <c r="DC133" s="132">
        <f t="shared" si="6"/>
        <v>0</v>
      </c>
      <c r="DD133" s="133"/>
      <c r="DE133" s="133"/>
      <c r="DF133" s="133"/>
      <c r="DG133" s="134"/>
    </row>
    <row r="134" spans="1:111" x14ac:dyDescent="0.25">
      <c r="A134" s="157" t="str">
        <f>'Enfants+Enseignants'!A132</f>
        <v>TUAILLON Sabrina</v>
      </c>
      <c r="B134" s="98"/>
      <c r="C134" s="114"/>
      <c r="D134" s="114"/>
      <c r="E134" s="114"/>
      <c r="F134" s="115"/>
      <c r="G134" s="98"/>
      <c r="H134" s="114"/>
      <c r="I134" s="114"/>
      <c r="J134" s="114"/>
      <c r="K134" s="115"/>
      <c r="L134" s="99"/>
      <c r="M134" s="114"/>
      <c r="N134" s="114"/>
      <c r="O134" s="114"/>
      <c r="P134" s="114"/>
      <c r="Q134" s="98"/>
      <c r="R134" s="114"/>
      <c r="S134" s="114"/>
      <c r="T134" s="114"/>
      <c r="U134" s="115"/>
      <c r="V134" s="99"/>
      <c r="W134" s="114"/>
      <c r="X134" s="114"/>
      <c r="Y134" s="114"/>
      <c r="Z134" s="115"/>
      <c r="AA134" s="101"/>
      <c r="AB134" s="114"/>
      <c r="AC134" s="114"/>
      <c r="AD134" s="114"/>
      <c r="AE134" s="114"/>
      <c r="AF134" s="101"/>
      <c r="AG134" s="114"/>
      <c r="AH134" s="114"/>
      <c r="AI134" s="114"/>
      <c r="AJ134" s="116"/>
      <c r="AK134" s="102"/>
      <c r="AL134" s="114"/>
      <c r="AM134" s="114"/>
      <c r="AN134" s="114"/>
      <c r="AO134" s="116"/>
      <c r="AP134" s="102"/>
      <c r="AQ134" s="114"/>
      <c r="AR134" s="114"/>
      <c r="AS134" s="114"/>
      <c r="AT134" s="116"/>
      <c r="AU134" s="105"/>
      <c r="AV134" s="114"/>
      <c r="AW134" s="114"/>
      <c r="AX134" s="114"/>
      <c r="AY134" s="116"/>
      <c r="AZ134" s="102"/>
      <c r="BA134" s="114"/>
      <c r="BB134" s="114"/>
      <c r="BC134" s="114"/>
      <c r="BD134" s="116"/>
      <c r="BE134" s="101"/>
      <c r="BF134" s="114"/>
      <c r="BG134" s="114"/>
      <c r="BH134" s="114"/>
      <c r="BI134" s="116"/>
      <c r="BJ134" s="105"/>
      <c r="BK134" s="114"/>
      <c r="BL134" s="114"/>
      <c r="BM134" s="114"/>
      <c r="BN134" s="116"/>
      <c r="BO134" s="102"/>
      <c r="BP134" s="114"/>
      <c r="BQ134" s="114"/>
      <c r="BR134" s="114"/>
      <c r="BS134" s="116"/>
      <c r="BT134" s="105"/>
      <c r="BU134" s="114"/>
      <c r="BV134" s="114"/>
      <c r="BW134" s="114"/>
      <c r="BX134" s="116"/>
      <c r="BY134" s="102"/>
      <c r="BZ134" s="114"/>
      <c r="CA134" s="114"/>
      <c r="CB134" s="114"/>
      <c r="CC134" s="116"/>
      <c r="CD134" s="101"/>
      <c r="CE134" s="114"/>
      <c r="CF134" s="114"/>
      <c r="CG134" s="114"/>
      <c r="CH134" s="116"/>
      <c r="CI134" s="105"/>
      <c r="CJ134" s="114"/>
      <c r="CK134" s="114"/>
      <c r="CL134" s="114"/>
      <c r="CM134" s="116"/>
      <c r="CN134" s="102"/>
      <c r="CO134" s="114"/>
      <c r="CP134" s="114"/>
      <c r="CQ134" s="114"/>
      <c r="CR134" s="114"/>
      <c r="CS134" s="105"/>
      <c r="CT134" s="114"/>
      <c r="CU134" s="114"/>
      <c r="CV134" s="114"/>
      <c r="CW134" s="116"/>
      <c r="CX134" s="102"/>
      <c r="CY134" s="114"/>
      <c r="CZ134" s="114"/>
      <c r="DA134" s="114"/>
      <c r="DB134" s="114"/>
      <c r="DC134" s="130">
        <f t="shared" si="6"/>
        <v>0</v>
      </c>
      <c r="DD134" s="135"/>
      <c r="DE134" s="135"/>
      <c r="DF134" s="135"/>
      <c r="DG134" s="136"/>
    </row>
    <row r="135" spans="1:111" x14ac:dyDescent="0.25">
      <c r="A135" s="157" t="str">
        <f>'Enfants+Enseignants'!A133</f>
        <v>VIGIER Valérie</v>
      </c>
      <c r="B135" s="98"/>
      <c r="C135" s="114"/>
      <c r="D135" s="114"/>
      <c r="E135" s="114"/>
      <c r="F135" s="115"/>
      <c r="G135" s="98"/>
      <c r="H135" s="114"/>
      <c r="I135" s="114"/>
      <c r="J135" s="114"/>
      <c r="K135" s="115"/>
      <c r="L135" s="99"/>
      <c r="M135" s="114"/>
      <c r="N135" s="114"/>
      <c r="O135" s="114"/>
      <c r="P135" s="114"/>
      <c r="Q135" s="98"/>
      <c r="R135" s="114"/>
      <c r="S135" s="114"/>
      <c r="T135" s="114"/>
      <c r="U135" s="115"/>
      <c r="V135" s="99"/>
      <c r="W135" s="114"/>
      <c r="X135" s="114"/>
      <c r="Y135" s="114"/>
      <c r="Z135" s="115"/>
      <c r="AA135" s="101"/>
      <c r="AB135" s="114"/>
      <c r="AC135" s="114"/>
      <c r="AD135" s="114"/>
      <c r="AE135" s="114"/>
      <c r="AF135" s="101"/>
      <c r="AG135" s="114"/>
      <c r="AH135" s="114"/>
      <c r="AI135" s="114"/>
      <c r="AJ135" s="116"/>
      <c r="AK135" s="102"/>
      <c r="AL135" s="114"/>
      <c r="AM135" s="114"/>
      <c r="AN135" s="114"/>
      <c r="AO135" s="116"/>
      <c r="AP135" s="102"/>
      <c r="AQ135" s="114"/>
      <c r="AR135" s="114"/>
      <c r="AS135" s="114"/>
      <c r="AT135" s="116"/>
      <c r="AU135" s="105"/>
      <c r="AV135" s="114"/>
      <c r="AW135" s="114"/>
      <c r="AX135" s="114"/>
      <c r="AY135" s="116"/>
      <c r="AZ135" s="102"/>
      <c r="BA135" s="114"/>
      <c r="BB135" s="114"/>
      <c r="BC135" s="114"/>
      <c r="BD135" s="116"/>
      <c r="BE135" s="101"/>
      <c r="BF135" s="114"/>
      <c r="BG135" s="114"/>
      <c r="BH135" s="114"/>
      <c r="BI135" s="116"/>
      <c r="BJ135" s="105"/>
      <c r="BK135" s="114"/>
      <c r="BL135" s="114"/>
      <c r="BM135" s="114"/>
      <c r="BN135" s="116"/>
      <c r="BO135" s="102"/>
      <c r="BP135" s="114"/>
      <c r="BQ135" s="114"/>
      <c r="BR135" s="114"/>
      <c r="BS135" s="116"/>
      <c r="BT135" s="105"/>
      <c r="BU135" s="114"/>
      <c r="BV135" s="114"/>
      <c r="BW135" s="114"/>
      <c r="BX135" s="116"/>
      <c r="BY135" s="102"/>
      <c r="BZ135" s="114"/>
      <c r="CA135" s="114"/>
      <c r="CB135" s="114"/>
      <c r="CC135" s="116"/>
      <c r="CD135" s="101"/>
      <c r="CE135" s="114"/>
      <c r="CF135" s="114"/>
      <c r="CG135" s="114"/>
      <c r="CH135" s="116"/>
      <c r="CI135" s="105"/>
      <c r="CJ135" s="114"/>
      <c r="CK135" s="114"/>
      <c r="CL135" s="114"/>
      <c r="CM135" s="116"/>
      <c r="CN135" s="102"/>
      <c r="CO135" s="114"/>
      <c r="CP135" s="114"/>
      <c r="CQ135" s="114"/>
      <c r="CR135" s="114"/>
      <c r="CS135" s="105"/>
      <c r="CT135" s="114"/>
      <c r="CU135" s="114"/>
      <c r="CV135" s="114"/>
      <c r="CW135" s="116"/>
      <c r="CX135" s="102"/>
      <c r="CY135" s="114"/>
      <c r="CZ135" s="114"/>
      <c r="DA135" s="114"/>
      <c r="DB135" s="114"/>
      <c r="DC135" s="130">
        <f t="shared" si="6"/>
        <v>0</v>
      </c>
      <c r="DD135" s="135"/>
      <c r="DE135" s="135"/>
      <c r="DF135" s="135"/>
      <c r="DG135" s="136"/>
    </row>
    <row r="136" spans="1:111" x14ac:dyDescent="0.25">
      <c r="A136" s="157" t="str">
        <f>'Enfants+Enseignants'!A134</f>
        <v>COUVEZ Caroline</v>
      </c>
      <c r="B136" s="98"/>
      <c r="C136" s="114"/>
      <c r="D136" s="114"/>
      <c r="E136" s="114"/>
      <c r="F136" s="115"/>
      <c r="G136" s="98"/>
      <c r="H136" s="114"/>
      <c r="I136" s="114"/>
      <c r="J136" s="114"/>
      <c r="K136" s="115"/>
      <c r="L136" s="99"/>
      <c r="M136" s="114"/>
      <c r="N136" s="114"/>
      <c r="O136" s="114"/>
      <c r="P136" s="114"/>
      <c r="Q136" s="98"/>
      <c r="R136" s="114"/>
      <c r="S136" s="114"/>
      <c r="T136" s="114"/>
      <c r="U136" s="115"/>
      <c r="V136" s="99"/>
      <c r="W136" s="114"/>
      <c r="X136" s="114"/>
      <c r="Y136" s="114"/>
      <c r="Z136" s="115"/>
      <c r="AA136" s="101"/>
      <c r="AB136" s="114"/>
      <c r="AC136" s="114"/>
      <c r="AD136" s="114"/>
      <c r="AE136" s="114"/>
      <c r="AF136" s="101"/>
      <c r="AG136" s="114"/>
      <c r="AH136" s="114"/>
      <c r="AI136" s="114"/>
      <c r="AJ136" s="116"/>
      <c r="AK136" s="102"/>
      <c r="AL136" s="114"/>
      <c r="AM136" s="114"/>
      <c r="AN136" s="114"/>
      <c r="AO136" s="116"/>
      <c r="AP136" s="102"/>
      <c r="AQ136" s="114"/>
      <c r="AR136" s="114"/>
      <c r="AS136" s="114"/>
      <c r="AT136" s="116"/>
      <c r="AU136" s="105"/>
      <c r="AV136" s="114"/>
      <c r="AW136" s="114"/>
      <c r="AX136" s="114"/>
      <c r="AY136" s="116"/>
      <c r="AZ136" s="102"/>
      <c r="BA136" s="114"/>
      <c r="BB136" s="114"/>
      <c r="BC136" s="114"/>
      <c r="BD136" s="116"/>
      <c r="BE136" s="101"/>
      <c r="BF136" s="114"/>
      <c r="BG136" s="114"/>
      <c r="BH136" s="114"/>
      <c r="BI136" s="116"/>
      <c r="BJ136" s="105"/>
      <c r="BK136" s="114"/>
      <c r="BL136" s="114"/>
      <c r="BM136" s="114"/>
      <c r="BN136" s="116"/>
      <c r="BO136" s="102"/>
      <c r="BP136" s="114"/>
      <c r="BQ136" s="114"/>
      <c r="BR136" s="114"/>
      <c r="BS136" s="116"/>
      <c r="BT136" s="105"/>
      <c r="BU136" s="114"/>
      <c r="BV136" s="114"/>
      <c r="BW136" s="114"/>
      <c r="BX136" s="116"/>
      <c r="BY136" s="102"/>
      <c r="BZ136" s="114"/>
      <c r="CA136" s="114"/>
      <c r="CB136" s="114"/>
      <c r="CC136" s="116"/>
      <c r="CD136" s="101"/>
      <c r="CE136" s="114"/>
      <c r="CF136" s="114"/>
      <c r="CG136" s="114"/>
      <c r="CH136" s="116"/>
      <c r="CI136" s="105"/>
      <c r="CJ136" s="114"/>
      <c r="CK136" s="114"/>
      <c r="CL136" s="114"/>
      <c r="CM136" s="116"/>
      <c r="CN136" s="102"/>
      <c r="CO136" s="114"/>
      <c r="CP136" s="114"/>
      <c r="CQ136" s="114"/>
      <c r="CR136" s="114"/>
      <c r="CS136" s="105"/>
      <c r="CT136" s="114"/>
      <c r="CU136" s="114"/>
      <c r="CV136" s="114"/>
      <c r="CW136" s="116"/>
      <c r="CX136" s="102"/>
      <c r="CY136" s="114"/>
      <c r="CZ136" s="114"/>
      <c r="DA136" s="114"/>
      <c r="DB136" s="114"/>
      <c r="DC136" s="130">
        <f t="shared" si="6"/>
        <v>0</v>
      </c>
      <c r="DD136" s="135"/>
      <c r="DE136" s="135"/>
      <c r="DF136" s="135"/>
      <c r="DG136" s="136"/>
    </row>
    <row r="137" spans="1:111" x14ac:dyDescent="0.25">
      <c r="A137" s="157" t="str">
        <f>'Enfants+Enseignants'!A135</f>
        <v>BILLAC-BORIES Nadège</v>
      </c>
      <c r="B137" s="98"/>
      <c r="C137" s="114"/>
      <c r="D137" s="114"/>
      <c r="E137" s="114"/>
      <c r="F137" s="115"/>
      <c r="G137" s="98"/>
      <c r="H137" s="114"/>
      <c r="I137" s="114"/>
      <c r="J137" s="114"/>
      <c r="K137" s="115"/>
      <c r="L137" s="99"/>
      <c r="M137" s="114"/>
      <c r="N137" s="114"/>
      <c r="O137" s="114"/>
      <c r="P137" s="114"/>
      <c r="Q137" s="98"/>
      <c r="R137" s="114"/>
      <c r="S137" s="114"/>
      <c r="T137" s="114"/>
      <c r="U137" s="115"/>
      <c r="V137" s="99"/>
      <c r="W137" s="114"/>
      <c r="X137" s="114"/>
      <c r="Y137" s="114"/>
      <c r="Z137" s="115"/>
      <c r="AA137" s="101"/>
      <c r="AB137" s="114"/>
      <c r="AC137" s="114"/>
      <c r="AD137" s="114"/>
      <c r="AE137" s="114"/>
      <c r="AF137" s="101"/>
      <c r="AG137" s="114"/>
      <c r="AH137" s="114"/>
      <c r="AI137" s="114"/>
      <c r="AJ137" s="116"/>
      <c r="AK137" s="102"/>
      <c r="AL137" s="114"/>
      <c r="AM137" s="114"/>
      <c r="AN137" s="114"/>
      <c r="AO137" s="116"/>
      <c r="AP137" s="102"/>
      <c r="AQ137" s="114"/>
      <c r="AR137" s="114"/>
      <c r="AS137" s="114"/>
      <c r="AT137" s="116"/>
      <c r="AU137" s="105"/>
      <c r="AV137" s="114"/>
      <c r="AW137" s="114"/>
      <c r="AX137" s="114"/>
      <c r="AY137" s="116"/>
      <c r="AZ137" s="102"/>
      <c r="BA137" s="114"/>
      <c r="BB137" s="114"/>
      <c r="BC137" s="114"/>
      <c r="BD137" s="116"/>
      <c r="BE137" s="101"/>
      <c r="BF137" s="114"/>
      <c r="BG137" s="114"/>
      <c r="BH137" s="114"/>
      <c r="BI137" s="116"/>
      <c r="BJ137" s="105"/>
      <c r="BK137" s="114"/>
      <c r="BL137" s="114"/>
      <c r="BM137" s="114"/>
      <c r="BN137" s="116"/>
      <c r="BO137" s="102"/>
      <c r="BP137" s="114"/>
      <c r="BQ137" s="114"/>
      <c r="BR137" s="114"/>
      <c r="BS137" s="116"/>
      <c r="BT137" s="105"/>
      <c r="BU137" s="114"/>
      <c r="BV137" s="114"/>
      <c r="BW137" s="114"/>
      <c r="BX137" s="116"/>
      <c r="BY137" s="102"/>
      <c r="BZ137" s="114"/>
      <c r="CA137" s="114"/>
      <c r="CB137" s="114"/>
      <c r="CC137" s="116"/>
      <c r="CD137" s="101"/>
      <c r="CE137" s="114"/>
      <c r="CF137" s="114"/>
      <c r="CG137" s="114"/>
      <c r="CH137" s="116"/>
      <c r="CI137" s="105"/>
      <c r="CJ137" s="114"/>
      <c r="CK137" s="114"/>
      <c r="CL137" s="114"/>
      <c r="CM137" s="116"/>
      <c r="CN137" s="102"/>
      <c r="CO137" s="114"/>
      <c r="CP137" s="114"/>
      <c r="CQ137" s="114"/>
      <c r="CR137" s="114"/>
      <c r="CS137" s="105"/>
      <c r="CT137" s="114"/>
      <c r="CU137" s="114"/>
      <c r="CV137" s="114"/>
      <c r="CW137" s="116"/>
      <c r="CX137" s="102"/>
      <c r="CY137" s="114"/>
      <c r="CZ137" s="114"/>
      <c r="DA137" s="114"/>
      <c r="DB137" s="114"/>
      <c r="DC137" s="130">
        <f t="shared" si="6"/>
        <v>0</v>
      </c>
      <c r="DD137" s="135"/>
      <c r="DE137" s="135"/>
      <c r="DF137" s="135"/>
      <c r="DG137" s="136"/>
    </row>
    <row r="138" spans="1:111" x14ac:dyDescent="0.25">
      <c r="A138" s="157">
        <f>'Enfants+Enseignants'!A136</f>
        <v>0</v>
      </c>
      <c r="B138" s="98"/>
      <c r="C138" s="114"/>
      <c r="D138" s="114"/>
      <c r="E138" s="114"/>
      <c r="F138" s="115"/>
      <c r="G138" s="98"/>
      <c r="H138" s="114"/>
      <c r="I138" s="114"/>
      <c r="J138" s="114"/>
      <c r="K138" s="115"/>
      <c r="L138" s="99"/>
      <c r="M138" s="114"/>
      <c r="N138" s="114"/>
      <c r="O138" s="114"/>
      <c r="P138" s="114"/>
      <c r="Q138" s="98"/>
      <c r="R138" s="114"/>
      <c r="S138" s="114"/>
      <c r="T138" s="114"/>
      <c r="U138" s="115"/>
      <c r="V138" s="99"/>
      <c r="W138" s="114"/>
      <c r="X138" s="114"/>
      <c r="Y138" s="114"/>
      <c r="Z138" s="115"/>
      <c r="AA138" s="101"/>
      <c r="AB138" s="114"/>
      <c r="AC138" s="114"/>
      <c r="AD138" s="114"/>
      <c r="AE138" s="114"/>
      <c r="AF138" s="101"/>
      <c r="AG138" s="114"/>
      <c r="AH138" s="114"/>
      <c r="AI138" s="114"/>
      <c r="AJ138" s="116"/>
      <c r="AK138" s="102"/>
      <c r="AL138" s="114"/>
      <c r="AM138" s="114"/>
      <c r="AN138" s="114"/>
      <c r="AO138" s="116"/>
      <c r="AP138" s="102"/>
      <c r="AQ138" s="114"/>
      <c r="AR138" s="114"/>
      <c r="AS138" s="114"/>
      <c r="AT138" s="116"/>
      <c r="AU138" s="105"/>
      <c r="AV138" s="114"/>
      <c r="AW138" s="114"/>
      <c r="AX138" s="114"/>
      <c r="AY138" s="116"/>
      <c r="AZ138" s="102"/>
      <c r="BA138" s="114"/>
      <c r="BB138" s="114"/>
      <c r="BC138" s="114"/>
      <c r="BD138" s="116"/>
      <c r="BE138" s="101"/>
      <c r="BF138" s="114"/>
      <c r="BG138" s="114"/>
      <c r="BH138" s="114"/>
      <c r="BI138" s="116"/>
      <c r="BJ138" s="105"/>
      <c r="BK138" s="114"/>
      <c r="BL138" s="114"/>
      <c r="BM138" s="114"/>
      <c r="BN138" s="116"/>
      <c r="BO138" s="102"/>
      <c r="BP138" s="114"/>
      <c r="BQ138" s="114"/>
      <c r="BR138" s="114"/>
      <c r="BS138" s="116"/>
      <c r="BT138" s="105"/>
      <c r="BU138" s="114"/>
      <c r="BV138" s="114"/>
      <c r="BW138" s="114"/>
      <c r="BX138" s="116"/>
      <c r="BY138" s="102"/>
      <c r="BZ138" s="114"/>
      <c r="CA138" s="114"/>
      <c r="CB138" s="114"/>
      <c r="CC138" s="116"/>
      <c r="CD138" s="101"/>
      <c r="CE138" s="114"/>
      <c r="CF138" s="114"/>
      <c r="CG138" s="114"/>
      <c r="CH138" s="116"/>
      <c r="CI138" s="105"/>
      <c r="CJ138" s="114"/>
      <c r="CK138" s="114"/>
      <c r="CL138" s="114"/>
      <c r="CM138" s="116"/>
      <c r="CN138" s="102"/>
      <c r="CO138" s="114"/>
      <c r="CP138" s="114"/>
      <c r="CQ138" s="114"/>
      <c r="CR138" s="114"/>
      <c r="CS138" s="105"/>
      <c r="CT138" s="114"/>
      <c r="CU138" s="114"/>
      <c r="CV138" s="114"/>
      <c r="CW138" s="116"/>
      <c r="CX138" s="102"/>
      <c r="CY138" s="114"/>
      <c r="CZ138" s="114"/>
      <c r="DA138" s="114"/>
      <c r="DB138" s="114"/>
      <c r="DC138" s="130">
        <f t="shared" si="6"/>
        <v>0</v>
      </c>
      <c r="DD138" s="135"/>
      <c r="DE138" s="135"/>
      <c r="DF138" s="135"/>
      <c r="DG138" s="136"/>
    </row>
    <row r="139" spans="1:111" x14ac:dyDescent="0.25">
      <c r="A139" s="157">
        <f>'Enfants+Enseignants'!A137</f>
        <v>0</v>
      </c>
      <c r="B139" s="98"/>
      <c r="C139" s="114"/>
      <c r="D139" s="114"/>
      <c r="E139" s="114"/>
      <c r="F139" s="115"/>
      <c r="G139" s="98"/>
      <c r="H139" s="114"/>
      <c r="I139" s="114"/>
      <c r="J139" s="114"/>
      <c r="K139" s="115"/>
      <c r="L139" s="99"/>
      <c r="M139" s="114"/>
      <c r="N139" s="114"/>
      <c r="O139" s="114"/>
      <c r="P139" s="114"/>
      <c r="Q139" s="98"/>
      <c r="R139" s="114"/>
      <c r="S139" s="114"/>
      <c r="T139" s="114"/>
      <c r="U139" s="115"/>
      <c r="V139" s="99"/>
      <c r="W139" s="114"/>
      <c r="X139" s="114"/>
      <c r="Y139" s="114"/>
      <c r="Z139" s="115"/>
      <c r="AA139" s="101"/>
      <c r="AB139" s="114"/>
      <c r="AC139" s="114"/>
      <c r="AD139" s="114"/>
      <c r="AE139" s="114"/>
      <c r="AF139" s="101"/>
      <c r="AG139" s="114"/>
      <c r="AH139" s="114"/>
      <c r="AI139" s="114"/>
      <c r="AJ139" s="116"/>
      <c r="AK139" s="102"/>
      <c r="AL139" s="114"/>
      <c r="AM139" s="114"/>
      <c r="AN139" s="114"/>
      <c r="AO139" s="116"/>
      <c r="AP139" s="102"/>
      <c r="AQ139" s="114"/>
      <c r="AR139" s="114"/>
      <c r="AS139" s="114"/>
      <c r="AT139" s="116"/>
      <c r="AU139" s="105"/>
      <c r="AV139" s="114"/>
      <c r="AW139" s="114"/>
      <c r="AX139" s="114"/>
      <c r="AY139" s="116"/>
      <c r="AZ139" s="102"/>
      <c r="BA139" s="114"/>
      <c r="BB139" s="114"/>
      <c r="BC139" s="114"/>
      <c r="BD139" s="116"/>
      <c r="BE139" s="101"/>
      <c r="BF139" s="114"/>
      <c r="BG139" s="114"/>
      <c r="BH139" s="114"/>
      <c r="BI139" s="116"/>
      <c r="BJ139" s="105"/>
      <c r="BK139" s="114"/>
      <c r="BL139" s="114"/>
      <c r="BM139" s="114"/>
      <c r="BN139" s="116"/>
      <c r="BO139" s="102"/>
      <c r="BP139" s="114"/>
      <c r="BQ139" s="114"/>
      <c r="BR139" s="114"/>
      <c r="BS139" s="116"/>
      <c r="BT139" s="105"/>
      <c r="BU139" s="114"/>
      <c r="BV139" s="114"/>
      <c r="BW139" s="114"/>
      <c r="BX139" s="116"/>
      <c r="BY139" s="102"/>
      <c r="BZ139" s="114"/>
      <c r="CA139" s="114"/>
      <c r="CB139" s="114"/>
      <c r="CC139" s="116"/>
      <c r="CD139" s="101"/>
      <c r="CE139" s="114"/>
      <c r="CF139" s="114"/>
      <c r="CG139" s="114"/>
      <c r="CH139" s="116"/>
      <c r="CI139" s="105"/>
      <c r="CJ139" s="114"/>
      <c r="CK139" s="114"/>
      <c r="CL139" s="114"/>
      <c r="CM139" s="116"/>
      <c r="CN139" s="102"/>
      <c r="CO139" s="114"/>
      <c r="CP139" s="114"/>
      <c r="CQ139" s="114"/>
      <c r="CR139" s="114"/>
      <c r="CS139" s="105"/>
      <c r="CT139" s="114"/>
      <c r="CU139" s="114"/>
      <c r="CV139" s="114"/>
      <c r="CW139" s="116"/>
      <c r="CX139" s="102"/>
      <c r="CY139" s="114"/>
      <c r="CZ139" s="114"/>
      <c r="DA139" s="114"/>
      <c r="DB139" s="114"/>
      <c r="DC139" s="130">
        <f t="shared" si="6"/>
        <v>0</v>
      </c>
      <c r="DD139" s="135"/>
      <c r="DE139" s="135"/>
      <c r="DF139" s="135"/>
      <c r="DG139" s="136"/>
    </row>
    <row r="140" spans="1:111" x14ac:dyDescent="0.25">
      <c r="A140" s="157">
        <f>'Enfants+Enseignants'!A138</f>
        <v>0</v>
      </c>
      <c r="B140" s="98"/>
      <c r="C140" s="114"/>
      <c r="D140" s="114"/>
      <c r="E140" s="114"/>
      <c r="F140" s="115"/>
      <c r="G140" s="98"/>
      <c r="H140" s="114"/>
      <c r="I140" s="114"/>
      <c r="J140" s="114"/>
      <c r="K140" s="115"/>
      <c r="L140" s="99"/>
      <c r="M140" s="114"/>
      <c r="N140" s="114"/>
      <c r="O140" s="114"/>
      <c r="P140" s="114"/>
      <c r="Q140" s="98"/>
      <c r="R140" s="114"/>
      <c r="S140" s="114"/>
      <c r="T140" s="114"/>
      <c r="U140" s="115"/>
      <c r="V140" s="99"/>
      <c r="W140" s="114"/>
      <c r="X140" s="114"/>
      <c r="Y140" s="114"/>
      <c r="Z140" s="115"/>
      <c r="AA140" s="101"/>
      <c r="AB140" s="114"/>
      <c r="AC140" s="114"/>
      <c r="AD140" s="114"/>
      <c r="AE140" s="114"/>
      <c r="AF140" s="101"/>
      <c r="AG140" s="114"/>
      <c r="AH140" s="114"/>
      <c r="AI140" s="114"/>
      <c r="AJ140" s="116"/>
      <c r="AK140" s="102"/>
      <c r="AL140" s="114"/>
      <c r="AM140" s="114"/>
      <c r="AN140" s="114"/>
      <c r="AO140" s="116"/>
      <c r="AP140" s="102"/>
      <c r="AQ140" s="114"/>
      <c r="AR140" s="114"/>
      <c r="AS140" s="114"/>
      <c r="AT140" s="116"/>
      <c r="AU140" s="105"/>
      <c r="AV140" s="114"/>
      <c r="AW140" s="114"/>
      <c r="AX140" s="114"/>
      <c r="AY140" s="116"/>
      <c r="AZ140" s="102"/>
      <c r="BA140" s="114"/>
      <c r="BB140" s="114"/>
      <c r="BC140" s="114"/>
      <c r="BD140" s="116"/>
      <c r="BE140" s="101"/>
      <c r="BF140" s="114"/>
      <c r="BG140" s="114"/>
      <c r="BH140" s="114"/>
      <c r="BI140" s="116"/>
      <c r="BJ140" s="105"/>
      <c r="BK140" s="114"/>
      <c r="BL140" s="114"/>
      <c r="BM140" s="114"/>
      <c r="BN140" s="116"/>
      <c r="BO140" s="102"/>
      <c r="BP140" s="114"/>
      <c r="BQ140" s="114"/>
      <c r="BR140" s="114"/>
      <c r="BS140" s="116"/>
      <c r="BT140" s="105"/>
      <c r="BU140" s="114"/>
      <c r="BV140" s="114"/>
      <c r="BW140" s="114"/>
      <c r="BX140" s="116"/>
      <c r="BY140" s="102"/>
      <c r="BZ140" s="114"/>
      <c r="CA140" s="114"/>
      <c r="CB140" s="114"/>
      <c r="CC140" s="116"/>
      <c r="CD140" s="101"/>
      <c r="CE140" s="114"/>
      <c r="CF140" s="114"/>
      <c r="CG140" s="114"/>
      <c r="CH140" s="116"/>
      <c r="CI140" s="105"/>
      <c r="CJ140" s="114"/>
      <c r="CK140" s="114"/>
      <c r="CL140" s="114"/>
      <c r="CM140" s="116"/>
      <c r="CN140" s="102"/>
      <c r="CO140" s="114"/>
      <c r="CP140" s="114"/>
      <c r="CQ140" s="114"/>
      <c r="CR140" s="114"/>
      <c r="CS140" s="105"/>
      <c r="CT140" s="114"/>
      <c r="CU140" s="114"/>
      <c r="CV140" s="114"/>
      <c r="CW140" s="116"/>
      <c r="CX140" s="102"/>
      <c r="CY140" s="114"/>
      <c r="CZ140" s="114"/>
      <c r="DA140" s="114"/>
      <c r="DB140" s="114"/>
      <c r="DC140" s="130">
        <f t="shared" ref="DC140:DC148" si="21">B140+G140+L140+Q140+V140+AA140+AF140+AK140+AP140+AU140+AZ140+BE140+BJ140+BO140+BT140+BY140+CD140+CI140+CN140+CS140+CX140</f>
        <v>0</v>
      </c>
      <c r="DD140" s="135"/>
      <c r="DE140" s="135"/>
      <c r="DF140" s="135"/>
      <c r="DG140" s="136"/>
    </row>
    <row r="141" spans="1:111" x14ac:dyDescent="0.25">
      <c r="A141" s="157">
        <f>'Enfants+Enseignants'!A139</f>
        <v>0</v>
      </c>
      <c r="B141" s="98"/>
      <c r="C141" s="114"/>
      <c r="D141" s="114"/>
      <c r="E141" s="114"/>
      <c r="F141" s="115"/>
      <c r="G141" s="98"/>
      <c r="H141" s="114"/>
      <c r="I141" s="114"/>
      <c r="J141" s="114"/>
      <c r="K141" s="115"/>
      <c r="L141" s="99"/>
      <c r="M141" s="114"/>
      <c r="N141" s="114"/>
      <c r="O141" s="114"/>
      <c r="P141" s="114"/>
      <c r="Q141" s="98"/>
      <c r="R141" s="114"/>
      <c r="S141" s="114"/>
      <c r="T141" s="114"/>
      <c r="U141" s="115"/>
      <c r="V141" s="99"/>
      <c r="W141" s="114"/>
      <c r="X141" s="114"/>
      <c r="Y141" s="114"/>
      <c r="Z141" s="115"/>
      <c r="AA141" s="101"/>
      <c r="AB141" s="114"/>
      <c r="AC141" s="114"/>
      <c r="AD141" s="114"/>
      <c r="AE141" s="114"/>
      <c r="AF141" s="101"/>
      <c r="AG141" s="114"/>
      <c r="AH141" s="114"/>
      <c r="AI141" s="114"/>
      <c r="AJ141" s="116"/>
      <c r="AK141" s="102"/>
      <c r="AL141" s="114"/>
      <c r="AM141" s="114"/>
      <c r="AN141" s="114"/>
      <c r="AO141" s="116"/>
      <c r="AP141" s="102"/>
      <c r="AQ141" s="114"/>
      <c r="AR141" s="114"/>
      <c r="AS141" s="114"/>
      <c r="AT141" s="116"/>
      <c r="AU141" s="105"/>
      <c r="AV141" s="114"/>
      <c r="AW141" s="114"/>
      <c r="AX141" s="114"/>
      <c r="AY141" s="116"/>
      <c r="AZ141" s="102"/>
      <c r="BA141" s="114"/>
      <c r="BB141" s="114"/>
      <c r="BC141" s="114"/>
      <c r="BD141" s="116"/>
      <c r="BE141" s="101"/>
      <c r="BF141" s="114"/>
      <c r="BG141" s="114"/>
      <c r="BH141" s="114"/>
      <c r="BI141" s="116"/>
      <c r="BJ141" s="105"/>
      <c r="BK141" s="114"/>
      <c r="BL141" s="114"/>
      <c r="BM141" s="114"/>
      <c r="BN141" s="116"/>
      <c r="BO141" s="102"/>
      <c r="BP141" s="114"/>
      <c r="BQ141" s="114"/>
      <c r="BR141" s="114"/>
      <c r="BS141" s="116"/>
      <c r="BT141" s="105"/>
      <c r="BU141" s="114"/>
      <c r="BV141" s="114"/>
      <c r="BW141" s="114"/>
      <c r="BX141" s="116"/>
      <c r="BY141" s="102"/>
      <c r="BZ141" s="114"/>
      <c r="CA141" s="114"/>
      <c r="CB141" s="114"/>
      <c r="CC141" s="116"/>
      <c r="CD141" s="101"/>
      <c r="CE141" s="114"/>
      <c r="CF141" s="114"/>
      <c r="CG141" s="114"/>
      <c r="CH141" s="116"/>
      <c r="CI141" s="105"/>
      <c r="CJ141" s="114"/>
      <c r="CK141" s="114"/>
      <c r="CL141" s="114"/>
      <c r="CM141" s="116"/>
      <c r="CN141" s="102"/>
      <c r="CO141" s="114"/>
      <c r="CP141" s="114"/>
      <c r="CQ141" s="114"/>
      <c r="CR141" s="114"/>
      <c r="CS141" s="105"/>
      <c r="CT141" s="114"/>
      <c r="CU141" s="114"/>
      <c r="CV141" s="114"/>
      <c r="CW141" s="116"/>
      <c r="CX141" s="102"/>
      <c r="CY141" s="114"/>
      <c r="CZ141" s="114"/>
      <c r="DA141" s="114"/>
      <c r="DB141" s="114"/>
      <c r="DC141" s="130">
        <f t="shared" si="21"/>
        <v>0</v>
      </c>
      <c r="DD141" s="135"/>
      <c r="DE141" s="135"/>
      <c r="DF141" s="135"/>
      <c r="DG141" s="136"/>
    </row>
    <row r="142" spans="1:111" x14ac:dyDescent="0.25">
      <c r="A142" s="157">
        <f>'Enfants+Enseignants'!A140</f>
        <v>0</v>
      </c>
      <c r="B142" s="98"/>
      <c r="C142" s="114"/>
      <c r="D142" s="114"/>
      <c r="E142" s="114"/>
      <c r="F142" s="115"/>
      <c r="G142" s="98"/>
      <c r="H142" s="114"/>
      <c r="I142" s="114"/>
      <c r="J142" s="114"/>
      <c r="K142" s="115"/>
      <c r="L142" s="99"/>
      <c r="M142" s="114"/>
      <c r="N142" s="114"/>
      <c r="O142" s="114"/>
      <c r="P142" s="114"/>
      <c r="Q142" s="98"/>
      <c r="R142" s="114"/>
      <c r="S142" s="114"/>
      <c r="T142" s="114"/>
      <c r="U142" s="115"/>
      <c r="V142" s="99"/>
      <c r="W142" s="114"/>
      <c r="X142" s="114"/>
      <c r="Y142" s="114"/>
      <c r="Z142" s="115"/>
      <c r="AA142" s="101"/>
      <c r="AB142" s="114"/>
      <c r="AC142" s="114"/>
      <c r="AD142" s="114"/>
      <c r="AE142" s="114"/>
      <c r="AF142" s="101"/>
      <c r="AG142" s="114"/>
      <c r="AH142" s="114"/>
      <c r="AI142" s="114"/>
      <c r="AJ142" s="116"/>
      <c r="AK142" s="102"/>
      <c r="AL142" s="114"/>
      <c r="AM142" s="114"/>
      <c r="AN142" s="114"/>
      <c r="AO142" s="116"/>
      <c r="AP142" s="102"/>
      <c r="AQ142" s="114"/>
      <c r="AR142" s="114"/>
      <c r="AS142" s="114"/>
      <c r="AT142" s="116"/>
      <c r="AU142" s="105"/>
      <c r="AV142" s="114"/>
      <c r="AW142" s="114"/>
      <c r="AX142" s="114"/>
      <c r="AY142" s="116"/>
      <c r="AZ142" s="102"/>
      <c r="BA142" s="114"/>
      <c r="BB142" s="114"/>
      <c r="BC142" s="114"/>
      <c r="BD142" s="116"/>
      <c r="BE142" s="101"/>
      <c r="BF142" s="114"/>
      <c r="BG142" s="114"/>
      <c r="BH142" s="114"/>
      <c r="BI142" s="116"/>
      <c r="BJ142" s="105"/>
      <c r="BK142" s="114"/>
      <c r="BL142" s="114"/>
      <c r="BM142" s="114"/>
      <c r="BN142" s="116"/>
      <c r="BO142" s="102"/>
      <c r="BP142" s="114"/>
      <c r="BQ142" s="114"/>
      <c r="BR142" s="114"/>
      <c r="BS142" s="116"/>
      <c r="BT142" s="105"/>
      <c r="BU142" s="114"/>
      <c r="BV142" s="114"/>
      <c r="BW142" s="114"/>
      <c r="BX142" s="116"/>
      <c r="BY142" s="102"/>
      <c r="BZ142" s="114"/>
      <c r="CA142" s="114"/>
      <c r="CB142" s="114"/>
      <c r="CC142" s="116"/>
      <c r="CD142" s="101"/>
      <c r="CE142" s="114"/>
      <c r="CF142" s="114"/>
      <c r="CG142" s="114"/>
      <c r="CH142" s="116"/>
      <c r="CI142" s="105"/>
      <c r="CJ142" s="114"/>
      <c r="CK142" s="114"/>
      <c r="CL142" s="114"/>
      <c r="CM142" s="116"/>
      <c r="CN142" s="102"/>
      <c r="CO142" s="114"/>
      <c r="CP142" s="114"/>
      <c r="CQ142" s="114"/>
      <c r="CR142" s="114"/>
      <c r="CS142" s="105"/>
      <c r="CT142" s="114"/>
      <c r="CU142" s="114"/>
      <c r="CV142" s="114"/>
      <c r="CW142" s="116"/>
      <c r="CX142" s="102"/>
      <c r="CY142" s="114"/>
      <c r="CZ142" s="114"/>
      <c r="DA142" s="114"/>
      <c r="DB142" s="114"/>
      <c r="DC142" s="130">
        <f t="shared" si="21"/>
        <v>0</v>
      </c>
      <c r="DD142" s="135"/>
      <c r="DE142" s="135"/>
      <c r="DF142" s="135"/>
      <c r="DG142" s="136"/>
    </row>
    <row r="143" spans="1:111" x14ac:dyDescent="0.25">
      <c r="A143" s="157">
        <f>'Enfants+Enseignants'!A141</f>
        <v>0</v>
      </c>
      <c r="B143" s="98"/>
      <c r="C143" s="114"/>
      <c r="D143" s="114"/>
      <c r="E143" s="114"/>
      <c r="F143" s="115"/>
      <c r="G143" s="98"/>
      <c r="H143" s="114"/>
      <c r="I143" s="114"/>
      <c r="J143" s="114"/>
      <c r="K143" s="115"/>
      <c r="L143" s="99"/>
      <c r="M143" s="114"/>
      <c r="N143" s="114"/>
      <c r="O143" s="114"/>
      <c r="P143" s="114"/>
      <c r="Q143" s="98"/>
      <c r="R143" s="114"/>
      <c r="S143" s="114"/>
      <c r="T143" s="114"/>
      <c r="U143" s="115"/>
      <c r="V143" s="99"/>
      <c r="W143" s="114"/>
      <c r="X143" s="114"/>
      <c r="Y143" s="114"/>
      <c r="Z143" s="115"/>
      <c r="AA143" s="101"/>
      <c r="AB143" s="114"/>
      <c r="AC143" s="114"/>
      <c r="AD143" s="114"/>
      <c r="AE143" s="114"/>
      <c r="AF143" s="101"/>
      <c r="AG143" s="114"/>
      <c r="AH143" s="114"/>
      <c r="AI143" s="114"/>
      <c r="AJ143" s="116"/>
      <c r="AK143" s="102"/>
      <c r="AL143" s="114"/>
      <c r="AM143" s="114"/>
      <c r="AN143" s="114"/>
      <c r="AO143" s="116"/>
      <c r="AP143" s="102"/>
      <c r="AQ143" s="114"/>
      <c r="AR143" s="114"/>
      <c r="AS143" s="114"/>
      <c r="AT143" s="116"/>
      <c r="AU143" s="105"/>
      <c r="AV143" s="114"/>
      <c r="AW143" s="114"/>
      <c r="AX143" s="114"/>
      <c r="AY143" s="116"/>
      <c r="AZ143" s="102"/>
      <c r="BA143" s="114"/>
      <c r="BB143" s="114"/>
      <c r="BC143" s="114"/>
      <c r="BD143" s="116"/>
      <c r="BE143" s="101"/>
      <c r="BF143" s="114"/>
      <c r="BG143" s="114"/>
      <c r="BH143" s="114"/>
      <c r="BI143" s="116"/>
      <c r="BJ143" s="105"/>
      <c r="BK143" s="114"/>
      <c r="BL143" s="114"/>
      <c r="BM143" s="114"/>
      <c r="BN143" s="116"/>
      <c r="BO143" s="102"/>
      <c r="BP143" s="114"/>
      <c r="BQ143" s="114"/>
      <c r="BR143" s="114"/>
      <c r="BS143" s="116"/>
      <c r="BT143" s="105"/>
      <c r="BU143" s="114"/>
      <c r="BV143" s="114"/>
      <c r="BW143" s="114"/>
      <c r="BX143" s="116"/>
      <c r="BY143" s="102"/>
      <c r="BZ143" s="114"/>
      <c r="CA143" s="114"/>
      <c r="CB143" s="114"/>
      <c r="CC143" s="116"/>
      <c r="CD143" s="101"/>
      <c r="CE143" s="114"/>
      <c r="CF143" s="114"/>
      <c r="CG143" s="114"/>
      <c r="CH143" s="116"/>
      <c r="CI143" s="105"/>
      <c r="CJ143" s="114"/>
      <c r="CK143" s="114"/>
      <c r="CL143" s="114"/>
      <c r="CM143" s="116"/>
      <c r="CN143" s="102"/>
      <c r="CO143" s="114"/>
      <c r="CP143" s="114"/>
      <c r="CQ143" s="114"/>
      <c r="CR143" s="114"/>
      <c r="CS143" s="105"/>
      <c r="CT143" s="114"/>
      <c r="CU143" s="114"/>
      <c r="CV143" s="114"/>
      <c r="CW143" s="116"/>
      <c r="CX143" s="102"/>
      <c r="CY143" s="114"/>
      <c r="CZ143" s="114"/>
      <c r="DA143" s="114"/>
      <c r="DB143" s="114"/>
      <c r="DC143" s="130">
        <f t="shared" si="21"/>
        <v>0</v>
      </c>
      <c r="DD143" s="135"/>
      <c r="DE143" s="135"/>
      <c r="DF143" s="135"/>
      <c r="DG143" s="136"/>
    </row>
    <row r="144" spans="1:111" x14ac:dyDescent="0.25">
      <c r="A144" s="157">
        <f>'Enfants+Enseignants'!A142</f>
        <v>0</v>
      </c>
      <c r="B144" s="98"/>
      <c r="C144" s="114"/>
      <c r="D144" s="114"/>
      <c r="E144" s="114"/>
      <c r="F144" s="115"/>
      <c r="G144" s="98"/>
      <c r="H144" s="114"/>
      <c r="I144" s="114"/>
      <c r="J144" s="114"/>
      <c r="K144" s="115"/>
      <c r="L144" s="99"/>
      <c r="M144" s="114"/>
      <c r="N144" s="114"/>
      <c r="O144" s="114"/>
      <c r="P144" s="114"/>
      <c r="Q144" s="98"/>
      <c r="R144" s="114"/>
      <c r="S144" s="114"/>
      <c r="T144" s="114"/>
      <c r="U144" s="115"/>
      <c r="V144" s="99"/>
      <c r="W144" s="114"/>
      <c r="X144" s="114"/>
      <c r="Y144" s="114"/>
      <c r="Z144" s="115"/>
      <c r="AA144" s="101"/>
      <c r="AB144" s="114"/>
      <c r="AC144" s="114"/>
      <c r="AD144" s="114"/>
      <c r="AE144" s="114"/>
      <c r="AF144" s="101"/>
      <c r="AG144" s="114"/>
      <c r="AH144" s="114"/>
      <c r="AI144" s="114"/>
      <c r="AJ144" s="116"/>
      <c r="AK144" s="102"/>
      <c r="AL144" s="114"/>
      <c r="AM144" s="114"/>
      <c r="AN144" s="114"/>
      <c r="AO144" s="116"/>
      <c r="AP144" s="102"/>
      <c r="AQ144" s="114"/>
      <c r="AR144" s="114"/>
      <c r="AS144" s="114"/>
      <c r="AT144" s="116"/>
      <c r="AU144" s="105"/>
      <c r="AV144" s="114"/>
      <c r="AW144" s="114"/>
      <c r="AX144" s="114"/>
      <c r="AY144" s="116"/>
      <c r="AZ144" s="102"/>
      <c r="BA144" s="114"/>
      <c r="BB144" s="114"/>
      <c r="BC144" s="114"/>
      <c r="BD144" s="116"/>
      <c r="BE144" s="101"/>
      <c r="BF144" s="114"/>
      <c r="BG144" s="114"/>
      <c r="BH144" s="114"/>
      <c r="BI144" s="116"/>
      <c r="BJ144" s="105"/>
      <c r="BK144" s="114"/>
      <c r="BL144" s="114"/>
      <c r="BM144" s="114"/>
      <c r="BN144" s="116"/>
      <c r="BO144" s="102"/>
      <c r="BP144" s="114"/>
      <c r="BQ144" s="114"/>
      <c r="BR144" s="114"/>
      <c r="BS144" s="116"/>
      <c r="BT144" s="105"/>
      <c r="BU144" s="114"/>
      <c r="BV144" s="114"/>
      <c r="BW144" s="114"/>
      <c r="BX144" s="116"/>
      <c r="BY144" s="102"/>
      <c r="BZ144" s="114"/>
      <c r="CA144" s="114"/>
      <c r="CB144" s="114"/>
      <c r="CC144" s="116"/>
      <c r="CD144" s="101"/>
      <c r="CE144" s="114"/>
      <c r="CF144" s="114"/>
      <c r="CG144" s="114"/>
      <c r="CH144" s="116"/>
      <c r="CI144" s="105"/>
      <c r="CJ144" s="114"/>
      <c r="CK144" s="114"/>
      <c r="CL144" s="114"/>
      <c r="CM144" s="116"/>
      <c r="CN144" s="102"/>
      <c r="CO144" s="114"/>
      <c r="CP144" s="114"/>
      <c r="CQ144" s="114"/>
      <c r="CR144" s="114"/>
      <c r="CS144" s="105"/>
      <c r="CT144" s="114"/>
      <c r="CU144" s="114"/>
      <c r="CV144" s="114"/>
      <c r="CW144" s="116"/>
      <c r="CX144" s="102"/>
      <c r="CY144" s="114"/>
      <c r="CZ144" s="114"/>
      <c r="DA144" s="114"/>
      <c r="DB144" s="114"/>
      <c r="DC144" s="130">
        <f t="shared" si="21"/>
        <v>0</v>
      </c>
      <c r="DD144" s="135"/>
      <c r="DE144" s="135"/>
      <c r="DF144" s="135"/>
      <c r="DG144" s="136"/>
    </row>
    <row r="145" spans="1:111" x14ac:dyDescent="0.25">
      <c r="A145" s="157">
        <f>'Enfants+Enseignants'!A143</f>
        <v>0</v>
      </c>
      <c r="B145" s="98"/>
      <c r="C145" s="114"/>
      <c r="D145" s="114"/>
      <c r="E145" s="114"/>
      <c r="F145" s="115"/>
      <c r="G145" s="98"/>
      <c r="H145" s="114"/>
      <c r="I145" s="114"/>
      <c r="J145" s="114"/>
      <c r="K145" s="115"/>
      <c r="L145" s="99"/>
      <c r="M145" s="114"/>
      <c r="N145" s="114"/>
      <c r="O145" s="114"/>
      <c r="P145" s="114"/>
      <c r="Q145" s="98"/>
      <c r="R145" s="114"/>
      <c r="S145" s="114"/>
      <c r="T145" s="114"/>
      <c r="U145" s="115"/>
      <c r="V145" s="99"/>
      <c r="W145" s="114"/>
      <c r="X145" s="114"/>
      <c r="Y145" s="114"/>
      <c r="Z145" s="115"/>
      <c r="AA145" s="101"/>
      <c r="AB145" s="114"/>
      <c r="AC145" s="114"/>
      <c r="AD145" s="114"/>
      <c r="AE145" s="114"/>
      <c r="AF145" s="101"/>
      <c r="AG145" s="114"/>
      <c r="AH145" s="114"/>
      <c r="AI145" s="114"/>
      <c r="AJ145" s="116"/>
      <c r="AK145" s="102"/>
      <c r="AL145" s="114"/>
      <c r="AM145" s="114"/>
      <c r="AN145" s="114"/>
      <c r="AO145" s="116"/>
      <c r="AP145" s="102"/>
      <c r="AQ145" s="114"/>
      <c r="AR145" s="114"/>
      <c r="AS145" s="114"/>
      <c r="AT145" s="116"/>
      <c r="AU145" s="105"/>
      <c r="AV145" s="114"/>
      <c r="AW145" s="114"/>
      <c r="AX145" s="114"/>
      <c r="AY145" s="116"/>
      <c r="AZ145" s="102"/>
      <c r="BA145" s="114"/>
      <c r="BB145" s="114"/>
      <c r="BC145" s="114"/>
      <c r="BD145" s="116"/>
      <c r="BE145" s="101"/>
      <c r="BF145" s="114"/>
      <c r="BG145" s="114"/>
      <c r="BH145" s="114"/>
      <c r="BI145" s="116"/>
      <c r="BJ145" s="105"/>
      <c r="BK145" s="114"/>
      <c r="BL145" s="114"/>
      <c r="BM145" s="114"/>
      <c r="BN145" s="116"/>
      <c r="BO145" s="102"/>
      <c r="BP145" s="114"/>
      <c r="BQ145" s="114"/>
      <c r="BR145" s="114"/>
      <c r="BS145" s="116"/>
      <c r="BT145" s="105"/>
      <c r="BU145" s="114"/>
      <c r="BV145" s="114"/>
      <c r="BW145" s="114"/>
      <c r="BX145" s="116"/>
      <c r="BY145" s="102"/>
      <c r="BZ145" s="114"/>
      <c r="CA145" s="114"/>
      <c r="CB145" s="114"/>
      <c r="CC145" s="116"/>
      <c r="CD145" s="101"/>
      <c r="CE145" s="114"/>
      <c r="CF145" s="114"/>
      <c r="CG145" s="114"/>
      <c r="CH145" s="116"/>
      <c r="CI145" s="105"/>
      <c r="CJ145" s="114"/>
      <c r="CK145" s="114"/>
      <c r="CL145" s="114"/>
      <c r="CM145" s="116"/>
      <c r="CN145" s="102"/>
      <c r="CO145" s="114"/>
      <c r="CP145" s="114"/>
      <c r="CQ145" s="114"/>
      <c r="CR145" s="114"/>
      <c r="CS145" s="105"/>
      <c r="CT145" s="114"/>
      <c r="CU145" s="114"/>
      <c r="CV145" s="114"/>
      <c r="CW145" s="116"/>
      <c r="CX145" s="102"/>
      <c r="CY145" s="114"/>
      <c r="CZ145" s="114"/>
      <c r="DA145" s="114"/>
      <c r="DB145" s="114"/>
      <c r="DC145" s="130">
        <f t="shared" si="21"/>
        <v>0</v>
      </c>
      <c r="DD145" s="135"/>
      <c r="DE145" s="135"/>
      <c r="DF145" s="135"/>
      <c r="DG145" s="136"/>
    </row>
    <row r="146" spans="1:111" x14ac:dyDescent="0.25">
      <c r="A146" s="157">
        <f>'Enfants+Enseignants'!A144</f>
        <v>0</v>
      </c>
      <c r="B146" s="98"/>
      <c r="C146" s="114"/>
      <c r="D146" s="114"/>
      <c r="E146" s="114"/>
      <c r="F146" s="115"/>
      <c r="G146" s="98"/>
      <c r="H146" s="114"/>
      <c r="I146" s="114"/>
      <c r="J146" s="114"/>
      <c r="K146" s="115"/>
      <c r="L146" s="99"/>
      <c r="M146" s="114"/>
      <c r="N146" s="114"/>
      <c r="O146" s="114"/>
      <c r="P146" s="114"/>
      <c r="Q146" s="98"/>
      <c r="R146" s="114"/>
      <c r="S146" s="114"/>
      <c r="T146" s="114"/>
      <c r="U146" s="115"/>
      <c r="V146" s="99"/>
      <c r="W146" s="114"/>
      <c r="X146" s="114"/>
      <c r="Y146" s="114"/>
      <c r="Z146" s="115"/>
      <c r="AA146" s="101"/>
      <c r="AB146" s="114"/>
      <c r="AC146" s="114"/>
      <c r="AD146" s="114"/>
      <c r="AE146" s="114"/>
      <c r="AF146" s="101"/>
      <c r="AG146" s="114"/>
      <c r="AH146" s="114"/>
      <c r="AI146" s="114"/>
      <c r="AJ146" s="116"/>
      <c r="AK146" s="102"/>
      <c r="AL146" s="114"/>
      <c r="AM146" s="114"/>
      <c r="AN146" s="114"/>
      <c r="AO146" s="116"/>
      <c r="AP146" s="102"/>
      <c r="AQ146" s="114"/>
      <c r="AR146" s="114"/>
      <c r="AS146" s="114"/>
      <c r="AT146" s="116"/>
      <c r="AU146" s="105"/>
      <c r="AV146" s="114"/>
      <c r="AW146" s="114"/>
      <c r="AX146" s="114"/>
      <c r="AY146" s="116"/>
      <c r="AZ146" s="102"/>
      <c r="BA146" s="114"/>
      <c r="BB146" s="114"/>
      <c r="BC146" s="114"/>
      <c r="BD146" s="116"/>
      <c r="BE146" s="101"/>
      <c r="BF146" s="114"/>
      <c r="BG146" s="114"/>
      <c r="BH146" s="114"/>
      <c r="BI146" s="116"/>
      <c r="BJ146" s="105"/>
      <c r="BK146" s="114"/>
      <c r="BL146" s="114"/>
      <c r="BM146" s="114"/>
      <c r="BN146" s="116"/>
      <c r="BO146" s="102"/>
      <c r="BP146" s="114"/>
      <c r="BQ146" s="114"/>
      <c r="BR146" s="114"/>
      <c r="BS146" s="116"/>
      <c r="BT146" s="105"/>
      <c r="BU146" s="114"/>
      <c r="BV146" s="114"/>
      <c r="BW146" s="114"/>
      <c r="BX146" s="116"/>
      <c r="BY146" s="102"/>
      <c r="BZ146" s="114"/>
      <c r="CA146" s="114"/>
      <c r="CB146" s="114"/>
      <c r="CC146" s="116"/>
      <c r="CD146" s="101"/>
      <c r="CE146" s="114"/>
      <c r="CF146" s="114"/>
      <c r="CG146" s="114"/>
      <c r="CH146" s="116"/>
      <c r="CI146" s="105"/>
      <c r="CJ146" s="114"/>
      <c r="CK146" s="114"/>
      <c r="CL146" s="114"/>
      <c r="CM146" s="116"/>
      <c r="CN146" s="102"/>
      <c r="CO146" s="114"/>
      <c r="CP146" s="114"/>
      <c r="CQ146" s="114"/>
      <c r="CR146" s="114"/>
      <c r="CS146" s="105"/>
      <c r="CT146" s="114"/>
      <c r="CU146" s="114"/>
      <c r="CV146" s="114"/>
      <c r="CW146" s="116"/>
      <c r="CX146" s="102"/>
      <c r="CY146" s="114"/>
      <c r="CZ146" s="114"/>
      <c r="DA146" s="114"/>
      <c r="DB146" s="114"/>
      <c r="DC146" s="130">
        <f t="shared" si="21"/>
        <v>0</v>
      </c>
      <c r="DD146" s="135"/>
      <c r="DE146" s="135"/>
      <c r="DF146" s="135"/>
      <c r="DG146" s="136"/>
    </row>
    <row r="147" spans="1:111" x14ac:dyDescent="0.25">
      <c r="A147" s="157">
        <f>'Enfants+Enseignants'!A145</f>
        <v>0</v>
      </c>
      <c r="B147" s="98"/>
      <c r="C147" s="114"/>
      <c r="D147" s="114"/>
      <c r="E147" s="114"/>
      <c r="F147" s="115"/>
      <c r="G147" s="98"/>
      <c r="H147" s="114"/>
      <c r="I147" s="114"/>
      <c r="J147" s="114"/>
      <c r="K147" s="115"/>
      <c r="L147" s="99"/>
      <c r="M147" s="114"/>
      <c r="N147" s="114"/>
      <c r="O147" s="114"/>
      <c r="P147" s="114"/>
      <c r="Q147" s="98"/>
      <c r="R147" s="114"/>
      <c r="S147" s="114"/>
      <c r="T147" s="114"/>
      <c r="U147" s="115"/>
      <c r="V147" s="99"/>
      <c r="W147" s="114"/>
      <c r="X147" s="114"/>
      <c r="Y147" s="114"/>
      <c r="Z147" s="115"/>
      <c r="AA147" s="101"/>
      <c r="AB147" s="114"/>
      <c r="AC147" s="114"/>
      <c r="AD147" s="114"/>
      <c r="AE147" s="114"/>
      <c r="AF147" s="101"/>
      <c r="AG147" s="114"/>
      <c r="AH147" s="114"/>
      <c r="AI147" s="114"/>
      <c r="AJ147" s="116"/>
      <c r="AK147" s="102"/>
      <c r="AL147" s="114"/>
      <c r="AM147" s="114"/>
      <c r="AN147" s="114"/>
      <c r="AO147" s="116"/>
      <c r="AP147" s="102"/>
      <c r="AQ147" s="114"/>
      <c r="AR147" s="114"/>
      <c r="AS147" s="114"/>
      <c r="AT147" s="116"/>
      <c r="AU147" s="105"/>
      <c r="AV147" s="114"/>
      <c r="AW147" s="114"/>
      <c r="AX147" s="114"/>
      <c r="AY147" s="116"/>
      <c r="AZ147" s="102"/>
      <c r="BA147" s="114"/>
      <c r="BB147" s="114"/>
      <c r="BC147" s="114"/>
      <c r="BD147" s="116"/>
      <c r="BE147" s="101"/>
      <c r="BF147" s="114"/>
      <c r="BG147" s="114"/>
      <c r="BH147" s="114"/>
      <c r="BI147" s="116"/>
      <c r="BJ147" s="105"/>
      <c r="BK147" s="114"/>
      <c r="BL147" s="114"/>
      <c r="BM147" s="114"/>
      <c r="BN147" s="116"/>
      <c r="BO147" s="102"/>
      <c r="BP147" s="114"/>
      <c r="BQ147" s="114"/>
      <c r="BR147" s="114"/>
      <c r="BS147" s="116"/>
      <c r="BT147" s="105"/>
      <c r="BU147" s="114"/>
      <c r="BV147" s="114"/>
      <c r="BW147" s="114"/>
      <c r="BX147" s="116"/>
      <c r="BY147" s="102"/>
      <c r="BZ147" s="114"/>
      <c r="CA147" s="114"/>
      <c r="CB147" s="114"/>
      <c r="CC147" s="116"/>
      <c r="CD147" s="101"/>
      <c r="CE147" s="114"/>
      <c r="CF147" s="114"/>
      <c r="CG147" s="114"/>
      <c r="CH147" s="116"/>
      <c r="CI147" s="105"/>
      <c r="CJ147" s="114"/>
      <c r="CK147" s="114"/>
      <c r="CL147" s="114"/>
      <c r="CM147" s="116"/>
      <c r="CN147" s="102"/>
      <c r="CO147" s="114"/>
      <c r="CP147" s="114"/>
      <c r="CQ147" s="114"/>
      <c r="CR147" s="114"/>
      <c r="CS147" s="105"/>
      <c r="CT147" s="114"/>
      <c r="CU147" s="114"/>
      <c r="CV147" s="114"/>
      <c r="CW147" s="116"/>
      <c r="CX147" s="102"/>
      <c r="CY147" s="114"/>
      <c r="CZ147" s="114"/>
      <c r="DA147" s="114"/>
      <c r="DB147" s="114"/>
      <c r="DC147" s="130">
        <f t="shared" si="21"/>
        <v>0</v>
      </c>
      <c r="DD147" s="135"/>
      <c r="DE147" s="135"/>
      <c r="DF147" s="135"/>
      <c r="DG147" s="136"/>
    </row>
    <row r="148" spans="1:111" ht="15.75" thickBot="1" x14ac:dyDescent="0.3">
      <c r="A148" s="158">
        <f>'Enfants+Enseignants'!A146</f>
        <v>0</v>
      </c>
      <c r="B148" s="117"/>
      <c r="C148" s="118"/>
      <c r="D148" s="118"/>
      <c r="E148" s="118"/>
      <c r="F148" s="119"/>
      <c r="G148" s="117"/>
      <c r="H148" s="118"/>
      <c r="I148" s="118"/>
      <c r="J148" s="118"/>
      <c r="K148" s="119"/>
      <c r="L148" s="120"/>
      <c r="M148" s="118"/>
      <c r="N148" s="118"/>
      <c r="O148" s="118"/>
      <c r="P148" s="118"/>
      <c r="Q148" s="117"/>
      <c r="R148" s="118"/>
      <c r="S148" s="118"/>
      <c r="T148" s="118"/>
      <c r="U148" s="119"/>
      <c r="V148" s="120"/>
      <c r="W148" s="118"/>
      <c r="X148" s="118"/>
      <c r="Y148" s="118"/>
      <c r="Z148" s="119"/>
      <c r="AA148" s="121"/>
      <c r="AB148" s="118"/>
      <c r="AC148" s="118"/>
      <c r="AD148" s="118"/>
      <c r="AE148" s="118"/>
      <c r="AF148" s="121"/>
      <c r="AG148" s="118"/>
      <c r="AH148" s="118"/>
      <c r="AI148" s="118"/>
      <c r="AJ148" s="122"/>
      <c r="AK148" s="123"/>
      <c r="AL148" s="118"/>
      <c r="AM148" s="118"/>
      <c r="AN148" s="118"/>
      <c r="AO148" s="122"/>
      <c r="AP148" s="123"/>
      <c r="AQ148" s="118"/>
      <c r="AR148" s="118"/>
      <c r="AS148" s="118"/>
      <c r="AT148" s="122"/>
      <c r="AU148" s="124"/>
      <c r="AV148" s="118"/>
      <c r="AW148" s="118"/>
      <c r="AX148" s="118"/>
      <c r="AY148" s="122"/>
      <c r="AZ148" s="123"/>
      <c r="BA148" s="118"/>
      <c r="BB148" s="118"/>
      <c r="BC148" s="118"/>
      <c r="BD148" s="122"/>
      <c r="BE148" s="121"/>
      <c r="BF148" s="118"/>
      <c r="BG148" s="118"/>
      <c r="BH148" s="118"/>
      <c r="BI148" s="122"/>
      <c r="BJ148" s="124"/>
      <c r="BK148" s="118"/>
      <c r="BL148" s="118"/>
      <c r="BM148" s="118"/>
      <c r="BN148" s="122"/>
      <c r="BO148" s="123"/>
      <c r="BP148" s="118"/>
      <c r="BQ148" s="118"/>
      <c r="BR148" s="118"/>
      <c r="BS148" s="122"/>
      <c r="BT148" s="124"/>
      <c r="BU148" s="118"/>
      <c r="BV148" s="118"/>
      <c r="BW148" s="118"/>
      <c r="BX148" s="122"/>
      <c r="BY148" s="123"/>
      <c r="BZ148" s="118"/>
      <c r="CA148" s="118"/>
      <c r="CB148" s="118"/>
      <c r="CC148" s="122"/>
      <c r="CD148" s="121"/>
      <c r="CE148" s="118"/>
      <c r="CF148" s="118"/>
      <c r="CG148" s="118"/>
      <c r="CH148" s="122"/>
      <c r="CI148" s="124"/>
      <c r="CJ148" s="118"/>
      <c r="CK148" s="118"/>
      <c r="CL148" s="118"/>
      <c r="CM148" s="122"/>
      <c r="CN148" s="123"/>
      <c r="CO148" s="118"/>
      <c r="CP148" s="118"/>
      <c r="CQ148" s="118"/>
      <c r="CR148" s="118"/>
      <c r="CS148" s="124"/>
      <c r="CT148" s="118"/>
      <c r="CU148" s="118"/>
      <c r="CV148" s="118"/>
      <c r="CW148" s="122"/>
      <c r="CX148" s="123"/>
      <c r="CY148" s="118"/>
      <c r="CZ148" s="118"/>
      <c r="DA148" s="118"/>
      <c r="DB148" s="118"/>
      <c r="DC148" s="137">
        <f t="shared" si="21"/>
        <v>0</v>
      </c>
      <c r="DD148" s="138"/>
      <c r="DE148" s="138"/>
      <c r="DF148" s="138"/>
      <c r="DG148" s="139"/>
    </row>
    <row r="149" spans="1:111" ht="16.5" thickBot="1" x14ac:dyDescent="0.3">
      <c r="A149" s="33" t="s">
        <v>37</v>
      </c>
      <c r="B149" s="125">
        <f>SUM(B5:B148)</f>
        <v>0</v>
      </c>
      <c r="C149" s="126">
        <f t="shared" ref="C149:BN149" si="22">SUM(C5:C148)</f>
        <v>0</v>
      </c>
      <c r="D149" s="126">
        <f t="shared" si="22"/>
        <v>0</v>
      </c>
      <c r="E149" s="126">
        <f t="shared" si="22"/>
        <v>0</v>
      </c>
      <c r="F149" s="127">
        <f t="shared" si="22"/>
        <v>0</v>
      </c>
      <c r="G149" s="125">
        <f t="shared" si="22"/>
        <v>0</v>
      </c>
      <c r="H149" s="126">
        <f t="shared" si="22"/>
        <v>0</v>
      </c>
      <c r="I149" s="126">
        <f t="shared" si="22"/>
        <v>0</v>
      </c>
      <c r="J149" s="126">
        <f t="shared" si="22"/>
        <v>0</v>
      </c>
      <c r="K149" s="127">
        <f t="shared" si="22"/>
        <v>0</v>
      </c>
      <c r="L149" s="128">
        <f t="shared" si="22"/>
        <v>0</v>
      </c>
      <c r="M149" s="126">
        <f t="shared" si="22"/>
        <v>0</v>
      </c>
      <c r="N149" s="126">
        <f t="shared" si="22"/>
        <v>0</v>
      </c>
      <c r="O149" s="126">
        <f t="shared" si="22"/>
        <v>0</v>
      </c>
      <c r="P149" s="129">
        <f t="shared" si="22"/>
        <v>0</v>
      </c>
      <c r="Q149" s="125">
        <f t="shared" si="22"/>
        <v>0</v>
      </c>
      <c r="R149" s="126">
        <f t="shared" si="22"/>
        <v>0</v>
      </c>
      <c r="S149" s="126">
        <f t="shared" si="22"/>
        <v>0</v>
      </c>
      <c r="T149" s="126">
        <f t="shared" si="22"/>
        <v>0</v>
      </c>
      <c r="U149" s="127">
        <f t="shared" si="22"/>
        <v>0</v>
      </c>
      <c r="V149" s="128">
        <f t="shared" si="22"/>
        <v>0</v>
      </c>
      <c r="W149" s="126">
        <f t="shared" si="22"/>
        <v>0</v>
      </c>
      <c r="X149" s="126">
        <f t="shared" si="22"/>
        <v>0</v>
      </c>
      <c r="Y149" s="126">
        <f t="shared" si="22"/>
        <v>0</v>
      </c>
      <c r="Z149" s="129">
        <f t="shared" si="22"/>
        <v>0</v>
      </c>
      <c r="AA149" s="125">
        <f t="shared" si="22"/>
        <v>0</v>
      </c>
      <c r="AB149" s="126">
        <f t="shared" si="22"/>
        <v>0</v>
      </c>
      <c r="AC149" s="126">
        <f t="shared" si="22"/>
        <v>0</v>
      </c>
      <c r="AD149" s="126">
        <f t="shared" si="22"/>
        <v>0</v>
      </c>
      <c r="AE149" s="127">
        <f t="shared" si="22"/>
        <v>0</v>
      </c>
      <c r="AF149" s="128">
        <f t="shared" si="22"/>
        <v>0</v>
      </c>
      <c r="AG149" s="126">
        <f t="shared" si="22"/>
        <v>0</v>
      </c>
      <c r="AH149" s="126">
        <f t="shared" si="22"/>
        <v>0</v>
      </c>
      <c r="AI149" s="126">
        <f t="shared" si="22"/>
        <v>0</v>
      </c>
      <c r="AJ149" s="129">
        <f t="shared" si="22"/>
        <v>0</v>
      </c>
      <c r="AK149" s="125">
        <f t="shared" si="22"/>
        <v>0</v>
      </c>
      <c r="AL149" s="126">
        <f t="shared" si="22"/>
        <v>0</v>
      </c>
      <c r="AM149" s="126">
        <f t="shared" si="22"/>
        <v>0</v>
      </c>
      <c r="AN149" s="126">
        <f t="shared" si="22"/>
        <v>0</v>
      </c>
      <c r="AO149" s="127">
        <f t="shared" si="22"/>
        <v>0</v>
      </c>
      <c r="AP149" s="128">
        <f t="shared" si="22"/>
        <v>0</v>
      </c>
      <c r="AQ149" s="126">
        <f t="shared" si="22"/>
        <v>0</v>
      </c>
      <c r="AR149" s="126">
        <f t="shared" si="22"/>
        <v>0</v>
      </c>
      <c r="AS149" s="126">
        <f t="shared" si="22"/>
        <v>0</v>
      </c>
      <c r="AT149" s="129">
        <f t="shared" si="22"/>
        <v>0</v>
      </c>
      <c r="AU149" s="125">
        <f t="shared" si="22"/>
        <v>0</v>
      </c>
      <c r="AV149" s="126">
        <f t="shared" si="22"/>
        <v>0</v>
      </c>
      <c r="AW149" s="126">
        <f t="shared" si="22"/>
        <v>0</v>
      </c>
      <c r="AX149" s="126">
        <f t="shared" si="22"/>
        <v>0</v>
      </c>
      <c r="AY149" s="127">
        <f t="shared" si="22"/>
        <v>0</v>
      </c>
      <c r="AZ149" s="128">
        <f t="shared" si="22"/>
        <v>0</v>
      </c>
      <c r="BA149" s="126">
        <f t="shared" si="22"/>
        <v>0</v>
      </c>
      <c r="BB149" s="126">
        <f t="shared" si="22"/>
        <v>0</v>
      </c>
      <c r="BC149" s="126">
        <f t="shared" si="22"/>
        <v>0</v>
      </c>
      <c r="BD149" s="129">
        <f t="shared" si="22"/>
        <v>0</v>
      </c>
      <c r="BE149" s="125">
        <f t="shared" si="22"/>
        <v>0</v>
      </c>
      <c r="BF149" s="126">
        <f t="shared" si="22"/>
        <v>0</v>
      </c>
      <c r="BG149" s="126">
        <f t="shared" si="22"/>
        <v>0</v>
      </c>
      <c r="BH149" s="126">
        <f t="shared" si="22"/>
        <v>0</v>
      </c>
      <c r="BI149" s="127">
        <f t="shared" si="22"/>
        <v>0</v>
      </c>
      <c r="BJ149" s="128">
        <f t="shared" si="22"/>
        <v>0</v>
      </c>
      <c r="BK149" s="126">
        <f t="shared" si="22"/>
        <v>0</v>
      </c>
      <c r="BL149" s="126">
        <f t="shared" si="22"/>
        <v>0</v>
      </c>
      <c r="BM149" s="126">
        <f t="shared" si="22"/>
        <v>0</v>
      </c>
      <c r="BN149" s="129">
        <f t="shared" si="22"/>
        <v>0</v>
      </c>
      <c r="BO149" s="125">
        <f t="shared" ref="BO149:DG149" si="23">SUM(BO5:BO148)</f>
        <v>0</v>
      </c>
      <c r="BP149" s="126">
        <f t="shared" si="23"/>
        <v>0</v>
      </c>
      <c r="BQ149" s="126">
        <f t="shared" si="23"/>
        <v>0</v>
      </c>
      <c r="BR149" s="126">
        <f t="shared" si="23"/>
        <v>0</v>
      </c>
      <c r="BS149" s="127">
        <f t="shared" si="23"/>
        <v>0</v>
      </c>
      <c r="BT149" s="128">
        <f t="shared" si="23"/>
        <v>0</v>
      </c>
      <c r="BU149" s="126">
        <f t="shared" si="23"/>
        <v>0</v>
      </c>
      <c r="BV149" s="126">
        <f t="shared" si="23"/>
        <v>0</v>
      </c>
      <c r="BW149" s="126">
        <f t="shared" si="23"/>
        <v>0</v>
      </c>
      <c r="BX149" s="126">
        <f t="shared" si="23"/>
        <v>0</v>
      </c>
      <c r="BY149" s="126">
        <f t="shared" si="23"/>
        <v>0</v>
      </c>
      <c r="BZ149" s="126">
        <f t="shared" si="23"/>
        <v>0</v>
      </c>
      <c r="CA149" s="126">
        <f t="shared" si="23"/>
        <v>0</v>
      </c>
      <c r="CB149" s="126">
        <f t="shared" si="23"/>
        <v>0</v>
      </c>
      <c r="CC149" s="126">
        <f t="shared" si="23"/>
        <v>0</v>
      </c>
      <c r="CD149" s="126">
        <f t="shared" si="23"/>
        <v>0</v>
      </c>
      <c r="CE149" s="126">
        <f t="shared" si="23"/>
        <v>0</v>
      </c>
      <c r="CF149" s="126">
        <f t="shared" si="23"/>
        <v>0</v>
      </c>
      <c r="CG149" s="126">
        <f t="shared" si="23"/>
        <v>0</v>
      </c>
      <c r="CH149" s="126">
        <f t="shared" si="23"/>
        <v>0</v>
      </c>
      <c r="CI149" s="126">
        <f t="shared" si="23"/>
        <v>0</v>
      </c>
      <c r="CJ149" s="126">
        <f t="shared" si="23"/>
        <v>0</v>
      </c>
      <c r="CK149" s="126">
        <f t="shared" si="23"/>
        <v>0</v>
      </c>
      <c r="CL149" s="126">
        <f t="shared" si="23"/>
        <v>0</v>
      </c>
      <c r="CM149" s="126">
        <f t="shared" si="23"/>
        <v>0</v>
      </c>
      <c r="CN149" s="126">
        <f t="shared" si="23"/>
        <v>0</v>
      </c>
      <c r="CO149" s="126">
        <f t="shared" si="23"/>
        <v>0</v>
      </c>
      <c r="CP149" s="126">
        <f t="shared" si="23"/>
        <v>0</v>
      </c>
      <c r="CQ149" s="126">
        <f t="shared" si="23"/>
        <v>0</v>
      </c>
      <c r="CR149" s="126">
        <f t="shared" si="23"/>
        <v>0</v>
      </c>
      <c r="CS149" s="126">
        <f t="shared" si="23"/>
        <v>0</v>
      </c>
      <c r="CT149" s="126">
        <f t="shared" si="23"/>
        <v>0</v>
      </c>
      <c r="CU149" s="126">
        <f t="shared" si="23"/>
        <v>0</v>
      </c>
      <c r="CV149" s="126">
        <f t="shared" si="23"/>
        <v>0</v>
      </c>
      <c r="CW149" s="126">
        <f t="shared" si="23"/>
        <v>0</v>
      </c>
      <c r="CX149" s="126">
        <f t="shared" si="23"/>
        <v>0</v>
      </c>
      <c r="CY149" s="126">
        <f t="shared" si="23"/>
        <v>0</v>
      </c>
      <c r="CZ149" s="126">
        <f t="shared" si="23"/>
        <v>0</v>
      </c>
      <c r="DA149" s="126">
        <f t="shared" si="23"/>
        <v>0</v>
      </c>
      <c r="DB149" s="127">
        <f t="shared" si="23"/>
        <v>0</v>
      </c>
      <c r="DC149" s="125">
        <f t="shared" si="23"/>
        <v>0</v>
      </c>
      <c r="DD149" s="126">
        <f t="shared" si="23"/>
        <v>0</v>
      </c>
      <c r="DE149" s="126">
        <f t="shared" si="23"/>
        <v>0</v>
      </c>
      <c r="DF149" s="126">
        <f t="shared" si="23"/>
        <v>0</v>
      </c>
      <c r="DG149" s="127">
        <f t="shared" si="23"/>
        <v>0</v>
      </c>
    </row>
  </sheetData>
  <customSheetViews>
    <customSheetView guid="{3CE9F41F-57C2-4DC2-A9D9-0A179538BE39}">
      <selection activeCell="H10" sqref="H10"/>
      <pageMargins left="0.7" right="0.7" top="0.75" bottom="0.75" header="0.3" footer="0.3"/>
      <pageSetup paperSize="9" orientation="portrait" horizontalDpi="4294967294" r:id="rId1"/>
    </customSheetView>
  </customSheetViews>
  <mergeCells count="12">
    <mergeCell ref="A3:A4"/>
    <mergeCell ref="O1:V1"/>
    <mergeCell ref="DC1:DC2"/>
    <mergeCell ref="DD1:DD2"/>
    <mergeCell ref="DE1:DE2"/>
    <mergeCell ref="DF1:DF2"/>
    <mergeCell ref="DG1:DG2"/>
    <mergeCell ref="DC3:DC4"/>
    <mergeCell ref="DD3:DD4"/>
    <mergeCell ref="DE3:DE4"/>
    <mergeCell ref="DF3:DF4"/>
    <mergeCell ref="DG3:DG4"/>
  </mergeCells>
  <conditionalFormatting sqref="B2:E2 H4:I4 M4:N4 R4:S4 W4:X4 AG4:AH4 AQ4:AR4 BA4:BB4 AB4:AC4 AL4:AM4 AV4:AW4 BF4:BG4 BK4:BL4 BP4:BQ4 BU4:BV4 BZ4:CA4 CE4:CF4 CJ4:CK4 CO4:CP4 CT4:CU4 CY4:CZ4 C29:C143 B6:B143 D6:D143 D4 A5:A148">
    <cfRule type="timePeriod" dxfId="4" priority="3" timePeriod="lastMonth">
      <formula>AND(MONTH(A2)=MONTH(EDATE(TODAY(),0-1)),YEAR(A2)=YEAR(EDATE(TODAY(),0-1)))</formula>
    </cfRule>
  </conditionalFormatting>
  <dataValidations count="2">
    <dataValidation type="list" allowBlank="1" showInputMessage="1" showErrorMessage="1" sqref="A1">
      <formula1>listemois</formula1>
    </dataValidation>
    <dataValidation type="list" allowBlank="1" showInputMessage="1" showErrorMessage="1" sqref="O1:V1">
      <formula1>#REF!</formula1>
    </dataValidation>
  </dataValidations>
  <pageMargins left="0.7" right="0.7" top="0.75" bottom="0.75" header="0.3" footer="0.3"/>
  <pageSetup paperSize="9" orientation="portrait" horizontalDpi="429496729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5841" r:id="rId5" name="Button 1">
              <controlPr defaultSize="0" print="0" autoFill="0" autoPict="0" macro="[0]!Accueil">
                <anchor moveWithCells="1" sizeWithCells="1">
                  <from>
                    <xdr:col>2</xdr:col>
                    <xdr:colOff>0</xdr:colOff>
                    <xdr:row>0</xdr:row>
                    <xdr:rowOff>114300</xdr:rowOff>
                  </from>
                  <to>
                    <xdr:col>5</xdr:col>
                    <xdr:colOff>9525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8" tint="-0.249977111117893"/>
  </sheetPr>
  <dimension ref="A1:AG34"/>
  <sheetViews>
    <sheetView zoomScale="85" zoomScaleNormal="85" workbookViewId="0">
      <selection activeCell="AI20" sqref="AI20"/>
    </sheetView>
  </sheetViews>
  <sheetFormatPr baseColWidth="10" defaultColWidth="11.42578125" defaultRowHeight="15" x14ac:dyDescent="0.25"/>
  <cols>
    <col min="1" max="1" width="11.42578125" style="5"/>
    <col min="2" max="3" width="4.28515625" style="5" customWidth="1"/>
    <col min="4" max="4" width="11.42578125" style="5"/>
    <col min="5" max="6" width="4.28515625" style="5" customWidth="1"/>
    <col min="7" max="7" width="11.42578125" style="5"/>
    <col min="8" max="9" width="4.28515625" style="5" customWidth="1"/>
    <col min="10" max="10" width="11.42578125" style="5"/>
    <col min="11" max="12" width="4.28515625" style="5" customWidth="1"/>
    <col min="13" max="13" width="11.42578125" style="5"/>
    <col min="14" max="15" width="4.28515625" style="5" customWidth="1"/>
    <col min="16" max="16" width="11.42578125" style="5"/>
    <col min="17" max="18" width="4.28515625" style="5" customWidth="1"/>
    <col min="19" max="19" width="11.42578125" style="5"/>
    <col min="20" max="21" width="4.28515625" style="5" customWidth="1"/>
    <col min="22" max="22" width="11.42578125" style="5"/>
    <col min="23" max="24" width="4.28515625" style="5" customWidth="1"/>
    <col min="25" max="25" width="11.42578125" style="5"/>
    <col min="26" max="27" width="4.28515625" style="5" customWidth="1"/>
    <col min="28" max="28" width="11.42578125" style="5"/>
    <col min="29" max="30" width="4.28515625" style="5" customWidth="1"/>
    <col min="31" max="31" width="11.42578125" style="5"/>
    <col min="32" max="33" width="4.28515625" style="5" customWidth="1"/>
  </cols>
  <sheetData>
    <row r="1" spans="1:33" ht="16.5" thickBot="1" x14ac:dyDescent="0.3">
      <c r="A1" s="6" t="str">
        <f>INDEX(listemois,QUOTIENT(COLUMN(),3)+1)</f>
        <v>Septembre</v>
      </c>
      <c r="B1" s="7"/>
      <c r="C1" s="8"/>
      <c r="D1" s="7" t="str">
        <f>INDEX(listemois,QUOTIENT(COLUMN(),3)+1)</f>
        <v>Octobre</v>
      </c>
      <c r="E1" s="7"/>
      <c r="F1" s="7"/>
      <c r="G1" s="6" t="str">
        <f>INDEX(listemois,QUOTIENT(COLUMN(),3)+1)</f>
        <v>Novembre</v>
      </c>
      <c r="H1" s="7"/>
      <c r="I1" s="8"/>
      <c r="J1" s="7" t="str">
        <f>INDEX(listemois,QUOTIENT(COLUMN(),3)+1)</f>
        <v>Décembre</v>
      </c>
      <c r="K1" s="7"/>
      <c r="L1" s="7"/>
      <c r="M1" s="6" t="str">
        <f>INDEX(listemois,QUOTIENT(COLUMN(),3)+1)</f>
        <v>Janvier</v>
      </c>
      <c r="N1" s="7"/>
      <c r="O1" s="8"/>
      <c r="P1" s="7" t="str">
        <f>INDEX(listemois,QUOTIENT(COLUMN(),3)+1)</f>
        <v>Février</v>
      </c>
      <c r="Q1" s="7"/>
      <c r="R1" s="7"/>
      <c r="S1" s="6" t="str">
        <f>INDEX(listemois,QUOTIENT(COLUMN(),3)+1)</f>
        <v>Mars</v>
      </c>
      <c r="T1" s="7"/>
      <c r="U1" s="8"/>
      <c r="V1" s="7" t="str">
        <f>INDEX(listemois,QUOTIENT(COLUMN(),3)+1)</f>
        <v>Avril</v>
      </c>
      <c r="W1" s="7"/>
      <c r="X1" s="7"/>
      <c r="Y1" s="6" t="str">
        <f>INDEX(listemois,QUOTIENT(COLUMN(),3)+1)</f>
        <v>Mai</v>
      </c>
      <c r="Z1" s="7"/>
      <c r="AA1" s="8"/>
      <c r="AB1" s="7" t="str">
        <f>INDEX(listemois,QUOTIENT(COLUMN(),3)+1)</f>
        <v>Juin</v>
      </c>
      <c r="AC1" s="7"/>
      <c r="AD1" s="7"/>
      <c r="AE1" s="6" t="str">
        <f>INDEX(listemois,QUOTIENT(COLUMN(),3)+1)</f>
        <v>Juillet</v>
      </c>
      <c r="AF1" s="7"/>
      <c r="AG1" s="8"/>
    </row>
    <row r="2" spans="1:33" x14ac:dyDescent="0.25">
      <c r="A2" s="9">
        <f>débutcantine</f>
        <v>42982</v>
      </c>
      <c r="B2" s="1">
        <f t="shared" ref="B2:B28" ca="1" si="0">IF(A2="","",NETWORKDAYS(A$2,A2,fériés))</f>
        <v>1</v>
      </c>
      <c r="C2" s="2">
        <f ca="1">IF(COUNTIF(B$2:B2,B2)=1,B2,"")</f>
        <v>1</v>
      </c>
      <c r="D2" s="10">
        <f>DATE(Choix_année+(QUOTIENT(COLUMN(),3)+1&gt;4),MATCH(D1,listemois,0)+8*(MATCH(D1,listemois,0)&lt;5)-4*(MATCH(D1,listemois,0)&gt;4),1)</f>
        <v>43009</v>
      </c>
      <c r="E2" s="1">
        <f t="shared" ref="E2:E32" ca="1" si="1">IF(D2="","",NETWORKDAYS(D$2,D2,fériés))</f>
        <v>0</v>
      </c>
      <c r="F2" s="1">
        <f ca="1">IF(COUNTIF(E$2:E2,E2)=1,E2,"")</f>
        <v>0</v>
      </c>
      <c r="G2" s="9">
        <f>DATE(Choix_année+(QUOTIENT(COLUMN(),3)+1&gt;4),MATCH(G1,listemois,0)+8*(MATCH(G1,listemois,0)&lt;5)-4*(MATCH(G1,listemois,0)&gt;4),1)</f>
        <v>43040</v>
      </c>
      <c r="H2" s="1">
        <f t="shared" ref="H2:H31" ca="1" si="2">IF(G2="","",NETWORKDAYS(G$2,G2,fériés))</f>
        <v>0</v>
      </c>
      <c r="I2" s="2">
        <f ca="1">IF(COUNTIF(H$2:H2,H2)=1,H2,"")</f>
        <v>0</v>
      </c>
      <c r="J2" s="10">
        <f>DATE(Choix_année+(QUOTIENT(COLUMN(),3)+1&gt;4),MATCH(J1,listemois,0)+8*(MATCH(J1,listemois,0)&lt;5)-4*(MATCH(J1,listemois,0)&gt;4),1)</f>
        <v>43070</v>
      </c>
      <c r="K2" s="1">
        <f t="shared" ref="K2:K32" ca="1" si="3">IF(J2="","",NETWORKDAYS(J$2,J2,fériés))</f>
        <v>1</v>
      </c>
      <c r="L2" s="1">
        <f ca="1">IF(COUNTIF(K$2:K2,K2)=1,K2,"")</f>
        <v>1</v>
      </c>
      <c r="M2" s="9">
        <f>DATE(Choix_année+(QUOTIENT(COLUMN(),3)+1&gt;4),MATCH(M1,listemois,0)+8*(MATCH(M1,listemois,0)&lt;5)-4*(MATCH(M1,listemois,0)&gt;4),1)</f>
        <v>43101</v>
      </c>
      <c r="N2" s="1">
        <f t="shared" ref="N2:N32" ca="1" si="4">IF(M2="","",NETWORKDAYS(M$2,M2,fériés))</f>
        <v>0</v>
      </c>
      <c r="O2" s="2">
        <f ca="1">IF(COUNTIF(N$2:N2,N2)=1,N2,"")</f>
        <v>0</v>
      </c>
      <c r="P2" s="10">
        <f>DATE(Choix_année+(QUOTIENT(COLUMN(),3)+1&gt;4),MATCH(P1,listemois,0)+8*(MATCH(P1,listemois,0)&lt;5)-4*(MATCH(P1,listemois,0)&gt;4),1)</f>
        <v>43132</v>
      </c>
      <c r="Q2" s="1">
        <f t="shared" ref="Q2:Q29" ca="1" si="5">IF(P2="","",NETWORKDAYS(P$2,P2,fériés))</f>
        <v>1</v>
      </c>
      <c r="R2" s="1">
        <f ca="1">IF(COUNTIF(Q$2:Q2,Q2)=1,Q2,"")</f>
        <v>1</v>
      </c>
      <c r="S2" s="9">
        <f>DATE(Choix_année+(QUOTIENT(COLUMN(),3)+1&gt;4),MATCH(S1,listemois,0)+8*(MATCH(S1,listemois,0)&lt;5)-4*(MATCH(S1,listemois,0)&gt;4),1)</f>
        <v>43160</v>
      </c>
      <c r="T2" s="1">
        <f t="shared" ref="T2:T32" ca="1" si="6">IF(S2="","",NETWORKDAYS(S$2,S2,fériés))</f>
        <v>1</v>
      </c>
      <c r="U2" s="2">
        <f ca="1">IF(COUNTIF(T$2:T2,T2)=1,T2,"")</f>
        <v>1</v>
      </c>
      <c r="V2" s="10">
        <f>DATE(Choix_année+(QUOTIENT(COLUMN(),3)+1&gt;4),MATCH(V1,listemois,0)+8*(MATCH(V1,listemois,0)&lt;5)-4*(MATCH(V1,listemois,0)&gt;4),1)</f>
        <v>43191</v>
      </c>
      <c r="W2" s="1">
        <f t="shared" ref="W2:W31" ca="1" si="7">IF(V2="","",NETWORKDAYS(V$2,V2,fériés))</f>
        <v>0</v>
      </c>
      <c r="X2" s="1">
        <f ca="1">IF(COUNTIF(W$2:W2,W2)=1,W2,"")</f>
        <v>0</v>
      </c>
      <c r="Y2" s="9">
        <f>DATE(Choix_année+(QUOTIENT(COLUMN(),3)+1&gt;4),MATCH(Y1,listemois,0)+8*(MATCH(Y1,listemois,0)&lt;5)-4*(MATCH(Y1,listemois,0)&gt;4),1)</f>
        <v>43221</v>
      </c>
      <c r="Z2" s="1">
        <f t="shared" ref="Z2:Z32" ca="1" si="8">IF(Y2="","",NETWORKDAYS(Y$2,Y2,fériés))</f>
        <v>0</v>
      </c>
      <c r="AA2" s="2">
        <f ca="1">IF(COUNTIF(Z$2:Z2,Z2)=1,Z2,"")</f>
        <v>0</v>
      </c>
      <c r="AB2" s="10">
        <f>DATE(Choix_année+(QUOTIENT(COLUMN(),3)+1&gt;4),MATCH(AB1,listemois,0)+8*(MATCH(AB1,listemois,0)&lt;5)-4*(MATCH(AB1,listemois,0)&gt;4),1)</f>
        <v>43252</v>
      </c>
      <c r="AC2" s="1">
        <f t="shared" ref="AC2:AC31" ca="1" si="9">IF(AB2="","",NETWORKDAYS(AB$2,AB2,fériés))</f>
        <v>1</v>
      </c>
      <c r="AD2" s="1">
        <f ca="1">IF(COUNTIF(AC$2:AC2,AC2)=1,AC2,"")</f>
        <v>1</v>
      </c>
      <c r="AE2" s="9">
        <f>DATE(Choix_année+(QUOTIENT(COLUMN(),3)+1&gt;4),MATCH(AE1,listemois,0)+8*(MATCH(AE1,listemois,0)&lt;5)-4*(MATCH(AE1,listemois,0)&gt;4),1)</f>
        <v>43282</v>
      </c>
      <c r="AF2" s="1">
        <f t="shared" ref="AF2:AF7" ca="1" si="10">IF(AE2="","",NETWORKDAYS(AE$2,AE2,fériés))</f>
        <v>0</v>
      </c>
      <c r="AG2" s="2">
        <f ca="1">IF(COUNTIF(AF$2:AF2,AF2)=1,AF2,"")</f>
        <v>0</v>
      </c>
    </row>
    <row r="3" spans="1:33" x14ac:dyDescent="0.25">
      <c r="A3" s="9">
        <f>IFERROR(IF(A2+1&gt;EOMONTH(A$2,0),"",A2+1),"")</f>
        <v>42983</v>
      </c>
      <c r="B3" s="1">
        <f t="shared" ca="1" si="0"/>
        <v>2</v>
      </c>
      <c r="C3" s="2">
        <f ca="1">IF(COUNTIF(B$2:B3,B3)=1,B3,"")</f>
        <v>2</v>
      </c>
      <c r="D3" s="10">
        <f>IFERROR(IF(D2+1&gt;EOMONTH(D$2,0),"",D2+1),"")</f>
        <v>43010</v>
      </c>
      <c r="E3" s="1">
        <f t="shared" ca="1" si="1"/>
        <v>1</v>
      </c>
      <c r="F3" s="1">
        <f ca="1">IF(COUNTIF(E$2:E3,E3)=1,E3,"")</f>
        <v>1</v>
      </c>
      <c r="G3" s="9">
        <f>IFERROR(IF(G2+1&gt;EOMONTH(G$2,0),"",G2+1),"")</f>
        <v>43041</v>
      </c>
      <c r="H3" s="1">
        <f t="shared" ca="1" si="2"/>
        <v>0</v>
      </c>
      <c r="I3" s="2" t="str">
        <f ca="1">IF(COUNTIF(H$2:H3,H3)=1,H3,"")</f>
        <v/>
      </c>
      <c r="J3" s="10">
        <f>IFERROR(IF(J2+1&gt;EOMONTH(J$2,0),"",J2+1),"")</f>
        <v>43071</v>
      </c>
      <c r="K3" s="1">
        <f t="shared" ca="1" si="3"/>
        <v>1</v>
      </c>
      <c r="L3" s="1" t="str">
        <f ca="1">IF(COUNTIF(K$2:K3,K3)=1,K3,"")</f>
        <v/>
      </c>
      <c r="M3" s="9">
        <f>IFERROR(IF(M2+1&gt;EOMONTH(M$2,0),"",M2+1),"")</f>
        <v>43102</v>
      </c>
      <c r="N3" s="1">
        <f t="shared" ca="1" si="4"/>
        <v>0</v>
      </c>
      <c r="O3" s="2" t="str">
        <f ca="1">IF(COUNTIF(N$2:N3,N3)=1,N3,"")</f>
        <v/>
      </c>
      <c r="P3" s="10">
        <f>IFERROR(IF(P2+1&gt;EOMONTH(P$2,0),"",P2+1),"")</f>
        <v>43133</v>
      </c>
      <c r="Q3" s="1">
        <f t="shared" ca="1" si="5"/>
        <v>2</v>
      </c>
      <c r="R3" s="1">
        <f ca="1">IF(COUNTIF(Q$2:Q3,Q3)=1,Q3,"")</f>
        <v>2</v>
      </c>
      <c r="S3" s="9">
        <f>IFERROR(IF(S2+1&gt;EOMONTH(S$2,0),"",S2+1),"")</f>
        <v>43161</v>
      </c>
      <c r="T3" s="1">
        <f t="shared" ca="1" si="6"/>
        <v>2</v>
      </c>
      <c r="U3" s="2">
        <f ca="1">IF(COUNTIF(T$2:T3,T3)=1,T3,"")</f>
        <v>2</v>
      </c>
      <c r="V3" s="10">
        <f>IFERROR(IF(V2+1&gt;EOMONTH(V$2,0),"",V2+1),"")</f>
        <v>43192</v>
      </c>
      <c r="W3" s="1">
        <f t="shared" ca="1" si="7"/>
        <v>0</v>
      </c>
      <c r="X3" s="1" t="str">
        <f ca="1">IF(COUNTIF(W$2:W3,W3)=1,W3,"")</f>
        <v/>
      </c>
      <c r="Y3" s="9">
        <f>IFERROR(IF(Y2+1&gt;EOMONTH(Y$2,0),"",Y2+1),"")</f>
        <v>43222</v>
      </c>
      <c r="Z3" s="1">
        <f t="shared" ca="1" si="8"/>
        <v>1</v>
      </c>
      <c r="AA3" s="2">
        <f ca="1">IF(COUNTIF(Z$2:Z3,Z3)=1,Z3,"")</f>
        <v>1</v>
      </c>
      <c r="AB3" s="10">
        <f>IFERROR(IF(AB2+1&gt;EOMONTH(AB$2,0),"",AB2+1),"")</f>
        <v>43253</v>
      </c>
      <c r="AC3" s="1">
        <f t="shared" ca="1" si="9"/>
        <v>1</v>
      </c>
      <c r="AD3" s="1" t="str">
        <f ca="1">IF(COUNTIF(AC$2:AC3,AC3)=1,AC3,"")</f>
        <v/>
      </c>
      <c r="AE3" s="9">
        <f t="shared" ref="AE3:AE32" si="11">IFERROR(IF(AE2+1&gt;fincantine,"",AE2+1),"")</f>
        <v>43283</v>
      </c>
      <c r="AF3" s="1">
        <f t="shared" ca="1" si="10"/>
        <v>1</v>
      </c>
      <c r="AG3" s="2">
        <f ca="1">IF(COUNTIF(AF$2:AF3,AF3)=1,AF3,"")</f>
        <v>1</v>
      </c>
    </row>
    <row r="4" spans="1:33" x14ac:dyDescent="0.25">
      <c r="A4" s="9">
        <f t="shared" ref="A4:A31" si="12">IFERROR(IF(A3+1&gt;EOMONTH(A$2,0),"",A3+1),"")</f>
        <v>42984</v>
      </c>
      <c r="B4" s="1">
        <f t="shared" ca="1" si="0"/>
        <v>3</v>
      </c>
      <c r="C4" s="2">
        <f ca="1">IF(COUNTIF(B$2:B4,B4)=1,B4,"")</f>
        <v>3</v>
      </c>
      <c r="D4" s="10">
        <f t="shared" ref="D4:D32" si="13">IFERROR(IF(D3+1&gt;EOMONTH(D$2,0),"",D3+1),"")</f>
        <v>43011</v>
      </c>
      <c r="E4" s="1">
        <f t="shared" ca="1" si="1"/>
        <v>2</v>
      </c>
      <c r="F4" s="1">
        <f ca="1">IF(COUNTIF(E$2:E4,E4)=1,E4,"")</f>
        <v>2</v>
      </c>
      <c r="G4" s="9">
        <f t="shared" ref="G4:G32" si="14">IFERROR(IF(G3+1&gt;EOMONTH(G$2,0),"",G3+1),"")</f>
        <v>43042</v>
      </c>
      <c r="H4" s="1">
        <f t="shared" ca="1" si="2"/>
        <v>0</v>
      </c>
      <c r="I4" s="2" t="str">
        <f ca="1">IF(COUNTIF(H$2:H4,H4)=1,H4,"")</f>
        <v/>
      </c>
      <c r="J4" s="10">
        <f t="shared" ref="J4:J32" si="15">IFERROR(IF(J3+1&gt;EOMONTH(J$2,0),"",J3+1),"")</f>
        <v>43072</v>
      </c>
      <c r="K4" s="1">
        <f t="shared" ca="1" si="3"/>
        <v>1</v>
      </c>
      <c r="L4" s="1" t="str">
        <f ca="1">IF(COUNTIF(K$2:K4,K4)=1,K4,"")</f>
        <v/>
      </c>
      <c r="M4" s="9">
        <f t="shared" ref="M4:M32" si="16">IFERROR(IF(M3+1&gt;EOMONTH(M$2,0),"",M3+1),"")</f>
        <v>43103</v>
      </c>
      <c r="N4" s="1">
        <f t="shared" ca="1" si="4"/>
        <v>0</v>
      </c>
      <c r="O4" s="2" t="str">
        <f ca="1">IF(COUNTIF(N$2:N4,N4)=1,N4,"")</f>
        <v/>
      </c>
      <c r="P4" s="10">
        <f t="shared" ref="P4:P32" si="17">IFERROR(IF(P3+1&gt;EOMONTH(P$2,0),"",P3+1),"")</f>
        <v>43134</v>
      </c>
      <c r="Q4" s="1">
        <f t="shared" ca="1" si="5"/>
        <v>2</v>
      </c>
      <c r="R4" s="1" t="str">
        <f ca="1">IF(COUNTIF(Q$2:Q4,Q4)=1,Q4,"")</f>
        <v/>
      </c>
      <c r="S4" s="9">
        <f t="shared" ref="S4:S32" si="18">IFERROR(IF(S3+1&gt;EOMONTH(S$2,0),"",S3+1),"")</f>
        <v>43162</v>
      </c>
      <c r="T4" s="1">
        <f t="shared" ca="1" si="6"/>
        <v>2</v>
      </c>
      <c r="U4" s="2" t="str">
        <f ca="1">IF(COUNTIF(T$2:T4,T4)=1,T4,"")</f>
        <v/>
      </c>
      <c r="V4" s="10">
        <f t="shared" ref="V4:V32" si="19">IFERROR(IF(V3+1&gt;EOMONTH(V$2,0),"",V3+1),"")</f>
        <v>43193</v>
      </c>
      <c r="W4" s="1">
        <f t="shared" ca="1" si="7"/>
        <v>1</v>
      </c>
      <c r="X4" s="1">
        <f ca="1">IF(COUNTIF(W$2:W4,W4)=1,W4,"")</f>
        <v>1</v>
      </c>
      <c r="Y4" s="9">
        <f t="shared" ref="Y4:Y32" si="20">IFERROR(IF(Y3+1&gt;EOMONTH(Y$2,0),"",Y3+1),"")</f>
        <v>43223</v>
      </c>
      <c r="Z4" s="1">
        <f t="shared" ca="1" si="8"/>
        <v>2</v>
      </c>
      <c r="AA4" s="2">
        <f ca="1">IF(COUNTIF(Z$2:Z4,Z4)=1,Z4,"")</f>
        <v>2</v>
      </c>
      <c r="AB4" s="10">
        <f t="shared" ref="AB4:AB32" si="21">IFERROR(IF(AB3+1&gt;EOMONTH(AB$2,0),"",AB3+1),"")</f>
        <v>43254</v>
      </c>
      <c r="AC4" s="1">
        <f t="shared" ca="1" si="9"/>
        <v>1</v>
      </c>
      <c r="AD4" s="1" t="str">
        <f ca="1">IF(COUNTIF(AC$2:AC4,AC4)=1,AC4,"")</f>
        <v/>
      </c>
      <c r="AE4" s="9">
        <f t="shared" si="11"/>
        <v>43284</v>
      </c>
      <c r="AF4" s="1">
        <f t="shared" ca="1" si="10"/>
        <v>2</v>
      </c>
      <c r="AG4" s="2">
        <f ca="1">IF(COUNTIF(AF$2:AF4,AF4)=1,AF4,"")</f>
        <v>2</v>
      </c>
    </row>
    <row r="5" spans="1:33" x14ac:dyDescent="0.25">
      <c r="A5" s="9">
        <f t="shared" si="12"/>
        <v>42985</v>
      </c>
      <c r="B5" s="1">
        <f t="shared" ca="1" si="0"/>
        <v>4</v>
      </c>
      <c r="C5" s="2">
        <f ca="1">IF(COUNTIF(B$2:B5,B5)=1,B5,"")</f>
        <v>4</v>
      </c>
      <c r="D5" s="10">
        <f t="shared" si="13"/>
        <v>43012</v>
      </c>
      <c r="E5" s="1">
        <f t="shared" ca="1" si="1"/>
        <v>3</v>
      </c>
      <c r="F5" s="1">
        <f ca="1">IF(COUNTIF(E$2:E5,E5)=1,E5,"")</f>
        <v>3</v>
      </c>
      <c r="G5" s="9">
        <f t="shared" si="14"/>
        <v>43043</v>
      </c>
      <c r="H5" s="1">
        <f t="shared" ca="1" si="2"/>
        <v>0</v>
      </c>
      <c r="I5" s="2" t="str">
        <f ca="1">IF(COUNTIF(H$2:H5,H5)=1,H5,"")</f>
        <v/>
      </c>
      <c r="J5" s="10">
        <f t="shared" si="15"/>
        <v>43073</v>
      </c>
      <c r="K5" s="1">
        <f t="shared" ca="1" si="3"/>
        <v>2</v>
      </c>
      <c r="L5" s="1">
        <f ca="1">IF(COUNTIF(K$2:K5,K5)=1,K5,"")</f>
        <v>2</v>
      </c>
      <c r="M5" s="9">
        <f t="shared" si="16"/>
        <v>43104</v>
      </c>
      <c r="N5" s="1">
        <f t="shared" ca="1" si="4"/>
        <v>0</v>
      </c>
      <c r="O5" s="2" t="str">
        <f ca="1">IF(COUNTIF(N$2:N5,N5)=1,N5,"")</f>
        <v/>
      </c>
      <c r="P5" s="10">
        <f t="shared" si="17"/>
        <v>43135</v>
      </c>
      <c r="Q5" s="1">
        <f t="shared" ca="1" si="5"/>
        <v>2</v>
      </c>
      <c r="R5" s="1" t="str">
        <f ca="1">IF(COUNTIF(Q$2:Q5,Q5)=1,Q5,"")</f>
        <v/>
      </c>
      <c r="S5" s="9">
        <f t="shared" si="18"/>
        <v>43163</v>
      </c>
      <c r="T5" s="1">
        <f t="shared" ca="1" si="6"/>
        <v>2</v>
      </c>
      <c r="U5" s="2" t="str">
        <f ca="1">IF(COUNTIF(T$2:T5,T5)=1,T5,"")</f>
        <v/>
      </c>
      <c r="V5" s="10">
        <f t="shared" si="19"/>
        <v>43194</v>
      </c>
      <c r="W5" s="1">
        <f t="shared" ca="1" si="7"/>
        <v>2</v>
      </c>
      <c r="X5" s="1">
        <f ca="1">IF(COUNTIF(W$2:W5,W5)=1,W5,"")</f>
        <v>2</v>
      </c>
      <c r="Y5" s="9">
        <f t="shared" si="20"/>
        <v>43224</v>
      </c>
      <c r="Z5" s="1">
        <f t="shared" ca="1" si="8"/>
        <v>3</v>
      </c>
      <c r="AA5" s="2">
        <f ca="1">IF(COUNTIF(Z$2:Z5,Z5)=1,Z5,"")</f>
        <v>3</v>
      </c>
      <c r="AB5" s="10">
        <f t="shared" si="21"/>
        <v>43255</v>
      </c>
      <c r="AC5" s="1">
        <f t="shared" ca="1" si="9"/>
        <v>2</v>
      </c>
      <c r="AD5" s="1">
        <f ca="1">IF(COUNTIF(AC$2:AC5,AC5)=1,AC5,"")</f>
        <v>2</v>
      </c>
      <c r="AE5" s="9">
        <f t="shared" si="11"/>
        <v>43285</v>
      </c>
      <c r="AF5" s="1">
        <f t="shared" ca="1" si="10"/>
        <v>3</v>
      </c>
      <c r="AG5" s="2">
        <f ca="1">IF(COUNTIF(AF$2:AF5,AF5)=1,AF5,"")</f>
        <v>3</v>
      </c>
    </row>
    <row r="6" spans="1:33" x14ac:dyDescent="0.25">
      <c r="A6" s="9">
        <f t="shared" si="12"/>
        <v>42986</v>
      </c>
      <c r="B6" s="1">
        <f t="shared" ca="1" si="0"/>
        <v>5</v>
      </c>
      <c r="C6" s="2">
        <f ca="1">IF(COUNTIF(B$2:B6,B6)=1,B6,"")</f>
        <v>5</v>
      </c>
      <c r="D6" s="10">
        <f t="shared" si="13"/>
        <v>43013</v>
      </c>
      <c r="E6" s="1">
        <f t="shared" ca="1" si="1"/>
        <v>4</v>
      </c>
      <c r="F6" s="1">
        <f ca="1">IF(COUNTIF(E$2:E6,E6)=1,E6,"")</f>
        <v>4</v>
      </c>
      <c r="G6" s="9">
        <f t="shared" si="14"/>
        <v>43044</v>
      </c>
      <c r="H6" s="1">
        <f t="shared" ca="1" si="2"/>
        <v>0</v>
      </c>
      <c r="I6" s="2" t="str">
        <f ca="1">IF(COUNTIF(H$2:H6,H6)=1,H6,"")</f>
        <v/>
      </c>
      <c r="J6" s="10">
        <f t="shared" si="15"/>
        <v>43074</v>
      </c>
      <c r="K6" s="1">
        <f t="shared" ca="1" si="3"/>
        <v>3</v>
      </c>
      <c r="L6" s="1">
        <f ca="1">IF(COUNTIF(K$2:K6,K6)=1,K6,"")</f>
        <v>3</v>
      </c>
      <c r="M6" s="9">
        <f t="shared" si="16"/>
        <v>43105</v>
      </c>
      <c r="N6" s="1">
        <f t="shared" ca="1" si="4"/>
        <v>0</v>
      </c>
      <c r="O6" s="2" t="str">
        <f ca="1">IF(COUNTIF(N$2:N6,N6)=1,N6,"")</f>
        <v/>
      </c>
      <c r="P6" s="10">
        <f t="shared" si="17"/>
        <v>43136</v>
      </c>
      <c r="Q6" s="1">
        <f t="shared" ca="1" si="5"/>
        <v>3</v>
      </c>
      <c r="R6" s="1">
        <f ca="1">IF(COUNTIF(Q$2:Q6,Q6)=1,Q6,"")</f>
        <v>3</v>
      </c>
      <c r="S6" s="9">
        <f t="shared" si="18"/>
        <v>43164</v>
      </c>
      <c r="T6" s="1">
        <f t="shared" ca="1" si="6"/>
        <v>3</v>
      </c>
      <c r="U6" s="2">
        <f ca="1">IF(COUNTIF(T$2:T6,T6)=1,T6,"")</f>
        <v>3</v>
      </c>
      <c r="V6" s="10">
        <f t="shared" si="19"/>
        <v>43195</v>
      </c>
      <c r="W6" s="1">
        <f t="shared" ca="1" si="7"/>
        <v>3</v>
      </c>
      <c r="X6" s="1">
        <f ca="1">IF(COUNTIF(W$2:W6,W6)=1,W6,"")</f>
        <v>3</v>
      </c>
      <c r="Y6" s="9">
        <f t="shared" si="20"/>
        <v>43225</v>
      </c>
      <c r="Z6" s="1">
        <f t="shared" ca="1" si="8"/>
        <v>3</v>
      </c>
      <c r="AA6" s="2" t="str">
        <f ca="1">IF(COUNTIF(Z$2:Z6,Z6)=1,Z6,"")</f>
        <v/>
      </c>
      <c r="AB6" s="10">
        <f t="shared" si="21"/>
        <v>43256</v>
      </c>
      <c r="AC6" s="1">
        <f t="shared" ca="1" si="9"/>
        <v>3</v>
      </c>
      <c r="AD6" s="1">
        <f ca="1">IF(COUNTIF(AC$2:AC6,AC6)=1,AC6,"")</f>
        <v>3</v>
      </c>
      <c r="AE6" s="9">
        <f t="shared" si="11"/>
        <v>43286</v>
      </c>
      <c r="AF6" s="1">
        <f t="shared" ca="1" si="10"/>
        <v>4</v>
      </c>
      <c r="AG6" s="2">
        <f ca="1">IF(COUNTIF(AF$2:AF6,AF6)=1,AF6,"")</f>
        <v>4</v>
      </c>
    </row>
    <row r="7" spans="1:33" x14ac:dyDescent="0.25">
      <c r="A7" s="9">
        <f t="shared" si="12"/>
        <v>42987</v>
      </c>
      <c r="B7" s="1">
        <f t="shared" ca="1" si="0"/>
        <v>5</v>
      </c>
      <c r="C7" s="2" t="str">
        <f ca="1">IF(COUNTIF(B$2:B7,B7)=1,B7,"")</f>
        <v/>
      </c>
      <c r="D7" s="10">
        <f t="shared" si="13"/>
        <v>43014</v>
      </c>
      <c r="E7" s="1">
        <f t="shared" ca="1" si="1"/>
        <v>5</v>
      </c>
      <c r="F7" s="1">
        <f ca="1">IF(COUNTIF(E$2:E7,E7)=1,E7,"")</f>
        <v>5</v>
      </c>
      <c r="G7" s="9">
        <f t="shared" si="14"/>
        <v>43045</v>
      </c>
      <c r="H7" s="1">
        <f t="shared" ca="1" si="2"/>
        <v>1</v>
      </c>
      <c r="I7" s="2">
        <f ca="1">IF(COUNTIF(H$2:H7,H7)=1,H7,"")</f>
        <v>1</v>
      </c>
      <c r="J7" s="10">
        <f t="shared" si="15"/>
        <v>43075</v>
      </c>
      <c r="K7" s="1">
        <f t="shared" ca="1" si="3"/>
        <v>4</v>
      </c>
      <c r="L7" s="1">
        <f ca="1">IF(COUNTIF(K$2:K7,K7)=1,K7,"")</f>
        <v>4</v>
      </c>
      <c r="M7" s="9">
        <f t="shared" si="16"/>
        <v>43106</v>
      </c>
      <c r="N7" s="1">
        <f t="shared" ca="1" si="4"/>
        <v>0</v>
      </c>
      <c r="O7" s="2" t="str">
        <f ca="1">IF(COUNTIF(N$2:N7,N7)=1,N7,"")</f>
        <v/>
      </c>
      <c r="P7" s="10">
        <f t="shared" si="17"/>
        <v>43137</v>
      </c>
      <c r="Q7" s="1">
        <f t="shared" ca="1" si="5"/>
        <v>4</v>
      </c>
      <c r="R7" s="1">
        <f ca="1">IF(COUNTIF(Q$2:Q7,Q7)=1,Q7,"")</f>
        <v>4</v>
      </c>
      <c r="S7" s="9">
        <f t="shared" si="18"/>
        <v>43165</v>
      </c>
      <c r="T7" s="1">
        <f t="shared" ca="1" si="6"/>
        <v>4</v>
      </c>
      <c r="U7" s="2">
        <f ca="1">IF(COUNTIF(T$2:T7,T7)=1,T7,"")</f>
        <v>4</v>
      </c>
      <c r="V7" s="10">
        <f t="shared" si="19"/>
        <v>43196</v>
      </c>
      <c r="W7" s="1">
        <f t="shared" ca="1" si="7"/>
        <v>4</v>
      </c>
      <c r="X7" s="1">
        <f ca="1">IF(COUNTIF(W$2:W7,W7)=1,W7,"")</f>
        <v>4</v>
      </c>
      <c r="Y7" s="9">
        <f t="shared" si="20"/>
        <v>43226</v>
      </c>
      <c r="Z7" s="1">
        <f t="shared" ca="1" si="8"/>
        <v>3</v>
      </c>
      <c r="AA7" s="2" t="str">
        <f ca="1">IF(COUNTIF(Z$2:Z7,Z7)=1,Z7,"")</f>
        <v/>
      </c>
      <c r="AB7" s="10">
        <f t="shared" si="21"/>
        <v>43257</v>
      </c>
      <c r="AC7" s="1">
        <f t="shared" ca="1" si="9"/>
        <v>4</v>
      </c>
      <c r="AD7" s="1">
        <f ca="1">IF(COUNTIF(AC$2:AC7,AC7)=1,AC7,"")</f>
        <v>4</v>
      </c>
      <c r="AE7" s="9">
        <f t="shared" si="11"/>
        <v>43287</v>
      </c>
      <c r="AF7" s="1">
        <f t="shared" ca="1" si="10"/>
        <v>5</v>
      </c>
      <c r="AG7" s="2">
        <f ca="1">IF(COUNTIF(AF$2:AF7,AF7)=1,AF7,"")</f>
        <v>5</v>
      </c>
    </row>
    <row r="8" spans="1:33" x14ac:dyDescent="0.25">
      <c r="A8" s="9">
        <f t="shared" si="12"/>
        <v>42988</v>
      </c>
      <c r="B8" s="1">
        <f t="shared" ca="1" si="0"/>
        <v>5</v>
      </c>
      <c r="C8" s="2" t="str">
        <f ca="1">IF(COUNTIF(B$2:B8,B8)=1,B8,"")</f>
        <v/>
      </c>
      <c r="D8" s="10">
        <f t="shared" si="13"/>
        <v>43015</v>
      </c>
      <c r="E8" s="1">
        <f t="shared" ca="1" si="1"/>
        <v>5</v>
      </c>
      <c r="F8" s="1" t="str">
        <f ca="1">IF(COUNTIF(E$2:E8,E8)=1,E8,"")</f>
        <v/>
      </c>
      <c r="G8" s="9">
        <f t="shared" si="14"/>
        <v>43046</v>
      </c>
      <c r="H8" s="1">
        <f t="shared" ca="1" si="2"/>
        <v>2</v>
      </c>
      <c r="I8" s="2">
        <f ca="1">IF(COUNTIF(H$2:H8,H8)=1,H8,"")</f>
        <v>2</v>
      </c>
      <c r="J8" s="10">
        <f t="shared" si="15"/>
        <v>43076</v>
      </c>
      <c r="K8" s="1">
        <f t="shared" ca="1" si="3"/>
        <v>5</v>
      </c>
      <c r="L8" s="1">
        <f ca="1">IF(COUNTIF(K$2:K8,K8)=1,K8,"")</f>
        <v>5</v>
      </c>
      <c r="M8" s="9">
        <f t="shared" si="16"/>
        <v>43107</v>
      </c>
      <c r="N8" s="1">
        <f t="shared" ca="1" si="4"/>
        <v>0</v>
      </c>
      <c r="O8" s="2" t="str">
        <f ca="1">IF(COUNTIF(N$2:N8,N8)=1,N8,"")</f>
        <v/>
      </c>
      <c r="P8" s="10">
        <f t="shared" si="17"/>
        <v>43138</v>
      </c>
      <c r="Q8" s="1">
        <f t="shared" ca="1" si="5"/>
        <v>5</v>
      </c>
      <c r="R8" s="1">
        <f ca="1">IF(COUNTIF(Q$2:Q8,Q8)=1,Q8,"")</f>
        <v>5</v>
      </c>
      <c r="S8" s="9">
        <f t="shared" si="18"/>
        <v>43166</v>
      </c>
      <c r="T8" s="1">
        <f t="shared" ca="1" si="6"/>
        <v>5</v>
      </c>
      <c r="U8" s="2">
        <f ca="1">IF(COUNTIF(T$2:T8,T8)=1,T8,"")</f>
        <v>5</v>
      </c>
      <c r="V8" s="10">
        <f t="shared" si="19"/>
        <v>43197</v>
      </c>
      <c r="W8" s="1">
        <f t="shared" ca="1" si="7"/>
        <v>4</v>
      </c>
      <c r="X8" s="1" t="str">
        <f ca="1">IF(COUNTIF(W$2:W8,W8)=1,W8,"")</f>
        <v/>
      </c>
      <c r="Y8" s="9">
        <f t="shared" si="20"/>
        <v>43227</v>
      </c>
      <c r="Z8" s="1">
        <f t="shared" ca="1" si="8"/>
        <v>4</v>
      </c>
      <c r="AA8" s="2">
        <f ca="1">IF(COUNTIF(Z$2:Z8,Z8)=1,Z8,"")</f>
        <v>4</v>
      </c>
      <c r="AB8" s="10">
        <f t="shared" si="21"/>
        <v>43258</v>
      </c>
      <c r="AC8" s="1">
        <f t="shared" ca="1" si="9"/>
        <v>5</v>
      </c>
      <c r="AD8" s="1">
        <f ca="1">IF(COUNTIF(AC$2:AC8,AC8)=1,AC8,"")</f>
        <v>5</v>
      </c>
      <c r="AE8" s="9" t="str">
        <f t="shared" si="11"/>
        <v/>
      </c>
      <c r="AF8" s="1" t="str">
        <f>IF(AE8="","",NETWORKDAYS(AE$2,AE8,fériés)-SUMPRODUCT(--(WEEKDAY(AE$2:AE8,2)=3)*ISNA(MATCH(AE$2:AE8,fériés,0))))</f>
        <v/>
      </c>
      <c r="AG8" s="2" t="str">
        <f ca="1">IF(COUNTIF(AF$2:AF8,AF8)=1,AF8,"")</f>
        <v/>
      </c>
    </row>
    <row r="9" spans="1:33" x14ac:dyDescent="0.25">
      <c r="A9" s="9">
        <f t="shared" si="12"/>
        <v>42989</v>
      </c>
      <c r="B9" s="1">
        <f t="shared" ca="1" si="0"/>
        <v>6</v>
      </c>
      <c r="C9" s="2">
        <f ca="1">IF(COUNTIF(B$2:B9,B9)=1,B9,"")</f>
        <v>6</v>
      </c>
      <c r="D9" s="10">
        <f t="shared" si="13"/>
        <v>43016</v>
      </c>
      <c r="E9" s="1">
        <f t="shared" ca="1" si="1"/>
        <v>5</v>
      </c>
      <c r="F9" s="1" t="str">
        <f ca="1">IF(COUNTIF(E$2:E9,E9)=1,E9,"")</f>
        <v/>
      </c>
      <c r="G9" s="9">
        <f t="shared" si="14"/>
        <v>43047</v>
      </c>
      <c r="H9" s="1">
        <f t="shared" ca="1" si="2"/>
        <v>3</v>
      </c>
      <c r="I9" s="2">
        <f ca="1">IF(COUNTIF(H$2:H9,H9)=1,H9,"")</f>
        <v>3</v>
      </c>
      <c r="J9" s="10">
        <f t="shared" si="15"/>
        <v>43077</v>
      </c>
      <c r="K9" s="1">
        <f t="shared" ca="1" si="3"/>
        <v>6</v>
      </c>
      <c r="L9" s="1">
        <f ca="1">IF(COUNTIF(K$2:K9,K9)=1,K9,"")</f>
        <v>6</v>
      </c>
      <c r="M9" s="9">
        <f t="shared" si="16"/>
        <v>43108</v>
      </c>
      <c r="N9" s="1">
        <f t="shared" ca="1" si="4"/>
        <v>1</v>
      </c>
      <c r="O9" s="2">
        <f ca="1">IF(COUNTIF(N$2:N9,N9)=1,N9,"")</f>
        <v>1</v>
      </c>
      <c r="P9" s="10">
        <f t="shared" si="17"/>
        <v>43139</v>
      </c>
      <c r="Q9" s="1">
        <f t="shared" ca="1" si="5"/>
        <v>6</v>
      </c>
      <c r="R9" s="1">
        <f ca="1">IF(COUNTIF(Q$2:Q9,Q9)=1,Q9,"")</f>
        <v>6</v>
      </c>
      <c r="S9" s="9">
        <f t="shared" si="18"/>
        <v>43167</v>
      </c>
      <c r="T9" s="1">
        <f t="shared" ca="1" si="6"/>
        <v>6</v>
      </c>
      <c r="U9" s="2">
        <f ca="1">IF(COUNTIF(T$2:T9,T9)=1,T9,"")</f>
        <v>6</v>
      </c>
      <c r="V9" s="10">
        <f t="shared" si="19"/>
        <v>43198</v>
      </c>
      <c r="W9" s="1">
        <f t="shared" ca="1" si="7"/>
        <v>4</v>
      </c>
      <c r="X9" s="1" t="str">
        <f ca="1">IF(COUNTIF(W$2:W9,W9)=1,W9,"")</f>
        <v/>
      </c>
      <c r="Y9" s="9">
        <f t="shared" si="20"/>
        <v>43228</v>
      </c>
      <c r="Z9" s="1">
        <f t="shared" ca="1" si="8"/>
        <v>4</v>
      </c>
      <c r="AA9" s="2" t="str">
        <f ca="1">IF(COUNTIF(Z$2:Z9,Z9)=1,Z9,"")</f>
        <v/>
      </c>
      <c r="AB9" s="10">
        <f t="shared" si="21"/>
        <v>43259</v>
      </c>
      <c r="AC9" s="1">
        <f t="shared" ca="1" si="9"/>
        <v>6</v>
      </c>
      <c r="AD9" s="1">
        <f ca="1">IF(COUNTIF(AC$2:AC9,AC9)=1,AC9,"")</f>
        <v>6</v>
      </c>
      <c r="AE9" s="9" t="str">
        <f t="shared" si="11"/>
        <v/>
      </c>
      <c r="AF9" s="1" t="str">
        <f>IF(AE9="","",NETWORKDAYS(AE$2,AE9,fériés)-SUMPRODUCT(--(WEEKDAY(AE$2:AE9,2)=3)*ISNA(MATCH(AE$2:AE9,fériés,0))))</f>
        <v/>
      </c>
      <c r="AG9" s="2" t="str">
        <f ca="1">IF(COUNTIF(AF$2:AF9,AF9)=1,AF9,"")</f>
        <v/>
      </c>
    </row>
    <row r="10" spans="1:33" x14ac:dyDescent="0.25">
      <c r="A10" s="9">
        <f t="shared" si="12"/>
        <v>42990</v>
      </c>
      <c r="B10" s="1">
        <f t="shared" ca="1" si="0"/>
        <v>7</v>
      </c>
      <c r="C10" s="2">
        <f ca="1">IF(COUNTIF(B$2:B10,B10)=1,B10,"")</f>
        <v>7</v>
      </c>
      <c r="D10" s="10">
        <f t="shared" si="13"/>
        <v>43017</v>
      </c>
      <c r="E10" s="1">
        <f t="shared" ca="1" si="1"/>
        <v>6</v>
      </c>
      <c r="F10" s="1">
        <f ca="1">IF(COUNTIF(E$2:E10,E10)=1,E10,"")</f>
        <v>6</v>
      </c>
      <c r="G10" s="9">
        <f t="shared" si="14"/>
        <v>43048</v>
      </c>
      <c r="H10" s="1">
        <f t="shared" ca="1" si="2"/>
        <v>4</v>
      </c>
      <c r="I10" s="2">
        <f ca="1">IF(COUNTIF(H$2:H10,H10)=1,H10,"")</f>
        <v>4</v>
      </c>
      <c r="J10" s="10">
        <f t="shared" si="15"/>
        <v>43078</v>
      </c>
      <c r="K10" s="1">
        <f t="shared" ca="1" si="3"/>
        <v>6</v>
      </c>
      <c r="L10" s="1" t="str">
        <f ca="1">IF(COUNTIF(K$2:K10,K10)=1,K10,"")</f>
        <v/>
      </c>
      <c r="M10" s="9">
        <f t="shared" si="16"/>
        <v>43109</v>
      </c>
      <c r="N10" s="1">
        <f t="shared" ca="1" si="4"/>
        <v>2</v>
      </c>
      <c r="O10" s="2">
        <f ca="1">IF(COUNTIF(N$2:N10,N10)=1,N10,"")</f>
        <v>2</v>
      </c>
      <c r="P10" s="10">
        <f t="shared" si="17"/>
        <v>43140</v>
      </c>
      <c r="Q10" s="1">
        <f t="shared" ca="1" si="5"/>
        <v>7</v>
      </c>
      <c r="R10" s="1">
        <f ca="1">IF(COUNTIF(Q$2:Q10,Q10)=1,Q10,"")</f>
        <v>7</v>
      </c>
      <c r="S10" s="9">
        <f t="shared" si="18"/>
        <v>43168</v>
      </c>
      <c r="T10" s="1">
        <f t="shared" ca="1" si="6"/>
        <v>7</v>
      </c>
      <c r="U10" s="2">
        <f ca="1">IF(COUNTIF(T$2:T10,T10)=1,T10,"")</f>
        <v>7</v>
      </c>
      <c r="V10" s="10">
        <f t="shared" si="19"/>
        <v>43199</v>
      </c>
      <c r="W10" s="1">
        <f t="shared" ca="1" si="7"/>
        <v>4</v>
      </c>
      <c r="X10" s="1" t="str">
        <f ca="1">IF(COUNTIF(W$2:W10,W10)=1,W10,"")</f>
        <v/>
      </c>
      <c r="Y10" s="9">
        <f t="shared" si="20"/>
        <v>43229</v>
      </c>
      <c r="Z10" s="1">
        <f t="shared" ca="1" si="8"/>
        <v>5</v>
      </c>
      <c r="AA10" s="2">
        <f ca="1">IF(COUNTIF(Z$2:Z10,Z10)=1,Z10,"")</f>
        <v>5</v>
      </c>
      <c r="AB10" s="10">
        <f t="shared" si="21"/>
        <v>43260</v>
      </c>
      <c r="AC10" s="1">
        <f t="shared" ca="1" si="9"/>
        <v>6</v>
      </c>
      <c r="AD10" s="1" t="str">
        <f ca="1">IF(COUNTIF(AC$2:AC10,AC10)=1,AC10,"")</f>
        <v/>
      </c>
      <c r="AE10" s="9" t="str">
        <f t="shared" si="11"/>
        <v/>
      </c>
      <c r="AF10" s="1" t="str">
        <f>IF(AE10="","",NETWORKDAYS(AE$2,AE10,fériés)-SUMPRODUCT(--(WEEKDAY(AE$2:AE10,2)=3)*ISNA(MATCH(AE$2:AE10,fériés,0))))</f>
        <v/>
      </c>
      <c r="AG10" s="2" t="str">
        <f ca="1">IF(COUNTIF(AF$2:AF10,AF10)=1,AF10,"")</f>
        <v/>
      </c>
    </row>
    <row r="11" spans="1:33" x14ac:dyDescent="0.25">
      <c r="A11" s="9">
        <f t="shared" si="12"/>
        <v>42991</v>
      </c>
      <c r="B11" s="1">
        <f t="shared" ca="1" si="0"/>
        <v>8</v>
      </c>
      <c r="C11" s="2">
        <f ca="1">IF(COUNTIF(B$2:B11,B11)=1,B11,"")</f>
        <v>8</v>
      </c>
      <c r="D11" s="10">
        <f t="shared" si="13"/>
        <v>43018</v>
      </c>
      <c r="E11" s="1">
        <f t="shared" ca="1" si="1"/>
        <v>7</v>
      </c>
      <c r="F11" s="1">
        <f ca="1">IF(COUNTIF(E$2:E11,E11)=1,E11,"")</f>
        <v>7</v>
      </c>
      <c r="G11" s="9">
        <f t="shared" si="14"/>
        <v>43049</v>
      </c>
      <c r="H11" s="1">
        <f t="shared" ca="1" si="2"/>
        <v>5</v>
      </c>
      <c r="I11" s="2">
        <f ca="1">IF(COUNTIF(H$2:H11,H11)=1,H11,"")</f>
        <v>5</v>
      </c>
      <c r="J11" s="10">
        <f t="shared" si="15"/>
        <v>43079</v>
      </c>
      <c r="K11" s="1">
        <f t="shared" ca="1" si="3"/>
        <v>6</v>
      </c>
      <c r="L11" s="1" t="str">
        <f ca="1">IF(COUNTIF(K$2:K11,K11)=1,K11,"")</f>
        <v/>
      </c>
      <c r="M11" s="9">
        <f t="shared" si="16"/>
        <v>43110</v>
      </c>
      <c r="N11" s="1">
        <f t="shared" ca="1" si="4"/>
        <v>3</v>
      </c>
      <c r="O11" s="2">
        <f ca="1">IF(COUNTIF(N$2:N11,N11)=1,N11,"")</f>
        <v>3</v>
      </c>
      <c r="P11" s="10">
        <f t="shared" si="17"/>
        <v>43141</v>
      </c>
      <c r="Q11" s="1">
        <f t="shared" ca="1" si="5"/>
        <v>7</v>
      </c>
      <c r="R11" s="1" t="str">
        <f ca="1">IF(COUNTIF(Q$2:Q11,Q11)=1,Q11,"")</f>
        <v/>
      </c>
      <c r="S11" s="9">
        <f t="shared" si="18"/>
        <v>43169</v>
      </c>
      <c r="T11" s="1">
        <f t="shared" ca="1" si="6"/>
        <v>7</v>
      </c>
      <c r="U11" s="2" t="str">
        <f ca="1">IF(COUNTIF(T$2:T11,T11)=1,T11,"")</f>
        <v/>
      </c>
      <c r="V11" s="10">
        <f t="shared" si="19"/>
        <v>43200</v>
      </c>
      <c r="W11" s="1">
        <f t="shared" ca="1" si="7"/>
        <v>4</v>
      </c>
      <c r="X11" s="1" t="str">
        <f ca="1">IF(COUNTIF(W$2:W11,W11)=1,W11,"")</f>
        <v/>
      </c>
      <c r="Y11" s="9">
        <f t="shared" si="20"/>
        <v>43230</v>
      </c>
      <c r="Z11" s="1">
        <f t="shared" ca="1" si="8"/>
        <v>5</v>
      </c>
      <c r="AA11" s="2" t="str">
        <f ca="1">IF(COUNTIF(Z$2:Z11,Z11)=1,Z11,"")</f>
        <v/>
      </c>
      <c r="AB11" s="10">
        <f t="shared" si="21"/>
        <v>43261</v>
      </c>
      <c r="AC11" s="1">
        <f t="shared" ca="1" si="9"/>
        <v>6</v>
      </c>
      <c r="AD11" s="1" t="str">
        <f ca="1">IF(COUNTIF(AC$2:AC11,AC11)=1,AC11,"")</f>
        <v/>
      </c>
      <c r="AE11" s="9" t="str">
        <f t="shared" si="11"/>
        <v/>
      </c>
      <c r="AF11" s="1" t="str">
        <f>IF(AE11="","",NETWORKDAYS(AE$2,AE11,fériés)-SUMPRODUCT(--(WEEKDAY(AE$2:AE11,2)=3)*ISNA(MATCH(AE$2:AE11,fériés,0))))</f>
        <v/>
      </c>
      <c r="AG11" s="2" t="str">
        <f ca="1">IF(COUNTIF(AF$2:AF11,AF11)=1,AF11,"")</f>
        <v/>
      </c>
    </row>
    <row r="12" spans="1:33" x14ac:dyDescent="0.25">
      <c r="A12" s="9">
        <f t="shared" si="12"/>
        <v>42992</v>
      </c>
      <c r="B12" s="1">
        <f t="shared" ca="1" si="0"/>
        <v>9</v>
      </c>
      <c r="C12" s="2">
        <f ca="1">IF(COUNTIF(B$2:B12,B12)=1,B12,"")</f>
        <v>9</v>
      </c>
      <c r="D12" s="10">
        <f t="shared" si="13"/>
        <v>43019</v>
      </c>
      <c r="E12" s="1">
        <f t="shared" ca="1" si="1"/>
        <v>8</v>
      </c>
      <c r="F12" s="1">
        <f ca="1">IF(COUNTIF(E$2:E12,E12)=1,E12,"")</f>
        <v>8</v>
      </c>
      <c r="G12" s="9">
        <f t="shared" si="14"/>
        <v>43050</v>
      </c>
      <c r="H12" s="1">
        <f t="shared" ca="1" si="2"/>
        <v>5</v>
      </c>
      <c r="I12" s="2" t="str">
        <f ca="1">IF(COUNTIF(H$2:H12,H12)=1,H12,"")</f>
        <v/>
      </c>
      <c r="J12" s="10">
        <f t="shared" si="15"/>
        <v>43080</v>
      </c>
      <c r="K12" s="1">
        <f t="shared" ca="1" si="3"/>
        <v>7</v>
      </c>
      <c r="L12" s="1">
        <f ca="1">IF(COUNTIF(K$2:K12,K12)=1,K12,"")</f>
        <v>7</v>
      </c>
      <c r="M12" s="9">
        <f t="shared" si="16"/>
        <v>43111</v>
      </c>
      <c r="N12" s="1">
        <f t="shared" ca="1" si="4"/>
        <v>4</v>
      </c>
      <c r="O12" s="2">
        <f ca="1">IF(COUNTIF(N$2:N12,N12)=1,N12,"")</f>
        <v>4</v>
      </c>
      <c r="P12" s="10">
        <f t="shared" si="17"/>
        <v>43142</v>
      </c>
      <c r="Q12" s="1">
        <f t="shared" ca="1" si="5"/>
        <v>7</v>
      </c>
      <c r="R12" s="1" t="str">
        <f ca="1">IF(COUNTIF(Q$2:Q12,Q12)=1,Q12,"")</f>
        <v/>
      </c>
      <c r="S12" s="9">
        <f t="shared" si="18"/>
        <v>43170</v>
      </c>
      <c r="T12" s="1">
        <f t="shared" ca="1" si="6"/>
        <v>7</v>
      </c>
      <c r="U12" s="2" t="str">
        <f ca="1">IF(COUNTIF(T$2:T12,T12)=1,T12,"")</f>
        <v/>
      </c>
      <c r="V12" s="10">
        <f t="shared" si="19"/>
        <v>43201</v>
      </c>
      <c r="W12" s="1">
        <f t="shared" ca="1" si="7"/>
        <v>4</v>
      </c>
      <c r="X12" s="1" t="str">
        <f ca="1">IF(COUNTIF(W$2:W12,W12)=1,W12,"")</f>
        <v/>
      </c>
      <c r="Y12" s="9">
        <f t="shared" si="20"/>
        <v>43231</v>
      </c>
      <c r="Z12" s="1">
        <f t="shared" ca="1" si="8"/>
        <v>6</v>
      </c>
      <c r="AA12" s="2">
        <f ca="1">IF(COUNTIF(Z$2:Z12,Z12)=1,Z12,"")</f>
        <v>6</v>
      </c>
      <c r="AB12" s="10">
        <f t="shared" si="21"/>
        <v>43262</v>
      </c>
      <c r="AC12" s="1">
        <f t="shared" ca="1" si="9"/>
        <v>7</v>
      </c>
      <c r="AD12" s="1">
        <f ca="1">IF(COUNTIF(AC$2:AC12,AC12)=1,AC12,"")</f>
        <v>7</v>
      </c>
      <c r="AE12" s="9" t="str">
        <f t="shared" si="11"/>
        <v/>
      </c>
      <c r="AF12" s="1" t="str">
        <f>IF(AE12="","",NETWORKDAYS(AE$2,AE12,fériés)-SUMPRODUCT(--(WEEKDAY(AE$2:AE12,2)=3)*ISNA(MATCH(AE$2:AE12,fériés,0))))</f>
        <v/>
      </c>
      <c r="AG12" s="2" t="str">
        <f ca="1">IF(COUNTIF(AF$2:AF12,AF12)=1,AF12,"")</f>
        <v/>
      </c>
    </row>
    <row r="13" spans="1:33" x14ac:dyDescent="0.25">
      <c r="A13" s="9">
        <f t="shared" si="12"/>
        <v>42993</v>
      </c>
      <c r="B13" s="1">
        <f t="shared" ca="1" si="0"/>
        <v>10</v>
      </c>
      <c r="C13" s="2">
        <f ca="1">IF(COUNTIF(B$2:B13,B13)=1,B13,"")</f>
        <v>10</v>
      </c>
      <c r="D13" s="10">
        <f t="shared" si="13"/>
        <v>43020</v>
      </c>
      <c r="E13" s="1">
        <f t="shared" ca="1" si="1"/>
        <v>9</v>
      </c>
      <c r="F13" s="1">
        <f ca="1">IF(COUNTIF(E$2:E13,E13)=1,E13,"")</f>
        <v>9</v>
      </c>
      <c r="G13" s="9">
        <f t="shared" si="14"/>
        <v>43051</v>
      </c>
      <c r="H13" s="1">
        <f t="shared" ca="1" si="2"/>
        <v>5</v>
      </c>
      <c r="I13" s="2" t="str">
        <f ca="1">IF(COUNTIF(H$2:H13,H13)=1,H13,"")</f>
        <v/>
      </c>
      <c r="J13" s="10">
        <f t="shared" si="15"/>
        <v>43081</v>
      </c>
      <c r="K13" s="1">
        <f t="shared" ca="1" si="3"/>
        <v>8</v>
      </c>
      <c r="L13" s="1">
        <f ca="1">IF(COUNTIF(K$2:K13,K13)=1,K13,"")</f>
        <v>8</v>
      </c>
      <c r="M13" s="9">
        <f t="shared" si="16"/>
        <v>43112</v>
      </c>
      <c r="N13" s="1">
        <f t="shared" ca="1" si="4"/>
        <v>5</v>
      </c>
      <c r="O13" s="2">
        <f ca="1">IF(COUNTIF(N$2:N13,N13)=1,N13,"")</f>
        <v>5</v>
      </c>
      <c r="P13" s="10">
        <f t="shared" si="17"/>
        <v>43143</v>
      </c>
      <c r="Q13" s="1">
        <f t="shared" ca="1" si="5"/>
        <v>7</v>
      </c>
      <c r="R13" s="1" t="str">
        <f ca="1">IF(COUNTIF(Q$2:Q13,Q13)=1,Q13,"")</f>
        <v/>
      </c>
      <c r="S13" s="9">
        <f t="shared" si="18"/>
        <v>43171</v>
      </c>
      <c r="T13" s="1">
        <f t="shared" ca="1" si="6"/>
        <v>8</v>
      </c>
      <c r="U13" s="2">
        <f ca="1">IF(COUNTIF(T$2:T13,T13)=1,T13,"")</f>
        <v>8</v>
      </c>
      <c r="V13" s="10">
        <f t="shared" si="19"/>
        <v>43202</v>
      </c>
      <c r="W13" s="1">
        <f t="shared" ca="1" si="7"/>
        <v>4</v>
      </c>
      <c r="X13" s="1" t="str">
        <f ca="1">IF(COUNTIF(W$2:W13,W13)=1,W13,"")</f>
        <v/>
      </c>
      <c r="Y13" s="9">
        <f t="shared" si="20"/>
        <v>43232</v>
      </c>
      <c r="Z13" s="1">
        <f t="shared" ca="1" si="8"/>
        <v>6</v>
      </c>
      <c r="AA13" s="2" t="str">
        <f ca="1">IF(COUNTIF(Z$2:Z13,Z13)=1,Z13,"")</f>
        <v/>
      </c>
      <c r="AB13" s="10">
        <f t="shared" si="21"/>
        <v>43263</v>
      </c>
      <c r="AC13" s="1">
        <f t="shared" ca="1" si="9"/>
        <v>8</v>
      </c>
      <c r="AD13" s="1">
        <f ca="1">IF(COUNTIF(AC$2:AC13,AC13)=1,AC13,"")</f>
        <v>8</v>
      </c>
      <c r="AE13" s="9" t="str">
        <f t="shared" si="11"/>
        <v/>
      </c>
      <c r="AF13" s="1" t="str">
        <f>IF(AE13="","",NETWORKDAYS(AE$2,AE13,fériés)-SUMPRODUCT(--(WEEKDAY(AE$2:AE13,2)=3)*ISNA(MATCH(AE$2:AE13,fériés,0))))</f>
        <v/>
      </c>
      <c r="AG13" s="2" t="str">
        <f ca="1">IF(COUNTIF(AF$2:AF13,AF13)=1,AF13,"")</f>
        <v/>
      </c>
    </row>
    <row r="14" spans="1:33" x14ac:dyDescent="0.25">
      <c r="A14" s="9">
        <f t="shared" si="12"/>
        <v>42994</v>
      </c>
      <c r="B14" s="1">
        <f t="shared" ca="1" si="0"/>
        <v>10</v>
      </c>
      <c r="C14" s="2" t="str">
        <f ca="1">IF(COUNTIF(B$2:B14,B14)=1,B14,"")</f>
        <v/>
      </c>
      <c r="D14" s="10">
        <f t="shared" si="13"/>
        <v>43021</v>
      </c>
      <c r="E14" s="1">
        <f t="shared" ca="1" si="1"/>
        <v>10</v>
      </c>
      <c r="F14" s="1">
        <f ca="1">IF(COUNTIF(E$2:E14,E14)=1,E14,"")</f>
        <v>10</v>
      </c>
      <c r="G14" s="9">
        <f t="shared" si="14"/>
        <v>43052</v>
      </c>
      <c r="H14" s="1">
        <f t="shared" ca="1" si="2"/>
        <v>6</v>
      </c>
      <c r="I14" s="2">
        <f ca="1">IF(COUNTIF(H$2:H14,H14)=1,H14,"")</f>
        <v>6</v>
      </c>
      <c r="J14" s="10">
        <f t="shared" si="15"/>
        <v>43082</v>
      </c>
      <c r="K14" s="1">
        <f t="shared" ca="1" si="3"/>
        <v>9</v>
      </c>
      <c r="L14" s="1">
        <f ca="1">IF(COUNTIF(K$2:K14,K14)=1,K14,"")</f>
        <v>9</v>
      </c>
      <c r="M14" s="9">
        <f t="shared" si="16"/>
        <v>43113</v>
      </c>
      <c r="N14" s="1">
        <f t="shared" ca="1" si="4"/>
        <v>5</v>
      </c>
      <c r="O14" s="2" t="str">
        <f ca="1">IF(COUNTIF(N$2:N14,N14)=1,N14,"")</f>
        <v/>
      </c>
      <c r="P14" s="10">
        <f t="shared" si="17"/>
        <v>43144</v>
      </c>
      <c r="Q14" s="1">
        <f t="shared" ca="1" si="5"/>
        <v>7</v>
      </c>
      <c r="R14" s="1" t="str">
        <f ca="1">IF(COUNTIF(Q$2:Q14,Q14)=1,Q14,"")</f>
        <v/>
      </c>
      <c r="S14" s="9">
        <f t="shared" si="18"/>
        <v>43172</v>
      </c>
      <c r="T14" s="1">
        <f t="shared" ca="1" si="6"/>
        <v>9</v>
      </c>
      <c r="U14" s="2">
        <f ca="1">IF(COUNTIF(T$2:T14,T14)=1,T14,"")</f>
        <v>9</v>
      </c>
      <c r="V14" s="10">
        <f t="shared" si="19"/>
        <v>43203</v>
      </c>
      <c r="W14" s="1">
        <f t="shared" ca="1" si="7"/>
        <v>4</v>
      </c>
      <c r="X14" s="1" t="str">
        <f ca="1">IF(COUNTIF(W$2:W14,W14)=1,W14,"")</f>
        <v/>
      </c>
      <c r="Y14" s="9">
        <f t="shared" si="20"/>
        <v>43233</v>
      </c>
      <c r="Z14" s="1">
        <f t="shared" ca="1" si="8"/>
        <v>6</v>
      </c>
      <c r="AA14" s="2" t="str">
        <f ca="1">IF(COUNTIF(Z$2:Z14,Z14)=1,Z14,"")</f>
        <v/>
      </c>
      <c r="AB14" s="10">
        <f t="shared" si="21"/>
        <v>43264</v>
      </c>
      <c r="AC14" s="1">
        <f t="shared" ca="1" si="9"/>
        <v>9</v>
      </c>
      <c r="AD14" s="1">
        <f ca="1">IF(COUNTIF(AC$2:AC14,AC14)=1,AC14,"")</f>
        <v>9</v>
      </c>
      <c r="AE14" s="9" t="str">
        <f t="shared" si="11"/>
        <v/>
      </c>
      <c r="AF14" s="1" t="str">
        <f>IF(AE14="","",NETWORKDAYS(AE$2,AE14,fériés)-SUMPRODUCT(--(WEEKDAY(AE$2:AE14,2)=3)*ISNA(MATCH(AE$2:AE14,fériés,0))))</f>
        <v/>
      </c>
      <c r="AG14" s="2" t="str">
        <f ca="1">IF(COUNTIF(AF$2:AF14,AF14)=1,AF14,"")</f>
        <v/>
      </c>
    </row>
    <row r="15" spans="1:33" x14ac:dyDescent="0.25">
      <c r="A15" s="9">
        <f t="shared" si="12"/>
        <v>42995</v>
      </c>
      <c r="B15" s="1">
        <f t="shared" ca="1" si="0"/>
        <v>10</v>
      </c>
      <c r="C15" s="2" t="str">
        <f ca="1">IF(COUNTIF(B$2:B15,B15)=1,B15,"")</f>
        <v/>
      </c>
      <c r="D15" s="10">
        <f t="shared" si="13"/>
        <v>43022</v>
      </c>
      <c r="E15" s="1">
        <f t="shared" ca="1" si="1"/>
        <v>10</v>
      </c>
      <c r="F15" s="1" t="str">
        <f ca="1">IF(COUNTIF(E$2:E15,E15)=1,E15,"")</f>
        <v/>
      </c>
      <c r="G15" s="9">
        <f t="shared" si="14"/>
        <v>43053</v>
      </c>
      <c r="H15" s="1">
        <f t="shared" ca="1" si="2"/>
        <v>7</v>
      </c>
      <c r="I15" s="2">
        <f ca="1">IF(COUNTIF(H$2:H15,H15)=1,H15,"")</f>
        <v>7</v>
      </c>
      <c r="J15" s="10">
        <f t="shared" si="15"/>
        <v>43083</v>
      </c>
      <c r="K15" s="1">
        <f t="shared" ca="1" si="3"/>
        <v>10</v>
      </c>
      <c r="L15" s="1">
        <f ca="1">IF(COUNTIF(K$2:K15,K15)=1,K15,"")</f>
        <v>10</v>
      </c>
      <c r="M15" s="9">
        <f t="shared" si="16"/>
        <v>43114</v>
      </c>
      <c r="N15" s="1">
        <f t="shared" ca="1" si="4"/>
        <v>5</v>
      </c>
      <c r="O15" s="2" t="str">
        <f ca="1">IF(COUNTIF(N$2:N15,N15)=1,N15,"")</f>
        <v/>
      </c>
      <c r="P15" s="10">
        <f t="shared" si="17"/>
        <v>43145</v>
      </c>
      <c r="Q15" s="1">
        <f t="shared" ca="1" si="5"/>
        <v>7</v>
      </c>
      <c r="R15" s="1" t="str">
        <f ca="1">IF(COUNTIF(Q$2:Q15,Q15)=1,Q15,"")</f>
        <v/>
      </c>
      <c r="S15" s="9">
        <f t="shared" si="18"/>
        <v>43173</v>
      </c>
      <c r="T15" s="1">
        <f t="shared" ca="1" si="6"/>
        <v>10</v>
      </c>
      <c r="U15" s="2">
        <f ca="1">IF(COUNTIF(T$2:T15,T15)=1,T15,"")</f>
        <v>10</v>
      </c>
      <c r="V15" s="10">
        <f t="shared" si="19"/>
        <v>43204</v>
      </c>
      <c r="W15" s="1">
        <f t="shared" ca="1" si="7"/>
        <v>4</v>
      </c>
      <c r="X15" s="1" t="str">
        <f ca="1">IF(COUNTIF(W$2:W15,W15)=1,W15,"")</f>
        <v/>
      </c>
      <c r="Y15" s="9">
        <f t="shared" si="20"/>
        <v>43234</v>
      </c>
      <c r="Z15" s="1">
        <f t="shared" ca="1" si="8"/>
        <v>7</v>
      </c>
      <c r="AA15" s="2">
        <f ca="1">IF(COUNTIF(Z$2:Z15,Z15)=1,Z15,"")</f>
        <v>7</v>
      </c>
      <c r="AB15" s="10">
        <f t="shared" si="21"/>
        <v>43265</v>
      </c>
      <c r="AC15" s="1">
        <f t="shared" ca="1" si="9"/>
        <v>10</v>
      </c>
      <c r="AD15" s="1">
        <f ca="1">IF(COUNTIF(AC$2:AC15,AC15)=1,AC15,"")</f>
        <v>10</v>
      </c>
      <c r="AE15" s="9" t="str">
        <f t="shared" si="11"/>
        <v/>
      </c>
      <c r="AF15" s="1" t="str">
        <f>IF(AE15="","",NETWORKDAYS(AE$2,AE15,fériés)-SUMPRODUCT(--(WEEKDAY(AE$2:AE15,2)=3)*ISNA(MATCH(AE$2:AE15,fériés,0))))</f>
        <v/>
      </c>
      <c r="AG15" s="2" t="str">
        <f ca="1">IF(COUNTIF(AF$2:AF15,AF15)=1,AF15,"")</f>
        <v/>
      </c>
    </row>
    <row r="16" spans="1:33" x14ac:dyDescent="0.25">
      <c r="A16" s="9">
        <f t="shared" si="12"/>
        <v>42996</v>
      </c>
      <c r="B16" s="1">
        <f t="shared" ca="1" si="0"/>
        <v>11</v>
      </c>
      <c r="C16" s="2">
        <f ca="1">IF(COUNTIF(B$2:B16,B16)=1,B16,"")</f>
        <v>11</v>
      </c>
      <c r="D16" s="10">
        <f t="shared" si="13"/>
        <v>43023</v>
      </c>
      <c r="E16" s="1">
        <f t="shared" ca="1" si="1"/>
        <v>10</v>
      </c>
      <c r="F16" s="1" t="str">
        <f ca="1">IF(COUNTIF(E$2:E16,E16)=1,E16,"")</f>
        <v/>
      </c>
      <c r="G16" s="9">
        <f t="shared" si="14"/>
        <v>43054</v>
      </c>
      <c r="H16" s="1">
        <f t="shared" ca="1" si="2"/>
        <v>8</v>
      </c>
      <c r="I16" s="2">
        <f ca="1">IF(COUNTIF(H$2:H16,H16)=1,H16,"")</f>
        <v>8</v>
      </c>
      <c r="J16" s="10">
        <f t="shared" si="15"/>
        <v>43084</v>
      </c>
      <c r="K16" s="1">
        <f t="shared" ca="1" si="3"/>
        <v>11</v>
      </c>
      <c r="L16" s="1">
        <f ca="1">IF(COUNTIF(K$2:K16,K16)=1,K16,"")</f>
        <v>11</v>
      </c>
      <c r="M16" s="9">
        <f t="shared" si="16"/>
        <v>43115</v>
      </c>
      <c r="N16" s="1">
        <f t="shared" ca="1" si="4"/>
        <v>6</v>
      </c>
      <c r="O16" s="2">
        <f ca="1">IF(COUNTIF(N$2:N16,N16)=1,N16,"")</f>
        <v>6</v>
      </c>
      <c r="P16" s="10">
        <f t="shared" si="17"/>
        <v>43146</v>
      </c>
      <c r="Q16" s="1">
        <f t="shared" ca="1" si="5"/>
        <v>7</v>
      </c>
      <c r="R16" s="1" t="str">
        <f ca="1">IF(COUNTIF(Q$2:Q16,Q16)=1,Q16,"")</f>
        <v/>
      </c>
      <c r="S16" s="9">
        <f t="shared" si="18"/>
        <v>43174</v>
      </c>
      <c r="T16" s="1">
        <f t="shared" ca="1" si="6"/>
        <v>11</v>
      </c>
      <c r="U16" s="2">
        <f ca="1">IF(COUNTIF(T$2:T16,T16)=1,T16,"")</f>
        <v>11</v>
      </c>
      <c r="V16" s="10">
        <f t="shared" si="19"/>
        <v>43205</v>
      </c>
      <c r="W16" s="1">
        <f t="shared" ca="1" si="7"/>
        <v>4</v>
      </c>
      <c r="X16" s="1" t="str">
        <f ca="1">IF(COUNTIF(W$2:W16,W16)=1,W16,"")</f>
        <v/>
      </c>
      <c r="Y16" s="9">
        <f t="shared" si="20"/>
        <v>43235</v>
      </c>
      <c r="Z16" s="1">
        <f t="shared" ca="1" si="8"/>
        <v>8</v>
      </c>
      <c r="AA16" s="2">
        <f ca="1">IF(COUNTIF(Z$2:Z16,Z16)=1,Z16,"")</f>
        <v>8</v>
      </c>
      <c r="AB16" s="10">
        <f t="shared" si="21"/>
        <v>43266</v>
      </c>
      <c r="AC16" s="1">
        <f t="shared" ca="1" si="9"/>
        <v>11</v>
      </c>
      <c r="AD16" s="1">
        <f ca="1">IF(COUNTIF(AC$2:AC16,AC16)=1,AC16,"")</f>
        <v>11</v>
      </c>
      <c r="AE16" s="9" t="str">
        <f t="shared" si="11"/>
        <v/>
      </c>
      <c r="AF16" s="1" t="str">
        <f>IF(AE16="","",NETWORKDAYS(AE$2,AE16,fériés)-SUMPRODUCT(--(WEEKDAY(AE$2:AE16,2)=3)*ISNA(MATCH(AE$2:AE16,fériés,0))))</f>
        <v/>
      </c>
      <c r="AG16" s="2" t="str">
        <f ca="1">IF(COUNTIF(AF$2:AF16,AF16)=1,AF16,"")</f>
        <v/>
      </c>
    </row>
    <row r="17" spans="1:33" x14ac:dyDescent="0.25">
      <c r="A17" s="9">
        <f t="shared" si="12"/>
        <v>42997</v>
      </c>
      <c r="B17" s="1">
        <f t="shared" ca="1" si="0"/>
        <v>12</v>
      </c>
      <c r="C17" s="2">
        <f ca="1">IF(COUNTIF(B$2:B17,B17)=1,B17,"")</f>
        <v>12</v>
      </c>
      <c r="D17" s="10">
        <f t="shared" si="13"/>
        <v>43024</v>
      </c>
      <c r="E17" s="1">
        <f t="shared" ca="1" si="1"/>
        <v>11</v>
      </c>
      <c r="F17" s="1">
        <f ca="1">IF(COUNTIF(E$2:E17,E17)=1,E17,"")</f>
        <v>11</v>
      </c>
      <c r="G17" s="9">
        <f t="shared" si="14"/>
        <v>43055</v>
      </c>
      <c r="H17" s="1">
        <f t="shared" ca="1" si="2"/>
        <v>9</v>
      </c>
      <c r="I17" s="2">
        <f ca="1">IF(COUNTIF(H$2:H17,H17)=1,H17,"")</f>
        <v>9</v>
      </c>
      <c r="J17" s="10">
        <f t="shared" si="15"/>
        <v>43085</v>
      </c>
      <c r="K17" s="1">
        <f t="shared" ca="1" si="3"/>
        <v>11</v>
      </c>
      <c r="L17" s="1" t="str">
        <f ca="1">IF(COUNTIF(K$2:K17,K17)=1,K17,"")</f>
        <v/>
      </c>
      <c r="M17" s="9">
        <f t="shared" si="16"/>
        <v>43116</v>
      </c>
      <c r="N17" s="1">
        <f t="shared" ca="1" si="4"/>
        <v>7</v>
      </c>
      <c r="O17" s="2">
        <f ca="1">IF(COUNTIF(N$2:N17,N17)=1,N17,"")</f>
        <v>7</v>
      </c>
      <c r="P17" s="10">
        <f t="shared" si="17"/>
        <v>43147</v>
      </c>
      <c r="Q17" s="1">
        <f t="shared" ca="1" si="5"/>
        <v>7</v>
      </c>
      <c r="R17" s="1" t="str">
        <f ca="1">IF(COUNTIF(Q$2:Q17,Q17)=1,Q17,"")</f>
        <v/>
      </c>
      <c r="S17" s="9">
        <f t="shared" si="18"/>
        <v>43175</v>
      </c>
      <c r="T17" s="1">
        <f t="shared" ca="1" si="6"/>
        <v>12</v>
      </c>
      <c r="U17" s="2">
        <f ca="1">IF(COUNTIF(T$2:T17,T17)=1,T17,"")</f>
        <v>12</v>
      </c>
      <c r="V17" s="10">
        <f t="shared" si="19"/>
        <v>43206</v>
      </c>
      <c r="W17" s="1">
        <f t="shared" ca="1" si="7"/>
        <v>4</v>
      </c>
      <c r="X17" s="1" t="str">
        <f ca="1">IF(COUNTIF(W$2:W17,W17)=1,W17,"")</f>
        <v/>
      </c>
      <c r="Y17" s="9">
        <f t="shared" si="20"/>
        <v>43236</v>
      </c>
      <c r="Z17" s="1">
        <f t="shared" ca="1" si="8"/>
        <v>9</v>
      </c>
      <c r="AA17" s="2">
        <f ca="1">IF(COUNTIF(Z$2:Z17,Z17)=1,Z17,"")</f>
        <v>9</v>
      </c>
      <c r="AB17" s="10">
        <f t="shared" si="21"/>
        <v>43267</v>
      </c>
      <c r="AC17" s="1">
        <f t="shared" ca="1" si="9"/>
        <v>11</v>
      </c>
      <c r="AD17" s="1" t="str">
        <f ca="1">IF(COUNTIF(AC$2:AC17,AC17)=1,AC17,"")</f>
        <v/>
      </c>
      <c r="AE17" s="9" t="str">
        <f t="shared" si="11"/>
        <v/>
      </c>
      <c r="AF17" s="1" t="str">
        <f>IF(AE17="","",NETWORKDAYS(AE$2,AE17,fériés)-SUMPRODUCT(--(WEEKDAY(AE$2:AE17,2)=3)*ISNA(MATCH(AE$2:AE17,fériés,0))))</f>
        <v/>
      </c>
      <c r="AG17" s="2" t="str">
        <f ca="1">IF(COUNTIF(AF$2:AF17,AF17)=1,AF17,"")</f>
        <v/>
      </c>
    </row>
    <row r="18" spans="1:33" x14ac:dyDescent="0.25">
      <c r="A18" s="9">
        <f t="shared" si="12"/>
        <v>42998</v>
      </c>
      <c r="B18" s="1">
        <f t="shared" ca="1" si="0"/>
        <v>13</v>
      </c>
      <c r="C18" s="2">
        <f ca="1">IF(COUNTIF(B$2:B18,B18)=1,B18,"")</f>
        <v>13</v>
      </c>
      <c r="D18" s="10">
        <f t="shared" si="13"/>
        <v>43025</v>
      </c>
      <c r="E18" s="1">
        <f t="shared" ca="1" si="1"/>
        <v>12</v>
      </c>
      <c r="F18" s="1">
        <f ca="1">IF(COUNTIF(E$2:E18,E18)=1,E18,"")</f>
        <v>12</v>
      </c>
      <c r="G18" s="9">
        <f t="shared" si="14"/>
        <v>43056</v>
      </c>
      <c r="H18" s="1">
        <f t="shared" ca="1" si="2"/>
        <v>10</v>
      </c>
      <c r="I18" s="2">
        <f ca="1">IF(COUNTIF(H$2:H18,H18)=1,H18,"")</f>
        <v>10</v>
      </c>
      <c r="J18" s="10">
        <f t="shared" si="15"/>
        <v>43086</v>
      </c>
      <c r="K18" s="1">
        <f t="shared" ca="1" si="3"/>
        <v>11</v>
      </c>
      <c r="L18" s="1" t="str">
        <f ca="1">IF(COUNTIF(K$2:K18,K18)=1,K18,"")</f>
        <v/>
      </c>
      <c r="M18" s="9">
        <f t="shared" si="16"/>
        <v>43117</v>
      </c>
      <c r="N18" s="1">
        <f t="shared" ca="1" si="4"/>
        <v>8</v>
      </c>
      <c r="O18" s="2">
        <f ca="1">IF(COUNTIF(N$2:N18,N18)=1,N18,"")</f>
        <v>8</v>
      </c>
      <c r="P18" s="10">
        <f t="shared" si="17"/>
        <v>43148</v>
      </c>
      <c r="Q18" s="1">
        <f t="shared" ca="1" si="5"/>
        <v>7</v>
      </c>
      <c r="R18" s="1" t="str">
        <f ca="1">IF(COUNTIF(Q$2:Q18,Q18)=1,Q18,"")</f>
        <v/>
      </c>
      <c r="S18" s="9">
        <f t="shared" si="18"/>
        <v>43176</v>
      </c>
      <c r="T18" s="1">
        <f t="shared" ca="1" si="6"/>
        <v>12</v>
      </c>
      <c r="U18" s="2" t="str">
        <f ca="1">IF(COUNTIF(T$2:T18,T18)=1,T18,"")</f>
        <v/>
      </c>
      <c r="V18" s="10">
        <f t="shared" si="19"/>
        <v>43207</v>
      </c>
      <c r="W18" s="1">
        <f t="shared" ca="1" si="7"/>
        <v>4</v>
      </c>
      <c r="X18" s="1" t="str">
        <f ca="1">IF(COUNTIF(W$2:W18,W18)=1,W18,"")</f>
        <v/>
      </c>
      <c r="Y18" s="9">
        <f t="shared" si="20"/>
        <v>43237</v>
      </c>
      <c r="Z18" s="1">
        <f t="shared" ca="1" si="8"/>
        <v>10</v>
      </c>
      <c r="AA18" s="2">
        <f ca="1">IF(COUNTIF(Z$2:Z18,Z18)=1,Z18,"")</f>
        <v>10</v>
      </c>
      <c r="AB18" s="10">
        <f t="shared" si="21"/>
        <v>43268</v>
      </c>
      <c r="AC18" s="1">
        <f t="shared" ca="1" si="9"/>
        <v>11</v>
      </c>
      <c r="AD18" s="1" t="str">
        <f ca="1">IF(COUNTIF(AC$2:AC18,AC18)=1,AC18,"")</f>
        <v/>
      </c>
      <c r="AE18" s="9" t="str">
        <f t="shared" si="11"/>
        <v/>
      </c>
      <c r="AF18" s="1" t="str">
        <f>IF(AE18="","",NETWORKDAYS(AE$2,AE18,fériés)-SUMPRODUCT(--(WEEKDAY(AE$2:AE18,2)=3)*ISNA(MATCH(AE$2:AE18,fériés,0))))</f>
        <v/>
      </c>
      <c r="AG18" s="2" t="str">
        <f ca="1">IF(COUNTIF(AF$2:AF18,AF18)=1,AF18,"")</f>
        <v/>
      </c>
    </row>
    <row r="19" spans="1:33" x14ac:dyDescent="0.25">
      <c r="A19" s="9">
        <f t="shared" si="12"/>
        <v>42999</v>
      </c>
      <c r="B19" s="1">
        <f t="shared" ca="1" si="0"/>
        <v>14</v>
      </c>
      <c r="C19" s="2">
        <f ca="1">IF(COUNTIF(B$2:B19,B19)=1,B19,"")</f>
        <v>14</v>
      </c>
      <c r="D19" s="10">
        <f t="shared" si="13"/>
        <v>43026</v>
      </c>
      <c r="E19" s="1">
        <f t="shared" ca="1" si="1"/>
        <v>13</v>
      </c>
      <c r="F19" s="1">
        <f ca="1">IF(COUNTIF(E$2:E19,E19)=1,E19,"")</f>
        <v>13</v>
      </c>
      <c r="G19" s="9">
        <f t="shared" si="14"/>
        <v>43057</v>
      </c>
      <c r="H19" s="1">
        <f t="shared" ca="1" si="2"/>
        <v>10</v>
      </c>
      <c r="I19" s="2" t="str">
        <f ca="1">IF(COUNTIF(H$2:H19,H19)=1,H19,"")</f>
        <v/>
      </c>
      <c r="J19" s="10">
        <f t="shared" si="15"/>
        <v>43087</v>
      </c>
      <c r="K19" s="1">
        <f t="shared" ca="1" si="3"/>
        <v>12</v>
      </c>
      <c r="L19" s="1">
        <f ca="1">IF(COUNTIF(K$2:K19,K19)=1,K19,"")</f>
        <v>12</v>
      </c>
      <c r="M19" s="9">
        <f t="shared" si="16"/>
        <v>43118</v>
      </c>
      <c r="N19" s="1">
        <f t="shared" ca="1" si="4"/>
        <v>9</v>
      </c>
      <c r="O19" s="2">
        <f ca="1">IF(COUNTIF(N$2:N19,N19)=1,N19,"")</f>
        <v>9</v>
      </c>
      <c r="P19" s="10">
        <f t="shared" si="17"/>
        <v>43149</v>
      </c>
      <c r="Q19" s="1">
        <f t="shared" ca="1" si="5"/>
        <v>7</v>
      </c>
      <c r="R19" s="1" t="str">
        <f ca="1">IF(COUNTIF(Q$2:Q19,Q19)=1,Q19,"")</f>
        <v/>
      </c>
      <c r="S19" s="9">
        <f t="shared" si="18"/>
        <v>43177</v>
      </c>
      <c r="T19" s="1">
        <f t="shared" ca="1" si="6"/>
        <v>12</v>
      </c>
      <c r="U19" s="2" t="str">
        <f ca="1">IF(COUNTIF(T$2:T19,T19)=1,T19,"")</f>
        <v/>
      </c>
      <c r="V19" s="10">
        <f t="shared" si="19"/>
        <v>43208</v>
      </c>
      <c r="W19" s="1">
        <f t="shared" ca="1" si="7"/>
        <v>4</v>
      </c>
      <c r="X19" s="1" t="str">
        <f ca="1">IF(COUNTIF(W$2:W19,W19)=1,W19,"")</f>
        <v/>
      </c>
      <c r="Y19" s="9">
        <f t="shared" si="20"/>
        <v>43238</v>
      </c>
      <c r="Z19" s="1">
        <f t="shared" ca="1" si="8"/>
        <v>11</v>
      </c>
      <c r="AA19" s="2">
        <f ca="1">IF(COUNTIF(Z$2:Z19,Z19)=1,Z19,"")</f>
        <v>11</v>
      </c>
      <c r="AB19" s="10">
        <f t="shared" si="21"/>
        <v>43269</v>
      </c>
      <c r="AC19" s="1">
        <f t="shared" ca="1" si="9"/>
        <v>12</v>
      </c>
      <c r="AD19" s="1">
        <f ca="1">IF(COUNTIF(AC$2:AC19,AC19)=1,AC19,"")</f>
        <v>12</v>
      </c>
      <c r="AE19" s="9" t="str">
        <f t="shared" si="11"/>
        <v/>
      </c>
      <c r="AF19" s="1" t="str">
        <f>IF(AE19="","",NETWORKDAYS(AE$2,AE19,fériés)-SUMPRODUCT(--(WEEKDAY(AE$2:AE19,2)=3)*ISNA(MATCH(AE$2:AE19,fériés,0))))</f>
        <v/>
      </c>
      <c r="AG19" s="2" t="str">
        <f ca="1">IF(COUNTIF(AF$2:AF19,AF19)=1,AF19,"")</f>
        <v/>
      </c>
    </row>
    <row r="20" spans="1:33" x14ac:dyDescent="0.25">
      <c r="A20" s="9">
        <f t="shared" si="12"/>
        <v>43000</v>
      </c>
      <c r="B20" s="1">
        <f t="shared" ca="1" si="0"/>
        <v>15</v>
      </c>
      <c r="C20" s="2">
        <f ca="1">IF(COUNTIF(B$2:B20,B20)=1,B20,"")</f>
        <v>15</v>
      </c>
      <c r="D20" s="10">
        <f t="shared" si="13"/>
        <v>43027</v>
      </c>
      <c r="E20" s="1">
        <f t="shared" ca="1" si="1"/>
        <v>14</v>
      </c>
      <c r="F20" s="1">
        <f ca="1">IF(COUNTIF(E$2:E20,E20)=1,E20,"")</f>
        <v>14</v>
      </c>
      <c r="G20" s="9">
        <f t="shared" si="14"/>
        <v>43058</v>
      </c>
      <c r="H20" s="1">
        <f t="shared" ca="1" si="2"/>
        <v>10</v>
      </c>
      <c r="I20" s="2" t="str">
        <f ca="1">IF(COUNTIF(H$2:H20,H20)=1,H20,"")</f>
        <v/>
      </c>
      <c r="J20" s="10">
        <f t="shared" si="15"/>
        <v>43088</v>
      </c>
      <c r="K20" s="1">
        <f t="shared" ca="1" si="3"/>
        <v>13</v>
      </c>
      <c r="L20" s="1">
        <f ca="1">IF(COUNTIF(K$2:K20,K20)=1,K20,"")</f>
        <v>13</v>
      </c>
      <c r="M20" s="9">
        <f t="shared" si="16"/>
        <v>43119</v>
      </c>
      <c r="N20" s="1">
        <f t="shared" ca="1" si="4"/>
        <v>10</v>
      </c>
      <c r="O20" s="2">
        <f ca="1">IF(COUNTIF(N$2:N20,N20)=1,N20,"")</f>
        <v>10</v>
      </c>
      <c r="P20" s="10">
        <f t="shared" si="17"/>
        <v>43150</v>
      </c>
      <c r="Q20" s="1">
        <f t="shared" ca="1" si="5"/>
        <v>7</v>
      </c>
      <c r="R20" s="1" t="str">
        <f ca="1">IF(COUNTIF(Q$2:Q20,Q20)=1,Q20,"")</f>
        <v/>
      </c>
      <c r="S20" s="9">
        <f t="shared" si="18"/>
        <v>43178</v>
      </c>
      <c r="T20" s="1">
        <f t="shared" ca="1" si="6"/>
        <v>13</v>
      </c>
      <c r="U20" s="2">
        <f ca="1">IF(COUNTIF(T$2:T20,T20)=1,T20,"")</f>
        <v>13</v>
      </c>
      <c r="V20" s="10">
        <f t="shared" si="19"/>
        <v>43209</v>
      </c>
      <c r="W20" s="1">
        <f t="shared" ca="1" si="7"/>
        <v>4</v>
      </c>
      <c r="X20" s="1" t="str">
        <f ca="1">IF(COUNTIF(W$2:W20,W20)=1,W20,"")</f>
        <v/>
      </c>
      <c r="Y20" s="9">
        <f t="shared" si="20"/>
        <v>43239</v>
      </c>
      <c r="Z20" s="1">
        <f t="shared" ca="1" si="8"/>
        <v>11</v>
      </c>
      <c r="AA20" s="2" t="str">
        <f ca="1">IF(COUNTIF(Z$2:Z20,Z20)=1,Z20,"")</f>
        <v/>
      </c>
      <c r="AB20" s="10">
        <f t="shared" si="21"/>
        <v>43270</v>
      </c>
      <c r="AC20" s="1">
        <f t="shared" ca="1" si="9"/>
        <v>13</v>
      </c>
      <c r="AD20" s="1">
        <f ca="1">IF(COUNTIF(AC$2:AC20,AC20)=1,AC20,"")</f>
        <v>13</v>
      </c>
      <c r="AE20" s="9" t="str">
        <f t="shared" si="11"/>
        <v/>
      </c>
      <c r="AF20" s="1" t="str">
        <f>IF(AE20="","",NETWORKDAYS(AE$2,AE20,fériés)-SUMPRODUCT(--(WEEKDAY(AE$2:AE20,2)=3)*ISNA(MATCH(AE$2:AE20,fériés,0))))</f>
        <v/>
      </c>
      <c r="AG20" s="2" t="str">
        <f ca="1">IF(COUNTIF(AF$2:AF20,AF20)=1,AF20,"")</f>
        <v/>
      </c>
    </row>
    <row r="21" spans="1:33" x14ac:dyDescent="0.25">
      <c r="A21" s="9">
        <f t="shared" si="12"/>
        <v>43001</v>
      </c>
      <c r="B21" s="1">
        <f t="shared" ca="1" si="0"/>
        <v>15</v>
      </c>
      <c r="C21" s="2" t="str">
        <f ca="1">IF(COUNTIF(B$2:B21,B21)=1,B21,"")</f>
        <v/>
      </c>
      <c r="D21" s="10">
        <f t="shared" si="13"/>
        <v>43028</v>
      </c>
      <c r="E21" s="1">
        <f t="shared" ca="1" si="1"/>
        <v>15</v>
      </c>
      <c r="F21" s="1">
        <f ca="1">IF(COUNTIF(E$2:E21,E21)=1,E21,"")</f>
        <v>15</v>
      </c>
      <c r="G21" s="9">
        <f t="shared" si="14"/>
        <v>43059</v>
      </c>
      <c r="H21" s="1">
        <f t="shared" ca="1" si="2"/>
        <v>11</v>
      </c>
      <c r="I21" s="2">
        <f ca="1">IF(COUNTIF(H$2:H21,H21)=1,H21,"")</f>
        <v>11</v>
      </c>
      <c r="J21" s="10">
        <f t="shared" si="15"/>
        <v>43089</v>
      </c>
      <c r="K21" s="1">
        <f t="shared" ca="1" si="3"/>
        <v>14</v>
      </c>
      <c r="L21" s="1">
        <f ca="1">IF(COUNTIF(K$2:K21,K21)=1,K21,"")</f>
        <v>14</v>
      </c>
      <c r="M21" s="9">
        <f t="shared" si="16"/>
        <v>43120</v>
      </c>
      <c r="N21" s="1">
        <f t="shared" ca="1" si="4"/>
        <v>10</v>
      </c>
      <c r="O21" s="2" t="str">
        <f ca="1">IF(COUNTIF(N$2:N21,N21)=1,N21,"")</f>
        <v/>
      </c>
      <c r="P21" s="10">
        <f t="shared" si="17"/>
        <v>43151</v>
      </c>
      <c r="Q21" s="1">
        <f t="shared" ca="1" si="5"/>
        <v>7</v>
      </c>
      <c r="R21" s="1" t="str">
        <f ca="1">IF(COUNTIF(Q$2:Q21,Q21)=1,Q21,"")</f>
        <v/>
      </c>
      <c r="S21" s="9">
        <f t="shared" si="18"/>
        <v>43179</v>
      </c>
      <c r="T21" s="1">
        <f t="shared" ca="1" si="6"/>
        <v>14</v>
      </c>
      <c r="U21" s="2">
        <f ca="1">IF(COUNTIF(T$2:T21,T21)=1,T21,"")</f>
        <v>14</v>
      </c>
      <c r="V21" s="10">
        <f t="shared" si="19"/>
        <v>43210</v>
      </c>
      <c r="W21" s="1">
        <f t="shared" ca="1" si="7"/>
        <v>4</v>
      </c>
      <c r="X21" s="1" t="str">
        <f ca="1">IF(COUNTIF(W$2:W21,W21)=1,W21,"")</f>
        <v/>
      </c>
      <c r="Y21" s="9">
        <f t="shared" si="20"/>
        <v>43240</v>
      </c>
      <c r="Z21" s="1">
        <f t="shared" ca="1" si="8"/>
        <v>11</v>
      </c>
      <c r="AA21" s="2" t="str">
        <f ca="1">IF(COUNTIF(Z$2:Z21,Z21)=1,Z21,"")</f>
        <v/>
      </c>
      <c r="AB21" s="10">
        <f t="shared" si="21"/>
        <v>43271</v>
      </c>
      <c r="AC21" s="1">
        <f t="shared" ca="1" si="9"/>
        <v>14</v>
      </c>
      <c r="AD21" s="1">
        <f ca="1">IF(COUNTIF(AC$2:AC21,AC21)=1,AC21,"")</f>
        <v>14</v>
      </c>
      <c r="AE21" s="9" t="str">
        <f t="shared" si="11"/>
        <v/>
      </c>
      <c r="AF21" s="1" t="str">
        <f>IF(AE21="","",NETWORKDAYS(AE$2,AE21,fériés)-SUMPRODUCT(--(WEEKDAY(AE$2:AE21,2)=3)*ISNA(MATCH(AE$2:AE21,fériés,0))))</f>
        <v/>
      </c>
      <c r="AG21" s="2" t="str">
        <f ca="1">IF(COUNTIF(AF$2:AF21,AF21)=1,AF21,"")</f>
        <v/>
      </c>
    </row>
    <row r="22" spans="1:33" x14ac:dyDescent="0.25">
      <c r="A22" s="9">
        <f t="shared" si="12"/>
        <v>43002</v>
      </c>
      <c r="B22" s="1">
        <f t="shared" ca="1" si="0"/>
        <v>15</v>
      </c>
      <c r="C22" s="2" t="str">
        <f ca="1">IF(COUNTIF(B$2:B22,B22)=1,B22,"")</f>
        <v/>
      </c>
      <c r="D22" s="10">
        <f t="shared" si="13"/>
        <v>43029</v>
      </c>
      <c r="E22" s="1">
        <f t="shared" ca="1" si="1"/>
        <v>15</v>
      </c>
      <c r="F22" s="1" t="str">
        <f ca="1">IF(COUNTIF(E$2:E22,E22)=1,E22,"")</f>
        <v/>
      </c>
      <c r="G22" s="9">
        <f t="shared" si="14"/>
        <v>43060</v>
      </c>
      <c r="H22" s="1">
        <f t="shared" ca="1" si="2"/>
        <v>12</v>
      </c>
      <c r="I22" s="2">
        <f ca="1">IF(COUNTIF(H$2:H22,H22)=1,H22,"")</f>
        <v>12</v>
      </c>
      <c r="J22" s="10">
        <f t="shared" si="15"/>
        <v>43090</v>
      </c>
      <c r="K22" s="1">
        <f t="shared" ca="1" si="3"/>
        <v>15</v>
      </c>
      <c r="L22" s="1">
        <f ca="1">IF(COUNTIF(K$2:K22,K22)=1,K22,"")</f>
        <v>15</v>
      </c>
      <c r="M22" s="9">
        <f t="shared" si="16"/>
        <v>43121</v>
      </c>
      <c r="N22" s="1">
        <f t="shared" ca="1" si="4"/>
        <v>10</v>
      </c>
      <c r="O22" s="2" t="str">
        <f ca="1">IF(COUNTIF(N$2:N22,N22)=1,N22,"")</f>
        <v/>
      </c>
      <c r="P22" s="10">
        <f t="shared" si="17"/>
        <v>43152</v>
      </c>
      <c r="Q22" s="1">
        <f t="shared" ca="1" si="5"/>
        <v>7</v>
      </c>
      <c r="R22" s="1" t="str">
        <f ca="1">IF(COUNTIF(Q$2:Q22,Q22)=1,Q22,"")</f>
        <v/>
      </c>
      <c r="S22" s="9">
        <f t="shared" si="18"/>
        <v>43180</v>
      </c>
      <c r="T22" s="1">
        <f t="shared" ca="1" si="6"/>
        <v>15</v>
      </c>
      <c r="U22" s="2">
        <f ca="1">IF(COUNTIF(T$2:T22,T22)=1,T22,"")</f>
        <v>15</v>
      </c>
      <c r="V22" s="10">
        <f t="shared" si="19"/>
        <v>43211</v>
      </c>
      <c r="W22" s="1">
        <f t="shared" ca="1" si="7"/>
        <v>4</v>
      </c>
      <c r="X22" s="1" t="str">
        <f ca="1">IF(COUNTIF(W$2:W22,W22)=1,W22,"")</f>
        <v/>
      </c>
      <c r="Y22" s="9">
        <f t="shared" si="20"/>
        <v>43241</v>
      </c>
      <c r="Z22" s="1">
        <f t="shared" ca="1" si="8"/>
        <v>11</v>
      </c>
      <c r="AA22" s="2" t="str">
        <f ca="1">IF(COUNTIF(Z$2:Z22,Z22)=1,Z22,"")</f>
        <v/>
      </c>
      <c r="AB22" s="10">
        <f t="shared" si="21"/>
        <v>43272</v>
      </c>
      <c r="AC22" s="1">
        <f t="shared" ca="1" si="9"/>
        <v>15</v>
      </c>
      <c r="AD22" s="1">
        <f ca="1">IF(COUNTIF(AC$2:AC22,AC22)=1,AC22,"")</f>
        <v>15</v>
      </c>
      <c r="AE22" s="9" t="str">
        <f t="shared" si="11"/>
        <v/>
      </c>
      <c r="AF22" s="1" t="str">
        <f>IF(AE22="","",NETWORKDAYS(AE$2,AE22,fériés)-SUMPRODUCT(--(WEEKDAY(AE$2:AE22,2)=3)*ISNA(MATCH(AE$2:AE22,fériés,0))))</f>
        <v/>
      </c>
      <c r="AG22" s="2" t="str">
        <f ca="1">IF(COUNTIF(AF$2:AF22,AF22)=1,AF22,"")</f>
        <v/>
      </c>
    </row>
    <row r="23" spans="1:33" x14ac:dyDescent="0.25">
      <c r="A23" s="9">
        <f t="shared" si="12"/>
        <v>43003</v>
      </c>
      <c r="B23" s="1">
        <f t="shared" ca="1" si="0"/>
        <v>16</v>
      </c>
      <c r="C23" s="2">
        <f ca="1">IF(COUNTIF(B$2:B23,B23)=1,B23,"")</f>
        <v>16</v>
      </c>
      <c r="D23" s="10">
        <f t="shared" si="13"/>
        <v>43030</v>
      </c>
      <c r="E23" s="1">
        <f t="shared" ca="1" si="1"/>
        <v>15</v>
      </c>
      <c r="F23" s="1" t="str">
        <f ca="1">IF(COUNTIF(E$2:E23,E23)=1,E23,"")</f>
        <v/>
      </c>
      <c r="G23" s="9">
        <f t="shared" si="14"/>
        <v>43061</v>
      </c>
      <c r="H23" s="1">
        <f t="shared" ca="1" si="2"/>
        <v>13</v>
      </c>
      <c r="I23" s="2">
        <f ca="1">IF(COUNTIF(H$2:H23,H23)=1,H23,"")</f>
        <v>13</v>
      </c>
      <c r="J23" s="10">
        <f t="shared" si="15"/>
        <v>43091</v>
      </c>
      <c r="K23" s="1">
        <f t="shared" ca="1" si="3"/>
        <v>16</v>
      </c>
      <c r="L23" s="1">
        <f ca="1">IF(COUNTIF(K$2:K23,K23)=1,K23,"")</f>
        <v>16</v>
      </c>
      <c r="M23" s="9">
        <f t="shared" si="16"/>
        <v>43122</v>
      </c>
      <c r="N23" s="1">
        <f t="shared" ca="1" si="4"/>
        <v>11</v>
      </c>
      <c r="O23" s="2">
        <f ca="1">IF(COUNTIF(N$2:N23,N23)=1,N23,"")</f>
        <v>11</v>
      </c>
      <c r="P23" s="10">
        <f t="shared" si="17"/>
        <v>43153</v>
      </c>
      <c r="Q23" s="1">
        <f t="shared" ca="1" si="5"/>
        <v>7</v>
      </c>
      <c r="R23" s="1" t="str">
        <f ca="1">IF(COUNTIF(Q$2:Q23,Q23)=1,Q23,"")</f>
        <v/>
      </c>
      <c r="S23" s="9">
        <f t="shared" si="18"/>
        <v>43181</v>
      </c>
      <c r="T23" s="1">
        <f t="shared" ca="1" si="6"/>
        <v>16</v>
      </c>
      <c r="U23" s="2">
        <f ca="1">IF(COUNTIF(T$2:T23,T23)=1,T23,"")</f>
        <v>16</v>
      </c>
      <c r="V23" s="10">
        <f t="shared" si="19"/>
        <v>43212</v>
      </c>
      <c r="W23" s="1">
        <f t="shared" ca="1" si="7"/>
        <v>4</v>
      </c>
      <c r="X23" s="1" t="str">
        <f ca="1">IF(COUNTIF(W$2:W23,W23)=1,W23,"")</f>
        <v/>
      </c>
      <c r="Y23" s="9">
        <f t="shared" si="20"/>
        <v>43242</v>
      </c>
      <c r="Z23" s="1">
        <f t="shared" ca="1" si="8"/>
        <v>12</v>
      </c>
      <c r="AA23" s="2">
        <f ca="1">IF(COUNTIF(Z$2:Z23,Z23)=1,Z23,"")</f>
        <v>12</v>
      </c>
      <c r="AB23" s="10">
        <f t="shared" si="21"/>
        <v>43273</v>
      </c>
      <c r="AC23" s="1">
        <f t="shared" ca="1" si="9"/>
        <v>16</v>
      </c>
      <c r="AD23" s="1">
        <f ca="1">IF(COUNTIF(AC$2:AC23,AC23)=1,AC23,"")</f>
        <v>16</v>
      </c>
      <c r="AE23" s="9" t="str">
        <f t="shared" si="11"/>
        <v/>
      </c>
      <c r="AF23" s="1" t="str">
        <f>IF(AE23="","",NETWORKDAYS(AE$2,AE23,fériés)-SUMPRODUCT(--(WEEKDAY(AE$2:AE23,2)=3)*ISNA(MATCH(AE$2:AE23,fériés,0))))</f>
        <v/>
      </c>
      <c r="AG23" s="2" t="str">
        <f ca="1">IF(COUNTIF(AF$2:AF23,AF23)=1,AF23,"")</f>
        <v/>
      </c>
    </row>
    <row r="24" spans="1:33" x14ac:dyDescent="0.25">
      <c r="A24" s="9">
        <f t="shared" si="12"/>
        <v>43004</v>
      </c>
      <c r="B24" s="1">
        <f t="shared" ca="1" si="0"/>
        <v>17</v>
      </c>
      <c r="C24" s="2">
        <f ca="1">IF(COUNTIF(B$2:B24,B24)=1,B24,"")</f>
        <v>17</v>
      </c>
      <c r="D24" s="10">
        <f t="shared" si="13"/>
        <v>43031</v>
      </c>
      <c r="E24" s="1">
        <f t="shared" ca="1" si="1"/>
        <v>15</v>
      </c>
      <c r="F24" s="1" t="str">
        <f ca="1">IF(COUNTIF(E$2:E24,E24)=1,E24,"")</f>
        <v/>
      </c>
      <c r="G24" s="9">
        <f t="shared" si="14"/>
        <v>43062</v>
      </c>
      <c r="H24" s="1">
        <f t="shared" ca="1" si="2"/>
        <v>14</v>
      </c>
      <c r="I24" s="2">
        <f ca="1">IF(COUNTIF(H$2:H24,H24)=1,H24,"")</f>
        <v>14</v>
      </c>
      <c r="J24" s="10">
        <f t="shared" si="15"/>
        <v>43092</v>
      </c>
      <c r="K24" s="1">
        <f t="shared" ca="1" si="3"/>
        <v>16</v>
      </c>
      <c r="L24" s="1" t="str">
        <f ca="1">IF(COUNTIF(K$2:K24,K24)=1,K24,"")</f>
        <v/>
      </c>
      <c r="M24" s="9">
        <f t="shared" si="16"/>
        <v>43123</v>
      </c>
      <c r="N24" s="1">
        <f t="shared" ca="1" si="4"/>
        <v>12</v>
      </c>
      <c r="O24" s="2">
        <f ca="1">IF(COUNTIF(N$2:N24,N24)=1,N24,"")</f>
        <v>12</v>
      </c>
      <c r="P24" s="10">
        <f t="shared" si="17"/>
        <v>43154</v>
      </c>
      <c r="Q24" s="1">
        <f t="shared" ca="1" si="5"/>
        <v>7</v>
      </c>
      <c r="R24" s="1" t="str">
        <f ca="1">IF(COUNTIF(Q$2:Q24,Q24)=1,Q24,"")</f>
        <v/>
      </c>
      <c r="S24" s="9">
        <f t="shared" si="18"/>
        <v>43182</v>
      </c>
      <c r="T24" s="1">
        <f t="shared" ca="1" si="6"/>
        <v>17</v>
      </c>
      <c r="U24" s="2">
        <f ca="1">IF(COUNTIF(T$2:T24,T24)=1,T24,"")</f>
        <v>17</v>
      </c>
      <c r="V24" s="10">
        <f t="shared" si="19"/>
        <v>43213</v>
      </c>
      <c r="W24" s="1">
        <f t="shared" ca="1" si="7"/>
        <v>5</v>
      </c>
      <c r="X24" s="1">
        <f ca="1">IF(COUNTIF(W$2:W24,W24)=1,W24,"")</f>
        <v>5</v>
      </c>
      <c r="Y24" s="9">
        <f t="shared" si="20"/>
        <v>43243</v>
      </c>
      <c r="Z24" s="1">
        <f t="shared" ca="1" si="8"/>
        <v>13</v>
      </c>
      <c r="AA24" s="2">
        <f ca="1">IF(COUNTIF(Z$2:Z24,Z24)=1,Z24,"")</f>
        <v>13</v>
      </c>
      <c r="AB24" s="10">
        <f t="shared" si="21"/>
        <v>43274</v>
      </c>
      <c r="AC24" s="1">
        <f t="shared" ca="1" si="9"/>
        <v>16</v>
      </c>
      <c r="AD24" s="1" t="str">
        <f ca="1">IF(COUNTIF(AC$2:AC24,AC24)=1,AC24,"")</f>
        <v/>
      </c>
      <c r="AE24" s="9" t="str">
        <f t="shared" si="11"/>
        <v/>
      </c>
      <c r="AF24" s="1" t="str">
        <f>IF(AE24="","",NETWORKDAYS(AE$2,AE24,fériés)-SUMPRODUCT(--(WEEKDAY(AE$2:AE24,2)=3)*ISNA(MATCH(AE$2:AE24,fériés,0))))</f>
        <v/>
      </c>
      <c r="AG24" s="2" t="str">
        <f ca="1">IF(COUNTIF(AF$2:AF24,AF24)=1,AF24,"")</f>
        <v/>
      </c>
    </row>
    <row r="25" spans="1:33" x14ac:dyDescent="0.25">
      <c r="A25" s="9">
        <f t="shared" si="12"/>
        <v>43005</v>
      </c>
      <c r="B25" s="1">
        <f t="shared" ca="1" si="0"/>
        <v>18</v>
      </c>
      <c r="C25" s="2">
        <f ca="1">IF(COUNTIF(B$2:B25,B25)=1,B25,"")</f>
        <v>18</v>
      </c>
      <c r="D25" s="10">
        <f t="shared" si="13"/>
        <v>43032</v>
      </c>
      <c r="E25" s="1">
        <f t="shared" ca="1" si="1"/>
        <v>15</v>
      </c>
      <c r="F25" s="1" t="str">
        <f ca="1">IF(COUNTIF(E$2:E25,E25)=1,E25,"")</f>
        <v/>
      </c>
      <c r="G25" s="9">
        <f t="shared" si="14"/>
        <v>43063</v>
      </c>
      <c r="H25" s="1">
        <f t="shared" ca="1" si="2"/>
        <v>15</v>
      </c>
      <c r="I25" s="2">
        <f ca="1">IF(COUNTIF(H$2:H25,H25)=1,H25,"")</f>
        <v>15</v>
      </c>
      <c r="J25" s="10">
        <f t="shared" si="15"/>
        <v>43093</v>
      </c>
      <c r="K25" s="1">
        <f t="shared" ca="1" si="3"/>
        <v>16</v>
      </c>
      <c r="L25" s="1" t="str">
        <f ca="1">IF(COUNTIF(K$2:K25,K25)=1,K25,"")</f>
        <v/>
      </c>
      <c r="M25" s="9">
        <f t="shared" si="16"/>
        <v>43124</v>
      </c>
      <c r="N25" s="1">
        <f t="shared" ca="1" si="4"/>
        <v>13</v>
      </c>
      <c r="O25" s="2">
        <f ca="1">IF(COUNTIF(N$2:N25,N25)=1,N25,"")</f>
        <v>13</v>
      </c>
      <c r="P25" s="10">
        <f t="shared" si="17"/>
        <v>43155</v>
      </c>
      <c r="Q25" s="1">
        <f t="shared" ca="1" si="5"/>
        <v>7</v>
      </c>
      <c r="R25" s="1" t="str">
        <f ca="1">IF(COUNTIF(Q$2:Q25,Q25)=1,Q25,"")</f>
        <v/>
      </c>
      <c r="S25" s="9">
        <f t="shared" si="18"/>
        <v>43183</v>
      </c>
      <c r="T25" s="1">
        <f t="shared" ca="1" si="6"/>
        <v>17</v>
      </c>
      <c r="U25" s="2" t="str">
        <f ca="1">IF(COUNTIF(T$2:T25,T25)=1,T25,"")</f>
        <v/>
      </c>
      <c r="V25" s="10">
        <f t="shared" si="19"/>
        <v>43214</v>
      </c>
      <c r="W25" s="1">
        <f t="shared" ca="1" si="7"/>
        <v>6</v>
      </c>
      <c r="X25" s="1">
        <f ca="1">IF(COUNTIF(W$2:W25,W25)=1,W25,"")</f>
        <v>6</v>
      </c>
      <c r="Y25" s="9">
        <f t="shared" si="20"/>
        <v>43244</v>
      </c>
      <c r="Z25" s="1">
        <f t="shared" ca="1" si="8"/>
        <v>14</v>
      </c>
      <c r="AA25" s="2">
        <f ca="1">IF(COUNTIF(Z$2:Z25,Z25)=1,Z25,"")</f>
        <v>14</v>
      </c>
      <c r="AB25" s="10">
        <f t="shared" si="21"/>
        <v>43275</v>
      </c>
      <c r="AC25" s="1">
        <f t="shared" ca="1" si="9"/>
        <v>16</v>
      </c>
      <c r="AD25" s="1" t="str">
        <f ca="1">IF(COUNTIF(AC$2:AC25,AC25)=1,AC25,"")</f>
        <v/>
      </c>
      <c r="AE25" s="9" t="str">
        <f t="shared" si="11"/>
        <v/>
      </c>
      <c r="AF25" s="1" t="str">
        <f>IF(AE25="","",NETWORKDAYS(AE$2,AE25,fériés)-SUMPRODUCT(--(WEEKDAY(AE$2:AE25,2)=3)*ISNA(MATCH(AE$2:AE25,fériés,0))))</f>
        <v/>
      </c>
      <c r="AG25" s="2" t="str">
        <f ca="1">IF(COUNTIF(AF$2:AF25,AF25)=1,AF25,"")</f>
        <v/>
      </c>
    </row>
    <row r="26" spans="1:33" x14ac:dyDescent="0.25">
      <c r="A26" s="9">
        <f t="shared" si="12"/>
        <v>43006</v>
      </c>
      <c r="B26" s="1">
        <f t="shared" ca="1" si="0"/>
        <v>19</v>
      </c>
      <c r="C26" s="2">
        <f ca="1">IF(COUNTIF(B$2:B26,B26)=1,B26,"")</f>
        <v>19</v>
      </c>
      <c r="D26" s="10">
        <f t="shared" si="13"/>
        <v>43033</v>
      </c>
      <c r="E26" s="1">
        <f t="shared" ca="1" si="1"/>
        <v>15</v>
      </c>
      <c r="F26" s="1" t="str">
        <f ca="1">IF(COUNTIF(E$2:E26,E26)=1,E26,"")</f>
        <v/>
      </c>
      <c r="G26" s="9">
        <f t="shared" si="14"/>
        <v>43064</v>
      </c>
      <c r="H26" s="1">
        <f t="shared" ca="1" si="2"/>
        <v>15</v>
      </c>
      <c r="I26" s="2" t="str">
        <f ca="1">IF(COUNTIF(H$2:H26,H26)=1,H26,"")</f>
        <v/>
      </c>
      <c r="J26" s="10">
        <f t="shared" si="15"/>
        <v>43094</v>
      </c>
      <c r="K26" s="1">
        <f t="shared" ca="1" si="3"/>
        <v>16</v>
      </c>
      <c r="L26" s="1" t="str">
        <f ca="1">IF(COUNTIF(K$2:K26,K26)=1,K26,"")</f>
        <v/>
      </c>
      <c r="M26" s="9">
        <f t="shared" si="16"/>
        <v>43125</v>
      </c>
      <c r="N26" s="1">
        <f t="shared" ca="1" si="4"/>
        <v>14</v>
      </c>
      <c r="O26" s="2">
        <f ca="1">IF(COUNTIF(N$2:N26,N26)=1,N26,"")</f>
        <v>14</v>
      </c>
      <c r="P26" s="10">
        <f t="shared" si="17"/>
        <v>43156</v>
      </c>
      <c r="Q26" s="1">
        <f t="shared" ca="1" si="5"/>
        <v>7</v>
      </c>
      <c r="R26" s="1" t="str">
        <f ca="1">IF(COUNTIF(Q$2:Q26,Q26)=1,Q26,"")</f>
        <v/>
      </c>
      <c r="S26" s="9">
        <f t="shared" si="18"/>
        <v>43184</v>
      </c>
      <c r="T26" s="1">
        <f t="shared" ca="1" si="6"/>
        <v>17</v>
      </c>
      <c r="U26" s="2" t="str">
        <f ca="1">IF(COUNTIF(T$2:T26,T26)=1,T26,"")</f>
        <v/>
      </c>
      <c r="V26" s="10">
        <f t="shared" si="19"/>
        <v>43215</v>
      </c>
      <c r="W26" s="1">
        <f t="shared" ca="1" si="7"/>
        <v>7</v>
      </c>
      <c r="X26" s="1">
        <f ca="1">IF(COUNTIF(W$2:W26,W26)=1,W26,"")</f>
        <v>7</v>
      </c>
      <c r="Y26" s="9">
        <f t="shared" si="20"/>
        <v>43245</v>
      </c>
      <c r="Z26" s="1">
        <f t="shared" ca="1" si="8"/>
        <v>15</v>
      </c>
      <c r="AA26" s="2">
        <f ca="1">IF(COUNTIF(Z$2:Z26,Z26)=1,Z26,"")</f>
        <v>15</v>
      </c>
      <c r="AB26" s="10">
        <f t="shared" si="21"/>
        <v>43276</v>
      </c>
      <c r="AC26" s="1">
        <f t="shared" ca="1" si="9"/>
        <v>17</v>
      </c>
      <c r="AD26" s="1">
        <f ca="1">IF(COUNTIF(AC$2:AC26,AC26)=1,AC26,"")</f>
        <v>17</v>
      </c>
      <c r="AE26" s="9" t="str">
        <f t="shared" si="11"/>
        <v/>
      </c>
      <c r="AF26" s="1" t="str">
        <f>IF(AE26="","",NETWORKDAYS(AE$2,AE26,fériés)-SUMPRODUCT(--(WEEKDAY(AE$2:AE26,2)=3)*ISNA(MATCH(AE$2:AE26,fériés,0))))</f>
        <v/>
      </c>
      <c r="AG26" s="2" t="str">
        <f ca="1">IF(COUNTIF(AF$2:AF26,AF26)=1,AF26,"")</f>
        <v/>
      </c>
    </row>
    <row r="27" spans="1:33" x14ac:dyDescent="0.25">
      <c r="A27" s="9">
        <f t="shared" si="12"/>
        <v>43007</v>
      </c>
      <c r="B27" s="1">
        <f t="shared" ca="1" si="0"/>
        <v>20</v>
      </c>
      <c r="C27" s="2">
        <f ca="1">IF(COUNTIF(B$2:B27,B27)=1,B27,"")</f>
        <v>20</v>
      </c>
      <c r="D27" s="10">
        <f t="shared" si="13"/>
        <v>43034</v>
      </c>
      <c r="E27" s="1">
        <f t="shared" ca="1" si="1"/>
        <v>15</v>
      </c>
      <c r="F27" s="1" t="str">
        <f ca="1">IF(COUNTIF(E$2:E27,E27)=1,E27,"")</f>
        <v/>
      </c>
      <c r="G27" s="9">
        <f t="shared" si="14"/>
        <v>43065</v>
      </c>
      <c r="H27" s="1">
        <f t="shared" ca="1" si="2"/>
        <v>15</v>
      </c>
      <c r="I27" s="2" t="str">
        <f ca="1">IF(COUNTIF(H$2:H27,H27)=1,H27,"")</f>
        <v/>
      </c>
      <c r="J27" s="10">
        <f t="shared" si="15"/>
        <v>43095</v>
      </c>
      <c r="K27" s="1">
        <f t="shared" ca="1" si="3"/>
        <v>16</v>
      </c>
      <c r="L27" s="1" t="str">
        <f ca="1">IF(COUNTIF(K$2:K27,K27)=1,K27,"")</f>
        <v/>
      </c>
      <c r="M27" s="9">
        <f t="shared" si="16"/>
        <v>43126</v>
      </c>
      <c r="N27" s="1">
        <f t="shared" ca="1" si="4"/>
        <v>15</v>
      </c>
      <c r="O27" s="2">
        <f ca="1">IF(COUNTIF(N$2:N27,N27)=1,N27,"")</f>
        <v>15</v>
      </c>
      <c r="P27" s="10">
        <f t="shared" si="17"/>
        <v>43157</v>
      </c>
      <c r="Q27" s="1">
        <f t="shared" ca="1" si="5"/>
        <v>8</v>
      </c>
      <c r="R27" s="1">
        <f ca="1">IF(COUNTIF(Q$2:Q27,Q27)=1,Q27,"")</f>
        <v>8</v>
      </c>
      <c r="S27" s="9">
        <f t="shared" si="18"/>
        <v>43185</v>
      </c>
      <c r="T27" s="1">
        <f t="shared" ca="1" si="6"/>
        <v>18</v>
      </c>
      <c r="U27" s="2">
        <f ca="1">IF(COUNTIF(T$2:T27,T27)=1,T27,"")</f>
        <v>18</v>
      </c>
      <c r="V27" s="10">
        <f t="shared" si="19"/>
        <v>43216</v>
      </c>
      <c r="W27" s="1">
        <f t="shared" ca="1" si="7"/>
        <v>8</v>
      </c>
      <c r="X27" s="1">
        <f ca="1">IF(COUNTIF(W$2:W27,W27)=1,W27,"")</f>
        <v>8</v>
      </c>
      <c r="Y27" s="9">
        <f t="shared" si="20"/>
        <v>43246</v>
      </c>
      <c r="Z27" s="1">
        <f t="shared" ca="1" si="8"/>
        <v>15</v>
      </c>
      <c r="AA27" s="2" t="str">
        <f ca="1">IF(COUNTIF(Z$2:Z27,Z27)=1,Z27,"")</f>
        <v/>
      </c>
      <c r="AB27" s="10">
        <f t="shared" si="21"/>
        <v>43277</v>
      </c>
      <c r="AC27" s="1">
        <f t="shared" ca="1" si="9"/>
        <v>18</v>
      </c>
      <c r="AD27" s="1">
        <f ca="1">IF(COUNTIF(AC$2:AC27,AC27)=1,AC27,"")</f>
        <v>18</v>
      </c>
      <c r="AE27" s="9" t="str">
        <f t="shared" si="11"/>
        <v/>
      </c>
      <c r="AF27" s="1" t="str">
        <f>IF(AE27="","",NETWORKDAYS(AE$2,AE27,fériés)-SUMPRODUCT(--(WEEKDAY(AE$2:AE27,2)=3)*ISNA(MATCH(AE$2:AE27,fériés,0))))</f>
        <v/>
      </c>
      <c r="AG27" s="2" t="str">
        <f ca="1">IF(COUNTIF(AF$2:AF27,AF27)=1,AF27,"")</f>
        <v/>
      </c>
    </row>
    <row r="28" spans="1:33" x14ac:dyDescent="0.25">
      <c r="A28" s="9">
        <f t="shared" si="12"/>
        <v>43008</v>
      </c>
      <c r="B28" s="1">
        <f t="shared" ca="1" si="0"/>
        <v>20</v>
      </c>
      <c r="C28" s="2" t="str">
        <f ca="1">IF(COUNTIF(B$2:B28,B28)=1,B28,"")</f>
        <v/>
      </c>
      <c r="D28" s="10">
        <f t="shared" si="13"/>
        <v>43035</v>
      </c>
      <c r="E28" s="1">
        <f t="shared" ca="1" si="1"/>
        <v>15</v>
      </c>
      <c r="F28" s="1" t="str">
        <f ca="1">IF(COUNTIF(E$2:E28,E28)=1,E28,"")</f>
        <v/>
      </c>
      <c r="G28" s="9">
        <f t="shared" si="14"/>
        <v>43066</v>
      </c>
      <c r="H28" s="1">
        <f t="shared" ca="1" si="2"/>
        <v>16</v>
      </c>
      <c r="I28" s="2">
        <f ca="1">IF(COUNTIF(H$2:H28,H28)=1,H28,"")</f>
        <v>16</v>
      </c>
      <c r="J28" s="10">
        <f t="shared" si="15"/>
        <v>43096</v>
      </c>
      <c r="K28" s="1">
        <f t="shared" ca="1" si="3"/>
        <v>16</v>
      </c>
      <c r="L28" s="1" t="str">
        <f ca="1">IF(COUNTIF(K$2:K28,K28)=1,K28,"")</f>
        <v/>
      </c>
      <c r="M28" s="9">
        <f t="shared" si="16"/>
        <v>43127</v>
      </c>
      <c r="N28" s="1">
        <f t="shared" ca="1" si="4"/>
        <v>15</v>
      </c>
      <c r="O28" s="2" t="str">
        <f ca="1">IF(COUNTIF(N$2:N28,N28)=1,N28,"")</f>
        <v/>
      </c>
      <c r="P28" s="10">
        <f t="shared" si="17"/>
        <v>43158</v>
      </c>
      <c r="Q28" s="1">
        <f t="shared" ca="1" si="5"/>
        <v>9</v>
      </c>
      <c r="R28" s="1">
        <f ca="1">IF(COUNTIF(Q$2:Q28,Q28)=1,Q28,"")</f>
        <v>9</v>
      </c>
      <c r="S28" s="9">
        <f t="shared" si="18"/>
        <v>43186</v>
      </c>
      <c r="T28" s="1">
        <f t="shared" ca="1" si="6"/>
        <v>19</v>
      </c>
      <c r="U28" s="2">
        <f ca="1">IF(COUNTIF(T$2:T28,T28)=1,T28,"")</f>
        <v>19</v>
      </c>
      <c r="V28" s="10">
        <f t="shared" si="19"/>
        <v>43217</v>
      </c>
      <c r="W28" s="1">
        <f t="shared" ca="1" si="7"/>
        <v>9</v>
      </c>
      <c r="X28" s="1">
        <f ca="1">IF(COUNTIF(W$2:W28,W28)=1,W28,"")</f>
        <v>9</v>
      </c>
      <c r="Y28" s="9">
        <f t="shared" si="20"/>
        <v>43247</v>
      </c>
      <c r="Z28" s="1">
        <f t="shared" ca="1" si="8"/>
        <v>15</v>
      </c>
      <c r="AA28" s="2" t="str">
        <f ca="1">IF(COUNTIF(Z$2:Z28,Z28)=1,Z28,"")</f>
        <v/>
      </c>
      <c r="AB28" s="10">
        <f t="shared" si="21"/>
        <v>43278</v>
      </c>
      <c r="AC28" s="1">
        <f t="shared" ca="1" si="9"/>
        <v>19</v>
      </c>
      <c r="AD28" s="1">
        <f ca="1">IF(COUNTIF(AC$2:AC28,AC28)=1,AC28,"")</f>
        <v>19</v>
      </c>
      <c r="AE28" s="9" t="str">
        <f t="shared" si="11"/>
        <v/>
      </c>
      <c r="AF28" s="1" t="str">
        <f>IF(AE28="","",NETWORKDAYS(AE$2,AE28,fériés)-SUMPRODUCT(--(WEEKDAY(AE$2:AE28,2)=3)*ISNA(MATCH(AE$2:AE28,fériés,0))))</f>
        <v/>
      </c>
      <c r="AG28" s="2" t="str">
        <f ca="1">IF(COUNTIF(AF$2:AF28,AF28)=1,AF28,"")</f>
        <v/>
      </c>
    </row>
    <row r="29" spans="1:33" x14ac:dyDescent="0.25">
      <c r="A29" s="9" t="str">
        <f t="shared" si="12"/>
        <v/>
      </c>
      <c r="B29" s="1" t="str">
        <f>IF(A29="","",NETWORKDAYS(A$2,A29,fériés)-SUMPRODUCT(--(WEEKDAY(A$2:A29,2)=3)*ISNA(MATCH(A$2:A29,fériés,0))))</f>
        <v/>
      </c>
      <c r="C29" s="2" t="str">
        <f ca="1">IF(COUNTIF(B$2:B29,B29)=1,B29,"")</f>
        <v/>
      </c>
      <c r="D29" s="10">
        <f t="shared" si="13"/>
        <v>43036</v>
      </c>
      <c r="E29" s="1">
        <f t="shared" ca="1" si="1"/>
        <v>15</v>
      </c>
      <c r="F29" s="1" t="str">
        <f ca="1">IF(COUNTIF(E$2:E29,E29)=1,E29,"")</f>
        <v/>
      </c>
      <c r="G29" s="9">
        <f t="shared" si="14"/>
        <v>43067</v>
      </c>
      <c r="H29" s="1">
        <f t="shared" ca="1" si="2"/>
        <v>17</v>
      </c>
      <c r="I29" s="2">
        <f ca="1">IF(COUNTIF(H$2:H29,H29)=1,H29,"")</f>
        <v>17</v>
      </c>
      <c r="J29" s="10">
        <f t="shared" si="15"/>
        <v>43097</v>
      </c>
      <c r="K29" s="1">
        <f t="shared" ca="1" si="3"/>
        <v>16</v>
      </c>
      <c r="L29" s="1" t="str">
        <f ca="1">IF(COUNTIF(K$2:K29,K29)=1,K29,"")</f>
        <v/>
      </c>
      <c r="M29" s="9">
        <f t="shared" si="16"/>
        <v>43128</v>
      </c>
      <c r="N29" s="1">
        <f t="shared" ca="1" si="4"/>
        <v>15</v>
      </c>
      <c r="O29" s="2" t="str">
        <f ca="1">IF(COUNTIF(N$2:N29,N29)=1,N29,"")</f>
        <v/>
      </c>
      <c r="P29" s="10">
        <f t="shared" si="17"/>
        <v>43159</v>
      </c>
      <c r="Q29" s="1">
        <f t="shared" ca="1" si="5"/>
        <v>10</v>
      </c>
      <c r="R29" s="1">
        <f ca="1">IF(COUNTIF(Q$2:Q29,Q29)=1,Q29,"")</f>
        <v>10</v>
      </c>
      <c r="S29" s="9">
        <f t="shared" si="18"/>
        <v>43187</v>
      </c>
      <c r="T29" s="1">
        <f t="shared" ca="1" si="6"/>
        <v>20</v>
      </c>
      <c r="U29" s="2">
        <f ca="1">IF(COUNTIF(T$2:T29,T29)=1,T29,"")</f>
        <v>20</v>
      </c>
      <c r="V29" s="10">
        <f t="shared" si="19"/>
        <v>43218</v>
      </c>
      <c r="W29" s="1">
        <f t="shared" ca="1" si="7"/>
        <v>9</v>
      </c>
      <c r="X29" s="1" t="str">
        <f ca="1">IF(COUNTIF(W$2:W29,W29)=1,W29,"")</f>
        <v/>
      </c>
      <c r="Y29" s="9">
        <f t="shared" si="20"/>
        <v>43248</v>
      </c>
      <c r="Z29" s="1">
        <f t="shared" ca="1" si="8"/>
        <v>16</v>
      </c>
      <c r="AA29" s="2">
        <f ca="1">IF(COUNTIF(Z$2:Z29,Z29)=1,Z29,"")</f>
        <v>16</v>
      </c>
      <c r="AB29" s="10">
        <f t="shared" si="21"/>
        <v>43279</v>
      </c>
      <c r="AC29" s="1">
        <f t="shared" ca="1" si="9"/>
        <v>20</v>
      </c>
      <c r="AD29" s="1">
        <f ca="1">IF(COUNTIF(AC$2:AC29,AC29)=1,AC29,"")</f>
        <v>20</v>
      </c>
      <c r="AE29" s="9" t="str">
        <f t="shared" si="11"/>
        <v/>
      </c>
      <c r="AF29" s="1" t="str">
        <f>IF(AE29="","",NETWORKDAYS(AE$2,AE29,fériés)-SUMPRODUCT(--(WEEKDAY(AE$2:AE29,2)=3)*ISNA(MATCH(AE$2:AE29,fériés,0))))</f>
        <v/>
      </c>
      <c r="AG29" s="2" t="str">
        <f ca="1">IF(COUNTIF(AF$2:AF29,AF29)=1,AF29,"")</f>
        <v/>
      </c>
    </row>
    <row r="30" spans="1:33" x14ac:dyDescent="0.25">
      <c r="A30" s="9" t="str">
        <f t="shared" si="12"/>
        <v/>
      </c>
      <c r="B30" s="1" t="str">
        <f>IF(A30="","",NETWORKDAYS(A$2,A30,fériés)-SUMPRODUCT(--(WEEKDAY(A$2:A30,2)=3)*ISNA(MATCH(A$2:A30,fériés,0))))</f>
        <v/>
      </c>
      <c r="C30" s="2" t="str">
        <f ca="1">IF(COUNTIF(B$2:B30,B30)=1,B30,"")</f>
        <v/>
      </c>
      <c r="D30" s="10">
        <f t="shared" si="13"/>
        <v>43037</v>
      </c>
      <c r="E30" s="1">
        <f t="shared" ca="1" si="1"/>
        <v>15</v>
      </c>
      <c r="F30" s="1" t="str">
        <f ca="1">IF(COUNTIF(E$2:E30,E30)=1,E30,"")</f>
        <v/>
      </c>
      <c r="G30" s="9">
        <f t="shared" si="14"/>
        <v>43068</v>
      </c>
      <c r="H30" s="1">
        <f t="shared" ca="1" si="2"/>
        <v>18</v>
      </c>
      <c r="I30" s="2">
        <f ca="1">IF(COUNTIF(H$2:H30,H30)=1,H30,"")</f>
        <v>18</v>
      </c>
      <c r="J30" s="10">
        <f t="shared" si="15"/>
        <v>43098</v>
      </c>
      <c r="K30" s="1">
        <f t="shared" ca="1" si="3"/>
        <v>16</v>
      </c>
      <c r="L30" s="1" t="str">
        <f ca="1">IF(COUNTIF(K$2:K30,K30)=1,K30,"")</f>
        <v/>
      </c>
      <c r="M30" s="9">
        <f t="shared" si="16"/>
        <v>43129</v>
      </c>
      <c r="N30" s="1">
        <f t="shared" ca="1" si="4"/>
        <v>16</v>
      </c>
      <c r="O30" s="2">
        <f ca="1">IF(COUNTIF(N$2:N30,N30)=1,N30,"")</f>
        <v>16</v>
      </c>
      <c r="P30" s="10" t="str">
        <f t="shared" si="17"/>
        <v/>
      </c>
      <c r="Q30" s="1" t="str">
        <f>IF(P30="","",NETWORKDAYS(P$2,P30,fériés)-SUMPRODUCT(--(WEEKDAY(P$2:P30,2)=3)*ISNA(MATCH(P$2:P30,fériés,0))))</f>
        <v/>
      </c>
      <c r="R30" s="1" t="str">
        <f ca="1">IF(COUNTIF(Q$2:Q30,Q30)=1,Q30,"")</f>
        <v/>
      </c>
      <c r="S30" s="9">
        <f t="shared" si="18"/>
        <v>43188</v>
      </c>
      <c r="T30" s="1">
        <f t="shared" ca="1" si="6"/>
        <v>21</v>
      </c>
      <c r="U30" s="2">
        <f ca="1">IF(COUNTIF(T$2:T30,T30)=1,T30,"")</f>
        <v>21</v>
      </c>
      <c r="V30" s="10">
        <f t="shared" si="19"/>
        <v>43219</v>
      </c>
      <c r="W30" s="1">
        <f t="shared" ca="1" si="7"/>
        <v>9</v>
      </c>
      <c r="X30" s="1" t="str">
        <f ca="1">IF(COUNTIF(W$2:W30,W30)=1,W30,"")</f>
        <v/>
      </c>
      <c r="Y30" s="9">
        <f t="shared" si="20"/>
        <v>43249</v>
      </c>
      <c r="Z30" s="1">
        <f t="shared" ca="1" si="8"/>
        <v>17</v>
      </c>
      <c r="AA30" s="2">
        <f ca="1">IF(COUNTIF(Z$2:Z30,Z30)=1,Z30,"")</f>
        <v>17</v>
      </c>
      <c r="AB30" s="10">
        <f t="shared" si="21"/>
        <v>43280</v>
      </c>
      <c r="AC30" s="1">
        <f t="shared" ca="1" si="9"/>
        <v>21</v>
      </c>
      <c r="AD30" s="1">
        <f ca="1">IF(COUNTIF(AC$2:AC30,AC30)=1,AC30,"")</f>
        <v>21</v>
      </c>
      <c r="AE30" s="9" t="str">
        <f t="shared" si="11"/>
        <v/>
      </c>
      <c r="AF30" s="1" t="str">
        <f>IF(AE30="","",NETWORKDAYS(AE$2,AE30,fériés)-SUMPRODUCT(--(WEEKDAY(AE$2:AE30,2)=3)*ISNA(MATCH(AE$2:AE30,fériés,0))))</f>
        <v/>
      </c>
      <c r="AG30" s="2" t="str">
        <f ca="1">IF(COUNTIF(AF$2:AF30,AF30)=1,AF30,"")</f>
        <v/>
      </c>
    </row>
    <row r="31" spans="1:33" x14ac:dyDescent="0.25">
      <c r="A31" s="9" t="str">
        <f t="shared" si="12"/>
        <v/>
      </c>
      <c r="B31" s="1" t="str">
        <f>IF(A31="","",NETWORKDAYS(A$2,A31,fériés)-SUMPRODUCT(--(WEEKDAY(A$2:A31,2)=3)*ISNA(MATCH(A$2:A31,fériés,0))))</f>
        <v/>
      </c>
      <c r="C31" s="2" t="str">
        <f ca="1">IF(COUNTIF(B$2:B31,B31)=1,B31,"")</f>
        <v/>
      </c>
      <c r="D31" s="10">
        <f t="shared" si="13"/>
        <v>43038</v>
      </c>
      <c r="E31" s="1">
        <f t="shared" ca="1" si="1"/>
        <v>15</v>
      </c>
      <c r="F31" s="1" t="str">
        <f ca="1">IF(COUNTIF(E$2:E31,E31)=1,E31,"")</f>
        <v/>
      </c>
      <c r="G31" s="9">
        <f t="shared" si="14"/>
        <v>43069</v>
      </c>
      <c r="H31" s="1">
        <f t="shared" ca="1" si="2"/>
        <v>19</v>
      </c>
      <c r="I31" s="2">
        <f ca="1">IF(COUNTIF(H$2:H31,H31)=1,H31,"")</f>
        <v>19</v>
      </c>
      <c r="J31" s="10">
        <f t="shared" si="15"/>
        <v>43099</v>
      </c>
      <c r="K31" s="1">
        <f t="shared" ca="1" si="3"/>
        <v>16</v>
      </c>
      <c r="L31" s="1" t="str">
        <f ca="1">IF(COUNTIF(K$2:K31,K31)=1,K31,"")</f>
        <v/>
      </c>
      <c r="M31" s="9">
        <f t="shared" si="16"/>
        <v>43130</v>
      </c>
      <c r="N31" s="1">
        <f t="shared" ca="1" si="4"/>
        <v>17</v>
      </c>
      <c r="O31" s="2">
        <f ca="1">IF(COUNTIF(N$2:N31,N31)=1,N31,"")</f>
        <v>17</v>
      </c>
      <c r="P31" s="10" t="str">
        <f t="shared" si="17"/>
        <v/>
      </c>
      <c r="Q31" s="1" t="str">
        <f>IF(P31="","",NETWORKDAYS(P$2,P31,fériés)-SUMPRODUCT(--(WEEKDAY(P$2:P31,2)=3)*ISNA(MATCH(P$2:P31,fériés,0))))</f>
        <v/>
      </c>
      <c r="R31" s="1" t="str">
        <f ca="1">IF(COUNTIF(Q$2:Q31,Q31)=1,Q31,"")</f>
        <v/>
      </c>
      <c r="S31" s="9">
        <f t="shared" si="18"/>
        <v>43189</v>
      </c>
      <c r="T31" s="1">
        <f t="shared" ca="1" si="6"/>
        <v>22</v>
      </c>
      <c r="U31" s="2">
        <f ca="1">IF(COUNTIF(T$2:T31,T31)=1,T31,"")</f>
        <v>22</v>
      </c>
      <c r="V31" s="10">
        <f t="shared" si="19"/>
        <v>43220</v>
      </c>
      <c r="W31" s="1">
        <f t="shared" ca="1" si="7"/>
        <v>10</v>
      </c>
      <c r="X31" s="1">
        <f ca="1">IF(COUNTIF(W$2:W31,W31)=1,W31,"")</f>
        <v>10</v>
      </c>
      <c r="Y31" s="9">
        <f t="shared" si="20"/>
        <v>43250</v>
      </c>
      <c r="Z31" s="1">
        <f t="shared" ca="1" si="8"/>
        <v>18</v>
      </c>
      <c r="AA31" s="2">
        <f ca="1">IF(COUNTIF(Z$2:Z31,Z31)=1,Z31,"")</f>
        <v>18</v>
      </c>
      <c r="AB31" s="10">
        <f t="shared" si="21"/>
        <v>43281</v>
      </c>
      <c r="AC31" s="1">
        <f t="shared" ca="1" si="9"/>
        <v>21</v>
      </c>
      <c r="AD31" s="1" t="str">
        <f ca="1">IF(COUNTIF(AC$2:AC31,AC31)=1,AC31,"")</f>
        <v/>
      </c>
      <c r="AE31" s="9" t="str">
        <f t="shared" si="11"/>
        <v/>
      </c>
      <c r="AF31" s="1" t="str">
        <f>IF(AE31="","",NETWORKDAYS(AE$2,AE31,fériés)-SUMPRODUCT(--(WEEKDAY(AE$2:AE31,2)=3)*ISNA(MATCH(AE$2:AE31,fériés,0))))</f>
        <v/>
      </c>
      <c r="AG31" s="2" t="str">
        <f ca="1">IF(COUNTIF(AF$2:AF31,AF31)=1,AF31,"")</f>
        <v/>
      </c>
    </row>
    <row r="32" spans="1:33" ht="15.75" thickBot="1" x14ac:dyDescent="0.3">
      <c r="A32" s="11" t="str">
        <f>IFERROR(IF(A31+1&gt;EOMONTH(A$2,0),"",A31+1),"")</f>
        <v/>
      </c>
      <c r="B32" s="3" t="str">
        <f>IF(A32="","",NETWORKDAYS(A$2,A32,fériés)-SUMPRODUCT(--(WEEKDAY(A$2:A32,2)=3)*ISNA(MATCH(A$2:A32,fériés,0))))</f>
        <v/>
      </c>
      <c r="C32" s="4" t="str">
        <f ca="1">IF(COUNTIF(B$2:B32,B32)=1,B32,"")</f>
        <v/>
      </c>
      <c r="D32" s="12">
        <f t="shared" si="13"/>
        <v>43039</v>
      </c>
      <c r="E32" s="3">
        <f t="shared" ca="1" si="1"/>
        <v>15</v>
      </c>
      <c r="F32" s="3" t="str">
        <f ca="1">IF(COUNTIF(E$2:E32,E32)=1,E32,"")</f>
        <v/>
      </c>
      <c r="G32" s="11" t="str">
        <f t="shared" si="14"/>
        <v/>
      </c>
      <c r="H32" s="3" t="str">
        <f>IF(G32="","",NETWORKDAYS(G$2,G32,fériés)-SUMPRODUCT(--(WEEKDAY(G$2:G32,2)=3)*ISNA(MATCH(G$2:G32,fériés,0))))</f>
        <v/>
      </c>
      <c r="I32" s="4" t="str">
        <f ca="1">IF(COUNTIF(H$2:H32,H32)=1,H32,"")</f>
        <v/>
      </c>
      <c r="J32" s="12">
        <f t="shared" si="15"/>
        <v>43100</v>
      </c>
      <c r="K32" s="3">
        <f t="shared" ca="1" si="3"/>
        <v>16</v>
      </c>
      <c r="L32" s="3" t="str">
        <f ca="1">IF(COUNTIF(K$2:K32,K32)=1,K32,"")</f>
        <v/>
      </c>
      <c r="M32" s="11">
        <f t="shared" si="16"/>
        <v>43131</v>
      </c>
      <c r="N32" s="3">
        <f t="shared" ca="1" si="4"/>
        <v>18</v>
      </c>
      <c r="O32" s="4">
        <f ca="1">IF(COUNTIF(N$2:N32,N32)=1,N32,"")</f>
        <v>18</v>
      </c>
      <c r="P32" s="12" t="str">
        <f t="shared" si="17"/>
        <v/>
      </c>
      <c r="Q32" s="3" t="str">
        <f>IF(P32="","",NETWORKDAYS(P$2,P32,fériés)-SUMPRODUCT(--(WEEKDAY(P$2:P32,2)=3)*ISNA(MATCH(P$2:P32,fériés,0))))</f>
        <v/>
      </c>
      <c r="R32" s="3" t="str">
        <f ca="1">IF(COUNTIF(Q$2:Q32,Q32)=1,Q32,"")</f>
        <v/>
      </c>
      <c r="S32" s="11">
        <f t="shared" si="18"/>
        <v>43190</v>
      </c>
      <c r="T32" s="3">
        <f t="shared" ca="1" si="6"/>
        <v>22</v>
      </c>
      <c r="U32" s="4" t="str">
        <f ca="1">IF(COUNTIF(T$2:T32,T32)=1,T32,"")</f>
        <v/>
      </c>
      <c r="V32" s="12" t="str">
        <f t="shared" si="19"/>
        <v/>
      </c>
      <c r="W32" s="3" t="str">
        <f>IF(V32="","",NETWORKDAYS(V$2,V32,fériés)-SUMPRODUCT(--(WEEKDAY(V$2:V32,2)=3)*ISNA(MATCH(V$2:V32,fériés,0))))</f>
        <v/>
      </c>
      <c r="X32" s="3" t="str">
        <f ca="1">IF(COUNTIF(W$2:W32,W32)=1,W32,"")</f>
        <v/>
      </c>
      <c r="Y32" s="11">
        <f t="shared" si="20"/>
        <v>43251</v>
      </c>
      <c r="Z32" s="3">
        <f t="shared" ca="1" si="8"/>
        <v>19</v>
      </c>
      <c r="AA32" s="4">
        <f ca="1">IF(COUNTIF(Z$2:Z32,Z32)=1,Z32,"")</f>
        <v>19</v>
      </c>
      <c r="AB32" s="12" t="str">
        <f t="shared" si="21"/>
        <v/>
      </c>
      <c r="AC32" s="3" t="str">
        <f>IF(AB32="","",NETWORKDAYS(AB$2,AB32,fériés)-SUMPRODUCT(--(WEEKDAY(AB$2:AB32,2)=3)*ISNA(MATCH(AB$2:AB32,fériés,0))))</f>
        <v/>
      </c>
      <c r="AD32" s="3" t="str">
        <f ca="1">IF(COUNTIF(AC$2:AC32,AC32)=1,AC32,"")</f>
        <v/>
      </c>
      <c r="AE32" s="11" t="str">
        <f t="shared" si="11"/>
        <v/>
      </c>
      <c r="AF32" s="3" t="str">
        <f>IF(AE32="","",NETWORKDAYS(AE$2,AE32,fériés)-SUMPRODUCT(--(WEEKDAY(AE$2:AE32,2)=3)*ISNA(MATCH(AE$2:AE32,fériés,0))))</f>
        <v/>
      </c>
      <c r="AG32" s="4" t="str">
        <f ca="1">IF(COUNTIF(AF$2:AF32,AF32)=1,AF32,"")</f>
        <v/>
      </c>
    </row>
    <row r="34" spans="16:18" ht="18.75" x14ac:dyDescent="0.3">
      <c r="P34" s="216"/>
      <c r="Q34" s="216"/>
      <c r="R34" s="216"/>
    </row>
  </sheetData>
  <customSheetViews>
    <customSheetView guid="{3CE9F41F-57C2-4DC2-A9D9-0A179538BE39}">
      <selection activeCell="F21" sqref="F21"/>
      <pageMargins left="0.7" right="0.7" top="0.75" bottom="0.75" header="0.3" footer="0.3"/>
    </customSheetView>
  </customSheetViews>
  <mergeCells count="1">
    <mergeCell ref="P34:R34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4513" r:id="rId3" name="Button 1">
              <controlPr defaultSize="0" print="0" autoFill="0" autoPict="0" macro="[0]!Accueil">
                <anchor moveWithCells="1" sizeWithCells="1">
                  <from>
                    <xdr:col>33</xdr:col>
                    <xdr:colOff>438150</xdr:colOff>
                    <xdr:row>2</xdr:row>
                    <xdr:rowOff>9525</xdr:rowOff>
                  </from>
                  <to>
                    <xdr:col>35</xdr:col>
                    <xdr:colOff>361950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T82"/>
  <sheetViews>
    <sheetView workbookViewId="0">
      <selection activeCell="U15" sqref="U15"/>
    </sheetView>
  </sheetViews>
  <sheetFormatPr baseColWidth="10" defaultColWidth="11.42578125" defaultRowHeight="15" x14ac:dyDescent="0.25"/>
  <cols>
    <col min="1" max="1" width="11.42578125" style="42"/>
    <col min="2" max="2" width="14.5703125" style="42" bestFit="1" customWidth="1"/>
    <col min="3" max="3" width="11.42578125" style="42"/>
    <col min="4" max="4" width="3.7109375" style="42" customWidth="1"/>
    <col min="5" max="5" width="11.42578125" style="42"/>
    <col min="6" max="6" width="3.85546875" style="42" bestFit="1" customWidth="1"/>
    <col min="7" max="7" width="10.42578125" style="42" bestFit="1" customWidth="1"/>
    <col min="8" max="8" width="3.7109375" style="42" customWidth="1"/>
    <col min="9" max="9" width="13" style="42" customWidth="1"/>
    <col min="10" max="10" width="12.140625" style="43" bestFit="1" customWidth="1"/>
    <col min="11" max="11" width="11.42578125" style="42"/>
    <col min="12" max="12" width="12.140625" style="42" bestFit="1" customWidth="1"/>
    <col min="13" max="13" width="3.7109375" style="42" customWidth="1"/>
    <col min="14" max="14" width="12.7109375" style="42" bestFit="1" customWidth="1"/>
    <col min="15" max="15" width="3.28515625" style="34" bestFit="1" customWidth="1"/>
    <col min="16" max="16" width="10.7109375" style="42" bestFit="1" customWidth="1"/>
    <col min="17" max="17" width="3.140625" style="42" bestFit="1" customWidth="1"/>
    <col min="18" max="18" width="10.7109375" style="42" bestFit="1" customWidth="1"/>
    <col min="19" max="19" width="3.28515625" style="34" bestFit="1" customWidth="1"/>
    <col min="20" max="20" width="6.85546875" style="42" bestFit="1" customWidth="1"/>
    <col min="21" max="21" width="3.7109375" style="42" customWidth="1"/>
    <col min="22" max="16384" width="11.42578125" style="42"/>
  </cols>
  <sheetData>
    <row r="1" spans="1:20" ht="32.25" thickBot="1" x14ac:dyDescent="0.3">
      <c r="A1" s="47" t="s">
        <v>12</v>
      </c>
      <c r="B1" s="141">
        <v>2017</v>
      </c>
      <c r="C1" s="46">
        <f>Choix_année+1</f>
        <v>2018</v>
      </c>
      <c r="E1" s="48" t="s">
        <v>13</v>
      </c>
      <c r="F1" s="49"/>
      <c r="G1" s="50"/>
      <c r="I1" s="56" t="s">
        <v>39</v>
      </c>
      <c r="J1" s="142">
        <v>42982</v>
      </c>
      <c r="K1" s="56" t="s">
        <v>38</v>
      </c>
      <c r="L1" s="142">
        <v>43287</v>
      </c>
      <c r="N1" s="47" t="s">
        <v>14</v>
      </c>
      <c r="O1" s="59"/>
      <c r="P1" s="47" t="s">
        <v>17</v>
      </c>
      <c r="Q1" s="58"/>
      <c r="R1" s="47" t="s">
        <v>40</v>
      </c>
      <c r="S1" s="59"/>
      <c r="T1" s="47" t="s">
        <v>19</v>
      </c>
    </row>
    <row r="2" spans="1:20" ht="15.75" x14ac:dyDescent="0.25">
      <c r="A2" s="217" t="s">
        <v>0</v>
      </c>
      <c r="B2" s="146" t="s">
        <v>1</v>
      </c>
      <c r="C2" s="147">
        <f>DATE($C$1,IF((25-MOD((11*MOD($C$1-1900,19)+4-INT((7*MOD($C$1-1900,19)+1)/19)),29)-MOD($C$1-1900+INT(($C$1-1900)/4) +31-MOD((11*MOD($C$1-1900,19)+4-INT((7*MOD($C$1-1900,19)+1)/19)),29),7))&gt;0,4,3), IF((25-MOD((11*MOD($C$1-1900,19)+4-INT((7*MOD($C$1-1900,19)+1)/19)),29)-MOD($C$1-1900+INT(($C$1-1900)/4)+31-MOD((11*MOD($C$1-1900,19)+4-INT((7*MOD($C$1-1900,19)+1)/19)),29),7))&gt;0,(25-MOD((11*MOD($C$1-1900,19)+4-INT((7*MOD($C$1-1900,19)+1)/19)),29)-MOD(
$C$1-1900+INT(($C$1-1900)/4)+31-MOD((11*MOD($C$1-1900,19)+4-INT((7*MOD($C$1-1900,19)+1)/19)),29),7)),31+(25-MOD((11*MOD($C$1-1900,19)+4-INT((7*MOD($C$1-1900,19)+1)/19)),29)-MOD($C$1-1900+INT(($B$1-1900)/4)+31-MOD((11*MOD($C$1-1900,19)+4-INT((7*MOD($C$1-1900,19)+1)/19)),29),7))))+1</f>
        <v>43192</v>
      </c>
      <c r="E2" s="149" t="s">
        <v>42</v>
      </c>
      <c r="F2" s="51" t="str">
        <f>wColNm(wColNum(G2)+2)</f>
        <v>C</v>
      </c>
      <c r="G2" s="52" t="s">
        <v>41</v>
      </c>
      <c r="I2" s="57"/>
      <c r="J2" s="58"/>
      <c r="N2" s="57" t="s">
        <v>9</v>
      </c>
      <c r="P2" s="143">
        <v>43029</v>
      </c>
      <c r="Q2" s="34"/>
      <c r="R2" s="143">
        <v>43044</v>
      </c>
      <c r="T2" s="58">
        <f>DATEDIF(P2,R2,"d")</f>
        <v>15</v>
      </c>
    </row>
    <row r="3" spans="1:20" ht="15.75" x14ac:dyDescent="0.25">
      <c r="A3" s="217"/>
      <c r="B3" s="146" t="s">
        <v>2</v>
      </c>
      <c r="C3" s="147">
        <f>C2+38</f>
        <v>43230</v>
      </c>
      <c r="E3" s="149" t="s">
        <v>43</v>
      </c>
      <c r="F3" s="51" t="str">
        <f>wColNm(wColNum(F2)+3)</f>
        <v>F</v>
      </c>
      <c r="G3" s="53" t="str">
        <f>wColNm(wColNum(G2)+3)</f>
        <v>D</v>
      </c>
      <c r="I3" s="217" t="s">
        <v>20</v>
      </c>
      <c r="J3" s="151">
        <f>IFERROR(SMALL($C$2:$C$81,ROW()-2),"")</f>
        <v>43029</v>
      </c>
      <c r="N3" s="57" t="s">
        <v>11</v>
      </c>
      <c r="P3" s="143">
        <v>43092</v>
      </c>
      <c r="R3" s="143">
        <v>43107</v>
      </c>
      <c r="T3" s="58">
        <f t="shared" ref="T3:T5" si="0">DATEDIF(P3,R3,"d")</f>
        <v>15</v>
      </c>
    </row>
    <row r="4" spans="1:20" ht="15.75" x14ac:dyDescent="0.25">
      <c r="A4" s="217"/>
      <c r="B4" s="146" t="s">
        <v>3</v>
      </c>
      <c r="C4" s="147">
        <f>C2+48</f>
        <v>43240</v>
      </c>
      <c r="E4" s="149" t="s">
        <v>44</v>
      </c>
      <c r="F4" s="51" t="str">
        <f>wColNm(wColNum(F3)+3)</f>
        <v>I</v>
      </c>
      <c r="G4" s="53" t="str">
        <f>wColNm(wColNum(G3)+3)</f>
        <v>G</v>
      </c>
      <c r="I4" s="217"/>
      <c r="J4" s="151">
        <f t="shared" ref="J4:J67" si="1">IFERROR(SMALL($C$2:$C$81,ROW()-2),"")</f>
        <v>43030</v>
      </c>
      <c r="N4" s="57" t="s">
        <v>15</v>
      </c>
      <c r="P4" s="143">
        <v>43141</v>
      </c>
      <c r="R4" s="143">
        <v>43156</v>
      </c>
      <c r="T4" s="58">
        <f t="shared" si="0"/>
        <v>15</v>
      </c>
    </row>
    <row r="5" spans="1:20" ht="15.75" x14ac:dyDescent="0.25">
      <c r="A5" s="217"/>
      <c r="B5" s="146" t="s">
        <v>4</v>
      </c>
      <c r="C5" s="147">
        <f>C2+49</f>
        <v>43241</v>
      </c>
      <c r="E5" s="149" t="s">
        <v>45</v>
      </c>
      <c r="F5" s="51" t="str">
        <f>wColNm(wColNum(F4)+3)</f>
        <v>L</v>
      </c>
      <c r="G5" s="53" t="str">
        <f>wColNm(wColNum(G4)+3)</f>
        <v>J</v>
      </c>
      <c r="I5" s="217"/>
      <c r="J5" s="151">
        <f t="shared" si="1"/>
        <v>43031</v>
      </c>
      <c r="N5" s="57" t="s">
        <v>16</v>
      </c>
      <c r="P5" s="143">
        <v>43197</v>
      </c>
      <c r="R5" s="143">
        <v>43212</v>
      </c>
      <c r="T5" s="58">
        <f t="shared" si="0"/>
        <v>15</v>
      </c>
    </row>
    <row r="6" spans="1:20" ht="15.75" x14ac:dyDescent="0.25">
      <c r="A6" s="217" t="s">
        <v>5</v>
      </c>
      <c r="B6" s="146" t="s">
        <v>6</v>
      </c>
      <c r="C6" s="147">
        <f>DATE(C1,1,1)</f>
        <v>43101</v>
      </c>
      <c r="E6" s="149" t="s">
        <v>46</v>
      </c>
      <c r="F6" s="51" t="str">
        <f>wColNm(wColNum(F5)+3)</f>
        <v>O</v>
      </c>
      <c r="G6" s="53" t="str">
        <f>wColNm(wColNum(G5)+3)</f>
        <v>M</v>
      </c>
      <c r="I6" s="217"/>
      <c r="J6" s="151">
        <f t="shared" si="1"/>
        <v>43032</v>
      </c>
    </row>
    <row r="7" spans="1:20" ht="15.75" x14ac:dyDescent="0.25">
      <c r="A7" s="217"/>
      <c r="B7" s="146" t="s">
        <v>7</v>
      </c>
      <c r="C7" s="147">
        <f>DATE(C1,5,1)</f>
        <v>43221</v>
      </c>
      <c r="E7" s="149" t="s">
        <v>47</v>
      </c>
      <c r="F7" s="51" t="str">
        <f>wColNm(wColNum(F6)+3)</f>
        <v>R</v>
      </c>
      <c r="G7" s="53" t="str">
        <f>wColNm(wColNum(G6)+3)</f>
        <v>P</v>
      </c>
      <c r="I7" s="217"/>
      <c r="J7" s="151">
        <f>IFERROR(SMALL($C$2:$C$81,ROW()-2),"")</f>
        <v>43033</v>
      </c>
    </row>
    <row r="8" spans="1:20" ht="15.75" x14ac:dyDescent="0.25">
      <c r="A8" s="217"/>
      <c r="B8" s="146" t="s">
        <v>8</v>
      </c>
      <c r="C8" s="147">
        <f>DATE(C1,5,8)</f>
        <v>43228</v>
      </c>
      <c r="E8" s="149" t="s">
        <v>48</v>
      </c>
      <c r="F8" s="51" t="str">
        <f>wColNm(wColNum(F7)+3)</f>
        <v>U</v>
      </c>
      <c r="G8" s="53" t="str">
        <f>wColNm(wColNum(G7)+3)</f>
        <v>S</v>
      </c>
      <c r="I8" s="217" t="s">
        <v>220</v>
      </c>
      <c r="J8" s="151">
        <f t="shared" si="1"/>
        <v>43034</v>
      </c>
    </row>
    <row r="9" spans="1:20" ht="15.75" x14ac:dyDescent="0.25">
      <c r="A9" s="217"/>
      <c r="B9" s="146" t="s">
        <v>9</v>
      </c>
      <c r="C9" s="147">
        <f>DATE(B1,11,1)</f>
        <v>43040</v>
      </c>
      <c r="E9" s="149" t="s">
        <v>49</v>
      </c>
      <c r="F9" s="51" t="str">
        <f>wColNm(wColNum(F8)+3)</f>
        <v>X</v>
      </c>
      <c r="G9" s="53" t="str">
        <f>wColNm(wColNum(G8)+3)</f>
        <v>V</v>
      </c>
      <c r="I9" s="217"/>
      <c r="J9" s="151">
        <f t="shared" si="1"/>
        <v>43035</v>
      </c>
      <c r="N9" s="71" t="s">
        <v>96</v>
      </c>
      <c r="T9" s="43"/>
    </row>
    <row r="10" spans="1:20" ht="15.75" x14ac:dyDescent="0.25">
      <c r="A10" s="217"/>
      <c r="B10" s="146" t="s">
        <v>10</v>
      </c>
      <c r="C10" s="147">
        <f>DATE(B1,11,11)</f>
        <v>43050</v>
      </c>
      <c r="E10" s="149" t="s">
        <v>50</v>
      </c>
      <c r="F10" s="51" t="str">
        <f>wColNm(wColNum(F9)+3)</f>
        <v>AA</v>
      </c>
      <c r="G10" s="53" t="str">
        <f>wColNm(wColNum(G9)+3)</f>
        <v>Y</v>
      </c>
      <c r="I10" s="217"/>
      <c r="J10" s="151">
        <f t="shared" si="1"/>
        <v>43036</v>
      </c>
      <c r="N10" s="144">
        <v>43033</v>
      </c>
    </row>
    <row r="11" spans="1:20" ht="15" customHeight="1" x14ac:dyDescent="0.25">
      <c r="A11" s="217"/>
      <c r="B11" s="146" t="s">
        <v>11</v>
      </c>
      <c r="C11" s="147">
        <f>DATE(B1,12,25)</f>
        <v>43094</v>
      </c>
      <c r="E11" s="149" t="s">
        <v>51</v>
      </c>
      <c r="F11" s="51" t="str">
        <f>wColNm(wColNum(F10)+3)</f>
        <v>AD</v>
      </c>
      <c r="G11" s="53" t="str">
        <f>wColNm(wColNum(G10)+3)</f>
        <v>AB</v>
      </c>
      <c r="I11" s="217"/>
      <c r="J11" s="151">
        <f t="shared" si="1"/>
        <v>43037</v>
      </c>
      <c r="N11" s="145">
        <v>43064</v>
      </c>
    </row>
    <row r="12" spans="1:20" ht="15" customHeight="1" x14ac:dyDescent="0.25">
      <c r="A12" s="218" t="s">
        <v>18</v>
      </c>
      <c r="B12" s="219" t="s">
        <v>23</v>
      </c>
      <c r="C12" s="147">
        <f>P2</f>
        <v>43029</v>
      </c>
      <c r="E12" s="150" t="s">
        <v>52</v>
      </c>
      <c r="F12" s="54" t="str">
        <f>wColNm(wColNum(F11)+3)</f>
        <v>AG</v>
      </c>
      <c r="G12" s="55" t="str">
        <f>wColNm(wColNum(G11)+3)</f>
        <v>AE</v>
      </c>
      <c r="I12" s="217"/>
      <c r="J12" s="151">
        <f t="shared" si="1"/>
        <v>43038</v>
      </c>
      <c r="N12" s="144">
        <v>43094</v>
      </c>
    </row>
    <row r="13" spans="1:20" ht="15.75" x14ac:dyDescent="0.25">
      <c r="A13" s="218"/>
      <c r="B13" s="219"/>
      <c r="C13" s="147">
        <f>IFERROR(CHOOSE(1*(C12+1&lt;=$R$2)+2*(C12+1&gt;$R$2)*(C12+1&lt;$P$3)+3*(C12+1&gt;=$P$3)*(C12+1&lt;=$R$3)+4*(C12+1&gt;$R$3)*(C12+1&lt;$P$4)+5*(C12+1&gt;=$P$4)*(C12+1&lt;=$R$4)+6*(C12+1&gt;$R$4)*(C12+1&lt;$P$5)+7*(C12+1&gt;=$P$5)*(C12+1&lt;=$R$5)+8*(C12+1&gt;$R$5),C12+1,$P$3,C12+1,$P$4,C12+1,$P$5,C12+1,""),"")</f>
        <v>43030</v>
      </c>
      <c r="F13" s="41"/>
      <c r="G13" s="41"/>
      <c r="I13" s="152"/>
      <c r="J13" s="151">
        <f t="shared" si="1"/>
        <v>43039</v>
      </c>
      <c r="N13" s="145">
        <v>43125</v>
      </c>
    </row>
    <row r="14" spans="1:20" x14ac:dyDescent="0.25">
      <c r="A14" s="218"/>
      <c r="B14" s="219"/>
      <c r="C14" s="147">
        <f t="shared" ref="C14:C77" si="2">IFERROR(CHOOSE(1*(C13+1&lt;=$R$2)+2*(C13+1&gt;$R$2)*(C13+1&lt;$P$3)+3*(C13+1&gt;=$P$3)*(C13+1&lt;=$R$3)+4*(C13+1&gt;$R$3)*(C13+1&lt;$P$4)+5*(C13+1&gt;=$P$4)*(C13+1&lt;=$R$4)+6*(C13+1&gt;$R$4)*(C13+1&lt;$P$5)+7*(C13+1&gt;=$P$5)*(C13+1&lt;=$R$5)+8*(C13+1&gt;$R$5),C13+1,$P$3,C13+1,$P$4,C13+1,$P$5,C13+1,""),"")</f>
        <v>43031</v>
      </c>
      <c r="I14" s="152"/>
      <c r="J14" s="151">
        <f t="shared" si="1"/>
        <v>43040</v>
      </c>
      <c r="N14" s="144">
        <v>43156</v>
      </c>
    </row>
    <row r="15" spans="1:20" x14ac:dyDescent="0.25">
      <c r="A15" s="218"/>
      <c r="B15" s="219"/>
      <c r="C15" s="147">
        <f t="shared" si="2"/>
        <v>43032</v>
      </c>
      <c r="I15" s="152"/>
      <c r="J15" s="151">
        <f t="shared" si="1"/>
        <v>43040</v>
      </c>
      <c r="N15" s="145">
        <v>43184</v>
      </c>
    </row>
    <row r="16" spans="1:20" x14ac:dyDescent="0.25">
      <c r="A16" s="218"/>
      <c r="B16" s="219"/>
      <c r="C16" s="147">
        <f t="shared" si="2"/>
        <v>43033</v>
      </c>
      <c r="F16" s="45"/>
      <c r="I16" s="152"/>
      <c r="J16" s="151">
        <f t="shared" si="1"/>
        <v>43041</v>
      </c>
      <c r="N16" s="144">
        <v>43215</v>
      </c>
    </row>
    <row r="17" spans="1:14" x14ac:dyDescent="0.25">
      <c r="A17" s="218"/>
      <c r="B17" s="219"/>
      <c r="C17" s="147">
        <f t="shared" si="2"/>
        <v>43034</v>
      </c>
      <c r="I17" s="152"/>
      <c r="J17" s="151">
        <f t="shared" si="1"/>
        <v>43042</v>
      </c>
      <c r="N17" s="145">
        <v>43245</v>
      </c>
    </row>
    <row r="18" spans="1:14" x14ac:dyDescent="0.25">
      <c r="A18" s="218"/>
      <c r="B18" s="219"/>
      <c r="C18" s="147">
        <f t="shared" si="2"/>
        <v>43035</v>
      </c>
      <c r="I18" s="152"/>
      <c r="J18" s="151">
        <f t="shared" si="1"/>
        <v>43043</v>
      </c>
      <c r="N18" s="144">
        <v>43276</v>
      </c>
    </row>
    <row r="19" spans="1:14" x14ac:dyDescent="0.25">
      <c r="A19" s="218"/>
      <c r="B19" s="219"/>
      <c r="C19" s="147">
        <f t="shared" si="2"/>
        <v>43036</v>
      </c>
      <c r="I19" s="152"/>
      <c r="J19" s="151">
        <f t="shared" si="1"/>
        <v>43044</v>
      </c>
      <c r="N19" s="145">
        <v>43306</v>
      </c>
    </row>
    <row r="20" spans="1:14" x14ac:dyDescent="0.25">
      <c r="A20" s="218"/>
      <c r="B20" s="219"/>
      <c r="C20" s="147">
        <f t="shared" si="2"/>
        <v>43037</v>
      </c>
      <c r="I20" s="152"/>
      <c r="J20" s="151">
        <f t="shared" si="1"/>
        <v>43050</v>
      </c>
      <c r="N20" s="144">
        <v>43337</v>
      </c>
    </row>
    <row r="21" spans="1:14" x14ac:dyDescent="0.25">
      <c r="A21" s="218"/>
      <c r="B21" s="219"/>
      <c r="C21" s="147">
        <f t="shared" si="2"/>
        <v>43038</v>
      </c>
      <c r="I21" s="152"/>
      <c r="J21" s="151">
        <f t="shared" si="1"/>
        <v>43092</v>
      </c>
    </row>
    <row r="22" spans="1:14" x14ac:dyDescent="0.25">
      <c r="A22" s="218"/>
      <c r="B22" s="219"/>
      <c r="C22" s="147">
        <f t="shared" si="2"/>
        <v>43039</v>
      </c>
      <c r="I22" s="152"/>
      <c r="J22" s="151">
        <f t="shared" si="1"/>
        <v>43093</v>
      </c>
    </row>
    <row r="23" spans="1:14" x14ac:dyDescent="0.25">
      <c r="A23" s="218"/>
      <c r="B23" s="219"/>
      <c r="C23" s="147">
        <f t="shared" si="2"/>
        <v>43040</v>
      </c>
      <c r="I23" s="152"/>
      <c r="J23" s="151">
        <f t="shared" si="1"/>
        <v>43094</v>
      </c>
    </row>
    <row r="24" spans="1:14" x14ac:dyDescent="0.25">
      <c r="A24" s="218"/>
      <c r="B24" s="219"/>
      <c r="C24" s="147">
        <f t="shared" si="2"/>
        <v>43041</v>
      </c>
      <c r="I24" s="152"/>
      <c r="J24" s="151">
        <f t="shared" si="1"/>
        <v>43094</v>
      </c>
    </row>
    <row r="25" spans="1:14" x14ac:dyDescent="0.25">
      <c r="A25" s="218"/>
      <c r="B25" s="219"/>
      <c r="C25" s="147">
        <f t="shared" si="2"/>
        <v>43042</v>
      </c>
      <c r="I25" s="152"/>
      <c r="J25" s="151">
        <f t="shared" si="1"/>
        <v>43095</v>
      </c>
    </row>
    <row r="26" spans="1:14" x14ac:dyDescent="0.25">
      <c r="A26" s="218"/>
      <c r="B26" s="219"/>
      <c r="C26" s="147">
        <f t="shared" si="2"/>
        <v>43043</v>
      </c>
      <c r="I26" s="152"/>
      <c r="J26" s="151">
        <f t="shared" si="1"/>
        <v>43096</v>
      </c>
    </row>
    <row r="27" spans="1:14" x14ac:dyDescent="0.25">
      <c r="A27" s="218"/>
      <c r="B27" s="219"/>
      <c r="C27" s="147">
        <f t="shared" si="2"/>
        <v>43044</v>
      </c>
      <c r="I27" s="152"/>
      <c r="J27" s="151">
        <f t="shared" si="1"/>
        <v>43097</v>
      </c>
    </row>
    <row r="28" spans="1:14" x14ac:dyDescent="0.25">
      <c r="A28" s="218"/>
      <c r="B28" s="219" t="s">
        <v>24</v>
      </c>
      <c r="C28" s="147">
        <f t="shared" si="2"/>
        <v>43092</v>
      </c>
      <c r="I28" s="152"/>
      <c r="J28" s="151">
        <f t="shared" si="1"/>
        <v>43098</v>
      </c>
    </row>
    <row r="29" spans="1:14" x14ac:dyDescent="0.25">
      <c r="A29" s="218"/>
      <c r="B29" s="219"/>
      <c r="C29" s="147">
        <f t="shared" si="2"/>
        <v>43093</v>
      </c>
      <c r="I29" s="152"/>
      <c r="J29" s="151">
        <f t="shared" si="1"/>
        <v>43099</v>
      </c>
    </row>
    <row r="30" spans="1:14" x14ac:dyDescent="0.25">
      <c r="A30" s="218"/>
      <c r="B30" s="219"/>
      <c r="C30" s="147">
        <f t="shared" si="2"/>
        <v>43094</v>
      </c>
      <c r="I30" s="152"/>
      <c r="J30" s="151">
        <f t="shared" si="1"/>
        <v>43100</v>
      </c>
    </row>
    <row r="31" spans="1:14" x14ac:dyDescent="0.25">
      <c r="A31" s="218"/>
      <c r="B31" s="219"/>
      <c r="C31" s="147">
        <f t="shared" si="2"/>
        <v>43095</v>
      </c>
      <c r="I31" s="152"/>
      <c r="J31" s="151">
        <f t="shared" si="1"/>
        <v>43101</v>
      </c>
    </row>
    <row r="32" spans="1:14" x14ac:dyDescent="0.25">
      <c r="A32" s="218"/>
      <c r="B32" s="219"/>
      <c r="C32" s="147">
        <f t="shared" si="2"/>
        <v>43096</v>
      </c>
      <c r="I32" s="152"/>
      <c r="J32" s="151">
        <f t="shared" si="1"/>
        <v>43101</v>
      </c>
    </row>
    <row r="33" spans="1:10" x14ac:dyDescent="0.25">
      <c r="A33" s="218"/>
      <c r="B33" s="219"/>
      <c r="C33" s="147">
        <f t="shared" si="2"/>
        <v>43097</v>
      </c>
      <c r="I33" s="152"/>
      <c r="J33" s="151">
        <f t="shared" si="1"/>
        <v>43102</v>
      </c>
    </row>
    <row r="34" spans="1:10" x14ac:dyDescent="0.25">
      <c r="A34" s="218"/>
      <c r="B34" s="219"/>
      <c r="C34" s="147">
        <f t="shared" si="2"/>
        <v>43098</v>
      </c>
      <c r="I34" s="152"/>
      <c r="J34" s="151">
        <f t="shared" si="1"/>
        <v>43103</v>
      </c>
    </row>
    <row r="35" spans="1:10" x14ac:dyDescent="0.25">
      <c r="A35" s="218"/>
      <c r="B35" s="219"/>
      <c r="C35" s="147">
        <f t="shared" si="2"/>
        <v>43099</v>
      </c>
      <c r="I35" s="152"/>
      <c r="J35" s="151">
        <f t="shared" si="1"/>
        <v>43104</v>
      </c>
    </row>
    <row r="36" spans="1:10" x14ac:dyDescent="0.25">
      <c r="A36" s="218"/>
      <c r="B36" s="219"/>
      <c r="C36" s="147">
        <f t="shared" si="2"/>
        <v>43100</v>
      </c>
      <c r="I36" s="152"/>
      <c r="J36" s="151">
        <f t="shared" si="1"/>
        <v>43105</v>
      </c>
    </row>
    <row r="37" spans="1:10" x14ac:dyDescent="0.25">
      <c r="A37" s="218"/>
      <c r="B37" s="219"/>
      <c r="C37" s="147">
        <f t="shared" si="2"/>
        <v>43101</v>
      </c>
      <c r="I37" s="152"/>
      <c r="J37" s="151">
        <f t="shared" si="1"/>
        <v>43106</v>
      </c>
    </row>
    <row r="38" spans="1:10" x14ac:dyDescent="0.25">
      <c r="A38" s="218"/>
      <c r="B38" s="219"/>
      <c r="C38" s="147">
        <f t="shared" si="2"/>
        <v>43102</v>
      </c>
      <c r="I38" s="152"/>
      <c r="J38" s="151">
        <f t="shared" si="1"/>
        <v>43107</v>
      </c>
    </row>
    <row r="39" spans="1:10" x14ac:dyDescent="0.25">
      <c r="A39" s="218"/>
      <c r="B39" s="219"/>
      <c r="C39" s="147">
        <f t="shared" si="2"/>
        <v>43103</v>
      </c>
      <c r="I39" s="152"/>
      <c r="J39" s="151">
        <f t="shared" si="1"/>
        <v>43141</v>
      </c>
    </row>
    <row r="40" spans="1:10" x14ac:dyDescent="0.25">
      <c r="A40" s="218"/>
      <c r="B40" s="219"/>
      <c r="C40" s="147">
        <f t="shared" si="2"/>
        <v>43104</v>
      </c>
      <c r="I40" s="152"/>
      <c r="J40" s="151">
        <f t="shared" si="1"/>
        <v>43142</v>
      </c>
    </row>
    <row r="41" spans="1:10" x14ac:dyDescent="0.25">
      <c r="A41" s="218"/>
      <c r="B41" s="219"/>
      <c r="C41" s="147">
        <f t="shared" si="2"/>
        <v>43105</v>
      </c>
      <c r="I41" s="152"/>
      <c r="J41" s="151">
        <f t="shared" si="1"/>
        <v>43143</v>
      </c>
    </row>
    <row r="42" spans="1:10" x14ac:dyDescent="0.25">
      <c r="A42" s="218"/>
      <c r="B42" s="219"/>
      <c r="C42" s="147">
        <f t="shared" si="2"/>
        <v>43106</v>
      </c>
      <c r="I42" s="152"/>
      <c r="J42" s="151">
        <f t="shared" si="1"/>
        <v>43144</v>
      </c>
    </row>
    <row r="43" spans="1:10" x14ac:dyDescent="0.25">
      <c r="A43" s="218"/>
      <c r="B43" s="219"/>
      <c r="C43" s="147">
        <f t="shared" si="2"/>
        <v>43107</v>
      </c>
      <c r="I43" s="152"/>
      <c r="J43" s="151">
        <f t="shared" si="1"/>
        <v>43145</v>
      </c>
    </row>
    <row r="44" spans="1:10" x14ac:dyDescent="0.25">
      <c r="A44" s="218"/>
      <c r="B44" s="219" t="s">
        <v>25</v>
      </c>
      <c r="C44" s="147">
        <f t="shared" si="2"/>
        <v>43141</v>
      </c>
      <c r="I44" s="152"/>
      <c r="J44" s="151">
        <f t="shared" si="1"/>
        <v>43146</v>
      </c>
    </row>
    <row r="45" spans="1:10" x14ac:dyDescent="0.25">
      <c r="A45" s="218"/>
      <c r="B45" s="219"/>
      <c r="C45" s="147">
        <f t="shared" si="2"/>
        <v>43142</v>
      </c>
      <c r="I45" s="152"/>
      <c r="J45" s="151">
        <f t="shared" si="1"/>
        <v>43147</v>
      </c>
    </row>
    <row r="46" spans="1:10" x14ac:dyDescent="0.25">
      <c r="A46" s="218"/>
      <c r="B46" s="219"/>
      <c r="C46" s="147">
        <f t="shared" si="2"/>
        <v>43143</v>
      </c>
      <c r="I46" s="152"/>
      <c r="J46" s="151">
        <f t="shared" si="1"/>
        <v>43148</v>
      </c>
    </row>
    <row r="47" spans="1:10" x14ac:dyDescent="0.25">
      <c r="A47" s="218"/>
      <c r="B47" s="219"/>
      <c r="C47" s="147">
        <f t="shared" si="2"/>
        <v>43144</v>
      </c>
      <c r="I47" s="152"/>
      <c r="J47" s="151">
        <f t="shared" si="1"/>
        <v>43149</v>
      </c>
    </row>
    <row r="48" spans="1:10" x14ac:dyDescent="0.25">
      <c r="A48" s="218"/>
      <c r="B48" s="219"/>
      <c r="C48" s="147">
        <f t="shared" si="2"/>
        <v>43145</v>
      </c>
      <c r="I48" s="152"/>
      <c r="J48" s="151">
        <f t="shared" si="1"/>
        <v>43150</v>
      </c>
    </row>
    <row r="49" spans="1:10" x14ac:dyDescent="0.25">
      <c r="A49" s="218"/>
      <c r="B49" s="219"/>
      <c r="C49" s="147">
        <f t="shared" si="2"/>
        <v>43146</v>
      </c>
      <c r="I49" s="152"/>
      <c r="J49" s="151">
        <f t="shared" si="1"/>
        <v>43151</v>
      </c>
    </row>
    <row r="50" spans="1:10" x14ac:dyDescent="0.25">
      <c r="A50" s="218"/>
      <c r="B50" s="219"/>
      <c r="C50" s="147">
        <f t="shared" si="2"/>
        <v>43147</v>
      </c>
      <c r="I50" s="152"/>
      <c r="J50" s="151">
        <f t="shared" si="1"/>
        <v>43152</v>
      </c>
    </row>
    <row r="51" spans="1:10" x14ac:dyDescent="0.25">
      <c r="A51" s="218"/>
      <c r="B51" s="219"/>
      <c r="C51" s="147">
        <f t="shared" si="2"/>
        <v>43148</v>
      </c>
      <c r="I51" s="152"/>
      <c r="J51" s="151">
        <f t="shared" si="1"/>
        <v>43153</v>
      </c>
    </row>
    <row r="52" spans="1:10" x14ac:dyDescent="0.25">
      <c r="A52" s="218"/>
      <c r="B52" s="219"/>
      <c r="C52" s="147">
        <f t="shared" si="2"/>
        <v>43149</v>
      </c>
      <c r="I52" s="152"/>
      <c r="J52" s="151">
        <f t="shared" si="1"/>
        <v>43154</v>
      </c>
    </row>
    <row r="53" spans="1:10" x14ac:dyDescent="0.25">
      <c r="A53" s="218"/>
      <c r="B53" s="219"/>
      <c r="C53" s="147">
        <f t="shared" si="2"/>
        <v>43150</v>
      </c>
      <c r="I53" s="152"/>
      <c r="J53" s="151">
        <f t="shared" si="1"/>
        <v>43155</v>
      </c>
    </row>
    <row r="54" spans="1:10" x14ac:dyDescent="0.25">
      <c r="A54" s="218"/>
      <c r="B54" s="219"/>
      <c r="C54" s="147">
        <f t="shared" si="2"/>
        <v>43151</v>
      </c>
      <c r="I54" s="152"/>
      <c r="J54" s="151">
        <f t="shared" si="1"/>
        <v>43156</v>
      </c>
    </row>
    <row r="55" spans="1:10" x14ac:dyDescent="0.25">
      <c r="A55" s="218"/>
      <c r="B55" s="219"/>
      <c r="C55" s="147">
        <f t="shared" si="2"/>
        <v>43152</v>
      </c>
      <c r="I55" s="152"/>
      <c r="J55" s="151">
        <f t="shared" si="1"/>
        <v>43192</v>
      </c>
    </row>
    <row r="56" spans="1:10" x14ac:dyDescent="0.25">
      <c r="A56" s="218"/>
      <c r="B56" s="219"/>
      <c r="C56" s="147">
        <f t="shared" si="2"/>
        <v>43153</v>
      </c>
      <c r="I56" s="152"/>
      <c r="J56" s="151">
        <f t="shared" si="1"/>
        <v>43197</v>
      </c>
    </row>
    <row r="57" spans="1:10" x14ac:dyDescent="0.25">
      <c r="A57" s="218"/>
      <c r="B57" s="219"/>
      <c r="C57" s="147">
        <f t="shared" si="2"/>
        <v>43154</v>
      </c>
      <c r="I57" s="152"/>
      <c r="J57" s="151">
        <f t="shared" si="1"/>
        <v>43198</v>
      </c>
    </row>
    <row r="58" spans="1:10" x14ac:dyDescent="0.25">
      <c r="A58" s="218"/>
      <c r="B58" s="219"/>
      <c r="C58" s="147">
        <f t="shared" si="2"/>
        <v>43155</v>
      </c>
      <c r="I58" s="152"/>
      <c r="J58" s="151">
        <f t="shared" si="1"/>
        <v>43199</v>
      </c>
    </row>
    <row r="59" spans="1:10" x14ac:dyDescent="0.25">
      <c r="A59" s="218"/>
      <c r="B59" s="219"/>
      <c r="C59" s="147">
        <f t="shared" si="2"/>
        <v>43156</v>
      </c>
      <c r="I59" s="152"/>
      <c r="J59" s="151">
        <f t="shared" si="1"/>
        <v>43200</v>
      </c>
    </row>
    <row r="60" spans="1:10" x14ac:dyDescent="0.25">
      <c r="A60" s="218"/>
      <c r="B60" s="219" t="s">
        <v>26</v>
      </c>
      <c r="C60" s="147">
        <f t="shared" si="2"/>
        <v>43197</v>
      </c>
      <c r="I60" s="152"/>
      <c r="J60" s="151">
        <f t="shared" si="1"/>
        <v>43201</v>
      </c>
    </row>
    <row r="61" spans="1:10" x14ac:dyDescent="0.25">
      <c r="A61" s="218"/>
      <c r="B61" s="219"/>
      <c r="C61" s="147">
        <f t="shared" si="2"/>
        <v>43198</v>
      </c>
      <c r="I61" s="152"/>
      <c r="J61" s="151">
        <f t="shared" si="1"/>
        <v>43202</v>
      </c>
    </row>
    <row r="62" spans="1:10" x14ac:dyDescent="0.25">
      <c r="A62" s="218"/>
      <c r="B62" s="219"/>
      <c r="C62" s="147">
        <f t="shared" si="2"/>
        <v>43199</v>
      </c>
      <c r="I62" s="152"/>
      <c r="J62" s="151">
        <f t="shared" si="1"/>
        <v>43203</v>
      </c>
    </row>
    <row r="63" spans="1:10" x14ac:dyDescent="0.25">
      <c r="A63" s="218"/>
      <c r="B63" s="219"/>
      <c r="C63" s="147">
        <f t="shared" si="2"/>
        <v>43200</v>
      </c>
      <c r="I63" s="152"/>
      <c r="J63" s="151">
        <f t="shared" si="1"/>
        <v>43204</v>
      </c>
    </row>
    <row r="64" spans="1:10" x14ac:dyDescent="0.25">
      <c r="A64" s="218"/>
      <c r="B64" s="219"/>
      <c r="C64" s="147">
        <f t="shared" si="2"/>
        <v>43201</v>
      </c>
      <c r="I64" s="152"/>
      <c r="J64" s="151">
        <f t="shared" si="1"/>
        <v>43205</v>
      </c>
    </row>
    <row r="65" spans="1:10" x14ac:dyDescent="0.25">
      <c r="A65" s="218"/>
      <c r="B65" s="219"/>
      <c r="C65" s="147">
        <f t="shared" si="2"/>
        <v>43202</v>
      </c>
      <c r="I65" s="152"/>
      <c r="J65" s="151">
        <f t="shared" si="1"/>
        <v>43206</v>
      </c>
    </row>
    <row r="66" spans="1:10" x14ac:dyDescent="0.25">
      <c r="A66" s="218"/>
      <c r="B66" s="219"/>
      <c r="C66" s="147">
        <f t="shared" si="2"/>
        <v>43203</v>
      </c>
      <c r="I66" s="152"/>
      <c r="J66" s="151">
        <f t="shared" si="1"/>
        <v>43207</v>
      </c>
    </row>
    <row r="67" spans="1:10" x14ac:dyDescent="0.25">
      <c r="A67" s="218"/>
      <c r="B67" s="219"/>
      <c r="C67" s="147">
        <f t="shared" si="2"/>
        <v>43204</v>
      </c>
      <c r="I67" s="152"/>
      <c r="J67" s="151">
        <f t="shared" si="1"/>
        <v>43208</v>
      </c>
    </row>
    <row r="68" spans="1:10" x14ac:dyDescent="0.25">
      <c r="A68" s="218"/>
      <c r="B68" s="219"/>
      <c r="C68" s="147">
        <f t="shared" si="2"/>
        <v>43205</v>
      </c>
      <c r="I68" s="152"/>
      <c r="J68" s="151">
        <f t="shared" ref="J68:J81" si="3">IFERROR(SMALL($C$2:$C$81,ROW()-2),"")</f>
        <v>43209</v>
      </c>
    </row>
    <row r="69" spans="1:10" x14ac:dyDescent="0.25">
      <c r="A69" s="218"/>
      <c r="B69" s="219"/>
      <c r="C69" s="147">
        <f t="shared" si="2"/>
        <v>43206</v>
      </c>
      <c r="I69" s="152"/>
      <c r="J69" s="151">
        <f t="shared" si="3"/>
        <v>43210</v>
      </c>
    </row>
    <row r="70" spans="1:10" x14ac:dyDescent="0.25">
      <c r="A70" s="218"/>
      <c r="B70" s="219"/>
      <c r="C70" s="147">
        <f t="shared" si="2"/>
        <v>43207</v>
      </c>
      <c r="I70" s="152"/>
      <c r="J70" s="151">
        <f t="shared" si="3"/>
        <v>43211</v>
      </c>
    </row>
    <row r="71" spans="1:10" x14ac:dyDescent="0.25">
      <c r="A71" s="218"/>
      <c r="B71" s="219"/>
      <c r="C71" s="147">
        <f t="shared" si="2"/>
        <v>43208</v>
      </c>
      <c r="I71" s="152"/>
      <c r="J71" s="151">
        <f t="shared" si="3"/>
        <v>43212</v>
      </c>
    </row>
    <row r="72" spans="1:10" x14ac:dyDescent="0.25">
      <c r="A72" s="218"/>
      <c r="B72" s="219"/>
      <c r="C72" s="147">
        <f t="shared" si="2"/>
        <v>43209</v>
      </c>
      <c r="I72" s="152"/>
      <c r="J72" s="151">
        <f t="shared" si="3"/>
        <v>43221</v>
      </c>
    </row>
    <row r="73" spans="1:10" x14ac:dyDescent="0.25">
      <c r="A73" s="218"/>
      <c r="B73" s="219"/>
      <c r="C73" s="147">
        <f t="shared" si="2"/>
        <v>43210</v>
      </c>
      <c r="I73" s="152"/>
      <c r="J73" s="151">
        <f t="shared" si="3"/>
        <v>43228</v>
      </c>
    </row>
    <row r="74" spans="1:10" x14ac:dyDescent="0.25">
      <c r="A74" s="218"/>
      <c r="B74" s="219"/>
      <c r="C74" s="147">
        <f t="shared" si="2"/>
        <v>43211</v>
      </c>
      <c r="I74" s="152"/>
      <c r="J74" s="151">
        <f t="shared" si="3"/>
        <v>43230</v>
      </c>
    </row>
    <row r="75" spans="1:10" x14ac:dyDescent="0.25">
      <c r="A75" s="218"/>
      <c r="B75" s="148"/>
      <c r="C75" s="147">
        <f t="shared" si="2"/>
        <v>43212</v>
      </c>
      <c r="I75" s="152"/>
      <c r="J75" s="151">
        <f t="shared" si="3"/>
        <v>43240</v>
      </c>
    </row>
    <row r="76" spans="1:10" x14ac:dyDescent="0.25">
      <c r="A76" s="147"/>
      <c r="B76" s="147"/>
      <c r="C76" s="147" t="str">
        <f t="shared" si="2"/>
        <v/>
      </c>
      <c r="I76" s="152"/>
      <c r="J76" s="151">
        <f t="shared" si="3"/>
        <v>43241</v>
      </c>
    </row>
    <row r="77" spans="1:10" x14ac:dyDescent="0.25">
      <c r="A77" s="147"/>
      <c r="B77" s="147"/>
      <c r="C77" s="147" t="str">
        <f t="shared" si="2"/>
        <v/>
      </c>
      <c r="I77" s="152"/>
      <c r="J77" s="151" t="str">
        <f t="shared" si="3"/>
        <v/>
      </c>
    </row>
    <row r="78" spans="1:10" x14ac:dyDescent="0.25">
      <c r="A78" s="147"/>
      <c r="B78" s="147"/>
      <c r="C78" s="147" t="str">
        <f t="shared" ref="C78:C81" si="4">IFERROR(CHOOSE(1*(C77+1&lt;=$R$2)+2*(C77+1&gt;$R$2)*(C77+1&lt;$P$3)+3*(C77+1&gt;=$P$3)*(C77+1&lt;=$R$3)+4*(C77+1&gt;$R$3)*(C77+1&lt;$P$4)+5*(C77+1&gt;=$P$4)*(C77+1&lt;=$R$4)+6*(C77+1&gt;$R$4)*(C77+1&lt;$P$5)+7*(C77+1&gt;=$P$5)*(C77+1&lt;=$R$5)+8*(C77+1&gt;$R$5),C77+1,$P$3,C77+1,$P$4,C77+1,$P$5,C77+1,""),"")</f>
        <v/>
      </c>
      <c r="I78" s="152"/>
      <c r="J78" s="151" t="str">
        <f t="shared" si="3"/>
        <v/>
      </c>
    </row>
    <row r="79" spans="1:10" x14ac:dyDescent="0.25">
      <c r="A79" s="147"/>
      <c r="B79" s="147"/>
      <c r="C79" s="147" t="str">
        <f t="shared" si="4"/>
        <v/>
      </c>
      <c r="I79" s="152"/>
      <c r="J79" s="151" t="str">
        <f t="shared" si="3"/>
        <v/>
      </c>
    </row>
    <row r="80" spans="1:10" x14ac:dyDescent="0.25">
      <c r="A80" s="147"/>
      <c r="B80" s="147"/>
      <c r="C80" s="147" t="str">
        <f t="shared" si="4"/>
        <v/>
      </c>
      <c r="I80" s="152"/>
      <c r="J80" s="151" t="str">
        <f t="shared" si="3"/>
        <v/>
      </c>
    </row>
    <row r="81" spans="1:11" x14ac:dyDescent="0.25">
      <c r="A81" s="147"/>
      <c r="B81" s="147"/>
      <c r="C81" s="147" t="str">
        <f t="shared" si="4"/>
        <v/>
      </c>
      <c r="I81" s="152"/>
      <c r="J81" s="151" t="str">
        <f t="shared" si="3"/>
        <v/>
      </c>
    </row>
    <row r="82" spans="1:11" x14ac:dyDescent="0.25">
      <c r="K82" s="44"/>
    </row>
  </sheetData>
  <customSheetViews>
    <customSheetView guid="{3CE9F41F-57C2-4DC2-A9D9-0A179538BE39}">
      <selection activeCell="F21" sqref="F21"/>
      <pageMargins left="0.7" right="0.7" top="0.75" bottom="0.75" header="0.3" footer="0.3"/>
      <pageSetup paperSize="9" orientation="portrait" r:id="rId1"/>
    </customSheetView>
  </customSheetViews>
  <mergeCells count="9">
    <mergeCell ref="I3:I7"/>
    <mergeCell ref="I8:I12"/>
    <mergeCell ref="A2:A5"/>
    <mergeCell ref="A6:A11"/>
    <mergeCell ref="A12:A75"/>
    <mergeCell ref="B12:B27"/>
    <mergeCell ref="B28:B43"/>
    <mergeCell ref="B44:B59"/>
    <mergeCell ref="B60:B74"/>
  </mergeCells>
  <conditionalFormatting sqref="C6:C11">
    <cfRule type="expression" dxfId="3" priority="2">
      <formula>ISODD(COLUMN())</formula>
    </cfRule>
  </conditionalFormatting>
  <conditionalFormatting sqref="J3:J81">
    <cfRule type="expression" dxfId="2" priority="1">
      <formula>ISODD(COLUMN())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24" r:id="rId5" name="Button 12">
              <controlPr defaultSize="0" print="0" autoFill="0" autoPict="0" macro="[0]!Accueil">
                <anchor moveWithCells="1" sizeWithCells="1">
                  <from>
                    <xdr:col>21</xdr:col>
                    <xdr:colOff>323850</xdr:colOff>
                    <xdr:row>0</xdr:row>
                    <xdr:rowOff>95250</xdr:rowOff>
                  </from>
                  <to>
                    <xdr:col>23</xdr:col>
                    <xdr:colOff>238125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F5"/>
  <sheetViews>
    <sheetView workbookViewId="0">
      <selection activeCell="G8" sqref="G8"/>
    </sheetView>
  </sheetViews>
  <sheetFormatPr baseColWidth="10" defaultColWidth="11.42578125" defaultRowHeight="15" x14ac:dyDescent="0.25"/>
  <cols>
    <col min="1" max="1" width="14.140625" bestFit="1" customWidth="1"/>
    <col min="2" max="2" width="10.5703125" bestFit="1" customWidth="1"/>
    <col min="3" max="3" width="14.7109375" bestFit="1" customWidth="1"/>
    <col min="4" max="4" width="19.140625" bestFit="1" customWidth="1"/>
    <col min="5" max="5" width="16.28515625" bestFit="1" customWidth="1"/>
    <col min="6" max="6" width="7.42578125" bestFit="1" customWidth="1"/>
  </cols>
  <sheetData>
    <row r="1" spans="1:6" ht="23.25" x14ac:dyDescent="0.35">
      <c r="A1" s="39" t="s">
        <v>59</v>
      </c>
      <c r="B1" s="38"/>
      <c r="C1" s="38"/>
      <c r="D1" s="38"/>
      <c r="E1" s="38"/>
      <c r="F1" s="38"/>
    </row>
    <row r="3" spans="1:6" x14ac:dyDescent="0.25">
      <c r="A3" s="36" t="s">
        <v>58</v>
      </c>
      <c r="B3" s="37" t="s">
        <v>57</v>
      </c>
      <c r="C3" s="37" t="s">
        <v>56</v>
      </c>
      <c r="D3" s="37" t="s">
        <v>55</v>
      </c>
      <c r="E3" s="37" t="s">
        <v>54</v>
      </c>
      <c r="F3" s="37" t="s">
        <v>27</v>
      </c>
    </row>
    <row r="4" spans="1:6" x14ac:dyDescent="0.25">
      <c r="A4" s="36" t="s">
        <v>68</v>
      </c>
      <c r="B4" s="93">
        <v>2.75</v>
      </c>
      <c r="C4" s="93">
        <v>1.75</v>
      </c>
      <c r="D4" s="93">
        <v>1.75</v>
      </c>
      <c r="E4" s="93">
        <v>2.35</v>
      </c>
      <c r="F4" s="93">
        <v>4</v>
      </c>
    </row>
    <row r="5" spans="1:6" x14ac:dyDescent="0.25">
      <c r="A5" s="36" t="s">
        <v>69</v>
      </c>
      <c r="B5" s="93">
        <v>3</v>
      </c>
      <c r="C5" s="35"/>
      <c r="D5" s="35"/>
      <c r="E5" s="35"/>
      <c r="F5" s="35"/>
    </row>
  </sheetData>
  <customSheetViews>
    <customSheetView guid="{3CE9F41F-57C2-4DC2-A9D9-0A179538BE39}">
      <selection activeCell="D4" sqref="D4"/>
      <pageMargins left="0.7" right="0.7" top="0.75" bottom="0.75" header="0.3" footer="0.3"/>
    </customSheetView>
  </customSheetView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5" r:id="rId3" name="Button 3">
              <controlPr defaultSize="0" print="0" autoFill="0" autoPict="0" macro="[0]!Accueil">
                <anchor moveWithCells="1" sizeWithCells="1">
                  <from>
                    <xdr:col>6</xdr:col>
                    <xdr:colOff>361950</xdr:colOff>
                    <xdr:row>0</xdr:row>
                    <xdr:rowOff>95250</xdr:rowOff>
                  </from>
                  <to>
                    <xdr:col>8</xdr:col>
                    <xdr:colOff>276225</xdr:colOff>
                    <xdr:row>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RowHeight="15" x14ac:dyDescent="0.25"/>
  <sheetData>
    <row r="1" spans="1:1" x14ac:dyDescent="0.25">
      <c r="A1" t="s">
        <v>227</v>
      </c>
    </row>
    <row r="3" spans="1:1" x14ac:dyDescent="0.25">
      <c r="A3" t="s">
        <v>223</v>
      </c>
    </row>
    <row r="4" spans="1:1" x14ac:dyDescent="0.25">
      <c r="A4" t="s">
        <v>224</v>
      </c>
    </row>
    <row r="5" spans="1:1" x14ac:dyDescent="0.25">
      <c r="A5" t="s">
        <v>225</v>
      </c>
    </row>
    <row r="6" spans="1:1" x14ac:dyDescent="0.25">
      <c r="A6" t="s">
        <v>226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S146"/>
  <sheetViews>
    <sheetView tabSelected="1" workbookViewId="0">
      <pane xSplit="8" ySplit="1" topLeftCell="I2" activePane="bottomRight" state="frozen"/>
      <selection pane="topRight" activeCell="I1" sqref="I1"/>
      <selection pane="bottomLeft" activeCell="A2" sqref="A2"/>
      <selection pane="bottomRight" activeCell="P3" sqref="P3"/>
    </sheetView>
  </sheetViews>
  <sheetFormatPr baseColWidth="10" defaultColWidth="11.42578125" defaultRowHeight="15" x14ac:dyDescent="0.25"/>
  <cols>
    <col min="1" max="1" width="29.28515625" style="63" customWidth="1"/>
    <col min="2" max="8" width="7" style="63" hidden="1" customWidth="1"/>
    <col min="9" max="9" width="8.42578125" style="171" bestFit="1" customWidth="1"/>
    <col min="10" max="14" width="6.7109375" style="159" bestFit="1" customWidth="1"/>
    <col min="15" max="15" width="9.28515625" style="159" bestFit="1" customWidth="1"/>
    <col min="16" max="16" width="7.140625" style="172" bestFit="1" customWidth="1"/>
    <col min="17" max="17" width="10.140625" style="172" customWidth="1"/>
    <col min="18" max="18" width="9.28515625" style="159" bestFit="1" customWidth="1"/>
    <col min="19" max="19" width="11.42578125" style="159"/>
    <col min="20" max="16384" width="11.42578125" style="60"/>
  </cols>
  <sheetData>
    <row r="1" spans="1:19" ht="15" customHeight="1" x14ac:dyDescent="0.25">
      <c r="A1" s="220" t="s">
        <v>66</v>
      </c>
      <c r="B1" s="66"/>
      <c r="C1" s="66"/>
      <c r="D1" s="66"/>
      <c r="E1" s="66"/>
      <c r="F1" s="66"/>
      <c r="G1" s="91"/>
      <c r="H1" s="66"/>
      <c r="I1" s="221" t="s">
        <v>65</v>
      </c>
      <c r="J1" s="222"/>
      <c r="K1" s="222"/>
      <c r="L1" s="222"/>
      <c r="M1" s="222"/>
      <c r="N1" s="222"/>
      <c r="O1" s="222"/>
      <c r="P1" s="222"/>
      <c r="Q1" s="222"/>
      <c r="R1" s="223"/>
    </row>
    <row r="2" spans="1:19" s="61" customFormat="1" ht="82.5" thickBot="1" x14ac:dyDescent="0.3">
      <c r="A2" s="220"/>
      <c r="B2" s="64" t="s">
        <v>85</v>
      </c>
      <c r="C2" s="64" t="s">
        <v>86</v>
      </c>
      <c r="D2" s="64" t="s">
        <v>87</v>
      </c>
      <c r="E2" s="64" t="s">
        <v>88</v>
      </c>
      <c r="F2" s="64" t="s">
        <v>27</v>
      </c>
      <c r="G2" s="64"/>
      <c r="H2" s="64"/>
      <c r="I2" s="161" t="s">
        <v>63</v>
      </c>
      <c r="J2" s="64" t="s">
        <v>57</v>
      </c>
      <c r="K2" s="64" t="s">
        <v>62</v>
      </c>
      <c r="L2" s="64" t="s">
        <v>61</v>
      </c>
      <c r="M2" s="64" t="s">
        <v>28</v>
      </c>
      <c r="N2" s="64" t="s">
        <v>27</v>
      </c>
      <c r="O2" s="64" t="s">
        <v>64</v>
      </c>
      <c r="P2" s="160" t="s">
        <v>221</v>
      </c>
      <c r="Q2" s="160" t="s">
        <v>222</v>
      </c>
      <c r="R2" s="65" t="s">
        <v>60</v>
      </c>
    </row>
    <row r="3" spans="1:19" s="62" customFormat="1" x14ac:dyDescent="0.25">
      <c r="A3" s="190" t="s">
        <v>103</v>
      </c>
      <c r="B3" s="191">
        <f>Tarifs!$B$4</f>
        <v>2.75</v>
      </c>
      <c r="C3" s="191">
        <f>Tarifs!$C$4</f>
        <v>1.75</v>
      </c>
      <c r="D3" s="191">
        <f>Tarifs!$D$4</f>
        <v>1.75</v>
      </c>
      <c r="E3" s="191">
        <f>Tarifs!$E$4</f>
        <v>2.35</v>
      </c>
      <c r="F3" s="191">
        <f>Tarifs!$F$4</f>
        <v>4</v>
      </c>
      <c r="G3" s="191"/>
      <c r="H3" s="191" t="s">
        <v>84</v>
      </c>
      <c r="I3" s="176"/>
      <c r="J3" s="177">
        <f>Septembre!DC5</f>
        <v>0</v>
      </c>
      <c r="K3" s="177">
        <f>Septembre!DD5</f>
        <v>0</v>
      </c>
      <c r="L3" s="177">
        <f>Septembre!DE5</f>
        <v>0</v>
      </c>
      <c r="M3" s="177">
        <f>Septembre!DF5</f>
        <v>0</v>
      </c>
      <c r="N3" s="177">
        <f>Septembre!DG5</f>
        <v>0</v>
      </c>
      <c r="O3" s="179">
        <f>I3+((J3*Tarifs!$B$4)+('Enfants+Enseignants'!K3*Tarifs!$C$4)+('Enfants+Enseignants'!L3*Tarifs!$D$4)+('Enfants+Enseignants'!M3*Tarifs!$E$4)+('Enfants+Enseignants'!N3*Tarifs!$F$4))</f>
        <v>0</v>
      </c>
      <c r="P3" s="192"/>
      <c r="Q3" s="180"/>
      <c r="R3" s="193"/>
      <c r="S3" s="166"/>
    </row>
    <row r="4" spans="1:19" s="62" customFormat="1" x14ac:dyDescent="0.25">
      <c r="A4" s="194" t="s">
        <v>104</v>
      </c>
      <c r="B4" s="67">
        <f>Tarifs!$B$4</f>
        <v>2.75</v>
      </c>
      <c r="C4" s="67">
        <f>Tarifs!$C$4</f>
        <v>1.75</v>
      </c>
      <c r="D4" s="67">
        <f>Tarifs!$D$4</f>
        <v>1.75</v>
      </c>
      <c r="E4" s="67">
        <f>Tarifs!$E$4</f>
        <v>2.35</v>
      </c>
      <c r="F4" s="67">
        <f>Tarifs!$F$4</f>
        <v>4</v>
      </c>
      <c r="G4" s="67"/>
      <c r="H4" s="67" t="s">
        <v>84</v>
      </c>
      <c r="I4" s="162"/>
      <c r="J4" s="163">
        <f>Septembre!DC6</f>
        <v>0</v>
      </c>
      <c r="K4" s="163">
        <f>Septembre!DD6</f>
        <v>0</v>
      </c>
      <c r="L4" s="163">
        <f>Septembre!DE6</f>
        <v>0</v>
      </c>
      <c r="M4" s="163">
        <f>Septembre!DF6</f>
        <v>0</v>
      </c>
      <c r="N4" s="163">
        <f>Septembre!DG6</f>
        <v>0</v>
      </c>
      <c r="O4" s="164">
        <f>I4+((J4*Tarifs!$B$4)+('Enfants+Enseignants'!K4*Tarifs!$C$4)+('Enfants+Enseignants'!L4*Tarifs!$D$4)+('Enfants+Enseignants'!M4*Tarifs!$E$4)+('Enfants+Enseignants'!N4*Tarifs!$F$4))</f>
        <v>0</v>
      </c>
      <c r="P4" s="165"/>
      <c r="Q4" s="165"/>
      <c r="R4" s="195"/>
      <c r="S4" s="166"/>
    </row>
    <row r="5" spans="1:19" s="62" customFormat="1" x14ac:dyDescent="0.25">
      <c r="A5" s="194" t="s">
        <v>105</v>
      </c>
      <c r="B5" s="67">
        <f>Tarifs!$B$4</f>
        <v>2.75</v>
      </c>
      <c r="C5" s="67">
        <f>Tarifs!$C$4</f>
        <v>1.75</v>
      </c>
      <c r="D5" s="67">
        <f>Tarifs!$D$4</f>
        <v>1.75</v>
      </c>
      <c r="E5" s="67">
        <f>Tarifs!$E$4</f>
        <v>2.35</v>
      </c>
      <c r="F5" s="67">
        <f>Tarifs!$F$4</f>
        <v>4</v>
      </c>
      <c r="G5" s="67"/>
      <c r="H5" s="67" t="s">
        <v>84</v>
      </c>
      <c r="I5" s="162"/>
      <c r="J5" s="163">
        <f>Septembre!DC7</f>
        <v>0</v>
      </c>
      <c r="K5" s="163">
        <f>Septembre!DD7</f>
        <v>0</v>
      </c>
      <c r="L5" s="163">
        <f>Septembre!DE7</f>
        <v>0</v>
      </c>
      <c r="M5" s="163">
        <f>Septembre!DF7</f>
        <v>0</v>
      </c>
      <c r="N5" s="163">
        <f>Septembre!DG7</f>
        <v>0</v>
      </c>
      <c r="O5" s="164">
        <f>I5+((J5*Tarifs!$B$4)+('Enfants+Enseignants'!K5*Tarifs!$C$4)+('Enfants+Enseignants'!L5*Tarifs!$D$4)+('Enfants+Enseignants'!M5*Tarifs!$E$4)+('Enfants+Enseignants'!N5*Tarifs!$F$4))</f>
        <v>0</v>
      </c>
      <c r="P5" s="165"/>
      <c r="Q5" s="165"/>
      <c r="R5" s="195"/>
      <c r="S5" s="166"/>
    </row>
    <row r="6" spans="1:19" s="62" customFormat="1" x14ac:dyDescent="0.25">
      <c r="A6" s="194" t="s">
        <v>106</v>
      </c>
      <c r="B6" s="67">
        <f>Tarifs!$B$4</f>
        <v>2.75</v>
      </c>
      <c r="C6" s="67">
        <f>Tarifs!$C$4</f>
        <v>1.75</v>
      </c>
      <c r="D6" s="67">
        <f>Tarifs!$D$4</f>
        <v>1.75</v>
      </c>
      <c r="E6" s="67">
        <f>Tarifs!$E$4</f>
        <v>2.35</v>
      </c>
      <c r="F6" s="67">
        <f>Tarifs!$F$4</f>
        <v>4</v>
      </c>
      <c r="G6" s="67"/>
      <c r="H6" s="67" t="s">
        <v>84</v>
      </c>
      <c r="I6" s="162"/>
      <c r="J6" s="163">
        <f>Septembre!DC8</f>
        <v>0</v>
      </c>
      <c r="K6" s="163">
        <f>Septembre!DD8</f>
        <v>0</v>
      </c>
      <c r="L6" s="163">
        <f>Septembre!DE8</f>
        <v>0</v>
      </c>
      <c r="M6" s="163">
        <f>Septembre!DF8</f>
        <v>0</v>
      </c>
      <c r="N6" s="163">
        <f>Septembre!DG8</f>
        <v>0</v>
      </c>
      <c r="O6" s="164">
        <f>I6+((J6*Tarifs!$B$4)+('Enfants+Enseignants'!K6*Tarifs!$C$4)+('Enfants+Enseignants'!L6*Tarifs!$D$4)+('Enfants+Enseignants'!M6*Tarifs!$E$4)+('Enfants+Enseignants'!N6*Tarifs!$F$4))</f>
        <v>0</v>
      </c>
      <c r="P6" s="165"/>
      <c r="Q6" s="165"/>
      <c r="R6" s="195"/>
      <c r="S6" s="166"/>
    </row>
    <row r="7" spans="1:19" s="62" customFormat="1" x14ac:dyDescent="0.25">
      <c r="A7" s="194" t="s">
        <v>107</v>
      </c>
      <c r="B7" s="67">
        <f>Tarifs!$B$4</f>
        <v>2.75</v>
      </c>
      <c r="C7" s="67">
        <f>Tarifs!$C$4</f>
        <v>1.75</v>
      </c>
      <c r="D7" s="67">
        <f>Tarifs!$D$4</f>
        <v>1.75</v>
      </c>
      <c r="E7" s="67">
        <f>Tarifs!$E$4</f>
        <v>2.35</v>
      </c>
      <c r="F7" s="67">
        <f>Tarifs!$F$4</f>
        <v>4</v>
      </c>
      <c r="G7" s="67"/>
      <c r="H7" s="67" t="s">
        <v>84</v>
      </c>
      <c r="I7" s="162"/>
      <c r="J7" s="163">
        <f>Septembre!DC9</f>
        <v>0</v>
      </c>
      <c r="K7" s="163">
        <f>Septembre!DD9</f>
        <v>0</v>
      </c>
      <c r="L7" s="163">
        <f>Septembre!DE9</f>
        <v>0</v>
      </c>
      <c r="M7" s="163">
        <f>Septembre!DF9</f>
        <v>0</v>
      </c>
      <c r="N7" s="163">
        <f>Septembre!DG9</f>
        <v>0</v>
      </c>
      <c r="O7" s="164">
        <f>I7+((J7*Tarifs!$B$4)+('Enfants+Enseignants'!K7*Tarifs!$C$4)+('Enfants+Enseignants'!L7*Tarifs!$D$4)+('Enfants+Enseignants'!M7*Tarifs!$E$4)+('Enfants+Enseignants'!N7*Tarifs!$F$4))</f>
        <v>0</v>
      </c>
      <c r="P7" s="165"/>
      <c r="Q7" s="165"/>
      <c r="R7" s="195"/>
      <c r="S7" s="166"/>
    </row>
    <row r="8" spans="1:19" s="62" customFormat="1" x14ac:dyDescent="0.25">
      <c r="A8" s="194" t="s">
        <v>108</v>
      </c>
      <c r="B8" s="67">
        <f>Tarifs!$B$4</f>
        <v>2.75</v>
      </c>
      <c r="C8" s="67">
        <f>Tarifs!$C$4</f>
        <v>1.75</v>
      </c>
      <c r="D8" s="67">
        <f>Tarifs!$D$4</f>
        <v>1.75</v>
      </c>
      <c r="E8" s="67">
        <f>Tarifs!$E$4</f>
        <v>2.35</v>
      </c>
      <c r="F8" s="67">
        <f>Tarifs!$F$4</f>
        <v>4</v>
      </c>
      <c r="G8" s="67"/>
      <c r="H8" s="67" t="s">
        <v>84</v>
      </c>
      <c r="I8" s="162"/>
      <c r="J8" s="163">
        <f>Septembre!DC10</f>
        <v>0</v>
      </c>
      <c r="K8" s="163">
        <f>Septembre!DD10</f>
        <v>0</v>
      </c>
      <c r="L8" s="163">
        <f>Septembre!DE10</f>
        <v>0</v>
      </c>
      <c r="M8" s="163">
        <f>Septembre!DF10</f>
        <v>0</v>
      </c>
      <c r="N8" s="163">
        <f>Septembre!DG10</f>
        <v>0</v>
      </c>
      <c r="O8" s="164">
        <f>I8+((J8*Tarifs!$B$4)+('Enfants+Enseignants'!K8*Tarifs!$C$4)+('Enfants+Enseignants'!L8*Tarifs!$D$4)+('Enfants+Enseignants'!M8*Tarifs!$E$4)+('Enfants+Enseignants'!N8*Tarifs!$F$4))</f>
        <v>0</v>
      </c>
      <c r="P8" s="165"/>
      <c r="Q8" s="165"/>
      <c r="R8" s="195"/>
      <c r="S8" s="166"/>
    </row>
    <row r="9" spans="1:19" s="62" customFormat="1" x14ac:dyDescent="0.25">
      <c r="A9" s="194" t="s">
        <v>109</v>
      </c>
      <c r="B9" s="67">
        <f>Tarifs!$B$4</f>
        <v>2.75</v>
      </c>
      <c r="C9" s="67">
        <f>Tarifs!$C$4</f>
        <v>1.75</v>
      </c>
      <c r="D9" s="67">
        <f>Tarifs!$D$4</f>
        <v>1.75</v>
      </c>
      <c r="E9" s="67">
        <f>Tarifs!$E$4</f>
        <v>2.35</v>
      </c>
      <c r="F9" s="67">
        <f>Tarifs!$F$4</f>
        <v>4</v>
      </c>
      <c r="G9" s="67"/>
      <c r="H9" s="67" t="s">
        <v>84</v>
      </c>
      <c r="I9" s="162"/>
      <c r="J9" s="163">
        <f>Septembre!DC11</f>
        <v>0</v>
      </c>
      <c r="K9" s="163">
        <f>Septembre!DD11</f>
        <v>0</v>
      </c>
      <c r="L9" s="163">
        <f>Septembre!DE11</f>
        <v>0</v>
      </c>
      <c r="M9" s="163">
        <f>Septembre!DF11</f>
        <v>0</v>
      </c>
      <c r="N9" s="163">
        <f>Septembre!DG11</f>
        <v>0</v>
      </c>
      <c r="O9" s="164">
        <f>I9+((J9*Tarifs!$B$4)+('Enfants+Enseignants'!K9*Tarifs!$C$4)+('Enfants+Enseignants'!L9*Tarifs!$D$4)+('Enfants+Enseignants'!M9*Tarifs!$E$4)+('Enfants+Enseignants'!N9*Tarifs!$F$4))</f>
        <v>0</v>
      </c>
      <c r="P9" s="165"/>
      <c r="Q9" s="165"/>
      <c r="R9" s="195"/>
      <c r="S9" s="166"/>
    </row>
    <row r="10" spans="1:19" s="62" customFormat="1" x14ac:dyDescent="0.25">
      <c r="A10" s="194" t="s">
        <v>110</v>
      </c>
      <c r="B10" s="67">
        <f>Tarifs!$B$4</f>
        <v>2.75</v>
      </c>
      <c r="C10" s="67">
        <f>Tarifs!$C$4</f>
        <v>1.75</v>
      </c>
      <c r="D10" s="67">
        <f>Tarifs!$D$4</f>
        <v>1.75</v>
      </c>
      <c r="E10" s="67">
        <f>Tarifs!$E$4</f>
        <v>2.35</v>
      </c>
      <c r="F10" s="67">
        <f>Tarifs!$F$4</f>
        <v>4</v>
      </c>
      <c r="G10" s="67"/>
      <c r="H10" s="67" t="s">
        <v>84</v>
      </c>
      <c r="I10" s="162"/>
      <c r="J10" s="163">
        <f>Septembre!DC12</f>
        <v>0</v>
      </c>
      <c r="K10" s="163">
        <f>Septembre!DD12</f>
        <v>0</v>
      </c>
      <c r="L10" s="163">
        <f>Septembre!DE12</f>
        <v>0</v>
      </c>
      <c r="M10" s="163">
        <f>Septembre!DF12</f>
        <v>0</v>
      </c>
      <c r="N10" s="163">
        <f>Septembre!DG12</f>
        <v>0</v>
      </c>
      <c r="O10" s="164">
        <f>I10+((J10*Tarifs!$B$4)+('Enfants+Enseignants'!K10*Tarifs!$C$4)+('Enfants+Enseignants'!L10*Tarifs!$D$4)+('Enfants+Enseignants'!M10*Tarifs!$E$4)+('Enfants+Enseignants'!N10*Tarifs!$F$4))</f>
        <v>0</v>
      </c>
      <c r="P10" s="165"/>
      <c r="Q10" s="165"/>
      <c r="R10" s="195"/>
      <c r="S10" s="166"/>
    </row>
    <row r="11" spans="1:19" s="62" customFormat="1" x14ac:dyDescent="0.25">
      <c r="A11" s="194" t="s">
        <v>111</v>
      </c>
      <c r="B11" s="67">
        <f>Tarifs!$B$4</f>
        <v>2.75</v>
      </c>
      <c r="C11" s="67">
        <f>Tarifs!$C$4</f>
        <v>1.75</v>
      </c>
      <c r="D11" s="67">
        <f>Tarifs!$D$4</f>
        <v>1.75</v>
      </c>
      <c r="E11" s="67">
        <f>Tarifs!$E$4</f>
        <v>2.35</v>
      </c>
      <c r="F11" s="67">
        <f>Tarifs!$F$4</f>
        <v>4</v>
      </c>
      <c r="G11" s="67"/>
      <c r="H11" s="67" t="s">
        <v>84</v>
      </c>
      <c r="I11" s="162"/>
      <c r="J11" s="163">
        <f>Septembre!DC13</f>
        <v>0</v>
      </c>
      <c r="K11" s="163">
        <f>Septembre!DD13</f>
        <v>0</v>
      </c>
      <c r="L11" s="163">
        <f>Septembre!DE13</f>
        <v>0</v>
      </c>
      <c r="M11" s="163">
        <f>Septembre!DF13</f>
        <v>0</v>
      </c>
      <c r="N11" s="163">
        <f>Septembre!DG13</f>
        <v>0</v>
      </c>
      <c r="O11" s="164">
        <f>I11+((J11*Tarifs!$B$4)+('Enfants+Enseignants'!K11*Tarifs!$C$4)+('Enfants+Enseignants'!L11*Tarifs!$D$4)+('Enfants+Enseignants'!M11*Tarifs!$E$4)+('Enfants+Enseignants'!N11*Tarifs!$F$4))</f>
        <v>0</v>
      </c>
      <c r="P11" s="165"/>
      <c r="Q11" s="165"/>
      <c r="R11" s="195"/>
      <c r="S11" s="166"/>
    </row>
    <row r="12" spans="1:19" s="62" customFormat="1" x14ac:dyDescent="0.25">
      <c r="A12" s="194" t="s">
        <v>112</v>
      </c>
      <c r="B12" s="67">
        <f>Tarifs!$B$4</f>
        <v>2.75</v>
      </c>
      <c r="C12" s="67">
        <f>Tarifs!$C$4</f>
        <v>1.75</v>
      </c>
      <c r="D12" s="67">
        <f>Tarifs!$D$4</f>
        <v>1.75</v>
      </c>
      <c r="E12" s="67">
        <f>Tarifs!$E$4</f>
        <v>2.35</v>
      </c>
      <c r="F12" s="67">
        <f>Tarifs!$F$4</f>
        <v>4</v>
      </c>
      <c r="G12" s="67"/>
      <c r="H12" s="67" t="s">
        <v>84</v>
      </c>
      <c r="I12" s="162"/>
      <c r="J12" s="163">
        <f>Septembre!DC14</f>
        <v>0</v>
      </c>
      <c r="K12" s="163">
        <f>Septembre!DD14</f>
        <v>0</v>
      </c>
      <c r="L12" s="163">
        <f>Septembre!DE14</f>
        <v>0</v>
      </c>
      <c r="M12" s="163">
        <f>Septembre!DF14</f>
        <v>0</v>
      </c>
      <c r="N12" s="163">
        <f>Septembre!DG14</f>
        <v>0</v>
      </c>
      <c r="O12" s="164">
        <f>I12+((J12*Tarifs!$B$4)+('Enfants+Enseignants'!K12*Tarifs!$C$4)+('Enfants+Enseignants'!L12*Tarifs!$D$4)+('Enfants+Enseignants'!M12*Tarifs!$E$4)+('Enfants+Enseignants'!N12*Tarifs!$F$4))</f>
        <v>0</v>
      </c>
      <c r="P12" s="165"/>
      <c r="Q12" s="165"/>
      <c r="R12" s="195"/>
      <c r="S12" s="166"/>
    </row>
    <row r="13" spans="1:19" s="62" customFormat="1" x14ac:dyDescent="0.25">
      <c r="A13" s="194" t="s">
        <v>113</v>
      </c>
      <c r="B13" s="67">
        <f>Tarifs!$B$4</f>
        <v>2.75</v>
      </c>
      <c r="C13" s="67">
        <f>Tarifs!$C$4</f>
        <v>1.75</v>
      </c>
      <c r="D13" s="67">
        <f>Tarifs!$D$4</f>
        <v>1.75</v>
      </c>
      <c r="E13" s="67">
        <f>Tarifs!$E$4</f>
        <v>2.35</v>
      </c>
      <c r="F13" s="67">
        <f>Tarifs!$F$4</f>
        <v>4</v>
      </c>
      <c r="G13" s="67"/>
      <c r="H13" s="67" t="s">
        <v>84</v>
      </c>
      <c r="I13" s="162"/>
      <c r="J13" s="163">
        <f>Septembre!DC15</f>
        <v>0</v>
      </c>
      <c r="K13" s="163">
        <f>Septembre!DD15</f>
        <v>0</v>
      </c>
      <c r="L13" s="163">
        <f>Septembre!DE15</f>
        <v>0</v>
      </c>
      <c r="M13" s="163">
        <f>Septembre!DF15</f>
        <v>0</v>
      </c>
      <c r="N13" s="163">
        <f>Septembre!DG15</f>
        <v>0</v>
      </c>
      <c r="O13" s="164">
        <f>I13+((J13*Tarifs!$B$4)+('Enfants+Enseignants'!K13*Tarifs!$C$4)+('Enfants+Enseignants'!L13*Tarifs!$D$4)+('Enfants+Enseignants'!M13*Tarifs!$E$4)+('Enfants+Enseignants'!N13*Tarifs!$F$4))</f>
        <v>0</v>
      </c>
      <c r="P13" s="165"/>
      <c r="Q13" s="165"/>
      <c r="R13" s="195"/>
      <c r="S13" s="166"/>
    </row>
    <row r="14" spans="1:19" s="62" customFormat="1" x14ac:dyDescent="0.25">
      <c r="A14" s="194" t="s">
        <v>114</v>
      </c>
      <c r="B14" s="67">
        <f>Tarifs!$B$4</f>
        <v>2.75</v>
      </c>
      <c r="C14" s="67">
        <f>Tarifs!$C$4</f>
        <v>1.75</v>
      </c>
      <c r="D14" s="67">
        <f>Tarifs!$D$4</f>
        <v>1.75</v>
      </c>
      <c r="E14" s="67">
        <f>Tarifs!$E$4</f>
        <v>2.35</v>
      </c>
      <c r="F14" s="67">
        <f>Tarifs!$F$4</f>
        <v>4</v>
      </c>
      <c r="G14" s="67"/>
      <c r="H14" s="67" t="s">
        <v>84</v>
      </c>
      <c r="I14" s="162"/>
      <c r="J14" s="163">
        <f>Septembre!DC16</f>
        <v>0</v>
      </c>
      <c r="K14" s="163">
        <f>Septembre!DD16</f>
        <v>0</v>
      </c>
      <c r="L14" s="163">
        <f>Septembre!DE16</f>
        <v>0</v>
      </c>
      <c r="M14" s="163">
        <f>Septembre!DF16</f>
        <v>0</v>
      </c>
      <c r="N14" s="163">
        <f>Septembre!DG16</f>
        <v>0</v>
      </c>
      <c r="O14" s="164">
        <f>I14+((J14*Tarifs!$B$4)+('Enfants+Enseignants'!K14*Tarifs!$C$4)+('Enfants+Enseignants'!L14*Tarifs!$D$4)+('Enfants+Enseignants'!M14*Tarifs!$E$4)+('Enfants+Enseignants'!N14*Tarifs!$F$4))</f>
        <v>0</v>
      </c>
      <c r="P14" s="165"/>
      <c r="Q14" s="165"/>
      <c r="R14" s="195"/>
      <c r="S14" s="166"/>
    </row>
    <row r="15" spans="1:19" s="62" customFormat="1" x14ac:dyDescent="0.25">
      <c r="A15" s="194" t="s">
        <v>115</v>
      </c>
      <c r="B15" s="67">
        <f>Tarifs!$B$4</f>
        <v>2.75</v>
      </c>
      <c r="C15" s="67">
        <f>Tarifs!$C$4</f>
        <v>1.75</v>
      </c>
      <c r="D15" s="67">
        <f>Tarifs!$D$4</f>
        <v>1.75</v>
      </c>
      <c r="E15" s="67">
        <f>Tarifs!$E$4</f>
        <v>2.35</v>
      </c>
      <c r="F15" s="67">
        <f>Tarifs!$F$4</f>
        <v>4</v>
      </c>
      <c r="G15" s="67"/>
      <c r="H15" s="67" t="s">
        <v>84</v>
      </c>
      <c r="I15" s="162"/>
      <c r="J15" s="163">
        <f>Septembre!DC17</f>
        <v>0</v>
      </c>
      <c r="K15" s="163">
        <f>Septembre!DD17</f>
        <v>0</v>
      </c>
      <c r="L15" s="163">
        <f>Septembre!DE17</f>
        <v>0</v>
      </c>
      <c r="M15" s="163">
        <f>Septembre!DF17</f>
        <v>0</v>
      </c>
      <c r="N15" s="163">
        <f>Septembre!DG17</f>
        <v>0</v>
      </c>
      <c r="O15" s="164">
        <f>I15+((J15*Tarifs!$B$4)+('Enfants+Enseignants'!K15*Tarifs!$C$4)+('Enfants+Enseignants'!L15*Tarifs!$D$4)+('Enfants+Enseignants'!M15*Tarifs!$E$4)+('Enfants+Enseignants'!N15*Tarifs!$F$4))</f>
        <v>0</v>
      </c>
      <c r="P15" s="165"/>
      <c r="Q15" s="165"/>
      <c r="R15" s="195"/>
      <c r="S15" s="166"/>
    </row>
    <row r="16" spans="1:19" s="62" customFormat="1" x14ac:dyDescent="0.25">
      <c r="A16" s="194" t="s">
        <v>116</v>
      </c>
      <c r="B16" s="67">
        <f>Tarifs!$B$4</f>
        <v>2.75</v>
      </c>
      <c r="C16" s="67">
        <f>Tarifs!$C$4</f>
        <v>1.75</v>
      </c>
      <c r="D16" s="67">
        <f>Tarifs!$D$4</f>
        <v>1.75</v>
      </c>
      <c r="E16" s="67">
        <f>Tarifs!$E$4</f>
        <v>2.35</v>
      </c>
      <c r="F16" s="67">
        <f>Tarifs!$F$4</f>
        <v>4</v>
      </c>
      <c r="G16" s="67"/>
      <c r="H16" s="67" t="s">
        <v>84</v>
      </c>
      <c r="I16" s="162"/>
      <c r="J16" s="163">
        <f>Septembre!DC18</f>
        <v>0</v>
      </c>
      <c r="K16" s="163">
        <f>Septembre!DD18</f>
        <v>0</v>
      </c>
      <c r="L16" s="163">
        <f>Septembre!DE18</f>
        <v>0</v>
      </c>
      <c r="M16" s="163">
        <f>Septembre!DF18</f>
        <v>0</v>
      </c>
      <c r="N16" s="163">
        <f>Septembre!DG18</f>
        <v>0</v>
      </c>
      <c r="O16" s="164">
        <f>I16+((J16*Tarifs!$B$4)+('Enfants+Enseignants'!K16*Tarifs!$C$4)+('Enfants+Enseignants'!L16*Tarifs!$D$4)+('Enfants+Enseignants'!M16*Tarifs!$E$4)+('Enfants+Enseignants'!N16*Tarifs!$F$4))</f>
        <v>0</v>
      </c>
      <c r="P16" s="165"/>
      <c r="Q16" s="165"/>
      <c r="R16" s="195"/>
      <c r="S16" s="166"/>
    </row>
    <row r="17" spans="1:19" s="62" customFormat="1" ht="16.5" customHeight="1" x14ac:dyDescent="0.25">
      <c r="A17" s="194" t="s">
        <v>117</v>
      </c>
      <c r="B17" s="67">
        <f>Tarifs!$B$4</f>
        <v>2.75</v>
      </c>
      <c r="C17" s="67">
        <f>Tarifs!$C$4</f>
        <v>1.75</v>
      </c>
      <c r="D17" s="67">
        <f>Tarifs!$D$4</f>
        <v>1.75</v>
      </c>
      <c r="E17" s="67">
        <f>Tarifs!$E$4</f>
        <v>2.35</v>
      </c>
      <c r="F17" s="67">
        <f>Tarifs!$F$4</f>
        <v>4</v>
      </c>
      <c r="G17" s="67"/>
      <c r="H17" s="67" t="s">
        <v>84</v>
      </c>
      <c r="I17" s="162"/>
      <c r="J17" s="163">
        <f>Septembre!DC19</f>
        <v>0</v>
      </c>
      <c r="K17" s="163">
        <f>Septembre!DD19</f>
        <v>0</v>
      </c>
      <c r="L17" s="163">
        <f>Septembre!DE19</f>
        <v>0</v>
      </c>
      <c r="M17" s="163">
        <f>Septembre!DF19</f>
        <v>0</v>
      </c>
      <c r="N17" s="163">
        <f>Septembre!DG19</f>
        <v>0</v>
      </c>
      <c r="O17" s="164">
        <f>I17+((J17*Tarifs!$B$4)+('Enfants+Enseignants'!K17*Tarifs!$C$4)+('Enfants+Enseignants'!L17*Tarifs!$D$4)+('Enfants+Enseignants'!M17*Tarifs!$E$4)+('Enfants+Enseignants'!N17*Tarifs!$F$4))</f>
        <v>0</v>
      </c>
      <c r="P17" s="165"/>
      <c r="Q17" s="165"/>
      <c r="R17" s="195"/>
      <c r="S17" s="166"/>
    </row>
    <row r="18" spans="1:19" s="62" customFormat="1" x14ac:dyDescent="0.25">
      <c r="A18" s="194" t="s">
        <v>118</v>
      </c>
      <c r="B18" s="67">
        <f>Tarifs!$B$4</f>
        <v>2.75</v>
      </c>
      <c r="C18" s="67">
        <f>Tarifs!$C$4</f>
        <v>1.75</v>
      </c>
      <c r="D18" s="67">
        <f>Tarifs!$D$4</f>
        <v>1.75</v>
      </c>
      <c r="E18" s="67">
        <f>Tarifs!$E$4</f>
        <v>2.35</v>
      </c>
      <c r="F18" s="67">
        <f>Tarifs!$F$4</f>
        <v>4</v>
      </c>
      <c r="G18" s="67"/>
      <c r="H18" s="67" t="s">
        <v>84</v>
      </c>
      <c r="I18" s="162"/>
      <c r="J18" s="163">
        <f>Septembre!DC20</f>
        <v>0</v>
      </c>
      <c r="K18" s="163">
        <f>Septembre!DD20</f>
        <v>0</v>
      </c>
      <c r="L18" s="163">
        <f>Septembre!DE20</f>
        <v>0</v>
      </c>
      <c r="M18" s="163">
        <f>Septembre!DF20</f>
        <v>0</v>
      </c>
      <c r="N18" s="163">
        <f>Septembre!DG20</f>
        <v>0</v>
      </c>
      <c r="O18" s="164">
        <f>I18+((J18*Tarifs!$B$4)+('Enfants+Enseignants'!K18*Tarifs!$C$4)+('Enfants+Enseignants'!L18*Tarifs!$D$4)+('Enfants+Enseignants'!M18*Tarifs!$E$4)+('Enfants+Enseignants'!N18*Tarifs!$F$4))</f>
        <v>0</v>
      </c>
      <c r="P18" s="165"/>
      <c r="Q18" s="165"/>
      <c r="R18" s="195"/>
      <c r="S18" s="166"/>
    </row>
    <row r="19" spans="1:19" s="62" customFormat="1" x14ac:dyDescent="0.25">
      <c r="A19" s="194" t="s">
        <v>119</v>
      </c>
      <c r="B19" s="67">
        <f>Tarifs!$B$4</f>
        <v>2.75</v>
      </c>
      <c r="C19" s="67">
        <f>Tarifs!$C$4</f>
        <v>1.75</v>
      </c>
      <c r="D19" s="67">
        <f>Tarifs!$D$4</f>
        <v>1.75</v>
      </c>
      <c r="E19" s="67">
        <f>Tarifs!$E$4</f>
        <v>2.35</v>
      </c>
      <c r="F19" s="67">
        <f>Tarifs!$F$4</f>
        <v>4</v>
      </c>
      <c r="G19" s="67"/>
      <c r="H19" s="67" t="s">
        <v>84</v>
      </c>
      <c r="I19" s="162"/>
      <c r="J19" s="163">
        <f>Septembre!DC21</f>
        <v>0</v>
      </c>
      <c r="K19" s="163">
        <f>Septembre!DD21</f>
        <v>0</v>
      </c>
      <c r="L19" s="163">
        <f>Septembre!DE21</f>
        <v>0</v>
      </c>
      <c r="M19" s="163">
        <f>Septembre!DF21</f>
        <v>0</v>
      </c>
      <c r="N19" s="163">
        <f>Septembre!DG21</f>
        <v>0</v>
      </c>
      <c r="O19" s="164">
        <f>I19+((J19*Tarifs!$B$4)+('Enfants+Enseignants'!K19*Tarifs!$C$4)+('Enfants+Enseignants'!L19*Tarifs!$D$4)+('Enfants+Enseignants'!M19*Tarifs!$E$4)+('Enfants+Enseignants'!N19*Tarifs!$F$4))</f>
        <v>0</v>
      </c>
      <c r="P19" s="165"/>
      <c r="Q19" s="165"/>
      <c r="R19" s="195"/>
      <c r="S19" s="166"/>
    </row>
    <row r="20" spans="1:19" s="62" customFormat="1" x14ac:dyDescent="0.25">
      <c r="A20" s="194" t="s">
        <v>120</v>
      </c>
      <c r="B20" s="67">
        <f>Tarifs!$B$4</f>
        <v>2.75</v>
      </c>
      <c r="C20" s="67">
        <f>Tarifs!$C$4</f>
        <v>1.75</v>
      </c>
      <c r="D20" s="67">
        <f>Tarifs!$D$4</f>
        <v>1.75</v>
      </c>
      <c r="E20" s="67">
        <f>Tarifs!$E$4</f>
        <v>2.35</v>
      </c>
      <c r="F20" s="67">
        <f>Tarifs!$F$4</f>
        <v>4</v>
      </c>
      <c r="G20" s="67"/>
      <c r="H20" s="67" t="s">
        <v>84</v>
      </c>
      <c r="I20" s="162"/>
      <c r="J20" s="163">
        <f>Septembre!DC22</f>
        <v>0</v>
      </c>
      <c r="K20" s="163">
        <f>Septembre!DD22</f>
        <v>0</v>
      </c>
      <c r="L20" s="163">
        <f>Septembre!DE22</f>
        <v>0</v>
      </c>
      <c r="M20" s="163">
        <f>Septembre!DF22</f>
        <v>0</v>
      </c>
      <c r="N20" s="163">
        <f>Septembre!DG22</f>
        <v>0</v>
      </c>
      <c r="O20" s="164">
        <f>I20+((J20*Tarifs!$B$4)+('Enfants+Enseignants'!K20*Tarifs!$C$4)+('Enfants+Enseignants'!L20*Tarifs!$D$4)+('Enfants+Enseignants'!M20*Tarifs!$E$4)+('Enfants+Enseignants'!N20*Tarifs!$F$4))</f>
        <v>0</v>
      </c>
      <c r="P20" s="165"/>
      <c r="Q20" s="165"/>
      <c r="R20" s="195"/>
      <c r="S20" s="166"/>
    </row>
    <row r="21" spans="1:19" s="62" customFormat="1" x14ac:dyDescent="0.25">
      <c r="A21" s="194" t="s">
        <v>121</v>
      </c>
      <c r="B21" s="67">
        <f>Tarifs!$B$4</f>
        <v>2.75</v>
      </c>
      <c r="C21" s="67">
        <f>Tarifs!$C$4</f>
        <v>1.75</v>
      </c>
      <c r="D21" s="67">
        <f>Tarifs!$D$4</f>
        <v>1.75</v>
      </c>
      <c r="E21" s="67">
        <f>Tarifs!$E$4</f>
        <v>2.35</v>
      </c>
      <c r="F21" s="67">
        <f>Tarifs!$F$4</f>
        <v>4</v>
      </c>
      <c r="G21" s="67"/>
      <c r="H21" s="67" t="s">
        <v>84</v>
      </c>
      <c r="I21" s="162"/>
      <c r="J21" s="163">
        <f>Septembre!DC23</f>
        <v>0</v>
      </c>
      <c r="K21" s="163">
        <f>Septembre!DD23</f>
        <v>0</v>
      </c>
      <c r="L21" s="163">
        <f>Septembre!DE23</f>
        <v>0</v>
      </c>
      <c r="M21" s="163">
        <f>Septembre!DF23</f>
        <v>0</v>
      </c>
      <c r="N21" s="163">
        <f>Septembre!DG23</f>
        <v>0</v>
      </c>
      <c r="O21" s="164">
        <f>I21+((J21*Tarifs!$B$4)+('Enfants+Enseignants'!K21*Tarifs!$C$4)+('Enfants+Enseignants'!L21*Tarifs!$D$4)+('Enfants+Enseignants'!M21*Tarifs!$E$4)+('Enfants+Enseignants'!N21*Tarifs!$F$4))</f>
        <v>0</v>
      </c>
      <c r="P21" s="165"/>
      <c r="Q21" s="165"/>
      <c r="R21" s="195"/>
      <c r="S21" s="166"/>
    </row>
    <row r="22" spans="1:19" s="62" customFormat="1" x14ac:dyDescent="0.25">
      <c r="A22" s="194" t="s">
        <v>122</v>
      </c>
      <c r="B22" s="67">
        <f>Tarifs!$B$4</f>
        <v>2.75</v>
      </c>
      <c r="C22" s="67">
        <f>Tarifs!$C$4</f>
        <v>1.75</v>
      </c>
      <c r="D22" s="67">
        <f>Tarifs!$D$4</f>
        <v>1.75</v>
      </c>
      <c r="E22" s="67">
        <f>Tarifs!$E$4</f>
        <v>2.35</v>
      </c>
      <c r="F22" s="67">
        <f>Tarifs!$F$4</f>
        <v>4</v>
      </c>
      <c r="G22" s="67"/>
      <c r="H22" s="67" t="s">
        <v>84</v>
      </c>
      <c r="I22" s="162"/>
      <c r="J22" s="163">
        <f>Septembre!DC24</f>
        <v>0</v>
      </c>
      <c r="K22" s="163">
        <f>Septembre!DD24</f>
        <v>0</v>
      </c>
      <c r="L22" s="163">
        <f>Septembre!DE24</f>
        <v>0</v>
      </c>
      <c r="M22" s="163">
        <f>Septembre!DF24</f>
        <v>0</v>
      </c>
      <c r="N22" s="163">
        <f>Septembre!DG24</f>
        <v>0</v>
      </c>
      <c r="O22" s="164">
        <f>I22+((J22*Tarifs!$B$4)+('Enfants+Enseignants'!K22*Tarifs!$C$4)+('Enfants+Enseignants'!L22*Tarifs!$D$4)+('Enfants+Enseignants'!M22*Tarifs!$E$4)+('Enfants+Enseignants'!N22*Tarifs!$F$4))</f>
        <v>0</v>
      </c>
      <c r="P22" s="165"/>
      <c r="Q22" s="165"/>
      <c r="R22" s="195"/>
      <c r="S22" s="166"/>
    </row>
    <row r="23" spans="1:19" s="62" customFormat="1" x14ac:dyDescent="0.25">
      <c r="A23" s="194" t="s">
        <v>123</v>
      </c>
      <c r="B23" s="67">
        <f>Tarifs!$B$4</f>
        <v>2.75</v>
      </c>
      <c r="C23" s="67">
        <f>Tarifs!$C$4</f>
        <v>1.75</v>
      </c>
      <c r="D23" s="67">
        <f>Tarifs!$D$4</f>
        <v>1.75</v>
      </c>
      <c r="E23" s="67">
        <f>Tarifs!$E$4</f>
        <v>2.35</v>
      </c>
      <c r="F23" s="67">
        <f>Tarifs!$F$4</f>
        <v>4</v>
      </c>
      <c r="G23" s="67"/>
      <c r="H23" s="67" t="s">
        <v>84</v>
      </c>
      <c r="I23" s="162"/>
      <c r="J23" s="163">
        <f>Septembre!DC25</f>
        <v>0</v>
      </c>
      <c r="K23" s="163">
        <f>Septembre!DD25</f>
        <v>0</v>
      </c>
      <c r="L23" s="163">
        <f>Septembre!DE25</f>
        <v>0</v>
      </c>
      <c r="M23" s="163">
        <f>Septembre!DF25</f>
        <v>0</v>
      </c>
      <c r="N23" s="163">
        <f>Septembre!DG25</f>
        <v>0</v>
      </c>
      <c r="O23" s="164">
        <f>I23+((J23*Tarifs!$B$4)+('Enfants+Enseignants'!K23*Tarifs!$C$4)+('Enfants+Enseignants'!L23*Tarifs!$D$4)+('Enfants+Enseignants'!M23*Tarifs!$E$4)+('Enfants+Enseignants'!N23*Tarifs!$F$4))</f>
        <v>0</v>
      </c>
      <c r="P23" s="165"/>
      <c r="Q23" s="165"/>
      <c r="R23" s="195"/>
      <c r="S23" s="166"/>
    </row>
    <row r="24" spans="1:19" s="62" customFormat="1" x14ac:dyDescent="0.25">
      <c r="A24" s="194" t="s">
        <v>124</v>
      </c>
      <c r="B24" s="67">
        <f>Tarifs!$B$4</f>
        <v>2.75</v>
      </c>
      <c r="C24" s="67">
        <f>Tarifs!$C$4</f>
        <v>1.75</v>
      </c>
      <c r="D24" s="67">
        <f>Tarifs!$D$4</f>
        <v>1.75</v>
      </c>
      <c r="E24" s="67">
        <f>Tarifs!$E$4</f>
        <v>2.35</v>
      </c>
      <c r="F24" s="67">
        <f>Tarifs!$F$4</f>
        <v>4</v>
      </c>
      <c r="G24" s="67"/>
      <c r="H24" s="67" t="s">
        <v>84</v>
      </c>
      <c r="I24" s="162"/>
      <c r="J24" s="163">
        <f>Septembre!DC26</f>
        <v>0</v>
      </c>
      <c r="K24" s="163">
        <f>Septembre!DD26</f>
        <v>0</v>
      </c>
      <c r="L24" s="163">
        <f>Septembre!DE26</f>
        <v>0</v>
      </c>
      <c r="M24" s="163">
        <f>Septembre!DF26</f>
        <v>0</v>
      </c>
      <c r="N24" s="163">
        <f>Septembre!DG26</f>
        <v>0</v>
      </c>
      <c r="O24" s="164">
        <f>I24+((J24*Tarifs!$B$4)+('Enfants+Enseignants'!K24*Tarifs!$C$4)+('Enfants+Enseignants'!L24*Tarifs!$D$4)+('Enfants+Enseignants'!M24*Tarifs!$E$4)+('Enfants+Enseignants'!N24*Tarifs!$F$4))</f>
        <v>0</v>
      </c>
      <c r="P24" s="165"/>
      <c r="Q24" s="165"/>
      <c r="R24" s="195"/>
      <c r="S24" s="166"/>
    </row>
    <row r="25" spans="1:19" s="62" customFormat="1" x14ac:dyDescent="0.25">
      <c r="A25" s="194" t="s">
        <v>125</v>
      </c>
      <c r="B25" s="67">
        <f>Tarifs!$B$4</f>
        <v>2.75</v>
      </c>
      <c r="C25" s="67">
        <f>Tarifs!$C$4</f>
        <v>1.75</v>
      </c>
      <c r="D25" s="67">
        <f>Tarifs!$D$4</f>
        <v>1.75</v>
      </c>
      <c r="E25" s="67">
        <f>Tarifs!$E$4</f>
        <v>2.35</v>
      </c>
      <c r="F25" s="67">
        <f>Tarifs!$F$4</f>
        <v>4</v>
      </c>
      <c r="G25" s="67"/>
      <c r="H25" s="67" t="s">
        <v>84</v>
      </c>
      <c r="I25" s="162"/>
      <c r="J25" s="163">
        <f>Septembre!DC27</f>
        <v>0</v>
      </c>
      <c r="K25" s="163">
        <f>Septembre!DD27</f>
        <v>0</v>
      </c>
      <c r="L25" s="163">
        <f>Septembre!DE27</f>
        <v>0</v>
      </c>
      <c r="M25" s="163">
        <f>Septembre!DF27</f>
        <v>0</v>
      </c>
      <c r="N25" s="163">
        <f>Septembre!DG27</f>
        <v>0</v>
      </c>
      <c r="O25" s="164">
        <f>I25+((J25*Tarifs!$B$4)+('Enfants+Enseignants'!K25*Tarifs!$C$4)+('Enfants+Enseignants'!L25*Tarifs!$D$4)+('Enfants+Enseignants'!M25*Tarifs!$E$4)+('Enfants+Enseignants'!N25*Tarifs!$F$4))</f>
        <v>0</v>
      </c>
      <c r="P25" s="165"/>
      <c r="Q25" s="165"/>
      <c r="R25" s="195"/>
      <c r="S25" s="166"/>
    </row>
    <row r="26" spans="1:19" s="62" customFormat="1" x14ac:dyDescent="0.25">
      <c r="A26" s="194" t="s">
        <v>126</v>
      </c>
      <c r="B26" s="67">
        <f>Tarifs!$B$4</f>
        <v>2.75</v>
      </c>
      <c r="C26" s="67">
        <f>Tarifs!$C$4</f>
        <v>1.75</v>
      </c>
      <c r="D26" s="67">
        <f>Tarifs!$D$4</f>
        <v>1.75</v>
      </c>
      <c r="E26" s="67">
        <f>Tarifs!$E$4</f>
        <v>2.35</v>
      </c>
      <c r="F26" s="67">
        <f>Tarifs!$F$4</f>
        <v>4</v>
      </c>
      <c r="G26" s="67"/>
      <c r="H26" s="67" t="s">
        <v>84</v>
      </c>
      <c r="I26" s="162"/>
      <c r="J26" s="163">
        <f>Septembre!DC28</f>
        <v>0</v>
      </c>
      <c r="K26" s="163">
        <f>Septembre!DD28</f>
        <v>0</v>
      </c>
      <c r="L26" s="163">
        <f>Septembre!DE28</f>
        <v>0</v>
      </c>
      <c r="M26" s="163">
        <f>Septembre!DF28</f>
        <v>0</v>
      </c>
      <c r="N26" s="163">
        <f>Septembre!DG28</f>
        <v>0</v>
      </c>
      <c r="O26" s="164">
        <f>I26+((J26*Tarifs!$B$4)+('Enfants+Enseignants'!K26*Tarifs!$C$4)+('Enfants+Enseignants'!L26*Tarifs!$D$4)+('Enfants+Enseignants'!M26*Tarifs!$E$4)+('Enfants+Enseignants'!N26*Tarifs!$F$4))</f>
        <v>0</v>
      </c>
      <c r="P26" s="165"/>
      <c r="Q26" s="165"/>
      <c r="R26" s="195"/>
      <c r="S26" s="166"/>
    </row>
    <row r="27" spans="1:19" s="62" customFormat="1" x14ac:dyDescent="0.25">
      <c r="A27" s="194" t="s">
        <v>127</v>
      </c>
      <c r="B27" s="67">
        <f>Tarifs!$B$4</f>
        <v>2.75</v>
      </c>
      <c r="C27" s="67">
        <f>Tarifs!$C$4</f>
        <v>1.75</v>
      </c>
      <c r="D27" s="67">
        <f>Tarifs!$D$4</f>
        <v>1.75</v>
      </c>
      <c r="E27" s="67">
        <f>Tarifs!$E$4</f>
        <v>2.35</v>
      </c>
      <c r="F27" s="67">
        <f>Tarifs!$F$4</f>
        <v>4</v>
      </c>
      <c r="G27" s="67"/>
      <c r="H27" s="67" t="s">
        <v>84</v>
      </c>
      <c r="I27" s="162"/>
      <c r="J27" s="163">
        <f>Septembre!DC29</f>
        <v>0</v>
      </c>
      <c r="K27" s="163">
        <f>Septembre!DD29</f>
        <v>0</v>
      </c>
      <c r="L27" s="163">
        <f>Septembre!DE29</f>
        <v>0</v>
      </c>
      <c r="M27" s="163">
        <f>Septembre!DF29</f>
        <v>0</v>
      </c>
      <c r="N27" s="163">
        <f>Septembre!DG29</f>
        <v>0</v>
      </c>
      <c r="O27" s="164">
        <f>I27+((J27*Tarifs!$B$4)+('Enfants+Enseignants'!K27*Tarifs!$C$4)+('Enfants+Enseignants'!L27*Tarifs!$D$4)+('Enfants+Enseignants'!M27*Tarifs!$E$4)+('Enfants+Enseignants'!N27*Tarifs!$F$4))</f>
        <v>0</v>
      </c>
      <c r="P27" s="165"/>
      <c r="Q27" s="165"/>
      <c r="R27" s="195"/>
      <c r="S27" s="166"/>
    </row>
    <row r="28" spans="1:19" s="62" customFormat="1" x14ac:dyDescent="0.25">
      <c r="A28" s="194" t="s">
        <v>128</v>
      </c>
      <c r="B28" s="67">
        <f>Tarifs!$B$4</f>
        <v>2.75</v>
      </c>
      <c r="C28" s="67">
        <f>Tarifs!$C$4</f>
        <v>1.75</v>
      </c>
      <c r="D28" s="67">
        <f>Tarifs!$D$4</f>
        <v>1.75</v>
      </c>
      <c r="E28" s="67">
        <f>Tarifs!$E$4</f>
        <v>2.35</v>
      </c>
      <c r="F28" s="67">
        <f>Tarifs!$F$4</f>
        <v>4</v>
      </c>
      <c r="G28" s="67"/>
      <c r="H28" s="67" t="s">
        <v>84</v>
      </c>
      <c r="I28" s="162"/>
      <c r="J28" s="163">
        <f>Septembre!DC30</f>
        <v>0</v>
      </c>
      <c r="K28" s="163">
        <f>Septembre!DD30</f>
        <v>0</v>
      </c>
      <c r="L28" s="163">
        <f>Septembre!DE30</f>
        <v>0</v>
      </c>
      <c r="M28" s="163">
        <f>Septembre!DF30</f>
        <v>0</v>
      </c>
      <c r="N28" s="163">
        <f>Septembre!DG30</f>
        <v>0</v>
      </c>
      <c r="O28" s="164">
        <f>I28+((J28*Tarifs!$B$4)+('Enfants+Enseignants'!K28*Tarifs!$C$4)+('Enfants+Enseignants'!L28*Tarifs!$D$4)+('Enfants+Enseignants'!M28*Tarifs!$E$4)+('Enfants+Enseignants'!N28*Tarifs!$F$4))</f>
        <v>0</v>
      </c>
      <c r="P28" s="165"/>
      <c r="Q28" s="165"/>
      <c r="R28" s="195"/>
      <c r="S28" s="166"/>
    </row>
    <row r="29" spans="1:19" s="62" customFormat="1" x14ac:dyDescent="0.25">
      <c r="A29" s="194" t="s">
        <v>129</v>
      </c>
      <c r="B29" s="67">
        <f>Tarifs!$B$4</f>
        <v>2.75</v>
      </c>
      <c r="C29" s="67">
        <f>Tarifs!$C$4</f>
        <v>1.75</v>
      </c>
      <c r="D29" s="67">
        <f>Tarifs!$D$4</f>
        <v>1.75</v>
      </c>
      <c r="E29" s="67">
        <f>Tarifs!$E$4</f>
        <v>2.35</v>
      </c>
      <c r="F29" s="67">
        <f>Tarifs!$F$4</f>
        <v>4</v>
      </c>
      <c r="G29" s="67"/>
      <c r="H29" s="67" t="s">
        <v>84</v>
      </c>
      <c r="I29" s="162"/>
      <c r="J29" s="163">
        <f>Septembre!DC31</f>
        <v>0</v>
      </c>
      <c r="K29" s="163">
        <f>Septembre!DD31</f>
        <v>0</v>
      </c>
      <c r="L29" s="163">
        <f>Septembre!DE31</f>
        <v>0</v>
      </c>
      <c r="M29" s="163">
        <f>Septembre!DF31</f>
        <v>0</v>
      </c>
      <c r="N29" s="163">
        <f>Septembre!DG31</f>
        <v>0</v>
      </c>
      <c r="O29" s="164">
        <f>I29+((J29*Tarifs!$B$4)+('Enfants+Enseignants'!K29*Tarifs!$C$4)+('Enfants+Enseignants'!L29*Tarifs!$D$4)+('Enfants+Enseignants'!M29*Tarifs!$E$4)+('Enfants+Enseignants'!N29*Tarifs!$F$4))</f>
        <v>0</v>
      </c>
      <c r="P29" s="165"/>
      <c r="Q29" s="165"/>
      <c r="R29" s="195"/>
      <c r="S29" s="166"/>
    </row>
    <row r="30" spans="1:19" s="62" customFormat="1" x14ac:dyDescent="0.25">
      <c r="A30" s="194" t="s">
        <v>130</v>
      </c>
      <c r="B30" s="67">
        <f>Tarifs!$B$4</f>
        <v>2.75</v>
      </c>
      <c r="C30" s="67">
        <f>Tarifs!$C$4</f>
        <v>1.75</v>
      </c>
      <c r="D30" s="67">
        <f>Tarifs!$D$4</f>
        <v>1.75</v>
      </c>
      <c r="E30" s="67">
        <f>Tarifs!$E$4</f>
        <v>2.35</v>
      </c>
      <c r="F30" s="67">
        <f>Tarifs!$F$4</f>
        <v>4</v>
      </c>
      <c r="G30" s="67"/>
      <c r="H30" s="67" t="s">
        <v>84</v>
      </c>
      <c r="I30" s="162"/>
      <c r="J30" s="163">
        <f>Septembre!DC32</f>
        <v>0</v>
      </c>
      <c r="K30" s="163">
        <f>Septembre!DD32</f>
        <v>0</v>
      </c>
      <c r="L30" s="163">
        <f>Septembre!DE32</f>
        <v>0</v>
      </c>
      <c r="M30" s="163">
        <f>Septembre!DF32</f>
        <v>0</v>
      </c>
      <c r="N30" s="163">
        <f>Septembre!DG32</f>
        <v>0</v>
      </c>
      <c r="O30" s="164">
        <f>I30+((J30*Tarifs!$B$4)+('Enfants+Enseignants'!K30*Tarifs!$C$4)+('Enfants+Enseignants'!L30*Tarifs!$D$4)+('Enfants+Enseignants'!M30*Tarifs!$E$4)+('Enfants+Enseignants'!N30*Tarifs!$F$4))</f>
        <v>0</v>
      </c>
      <c r="P30" s="165"/>
      <c r="Q30" s="165"/>
      <c r="R30" s="195"/>
      <c r="S30" s="166"/>
    </row>
    <row r="31" spans="1:19" s="62" customFormat="1" x14ac:dyDescent="0.25">
      <c r="A31" s="194" t="s">
        <v>131</v>
      </c>
      <c r="B31" s="67">
        <f>Tarifs!$B$4</f>
        <v>2.75</v>
      </c>
      <c r="C31" s="67">
        <f>Tarifs!$C$4</f>
        <v>1.75</v>
      </c>
      <c r="D31" s="67">
        <f>Tarifs!$D$4</f>
        <v>1.75</v>
      </c>
      <c r="E31" s="67">
        <f>Tarifs!$E$4</f>
        <v>2.35</v>
      </c>
      <c r="F31" s="67">
        <f>Tarifs!$F$4</f>
        <v>4</v>
      </c>
      <c r="G31" s="67"/>
      <c r="H31" s="67" t="s">
        <v>84</v>
      </c>
      <c r="I31" s="162"/>
      <c r="J31" s="163">
        <f>Septembre!DC33</f>
        <v>0</v>
      </c>
      <c r="K31" s="163">
        <f>Septembre!DD33</f>
        <v>0</v>
      </c>
      <c r="L31" s="163">
        <f>Septembre!DE33</f>
        <v>0</v>
      </c>
      <c r="M31" s="163">
        <f>Septembre!DF33</f>
        <v>0</v>
      </c>
      <c r="N31" s="163">
        <f>Septembre!DG33</f>
        <v>0</v>
      </c>
      <c r="O31" s="164">
        <f>I31+((J31*Tarifs!$B$4)+('Enfants+Enseignants'!K31*Tarifs!$C$4)+('Enfants+Enseignants'!L31*Tarifs!$D$4)+('Enfants+Enseignants'!M31*Tarifs!$E$4)+('Enfants+Enseignants'!N31*Tarifs!$F$4))</f>
        <v>0</v>
      </c>
      <c r="P31" s="165"/>
      <c r="Q31" s="165"/>
      <c r="R31" s="195"/>
      <c r="S31" s="166"/>
    </row>
    <row r="32" spans="1:19" s="62" customFormat="1" x14ac:dyDescent="0.25">
      <c r="A32" s="194" t="s">
        <v>132</v>
      </c>
      <c r="B32" s="67">
        <f>Tarifs!$B$4</f>
        <v>2.75</v>
      </c>
      <c r="C32" s="67">
        <f>Tarifs!$C$4</f>
        <v>1.75</v>
      </c>
      <c r="D32" s="67">
        <f>Tarifs!$D$4</f>
        <v>1.75</v>
      </c>
      <c r="E32" s="67">
        <f>Tarifs!$E$4</f>
        <v>2.35</v>
      </c>
      <c r="F32" s="67">
        <f>Tarifs!$F$4</f>
        <v>4</v>
      </c>
      <c r="G32" s="67"/>
      <c r="H32" s="67" t="s">
        <v>84</v>
      </c>
      <c r="I32" s="162"/>
      <c r="J32" s="163">
        <f>Septembre!DC34</f>
        <v>0</v>
      </c>
      <c r="K32" s="163">
        <f>Septembre!DD34</f>
        <v>0</v>
      </c>
      <c r="L32" s="163">
        <f>Septembre!DE34</f>
        <v>0</v>
      </c>
      <c r="M32" s="163">
        <f>Septembre!DF34</f>
        <v>0</v>
      </c>
      <c r="N32" s="163">
        <f>Septembre!DG34</f>
        <v>0</v>
      </c>
      <c r="O32" s="164">
        <f>I32+((J32*Tarifs!$B$4)+('Enfants+Enseignants'!K32*Tarifs!$C$4)+('Enfants+Enseignants'!L32*Tarifs!$D$4)+('Enfants+Enseignants'!M32*Tarifs!$E$4)+('Enfants+Enseignants'!N32*Tarifs!$F$4))</f>
        <v>0</v>
      </c>
      <c r="P32" s="165"/>
      <c r="Q32" s="165"/>
      <c r="R32" s="195"/>
      <c r="S32" s="166"/>
    </row>
    <row r="33" spans="1:19" s="62" customFormat="1" x14ac:dyDescent="0.25">
      <c r="A33" s="194" t="s">
        <v>133</v>
      </c>
      <c r="B33" s="67">
        <f>Tarifs!$B$4</f>
        <v>2.75</v>
      </c>
      <c r="C33" s="67">
        <f>Tarifs!$C$4</f>
        <v>1.75</v>
      </c>
      <c r="D33" s="67">
        <f>Tarifs!$D$4</f>
        <v>1.75</v>
      </c>
      <c r="E33" s="67">
        <f>Tarifs!$E$4</f>
        <v>2.35</v>
      </c>
      <c r="F33" s="67">
        <f>Tarifs!$F$4</f>
        <v>4</v>
      </c>
      <c r="G33" s="67"/>
      <c r="H33" s="67" t="s">
        <v>84</v>
      </c>
      <c r="I33" s="162"/>
      <c r="J33" s="163">
        <f>Septembre!DC35</f>
        <v>0</v>
      </c>
      <c r="K33" s="163">
        <f>Septembre!DD35</f>
        <v>0</v>
      </c>
      <c r="L33" s="163">
        <f>Septembre!DE35</f>
        <v>0</v>
      </c>
      <c r="M33" s="163">
        <f>Septembre!DF35</f>
        <v>0</v>
      </c>
      <c r="N33" s="163">
        <f>Septembre!DG35</f>
        <v>0</v>
      </c>
      <c r="O33" s="164">
        <f>I33+((J33*Tarifs!$B$4)+('Enfants+Enseignants'!K33*Tarifs!$C$4)+('Enfants+Enseignants'!L33*Tarifs!$D$4)+('Enfants+Enseignants'!M33*Tarifs!$E$4)+('Enfants+Enseignants'!N33*Tarifs!$F$4))</f>
        <v>0</v>
      </c>
      <c r="P33" s="165"/>
      <c r="Q33" s="165"/>
      <c r="R33" s="195"/>
      <c r="S33" s="166"/>
    </row>
    <row r="34" spans="1:19" s="62" customFormat="1" x14ac:dyDescent="0.25">
      <c r="A34" s="194" t="s">
        <v>134</v>
      </c>
      <c r="B34" s="67">
        <f>Tarifs!$B$4</f>
        <v>2.75</v>
      </c>
      <c r="C34" s="67">
        <f>Tarifs!$C$4</f>
        <v>1.75</v>
      </c>
      <c r="D34" s="67">
        <f>Tarifs!$D$4</f>
        <v>1.75</v>
      </c>
      <c r="E34" s="67">
        <f>Tarifs!$E$4</f>
        <v>2.35</v>
      </c>
      <c r="F34" s="67">
        <f>Tarifs!$F$4</f>
        <v>4</v>
      </c>
      <c r="G34" s="67"/>
      <c r="H34" s="67" t="s">
        <v>84</v>
      </c>
      <c r="I34" s="162"/>
      <c r="J34" s="163">
        <f>Septembre!DC36</f>
        <v>0</v>
      </c>
      <c r="K34" s="163">
        <f>Septembre!DD36</f>
        <v>0</v>
      </c>
      <c r="L34" s="163">
        <f>Septembre!DE36</f>
        <v>0</v>
      </c>
      <c r="M34" s="163">
        <f>Septembre!DF36</f>
        <v>0</v>
      </c>
      <c r="N34" s="163">
        <f>Septembre!DG36</f>
        <v>0</v>
      </c>
      <c r="O34" s="164">
        <f>I34+((J34*Tarifs!$B$4)+('Enfants+Enseignants'!K34*Tarifs!$C$4)+('Enfants+Enseignants'!L34*Tarifs!$D$4)+('Enfants+Enseignants'!M34*Tarifs!$E$4)+('Enfants+Enseignants'!N34*Tarifs!$F$4))</f>
        <v>0</v>
      </c>
      <c r="P34" s="165"/>
      <c r="Q34" s="165"/>
      <c r="R34" s="195"/>
      <c r="S34" s="166"/>
    </row>
    <row r="35" spans="1:19" s="62" customFormat="1" x14ac:dyDescent="0.25">
      <c r="A35" s="194" t="s">
        <v>135</v>
      </c>
      <c r="B35" s="67">
        <f>Tarifs!$B$4</f>
        <v>2.75</v>
      </c>
      <c r="C35" s="67">
        <f>Tarifs!$C$4</f>
        <v>1.75</v>
      </c>
      <c r="D35" s="67">
        <f>Tarifs!$D$4</f>
        <v>1.75</v>
      </c>
      <c r="E35" s="67">
        <f>Tarifs!$E$4</f>
        <v>2.35</v>
      </c>
      <c r="F35" s="67">
        <f>Tarifs!$F$4</f>
        <v>4</v>
      </c>
      <c r="G35" s="67"/>
      <c r="H35" s="67" t="s">
        <v>84</v>
      </c>
      <c r="I35" s="162"/>
      <c r="J35" s="163">
        <f>Septembre!DC37</f>
        <v>0</v>
      </c>
      <c r="K35" s="163">
        <f>Septembre!DD37</f>
        <v>0</v>
      </c>
      <c r="L35" s="163">
        <f>Septembre!DE37</f>
        <v>0</v>
      </c>
      <c r="M35" s="163">
        <f>Septembre!DF37</f>
        <v>0</v>
      </c>
      <c r="N35" s="163">
        <f>Septembre!DG37</f>
        <v>0</v>
      </c>
      <c r="O35" s="164">
        <f>I35+((J35*Tarifs!$B$4)+('Enfants+Enseignants'!K35*Tarifs!$C$4)+('Enfants+Enseignants'!L35*Tarifs!$D$4)+('Enfants+Enseignants'!M35*Tarifs!$E$4)+('Enfants+Enseignants'!N35*Tarifs!$F$4))</f>
        <v>0</v>
      </c>
      <c r="P35" s="165"/>
      <c r="Q35" s="165"/>
      <c r="R35" s="195"/>
      <c r="S35" s="166"/>
    </row>
    <row r="36" spans="1:19" s="62" customFormat="1" x14ac:dyDescent="0.25">
      <c r="A36" s="194" t="s">
        <v>136</v>
      </c>
      <c r="B36" s="67">
        <f>Tarifs!$B$4</f>
        <v>2.75</v>
      </c>
      <c r="C36" s="67">
        <f>Tarifs!$C$4</f>
        <v>1.75</v>
      </c>
      <c r="D36" s="67">
        <f>Tarifs!$D$4</f>
        <v>1.75</v>
      </c>
      <c r="E36" s="67">
        <f>Tarifs!$E$4</f>
        <v>2.35</v>
      </c>
      <c r="F36" s="67">
        <f>Tarifs!$F$4</f>
        <v>4</v>
      </c>
      <c r="G36" s="67"/>
      <c r="H36" s="67" t="s">
        <v>84</v>
      </c>
      <c r="I36" s="162"/>
      <c r="J36" s="163">
        <f>Septembre!DC38</f>
        <v>0</v>
      </c>
      <c r="K36" s="163">
        <f>Septembre!DD38</f>
        <v>0</v>
      </c>
      <c r="L36" s="163">
        <f>Septembre!DE38</f>
        <v>0</v>
      </c>
      <c r="M36" s="163">
        <f>Septembre!DF38</f>
        <v>0</v>
      </c>
      <c r="N36" s="163">
        <f>Septembre!DG38</f>
        <v>0</v>
      </c>
      <c r="O36" s="164">
        <f>I36+((J36*Tarifs!$B$4)+('Enfants+Enseignants'!K36*Tarifs!$C$4)+('Enfants+Enseignants'!L36*Tarifs!$D$4)+('Enfants+Enseignants'!M36*Tarifs!$E$4)+('Enfants+Enseignants'!N36*Tarifs!$F$4))</f>
        <v>0</v>
      </c>
      <c r="P36" s="165"/>
      <c r="Q36" s="165"/>
      <c r="R36" s="195"/>
      <c r="S36" s="166"/>
    </row>
    <row r="37" spans="1:19" s="62" customFormat="1" x14ac:dyDescent="0.25">
      <c r="A37" s="194" t="s">
        <v>137</v>
      </c>
      <c r="B37" s="67">
        <f>Tarifs!$B$4</f>
        <v>2.75</v>
      </c>
      <c r="C37" s="67">
        <f>Tarifs!$C$4</f>
        <v>1.75</v>
      </c>
      <c r="D37" s="67">
        <f>Tarifs!$D$4</f>
        <v>1.75</v>
      </c>
      <c r="E37" s="67">
        <f>Tarifs!$E$4</f>
        <v>2.35</v>
      </c>
      <c r="F37" s="67">
        <f>Tarifs!$F$4</f>
        <v>4</v>
      </c>
      <c r="G37" s="67"/>
      <c r="H37" s="67" t="s">
        <v>84</v>
      </c>
      <c r="I37" s="162"/>
      <c r="J37" s="163">
        <f>Septembre!DC39</f>
        <v>0</v>
      </c>
      <c r="K37" s="163">
        <f>Septembre!DD39</f>
        <v>0</v>
      </c>
      <c r="L37" s="163">
        <f>Septembre!DE39</f>
        <v>0</v>
      </c>
      <c r="M37" s="163">
        <f>Septembre!DF39</f>
        <v>0</v>
      </c>
      <c r="N37" s="163">
        <f>Septembre!DG39</f>
        <v>0</v>
      </c>
      <c r="O37" s="164">
        <f>I37+((J37*Tarifs!$B$4)+('Enfants+Enseignants'!K37*Tarifs!$C$4)+('Enfants+Enseignants'!L37*Tarifs!$D$4)+('Enfants+Enseignants'!M37*Tarifs!$E$4)+('Enfants+Enseignants'!N37*Tarifs!$F$4))</f>
        <v>0</v>
      </c>
      <c r="P37" s="165"/>
      <c r="Q37" s="165"/>
      <c r="R37" s="195"/>
      <c r="S37" s="166"/>
    </row>
    <row r="38" spans="1:19" s="62" customFormat="1" x14ac:dyDescent="0.25">
      <c r="A38" s="194" t="s">
        <v>138</v>
      </c>
      <c r="B38" s="67">
        <f>Tarifs!$B$4</f>
        <v>2.75</v>
      </c>
      <c r="C38" s="67">
        <f>Tarifs!$C$4</f>
        <v>1.75</v>
      </c>
      <c r="D38" s="67">
        <f>Tarifs!$D$4</f>
        <v>1.75</v>
      </c>
      <c r="E38" s="67">
        <f>Tarifs!$E$4</f>
        <v>2.35</v>
      </c>
      <c r="F38" s="67">
        <f>Tarifs!$F$4</f>
        <v>4</v>
      </c>
      <c r="G38" s="67"/>
      <c r="H38" s="67" t="s">
        <v>84</v>
      </c>
      <c r="I38" s="162"/>
      <c r="J38" s="163">
        <f>Septembre!DC40</f>
        <v>0</v>
      </c>
      <c r="K38" s="163">
        <f>Septembre!DD40</f>
        <v>0</v>
      </c>
      <c r="L38" s="163">
        <f>Septembre!DE40</f>
        <v>0</v>
      </c>
      <c r="M38" s="163">
        <f>Septembre!DF40</f>
        <v>0</v>
      </c>
      <c r="N38" s="163">
        <f>Septembre!DG40</f>
        <v>0</v>
      </c>
      <c r="O38" s="164">
        <f>I38+((J38*Tarifs!$B$4)+('Enfants+Enseignants'!K38*Tarifs!$C$4)+('Enfants+Enseignants'!L38*Tarifs!$D$4)+('Enfants+Enseignants'!M38*Tarifs!$E$4)+('Enfants+Enseignants'!N38*Tarifs!$F$4))</f>
        <v>0</v>
      </c>
      <c r="P38" s="165"/>
      <c r="Q38" s="165"/>
      <c r="R38" s="195"/>
      <c r="S38" s="166"/>
    </row>
    <row r="39" spans="1:19" s="62" customFormat="1" x14ac:dyDescent="0.25">
      <c r="A39" s="194" t="s">
        <v>139</v>
      </c>
      <c r="B39" s="67">
        <f>Tarifs!$B$4</f>
        <v>2.75</v>
      </c>
      <c r="C39" s="67">
        <f>Tarifs!$C$4</f>
        <v>1.75</v>
      </c>
      <c r="D39" s="67">
        <f>Tarifs!$D$4</f>
        <v>1.75</v>
      </c>
      <c r="E39" s="67">
        <f>Tarifs!$E$4</f>
        <v>2.35</v>
      </c>
      <c r="F39" s="67">
        <f>Tarifs!$F$4</f>
        <v>4</v>
      </c>
      <c r="G39" s="67"/>
      <c r="H39" s="67" t="s">
        <v>84</v>
      </c>
      <c r="I39" s="162"/>
      <c r="J39" s="163">
        <f>Septembre!DC41</f>
        <v>0</v>
      </c>
      <c r="K39" s="163">
        <f>Septembre!DD41</f>
        <v>0</v>
      </c>
      <c r="L39" s="163">
        <f>Septembre!DE41</f>
        <v>0</v>
      </c>
      <c r="M39" s="163">
        <f>Septembre!DF41</f>
        <v>0</v>
      </c>
      <c r="N39" s="163">
        <f>Septembre!DG41</f>
        <v>0</v>
      </c>
      <c r="O39" s="164">
        <f>I39+((J39*Tarifs!$B$4)+('Enfants+Enseignants'!K39*Tarifs!$C$4)+('Enfants+Enseignants'!L39*Tarifs!$D$4)+('Enfants+Enseignants'!M39*Tarifs!$E$4)+('Enfants+Enseignants'!N39*Tarifs!$F$4))</f>
        <v>0</v>
      </c>
      <c r="P39" s="165"/>
      <c r="Q39" s="165"/>
      <c r="R39" s="195"/>
      <c r="S39" s="166"/>
    </row>
    <row r="40" spans="1:19" s="62" customFormat="1" x14ac:dyDescent="0.25">
      <c r="A40" s="194" t="s">
        <v>140</v>
      </c>
      <c r="B40" s="67">
        <f>Tarifs!$B$4</f>
        <v>2.75</v>
      </c>
      <c r="C40" s="67">
        <f>Tarifs!$C$4</f>
        <v>1.75</v>
      </c>
      <c r="D40" s="67">
        <f>Tarifs!$D$4</f>
        <v>1.75</v>
      </c>
      <c r="E40" s="67">
        <f>Tarifs!$E$4</f>
        <v>2.35</v>
      </c>
      <c r="F40" s="67">
        <f>Tarifs!$F$4</f>
        <v>4</v>
      </c>
      <c r="G40" s="67"/>
      <c r="H40" s="67" t="s">
        <v>84</v>
      </c>
      <c r="I40" s="162"/>
      <c r="J40" s="163">
        <f>Septembre!DC42</f>
        <v>0</v>
      </c>
      <c r="K40" s="163">
        <f>Septembre!DD42</f>
        <v>0</v>
      </c>
      <c r="L40" s="163">
        <f>Septembre!DE42</f>
        <v>0</v>
      </c>
      <c r="M40" s="163">
        <f>Septembre!DF42</f>
        <v>0</v>
      </c>
      <c r="N40" s="163">
        <f>Septembre!DG42</f>
        <v>0</v>
      </c>
      <c r="O40" s="164">
        <f>I40+((J40*Tarifs!$B$4)+('Enfants+Enseignants'!K40*Tarifs!$C$4)+('Enfants+Enseignants'!L40*Tarifs!$D$4)+('Enfants+Enseignants'!M40*Tarifs!$E$4)+('Enfants+Enseignants'!N40*Tarifs!$F$4))</f>
        <v>0</v>
      </c>
      <c r="P40" s="165"/>
      <c r="Q40" s="165"/>
      <c r="R40" s="195"/>
      <c r="S40" s="166"/>
    </row>
    <row r="41" spans="1:19" s="62" customFormat="1" x14ac:dyDescent="0.25">
      <c r="A41" s="194" t="s">
        <v>141</v>
      </c>
      <c r="B41" s="67">
        <f>Tarifs!$B$4</f>
        <v>2.75</v>
      </c>
      <c r="C41" s="67">
        <f>Tarifs!$C$4</f>
        <v>1.75</v>
      </c>
      <c r="D41" s="67">
        <f>Tarifs!$D$4</f>
        <v>1.75</v>
      </c>
      <c r="E41" s="67">
        <f>Tarifs!$E$4</f>
        <v>2.35</v>
      </c>
      <c r="F41" s="67">
        <f>Tarifs!$F$4</f>
        <v>4</v>
      </c>
      <c r="G41" s="67"/>
      <c r="H41" s="67" t="s">
        <v>84</v>
      </c>
      <c r="I41" s="162"/>
      <c r="J41" s="163">
        <f>Septembre!DC43</f>
        <v>0</v>
      </c>
      <c r="K41" s="163">
        <f>Septembre!DD43</f>
        <v>0</v>
      </c>
      <c r="L41" s="163">
        <f>Septembre!DE43</f>
        <v>0</v>
      </c>
      <c r="M41" s="163">
        <f>Septembre!DF43</f>
        <v>0</v>
      </c>
      <c r="N41" s="163">
        <f>Septembre!DG43</f>
        <v>0</v>
      </c>
      <c r="O41" s="164">
        <f>I41+((J41*Tarifs!$B$4)+('Enfants+Enseignants'!K41*Tarifs!$C$4)+('Enfants+Enseignants'!L41*Tarifs!$D$4)+('Enfants+Enseignants'!M41*Tarifs!$E$4)+('Enfants+Enseignants'!N41*Tarifs!$F$4))</f>
        <v>0</v>
      </c>
      <c r="P41" s="165"/>
      <c r="Q41" s="165"/>
      <c r="R41" s="195"/>
      <c r="S41" s="166"/>
    </row>
    <row r="42" spans="1:19" s="62" customFormat="1" x14ac:dyDescent="0.25">
      <c r="A42" s="194" t="s">
        <v>142</v>
      </c>
      <c r="B42" s="67">
        <f>Tarifs!$B$4</f>
        <v>2.75</v>
      </c>
      <c r="C42" s="67">
        <f>Tarifs!$C$4</f>
        <v>1.75</v>
      </c>
      <c r="D42" s="67">
        <f>Tarifs!$D$4</f>
        <v>1.75</v>
      </c>
      <c r="E42" s="67">
        <f>Tarifs!$E$4</f>
        <v>2.35</v>
      </c>
      <c r="F42" s="67">
        <f>Tarifs!$F$4</f>
        <v>4</v>
      </c>
      <c r="G42" s="67"/>
      <c r="H42" s="67" t="s">
        <v>84</v>
      </c>
      <c r="I42" s="162"/>
      <c r="J42" s="163">
        <f>Septembre!DC44</f>
        <v>0</v>
      </c>
      <c r="K42" s="163">
        <f>Septembre!DD44</f>
        <v>0</v>
      </c>
      <c r="L42" s="163">
        <f>Septembre!DE44</f>
        <v>0</v>
      </c>
      <c r="M42" s="163">
        <f>Septembre!DF44</f>
        <v>0</v>
      </c>
      <c r="N42" s="163">
        <f>Septembre!DG44</f>
        <v>0</v>
      </c>
      <c r="O42" s="164">
        <f>I42+((J42*Tarifs!$B$4)+('Enfants+Enseignants'!K42*Tarifs!$C$4)+('Enfants+Enseignants'!L42*Tarifs!$D$4)+('Enfants+Enseignants'!M42*Tarifs!$E$4)+('Enfants+Enseignants'!N42*Tarifs!$F$4))</f>
        <v>0</v>
      </c>
      <c r="P42" s="165"/>
      <c r="Q42" s="165"/>
      <c r="R42" s="195"/>
      <c r="S42" s="166"/>
    </row>
    <row r="43" spans="1:19" s="62" customFormat="1" x14ac:dyDescent="0.25">
      <c r="A43" s="194" t="s">
        <v>143</v>
      </c>
      <c r="B43" s="67">
        <f>Tarifs!$B$4</f>
        <v>2.75</v>
      </c>
      <c r="C43" s="67">
        <f>Tarifs!$C$4</f>
        <v>1.75</v>
      </c>
      <c r="D43" s="67">
        <f>Tarifs!$D$4</f>
        <v>1.75</v>
      </c>
      <c r="E43" s="67">
        <f>Tarifs!$E$4</f>
        <v>2.35</v>
      </c>
      <c r="F43" s="67">
        <f>Tarifs!$F$4</f>
        <v>4</v>
      </c>
      <c r="G43" s="67"/>
      <c r="H43" s="67" t="s">
        <v>84</v>
      </c>
      <c r="I43" s="162"/>
      <c r="J43" s="163">
        <f>Septembre!DC45</f>
        <v>0</v>
      </c>
      <c r="K43" s="163">
        <f>Septembre!DD45</f>
        <v>0</v>
      </c>
      <c r="L43" s="163">
        <f>Septembre!DE45</f>
        <v>0</v>
      </c>
      <c r="M43" s="163">
        <f>Septembre!DF45</f>
        <v>0</v>
      </c>
      <c r="N43" s="163">
        <f>Septembre!DG45</f>
        <v>0</v>
      </c>
      <c r="O43" s="164">
        <f>I43+((J43*Tarifs!$B$4)+('Enfants+Enseignants'!K43*Tarifs!$C$4)+('Enfants+Enseignants'!L43*Tarifs!$D$4)+('Enfants+Enseignants'!M43*Tarifs!$E$4)+('Enfants+Enseignants'!N43*Tarifs!$F$4))</f>
        <v>0</v>
      </c>
      <c r="P43" s="165"/>
      <c r="Q43" s="165"/>
      <c r="R43" s="195"/>
      <c r="S43" s="166"/>
    </row>
    <row r="44" spans="1:19" s="62" customFormat="1" x14ac:dyDescent="0.25">
      <c r="A44" s="194" t="s">
        <v>144</v>
      </c>
      <c r="B44" s="67">
        <f>Tarifs!$B$4</f>
        <v>2.75</v>
      </c>
      <c r="C44" s="67">
        <f>Tarifs!$C$4</f>
        <v>1.75</v>
      </c>
      <c r="D44" s="67">
        <f>Tarifs!$D$4</f>
        <v>1.75</v>
      </c>
      <c r="E44" s="67">
        <f>Tarifs!$E$4</f>
        <v>2.35</v>
      </c>
      <c r="F44" s="67">
        <f>Tarifs!$F$4</f>
        <v>4</v>
      </c>
      <c r="G44" s="67"/>
      <c r="H44" s="67" t="s">
        <v>84</v>
      </c>
      <c r="I44" s="162"/>
      <c r="J44" s="163">
        <f>Septembre!DC46</f>
        <v>0</v>
      </c>
      <c r="K44" s="163">
        <f>Septembre!DD46</f>
        <v>0</v>
      </c>
      <c r="L44" s="163">
        <f>Septembre!DE46</f>
        <v>0</v>
      </c>
      <c r="M44" s="163">
        <f>Septembre!DF46</f>
        <v>0</v>
      </c>
      <c r="N44" s="163">
        <f>Septembre!DG46</f>
        <v>0</v>
      </c>
      <c r="O44" s="164">
        <f>I44+((J44*Tarifs!$B$4)+('Enfants+Enseignants'!K44*Tarifs!$C$4)+('Enfants+Enseignants'!L44*Tarifs!$D$4)+('Enfants+Enseignants'!M44*Tarifs!$E$4)+('Enfants+Enseignants'!N44*Tarifs!$F$4))</f>
        <v>0</v>
      </c>
      <c r="P44" s="165"/>
      <c r="Q44" s="165"/>
      <c r="R44" s="195"/>
      <c r="S44" s="166"/>
    </row>
    <row r="45" spans="1:19" s="62" customFormat="1" x14ac:dyDescent="0.25">
      <c r="A45" s="194" t="s">
        <v>145</v>
      </c>
      <c r="B45" s="67">
        <f>Tarifs!$B$4</f>
        <v>2.75</v>
      </c>
      <c r="C45" s="67">
        <f>Tarifs!$C$4</f>
        <v>1.75</v>
      </c>
      <c r="D45" s="67">
        <f>Tarifs!$D$4</f>
        <v>1.75</v>
      </c>
      <c r="E45" s="67">
        <f>Tarifs!$E$4</f>
        <v>2.35</v>
      </c>
      <c r="F45" s="67">
        <f>Tarifs!$F$4</f>
        <v>4</v>
      </c>
      <c r="G45" s="67"/>
      <c r="H45" s="67" t="s">
        <v>84</v>
      </c>
      <c r="I45" s="162"/>
      <c r="J45" s="163">
        <f>Septembre!DC47</f>
        <v>0</v>
      </c>
      <c r="K45" s="163">
        <f>Septembre!DD47</f>
        <v>0</v>
      </c>
      <c r="L45" s="163">
        <f>Septembre!DE47</f>
        <v>0</v>
      </c>
      <c r="M45" s="163">
        <f>Septembre!DF47</f>
        <v>0</v>
      </c>
      <c r="N45" s="163">
        <f>Septembre!DG47</f>
        <v>0</v>
      </c>
      <c r="O45" s="164">
        <f>I45+((J45*Tarifs!$B$4)+('Enfants+Enseignants'!K45*Tarifs!$C$4)+('Enfants+Enseignants'!L45*Tarifs!$D$4)+('Enfants+Enseignants'!M45*Tarifs!$E$4)+('Enfants+Enseignants'!N45*Tarifs!$F$4))</f>
        <v>0</v>
      </c>
      <c r="P45" s="165"/>
      <c r="Q45" s="165"/>
      <c r="R45" s="195"/>
      <c r="S45" s="166"/>
    </row>
    <row r="46" spans="1:19" s="62" customFormat="1" x14ac:dyDescent="0.25">
      <c r="A46" s="194" t="s">
        <v>146</v>
      </c>
      <c r="B46" s="67">
        <f>Tarifs!$B$4</f>
        <v>2.75</v>
      </c>
      <c r="C46" s="67">
        <f>Tarifs!$C$4</f>
        <v>1.75</v>
      </c>
      <c r="D46" s="67">
        <f>Tarifs!$D$4</f>
        <v>1.75</v>
      </c>
      <c r="E46" s="67">
        <f>Tarifs!$E$4</f>
        <v>2.35</v>
      </c>
      <c r="F46" s="67">
        <f>Tarifs!$F$4</f>
        <v>4</v>
      </c>
      <c r="G46" s="67"/>
      <c r="H46" s="67" t="s">
        <v>84</v>
      </c>
      <c r="I46" s="162"/>
      <c r="J46" s="163">
        <f>Septembre!DC48</f>
        <v>0</v>
      </c>
      <c r="K46" s="163">
        <f>Septembre!DD48</f>
        <v>0</v>
      </c>
      <c r="L46" s="163">
        <f>Septembre!DE48</f>
        <v>0</v>
      </c>
      <c r="M46" s="163">
        <f>Septembre!DF48</f>
        <v>0</v>
      </c>
      <c r="N46" s="163">
        <f>Septembre!DG48</f>
        <v>0</v>
      </c>
      <c r="O46" s="164">
        <f>I46+((J46*Tarifs!$B$4)+('Enfants+Enseignants'!K46*Tarifs!$C$4)+('Enfants+Enseignants'!L46*Tarifs!$D$4)+('Enfants+Enseignants'!M46*Tarifs!$E$4)+('Enfants+Enseignants'!N46*Tarifs!$F$4))</f>
        <v>0</v>
      </c>
      <c r="P46" s="165"/>
      <c r="Q46" s="165"/>
      <c r="R46" s="195"/>
      <c r="S46" s="166"/>
    </row>
    <row r="47" spans="1:19" s="62" customFormat="1" x14ac:dyDescent="0.25">
      <c r="A47" s="194" t="s">
        <v>147</v>
      </c>
      <c r="B47" s="67">
        <f>Tarifs!$B$4</f>
        <v>2.75</v>
      </c>
      <c r="C47" s="67">
        <f>Tarifs!$C$4</f>
        <v>1.75</v>
      </c>
      <c r="D47" s="67">
        <f>Tarifs!$D$4</f>
        <v>1.75</v>
      </c>
      <c r="E47" s="67">
        <f>Tarifs!$E$4</f>
        <v>2.35</v>
      </c>
      <c r="F47" s="67">
        <f>Tarifs!$F$4</f>
        <v>4</v>
      </c>
      <c r="G47" s="67"/>
      <c r="H47" s="67" t="s">
        <v>84</v>
      </c>
      <c r="I47" s="162"/>
      <c r="J47" s="163">
        <f>Septembre!DC49</f>
        <v>0</v>
      </c>
      <c r="K47" s="163">
        <f>Septembre!DD49</f>
        <v>0</v>
      </c>
      <c r="L47" s="163">
        <f>Septembre!DE49</f>
        <v>0</v>
      </c>
      <c r="M47" s="163">
        <f>Septembre!DF49</f>
        <v>0</v>
      </c>
      <c r="N47" s="163">
        <f>Septembre!DG49</f>
        <v>0</v>
      </c>
      <c r="O47" s="164">
        <f>I47+((J47*Tarifs!$B$4)+('Enfants+Enseignants'!K47*Tarifs!$C$4)+('Enfants+Enseignants'!L47*Tarifs!$D$4)+('Enfants+Enseignants'!M47*Tarifs!$E$4)+('Enfants+Enseignants'!N47*Tarifs!$F$4))</f>
        <v>0</v>
      </c>
      <c r="P47" s="165"/>
      <c r="Q47" s="165"/>
      <c r="R47" s="195"/>
      <c r="S47" s="166"/>
    </row>
    <row r="48" spans="1:19" s="62" customFormat="1" x14ac:dyDescent="0.25">
      <c r="A48" s="194" t="s">
        <v>148</v>
      </c>
      <c r="B48" s="67">
        <f>Tarifs!$B$4</f>
        <v>2.75</v>
      </c>
      <c r="C48" s="67">
        <f>Tarifs!$C$4</f>
        <v>1.75</v>
      </c>
      <c r="D48" s="67">
        <f>Tarifs!$D$4</f>
        <v>1.75</v>
      </c>
      <c r="E48" s="67">
        <f>Tarifs!$E$4</f>
        <v>2.35</v>
      </c>
      <c r="F48" s="67">
        <f>Tarifs!$F$4</f>
        <v>4</v>
      </c>
      <c r="G48" s="67"/>
      <c r="H48" s="67" t="s">
        <v>84</v>
      </c>
      <c r="I48" s="162"/>
      <c r="J48" s="163">
        <f>Septembre!DC50</f>
        <v>0</v>
      </c>
      <c r="K48" s="163">
        <f>Septembre!DD50</f>
        <v>0</v>
      </c>
      <c r="L48" s="163">
        <f>Septembre!DE50</f>
        <v>0</v>
      </c>
      <c r="M48" s="163">
        <f>Septembre!DF50</f>
        <v>0</v>
      </c>
      <c r="N48" s="163">
        <f>Septembre!DG50</f>
        <v>0</v>
      </c>
      <c r="O48" s="164">
        <f>I48+((J48*Tarifs!$B$4)+('Enfants+Enseignants'!K48*Tarifs!$C$4)+('Enfants+Enseignants'!L48*Tarifs!$D$4)+('Enfants+Enseignants'!M48*Tarifs!$E$4)+('Enfants+Enseignants'!N48*Tarifs!$F$4))</f>
        <v>0</v>
      </c>
      <c r="P48" s="165"/>
      <c r="Q48" s="165"/>
      <c r="R48" s="195"/>
      <c r="S48" s="166"/>
    </row>
    <row r="49" spans="1:19" s="62" customFormat="1" x14ac:dyDescent="0.25">
      <c r="A49" s="194" t="s">
        <v>149</v>
      </c>
      <c r="B49" s="67">
        <f>Tarifs!$B$4</f>
        <v>2.75</v>
      </c>
      <c r="C49" s="67">
        <f>Tarifs!$C$4</f>
        <v>1.75</v>
      </c>
      <c r="D49" s="67">
        <f>Tarifs!$D$4</f>
        <v>1.75</v>
      </c>
      <c r="E49" s="67">
        <f>Tarifs!$E$4</f>
        <v>2.35</v>
      </c>
      <c r="F49" s="67">
        <f>Tarifs!$F$4</f>
        <v>4</v>
      </c>
      <c r="G49" s="67"/>
      <c r="H49" s="67" t="s">
        <v>84</v>
      </c>
      <c r="I49" s="162"/>
      <c r="J49" s="163">
        <f>Septembre!DC51</f>
        <v>0</v>
      </c>
      <c r="K49" s="163">
        <f>Septembre!DD51</f>
        <v>0</v>
      </c>
      <c r="L49" s="163">
        <f>Septembre!DE51</f>
        <v>0</v>
      </c>
      <c r="M49" s="163">
        <f>Septembre!DF51</f>
        <v>0</v>
      </c>
      <c r="N49" s="163">
        <f>Septembre!DG51</f>
        <v>0</v>
      </c>
      <c r="O49" s="164">
        <f>I49+((J49*Tarifs!$B$4)+('Enfants+Enseignants'!K49*Tarifs!$C$4)+('Enfants+Enseignants'!L49*Tarifs!$D$4)+('Enfants+Enseignants'!M49*Tarifs!$E$4)+('Enfants+Enseignants'!N49*Tarifs!$F$4))</f>
        <v>0</v>
      </c>
      <c r="P49" s="165"/>
      <c r="Q49" s="165"/>
      <c r="R49" s="195"/>
      <c r="S49" s="166"/>
    </row>
    <row r="50" spans="1:19" s="62" customFormat="1" x14ac:dyDescent="0.25">
      <c r="A50" s="194" t="s">
        <v>150</v>
      </c>
      <c r="B50" s="67">
        <f>Tarifs!$B$4</f>
        <v>2.75</v>
      </c>
      <c r="C50" s="67">
        <f>Tarifs!$C$4</f>
        <v>1.75</v>
      </c>
      <c r="D50" s="67">
        <f>Tarifs!$D$4</f>
        <v>1.75</v>
      </c>
      <c r="E50" s="67">
        <f>Tarifs!$E$4</f>
        <v>2.35</v>
      </c>
      <c r="F50" s="67">
        <f>Tarifs!$F$4</f>
        <v>4</v>
      </c>
      <c r="G50" s="67"/>
      <c r="H50" s="67" t="s">
        <v>84</v>
      </c>
      <c r="I50" s="162"/>
      <c r="J50" s="163">
        <f>Septembre!DC52</f>
        <v>0</v>
      </c>
      <c r="K50" s="163">
        <f>Septembre!DD52</f>
        <v>0</v>
      </c>
      <c r="L50" s="163">
        <f>Septembre!DE52</f>
        <v>0</v>
      </c>
      <c r="M50" s="163">
        <f>Septembre!DF52</f>
        <v>0</v>
      </c>
      <c r="N50" s="163">
        <f>Septembre!DG52</f>
        <v>0</v>
      </c>
      <c r="O50" s="164">
        <f>I50+((J50*Tarifs!$B$4)+('Enfants+Enseignants'!K50*Tarifs!$C$4)+('Enfants+Enseignants'!L50*Tarifs!$D$4)+('Enfants+Enseignants'!M50*Tarifs!$E$4)+('Enfants+Enseignants'!N50*Tarifs!$F$4))</f>
        <v>0</v>
      </c>
      <c r="P50" s="165"/>
      <c r="Q50" s="165"/>
      <c r="R50" s="195"/>
      <c r="S50" s="166"/>
    </row>
    <row r="51" spans="1:19" s="62" customFormat="1" x14ac:dyDescent="0.25">
      <c r="A51" s="194" t="s">
        <v>151</v>
      </c>
      <c r="B51" s="67">
        <f>Tarifs!$B$4</f>
        <v>2.75</v>
      </c>
      <c r="C51" s="67">
        <f>Tarifs!$C$4</f>
        <v>1.75</v>
      </c>
      <c r="D51" s="67">
        <f>Tarifs!$D$4</f>
        <v>1.75</v>
      </c>
      <c r="E51" s="67">
        <f>Tarifs!$E$4</f>
        <v>2.35</v>
      </c>
      <c r="F51" s="67">
        <f>Tarifs!$F$4</f>
        <v>4</v>
      </c>
      <c r="G51" s="67"/>
      <c r="H51" s="67" t="s">
        <v>84</v>
      </c>
      <c r="I51" s="162"/>
      <c r="J51" s="163">
        <f>Septembre!DC53</f>
        <v>0</v>
      </c>
      <c r="K51" s="163">
        <f>Septembre!DD53</f>
        <v>0</v>
      </c>
      <c r="L51" s="163">
        <f>Septembre!DE53</f>
        <v>0</v>
      </c>
      <c r="M51" s="163">
        <f>Septembre!DF53</f>
        <v>0</v>
      </c>
      <c r="N51" s="163">
        <f>Septembre!DG53</f>
        <v>0</v>
      </c>
      <c r="O51" s="164">
        <f>I51+((J51*Tarifs!$B$4)+('Enfants+Enseignants'!K51*Tarifs!$C$4)+('Enfants+Enseignants'!L51*Tarifs!$D$4)+('Enfants+Enseignants'!M51*Tarifs!$E$4)+('Enfants+Enseignants'!N51*Tarifs!$F$4))</f>
        <v>0</v>
      </c>
      <c r="P51" s="165"/>
      <c r="Q51" s="165"/>
      <c r="R51" s="195"/>
      <c r="S51" s="166"/>
    </row>
    <row r="52" spans="1:19" s="62" customFormat="1" x14ac:dyDescent="0.25">
      <c r="A52" s="194" t="s">
        <v>152</v>
      </c>
      <c r="B52" s="67">
        <f>Tarifs!$B$4</f>
        <v>2.75</v>
      </c>
      <c r="C52" s="67">
        <f>Tarifs!$C$4</f>
        <v>1.75</v>
      </c>
      <c r="D52" s="67">
        <f>Tarifs!$D$4</f>
        <v>1.75</v>
      </c>
      <c r="E52" s="67">
        <f>Tarifs!$E$4</f>
        <v>2.35</v>
      </c>
      <c r="F52" s="67">
        <f>Tarifs!$F$4</f>
        <v>4</v>
      </c>
      <c r="G52" s="67"/>
      <c r="H52" s="67" t="s">
        <v>84</v>
      </c>
      <c r="I52" s="162"/>
      <c r="J52" s="163">
        <f>Septembre!DC54</f>
        <v>0</v>
      </c>
      <c r="K52" s="163">
        <f>Septembre!DD54</f>
        <v>0</v>
      </c>
      <c r="L52" s="163">
        <f>Septembre!DE54</f>
        <v>0</v>
      </c>
      <c r="M52" s="163">
        <f>Septembre!DF54</f>
        <v>0</v>
      </c>
      <c r="N52" s="163">
        <f>Septembre!DG54</f>
        <v>0</v>
      </c>
      <c r="O52" s="164">
        <f>I52+((J52*Tarifs!$B$4)+('Enfants+Enseignants'!K52*Tarifs!$C$4)+('Enfants+Enseignants'!L52*Tarifs!$D$4)+('Enfants+Enseignants'!M52*Tarifs!$E$4)+('Enfants+Enseignants'!N52*Tarifs!$F$4))</f>
        <v>0</v>
      </c>
      <c r="P52" s="165"/>
      <c r="Q52" s="165"/>
      <c r="R52" s="195"/>
      <c r="S52" s="166"/>
    </row>
    <row r="53" spans="1:19" s="62" customFormat="1" x14ac:dyDescent="0.25">
      <c r="A53" s="194" t="s">
        <v>153</v>
      </c>
      <c r="B53" s="67">
        <f>Tarifs!$B$4</f>
        <v>2.75</v>
      </c>
      <c r="C53" s="67">
        <f>Tarifs!$C$4</f>
        <v>1.75</v>
      </c>
      <c r="D53" s="67">
        <f>Tarifs!$D$4</f>
        <v>1.75</v>
      </c>
      <c r="E53" s="67">
        <f>Tarifs!$E$4</f>
        <v>2.35</v>
      </c>
      <c r="F53" s="67">
        <f>Tarifs!$F$4</f>
        <v>4</v>
      </c>
      <c r="G53" s="67"/>
      <c r="H53" s="67" t="s">
        <v>84</v>
      </c>
      <c r="I53" s="162"/>
      <c r="J53" s="163">
        <f>Septembre!DC55</f>
        <v>0</v>
      </c>
      <c r="K53" s="163">
        <f>Septembre!DD55</f>
        <v>0</v>
      </c>
      <c r="L53" s="163">
        <f>Septembre!DE55</f>
        <v>0</v>
      </c>
      <c r="M53" s="163">
        <f>Septembre!DF55</f>
        <v>0</v>
      </c>
      <c r="N53" s="163">
        <f>Septembre!DG55</f>
        <v>0</v>
      </c>
      <c r="O53" s="164">
        <f>I53+((J53*Tarifs!$B$4)+('Enfants+Enseignants'!K53*Tarifs!$C$4)+('Enfants+Enseignants'!L53*Tarifs!$D$4)+('Enfants+Enseignants'!M53*Tarifs!$E$4)+('Enfants+Enseignants'!N53*Tarifs!$F$4))</f>
        <v>0</v>
      </c>
      <c r="P53" s="165"/>
      <c r="Q53" s="165"/>
      <c r="R53" s="195"/>
      <c r="S53" s="166"/>
    </row>
    <row r="54" spans="1:19" s="62" customFormat="1" x14ac:dyDescent="0.25">
      <c r="A54" s="194" t="s">
        <v>154</v>
      </c>
      <c r="B54" s="67">
        <f>Tarifs!$B$4</f>
        <v>2.75</v>
      </c>
      <c r="C54" s="67">
        <f>Tarifs!$C$4</f>
        <v>1.75</v>
      </c>
      <c r="D54" s="67">
        <f>Tarifs!$D$4</f>
        <v>1.75</v>
      </c>
      <c r="E54" s="67">
        <f>Tarifs!$E$4</f>
        <v>2.35</v>
      </c>
      <c r="F54" s="67">
        <f>Tarifs!$F$4</f>
        <v>4</v>
      </c>
      <c r="G54" s="67"/>
      <c r="H54" s="67" t="s">
        <v>84</v>
      </c>
      <c r="I54" s="162"/>
      <c r="J54" s="163">
        <f>Septembre!DC56</f>
        <v>0</v>
      </c>
      <c r="K54" s="163">
        <f>Septembre!DD56</f>
        <v>0</v>
      </c>
      <c r="L54" s="163">
        <f>Septembre!DE56</f>
        <v>0</v>
      </c>
      <c r="M54" s="163">
        <f>Septembre!DF56</f>
        <v>0</v>
      </c>
      <c r="N54" s="163">
        <f>Septembre!DG56</f>
        <v>0</v>
      </c>
      <c r="O54" s="164">
        <f>I54+((J54*Tarifs!$B$4)+('Enfants+Enseignants'!K54*Tarifs!$C$4)+('Enfants+Enseignants'!L54*Tarifs!$D$4)+('Enfants+Enseignants'!M54*Tarifs!$E$4)+('Enfants+Enseignants'!N54*Tarifs!$F$4))</f>
        <v>0</v>
      </c>
      <c r="P54" s="165"/>
      <c r="Q54" s="165"/>
      <c r="R54" s="195"/>
      <c r="S54" s="166"/>
    </row>
    <row r="55" spans="1:19" s="62" customFormat="1" x14ac:dyDescent="0.25">
      <c r="A55" s="194" t="s">
        <v>155</v>
      </c>
      <c r="B55" s="67">
        <f>Tarifs!$B$4</f>
        <v>2.75</v>
      </c>
      <c r="C55" s="67">
        <f>Tarifs!$C$4</f>
        <v>1.75</v>
      </c>
      <c r="D55" s="67">
        <f>Tarifs!$D$4</f>
        <v>1.75</v>
      </c>
      <c r="E55" s="67">
        <f>Tarifs!$E$4</f>
        <v>2.35</v>
      </c>
      <c r="F55" s="67">
        <f>Tarifs!$F$4</f>
        <v>4</v>
      </c>
      <c r="G55" s="67"/>
      <c r="H55" s="67" t="s">
        <v>84</v>
      </c>
      <c r="I55" s="162"/>
      <c r="J55" s="163">
        <f>Septembre!DC57</f>
        <v>0</v>
      </c>
      <c r="K55" s="163">
        <f>Septembre!DD57</f>
        <v>0</v>
      </c>
      <c r="L55" s="163">
        <f>Septembre!DE57</f>
        <v>0</v>
      </c>
      <c r="M55" s="163">
        <f>Septembre!DF57</f>
        <v>0</v>
      </c>
      <c r="N55" s="163">
        <f>Septembre!DG57</f>
        <v>0</v>
      </c>
      <c r="O55" s="164">
        <f>I55+((J55*Tarifs!$B$4)+('Enfants+Enseignants'!K55*Tarifs!$C$4)+('Enfants+Enseignants'!L55*Tarifs!$D$4)+('Enfants+Enseignants'!M55*Tarifs!$E$4)+('Enfants+Enseignants'!N55*Tarifs!$F$4))</f>
        <v>0</v>
      </c>
      <c r="P55" s="165"/>
      <c r="Q55" s="165"/>
      <c r="R55" s="195"/>
      <c r="S55" s="166"/>
    </row>
    <row r="56" spans="1:19" s="62" customFormat="1" x14ac:dyDescent="0.25">
      <c r="A56" s="194" t="s">
        <v>156</v>
      </c>
      <c r="B56" s="67">
        <f>Tarifs!$B$4</f>
        <v>2.75</v>
      </c>
      <c r="C56" s="67">
        <f>Tarifs!$C$4</f>
        <v>1.75</v>
      </c>
      <c r="D56" s="67">
        <f>Tarifs!$D$4</f>
        <v>1.75</v>
      </c>
      <c r="E56" s="67">
        <f>Tarifs!$E$4</f>
        <v>2.35</v>
      </c>
      <c r="F56" s="67">
        <f>Tarifs!$F$4</f>
        <v>4</v>
      </c>
      <c r="G56" s="67"/>
      <c r="H56" s="67" t="s">
        <v>84</v>
      </c>
      <c r="I56" s="162"/>
      <c r="J56" s="163">
        <f>Septembre!DC58</f>
        <v>0</v>
      </c>
      <c r="K56" s="163">
        <f>Septembre!DD58</f>
        <v>0</v>
      </c>
      <c r="L56" s="163">
        <f>Septembre!DE58</f>
        <v>0</v>
      </c>
      <c r="M56" s="163">
        <f>Septembre!DF58</f>
        <v>0</v>
      </c>
      <c r="N56" s="163">
        <f>Septembre!DG58</f>
        <v>0</v>
      </c>
      <c r="O56" s="164">
        <f>I56+((J56*Tarifs!$B$4)+('Enfants+Enseignants'!K56*Tarifs!$C$4)+('Enfants+Enseignants'!L56*Tarifs!$D$4)+('Enfants+Enseignants'!M56*Tarifs!$E$4)+('Enfants+Enseignants'!N56*Tarifs!$F$4))</f>
        <v>0</v>
      </c>
      <c r="P56" s="165"/>
      <c r="Q56" s="165"/>
      <c r="R56" s="195"/>
      <c r="S56" s="166"/>
    </row>
    <row r="57" spans="1:19" s="62" customFormat="1" x14ac:dyDescent="0.25">
      <c r="A57" s="194" t="s">
        <v>157</v>
      </c>
      <c r="B57" s="67">
        <f>Tarifs!$B$4</f>
        <v>2.75</v>
      </c>
      <c r="C57" s="67">
        <f>Tarifs!$C$4</f>
        <v>1.75</v>
      </c>
      <c r="D57" s="67">
        <f>Tarifs!$D$4</f>
        <v>1.75</v>
      </c>
      <c r="E57" s="67">
        <f>Tarifs!$E$4</f>
        <v>2.35</v>
      </c>
      <c r="F57" s="67">
        <f>Tarifs!$F$4</f>
        <v>4</v>
      </c>
      <c r="G57" s="67"/>
      <c r="H57" s="67" t="s">
        <v>84</v>
      </c>
      <c r="I57" s="162"/>
      <c r="J57" s="163">
        <f>Septembre!DC59</f>
        <v>0</v>
      </c>
      <c r="K57" s="163">
        <f>Septembre!DD59</f>
        <v>0</v>
      </c>
      <c r="L57" s="163">
        <f>Septembre!DE59</f>
        <v>0</v>
      </c>
      <c r="M57" s="163">
        <f>Septembre!DF59</f>
        <v>0</v>
      </c>
      <c r="N57" s="163">
        <f>Septembre!DG59</f>
        <v>0</v>
      </c>
      <c r="O57" s="164">
        <f>I57+((J57*Tarifs!$B$4)+('Enfants+Enseignants'!K57*Tarifs!$C$4)+('Enfants+Enseignants'!L57*Tarifs!$D$4)+('Enfants+Enseignants'!M57*Tarifs!$E$4)+('Enfants+Enseignants'!N57*Tarifs!$F$4))</f>
        <v>0</v>
      </c>
      <c r="P57" s="165"/>
      <c r="Q57" s="165"/>
      <c r="R57" s="195"/>
      <c r="S57" s="166"/>
    </row>
    <row r="58" spans="1:19" s="62" customFormat="1" x14ac:dyDescent="0.25">
      <c r="A58" s="194" t="s">
        <v>158</v>
      </c>
      <c r="B58" s="67">
        <f>Tarifs!$B$4</f>
        <v>2.75</v>
      </c>
      <c r="C58" s="67">
        <f>Tarifs!$C$4</f>
        <v>1.75</v>
      </c>
      <c r="D58" s="67">
        <f>Tarifs!$D$4</f>
        <v>1.75</v>
      </c>
      <c r="E58" s="67">
        <f>Tarifs!$E$4</f>
        <v>2.35</v>
      </c>
      <c r="F58" s="67">
        <f>Tarifs!$F$4</f>
        <v>4</v>
      </c>
      <c r="G58" s="67"/>
      <c r="H58" s="67" t="s">
        <v>84</v>
      </c>
      <c r="I58" s="162"/>
      <c r="J58" s="163">
        <f>Septembre!DC60</f>
        <v>0</v>
      </c>
      <c r="K58" s="163">
        <f>Septembre!DD60</f>
        <v>0</v>
      </c>
      <c r="L58" s="163">
        <f>Septembre!DE60</f>
        <v>0</v>
      </c>
      <c r="M58" s="163">
        <f>Septembre!DF60</f>
        <v>0</v>
      </c>
      <c r="N58" s="163">
        <f>Septembre!DG60</f>
        <v>0</v>
      </c>
      <c r="O58" s="164">
        <f>I58+((J58*Tarifs!$B$4)+('Enfants+Enseignants'!K58*Tarifs!$C$4)+('Enfants+Enseignants'!L58*Tarifs!$D$4)+('Enfants+Enseignants'!M58*Tarifs!$E$4)+('Enfants+Enseignants'!N58*Tarifs!$F$4))</f>
        <v>0</v>
      </c>
      <c r="P58" s="165"/>
      <c r="Q58" s="165"/>
      <c r="R58" s="195"/>
      <c r="S58" s="166"/>
    </row>
    <row r="59" spans="1:19" s="62" customFormat="1" x14ac:dyDescent="0.25">
      <c r="A59" s="194" t="s">
        <v>159</v>
      </c>
      <c r="B59" s="67">
        <f>Tarifs!$B$4</f>
        <v>2.75</v>
      </c>
      <c r="C59" s="67">
        <f>Tarifs!$C$4</f>
        <v>1.75</v>
      </c>
      <c r="D59" s="67">
        <f>Tarifs!$D$4</f>
        <v>1.75</v>
      </c>
      <c r="E59" s="67">
        <f>Tarifs!$E$4</f>
        <v>2.35</v>
      </c>
      <c r="F59" s="67">
        <f>Tarifs!$F$4</f>
        <v>4</v>
      </c>
      <c r="G59" s="67"/>
      <c r="H59" s="67" t="s">
        <v>84</v>
      </c>
      <c r="I59" s="162"/>
      <c r="J59" s="163">
        <f>Septembre!DC61</f>
        <v>0</v>
      </c>
      <c r="K59" s="163">
        <f>Septembre!DD61</f>
        <v>0</v>
      </c>
      <c r="L59" s="163">
        <f>Septembre!DE61</f>
        <v>0</v>
      </c>
      <c r="M59" s="163">
        <f>Septembre!DF61</f>
        <v>0</v>
      </c>
      <c r="N59" s="163">
        <f>Septembre!DG61</f>
        <v>0</v>
      </c>
      <c r="O59" s="164">
        <f>I59+((J59*Tarifs!$B$4)+('Enfants+Enseignants'!K59*Tarifs!$C$4)+('Enfants+Enseignants'!L59*Tarifs!$D$4)+('Enfants+Enseignants'!M59*Tarifs!$E$4)+('Enfants+Enseignants'!N59*Tarifs!$F$4))</f>
        <v>0</v>
      </c>
      <c r="P59" s="165"/>
      <c r="Q59" s="165"/>
      <c r="R59" s="195"/>
      <c r="S59" s="166"/>
    </row>
    <row r="60" spans="1:19" s="62" customFormat="1" x14ac:dyDescent="0.25">
      <c r="A60" s="194" t="s">
        <v>160</v>
      </c>
      <c r="B60" s="67">
        <f>Tarifs!$B$4</f>
        <v>2.75</v>
      </c>
      <c r="C60" s="67">
        <f>Tarifs!$C$4</f>
        <v>1.75</v>
      </c>
      <c r="D60" s="67">
        <f>Tarifs!$D$4</f>
        <v>1.75</v>
      </c>
      <c r="E60" s="67">
        <f>Tarifs!$E$4</f>
        <v>2.35</v>
      </c>
      <c r="F60" s="67">
        <f>Tarifs!$F$4</f>
        <v>4</v>
      </c>
      <c r="G60" s="67"/>
      <c r="H60" s="67" t="s">
        <v>84</v>
      </c>
      <c r="I60" s="162"/>
      <c r="J60" s="163">
        <f>Septembre!DC62</f>
        <v>0</v>
      </c>
      <c r="K60" s="163">
        <f>Septembre!DD62</f>
        <v>0</v>
      </c>
      <c r="L60" s="163">
        <f>Septembre!DE62</f>
        <v>0</v>
      </c>
      <c r="M60" s="163">
        <f>Septembre!DF62</f>
        <v>0</v>
      </c>
      <c r="N60" s="163">
        <f>Septembre!DG62</f>
        <v>0</v>
      </c>
      <c r="O60" s="164">
        <f>I60+((J60*Tarifs!$B$4)+('Enfants+Enseignants'!K60*Tarifs!$C$4)+('Enfants+Enseignants'!L60*Tarifs!$D$4)+('Enfants+Enseignants'!M60*Tarifs!$E$4)+('Enfants+Enseignants'!N60*Tarifs!$F$4))</f>
        <v>0</v>
      </c>
      <c r="P60" s="165"/>
      <c r="Q60" s="165"/>
      <c r="R60" s="195"/>
      <c r="S60" s="166"/>
    </row>
    <row r="61" spans="1:19" s="62" customFormat="1" x14ac:dyDescent="0.25">
      <c r="A61" s="194" t="s">
        <v>161</v>
      </c>
      <c r="B61" s="67">
        <f>Tarifs!$B$4</f>
        <v>2.75</v>
      </c>
      <c r="C61" s="67">
        <f>Tarifs!$C$4</f>
        <v>1.75</v>
      </c>
      <c r="D61" s="67">
        <f>Tarifs!$D$4</f>
        <v>1.75</v>
      </c>
      <c r="E61" s="67">
        <f>Tarifs!$E$4</f>
        <v>2.35</v>
      </c>
      <c r="F61" s="67">
        <f>Tarifs!$F$4</f>
        <v>4</v>
      </c>
      <c r="G61" s="67"/>
      <c r="H61" s="67" t="s">
        <v>84</v>
      </c>
      <c r="I61" s="162"/>
      <c r="J61" s="163">
        <f>Septembre!DC63</f>
        <v>0</v>
      </c>
      <c r="K61" s="163">
        <f>Septembre!DD63</f>
        <v>0</v>
      </c>
      <c r="L61" s="163">
        <f>Septembre!DE63</f>
        <v>0</v>
      </c>
      <c r="M61" s="163">
        <f>Septembre!DF63</f>
        <v>0</v>
      </c>
      <c r="N61" s="163">
        <f>Septembre!DG63</f>
        <v>0</v>
      </c>
      <c r="O61" s="164">
        <f>I61+((J61*Tarifs!$B$4)+('Enfants+Enseignants'!K61*Tarifs!$C$4)+('Enfants+Enseignants'!L61*Tarifs!$D$4)+('Enfants+Enseignants'!M61*Tarifs!$E$4)+('Enfants+Enseignants'!N61*Tarifs!$F$4))</f>
        <v>0</v>
      </c>
      <c r="P61" s="165"/>
      <c r="Q61" s="165"/>
      <c r="R61" s="195"/>
      <c r="S61" s="166"/>
    </row>
    <row r="62" spans="1:19" s="62" customFormat="1" x14ac:dyDescent="0.25">
      <c r="A62" s="194" t="s">
        <v>162</v>
      </c>
      <c r="B62" s="67">
        <f>Tarifs!$B$4</f>
        <v>2.75</v>
      </c>
      <c r="C62" s="67">
        <f>Tarifs!$C$4</f>
        <v>1.75</v>
      </c>
      <c r="D62" s="67">
        <f>Tarifs!$D$4</f>
        <v>1.75</v>
      </c>
      <c r="E62" s="67">
        <f>Tarifs!$E$4</f>
        <v>2.35</v>
      </c>
      <c r="F62" s="67">
        <f>Tarifs!$F$4</f>
        <v>4</v>
      </c>
      <c r="G62" s="67"/>
      <c r="H62" s="67" t="s">
        <v>84</v>
      </c>
      <c r="I62" s="162"/>
      <c r="J62" s="163">
        <f>Septembre!DC64</f>
        <v>0</v>
      </c>
      <c r="K62" s="163">
        <f>Septembre!DD64</f>
        <v>0</v>
      </c>
      <c r="L62" s="163">
        <f>Septembre!DE64</f>
        <v>0</v>
      </c>
      <c r="M62" s="163">
        <f>Septembre!DF64</f>
        <v>0</v>
      </c>
      <c r="N62" s="163">
        <f>Septembre!DG64</f>
        <v>0</v>
      </c>
      <c r="O62" s="164">
        <f>I62+((J62*Tarifs!$B$4)+('Enfants+Enseignants'!K62*Tarifs!$C$4)+('Enfants+Enseignants'!L62*Tarifs!$D$4)+('Enfants+Enseignants'!M62*Tarifs!$E$4)+('Enfants+Enseignants'!N62*Tarifs!$F$4))</f>
        <v>0</v>
      </c>
      <c r="P62" s="165"/>
      <c r="Q62" s="165"/>
      <c r="R62" s="195"/>
      <c r="S62" s="166"/>
    </row>
    <row r="63" spans="1:19" s="62" customFormat="1" x14ac:dyDescent="0.25">
      <c r="A63" s="194" t="s">
        <v>163</v>
      </c>
      <c r="B63" s="67">
        <f>Tarifs!$B$4</f>
        <v>2.75</v>
      </c>
      <c r="C63" s="67">
        <f>Tarifs!$C$4</f>
        <v>1.75</v>
      </c>
      <c r="D63" s="67">
        <f>Tarifs!$D$4</f>
        <v>1.75</v>
      </c>
      <c r="E63" s="67">
        <f>Tarifs!$E$4</f>
        <v>2.35</v>
      </c>
      <c r="F63" s="67">
        <f>Tarifs!$F$4</f>
        <v>4</v>
      </c>
      <c r="G63" s="67"/>
      <c r="H63" s="67" t="s">
        <v>84</v>
      </c>
      <c r="I63" s="162"/>
      <c r="J63" s="163">
        <f>Septembre!DC65</f>
        <v>0</v>
      </c>
      <c r="K63" s="163">
        <f>Septembre!DD65</f>
        <v>0</v>
      </c>
      <c r="L63" s="163">
        <f>Septembre!DE65</f>
        <v>0</v>
      </c>
      <c r="M63" s="163">
        <f>Septembre!DF65</f>
        <v>0</v>
      </c>
      <c r="N63" s="163">
        <f>Septembre!DG65</f>
        <v>0</v>
      </c>
      <c r="O63" s="164">
        <f>I63+((J63*Tarifs!$B$4)+('Enfants+Enseignants'!K63*Tarifs!$C$4)+('Enfants+Enseignants'!L63*Tarifs!$D$4)+('Enfants+Enseignants'!M63*Tarifs!$E$4)+('Enfants+Enseignants'!N63*Tarifs!$F$4))</f>
        <v>0</v>
      </c>
      <c r="P63" s="165"/>
      <c r="Q63" s="165"/>
      <c r="R63" s="195"/>
      <c r="S63" s="166"/>
    </row>
    <row r="64" spans="1:19" s="62" customFormat="1" x14ac:dyDescent="0.25">
      <c r="A64" s="194" t="s">
        <v>164</v>
      </c>
      <c r="B64" s="67">
        <f>Tarifs!$B$4</f>
        <v>2.75</v>
      </c>
      <c r="C64" s="67">
        <f>Tarifs!$C$4</f>
        <v>1.75</v>
      </c>
      <c r="D64" s="67">
        <f>Tarifs!$D$4</f>
        <v>1.75</v>
      </c>
      <c r="E64" s="67">
        <f>Tarifs!$E$4</f>
        <v>2.35</v>
      </c>
      <c r="F64" s="67">
        <f>Tarifs!$F$4</f>
        <v>4</v>
      </c>
      <c r="G64" s="67"/>
      <c r="H64" s="67" t="s">
        <v>84</v>
      </c>
      <c r="I64" s="162"/>
      <c r="J64" s="163">
        <f>Septembre!DC66</f>
        <v>0</v>
      </c>
      <c r="K64" s="163">
        <f>Septembre!DD66</f>
        <v>0</v>
      </c>
      <c r="L64" s="163">
        <f>Septembre!DE66</f>
        <v>0</v>
      </c>
      <c r="M64" s="163">
        <f>Septembre!DF66</f>
        <v>0</v>
      </c>
      <c r="N64" s="163">
        <f>Septembre!DG66</f>
        <v>0</v>
      </c>
      <c r="O64" s="164">
        <f>I64+((J64*Tarifs!$B$4)+('Enfants+Enseignants'!K64*Tarifs!$C$4)+('Enfants+Enseignants'!L64*Tarifs!$D$4)+('Enfants+Enseignants'!M64*Tarifs!$E$4)+('Enfants+Enseignants'!N64*Tarifs!$F$4))</f>
        <v>0</v>
      </c>
      <c r="P64" s="165"/>
      <c r="Q64" s="165"/>
      <c r="R64" s="195"/>
      <c r="S64" s="166"/>
    </row>
    <row r="65" spans="1:19" s="62" customFormat="1" x14ac:dyDescent="0.25">
      <c r="A65" s="194" t="s">
        <v>165</v>
      </c>
      <c r="B65" s="67">
        <f>Tarifs!$B$4</f>
        <v>2.75</v>
      </c>
      <c r="C65" s="67">
        <f>Tarifs!$C$4</f>
        <v>1.75</v>
      </c>
      <c r="D65" s="67">
        <f>Tarifs!$D$4</f>
        <v>1.75</v>
      </c>
      <c r="E65" s="67">
        <f>Tarifs!$E$4</f>
        <v>2.35</v>
      </c>
      <c r="F65" s="67">
        <f>Tarifs!$F$4</f>
        <v>4</v>
      </c>
      <c r="G65" s="67"/>
      <c r="H65" s="67" t="s">
        <v>84</v>
      </c>
      <c r="I65" s="162"/>
      <c r="J65" s="163">
        <f>Septembre!DC67</f>
        <v>0</v>
      </c>
      <c r="K65" s="163">
        <f>Septembre!DD67</f>
        <v>0</v>
      </c>
      <c r="L65" s="163">
        <f>Septembre!DE67</f>
        <v>0</v>
      </c>
      <c r="M65" s="163">
        <f>Septembre!DF67</f>
        <v>0</v>
      </c>
      <c r="N65" s="163">
        <f>Septembre!DG67</f>
        <v>0</v>
      </c>
      <c r="O65" s="164">
        <f>I65+((J65*Tarifs!$B$4)+('Enfants+Enseignants'!K65*Tarifs!$C$4)+('Enfants+Enseignants'!L65*Tarifs!$D$4)+('Enfants+Enseignants'!M65*Tarifs!$E$4)+('Enfants+Enseignants'!N65*Tarifs!$F$4))</f>
        <v>0</v>
      </c>
      <c r="P65" s="165"/>
      <c r="Q65" s="165"/>
      <c r="R65" s="195"/>
      <c r="S65" s="166"/>
    </row>
    <row r="66" spans="1:19" s="62" customFormat="1" x14ac:dyDescent="0.25">
      <c r="A66" s="194" t="s">
        <v>166</v>
      </c>
      <c r="B66" s="67">
        <f>Tarifs!$B$4</f>
        <v>2.75</v>
      </c>
      <c r="C66" s="67">
        <f>Tarifs!$C$4</f>
        <v>1.75</v>
      </c>
      <c r="D66" s="67">
        <f>Tarifs!$D$4</f>
        <v>1.75</v>
      </c>
      <c r="E66" s="67">
        <f>Tarifs!$E$4</f>
        <v>2.35</v>
      </c>
      <c r="F66" s="67">
        <f>Tarifs!$F$4</f>
        <v>4</v>
      </c>
      <c r="G66" s="67"/>
      <c r="H66" s="67" t="s">
        <v>84</v>
      </c>
      <c r="I66" s="162"/>
      <c r="J66" s="163">
        <f>Septembre!DC68</f>
        <v>0</v>
      </c>
      <c r="K66" s="163">
        <f>Septembre!DD68</f>
        <v>0</v>
      </c>
      <c r="L66" s="163">
        <f>Septembre!DE68</f>
        <v>0</v>
      </c>
      <c r="M66" s="163">
        <f>Septembre!DF68</f>
        <v>0</v>
      </c>
      <c r="N66" s="163">
        <f>Septembre!DG68</f>
        <v>0</v>
      </c>
      <c r="O66" s="164">
        <f>I66+((J66*Tarifs!$B$4)+('Enfants+Enseignants'!K66*Tarifs!$C$4)+('Enfants+Enseignants'!L66*Tarifs!$D$4)+('Enfants+Enseignants'!M66*Tarifs!$E$4)+('Enfants+Enseignants'!N66*Tarifs!$F$4))</f>
        <v>0</v>
      </c>
      <c r="P66" s="165"/>
      <c r="Q66" s="165"/>
      <c r="R66" s="195"/>
      <c r="S66" s="166"/>
    </row>
    <row r="67" spans="1:19" s="62" customFormat="1" x14ac:dyDescent="0.25">
      <c r="A67" s="194" t="s">
        <v>167</v>
      </c>
      <c r="B67" s="67">
        <f>Tarifs!$B$4</f>
        <v>2.75</v>
      </c>
      <c r="C67" s="67">
        <f>Tarifs!$C$4</f>
        <v>1.75</v>
      </c>
      <c r="D67" s="67">
        <f>Tarifs!$D$4</f>
        <v>1.75</v>
      </c>
      <c r="E67" s="67">
        <f>Tarifs!$E$4</f>
        <v>2.35</v>
      </c>
      <c r="F67" s="67">
        <f>Tarifs!$F$4</f>
        <v>4</v>
      </c>
      <c r="G67" s="67"/>
      <c r="H67" s="67" t="s">
        <v>84</v>
      </c>
      <c r="I67" s="162"/>
      <c r="J67" s="163">
        <f>Septembre!DC69</f>
        <v>0</v>
      </c>
      <c r="K67" s="163">
        <f>Septembre!DD69</f>
        <v>0</v>
      </c>
      <c r="L67" s="163">
        <f>Septembre!DE69</f>
        <v>0</v>
      </c>
      <c r="M67" s="163">
        <f>Septembre!DF69</f>
        <v>0</v>
      </c>
      <c r="N67" s="163">
        <f>Septembre!DG69</f>
        <v>0</v>
      </c>
      <c r="O67" s="164">
        <f>I67+((J67*Tarifs!$B$4)+('Enfants+Enseignants'!K67*Tarifs!$C$4)+('Enfants+Enseignants'!L67*Tarifs!$D$4)+('Enfants+Enseignants'!M67*Tarifs!$E$4)+('Enfants+Enseignants'!N67*Tarifs!$F$4))</f>
        <v>0</v>
      </c>
      <c r="P67" s="165"/>
      <c r="Q67" s="165"/>
      <c r="R67" s="195"/>
      <c r="S67" s="166"/>
    </row>
    <row r="68" spans="1:19" s="62" customFormat="1" x14ac:dyDescent="0.25">
      <c r="A68" s="194" t="s">
        <v>168</v>
      </c>
      <c r="B68" s="67">
        <f>Tarifs!$B$4</f>
        <v>2.75</v>
      </c>
      <c r="C68" s="67">
        <f>Tarifs!$C$4</f>
        <v>1.75</v>
      </c>
      <c r="D68" s="67">
        <f>Tarifs!$D$4</f>
        <v>1.75</v>
      </c>
      <c r="E68" s="67">
        <f>Tarifs!$E$4</f>
        <v>2.35</v>
      </c>
      <c r="F68" s="67">
        <f>Tarifs!$F$4</f>
        <v>4</v>
      </c>
      <c r="G68" s="67"/>
      <c r="H68" s="67" t="s">
        <v>84</v>
      </c>
      <c r="I68" s="162"/>
      <c r="J68" s="163">
        <f>Septembre!DC70</f>
        <v>0</v>
      </c>
      <c r="K68" s="163">
        <f>Septembre!DD70</f>
        <v>0</v>
      </c>
      <c r="L68" s="163">
        <f>Septembre!DE70</f>
        <v>0</v>
      </c>
      <c r="M68" s="163">
        <f>Septembre!DF70</f>
        <v>0</v>
      </c>
      <c r="N68" s="163">
        <f>Septembre!DG70</f>
        <v>0</v>
      </c>
      <c r="O68" s="164">
        <f>I68+((J68*Tarifs!$B$4)+('Enfants+Enseignants'!K68*Tarifs!$C$4)+('Enfants+Enseignants'!L68*Tarifs!$D$4)+('Enfants+Enseignants'!M68*Tarifs!$E$4)+('Enfants+Enseignants'!N68*Tarifs!$F$4))</f>
        <v>0</v>
      </c>
      <c r="P68" s="165"/>
      <c r="Q68" s="165"/>
      <c r="R68" s="195"/>
      <c r="S68" s="166"/>
    </row>
    <row r="69" spans="1:19" s="62" customFormat="1" ht="16.5" customHeight="1" x14ac:dyDescent="0.25">
      <c r="A69" s="194" t="s">
        <v>169</v>
      </c>
      <c r="B69" s="67">
        <f>Tarifs!$B$4</f>
        <v>2.75</v>
      </c>
      <c r="C69" s="67">
        <f>Tarifs!$C$4</f>
        <v>1.75</v>
      </c>
      <c r="D69" s="67">
        <f>Tarifs!$D$4</f>
        <v>1.75</v>
      </c>
      <c r="E69" s="67">
        <f>Tarifs!$E$4</f>
        <v>2.35</v>
      </c>
      <c r="F69" s="67">
        <f>Tarifs!$F$4</f>
        <v>4</v>
      </c>
      <c r="G69" s="67"/>
      <c r="H69" s="67" t="s">
        <v>84</v>
      </c>
      <c r="I69" s="162"/>
      <c r="J69" s="163">
        <f>Septembre!DC71</f>
        <v>0</v>
      </c>
      <c r="K69" s="163">
        <f>Septembre!DD71</f>
        <v>0</v>
      </c>
      <c r="L69" s="163">
        <f>Septembre!DE71</f>
        <v>0</v>
      </c>
      <c r="M69" s="163">
        <f>Septembre!DF71</f>
        <v>0</v>
      </c>
      <c r="N69" s="163">
        <f>Septembre!DG71</f>
        <v>0</v>
      </c>
      <c r="O69" s="164">
        <f>I69+((J69*Tarifs!$B$4)+('Enfants+Enseignants'!K69*Tarifs!$C$4)+('Enfants+Enseignants'!L69*Tarifs!$D$4)+('Enfants+Enseignants'!M69*Tarifs!$E$4)+('Enfants+Enseignants'!N69*Tarifs!$F$4))</f>
        <v>0</v>
      </c>
      <c r="P69" s="165"/>
      <c r="Q69" s="165"/>
      <c r="R69" s="195"/>
      <c r="S69" s="166"/>
    </row>
    <row r="70" spans="1:19" s="62" customFormat="1" x14ac:dyDescent="0.25">
      <c r="A70" s="194" t="s">
        <v>170</v>
      </c>
      <c r="B70" s="67">
        <f>Tarifs!$B$4</f>
        <v>2.75</v>
      </c>
      <c r="C70" s="67">
        <f>Tarifs!$C$4</f>
        <v>1.75</v>
      </c>
      <c r="D70" s="67">
        <f>Tarifs!$D$4</f>
        <v>1.75</v>
      </c>
      <c r="E70" s="67">
        <f>Tarifs!$E$4</f>
        <v>2.35</v>
      </c>
      <c r="F70" s="67">
        <f>Tarifs!$F$4</f>
        <v>4</v>
      </c>
      <c r="G70" s="67"/>
      <c r="H70" s="67" t="s">
        <v>84</v>
      </c>
      <c r="I70" s="162"/>
      <c r="J70" s="163">
        <f>Septembre!DC72</f>
        <v>0</v>
      </c>
      <c r="K70" s="163">
        <f>Septembre!DD72</f>
        <v>0</v>
      </c>
      <c r="L70" s="163">
        <f>Septembre!DE72</f>
        <v>0</v>
      </c>
      <c r="M70" s="163">
        <f>Septembre!DF72</f>
        <v>0</v>
      </c>
      <c r="N70" s="163">
        <f>Septembre!DG72</f>
        <v>0</v>
      </c>
      <c r="O70" s="164">
        <f>I70+((J70*Tarifs!$B$4)+('Enfants+Enseignants'!K70*Tarifs!$C$4)+('Enfants+Enseignants'!L70*Tarifs!$D$4)+('Enfants+Enseignants'!M70*Tarifs!$E$4)+('Enfants+Enseignants'!N70*Tarifs!$F$4))</f>
        <v>0</v>
      </c>
      <c r="P70" s="165"/>
      <c r="Q70" s="165"/>
      <c r="R70" s="195"/>
      <c r="S70" s="166"/>
    </row>
    <row r="71" spans="1:19" s="62" customFormat="1" x14ac:dyDescent="0.25">
      <c r="A71" s="194" t="s">
        <v>171</v>
      </c>
      <c r="B71" s="67">
        <f>Tarifs!$B$4</f>
        <v>2.75</v>
      </c>
      <c r="C71" s="67">
        <f>Tarifs!$C$4</f>
        <v>1.75</v>
      </c>
      <c r="D71" s="67">
        <f>Tarifs!$D$4</f>
        <v>1.75</v>
      </c>
      <c r="E71" s="67">
        <f>Tarifs!$E$4</f>
        <v>2.35</v>
      </c>
      <c r="F71" s="67">
        <f>Tarifs!$F$4</f>
        <v>4</v>
      </c>
      <c r="G71" s="67"/>
      <c r="H71" s="67" t="s">
        <v>84</v>
      </c>
      <c r="I71" s="162"/>
      <c r="J71" s="163">
        <f>Septembre!DC73</f>
        <v>0</v>
      </c>
      <c r="K71" s="163">
        <f>Septembre!DD73</f>
        <v>0</v>
      </c>
      <c r="L71" s="163">
        <f>Septembre!DE73</f>
        <v>0</v>
      </c>
      <c r="M71" s="163">
        <f>Septembre!DF73</f>
        <v>0</v>
      </c>
      <c r="N71" s="163">
        <f>Septembre!DG73</f>
        <v>0</v>
      </c>
      <c r="O71" s="164">
        <f>I71+((J71*Tarifs!$B$4)+('Enfants+Enseignants'!K71*Tarifs!$C$4)+('Enfants+Enseignants'!L71*Tarifs!$D$4)+('Enfants+Enseignants'!M71*Tarifs!$E$4)+('Enfants+Enseignants'!N71*Tarifs!$F$4))</f>
        <v>0</v>
      </c>
      <c r="P71" s="165"/>
      <c r="Q71" s="165"/>
      <c r="R71" s="195"/>
      <c r="S71" s="166"/>
    </row>
    <row r="72" spans="1:19" s="62" customFormat="1" x14ac:dyDescent="0.25">
      <c r="A72" s="194" t="s">
        <v>172</v>
      </c>
      <c r="B72" s="67">
        <f>Tarifs!$B$4</f>
        <v>2.75</v>
      </c>
      <c r="C72" s="67">
        <f>Tarifs!$C$4</f>
        <v>1.75</v>
      </c>
      <c r="D72" s="67">
        <f>Tarifs!$D$4</f>
        <v>1.75</v>
      </c>
      <c r="E72" s="67">
        <f>Tarifs!$E$4</f>
        <v>2.35</v>
      </c>
      <c r="F72" s="67">
        <f>Tarifs!$F$4</f>
        <v>4</v>
      </c>
      <c r="G72" s="67"/>
      <c r="H72" s="67" t="s">
        <v>84</v>
      </c>
      <c r="I72" s="162"/>
      <c r="J72" s="163">
        <f>Septembre!DC74</f>
        <v>0</v>
      </c>
      <c r="K72" s="163">
        <f>Septembre!DD74</f>
        <v>0</v>
      </c>
      <c r="L72" s="163">
        <f>Septembre!DE74</f>
        <v>0</v>
      </c>
      <c r="M72" s="163">
        <f>Septembre!DF74</f>
        <v>0</v>
      </c>
      <c r="N72" s="163">
        <f>Septembre!DG74</f>
        <v>0</v>
      </c>
      <c r="O72" s="164">
        <f>I72+((J72*Tarifs!$B$4)+('Enfants+Enseignants'!K72*Tarifs!$C$4)+('Enfants+Enseignants'!L72*Tarifs!$D$4)+('Enfants+Enseignants'!M72*Tarifs!$E$4)+('Enfants+Enseignants'!N72*Tarifs!$F$4))</f>
        <v>0</v>
      </c>
      <c r="P72" s="165"/>
      <c r="Q72" s="165"/>
      <c r="R72" s="195"/>
      <c r="S72" s="166"/>
    </row>
    <row r="73" spans="1:19" s="62" customFormat="1" x14ac:dyDescent="0.25">
      <c r="A73" s="194" t="s">
        <v>173</v>
      </c>
      <c r="B73" s="67">
        <f>Tarifs!$B$4</f>
        <v>2.75</v>
      </c>
      <c r="C73" s="67">
        <f>Tarifs!$C$4</f>
        <v>1.75</v>
      </c>
      <c r="D73" s="67">
        <f>Tarifs!$D$4</f>
        <v>1.75</v>
      </c>
      <c r="E73" s="67">
        <f>Tarifs!$E$4</f>
        <v>2.35</v>
      </c>
      <c r="F73" s="67">
        <f>Tarifs!$F$4</f>
        <v>4</v>
      </c>
      <c r="G73" s="67"/>
      <c r="H73" s="67" t="s">
        <v>84</v>
      </c>
      <c r="I73" s="162"/>
      <c r="J73" s="163">
        <f>Septembre!DC75</f>
        <v>0</v>
      </c>
      <c r="K73" s="163">
        <f>Septembre!DD75</f>
        <v>0</v>
      </c>
      <c r="L73" s="163">
        <f>Septembre!DE75</f>
        <v>0</v>
      </c>
      <c r="M73" s="163">
        <f>Septembre!DF75</f>
        <v>0</v>
      </c>
      <c r="N73" s="163">
        <f>Septembre!DG75</f>
        <v>0</v>
      </c>
      <c r="O73" s="164">
        <f>I73+((J73*Tarifs!$B$4)+('Enfants+Enseignants'!K73*Tarifs!$C$4)+('Enfants+Enseignants'!L73*Tarifs!$D$4)+('Enfants+Enseignants'!M73*Tarifs!$E$4)+('Enfants+Enseignants'!N73*Tarifs!$F$4))</f>
        <v>0</v>
      </c>
      <c r="P73" s="165"/>
      <c r="Q73" s="165"/>
      <c r="R73" s="195"/>
      <c r="S73" s="166"/>
    </row>
    <row r="74" spans="1:19" s="62" customFormat="1" x14ac:dyDescent="0.25">
      <c r="A74" s="194" t="s">
        <v>174</v>
      </c>
      <c r="B74" s="67">
        <f>Tarifs!$B$4</f>
        <v>2.75</v>
      </c>
      <c r="C74" s="67">
        <f>Tarifs!$C$4</f>
        <v>1.75</v>
      </c>
      <c r="D74" s="67">
        <f>Tarifs!$D$4</f>
        <v>1.75</v>
      </c>
      <c r="E74" s="67">
        <f>Tarifs!$E$4</f>
        <v>2.35</v>
      </c>
      <c r="F74" s="67">
        <f>Tarifs!$F$4</f>
        <v>4</v>
      </c>
      <c r="G74" s="67"/>
      <c r="H74" s="67" t="s">
        <v>84</v>
      </c>
      <c r="I74" s="162"/>
      <c r="J74" s="163">
        <f>Septembre!DC76</f>
        <v>0</v>
      </c>
      <c r="K74" s="163">
        <f>Septembre!DD76</f>
        <v>0</v>
      </c>
      <c r="L74" s="163">
        <f>Septembre!DE76</f>
        <v>0</v>
      </c>
      <c r="M74" s="163">
        <f>Septembre!DF76</f>
        <v>0</v>
      </c>
      <c r="N74" s="163">
        <f>Septembre!DG76</f>
        <v>0</v>
      </c>
      <c r="O74" s="164">
        <f>I74+((J74*Tarifs!$B$4)+('Enfants+Enseignants'!K74*Tarifs!$C$4)+('Enfants+Enseignants'!L74*Tarifs!$D$4)+('Enfants+Enseignants'!M74*Tarifs!$E$4)+('Enfants+Enseignants'!N74*Tarifs!$F$4))</f>
        <v>0</v>
      </c>
      <c r="P74" s="165"/>
      <c r="Q74" s="165"/>
      <c r="R74" s="195"/>
      <c r="S74" s="166"/>
    </row>
    <row r="75" spans="1:19" s="62" customFormat="1" x14ac:dyDescent="0.25">
      <c r="A75" s="194" t="s">
        <v>175</v>
      </c>
      <c r="B75" s="67">
        <f>Tarifs!$B$4</f>
        <v>2.75</v>
      </c>
      <c r="C75" s="67">
        <f>Tarifs!$C$4</f>
        <v>1.75</v>
      </c>
      <c r="D75" s="67">
        <f>Tarifs!$D$4</f>
        <v>1.75</v>
      </c>
      <c r="E75" s="67">
        <f>Tarifs!$E$4</f>
        <v>2.35</v>
      </c>
      <c r="F75" s="67">
        <f>Tarifs!$F$4</f>
        <v>4</v>
      </c>
      <c r="G75" s="67"/>
      <c r="H75" s="67" t="s">
        <v>84</v>
      </c>
      <c r="I75" s="162"/>
      <c r="J75" s="163">
        <f>Septembre!DC77</f>
        <v>0</v>
      </c>
      <c r="K75" s="163">
        <f>Septembre!DD77</f>
        <v>0</v>
      </c>
      <c r="L75" s="163">
        <f>Septembre!DE77</f>
        <v>0</v>
      </c>
      <c r="M75" s="163">
        <f>Septembre!DF77</f>
        <v>0</v>
      </c>
      <c r="N75" s="163">
        <f>Septembre!DG77</f>
        <v>0</v>
      </c>
      <c r="O75" s="164">
        <f>I75+((J75*Tarifs!$B$4)+('Enfants+Enseignants'!K75*Tarifs!$C$4)+('Enfants+Enseignants'!L75*Tarifs!$D$4)+('Enfants+Enseignants'!M75*Tarifs!$E$4)+('Enfants+Enseignants'!N75*Tarifs!$F$4))</f>
        <v>0</v>
      </c>
      <c r="P75" s="165"/>
      <c r="Q75" s="165"/>
      <c r="R75" s="195"/>
      <c r="S75" s="166"/>
    </row>
    <row r="76" spans="1:19" s="62" customFormat="1" x14ac:dyDescent="0.25">
      <c r="A76" s="194" t="s">
        <v>176</v>
      </c>
      <c r="B76" s="67">
        <f>Tarifs!$B$4</f>
        <v>2.75</v>
      </c>
      <c r="C76" s="67">
        <f>Tarifs!$C$4</f>
        <v>1.75</v>
      </c>
      <c r="D76" s="67">
        <f>Tarifs!$D$4</f>
        <v>1.75</v>
      </c>
      <c r="E76" s="67">
        <f>Tarifs!$E$4</f>
        <v>2.35</v>
      </c>
      <c r="F76" s="67">
        <f>Tarifs!$F$4</f>
        <v>4</v>
      </c>
      <c r="G76" s="67"/>
      <c r="H76" s="67" t="s">
        <v>84</v>
      </c>
      <c r="I76" s="162"/>
      <c r="J76" s="163">
        <f>Septembre!DC78</f>
        <v>0</v>
      </c>
      <c r="K76" s="163">
        <f>Septembre!DD78</f>
        <v>0</v>
      </c>
      <c r="L76" s="163">
        <f>Septembre!DE78</f>
        <v>0</v>
      </c>
      <c r="M76" s="163">
        <f>Septembre!DF78</f>
        <v>0</v>
      </c>
      <c r="N76" s="163">
        <f>Septembre!DG78</f>
        <v>0</v>
      </c>
      <c r="O76" s="164">
        <f>I76+((J76*Tarifs!$B$4)+('Enfants+Enseignants'!K76*Tarifs!$C$4)+('Enfants+Enseignants'!L76*Tarifs!$D$4)+('Enfants+Enseignants'!M76*Tarifs!$E$4)+('Enfants+Enseignants'!N76*Tarifs!$F$4))</f>
        <v>0</v>
      </c>
      <c r="P76" s="165"/>
      <c r="Q76" s="165"/>
      <c r="R76" s="195"/>
      <c r="S76" s="166"/>
    </row>
    <row r="77" spans="1:19" s="62" customFormat="1" x14ac:dyDescent="0.25">
      <c r="A77" s="194" t="s">
        <v>177</v>
      </c>
      <c r="B77" s="67">
        <f>Tarifs!$B$4</f>
        <v>2.75</v>
      </c>
      <c r="C77" s="67">
        <f>Tarifs!$C$4</f>
        <v>1.75</v>
      </c>
      <c r="D77" s="67">
        <f>Tarifs!$D$4</f>
        <v>1.75</v>
      </c>
      <c r="E77" s="67">
        <f>Tarifs!$E$4</f>
        <v>2.35</v>
      </c>
      <c r="F77" s="67">
        <f>Tarifs!$F$4</f>
        <v>4</v>
      </c>
      <c r="G77" s="67"/>
      <c r="H77" s="67" t="s">
        <v>84</v>
      </c>
      <c r="I77" s="162"/>
      <c r="J77" s="163">
        <f>Septembre!DC79</f>
        <v>0</v>
      </c>
      <c r="K77" s="163">
        <f>Septembre!DD79</f>
        <v>0</v>
      </c>
      <c r="L77" s="163">
        <f>Septembre!DE79</f>
        <v>0</v>
      </c>
      <c r="M77" s="163">
        <f>Septembre!DF79</f>
        <v>0</v>
      </c>
      <c r="N77" s="163">
        <f>Septembre!DG79</f>
        <v>0</v>
      </c>
      <c r="O77" s="164">
        <f>I77+((J77*Tarifs!$B$4)+('Enfants+Enseignants'!K77*Tarifs!$C$4)+('Enfants+Enseignants'!L77*Tarifs!$D$4)+('Enfants+Enseignants'!M77*Tarifs!$E$4)+('Enfants+Enseignants'!N77*Tarifs!$F$4))</f>
        <v>0</v>
      </c>
      <c r="P77" s="165"/>
      <c r="Q77" s="165"/>
      <c r="R77" s="195"/>
      <c r="S77" s="166"/>
    </row>
    <row r="78" spans="1:19" s="62" customFormat="1" x14ac:dyDescent="0.25">
      <c r="A78" s="194" t="s">
        <v>178</v>
      </c>
      <c r="B78" s="67">
        <f>Tarifs!$B$4</f>
        <v>2.75</v>
      </c>
      <c r="C78" s="67">
        <f>Tarifs!$C$4</f>
        <v>1.75</v>
      </c>
      <c r="D78" s="67">
        <f>Tarifs!$D$4</f>
        <v>1.75</v>
      </c>
      <c r="E78" s="67">
        <f>Tarifs!$E$4</f>
        <v>2.35</v>
      </c>
      <c r="F78" s="67">
        <f>Tarifs!$F$4</f>
        <v>4</v>
      </c>
      <c r="G78" s="67"/>
      <c r="H78" s="67" t="s">
        <v>84</v>
      </c>
      <c r="I78" s="162"/>
      <c r="J78" s="163">
        <f>Septembre!DC80</f>
        <v>0</v>
      </c>
      <c r="K78" s="163">
        <f>Septembre!DD80</f>
        <v>0</v>
      </c>
      <c r="L78" s="163">
        <f>Septembre!DE80</f>
        <v>0</v>
      </c>
      <c r="M78" s="163">
        <f>Septembre!DF80</f>
        <v>0</v>
      </c>
      <c r="N78" s="163">
        <f>Septembre!DG80</f>
        <v>0</v>
      </c>
      <c r="O78" s="164">
        <f>I78+((J78*Tarifs!$B$4)+('Enfants+Enseignants'!K78*Tarifs!$C$4)+('Enfants+Enseignants'!L78*Tarifs!$D$4)+('Enfants+Enseignants'!M78*Tarifs!$E$4)+('Enfants+Enseignants'!N78*Tarifs!$F$4))</f>
        <v>0</v>
      </c>
      <c r="P78" s="165"/>
      <c r="Q78" s="165"/>
      <c r="R78" s="195"/>
      <c r="S78" s="166"/>
    </row>
    <row r="79" spans="1:19" s="62" customFormat="1" x14ac:dyDescent="0.25">
      <c r="A79" s="194" t="s">
        <v>179</v>
      </c>
      <c r="B79" s="67">
        <f>Tarifs!$B$4</f>
        <v>2.75</v>
      </c>
      <c r="C79" s="67">
        <f>Tarifs!$C$4</f>
        <v>1.75</v>
      </c>
      <c r="D79" s="67">
        <f>Tarifs!$D$4</f>
        <v>1.75</v>
      </c>
      <c r="E79" s="67">
        <f>Tarifs!$E$4</f>
        <v>2.35</v>
      </c>
      <c r="F79" s="67">
        <f>Tarifs!$F$4</f>
        <v>4</v>
      </c>
      <c r="G79" s="67"/>
      <c r="H79" s="67" t="s">
        <v>84</v>
      </c>
      <c r="I79" s="162"/>
      <c r="J79" s="163">
        <f>Septembre!DC81</f>
        <v>0</v>
      </c>
      <c r="K79" s="163">
        <f>Septembre!DD81</f>
        <v>0</v>
      </c>
      <c r="L79" s="163">
        <f>Septembre!DE81</f>
        <v>0</v>
      </c>
      <c r="M79" s="163">
        <f>Septembre!DF81</f>
        <v>0</v>
      </c>
      <c r="N79" s="163">
        <f>Septembre!DG81</f>
        <v>0</v>
      </c>
      <c r="O79" s="164">
        <f>I79+((J79*Tarifs!$B$4)+('Enfants+Enseignants'!K79*Tarifs!$C$4)+('Enfants+Enseignants'!L79*Tarifs!$D$4)+('Enfants+Enseignants'!M79*Tarifs!$E$4)+('Enfants+Enseignants'!N79*Tarifs!$F$4))</f>
        <v>0</v>
      </c>
      <c r="P79" s="165"/>
      <c r="Q79" s="165"/>
      <c r="R79" s="195"/>
      <c r="S79" s="166"/>
    </row>
    <row r="80" spans="1:19" s="62" customFormat="1" x14ac:dyDescent="0.25">
      <c r="A80" s="194" t="s">
        <v>180</v>
      </c>
      <c r="B80" s="67">
        <f>Tarifs!$B$4</f>
        <v>2.75</v>
      </c>
      <c r="C80" s="67">
        <f>Tarifs!$C$4</f>
        <v>1.75</v>
      </c>
      <c r="D80" s="67">
        <f>Tarifs!$D$4</f>
        <v>1.75</v>
      </c>
      <c r="E80" s="67">
        <f>Tarifs!$E$4</f>
        <v>2.35</v>
      </c>
      <c r="F80" s="67">
        <f>Tarifs!$F$4</f>
        <v>4</v>
      </c>
      <c r="G80" s="67"/>
      <c r="H80" s="67" t="s">
        <v>84</v>
      </c>
      <c r="I80" s="162"/>
      <c r="J80" s="163">
        <f>Septembre!DC82</f>
        <v>0</v>
      </c>
      <c r="K80" s="163">
        <f>Septembre!DD82</f>
        <v>0</v>
      </c>
      <c r="L80" s="163">
        <f>Septembre!DE82</f>
        <v>0</v>
      </c>
      <c r="M80" s="163">
        <f>Septembre!DF82</f>
        <v>0</v>
      </c>
      <c r="N80" s="163">
        <f>Septembre!DG82</f>
        <v>0</v>
      </c>
      <c r="O80" s="164">
        <f>I80+((J80*Tarifs!$B$4)+('Enfants+Enseignants'!K80*Tarifs!$C$4)+('Enfants+Enseignants'!L80*Tarifs!$D$4)+('Enfants+Enseignants'!M80*Tarifs!$E$4)+('Enfants+Enseignants'!N80*Tarifs!$F$4))</f>
        <v>0</v>
      </c>
      <c r="P80" s="165"/>
      <c r="Q80" s="165"/>
      <c r="R80" s="195"/>
      <c r="S80" s="166"/>
    </row>
    <row r="81" spans="1:19" s="62" customFormat="1" x14ac:dyDescent="0.25">
      <c r="A81" s="194" t="s">
        <v>181</v>
      </c>
      <c r="B81" s="67">
        <f>Tarifs!$B$4</f>
        <v>2.75</v>
      </c>
      <c r="C81" s="67">
        <f>Tarifs!$C$4</f>
        <v>1.75</v>
      </c>
      <c r="D81" s="67">
        <f>Tarifs!$D$4</f>
        <v>1.75</v>
      </c>
      <c r="E81" s="67">
        <f>Tarifs!$E$4</f>
        <v>2.35</v>
      </c>
      <c r="F81" s="67">
        <f>Tarifs!$F$4</f>
        <v>4</v>
      </c>
      <c r="G81" s="67"/>
      <c r="H81" s="67" t="s">
        <v>84</v>
      </c>
      <c r="I81" s="162"/>
      <c r="J81" s="163">
        <f>Septembre!DC83</f>
        <v>0</v>
      </c>
      <c r="K81" s="163">
        <f>Septembre!DD83</f>
        <v>0</v>
      </c>
      <c r="L81" s="163">
        <f>Septembre!DE83</f>
        <v>0</v>
      </c>
      <c r="M81" s="163">
        <f>Septembre!DF83</f>
        <v>0</v>
      </c>
      <c r="N81" s="163">
        <f>Septembre!DG83</f>
        <v>0</v>
      </c>
      <c r="O81" s="164">
        <f>I81+((J81*Tarifs!$B$4)+('Enfants+Enseignants'!K81*Tarifs!$C$4)+('Enfants+Enseignants'!L81*Tarifs!$D$4)+('Enfants+Enseignants'!M81*Tarifs!$E$4)+('Enfants+Enseignants'!N81*Tarifs!$F$4))</f>
        <v>0</v>
      </c>
      <c r="P81" s="165"/>
      <c r="Q81" s="165"/>
      <c r="R81" s="195"/>
      <c r="S81" s="166"/>
    </row>
    <row r="82" spans="1:19" s="62" customFormat="1" x14ac:dyDescent="0.25">
      <c r="A82" s="194" t="s">
        <v>182</v>
      </c>
      <c r="B82" s="67">
        <f>Tarifs!$B$4</f>
        <v>2.75</v>
      </c>
      <c r="C82" s="67">
        <f>Tarifs!$C$4</f>
        <v>1.75</v>
      </c>
      <c r="D82" s="67">
        <f>Tarifs!$D$4</f>
        <v>1.75</v>
      </c>
      <c r="E82" s="67">
        <f>Tarifs!$E$4</f>
        <v>2.35</v>
      </c>
      <c r="F82" s="67">
        <f>Tarifs!$F$4</f>
        <v>4</v>
      </c>
      <c r="G82" s="67"/>
      <c r="H82" s="67" t="s">
        <v>84</v>
      </c>
      <c r="I82" s="162"/>
      <c r="J82" s="163">
        <f>Septembre!DC84</f>
        <v>0</v>
      </c>
      <c r="K82" s="163">
        <f>Septembre!DD84</f>
        <v>0</v>
      </c>
      <c r="L82" s="163">
        <f>Septembre!DE84</f>
        <v>0</v>
      </c>
      <c r="M82" s="163">
        <f>Septembre!DF84</f>
        <v>0</v>
      </c>
      <c r="N82" s="163">
        <f>Septembre!DG84</f>
        <v>0</v>
      </c>
      <c r="O82" s="164">
        <f>I82+((J82*Tarifs!$B$4)+('Enfants+Enseignants'!K82*Tarifs!$C$4)+('Enfants+Enseignants'!L82*Tarifs!$D$4)+('Enfants+Enseignants'!M82*Tarifs!$E$4)+('Enfants+Enseignants'!N82*Tarifs!$F$4))</f>
        <v>0</v>
      </c>
      <c r="P82" s="165"/>
      <c r="Q82" s="165"/>
      <c r="R82" s="195"/>
      <c r="S82" s="166"/>
    </row>
    <row r="83" spans="1:19" s="62" customFormat="1" x14ac:dyDescent="0.25">
      <c r="A83" s="194" t="s">
        <v>183</v>
      </c>
      <c r="B83" s="67">
        <f>Tarifs!$B$4</f>
        <v>2.75</v>
      </c>
      <c r="C83" s="67">
        <f>Tarifs!$C$4</f>
        <v>1.75</v>
      </c>
      <c r="D83" s="67">
        <f>Tarifs!$D$4</f>
        <v>1.75</v>
      </c>
      <c r="E83" s="67">
        <f>Tarifs!$E$4</f>
        <v>2.35</v>
      </c>
      <c r="F83" s="67">
        <f>Tarifs!$F$4</f>
        <v>4</v>
      </c>
      <c r="G83" s="67"/>
      <c r="H83" s="67" t="s">
        <v>84</v>
      </c>
      <c r="I83" s="162"/>
      <c r="J83" s="163">
        <f>Septembre!DC85</f>
        <v>0</v>
      </c>
      <c r="K83" s="163">
        <f>Septembre!DD85</f>
        <v>0</v>
      </c>
      <c r="L83" s="163">
        <f>Septembre!DE85</f>
        <v>0</v>
      </c>
      <c r="M83" s="163">
        <f>Septembre!DF85</f>
        <v>0</v>
      </c>
      <c r="N83" s="163">
        <f>Septembre!DG85</f>
        <v>0</v>
      </c>
      <c r="O83" s="164">
        <f>I83+((J83*Tarifs!$B$4)+('Enfants+Enseignants'!K83*Tarifs!$C$4)+('Enfants+Enseignants'!L83*Tarifs!$D$4)+('Enfants+Enseignants'!M83*Tarifs!$E$4)+('Enfants+Enseignants'!N83*Tarifs!$F$4))</f>
        <v>0</v>
      </c>
      <c r="P83" s="165"/>
      <c r="Q83" s="165"/>
      <c r="R83" s="195"/>
      <c r="S83" s="166"/>
    </row>
    <row r="84" spans="1:19" s="62" customFormat="1" x14ac:dyDescent="0.25">
      <c r="A84" s="194" t="s">
        <v>184</v>
      </c>
      <c r="B84" s="67">
        <f>Tarifs!$B$4</f>
        <v>2.75</v>
      </c>
      <c r="C84" s="67">
        <f>Tarifs!$C$4</f>
        <v>1.75</v>
      </c>
      <c r="D84" s="67">
        <f>Tarifs!$D$4</f>
        <v>1.75</v>
      </c>
      <c r="E84" s="67">
        <f>Tarifs!$E$4</f>
        <v>2.35</v>
      </c>
      <c r="F84" s="67">
        <f>Tarifs!$F$4</f>
        <v>4</v>
      </c>
      <c r="G84" s="67"/>
      <c r="H84" s="67" t="s">
        <v>84</v>
      </c>
      <c r="I84" s="162"/>
      <c r="J84" s="163">
        <f>Septembre!DC86</f>
        <v>0</v>
      </c>
      <c r="K84" s="163">
        <f>Septembre!DD86</f>
        <v>0</v>
      </c>
      <c r="L84" s="163">
        <f>Septembre!DE86</f>
        <v>0</v>
      </c>
      <c r="M84" s="163">
        <f>Septembre!DF86</f>
        <v>0</v>
      </c>
      <c r="N84" s="163">
        <f>Septembre!DG86</f>
        <v>0</v>
      </c>
      <c r="O84" s="164">
        <f>I84+((J84*Tarifs!$B$4)+('Enfants+Enseignants'!K84*Tarifs!$C$4)+('Enfants+Enseignants'!L84*Tarifs!$D$4)+('Enfants+Enseignants'!M84*Tarifs!$E$4)+('Enfants+Enseignants'!N84*Tarifs!$F$4))</f>
        <v>0</v>
      </c>
      <c r="P84" s="165"/>
      <c r="Q84" s="165"/>
      <c r="R84" s="195"/>
      <c r="S84" s="166"/>
    </row>
    <row r="85" spans="1:19" s="62" customFormat="1" x14ac:dyDescent="0.25">
      <c r="A85" s="194" t="s">
        <v>185</v>
      </c>
      <c r="B85" s="67">
        <f>Tarifs!$B$4</f>
        <v>2.75</v>
      </c>
      <c r="C85" s="67">
        <f>Tarifs!$C$4</f>
        <v>1.75</v>
      </c>
      <c r="D85" s="67">
        <f>Tarifs!$D$4</f>
        <v>1.75</v>
      </c>
      <c r="E85" s="67">
        <f>Tarifs!$E$4</f>
        <v>2.35</v>
      </c>
      <c r="F85" s="67">
        <f>Tarifs!$F$4</f>
        <v>4</v>
      </c>
      <c r="G85" s="67"/>
      <c r="H85" s="67" t="s">
        <v>84</v>
      </c>
      <c r="I85" s="162"/>
      <c r="J85" s="163">
        <f>Septembre!DC87</f>
        <v>0</v>
      </c>
      <c r="K85" s="163">
        <f>Septembre!DD87</f>
        <v>0</v>
      </c>
      <c r="L85" s="163">
        <f>Septembre!DE87</f>
        <v>0</v>
      </c>
      <c r="M85" s="163">
        <f>Septembre!DF87</f>
        <v>0</v>
      </c>
      <c r="N85" s="163">
        <f>Septembre!DG87</f>
        <v>0</v>
      </c>
      <c r="O85" s="164">
        <f>I85+((J85*Tarifs!$B$4)+('Enfants+Enseignants'!K85*Tarifs!$C$4)+('Enfants+Enseignants'!L85*Tarifs!$D$4)+('Enfants+Enseignants'!M85*Tarifs!$E$4)+('Enfants+Enseignants'!N85*Tarifs!$F$4))</f>
        <v>0</v>
      </c>
      <c r="P85" s="165"/>
      <c r="Q85" s="165"/>
      <c r="R85" s="195"/>
      <c r="S85" s="166"/>
    </row>
    <row r="86" spans="1:19" s="62" customFormat="1" x14ac:dyDescent="0.25">
      <c r="A86" s="194" t="s">
        <v>186</v>
      </c>
      <c r="B86" s="67">
        <f>Tarifs!$B$4</f>
        <v>2.75</v>
      </c>
      <c r="C86" s="67">
        <f>Tarifs!$C$4</f>
        <v>1.75</v>
      </c>
      <c r="D86" s="67">
        <f>Tarifs!$D$4</f>
        <v>1.75</v>
      </c>
      <c r="E86" s="67">
        <f>Tarifs!$E$4</f>
        <v>2.35</v>
      </c>
      <c r="F86" s="67">
        <f>Tarifs!$F$4</f>
        <v>4</v>
      </c>
      <c r="G86" s="67"/>
      <c r="H86" s="67" t="s">
        <v>84</v>
      </c>
      <c r="I86" s="162"/>
      <c r="J86" s="163">
        <f>Septembre!DC88</f>
        <v>0</v>
      </c>
      <c r="K86" s="163">
        <f>Septembre!DD88</f>
        <v>0</v>
      </c>
      <c r="L86" s="163">
        <f>Septembre!DE88</f>
        <v>0</v>
      </c>
      <c r="M86" s="163">
        <f>Septembre!DF88</f>
        <v>0</v>
      </c>
      <c r="N86" s="163">
        <f>Septembre!DG88</f>
        <v>0</v>
      </c>
      <c r="O86" s="164">
        <f>I86+((J86*Tarifs!$B$4)+('Enfants+Enseignants'!K86*Tarifs!$C$4)+('Enfants+Enseignants'!L86*Tarifs!$D$4)+('Enfants+Enseignants'!M86*Tarifs!$E$4)+('Enfants+Enseignants'!N86*Tarifs!$F$4))</f>
        <v>0</v>
      </c>
      <c r="P86" s="165"/>
      <c r="Q86" s="165"/>
      <c r="R86" s="195"/>
      <c r="S86" s="166"/>
    </row>
    <row r="87" spans="1:19" s="62" customFormat="1" x14ac:dyDescent="0.25">
      <c r="A87" s="194" t="s">
        <v>187</v>
      </c>
      <c r="B87" s="67">
        <f>Tarifs!$B$4</f>
        <v>2.75</v>
      </c>
      <c r="C87" s="67">
        <f>Tarifs!$C$4</f>
        <v>1.75</v>
      </c>
      <c r="D87" s="67">
        <f>Tarifs!$D$4</f>
        <v>1.75</v>
      </c>
      <c r="E87" s="67">
        <f>Tarifs!$E$4</f>
        <v>2.35</v>
      </c>
      <c r="F87" s="67">
        <f>Tarifs!$F$4</f>
        <v>4</v>
      </c>
      <c r="G87" s="67"/>
      <c r="H87" s="67" t="s">
        <v>84</v>
      </c>
      <c r="I87" s="162"/>
      <c r="J87" s="163">
        <f>Septembre!DC89</f>
        <v>0</v>
      </c>
      <c r="K87" s="163">
        <f>Septembre!DD89</f>
        <v>0</v>
      </c>
      <c r="L87" s="163">
        <f>Septembre!DE89</f>
        <v>0</v>
      </c>
      <c r="M87" s="163">
        <f>Septembre!DF89</f>
        <v>0</v>
      </c>
      <c r="N87" s="163">
        <f>Septembre!DG89</f>
        <v>0</v>
      </c>
      <c r="O87" s="164">
        <f>I87+((J87*Tarifs!$B$4)+('Enfants+Enseignants'!K87*Tarifs!$C$4)+('Enfants+Enseignants'!L87*Tarifs!$D$4)+('Enfants+Enseignants'!M87*Tarifs!$E$4)+('Enfants+Enseignants'!N87*Tarifs!$F$4))</f>
        <v>0</v>
      </c>
      <c r="P87" s="165"/>
      <c r="Q87" s="165"/>
      <c r="R87" s="195"/>
      <c r="S87" s="166"/>
    </row>
    <row r="88" spans="1:19" s="62" customFormat="1" x14ac:dyDescent="0.25">
      <c r="A88" s="194" t="s">
        <v>188</v>
      </c>
      <c r="B88" s="67">
        <f>Tarifs!$B$4</f>
        <v>2.75</v>
      </c>
      <c r="C88" s="67">
        <f>Tarifs!$C$4</f>
        <v>1.75</v>
      </c>
      <c r="D88" s="67">
        <f>Tarifs!$D$4</f>
        <v>1.75</v>
      </c>
      <c r="E88" s="67">
        <f>Tarifs!$E$4</f>
        <v>2.35</v>
      </c>
      <c r="F88" s="67">
        <f>Tarifs!$F$4</f>
        <v>4</v>
      </c>
      <c r="G88" s="67"/>
      <c r="H88" s="67" t="s">
        <v>84</v>
      </c>
      <c r="I88" s="162"/>
      <c r="J88" s="163">
        <f>Septembre!DC90</f>
        <v>0</v>
      </c>
      <c r="K88" s="163">
        <f>Septembre!DD90</f>
        <v>0</v>
      </c>
      <c r="L88" s="163">
        <f>Septembre!DE90</f>
        <v>0</v>
      </c>
      <c r="M88" s="163">
        <f>Septembre!DF90</f>
        <v>0</v>
      </c>
      <c r="N88" s="163">
        <f>Septembre!DG90</f>
        <v>0</v>
      </c>
      <c r="O88" s="164">
        <f>I88+((J88*Tarifs!$B$4)+('Enfants+Enseignants'!K88*Tarifs!$C$4)+('Enfants+Enseignants'!L88*Tarifs!$D$4)+('Enfants+Enseignants'!M88*Tarifs!$E$4)+('Enfants+Enseignants'!N88*Tarifs!$F$4))</f>
        <v>0</v>
      </c>
      <c r="P88" s="165"/>
      <c r="Q88" s="165"/>
      <c r="R88" s="195"/>
      <c r="S88" s="166"/>
    </row>
    <row r="89" spans="1:19" s="62" customFormat="1" x14ac:dyDescent="0.25">
      <c r="A89" s="194" t="s">
        <v>189</v>
      </c>
      <c r="B89" s="67">
        <f>Tarifs!$B$4</f>
        <v>2.75</v>
      </c>
      <c r="C89" s="67">
        <f>Tarifs!$C$4</f>
        <v>1.75</v>
      </c>
      <c r="D89" s="67">
        <f>Tarifs!$D$4</f>
        <v>1.75</v>
      </c>
      <c r="E89" s="67">
        <f>Tarifs!$E$4</f>
        <v>2.35</v>
      </c>
      <c r="F89" s="67">
        <f>Tarifs!$F$4</f>
        <v>4</v>
      </c>
      <c r="G89" s="67"/>
      <c r="H89" s="67" t="s">
        <v>84</v>
      </c>
      <c r="I89" s="162"/>
      <c r="J89" s="163">
        <f>Septembre!DC91</f>
        <v>0</v>
      </c>
      <c r="K89" s="163">
        <f>Septembre!DD91</f>
        <v>0</v>
      </c>
      <c r="L89" s="163">
        <f>Septembre!DE91</f>
        <v>0</v>
      </c>
      <c r="M89" s="163">
        <f>Septembre!DF91</f>
        <v>0</v>
      </c>
      <c r="N89" s="163">
        <f>Septembre!DG91</f>
        <v>0</v>
      </c>
      <c r="O89" s="164">
        <f>I89+((J89*Tarifs!$B$4)+('Enfants+Enseignants'!K89*Tarifs!$C$4)+('Enfants+Enseignants'!L89*Tarifs!$D$4)+('Enfants+Enseignants'!M89*Tarifs!$E$4)+('Enfants+Enseignants'!N89*Tarifs!$F$4))</f>
        <v>0</v>
      </c>
      <c r="P89" s="165"/>
      <c r="Q89" s="165"/>
      <c r="R89" s="195"/>
      <c r="S89" s="166"/>
    </row>
    <row r="90" spans="1:19" s="62" customFormat="1" x14ac:dyDescent="0.25">
      <c r="A90" s="194" t="s">
        <v>190</v>
      </c>
      <c r="B90" s="67">
        <f>Tarifs!$B$4</f>
        <v>2.75</v>
      </c>
      <c r="C90" s="67">
        <f>Tarifs!$C$4</f>
        <v>1.75</v>
      </c>
      <c r="D90" s="67">
        <f>Tarifs!$D$4</f>
        <v>1.75</v>
      </c>
      <c r="E90" s="67">
        <f>Tarifs!$E$4</f>
        <v>2.35</v>
      </c>
      <c r="F90" s="67">
        <f>Tarifs!$F$4</f>
        <v>4</v>
      </c>
      <c r="G90" s="67"/>
      <c r="H90" s="67" t="s">
        <v>84</v>
      </c>
      <c r="I90" s="162"/>
      <c r="J90" s="163">
        <f>Septembre!DC92</f>
        <v>0</v>
      </c>
      <c r="K90" s="163">
        <f>Septembre!DD92</f>
        <v>0</v>
      </c>
      <c r="L90" s="163">
        <f>Septembre!DE92</f>
        <v>0</v>
      </c>
      <c r="M90" s="163">
        <f>Septembre!DF92</f>
        <v>0</v>
      </c>
      <c r="N90" s="163">
        <f>Septembre!DG92</f>
        <v>0</v>
      </c>
      <c r="O90" s="164">
        <f>I90+((J90*Tarifs!$B$4)+('Enfants+Enseignants'!K90*Tarifs!$C$4)+('Enfants+Enseignants'!L90*Tarifs!$D$4)+('Enfants+Enseignants'!M90*Tarifs!$E$4)+('Enfants+Enseignants'!N90*Tarifs!$F$4))</f>
        <v>0</v>
      </c>
      <c r="P90" s="165"/>
      <c r="Q90" s="165"/>
      <c r="R90" s="195"/>
      <c r="S90" s="166"/>
    </row>
    <row r="91" spans="1:19" s="62" customFormat="1" x14ac:dyDescent="0.25">
      <c r="A91" s="194" t="s">
        <v>191</v>
      </c>
      <c r="B91" s="67">
        <f>Tarifs!$B$4</f>
        <v>2.75</v>
      </c>
      <c r="C91" s="67">
        <f>Tarifs!$C$4</f>
        <v>1.75</v>
      </c>
      <c r="D91" s="67">
        <f>Tarifs!$D$4</f>
        <v>1.75</v>
      </c>
      <c r="E91" s="67">
        <f>Tarifs!$E$4</f>
        <v>2.35</v>
      </c>
      <c r="F91" s="67">
        <f>Tarifs!$F$4</f>
        <v>4</v>
      </c>
      <c r="G91" s="67"/>
      <c r="H91" s="67" t="s">
        <v>84</v>
      </c>
      <c r="I91" s="162"/>
      <c r="J91" s="163">
        <f>Septembre!DC93</f>
        <v>0</v>
      </c>
      <c r="K91" s="163">
        <f>Septembre!DD93</f>
        <v>0</v>
      </c>
      <c r="L91" s="163">
        <f>Septembre!DE93</f>
        <v>0</v>
      </c>
      <c r="M91" s="163">
        <f>Septembre!DF93</f>
        <v>0</v>
      </c>
      <c r="N91" s="163">
        <f>Septembre!DG93</f>
        <v>0</v>
      </c>
      <c r="O91" s="164">
        <f>I91+((J91*Tarifs!$B$4)+('Enfants+Enseignants'!K91*Tarifs!$C$4)+('Enfants+Enseignants'!L91*Tarifs!$D$4)+('Enfants+Enseignants'!M91*Tarifs!$E$4)+('Enfants+Enseignants'!N91*Tarifs!$F$4))</f>
        <v>0</v>
      </c>
      <c r="P91" s="165"/>
      <c r="Q91" s="165"/>
      <c r="R91" s="195"/>
      <c r="S91" s="166"/>
    </row>
    <row r="92" spans="1:19" s="62" customFormat="1" x14ac:dyDescent="0.25">
      <c r="A92" s="194" t="s">
        <v>192</v>
      </c>
      <c r="B92" s="67">
        <f>Tarifs!$B$4</f>
        <v>2.75</v>
      </c>
      <c r="C92" s="67">
        <f>Tarifs!$C$4</f>
        <v>1.75</v>
      </c>
      <c r="D92" s="67">
        <f>Tarifs!$D$4</f>
        <v>1.75</v>
      </c>
      <c r="E92" s="67">
        <f>Tarifs!$E$4</f>
        <v>2.35</v>
      </c>
      <c r="F92" s="67">
        <f>Tarifs!$F$4</f>
        <v>4</v>
      </c>
      <c r="G92" s="67"/>
      <c r="H92" s="67" t="s">
        <v>84</v>
      </c>
      <c r="I92" s="162"/>
      <c r="J92" s="163">
        <f>Septembre!DC94</f>
        <v>0</v>
      </c>
      <c r="K92" s="163">
        <f>Septembre!DD94</f>
        <v>0</v>
      </c>
      <c r="L92" s="163">
        <f>Septembre!DE94</f>
        <v>0</v>
      </c>
      <c r="M92" s="163">
        <f>Septembre!DF94</f>
        <v>0</v>
      </c>
      <c r="N92" s="163">
        <f>Septembre!DG94</f>
        <v>0</v>
      </c>
      <c r="O92" s="164">
        <f>I92+((J92*Tarifs!$B$4)+('Enfants+Enseignants'!K92*Tarifs!$C$4)+('Enfants+Enseignants'!L92*Tarifs!$D$4)+('Enfants+Enseignants'!M92*Tarifs!$E$4)+('Enfants+Enseignants'!N92*Tarifs!$F$4))</f>
        <v>0</v>
      </c>
      <c r="P92" s="165"/>
      <c r="Q92" s="165"/>
      <c r="R92" s="195"/>
      <c r="S92" s="166"/>
    </row>
    <row r="93" spans="1:19" s="62" customFormat="1" x14ac:dyDescent="0.25">
      <c r="A93" s="194" t="s">
        <v>193</v>
      </c>
      <c r="B93" s="67">
        <f>Tarifs!$B$4</f>
        <v>2.75</v>
      </c>
      <c r="C93" s="67">
        <f>Tarifs!$C$4</f>
        <v>1.75</v>
      </c>
      <c r="D93" s="67">
        <f>Tarifs!$D$4</f>
        <v>1.75</v>
      </c>
      <c r="E93" s="67">
        <f>Tarifs!$E$4</f>
        <v>2.35</v>
      </c>
      <c r="F93" s="67">
        <f>Tarifs!$F$4</f>
        <v>4</v>
      </c>
      <c r="G93" s="67"/>
      <c r="H93" s="67" t="s">
        <v>84</v>
      </c>
      <c r="I93" s="162"/>
      <c r="J93" s="163">
        <f>Septembre!DC95</f>
        <v>0</v>
      </c>
      <c r="K93" s="163">
        <f>Septembre!DD95</f>
        <v>0</v>
      </c>
      <c r="L93" s="163">
        <f>Septembre!DE95</f>
        <v>0</v>
      </c>
      <c r="M93" s="163">
        <f>Septembre!DF95</f>
        <v>0</v>
      </c>
      <c r="N93" s="163">
        <f>Septembre!DG95</f>
        <v>0</v>
      </c>
      <c r="O93" s="164">
        <f>I93+((J93*Tarifs!$B$4)+('Enfants+Enseignants'!K93*Tarifs!$C$4)+('Enfants+Enseignants'!L93*Tarifs!$D$4)+('Enfants+Enseignants'!M93*Tarifs!$E$4)+('Enfants+Enseignants'!N93*Tarifs!$F$4))</f>
        <v>0</v>
      </c>
      <c r="P93" s="165"/>
      <c r="Q93" s="165"/>
      <c r="R93" s="195"/>
      <c r="S93" s="166"/>
    </row>
    <row r="94" spans="1:19" s="62" customFormat="1" x14ac:dyDescent="0.25">
      <c r="A94" s="194" t="s">
        <v>194</v>
      </c>
      <c r="B94" s="67">
        <f>Tarifs!$B$4</f>
        <v>2.75</v>
      </c>
      <c r="C94" s="67">
        <f>Tarifs!$C$4</f>
        <v>1.75</v>
      </c>
      <c r="D94" s="67">
        <f>Tarifs!$D$4</f>
        <v>1.75</v>
      </c>
      <c r="E94" s="67">
        <f>Tarifs!$E$4</f>
        <v>2.35</v>
      </c>
      <c r="F94" s="67">
        <f>Tarifs!$F$4</f>
        <v>4</v>
      </c>
      <c r="G94" s="67"/>
      <c r="H94" s="67" t="s">
        <v>84</v>
      </c>
      <c r="I94" s="162"/>
      <c r="J94" s="163">
        <f>Septembre!DC96</f>
        <v>0</v>
      </c>
      <c r="K94" s="163">
        <f>Septembre!DD96</f>
        <v>0</v>
      </c>
      <c r="L94" s="163">
        <f>Septembre!DE96</f>
        <v>0</v>
      </c>
      <c r="M94" s="163">
        <f>Septembre!DF96</f>
        <v>0</v>
      </c>
      <c r="N94" s="163">
        <f>Septembre!DG96</f>
        <v>0</v>
      </c>
      <c r="O94" s="164">
        <f>I94+((J94*Tarifs!$B$4)+('Enfants+Enseignants'!K94*Tarifs!$C$4)+('Enfants+Enseignants'!L94*Tarifs!$D$4)+('Enfants+Enseignants'!M94*Tarifs!$E$4)+('Enfants+Enseignants'!N94*Tarifs!$F$4))</f>
        <v>0</v>
      </c>
      <c r="P94" s="165"/>
      <c r="Q94" s="165"/>
      <c r="R94" s="195"/>
      <c r="S94" s="166"/>
    </row>
    <row r="95" spans="1:19" s="62" customFormat="1" x14ac:dyDescent="0.25">
      <c r="A95" s="194" t="s">
        <v>195</v>
      </c>
      <c r="B95" s="67">
        <f>Tarifs!$B$4</f>
        <v>2.75</v>
      </c>
      <c r="C95" s="67">
        <f>Tarifs!$C$4</f>
        <v>1.75</v>
      </c>
      <c r="D95" s="67">
        <f>Tarifs!$D$4</f>
        <v>1.75</v>
      </c>
      <c r="E95" s="67">
        <f>Tarifs!$E$4</f>
        <v>2.35</v>
      </c>
      <c r="F95" s="67">
        <f>Tarifs!$F$4</f>
        <v>4</v>
      </c>
      <c r="G95" s="67"/>
      <c r="H95" s="67" t="s">
        <v>84</v>
      </c>
      <c r="I95" s="162"/>
      <c r="J95" s="163">
        <f>Septembre!DC97</f>
        <v>0</v>
      </c>
      <c r="K95" s="163">
        <f>Septembre!DD97</f>
        <v>0</v>
      </c>
      <c r="L95" s="163">
        <f>Septembre!DE97</f>
        <v>0</v>
      </c>
      <c r="M95" s="163">
        <f>Septembre!DF97</f>
        <v>0</v>
      </c>
      <c r="N95" s="163">
        <f>Septembre!DG97</f>
        <v>0</v>
      </c>
      <c r="O95" s="164">
        <f>I95+((J95*Tarifs!$B$4)+('Enfants+Enseignants'!K95*Tarifs!$C$4)+('Enfants+Enseignants'!L95*Tarifs!$D$4)+('Enfants+Enseignants'!M95*Tarifs!$E$4)+('Enfants+Enseignants'!N95*Tarifs!$F$4))</f>
        <v>0</v>
      </c>
      <c r="P95" s="165"/>
      <c r="Q95" s="165"/>
      <c r="R95" s="195"/>
      <c r="S95" s="166"/>
    </row>
    <row r="96" spans="1:19" s="62" customFormat="1" x14ac:dyDescent="0.25">
      <c r="A96" s="194" t="s">
        <v>196</v>
      </c>
      <c r="B96" s="67">
        <f>Tarifs!$B$4</f>
        <v>2.75</v>
      </c>
      <c r="C96" s="67">
        <f>Tarifs!$C$4</f>
        <v>1.75</v>
      </c>
      <c r="D96" s="67">
        <f>Tarifs!$D$4</f>
        <v>1.75</v>
      </c>
      <c r="E96" s="67">
        <f>Tarifs!$E$4</f>
        <v>2.35</v>
      </c>
      <c r="F96" s="67">
        <f>Tarifs!$F$4</f>
        <v>4</v>
      </c>
      <c r="G96" s="67"/>
      <c r="H96" s="67" t="s">
        <v>84</v>
      </c>
      <c r="I96" s="162"/>
      <c r="J96" s="163">
        <f>Septembre!DC98</f>
        <v>0</v>
      </c>
      <c r="K96" s="163">
        <f>Septembre!DD98</f>
        <v>0</v>
      </c>
      <c r="L96" s="163">
        <f>Septembre!DE98</f>
        <v>0</v>
      </c>
      <c r="M96" s="163">
        <f>Septembre!DF98</f>
        <v>0</v>
      </c>
      <c r="N96" s="163">
        <f>Septembre!DG98</f>
        <v>0</v>
      </c>
      <c r="O96" s="164">
        <f>I96+((J96*Tarifs!$B$4)+('Enfants+Enseignants'!K96*Tarifs!$C$4)+('Enfants+Enseignants'!L96*Tarifs!$D$4)+('Enfants+Enseignants'!M96*Tarifs!$E$4)+('Enfants+Enseignants'!N96*Tarifs!$F$4))</f>
        <v>0</v>
      </c>
      <c r="P96" s="165"/>
      <c r="Q96" s="165"/>
      <c r="R96" s="195"/>
      <c r="S96" s="166"/>
    </row>
    <row r="97" spans="1:19" s="62" customFormat="1" x14ac:dyDescent="0.25">
      <c r="A97" s="194" t="s">
        <v>197</v>
      </c>
      <c r="B97" s="67">
        <f>Tarifs!$B$4</f>
        <v>2.75</v>
      </c>
      <c r="C97" s="67">
        <f>Tarifs!$C$4</f>
        <v>1.75</v>
      </c>
      <c r="D97" s="67">
        <f>Tarifs!$D$4</f>
        <v>1.75</v>
      </c>
      <c r="E97" s="67">
        <f>Tarifs!$E$4</f>
        <v>2.35</v>
      </c>
      <c r="F97" s="67">
        <f>Tarifs!$F$4</f>
        <v>4</v>
      </c>
      <c r="G97" s="67"/>
      <c r="H97" s="67" t="s">
        <v>84</v>
      </c>
      <c r="I97" s="162"/>
      <c r="J97" s="163">
        <f>Septembre!DC99</f>
        <v>0</v>
      </c>
      <c r="K97" s="163">
        <f>Septembre!DD99</f>
        <v>0</v>
      </c>
      <c r="L97" s="163">
        <f>Septembre!DE99</f>
        <v>0</v>
      </c>
      <c r="M97" s="163">
        <f>Septembre!DF99</f>
        <v>0</v>
      </c>
      <c r="N97" s="163">
        <f>Septembre!DG99</f>
        <v>0</v>
      </c>
      <c r="O97" s="164">
        <f>I97+((J97*Tarifs!$B$4)+('Enfants+Enseignants'!K97*Tarifs!$C$4)+('Enfants+Enseignants'!L97*Tarifs!$D$4)+('Enfants+Enseignants'!M97*Tarifs!$E$4)+('Enfants+Enseignants'!N97*Tarifs!$F$4))</f>
        <v>0</v>
      </c>
      <c r="P97" s="165"/>
      <c r="Q97" s="165"/>
      <c r="R97" s="195"/>
      <c r="S97" s="166"/>
    </row>
    <row r="98" spans="1:19" s="62" customFormat="1" x14ac:dyDescent="0.25">
      <c r="A98" s="194" t="s">
        <v>198</v>
      </c>
      <c r="B98" s="67">
        <f>Tarifs!$B$4</f>
        <v>2.75</v>
      </c>
      <c r="C98" s="67">
        <f>Tarifs!$C$4</f>
        <v>1.75</v>
      </c>
      <c r="D98" s="67">
        <f>Tarifs!$D$4</f>
        <v>1.75</v>
      </c>
      <c r="E98" s="67">
        <f>Tarifs!$E$4</f>
        <v>2.35</v>
      </c>
      <c r="F98" s="67">
        <f>Tarifs!$F$4</f>
        <v>4</v>
      </c>
      <c r="G98" s="67"/>
      <c r="H98" s="67" t="s">
        <v>84</v>
      </c>
      <c r="I98" s="162"/>
      <c r="J98" s="163">
        <f>Septembre!DC100</f>
        <v>0</v>
      </c>
      <c r="K98" s="163">
        <f>Septembre!DD100</f>
        <v>0</v>
      </c>
      <c r="L98" s="163">
        <f>Septembre!DE100</f>
        <v>0</v>
      </c>
      <c r="M98" s="163">
        <f>Septembre!DF100</f>
        <v>0</v>
      </c>
      <c r="N98" s="163">
        <f>Septembre!DG100</f>
        <v>0</v>
      </c>
      <c r="O98" s="164">
        <f>I98+((J98*Tarifs!$B$4)+('Enfants+Enseignants'!K98*Tarifs!$C$4)+('Enfants+Enseignants'!L98*Tarifs!$D$4)+('Enfants+Enseignants'!M98*Tarifs!$E$4)+('Enfants+Enseignants'!N98*Tarifs!$F$4))</f>
        <v>0</v>
      </c>
      <c r="P98" s="165"/>
      <c r="Q98" s="165"/>
      <c r="R98" s="195"/>
      <c r="S98" s="166"/>
    </row>
    <row r="99" spans="1:19" s="62" customFormat="1" x14ac:dyDescent="0.25">
      <c r="A99" s="194" t="s">
        <v>199</v>
      </c>
      <c r="B99" s="67">
        <f>Tarifs!$B$4</f>
        <v>2.75</v>
      </c>
      <c r="C99" s="67">
        <f>Tarifs!$C$4</f>
        <v>1.75</v>
      </c>
      <c r="D99" s="67">
        <f>Tarifs!$D$4</f>
        <v>1.75</v>
      </c>
      <c r="E99" s="67">
        <f>Tarifs!$E$4</f>
        <v>2.35</v>
      </c>
      <c r="F99" s="67">
        <f>Tarifs!$F$4</f>
        <v>4</v>
      </c>
      <c r="G99" s="67"/>
      <c r="H99" s="67" t="s">
        <v>84</v>
      </c>
      <c r="I99" s="162"/>
      <c r="J99" s="163">
        <f>Septembre!DC101</f>
        <v>0</v>
      </c>
      <c r="K99" s="163">
        <f>Septembre!DD101</f>
        <v>0</v>
      </c>
      <c r="L99" s="163">
        <f>Septembre!DE101</f>
        <v>0</v>
      </c>
      <c r="M99" s="163">
        <f>Septembre!DF101</f>
        <v>0</v>
      </c>
      <c r="N99" s="163">
        <f>Septembre!DG101</f>
        <v>0</v>
      </c>
      <c r="O99" s="164">
        <f>I99+((J99*Tarifs!$B$4)+('Enfants+Enseignants'!K99*Tarifs!$C$4)+('Enfants+Enseignants'!L99*Tarifs!$D$4)+('Enfants+Enseignants'!M99*Tarifs!$E$4)+('Enfants+Enseignants'!N99*Tarifs!$F$4))</f>
        <v>0</v>
      </c>
      <c r="P99" s="165"/>
      <c r="Q99" s="165"/>
      <c r="R99" s="195"/>
      <c r="S99" s="166"/>
    </row>
    <row r="100" spans="1:19" s="62" customFormat="1" x14ac:dyDescent="0.25">
      <c r="A100" s="194" t="s">
        <v>200</v>
      </c>
      <c r="B100" s="67">
        <f>Tarifs!$B$4</f>
        <v>2.75</v>
      </c>
      <c r="C100" s="67">
        <f>Tarifs!$C$4</f>
        <v>1.75</v>
      </c>
      <c r="D100" s="67">
        <f>Tarifs!$D$4</f>
        <v>1.75</v>
      </c>
      <c r="E100" s="67">
        <f>Tarifs!$E$4</f>
        <v>2.35</v>
      </c>
      <c r="F100" s="67">
        <f>Tarifs!$F$4</f>
        <v>4</v>
      </c>
      <c r="G100" s="67"/>
      <c r="H100" s="67" t="s">
        <v>84</v>
      </c>
      <c r="I100" s="162"/>
      <c r="J100" s="163">
        <f>Septembre!DC102</f>
        <v>0</v>
      </c>
      <c r="K100" s="163">
        <f>Septembre!DD102</f>
        <v>0</v>
      </c>
      <c r="L100" s="163">
        <f>Septembre!DE102</f>
        <v>0</v>
      </c>
      <c r="M100" s="163">
        <f>Septembre!DF102</f>
        <v>0</v>
      </c>
      <c r="N100" s="163">
        <f>Septembre!DG102</f>
        <v>0</v>
      </c>
      <c r="O100" s="164">
        <f>I100+((J100*Tarifs!$B$4)+('Enfants+Enseignants'!K100*Tarifs!$C$4)+('Enfants+Enseignants'!L100*Tarifs!$D$4)+('Enfants+Enseignants'!M100*Tarifs!$E$4)+('Enfants+Enseignants'!N100*Tarifs!$F$4))</f>
        <v>0</v>
      </c>
      <c r="P100" s="165"/>
      <c r="Q100" s="165"/>
      <c r="R100" s="195"/>
      <c r="S100" s="166"/>
    </row>
    <row r="101" spans="1:19" s="62" customFormat="1" x14ac:dyDescent="0.25">
      <c r="A101" s="194" t="s">
        <v>201</v>
      </c>
      <c r="B101" s="67">
        <f>Tarifs!$B$4</f>
        <v>2.75</v>
      </c>
      <c r="C101" s="67">
        <f>Tarifs!$C$4</f>
        <v>1.75</v>
      </c>
      <c r="D101" s="67">
        <f>Tarifs!$D$4</f>
        <v>1.75</v>
      </c>
      <c r="E101" s="67">
        <f>Tarifs!$E$4</f>
        <v>2.35</v>
      </c>
      <c r="F101" s="67">
        <f>Tarifs!$F$4</f>
        <v>4</v>
      </c>
      <c r="G101" s="67"/>
      <c r="H101" s="67" t="s">
        <v>84</v>
      </c>
      <c r="I101" s="162"/>
      <c r="J101" s="163">
        <f>Septembre!DC103</f>
        <v>0</v>
      </c>
      <c r="K101" s="163">
        <f>Septembre!DD103</f>
        <v>0</v>
      </c>
      <c r="L101" s="163">
        <f>Septembre!DE103</f>
        <v>0</v>
      </c>
      <c r="M101" s="163">
        <f>Septembre!DF103</f>
        <v>0</v>
      </c>
      <c r="N101" s="163">
        <f>Septembre!DG103</f>
        <v>0</v>
      </c>
      <c r="O101" s="164">
        <f>I101+((J101*Tarifs!$B$4)+('Enfants+Enseignants'!K101*Tarifs!$C$4)+('Enfants+Enseignants'!L101*Tarifs!$D$4)+('Enfants+Enseignants'!M101*Tarifs!$E$4)+('Enfants+Enseignants'!N101*Tarifs!$F$4))</f>
        <v>0</v>
      </c>
      <c r="P101" s="165"/>
      <c r="Q101" s="165"/>
      <c r="R101" s="195"/>
      <c r="S101" s="166"/>
    </row>
    <row r="102" spans="1:19" s="62" customFormat="1" x14ac:dyDescent="0.25">
      <c r="A102" s="194" t="s">
        <v>202</v>
      </c>
      <c r="B102" s="67">
        <f>Tarifs!$B$4</f>
        <v>2.75</v>
      </c>
      <c r="C102" s="67">
        <f>Tarifs!$C$4</f>
        <v>1.75</v>
      </c>
      <c r="D102" s="67">
        <f>Tarifs!$D$4</f>
        <v>1.75</v>
      </c>
      <c r="E102" s="67">
        <f>Tarifs!$E$4</f>
        <v>2.35</v>
      </c>
      <c r="F102" s="67">
        <f>Tarifs!$F$4</f>
        <v>4</v>
      </c>
      <c r="G102" s="67"/>
      <c r="H102" s="67" t="s">
        <v>84</v>
      </c>
      <c r="I102" s="162"/>
      <c r="J102" s="163">
        <f>Septembre!DC104</f>
        <v>0</v>
      </c>
      <c r="K102" s="163">
        <f>Septembre!DD104</f>
        <v>0</v>
      </c>
      <c r="L102" s="163">
        <f>Septembre!DE104</f>
        <v>0</v>
      </c>
      <c r="M102" s="163">
        <f>Septembre!DF104</f>
        <v>0</v>
      </c>
      <c r="N102" s="163">
        <f>Septembre!DG104</f>
        <v>0</v>
      </c>
      <c r="O102" s="164">
        <f>I102+((J102*Tarifs!$B$4)+('Enfants+Enseignants'!K102*Tarifs!$C$4)+('Enfants+Enseignants'!L102*Tarifs!$D$4)+('Enfants+Enseignants'!M102*Tarifs!$E$4)+('Enfants+Enseignants'!N102*Tarifs!$F$4))</f>
        <v>0</v>
      </c>
      <c r="P102" s="165"/>
      <c r="Q102" s="165"/>
      <c r="R102" s="195"/>
      <c r="S102" s="166"/>
    </row>
    <row r="103" spans="1:19" s="62" customFormat="1" x14ac:dyDescent="0.25">
      <c r="A103" s="194" t="s">
        <v>203</v>
      </c>
      <c r="B103" s="67">
        <f>Tarifs!$B$4</f>
        <v>2.75</v>
      </c>
      <c r="C103" s="67">
        <f>Tarifs!$C$4</f>
        <v>1.75</v>
      </c>
      <c r="D103" s="67">
        <f>Tarifs!$D$4</f>
        <v>1.75</v>
      </c>
      <c r="E103" s="67">
        <f>Tarifs!$E$4</f>
        <v>2.35</v>
      </c>
      <c r="F103" s="67">
        <f>Tarifs!$F$4</f>
        <v>4</v>
      </c>
      <c r="G103" s="67"/>
      <c r="H103" s="67" t="s">
        <v>84</v>
      </c>
      <c r="I103" s="162"/>
      <c r="J103" s="163">
        <f>Septembre!DC105</f>
        <v>0</v>
      </c>
      <c r="K103" s="163">
        <f>Septembre!DD105</f>
        <v>0</v>
      </c>
      <c r="L103" s="163">
        <f>Septembre!DE105</f>
        <v>0</v>
      </c>
      <c r="M103" s="163">
        <f>Septembre!DF105</f>
        <v>0</v>
      </c>
      <c r="N103" s="163">
        <f>Septembre!DG105</f>
        <v>0</v>
      </c>
      <c r="O103" s="164">
        <f>I103+((J103*Tarifs!$B$4)+('Enfants+Enseignants'!K103*Tarifs!$C$4)+('Enfants+Enseignants'!L103*Tarifs!$D$4)+('Enfants+Enseignants'!M103*Tarifs!$E$4)+('Enfants+Enseignants'!N103*Tarifs!$F$4))</f>
        <v>0</v>
      </c>
      <c r="P103" s="165"/>
      <c r="Q103" s="165"/>
      <c r="R103" s="195"/>
      <c r="S103" s="166"/>
    </row>
    <row r="104" spans="1:19" s="62" customFormat="1" x14ac:dyDescent="0.25">
      <c r="A104" s="194" t="s">
        <v>204</v>
      </c>
      <c r="B104" s="67">
        <f>Tarifs!$B$4</f>
        <v>2.75</v>
      </c>
      <c r="C104" s="67">
        <f>Tarifs!$C$4</f>
        <v>1.75</v>
      </c>
      <c r="D104" s="67">
        <f>Tarifs!$D$4</f>
        <v>1.75</v>
      </c>
      <c r="E104" s="67">
        <f>Tarifs!$E$4</f>
        <v>2.35</v>
      </c>
      <c r="F104" s="67">
        <f>Tarifs!$F$4</f>
        <v>4</v>
      </c>
      <c r="G104" s="67"/>
      <c r="H104" s="67" t="s">
        <v>84</v>
      </c>
      <c r="I104" s="162"/>
      <c r="J104" s="163">
        <f>Septembre!DC106</f>
        <v>0</v>
      </c>
      <c r="K104" s="163">
        <f>Septembre!DD106</f>
        <v>0</v>
      </c>
      <c r="L104" s="163">
        <f>Septembre!DE106</f>
        <v>0</v>
      </c>
      <c r="M104" s="163">
        <f>Septembre!DF106</f>
        <v>0</v>
      </c>
      <c r="N104" s="163">
        <f>Septembre!DG106</f>
        <v>0</v>
      </c>
      <c r="O104" s="164">
        <f>I104+((J104*Tarifs!$B$4)+('Enfants+Enseignants'!K104*Tarifs!$C$4)+('Enfants+Enseignants'!L104*Tarifs!$D$4)+('Enfants+Enseignants'!M104*Tarifs!$E$4)+('Enfants+Enseignants'!N104*Tarifs!$F$4))</f>
        <v>0</v>
      </c>
      <c r="P104" s="165"/>
      <c r="Q104" s="165"/>
      <c r="R104" s="195"/>
      <c r="S104" s="166"/>
    </row>
    <row r="105" spans="1:19" s="62" customFormat="1" x14ac:dyDescent="0.25">
      <c r="A105" s="194" t="s">
        <v>205</v>
      </c>
      <c r="B105" s="67">
        <f>Tarifs!$B$4</f>
        <v>2.75</v>
      </c>
      <c r="C105" s="67">
        <f>Tarifs!$C$4</f>
        <v>1.75</v>
      </c>
      <c r="D105" s="67">
        <f>Tarifs!$D$4</f>
        <v>1.75</v>
      </c>
      <c r="E105" s="67">
        <f>Tarifs!$E$4</f>
        <v>2.35</v>
      </c>
      <c r="F105" s="67">
        <f>Tarifs!$F$4</f>
        <v>4</v>
      </c>
      <c r="G105" s="67"/>
      <c r="H105" s="67" t="s">
        <v>84</v>
      </c>
      <c r="I105" s="162"/>
      <c r="J105" s="163">
        <f>Septembre!DC107</f>
        <v>0</v>
      </c>
      <c r="K105" s="163">
        <f>Septembre!DD107</f>
        <v>0</v>
      </c>
      <c r="L105" s="163">
        <f>Septembre!DE107</f>
        <v>0</v>
      </c>
      <c r="M105" s="163">
        <f>Septembre!DF107</f>
        <v>0</v>
      </c>
      <c r="N105" s="163">
        <f>Septembre!DG107</f>
        <v>0</v>
      </c>
      <c r="O105" s="164">
        <f>I105+((J105*Tarifs!$B$4)+('Enfants+Enseignants'!K105*Tarifs!$C$4)+('Enfants+Enseignants'!L105*Tarifs!$D$4)+('Enfants+Enseignants'!M105*Tarifs!$E$4)+('Enfants+Enseignants'!N105*Tarifs!$F$4))</f>
        <v>0</v>
      </c>
      <c r="P105" s="165"/>
      <c r="Q105" s="165"/>
      <c r="R105" s="195"/>
      <c r="S105" s="166"/>
    </row>
    <row r="106" spans="1:19" s="62" customFormat="1" x14ac:dyDescent="0.25">
      <c r="A106" s="194" t="s">
        <v>206</v>
      </c>
      <c r="B106" s="67">
        <f>Tarifs!$B$4</f>
        <v>2.75</v>
      </c>
      <c r="C106" s="67">
        <f>Tarifs!$C$4</f>
        <v>1.75</v>
      </c>
      <c r="D106" s="67">
        <f>Tarifs!$D$4</f>
        <v>1.75</v>
      </c>
      <c r="E106" s="67">
        <f>Tarifs!$E$4</f>
        <v>2.35</v>
      </c>
      <c r="F106" s="67">
        <f>Tarifs!$F$4</f>
        <v>4</v>
      </c>
      <c r="G106" s="67"/>
      <c r="H106" s="67" t="s">
        <v>84</v>
      </c>
      <c r="I106" s="162"/>
      <c r="J106" s="163">
        <f>Septembre!DC108</f>
        <v>0</v>
      </c>
      <c r="K106" s="163">
        <f>Septembre!DD108</f>
        <v>0</v>
      </c>
      <c r="L106" s="163">
        <f>Septembre!DE108</f>
        <v>0</v>
      </c>
      <c r="M106" s="163">
        <f>Septembre!DF108</f>
        <v>0</v>
      </c>
      <c r="N106" s="163">
        <f>Septembre!DG108</f>
        <v>0</v>
      </c>
      <c r="O106" s="164">
        <f>I106+((J106*Tarifs!$B$4)+('Enfants+Enseignants'!K106*Tarifs!$C$4)+('Enfants+Enseignants'!L106*Tarifs!$D$4)+('Enfants+Enseignants'!M106*Tarifs!$E$4)+('Enfants+Enseignants'!N106*Tarifs!$F$4))</f>
        <v>0</v>
      </c>
      <c r="P106" s="165"/>
      <c r="Q106" s="165"/>
      <c r="R106" s="195"/>
      <c r="S106" s="166"/>
    </row>
    <row r="107" spans="1:19" s="62" customFormat="1" x14ac:dyDescent="0.25">
      <c r="A107" s="194" t="s">
        <v>207</v>
      </c>
      <c r="B107" s="67">
        <f>Tarifs!$B$4</f>
        <v>2.75</v>
      </c>
      <c r="C107" s="67">
        <f>Tarifs!$C$4</f>
        <v>1.75</v>
      </c>
      <c r="D107" s="67">
        <f>Tarifs!$D$4</f>
        <v>1.75</v>
      </c>
      <c r="E107" s="67">
        <f>Tarifs!$E$4</f>
        <v>2.35</v>
      </c>
      <c r="F107" s="67">
        <f>Tarifs!$F$4</f>
        <v>4</v>
      </c>
      <c r="G107" s="67"/>
      <c r="H107" s="67" t="s">
        <v>84</v>
      </c>
      <c r="I107" s="162"/>
      <c r="J107" s="163">
        <f>Septembre!DC109</f>
        <v>0</v>
      </c>
      <c r="K107" s="163">
        <f>Septembre!DD109</f>
        <v>0</v>
      </c>
      <c r="L107" s="163">
        <f>Septembre!DE109</f>
        <v>0</v>
      </c>
      <c r="M107" s="163">
        <f>Septembre!DF109</f>
        <v>0</v>
      </c>
      <c r="N107" s="163">
        <f>Septembre!DG109</f>
        <v>0</v>
      </c>
      <c r="O107" s="164">
        <f>I107+((J107*Tarifs!$B$4)+('Enfants+Enseignants'!K107*Tarifs!$C$4)+('Enfants+Enseignants'!L107*Tarifs!$D$4)+('Enfants+Enseignants'!M107*Tarifs!$E$4)+('Enfants+Enseignants'!N107*Tarifs!$F$4))</f>
        <v>0</v>
      </c>
      <c r="P107" s="165"/>
      <c r="Q107" s="165"/>
      <c r="R107" s="195"/>
      <c r="S107" s="166"/>
    </row>
    <row r="108" spans="1:19" s="62" customFormat="1" x14ac:dyDescent="0.25">
      <c r="A108" s="194" t="s">
        <v>208</v>
      </c>
      <c r="B108" s="67">
        <f>Tarifs!$B$4</f>
        <v>2.75</v>
      </c>
      <c r="C108" s="67">
        <f>Tarifs!$C$4</f>
        <v>1.75</v>
      </c>
      <c r="D108" s="67">
        <f>Tarifs!$D$4</f>
        <v>1.75</v>
      </c>
      <c r="E108" s="67">
        <f>Tarifs!$E$4</f>
        <v>2.35</v>
      </c>
      <c r="F108" s="67">
        <f>Tarifs!$F$4</f>
        <v>4</v>
      </c>
      <c r="G108" s="67"/>
      <c r="H108" s="67" t="s">
        <v>84</v>
      </c>
      <c r="I108" s="162"/>
      <c r="J108" s="163">
        <f>Septembre!DC110</f>
        <v>0</v>
      </c>
      <c r="K108" s="163">
        <f>Septembre!DD110</f>
        <v>0</v>
      </c>
      <c r="L108" s="163">
        <f>Septembre!DE110</f>
        <v>0</v>
      </c>
      <c r="M108" s="163">
        <f>Septembre!DF110</f>
        <v>0</v>
      </c>
      <c r="N108" s="163">
        <f>Septembre!DG110</f>
        <v>0</v>
      </c>
      <c r="O108" s="164">
        <f>I108+((J108*Tarifs!$B$4)+('Enfants+Enseignants'!K108*Tarifs!$C$4)+('Enfants+Enseignants'!L108*Tarifs!$D$4)+('Enfants+Enseignants'!M108*Tarifs!$E$4)+('Enfants+Enseignants'!N108*Tarifs!$F$4))</f>
        <v>0</v>
      </c>
      <c r="P108" s="165"/>
      <c r="Q108" s="165"/>
      <c r="R108" s="195"/>
      <c r="S108" s="166"/>
    </row>
    <row r="109" spans="1:19" s="62" customFormat="1" x14ac:dyDescent="0.25">
      <c r="A109" s="194" t="s">
        <v>209</v>
      </c>
      <c r="B109" s="67">
        <f>Tarifs!$B$4</f>
        <v>2.75</v>
      </c>
      <c r="C109" s="67">
        <f>Tarifs!$C$4</f>
        <v>1.75</v>
      </c>
      <c r="D109" s="67">
        <f>Tarifs!$D$4</f>
        <v>1.75</v>
      </c>
      <c r="E109" s="67">
        <f>Tarifs!$E$4</f>
        <v>2.35</v>
      </c>
      <c r="F109" s="67">
        <f>Tarifs!$F$4</f>
        <v>4</v>
      </c>
      <c r="G109" s="67"/>
      <c r="H109" s="67" t="s">
        <v>84</v>
      </c>
      <c r="I109" s="162"/>
      <c r="J109" s="163">
        <f>Septembre!DC111</f>
        <v>0</v>
      </c>
      <c r="K109" s="163">
        <f>Septembre!DD111</f>
        <v>0</v>
      </c>
      <c r="L109" s="163">
        <f>Septembre!DE111</f>
        <v>0</v>
      </c>
      <c r="M109" s="163">
        <f>Septembre!DF111</f>
        <v>0</v>
      </c>
      <c r="N109" s="163">
        <f>Septembre!DG111</f>
        <v>0</v>
      </c>
      <c r="O109" s="164">
        <f>I109+((J109*Tarifs!$B$4)+('Enfants+Enseignants'!K109*Tarifs!$C$4)+('Enfants+Enseignants'!L109*Tarifs!$D$4)+('Enfants+Enseignants'!M109*Tarifs!$E$4)+('Enfants+Enseignants'!N109*Tarifs!$F$4))</f>
        <v>0</v>
      </c>
      <c r="P109" s="165"/>
      <c r="Q109" s="165"/>
      <c r="R109" s="195"/>
      <c r="S109" s="166"/>
    </row>
    <row r="110" spans="1:19" s="62" customFormat="1" x14ac:dyDescent="0.25">
      <c r="A110" s="194" t="s">
        <v>210</v>
      </c>
      <c r="B110" s="67">
        <f>Tarifs!$B$4</f>
        <v>2.75</v>
      </c>
      <c r="C110" s="67">
        <f>Tarifs!$C$4</f>
        <v>1.75</v>
      </c>
      <c r="D110" s="67">
        <f>Tarifs!$D$4</f>
        <v>1.75</v>
      </c>
      <c r="E110" s="67">
        <f>Tarifs!$E$4</f>
        <v>2.35</v>
      </c>
      <c r="F110" s="67">
        <f>Tarifs!$F$4</f>
        <v>4</v>
      </c>
      <c r="G110" s="67"/>
      <c r="H110" s="67" t="s">
        <v>84</v>
      </c>
      <c r="I110" s="162"/>
      <c r="J110" s="163">
        <f>Septembre!DC112</f>
        <v>0</v>
      </c>
      <c r="K110" s="163">
        <f>Septembre!DD112</f>
        <v>0</v>
      </c>
      <c r="L110" s="163">
        <f>Septembre!DE112</f>
        <v>0</v>
      </c>
      <c r="M110" s="163">
        <f>Septembre!DF112</f>
        <v>0</v>
      </c>
      <c r="N110" s="163">
        <f>Septembre!DG112</f>
        <v>0</v>
      </c>
      <c r="O110" s="164">
        <f>I110+((J110*Tarifs!$B$4)+('Enfants+Enseignants'!K110*Tarifs!$C$4)+('Enfants+Enseignants'!L110*Tarifs!$D$4)+('Enfants+Enseignants'!M110*Tarifs!$E$4)+('Enfants+Enseignants'!N110*Tarifs!$F$4))</f>
        <v>0</v>
      </c>
      <c r="P110" s="165"/>
      <c r="Q110" s="165"/>
      <c r="R110" s="195"/>
      <c r="S110" s="166"/>
    </row>
    <row r="111" spans="1:19" s="62" customFormat="1" x14ac:dyDescent="0.25">
      <c r="A111" s="194" t="s">
        <v>211</v>
      </c>
      <c r="B111" s="67">
        <f>Tarifs!$B$4</f>
        <v>2.75</v>
      </c>
      <c r="C111" s="67">
        <f>Tarifs!$C$4</f>
        <v>1.75</v>
      </c>
      <c r="D111" s="67">
        <f>Tarifs!$D$4</f>
        <v>1.75</v>
      </c>
      <c r="E111" s="67">
        <f>Tarifs!$E$4</f>
        <v>2.35</v>
      </c>
      <c r="F111" s="67">
        <f>Tarifs!$F$4</f>
        <v>4</v>
      </c>
      <c r="G111" s="67"/>
      <c r="H111" s="67" t="s">
        <v>84</v>
      </c>
      <c r="I111" s="162"/>
      <c r="J111" s="163">
        <f>Septembre!DC113</f>
        <v>0</v>
      </c>
      <c r="K111" s="163">
        <f>Septembre!DD113</f>
        <v>0</v>
      </c>
      <c r="L111" s="163">
        <f>Septembre!DE113</f>
        <v>0</v>
      </c>
      <c r="M111" s="163">
        <f>Septembre!DF113</f>
        <v>0</v>
      </c>
      <c r="N111" s="163">
        <f>Septembre!DG113</f>
        <v>0</v>
      </c>
      <c r="O111" s="164">
        <f>I111+((J111*Tarifs!$B$4)+('Enfants+Enseignants'!K111*Tarifs!$C$4)+('Enfants+Enseignants'!L111*Tarifs!$D$4)+('Enfants+Enseignants'!M111*Tarifs!$E$4)+('Enfants+Enseignants'!N111*Tarifs!$F$4))</f>
        <v>0</v>
      </c>
      <c r="P111" s="165"/>
      <c r="Q111" s="165"/>
      <c r="R111" s="195"/>
      <c r="S111" s="166"/>
    </row>
    <row r="112" spans="1:19" s="62" customFormat="1" x14ac:dyDescent="0.25">
      <c r="A112" s="194" t="s">
        <v>212</v>
      </c>
      <c r="B112" s="67">
        <f>Tarifs!$B$4</f>
        <v>2.75</v>
      </c>
      <c r="C112" s="67">
        <f>Tarifs!$C$4</f>
        <v>1.75</v>
      </c>
      <c r="D112" s="67">
        <f>Tarifs!$D$4</f>
        <v>1.75</v>
      </c>
      <c r="E112" s="67">
        <f>Tarifs!$E$4</f>
        <v>2.35</v>
      </c>
      <c r="F112" s="67">
        <f>Tarifs!$F$4</f>
        <v>4</v>
      </c>
      <c r="G112" s="67"/>
      <c r="H112" s="67" t="s">
        <v>84</v>
      </c>
      <c r="I112" s="162"/>
      <c r="J112" s="163">
        <f>Septembre!DC114</f>
        <v>0</v>
      </c>
      <c r="K112" s="163">
        <f>Septembre!DD114</f>
        <v>0</v>
      </c>
      <c r="L112" s="163">
        <f>Septembre!DE114</f>
        <v>0</v>
      </c>
      <c r="M112" s="163">
        <f>Septembre!DF114</f>
        <v>0</v>
      </c>
      <c r="N112" s="163">
        <f>Septembre!DG114</f>
        <v>0</v>
      </c>
      <c r="O112" s="164">
        <f>I112+((J112*Tarifs!$B$4)+('Enfants+Enseignants'!K112*Tarifs!$C$4)+('Enfants+Enseignants'!L112*Tarifs!$D$4)+('Enfants+Enseignants'!M112*Tarifs!$E$4)+('Enfants+Enseignants'!N112*Tarifs!$F$4))</f>
        <v>0</v>
      </c>
      <c r="P112" s="165"/>
      <c r="Q112" s="165"/>
      <c r="R112" s="195"/>
      <c r="S112" s="166"/>
    </row>
    <row r="113" spans="1:19" s="62" customFormat="1" x14ac:dyDescent="0.25">
      <c r="A113" s="194" t="s">
        <v>213</v>
      </c>
      <c r="B113" s="67">
        <f>Tarifs!$B$4</f>
        <v>2.75</v>
      </c>
      <c r="C113" s="67">
        <f>Tarifs!$C$4</f>
        <v>1.75</v>
      </c>
      <c r="D113" s="67">
        <f>Tarifs!$D$4</f>
        <v>1.75</v>
      </c>
      <c r="E113" s="67">
        <f>Tarifs!$E$4</f>
        <v>2.35</v>
      </c>
      <c r="F113" s="67">
        <f>Tarifs!$F$4</f>
        <v>4</v>
      </c>
      <c r="G113" s="67"/>
      <c r="H113" s="67" t="s">
        <v>84</v>
      </c>
      <c r="I113" s="162"/>
      <c r="J113" s="163">
        <f>Septembre!DC115</f>
        <v>0</v>
      </c>
      <c r="K113" s="163">
        <f>Septembre!DD115</f>
        <v>0</v>
      </c>
      <c r="L113" s="163">
        <f>Septembre!DE115</f>
        <v>0</v>
      </c>
      <c r="M113" s="163">
        <f>Septembre!DF115</f>
        <v>0</v>
      </c>
      <c r="N113" s="163">
        <f>Septembre!DG115</f>
        <v>0</v>
      </c>
      <c r="O113" s="164">
        <f>I113+((J113*Tarifs!$B$4)+('Enfants+Enseignants'!K113*Tarifs!$C$4)+('Enfants+Enseignants'!L113*Tarifs!$D$4)+('Enfants+Enseignants'!M113*Tarifs!$E$4)+('Enfants+Enseignants'!N113*Tarifs!$F$4))</f>
        <v>0</v>
      </c>
      <c r="P113" s="165"/>
      <c r="Q113" s="165"/>
      <c r="R113" s="195"/>
      <c r="S113" s="166"/>
    </row>
    <row r="114" spans="1:19" s="62" customFormat="1" x14ac:dyDescent="0.25">
      <c r="A114" s="194" t="s">
        <v>214</v>
      </c>
      <c r="B114" s="67">
        <f>Tarifs!$B$4</f>
        <v>2.75</v>
      </c>
      <c r="C114" s="67">
        <f>Tarifs!$C$4</f>
        <v>1.75</v>
      </c>
      <c r="D114" s="67">
        <f>Tarifs!$D$4</f>
        <v>1.75</v>
      </c>
      <c r="E114" s="67">
        <f>Tarifs!$E$4</f>
        <v>2.35</v>
      </c>
      <c r="F114" s="67">
        <f>Tarifs!$F$4</f>
        <v>4</v>
      </c>
      <c r="G114" s="67"/>
      <c r="H114" s="67" t="s">
        <v>84</v>
      </c>
      <c r="I114" s="162"/>
      <c r="J114" s="163">
        <f>Septembre!DC116</f>
        <v>0</v>
      </c>
      <c r="K114" s="163">
        <f>Septembre!DD116</f>
        <v>0</v>
      </c>
      <c r="L114" s="163">
        <f>Septembre!DE116</f>
        <v>0</v>
      </c>
      <c r="M114" s="163">
        <f>Septembre!DF116</f>
        <v>0</v>
      </c>
      <c r="N114" s="163">
        <f>Septembre!DG116</f>
        <v>0</v>
      </c>
      <c r="O114" s="164">
        <f>I114+((J114*Tarifs!$B$4)+('Enfants+Enseignants'!K114*Tarifs!$C$4)+('Enfants+Enseignants'!L114*Tarifs!$D$4)+('Enfants+Enseignants'!M114*Tarifs!$E$4)+('Enfants+Enseignants'!N114*Tarifs!$F$4))</f>
        <v>0</v>
      </c>
      <c r="P114" s="165"/>
      <c r="Q114" s="165"/>
      <c r="R114" s="195"/>
      <c r="S114" s="166"/>
    </row>
    <row r="115" spans="1:19" s="62" customFormat="1" x14ac:dyDescent="0.25">
      <c r="A115" s="194" t="s">
        <v>215</v>
      </c>
      <c r="B115" s="67">
        <f>Tarifs!$B$4</f>
        <v>2.75</v>
      </c>
      <c r="C115" s="67">
        <f>Tarifs!$C$4</f>
        <v>1.75</v>
      </c>
      <c r="D115" s="67">
        <f>Tarifs!$D$4</f>
        <v>1.75</v>
      </c>
      <c r="E115" s="67">
        <f>Tarifs!$E$4</f>
        <v>2.35</v>
      </c>
      <c r="F115" s="67">
        <f>Tarifs!$F$4</f>
        <v>4</v>
      </c>
      <c r="G115" s="67"/>
      <c r="H115" s="67" t="s">
        <v>84</v>
      </c>
      <c r="I115" s="162"/>
      <c r="J115" s="163">
        <f>Septembre!DC117</f>
        <v>0</v>
      </c>
      <c r="K115" s="163">
        <f>Septembre!DD117</f>
        <v>0</v>
      </c>
      <c r="L115" s="163">
        <f>Septembre!DE117</f>
        <v>0</v>
      </c>
      <c r="M115" s="163">
        <f>Septembre!DF117</f>
        <v>0</v>
      </c>
      <c r="N115" s="163">
        <f>Septembre!DG117</f>
        <v>0</v>
      </c>
      <c r="O115" s="164">
        <f>I115+((J115*Tarifs!$B$4)+('Enfants+Enseignants'!K115*Tarifs!$C$4)+('Enfants+Enseignants'!L115*Tarifs!$D$4)+('Enfants+Enseignants'!M115*Tarifs!$E$4)+('Enfants+Enseignants'!N115*Tarifs!$F$4))</f>
        <v>0</v>
      </c>
      <c r="P115" s="165"/>
      <c r="Q115" s="165"/>
      <c r="R115" s="195"/>
      <c r="S115" s="166"/>
    </row>
    <row r="116" spans="1:19" s="62" customFormat="1" x14ac:dyDescent="0.25">
      <c r="A116" s="194" t="s">
        <v>216</v>
      </c>
      <c r="B116" s="67">
        <f>Tarifs!$B$4</f>
        <v>2.75</v>
      </c>
      <c r="C116" s="67">
        <f>Tarifs!$C$4</f>
        <v>1.75</v>
      </c>
      <c r="D116" s="67">
        <f>Tarifs!$D$4</f>
        <v>1.75</v>
      </c>
      <c r="E116" s="67">
        <f>Tarifs!$E$4</f>
        <v>2.35</v>
      </c>
      <c r="F116" s="67">
        <f>Tarifs!$F$4</f>
        <v>4</v>
      </c>
      <c r="G116" s="67"/>
      <c r="H116" s="67" t="s">
        <v>84</v>
      </c>
      <c r="I116" s="162"/>
      <c r="J116" s="163">
        <f>Septembre!DC118</f>
        <v>0</v>
      </c>
      <c r="K116" s="163">
        <f>Septembre!DD118</f>
        <v>0</v>
      </c>
      <c r="L116" s="163">
        <f>Septembre!DE118</f>
        <v>0</v>
      </c>
      <c r="M116" s="163">
        <f>Septembre!DF118</f>
        <v>0</v>
      </c>
      <c r="N116" s="163">
        <f>Septembre!DG118</f>
        <v>0</v>
      </c>
      <c r="O116" s="164">
        <f>I116+((J116*Tarifs!$B$4)+('Enfants+Enseignants'!K116*Tarifs!$C$4)+('Enfants+Enseignants'!L116*Tarifs!$D$4)+('Enfants+Enseignants'!M116*Tarifs!$E$4)+('Enfants+Enseignants'!N116*Tarifs!$F$4))</f>
        <v>0</v>
      </c>
      <c r="P116" s="165"/>
      <c r="Q116" s="165"/>
      <c r="R116" s="195"/>
      <c r="S116" s="166"/>
    </row>
    <row r="117" spans="1:19" s="62" customFormat="1" x14ac:dyDescent="0.25">
      <c r="A117" s="194" t="s">
        <v>217</v>
      </c>
      <c r="B117" s="67">
        <f>Tarifs!$B$4</f>
        <v>2.75</v>
      </c>
      <c r="C117" s="67">
        <f>Tarifs!$C$4</f>
        <v>1.75</v>
      </c>
      <c r="D117" s="67">
        <f>Tarifs!$D$4</f>
        <v>1.75</v>
      </c>
      <c r="E117" s="67">
        <f>Tarifs!$E$4</f>
        <v>2.35</v>
      </c>
      <c r="F117" s="67">
        <f>Tarifs!$F$4</f>
        <v>4</v>
      </c>
      <c r="G117" s="67"/>
      <c r="H117" s="67" t="s">
        <v>84</v>
      </c>
      <c r="I117" s="162"/>
      <c r="J117" s="163">
        <f>Septembre!DC119</f>
        <v>0</v>
      </c>
      <c r="K117" s="163">
        <f>Septembre!DD119</f>
        <v>0</v>
      </c>
      <c r="L117" s="163">
        <f>Septembre!DE119</f>
        <v>0</v>
      </c>
      <c r="M117" s="163">
        <f>Septembre!DF119</f>
        <v>0</v>
      </c>
      <c r="N117" s="163">
        <f>Septembre!DG119</f>
        <v>0</v>
      </c>
      <c r="O117" s="164">
        <f>I117+((J117*Tarifs!$B$4)+('Enfants+Enseignants'!K117*Tarifs!$C$4)+('Enfants+Enseignants'!L117*Tarifs!$D$4)+('Enfants+Enseignants'!M117*Tarifs!$E$4)+('Enfants+Enseignants'!N117*Tarifs!$F$4))</f>
        <v>0</v>
      </c>
      <c r="P117" s="165"/>
      <c r="Q117" s="165"/>
      <c r="R117" s="195"/>
      <c r="S117" s="166"/>
    </row>
    <row r="118" spans="1:19" s="62" customFormat="1" x14ac:dyDescent="0.25">
      <c r="A118" s="194" t="s">
        <v>218</v>
      </c>
      <c r="B118" s="67">
        <f>Tarifs!$B$4</f>
        <v>2.75</v>
      </c>
      <c r="C118" s="67">
        <f>Tarifs!$C$4</f>
        <v>1.75</v>
      </c>
      <c r="D118" s="67">
        <f>Tarifs!$D$4</f>
        <v>1.75</v>
      </c>
      <c r="E118" s="67">
        <f>Tarifs!$E$4</f>
        <v>2.35</v>
      </c>
      <c r="F118" s="67">
        <f>Tarifs!$F$4</f>
        <v>4</v>
      </c>
      <c r="G118" s="67"/>
      <c r="H118" s="67" t="s">
        <v>84</v>
      </c>
      <c r="I118" s="162"/>
      <c r="J118" s="163">
        <f>Septembre!DC120</f>
        <v>0</v>
      </c>
      <c r="K118" s="163">
        <f>Septembre!DD120</f>
        <v>0</v>
      </c>
      <c r="L118" s="163">
        <f>Septembre!DE120</f>
        <v>0</v>
      </c>
      <c r="M118" s="163">
        <f>Septembre!DF120</f>
        <v>0</v>
      </c>
      <c r="N118" s="163">
        <f>Septembre!DG120</f>
        <v>0</v>
      </c>
      <c r="O118" s="164">
        <f>I118+((J118*Tarifs!$B$4)+('Enfants+Enseignants'!K118*Tarifs!$C$4)+('Enfants+Enseignants'!L118*Tarifs!$D$4)+('Enfants+Enseignants'!M118*Tarifs!$E$4)+('Enfants+Enseignants'!N118*Tarifs!$F$4))</f>
        <v>0</v>
      </c>
      <c r="P118" s="165"/>
      <c r="Q118" s="165"/>
      <c r="R118" s="195"/>
      <c r="S118" s="166"/>
    </row>
    <row r="119" spans="1:19" s="62" customFormat="1" x14ac:dyDescent="0.25">
      <c r="A119" s="194" t="s">
        <v>219</v>
      </c>
      <c r="B119" s="67">
        <f>Tarifs!$B$4</f>
        <v>2.75</v>
      </c>
      <c r="C119" s="67">
        <f>Tarifs!$C$4</f>
        <v>1.75</v>
      </c>
      <c r="D119" s="67">
        <f>Tarifs!$D$4</f>
        <v>1.75</v>
      </c>
      <c r="E119" s="67">
        <f>Tarifs!$E$4</f>
        <v>2.35</v>
      </c>
      <c r="F119" s="67">
        <f>Tarifs!$F$4</f>
        <v>4</v>
      </c>
      <c r="G119" s="67"/>
      <c r="H119" s="67" t="s">
        <v>84</v>
      </c>
      <c r="I119" s="162"/>
      <c r="J119" s="163">
        <f>Septembre!DC121</f>
        <v>0</v>
      </c>
      <c r="K119" s="163">
        <f>Septembre!DD121</f>
        <v>0</v>
      </c>
      <c r="L119" s="163">
        <f>Septembre!DE121</f>
        <v>0</v>
      </c>
      <c r="M119" s="163">
        <f>Septembre!DF121</f>
        <v>0</v>
      </c>
      <c r="N119" s="163">
        <f>Septembre!DG121</f>
        <v>0</v>
      </c>
      <c r="O119" s="164">
        <f>I119+((J119*Tarifs!$B$4)+('Enfants+Enseignants'!K119*Tarifs!$C$4)+('Enfants+Enseignants'!L119*Tarifs!$D$4)+('Enfants+Enseignants'!M119*Tarifs!$E$4)+('Enfants+Enseignants'!N119*Tarifs!$F$4))</f>
        <v>0</v>
      </c>
      <c r="P119" s="165"/>
      <c r="Q119" s="165"/>
      <c r="R119" s="195"/>
      <c r="S119" s="166"/>
    </row>
    <row r="120" spans="1:19" s="62" customFormat="1" x14ac:dyDescent="0.25">
      <c r="A120" s="194"/>
      <c r="B120" s="67">
        <f>Tarifs!$B$4</f>
        <v>2.75</v>
      </c>
      <c r="C120" s="67">
        <f>Tarifs!$C$4</f>
        <v>1.75</v>
      </c>
      <c r="D120" s="67">
        <f>Tarifs!$D$4</f>
        <v>1.75</v>
      </c>
      <c r="E120" s="67">
        <f>Tarifs!$E$4</f>
        <v>2.35</v>
      </c>
      <c r="F120" s="67">
        <f>Tarifs!$F$4</f>
        <v>4</v>
      </c>
      <c r="G120" s="67"/>
      <c r="H120" s="67" t="s">
        <v>84</v>
      </c>
      <c r="I120" s="162"/>
      <c r="J120" s="163">
        <f>Septembre!DC122</f>
        <v>0</v>
      </c>
      <c r="K120" s="163">
        <f>Septembre!DD122</f>
        <v>0</v>
      </c>
      <c r="L120" s="163">
        <f>Septembre!DE122</f>
        <v>0</v>
      </c>
      <c r="M120" s="163">
        <f>Septembre!DF122</f>
        <v>0</v>
      </c>
      <c r="N120" s="163">
        <f>Septembre!DG122</f>
        <v>0</v>
      </c>
      <c r="O120" s="164">
        <f>I120+((J120*Tarifs!$B$4)+('Enfants+Enseignants'!K120*Tarifs!$C$4)+('Enfants+Enseignants'!L120*Tarifs!$D$4)+('Enfants+Enseignants'!M120*Tarifs!$E$4)+('Enfants+Enseignants'!N120*Tarifs!$F$4))</f>
        <v>0</v>
      </c>
      <c r="P120" s="165"/>
      <c r="Q120" s="165"/>
      <c r="R120" s="195"/>
      <c r="S120" s="166"/>
    </row>
    <row r="121" spans="1:19" s="62" customFormat="1" x14ac:dyDescent="0.25">
      <c r="A121" s="194"/>
      <c r="B121" s="67">
        <f>Tarifs!$B$4</f>
        <v>2.75</v>
      </c>
      <c r="C121" s="67">
        <f>Tarifs!$C$4</f>
        <v>1.75</v>
      </c>
      <c r="D121" s="67">
        <f>Tarifs!$D$4</f>
        <v>1.75</v>
      </c>
      <c r="E121" s="67">
        <f>Tarifs!$E$4</f>
        <v>2.35</v>
      </c>
      <c r="F121" s="67">
        <f>Tarifs!$F$4</f>
        <v>4</v>
      </c>
      <c r="G121" s="67"/>
      <c r="H121" s="67" t="s">
        <v>84</v>
      </c>
      <c r="I121" s="162"/>
      <c r="J121" s="163">
        <f>Septembre!DC123</f>
        <v>0</v>
      </c>
      <c r="K121" s="163">
        <f>Septembre!DD123</f>
        <v>0</v>
      </c>
      <c r="L121" s="163">
        <f>Septembre!DE123</f>
        <v>0</v>
      </c>
      <c r="M121" s="163">
        <f>Septembre!DF123</f>
        <v>0</v>
      </c>
      <c r="N121" s="163">
        <f>Septembre!DG123</f>
        <v>0</v>
      </c>
      <c r="O121" s="164">
        <f>I121+((J121*Tarifs!$B$4)+('Enfants+Enseignants'!K121*Tarifs!$C$4)+('Enfants+Enseignants'!L121*Tarifs!$D$4)+('Enfants+Enseignants'!M121*Tarifs!$E$4)+('Enfants+Enseignants'!N121*Tarifs!$F$4))</f>
        <v>0</v>
      </c>
      <c r="P121" s="165"/>
      <c r="Q121" s="165"/>
      <c r="R121" s="195"/>
      <c r="S121" s="166"/>
    </row>
    <row r="122" spans="1:19" s="62" customFormat="1" x14ac:dyDescent="0.25">
      <c r="A122" s="194"/>
      <c r="B122" s="67">
        <f>Tarifs!$B$4</f>
        <v>2.75</v>
      </c>
      <c r="C122" s="67">
        <f>Tarifs!$C$4</f>
        <v>1.75</v>
      </c>
      <c r="D122" s="67">
        <f>Tarifs!$D$4</f>
        <v>1.75</v>
      </c>
      <c r="E122" s="67">
        <f>Tarifs!$E$4</f>
        <v>2.35</v>
      </c>
      <c r="F122" s="67">
        <f>Tarifs!$F$4</f>
        <v>4</v>
      </c>
      <c r="G122" s="67"/>
      <c r="H122" s="67" t="s">
        <v>84</v>
      </c>
      <c r="I122" s="162"/>
      <c r="J122" s="163">
        <f>Septembre!DC124</f>
        <v>0</v>
      </c>
      <c r="K122" s="163">
        <f>Septembre!DD124</f>
        <v>0</v>
      </c>
      <c r="L122" s="163">
        <f>Septembre!DE124</f>
        <v>0</v>
      </c>
      <c r="M122" s="163">
        <f>Septembre!DF124</f>
        <v>0</v>
      </c>
      <c r="N122" s="163">
        <f>Septembre!DG124</f>
        <v>0</v>
      </c>
      <c r="O122" s="164">
        <f>I122+((J122*Tarifs!$B$4)+('Enfants+Enseignants'!K122*Tarifs!$C$4)+('Enfants+Enseignants'!L122*Tarifs!$D$4)+('Enfants+Enseignants'!M122*Tarifs!$E$4)+('Enfants+Enseignants'!N122*Tarifs!$F$4))</f>
        <v>0</v>
      </c>
      <c r="P122" s="165"/>
      <c r="Q122" s="165"/>
      <c r="R122" s="195"/>
      <c r="S122" s="166"/>
    </row>
    <row r="123" spans="1:19" s="62" customFormat="1" x14ac:dyDescent="0.25">
      <c r="A123" s="194"/>
      <c r="B123" s="67">
        <f>Tarifs!$B$4</f>
        <v>2.75</v>
      </c>
      <c r="C123" s="67">
        <f>Tarifs!$C$4</f>
        <v>1.75</v>
      </c>
      <c r="D123" s="67">
        <f>Tarifs!$D$4</f>
        <v>1.75</v>
      </c>
      <c r="E123" s="67">
        <f>Tarifs!$E$4</f>
        <v>2.35</v>
      </c>
      <c r="F123" s="67">
        <f>Tarifs!$F$4</f>
        <v>4</v>
      </c>
      <c r="G123" s="67"/>
      <c r="H123" s="67" t="s">
        <v>84</v>
      </c>
      <c r="I123" s="162"/>
      <c r="J123" s="163">
        <f>Septembre!DC125</f>
        <v>0</v>
      </c>
      <c r="K123" s="163">
        <f>Septembre!DD125</f>
        <v>0</v>
      </c>
      <c r="L123" s="163">
        <f>Septembre!DE125</f>
        <v>0</v>
      </c>
      <c r="M123" s="163">
        <f>Septembre!DF125</f>
        <v>0</v>
      </c>
      <c r="N123" s="163">
        <f>Septembre!DG125</f>
        <v>0</v>
      </c>
      <c r="O123" s="164">
        <f>I123+((J123*Tarifs!$B$4)+('Enfants+Enseignants'!K123*Tarifs!$C$4)+('Enfants+Enseignants'!L123*Tarifs!$D$4)+('Enfants+Enseignants'!M123*Tarifs!$E$4)+('Enfants+Enseignants'!N123*Tarifs!$F$4))</f>
        <v>0</v>
      </c>
      <c r="P123" s="165"/>
      <c r="Q123" s="165"/>
      <c r="R123" s="195"/>
      <c r="S123" s="166"/>
    </row>
    <row r="124" spans="1:19" s="62" customFormat="1" x14ac:dyDescent="0.25">
      <c r="A124" s="194"/>
      <c r="B124" s="67">
        <f>Tarifs!$B$4</f>
        <v>2.75</v>
      </c>
      <c r="C124" s="67">
        <f>Tarifs!$C$4</f>
        <v>1.75</v>
      </c>
      <c r="D124" s="67">
        <f>Tarifs!$D$4</f>
        <v>1.75</v>
      </c>
      <c r="E124" s="67">
        <f>Tarifs!$E$4</f>
        <v>2.35</v>
      </c>
      <c r="F124" s="67">
        <f>Tarifs!$F$4</f>
        <v>4</v>
      </c>
      <c r="G124" s="67"/>
      <c r="H124" s="67" t="s">
        <v>84</v>
      </c>
      <c r="I124" s="162"/>
      <c r="J124" s="163">
        <f>Septembre!DC126</f>
        <v>0</v>
      </c>
      <c r="K124" s="163">
        <f>Septembre!DD126</f>
        <v>0</v>
      </c>
      <c r="L124" s="163">
        <f>Septembre!DE126</f>
        <v>0</v>
      </c>
      <c r="M124" s="163">
        <f>Septembre!DF126</f>
        <v>0</v>
      </c>
      <c r="N124" s="163">
        <f>Septembre!DG126</f>
        <v>0</v>
      </c>
      <c r="O124" s="164">
        <f>I124+((J124*Tarifs!$B$4)+('Enfants+Enseignants'!K124*Tarifs!$C$4)+('Enfants+Enseignants'!L124*Tarifs!$D$4)+('Enfants+Enseignants'!M124*Tarifs!$E$4)+('Enfants+Enseignants'!N124*Tarifs!$F$4))</f>
        <v>0</v>
      </c>
      <c r="P124" s="165"/>
      <c r="Q124" s="165"/>
      <c r="R124" s="195"/>
      <c r="S124" s="166"/>
    </row>
    <row r="125" spans="1:19" s="62" customFormat="1" x14ac:dyDescent="0.25">
      <c r="A125" s="194"/>
      <c r="B125" s="67">
        <f>Tarifs!$B$4</f>
        <v>2.75</v>
      </c>
      <c r="C125" s="67">
        <f>Tarifs!$C$4</f>
        <v>1.75</v>
      </c>
      <c r="D125" s="67">
        <f>Tarifs!$D$4</f>
        <v>1.75</v>
      </c>
      <c r="E125" s="67">
        <f>Tarifs!$E$4</f>
        <v>2.35</v>
      </c>
      <c r="F125" s="67">
        <f>Tarifs!$F$4</f>
        <v>4</v>
      </c>
      <c r="G125" s="67"/>
      <c r="H125" s="67" t="s">
        <v>84</v>
      </c>
      <c r="I125" s="162"/>
      <c r="J125" s="163">
        <f>Septembre!DC127</f>
        <v>0</v>
      </c>
      <c r="K125" s="163">
        <f>Septembre!DD127</f>
        <v>0</v>
      </c>
      <c r="L125" s="163">
        <f>Septembre!DE127</f>
        <v>0</v>
      </c>
      <c r="M125" s="163">
        <f>Septembre!DF127</f>
        <v>0</v>
      </c>
      <c r="N125" s="163">
        <f>Septembre!DG127</f>
        <v>0</v>
      </c>
      <c r="O125" s="164">
        <f>I125+((J125*Tarifs!$B$4)+('Enfants+Enseignants'!K125*Tarifs!$C$4)+('Enfants+Enseignants'!L125*Tarifs!$D$4)+('Enfants+Enseignants'!M125*Tarifs!$E$4)+('Enfants+Enseignants'!N125*Tarifs!$F$4))</f>
        <v>0</v>
      </c>
      <c r="P125" s="165"/>
      <c r="Q125" s="165"/>
      <c r="R125" s="195"/>
      <c r="S125" s="166"/>
    </row>
    <row r="126" spans="1:19" s="62" customFormat="1" x14ac:dyDescent="0.25">
      <c r="A126" s="194"/>
      <c r="B126" s="67">
        <f>Tarifs!$B$4</f>
        <v>2.75</v>
      </c>
      <c r="C126" s="67">
        <f>Tarifs!$C$4</f>
        <v>1.75</v>
      </c>
      <c r="D126" s="67">
        <f>Tarifs!$D$4</f>
        <v>1.75</v>
      </c>
      <c r="E126" s="67">
        <f>Tarifs!$E$4</f>
        <v>2.35</v>
      </c>
      <c r="F126" s="67">
        <f>Tarifs!$F$4</f>
        <v>4</v>
      </c>
      <c r="G126" s="67"/>
      <c r="H126" s="67" t="s">
        <v>84</v>
      </c>
      <c r="I126" s="162"/>
      <c r="J126" s="163">
        <f>Septembre!DC128</f>
        <v>0</v>
      </c>
      <c r="K126" s="163">
        <f>Septembre!DD128</f>
        <v>0</v>
      </c>
      <c r="L126" s="163">
        <f>Septembre!DE128</f>
        <v>0</v>
      </c>
      <c r="M126" s="163">
        <f>Septembre!DF128</f>
        <v>0</v>
      </c>
      <c r="N126" s="163">
        <f>Septembre!DG128</f>
        <v>0</v>
      </c>
      <c r="O126" s="164">
        <f>I126+((J126*Tarifs!$B$4)+('Enfants+Enseignants'!K126*Tarifs!$C$4)+('Enfants+Enseignants'!L126*Tarifs!$D$4)+('Enfants+Enseignants'!M126*Tarifs!$E$4)+('Enfants+Enseignants'!N126*Tarifs!$F$4))</f>
        <v>0</v>
      </c>
      <c r="P126" s="165"/>
      <c r="Q126" s="165"/>
      <c r="R126" s="195"/>
      <c r="S126" s="166"/>
    </row>
    <row r="127" spans="1:19" s="62" customFormat="1" x14ac:dyDescent="0.25">
      <c r="A127" s="194"/>
      <c r="B127" s="67">
        <f>Tarifs!$B$4</f>
        <v>2.75</v>
      </c>
      <c r="C127" s="67">
        <f>Tarifs!$C$4</f>
        <v>1.75</v>
      </c>
      <c r="D127" s="67">
        <f>Tarifs!$D$4</f>
        <v>1.75</v>
      </c>
      <c r="E127" s="67">
        <f>Tarifs!$E$4</f>
        <v>2.35</v>
      </c>
      <c r="F127" s="67">
        <f>Tarifs!$F$4</f>
        <v>4</v>
      </c>
      <c r="G127" s="67"/>
      <c r="H127" s="67" t="s">
        <v>84</v>
      </c>
      <c r="I127" s="162"/>
      <c r="J127" s="163">
        <f>Septembre!DC129</f>
        <v>0</v>
      </c>
      <c r="K127" s="163">
        <f>Septembre!DD129</f>
        <v>0</v>
      </c>
      <c r="L127" s="163">
        <f>Septembre!DE129</f>
        <v>0</v>
      </c>
      <c r="M127" s="163">
        <f>Septembre!DF129</f>
        <v>0</v>
      </c>
      <c r="N127" s="163">
        <f>Septembre!DG129</f>
        <v>0</v>
      </c>
      <c r="O127" s="164">
        <f>I127+((J127*Tarifs!$B$4)+('Enfants+Enseignants'!K127*Tarifs!$C$4)+('Enfants+Enseignants'!L127*Tarifs!$D$4)+('Enfants+Enseignants'!M127*Tarifs!$E$4)+('Enfants+Enseignants'!N127*Tarifs!$F$4))</f>
        <v>0</v>
      </c>
      <c r="P127" s="165"/>
      <c r="Q127" s="165"/>
      <c r="R127" s="195"/>
      <c r="S127" s="166"/>
    </row>
    <row r="128" spans="1:19" s="62" customFormat="1" x14ac:dyDescent="0.25">
      <c r="A128" s="196"/>
      <c r="B128" s="67">
        <f>Tarifs!$B$4</f>
        <v>2.75</v>
      </c>
      <c r="C128" s="67">
        <f>Tarifs!$C$4</f>
        <v>1.75</v>
      </c>
      <c r="D128" s="67">
        <f>Tarifs!$D$4</f>
        <v>1.75</v>
      </c>
      <c r="E128" s="67">
        <f>Tarifs!$E$4</f>
        <v>2.35</v>
      </c>
      <c r="F128" s="67">
        <f>Tarifs!$F$4</f>
        <v>4</v>
      </c>
      <c r="G128" s="67"/>
      <c r="H128" s="67" t="s">
        <v>84</v>
      </c>
      <c r="I128" s="162"/>
      <c r="J128" s="163">
        <f>Septembre!DC130</f>
        <v>0</v>
      </c>
      <c r="K128" s="163">
        <f>Septembre!DD130</f>
        <v>0</v>
      </c>
      <c r="L128" s="163">
        <f>Septembre!DE130</f>
        <v>0</v>
      </c>
      <c r="M128" s="163">
        <f>Septembre!DF130</f>
        <v>0</v>
      </c>
      <c r="N128" s="163">
        <f>Septembre!DG130</f>
        <v>0</v>
      </c>
      <c r="O128" s="164">
        <f>I128+((J128*Tarifs!$B$4)+('Enfants+Enseignants'!K128*Tarifs!$C$4)+('Enfants+Enseignants'!L128*Tarifs!$D$4)+('Enfants+Enseignants'!M128*Tarifs!$E$4)+('Enfants+Enseignants'!N128*Tarifs!$F$4))</f>
        <v>0</v>
      </c>
      <c r="P128" s="165"/>
      <c r="Q128" s="165"/>
      <c r="R128" s="195"/>
      <c r="S128" s="166"/>
    </row>
    <row r="129" spans="1:19" s="62" customFormat="1" x14ac:dyDescent="0.25">
      <c r="A129" s="196"/>
      <c r="B129" s="67">
        <f>Tarifs!$B$4</f>
        <v>2.75</v>
      </c>
      <c r="C129" s="67">
        <f>Tarifs!$C$4</f>
        <v>1.75</v>
      </c>
      <c r="D129" s="67">
        <f>Tarifs!$D$4</f>
        <v>1.75</v>
      </c>
      <c r="E129" s="67">
        <f>Tarifs!$E$4</f>
        <v>2.35</v>
      </c>
      <c r="F129" s="67">
        <f>Tarifs!$F$4</f>
        <v>4</v>
      </c>
      <c r="G129" s="67"/>
      <c r="H129" s="67" t="s">
        <v>84</v>
      </c>
      <c r="I129" s="162"/>
      <c r="J129" s="163">
        <f>Septembre!DC131</f>
        <v>0</v>
      </c>
      <c r="K129" s="163">
        <f>Septembre!DD131</f>
        <v>0</v>
      </c>
      <c r="L129" s="163">
        <f>Septembre!DE131</f>
        <v>0</v>
      </c>
      <c r="M129" s="163">
        <f>Septembre!DF131</f>
        <v>0</v>
      </c>
      <c r="N129" s="163">
        <f>Septembre!DG131</f>
        <v>0</v>
      </c>
      <c r="O129" s="164">
        <f>I129+((J129*Tarifs!$B$4)+('Enfants+Enseignants'!K129*Tarifs!$C$4)+('Enfants+Enseignants'!L129*Tarifs!$D$4)+('Enfants+Enseignants'!M129*Tarifs!$E$4)+('Enfants+Enseignants'!N129*Tarifs!$F$4))</f>
        <v>0</v>
      </c>
      <c r="P129" s="165"/>
      <c r="Q129" s="165"/>
      <c r="R129" s="195"/>
      <c r="S129" s="166"/>
    </row>
    <row r="130" spans="1:19" s="62" customFormat="1" ht="15.75" thickBot="1" x14ac:dyDescent="0.3">
      <c r="A130" s="197"/>
      <c r="B130" s="68">
        <f>Tarifs!$B$4</f>
        <v>2.75</v>
      </c>
      <c r="C130" s="68">
        <f>Tarifs!$C$4</f>
        <v>1.75</v>
      </c>
      <c r="D130" s="68">
        <f>Tarifs!$D$4</f>
        <v>1.75</v>
      </c>
      <c r="E130" s="68">
        <f>Tarifs!$E$4</f>
        <v>2.35</v>
      </c>
      <c r="F130" s="68">
        <f>Tarifs!$F$4</f>
        <v>4</v>
      </c>
      <c r="G130" s="68"/>
      <c r="H130" s="68" t="s">
        <v>84</v>
      </c>
      <c r="I130" s="167"/>
      <c r="J130" s="168">
        <f>Septembre!DC132</f>
        <v>0</v>
      </c>
      <c r="K130" s="168">
        <f>Septembre!DD132</f>
        <v>0</v>
      </c>
      <c r="L130" s="168">
        <f>Septembre!DE132</f>
        <v>0</v>
      </c>
      <c r="M130" s="168">
        <f>Septembre!DF132</f>
        <v>0</v>
      </c>
      <c r="N130" s="168">
        <f>Septembre!DG132</f>
        <v>0</v>
      </c>
      <c r="O130" s="169">
        <f>I130+((J130*Tarifs!$B$4)+('Enfants+Enseignants'!K130*Tarifs!$C$4)+('Enfants+Enseignants'!L130*Tarifs!$D$4)+('Enfants+Enseignants'!M130*Tarifs!$E$4)+('Enfants+Enseignants'!N130*Tarifs!$F$4))</f>
        <v>0</v>
      </c>
      <c r="P130" s="188"/>
      <c r="Q130" s="188"/>
      <c r="R130" s="198"/>
      <c r="S130" s="166"/>
    </row>
    <row r="131" spans="1:19" s="62" customFormat="1" x14ac:dyDescent="0.25">
      <c r="A131" s="173" t="s">
        <v>98</v>
      </c>
      <c r="B131" s="174">
        <f>Tarifs!$B$5</f>
        <v>3</v>
      </c>
      <c r="C131" s="175"/>
      <c r="D131" s="175"/>
      <c r="E131" s="175"/>
      <c r="F131" s="175"/>
      <c r="G131" s="175"/>
      <c r="H131" s="175" t="s">
        <v>94</v>
      </c>
      <c r="I131" s="176"/>
      <c r="J131" s="177">
        <f>Septembre!DC133</f>
        <v>0</v>
      </c>
      <c r="K131" s="178"/>
      <c r="L131" s="178"/>
      <c r="M131" s="178"/>
      <c r="N131" s="178"/>
      <c r="O131" s="179">
        <f>I131+(J131*Tarifs!$B$5)</f>
        <v>0</v>
      </c>
      <c r="P131" s="180"/>
      <c r="Q131" s="180"/>
      <c r="R131" s="181"/>
      <c r="S131" s="166"/>
    </row>
    <row r="132" spans="1:19" s="62" customFormat="1" x14ac:dyDescent="0.25">
      <c r="A132" s="182" t="s">
        <v>99</v>
      </c>
      <c r="B132" s="70">
        <f>Tarifs!$B$5</f>
        <v>3</v>
      </c>
      <c r="C132" s="69"/>
      <c r="D132" s="69"/>
      <c r="E132" s="69"/>
      <c r="F132" s="69"/>
      <c r="G132" s="69"/>
      <c r="H132" s="69" t="s">
        <v>94</v>
      </c>
      <c r="I132" s="162"/>
      <c r="J132" s="163">
        <f>Septembre!DC134</f>
        <v>0</v>
      </c>
      <c r="K132" s="170"/>
      <c r="L132" s="170"/>
      <c r="M132" s="170"/>
      <c r="N132" s="170"/>
      <c r="O132" s="164">
        <f>I132+(J132*Tarifs!$B$5)</f>
        <v>0</v>
      </c>
      <c r="P132" s="165"/>
      <c r="Q132" s="165"/>
      <c r="R132" s="183"/>
      <c r="S132" s="166"/>
    </row>
    <row r="133" spans="1:19" s="62" customFormat="1" x14ac:dyDescent="0.25">
      <c r="A133" s="182" t="s">
        <v>100</v>
      </c>
      <c r="B133" s="70">
        <f>Tarifs!$B$5</f>
        <v>3</v>
      </c>
      <c r="C133" s="69"/>
      <c r="D133" s="69"/>
      <c r="E133" s="69"/>
      <c r="F133" s="69"/>
      <c r="G133" s="69"/>
      <c r="H133" s="69" t="s">
        <v>94</v>
      </c>
      <c r="I133" s="162"/>
      <c r="J133" s="163">
        <f>Septembre!DC135</f>
        <v>0</v>
      </c>
      <c r="K133" s="170"/>
      <c r="L133" s="170"/>
      <c r="M133" s="170"/>
      <c r="N133" s="170"/>
      <c r="O133" s="164">
        <f>I133+(J133*Tarifs!$B$5)</f>
        <v>0</v>
      </c>
      <c r="P133" s="165"/>
      <c r="Q133" s="165"/>
      <c r="R133" s="183"/>
      <c r="S133" s="166"/>
    </row>
    <row r="134" spans="1:19" s="62" customFormat="1" x14ac:dyDescent="0.25">
      <c r="A134" s="182" t="s">
        <v>101</v>
      </c>
      <c r="B134" s="70">
        <f>Tarifs!$B$5</f>
        <v>3</v>
      </c>
      <c r="C134" s="69"/>
      <c r="D134" s="69"/>
      <c r="E134" s="69"/>
      <c r="F134" s="69"/>
      <c r="G134" s="69"/>
      <c r="H134" s="69" t="s">
        <v>94</v>
      </c>
      <c r="I134" s="162"/>
      <c r="J134" s="163">
        <f>Septembre!DC136</f>
        <v>0</v>
      </c>
      <c r="K134" s="170"/>
      <c r="L134" s="170"/>
      <c r="M134" s="170"/>
      <c r="N134" s="170"/>
      <c r="O134" s="164">
        <f>I134+(J134*Tarifs!$B$5)</f>
        <v>0</v>
      </c>
      <c r="P134" s="165"/>
      <c r="Q134" s="165"/>
      <c r="R134" s="183"/>
      <c r="S134" s="166"/>
    </row>
    <row r="135" spans="1:19" s="62" customFormat="1" x14ac:dyDescent="0.25">
      <c r="A135" s="182" t="s">
        <v>102</v>
      </c>
      <c r="B135" s="70">
        <f>Tarifs!$B$5</f>
        <v>3</v>
      </c>
      <c r="C135" s="69"/>
      <c r="D135" s="69"/>
      <c r="E135" s="69"/>
      <c r="F135" s="69"/>
      <c r="G135" s="69"/>
      <c r="H135" s="69" t="s">
        <v>94</v>
      </c>
      <c r="I135" s="162"/>
      <c r="J135" s="163">
        <f>Septembre!DC137</f>
        <v>0</v>
      </c>
      <c r="K135" s="170"/>
      <c r="L135" s="170"/>
      <c r="M135" s="170"/>
      <c r="N135" s="170"/>
      <c r="O135" s="164">
        <f>I135+(J135*Tarifs!$B$5)</f>
        <v>0</v>
      </c>
      <c r="P135" s="165"/>
      <c r="Q135" s="165"/>
      <c r="R135" s="183"/>
      <c r="S135" s="166"/>
    </row>
    <row r="136" spans="1:19" s="62" customFormat="1" x14ac:dyDescent="0.25">
      <c r="A136" s="182"/>
      <c r="B136" s="70">
        <f>Tarifs!$B$5</f>
        <v>3</v>
      </c>
      <c r="C136" s="69"/>
      <c r="D136" s="69"/>
      <c r="E136" s="69"/>
      <c r="F136" s="69"/>
      <c r="G136" s="69"/>
      <c r="H136" s="69" t="s">
        <v>94</v>
      </c>
      <c r="I136" s="162"/>
      <c r="J136" s="163">
        <f>Septembre!DC138</f>
        <v>0</v>
      </c>
      <c r="K136" s="170"/>
      <c r="L136" s="170"/>
      <c r="M136" s="170"/>
      <c r="N136" s="170"/>
      <c r="O136" s="164">
        <f>I136+(J136*Tarifs!$B$5)</f>
        <v>0</v>
      </c>
      <c r="P136" s="165"/>
      <c r="Q136" s="165"/>
      <c r="R136" s="183"/>
      <c r="S136" s="166"/>
    </row>
    <row r="137" spans="1:19" s="62" customFormat="1" x14ac:dyDescent="0.25">
      <c r="A137" s="182"/>
      <c r="B137" s="70">
        <f>Tarifs!$B$5</f>
        <v>3</v>
      </c>
      <c r="C137" s="69"/>
      <c r="D137" s="69"/>
      <c r="E137" s="69"/>
      <c r="F137" s="69"/>
      <c r="G137" s="69"/>
      <c r="H137" s="69" t="s">
        <v>94</v>
      </c>
      <c r="I137" s="162"/>
      <c r="J137" s="163">
        <f>Septembre!DC139</f>
        <v>0</v>
      </c>
      <c r="K137" s="170"/>
      <c r="L137" s="170"/>
      <c r="M137" s="170"/>
      <c r="N137" s="170"/>
      <c r="O137" s="164">
        <f>I137+(J137*Tarifs!$B$5)</f>
        <v>0</v>
      </c>
      <c r="P137" s="165"/>
      <c r="Q137" s="165"/>
      <c r="R137" s="183"/>
      <c r="S137" s="166"/>
    </row>
    <row r="138" spans="1:19" s="62" customFormat="1" x14ac:dyDescent="0.25">
      <c r="A138" s="182"/>
      <c r="B138" s="70">
        <f>Tarifs!$B$5</f>
        <v>3</v>
      </c>
      <c r="C138" s="69"/>
      <c r="D138" s="69"/>
      <c r="E138" s="69"/>
      <c r="F138" s="69"/>
      <c r="G138" s="69"/>
      <c r="H138" s="69" t="s">
        <v>94</v>
      </c>
      <c r="I138" s="162"/>
      <c r="J138" s="163">
        <f>Septembre!DC140</f>
        <v>0</v>
      </c>
      <c r="K138" s="170"/>
      <c r="L138" s="170"/>
      <c r="M138" s="170"/>
      <c r="N138" s="170"/>
      <c r="O138" s="164">
        <f>I138+(J138*Tarifs!$B$5)</f>
        <v>0</v>
      </c>
      <c r="P138" s="165"/>
      <c r="Q138" s="165"/>
      <c r="R138" s="183"/>
      <c r="S138" s="166"/>
    </row>
    <row r="139" spans="1:19" s="62" customFormat="1" x14ac:dyDescent="0.25">
      <c r="A139" s="182"/>
      <c r="B139" s="70">
        <f>Tarifs!$B$5</f>
        <v>3</v>
      </c>
      <c r="C139" s="69"/>
      <c r="D139" s="69"/>
      <c r="E139" s="69"/>
      <c r="F139" s="69"/>
      <c r="G139" s="69"/>
      <c r="H139" s="69" t="s">
        <v>94</v>
      </c>
      <c r="I139" s="162"/>
      <c r="J139" s="163">
        <f>Septembre!DC141</f>
        <v>0</v>
      </c>
      <c r="K139" s="170"/>
      <c r="L139" s="170"/>
      <c r="M139" s="170"/>
      <c r="N139" s="170"/>
      <c r="O139" s="164">
        <f>I139+(J139*Tarifs!$B$5)</f>
        <v>0</v>
      </c>
      <c r="P139" s="165"/>
      <c r="Q139" s="165"/>
      <c r="R139" s="183"/>
      <c r="S139" s="166"/>
    </row>
    <row r="140" spans="1:19" s="62" customFormat="1" x14ac:dyDescent="0.25">
      <c r="A140" s="182"/>
      <c r="B140" s="70">
        <f>Tarifs!$B$5</f>
        <v>3</v>
      </c>
      <c r="C140" s="69"/>
      <c r="D140" s="69"/>
      <c r="E140" s="69"/>
      <c r="F140" s="69"/>
      <c r="G140" s="69"/>
      <c r="H140" s="69" t="s">
        <v>94</v>
      </c>
      <c r="I140" s="162"/>
      <c r="J140" s="163">
        <f>Septembre!DC142</f>
        <v>0</v>
      </c>
      <c r="K140" s="170"/>
      <c r="L140" s="170"/>
      <c r="M140" s="170"/>
      <c r="N140" s="170"/>
      <c r="O140" s="164">
        <f>I140+(J140*Tarifs!$B$5)</f>
        <v>0</v>
      </c>
      <c r="P140" s="165"/>
      <c r="Q140" s="165"/>
      <c r="R140" s="183"/>
      <c r="S140" s="166"/>
    </row>
    <row r="141" spans="1:19" s="62" customFormat="1" x14ac:dyDescent="0.25">
      <c r="A141" s="182"/>
      <c r="B141" s="70">
        <f>Tarifs!$B$5</f>
        <v>3</v>
      </c>
      <c r="C141" s="69"/>
      <c r="D141" s="69"/>
      <c r="E141" s="69"/>
      <c r="F141" s="69"/>
      <c r="G141" s="69"/>
      <c r="H141" s="69" t="s">
        <v>94</v>
      </c>
      <c r="I141" s="162"/>
      <c r="J141" s="163">
        <f>Septembre!DC143</f>
        <v>0</v>
      </c>
      <c r="K141" s="170"/>
      <c r="L141" s="170"/>
      <c r="M141" s="170"/>
      <c r="N141" s="170"/>
      <c r="O141" s="164">
        <f>I141+(J141*Tarifs!$B$5)</f>
        <v>0</v>
      </c>
      <c r="P141" s="165"/>
      <c r="Q141" s="165"/>
      <c r="R141" s="183"/>
      <c r="S141" s="166"/>
    </row>
    <row r="142" spans="1:19" s="62" customFormat="1" x14ac:dyDescent="0.25">
      <c r="A142" s="182"/>
      <c r="B142" s="70">
        <f>Tarifs!$B$5</f>
        <v>3</v>
      </c>
      <c r="C142" s="69"/>
      <c r="D142" s="69"/>
      <c r="E142" s="69"/>
      <c r="F142" s="69"/>
      <c r="G142" s="69"/>
      <c r="H142" s="69" t="s">
        <v>94</v>
      </c>
      <c r="I142" s="162"/>
      <c r="J142" s="163">
        <f>Septembre!DC144</f>
        <v>0</v>
      </c>
      <c r="K142" s="170"/>
      <c r="L142" s="170"/>
      <c r="M142" s="170"/>
      <c r="N142" s="170"/>
      <c r="O142" s="164">
        <f>I142+(J142*Tarifs!$B$5)</f>
        <v>0</v>
      </c>
      <c r="P142" s="165"/>
      <c r="Q142" s="165"/>
      <c r="R142" s="183"/>
      <c r="S142" s="166"/>
    </row>
    <row r="143" spans="1:19" s="62" customFormat="1" x14ac:dyDescent="0.25">
      <c r="A143" s="182"/>
      <c r="B143" s="70">
        <f>Tarifs!$B$5</f>
        <v>3</v>
      </c>
      <c r="C143" s="69"/>
      <c r="D143" s="69"/>
      <c r="E143" s="69"/>
      <c r="F143" s="69"/>
      <c r="G143" s="69"/>
      <c r="H143" s="69" t="s">
        <v>94</v>
      </c>
      <c r="I143" s="162"/>
      <c r="J143" s="163">
        <f>Septembre!DC145</f>
        <v>0</v>
      </c>
      <c r="K143" s="170"/>
      <c r="L143" s="170"/>
      <c r="M143" s="170"/>
      <c r="N143" s="170"/>
      <c r="O143" s="164">
        <f>I143+(J143*Tarifs!$B$5)</f>
        <v>0</v>
      </c>
      <c r="P143" s="165"/>
      <c r="Q143" s="165"/>
      <c r="R143" s="183"/>
      <c r="S143" s="166"/>
    </row>
    <row r="144" spans="1:19" s="62" customFormat="1" x14ac:dyDescent="0.25">
      <c r="A144" s="182"/>
      <c r="B144" s="70">
        <f>Tarifs!$B$5</f>
        <v>3</v>
      </c>
      <c r="C144" s="69"/>
      <c r="D144" s="69"/>
      <c r="E144" s="69"/>
      <c r="F144" s="69"/>
      <c r="G144" s="69"/>
      <c r="H144" s="69" t="s">
        <v>94</v>
      </c>
      <c r="I144" s="162"/>
      <c r="J144" s="163">
        <f>Septembre!DC146</f>
        <v>0</v>
      </c>
      <c r="K144" s="170"/>
      <c r="L144" s="170"/>
      <c r="M144" s="170"/>
      <c r="N144" s="170"/>
      <c r="O144" s="164">
        <f>I144+(J144*Tarifs!$B$5)</f>
        <v>0</v>
      </c>
      <c r="P144" s="165"/>
      <c r="Q144" s="165"/>
      <c r="R144" s="183"/>
      <c r="S144" s="166"/>
    </row>
    <row r="145" spans="1:19" s="62" customFormat="1" x14ac:dyDescent="0.25">
      <c r="A145" s="182"/>
      <c r="B145" s="70">
        <f>Tarifs!$B$5</f>
        <v>3</v>
      </c>
      <c r="C145" s="69"/>
      <c r="D145" s="69"/>
      <c r="E145" s="69"/>
      <c r="F145" s="69"/>
      <c r="G145" s="69"/>
      <c r="H145" s="69" t="s">
        <v>94</v>
      </c>
      <c r="I145" s="162"/>
      <c r="J145" s="163">
        <f>Septembre!DC147</f>
        <v>0</v>
      </c>
      <c r="K145" s="170"/>
      <c r="L145" s="170"/>
      <c r="M145" s="170"/>
      <c r="N145" s="170"/>
      <c r="O145" s="164">
        <f>I145+(J145*Tarifs!$B$5)</f>
        <v>0</v>
      </c>
      <c r="P145" s="165"/>
      <c r="Q145" s="165"/>
      <c r="R145" s="183"/>
      <c r="S145" s="166"/>
    </row>
    <row r="146" spans="1:19" s="62" customFormat="1" ht="15.75" thickBot="1" x14ac:dyDescent="0.3">
      <c r="A146" s="184"/>
      <c r="B146" s="185">
        <f>Tarifs!$B$5</f>
        <v>3</v>
      </c>
      <c r="C146" s="186"/>
      <c r="D146" s="186"/>
      <c r="E146" s="186"/>
      <c r="F146" s="186"/>
      <c r="G146" s="186"/>
      <c r="H146" s="186" t="s">
        <v>94</v>
      </c>
      <c r="I146" s="167"/>
      <c r="J146" s="168">
        <f>Septembre!DC148</f>
        <v>0</v>
      </c>
      <c r="K146" s="187"/>
      <c r="L146" s="187"/>
      <c r="M146" s="187"/>
      <c r="N146" s="187"/>
      <c r="O146" s="169">
        <f>I146+(J146*Tarifs!$B$5)</f>
        <v>0</v>
      </c>
      <c r="P146" s="188"/>
      <c r="Q146" s="188"/>
      <c r="R146" s="189"/>
      <c r="S146" s="166"/>
    </row>
  </sheetData>
  <autoFilter ref="A2">
    <sortState ref="A5:L122">
      <sortCondition ref="A3"/>
    </sortState>
  </autoFilter>
  <customSheetViews>
    <customSheetView guid="{3CE9F41F-57C2-4DC2-A9D9-0A179538BE39}" showAutoFilter="1">
      <selection activeCell="L6" sqref="L6"/>
      <pageMargins left="0.7" right="0.7" top="0.75" bottom="0.75" header="0.3" footer="0.3"/>
      <pageSetup paperSize="9" orientation="portrait" r:id="rId1"/>
      <autoFilter ref="A2">
        <sortState ref="A5:L122">
          <sortCondition ref="A3"/>
        </sortState>
      </autoFilter>
    </customSheetView>
  </customSheetViews>
  <mergeCells count="2">
    <mergeCell ref="A1:A2"/>
    <mergeCell ref="I1:R1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5537" r:id="rId5" name="Button 1">
              <controlPr defaultSize="0" print="0" autoFill="0" autoPict="0" macro="[0]!Accueil">
                <anchor moveWithCells="1" sizeWithCells="1">
                  <from>
                    <xdr:col>0</xdr:col>
                    <xdr:colOff>104775</xdr:colOff>
                    <xdr:row>0</xdr:row>
                    <xdr:rowOff>38100</xdr:rowOff>
                  </from>
                  <to>
                    <xdr:col>0</xdr:col>
                    <xdr:colOff>1762125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'Mode de règlements'!$A$3:$A$6</xm:f>
          </x14:formula1>
          <xm:sqref>Q3:Q146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2:D36"/>
  <sheetViews>
    <sheetView topLeftCell="A4" zoomScale="85" zoomScaleNormal="85" workbookViewId="0">
      <selection activeCell="C10" sqref="C10"/>
    </sheetView>
  </sheetViews>
  <sheetFormatPr baseColWidth="10" defaultRowHeight="15" x14ac:dyDescent="0.25"/>
  <cols>
    <col min="1" max="1" width="21.85546875" style="42" customWidth="1"/>
    <col min="2" max="2" width="20.140625" style="42" customWidth="1"/>
    <col min="3" max="3" width="17" style="42" customWidth="1"/>
    <col min="4" max="4" width="20.140625" style="42" customWidth="1"/>
    <col min="5" max="16384" width="11.42578125" style="42"/>
  </cols>
  <sheetData>
    <row r="2" spans="1:4" ht="21" x14ac:dyDescent="0.35">
      <c r="A2" s="225" t="s">
        <v>97</v>
      </c>
      <c r="B2" s="225"/>
      <c r="C2" s="225"/>
      <c r="D2" s="225"/>
    </row>
    <row r="3" spans="1:4" ht="21" x14ac:dyDescent="0.35">
      <c r="A3" s="225" t="s">
        <v>89</v>
      </c>
      <c r="B3" s="225"/>
      <c r="C3" s="225"/>
      <c r="D3" s="225"/>
    </row>
    <row r="4" spans="1:4" ht="21" x14ac:dyDescent="0.35">
      <c r="A4" s="81"/>
      <c r="B4" s="81"/>
      <c r="C4" s="81"/>
      <c r="D4" s="81"/>
    </row>
    <row r="5" spans="1:4" ht="28.5" customHeight="1" x14ac:dyDescent="0.25">
      <c r="A5" s="43"/>
      <c r="B5" s="43"/>
      <c r="C5" s="43"/>
      <c r="D5" s="43"/>
    </row>
    <row r="6" spans="1:4" x14ac:dyDescent="0.25">
      <c r="A6" s="43"/>
      <c r="B6" s="43"/>
      <c r="C6" s="224" t="s">
        <v>103</v>
      </c>
      <c r="D6" s="224"/>
    </row>
    <row r="7" spans="1:4" x14ac:dyDescent="0.25">
      <c r="A7" s="43"/>
      <c r="B7" s="43"/>
      <c r="C7" s="82"/>
      <c r="D7" s="43"/>
    </row>
    <row r="8" spans="1:4" x14ac:dyDescent="0.25">
      <c r="A8" s="43"/>
      <c r="B8" s="43"/>
      <c r="C8" s="83" t="s">
        <v>92</v>
      </c>
      <c r="D8" s="84">
        <f ca="1">TODAY()</f>
        <v>43046</v>
      </c>
    </row>
    <row r="9" spans="1:4" x14ac:dyDescent="0.25">
      <c r="A9" s="43"/>
      <c r="B9" s="43"/>
      <c r="C9" s="43"/>
      <c r="D9" s="43"/>
    </row>
    <row r="10" spans="1:4" x14ac:dyDescent="0.25">
      <c r="A10" s="43"/>
      <c r="B10" s="83" t="s">
        <v>228</v>
      </c>
      <c r="C10" s="43"/>
      <c r="D10" s="43"/>
    </row>
    <row r="12" spans="1:4" ht="15.75" x14ac:dyDescent="0.25">
      <c r="A12" s="229" t="s">
        <v>93</v>
      </c>
      <c r="B12" s="229"/>
      <c r="C12" s="229"/>
      <c r="D12" s="78">
        <f>Choix_année</f>
        <v>2017</v>
      </c>
    </row>
    <row r="13" spans="1:4" ht="15.75" x14ac:dyDescent="0.3">
      <c r="C13" s="85"/>
    </row>
    <row r="14" spans="1:4" ht="15.75" x14ac:dyDescent="0.3">
      <c r="A14" s="85" t="s">
        <v>72</v>
      </c>
      <c r="B14" s="85"/>
      <c r="C14" s="85"/>
      <c r="D14" s="85"/>
    </row>
    <row r="15" spans="1:4" ht="15.75" x14ac:dyDescent="0.3">
      <c r="A15" s="85" t="s">
        <v>90</v>
      </c>
      <c r="B15" s="85"/>
      <c r="C15" s="85"/>
      <c r="D15" s="85"/>
    </row>
    <row r="16" spans="1:4" ht="15.75" x14ac:dyDescent="0.3">
      <c r="A16" s="79" t="str">
        <f>VLOOKUP(C6,'Enfants+Enseignants'!1:1048576,8,FALSE)</f>
        <v>de votre enfant est le suivant :</v>
      </c>
      <c r="B16" s="85"/>
      <c r="C16" s="85"/>
      <c r="D16" s="85"/>
    </row>
    <row r="17" spans="1:4" ht="15.75" x14ac:dyDescent="0.3">
      <c r="A17" s="85"/>
      <c r="B17" s="85"/>
      <c r="D17" s="85"/>
    </row>
    <row r="18" spans="1:4" s="43" customFormat="1" ht="16.5" x14ac:dyDescent="0.35">
      <c r="A18" s="89" t="s">
        <v>73</v>
      </c>
      <c r="B18" s="89" t="s">
        <v>74</v>
      </c>
      <c r="C18" s="89" t="s">
        <v>75</v>
      </c>
      <c r="D18" s="90" t="s">
        <v>76</v>
      </c>
    </row>
    <row r="19" spans="1:4" ht="19.5" customHeight="1" x14ac:dyDescent="0.4">
      <c r="A19" s="72" t="s">
        <v>63</v>
      </c>
      <c r="B19" s="73"/>
      <c r="C19" s="74"/>
      <c r="D19" s="75">
        <f>VLOOKUP($C$6,'Enfants+Enseignants'!1:1048576,9,FALSE)</f>
        <v>0</v>
      </c>
    </row>
    <row r="20" spans="1:4" ht="19.5" customHeight="1" x14ac:dyDescent="0.35">
      <c r="A20" s="72" t="s">
        <v>57</v>
      </c>
      <c r="B20" s="76">
        <f>VLOOKUP($C$6,'Enfants+Enseignants'!1:1048576,10,FALSE)</f>
        <v>0</v>
      </c>
      <c r="C20" s="75">
        <f>VLOOKUP($C$6,'Enfants+Enseignants'!1:1048576,2,FALSE)</f>
        <v>2.75</v>
      </c>
      <c r="D20" s="75">
        <f>C20*B20</f>
        <v>0</v>
      </c>
    </row>
    <row r="21" spans="1:4" ht="19.5" customHeight="1" x14ac:dyDescent="0.35">
      <c r="A21" s="72" t="s">
        <v>70</v>
      </c>
      <c r="B21" s="76">
        <f>VLOOKUP($C$6,'Enfants+Enseignants'!1:1048576,11,FALSE)</f>
        <v>0</v>
      </c>
      <c r="C21" s="75">
        <f>VLOOKUP($C$6,'Enfants+Enseignants'!1:1048576,3,FALSE)</f>
        <v>1.75</v>
      </c>
      <c r="D21" s="75">
        <f>C21*B21</f>
        <v>0</v>
      </c>
    </row>
    <row r="22" spans="1:4" ht="19.5" customHeight="1" x14ac:dyDescent="0.35">
      <c r="A22" s="72" t="s">
        <v>71</v>
      </c>
      <c r="B22" s="76">
        <f>VLOOKUP($C$6,'Enfants+Enseignants'!1:1048576,12,FALSE)</f>
        <v>0</v>
      </c>
      <c r="C22" s="75">
        <f>VLOOKUP($C$6,'Enfants+Enseignants'!1:1048576,4,FALSE)</f>
        <v>1.75</v>
      </c>
      <c r="D22" s="75">
        <f>C22*B22</f>
        <v>0</v>
      </c>
    </row>
    <row r="23" spans="1:4" ht="19.5" customHeight="1" x14ac:dyDescent="0.35">
      <c r="A23" s="72" t="s">
        <v>54</v>
      </c>
      <c r="B23" s="76">
        <f>VLOOKUP($C$6,'Enfants+Enseignants'!1:1048576,13,FALSE)</f>
        <v>0</v>
      </c>
      <c r="C23" s="75">
        <f>VLOOKUP($C$6,'Enfants+Enseignants'!1:1048576,5,FALSE)</f>
        <v>2.35</v>
      </c>
      <c r="D23" s="75">
        <f>C23*B23</f>
        <v>0</v>
      </c>
    </row>
    <row r="24" spans="1:4" ht="19.5" customHeight="1" x14ac:dyDescent="0.35">
      <c r="A24" s="72" t="s">
        <v>27</v>
      </c>
      <c r="B24" s="76">
        <f>VLOOKUP($C$6,'Enfants+Enseignants'!1:1048576,14,FALSE)</f>
        <v>0</v>
      </c>
      <c r="C24" s="75">
        <f>VLOOKUP($C$6,'Enfants+Enseignants'!1:1048576,6,FALSE)</f>
        <v>4</v>
      </c>
      <c r="D24" s="75">
        <f>C24*B24</f>
        <v>0</v>
      </c>
    </row>
    <row r="25" spans="1:4" ht="19.5" x14ac:dyDescent="0.4">
      <c r="A25" s="226" t="s">
        <v>77</v>
      </c>
      <c r="B25" s="227"/>
      <c r="C25" s="228"/>
      <c r="D25" s="77">
        <f>SUM(D19:D24)</f>
        <v>0</v>
      </c>
    </row>
    <row r="26" spans="1:4" ht="16.5" x14ac:dyDescent="0.35">
      <c r="A26" s="85"/>
      <c r="B26" s="85"/>
      <c r="C26" s="86"/>
      <c r="D26" s="87"/>
    </row>
    <row r="27" spans="1:4" ht="16.5" x14ac:dyDescent="0.35">
      <c r="A27" s="88" t="s">
        <v>95</v>
      </c>
      <c r="B27" s="86"/>
      <c r="C27" s="85"/>
      <c r="D27" s="80">
        <f>Fériés!N10</f>
        <v>43033</v>
      </c>
    </row>
    <row r="28" spans="1:4" ht="15.75" x14ac:dyDescent="0.3">
      <c r="A28" s="85" t="s">
        <v>78</v>
      </c>
      <c r="B28" s="85"/>
      <c r="C28" s="85"/>
      <c r="D28" s="85"/>
    </row>
    <row r="29" spans="1:4" ht="15.75" x14ac:dyDescent="0.3">
      <c r="A29" s="85" t="s">
        <v>79</v>
      </c>
      <c r="B29" s="85"/>
      <c r="C29" s="85"/>
      <c r="D29" s="85"/>
    </row>
    <row r="30" spans="1:4" ht="15.75" x14ac:dyDescent="0.3">
      <c r="A30" s="85" t="s">
        <v>80</v>
      </c>
      <c r="B30" s="85"/>
      <c r="D30" s="85"/>
    </row>
    <row r="32" spans="1:4" ht="21" customHeight="1" x14ac:dyDescent="0.25">
      <c r="C32" s="224" t="s">
        <v>91</v>
      </c>
      <c r="D32" s="224"/>
    </row>
    <row r="33" spans="1:1" ht="62.25" customHeight="1" x14ac:dyDescent="0.25"/>
    <row r="34" spans="1:1" ht="16.5" x14ac:dyDescent="0.35">
      <c r="A34" s="86" t="s">
        <v>81</v>
      </c>
    </row>
    <row r="35" spans="1:1" ht="15.75" x14ac:dyDescent="0.3">
      <c r="A35" s="85" t="s">
        <v>82</v>
      </c>
    </row>
    <row r="36" spans="1:1" ht="15.75" x14ac:dyDescent="0.3">
      <c r="A36" s="85" t="s">
        <v>83</v>
      </c>
    </row>
  </sheetData>
  <customSheetViews>
    <customSheetView guid="{3CE9F41F-57C2-4DC2-A9D9-0A179538BE39}">
      <selection activeCell="B23" sqref="B23"/>
      <pageMargins left="0.70866141732283472" right="0.70866141732283472" top="0.74803149606299213" bottom="0.74803149606299213" header="0.31496062992125984" footer="0.31496062992125984"/>
      <printOptions horizontalCentered="1" verticalCentered="1"/>
      <pageSetup paperSize="9" scale="110" orientation="portrait" r:id="rId1"/>
    </customSheetView>
  </customSheetViews>
  <mergeCells count="6">
    <mergeCell ref="C32:D32"/>
    <mergeCell ref="A2:D2"/>
    <mergeCell ref="A3:D3"/>
    <mergeCell ref="C6:D6"/>
    <mergeCell ref="A25:C25"/>
    <mergeCell ref="A12:C12"/>
  </mergeCells>
  <conditionalFormatting sqref="D12">
    <cfRule type="expression" dxfId="1" priority="4">
      <formula>$D$12=""</formula>
    </cfRule>
  </conditionalFormatting>
  <conditionalFormatting sqref="C6:D6">
    <cfRule type="expression" dxfId="0" priority="3">
      <formula>$C$6=""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110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3257" r:id="rId5" name="Button 9">
              <controlPr defaultSize="0" print="0" autoFill="0" autoPict="0" macro="[0]!imprimer_Facturation_septembre">
                <anchor moveWithCells="1" sizeWithCells="1">
                  <from>
                    <xdr:col>4</xdr:col>
                    <xdr:colOff>209550</xdr:colOff>
                    <xdr:row>2</xdr:row>
                    <xdr:rowOff>123825</xdr:rowOff>
                  </from>
                  <to>
                    <xdr:col>6</xdr:col>
                    <xdr:colOff>752475</xdr:colOff>
                    <xdr:row>3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258" r:id="rId6" name="Button 10">
              <controlPr defaultSize="0" print="0" autoFill="0" autoPict="0" macro="[0]!Accueil">
                <anchor moveWithCells="1" sizeWithCells="1">
                  <from>
                    <xdr:col>4</xdr:col>
                    <xdr:colOff>219075</xdr:colOff>
                    <xdr:row>0</xdr:row>
                    <xdr:rowOff>180975</xdr:rowOff>
                  </from>
                  <to>
                    <xdr:col>6</xdr:col>
                    <xdr:colOff>752475</xdr:colOff>
                    <xdr:row>1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'Enfants+Enseignants'!$A$3:$A$146</xm:f>
          </x14:formula1>
          <xm:sqref>C6:D6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Septembre</vt:lpstr>
      <vt:lpstr>Calendrier</vt:lpstr>
      <vt:lpstr>Fériés</vt:lpstr>
      <vt:lpstr>Tarifs</vt:lpstr>
      <vt:lpstr>Mode de règlements</vt:lpstr>
      <vt:lpstr>Enfants+Enseignants</vt:lpstr>
      <vt:lpstr>Facture septembre</vt:lpstr>
      <vt:lpstr>Choix_année</vt:lpstr>
      <vt:lpstr>débutcantine</vt:lpstr>
      <vt:lpstr>fincantine</vt:lpstr>
      <vt:lpstr>Liste_déroulante_nom</vt:lpstr>
      <vt:lpstr>listemois</vt:lpstr>
      <vt:lpstr>'Facture septembre'!Zone_d_impression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</dc:creator>
  <cp:lastModifiedBy>Audrey</cp:lastModifiedBy>
  <cp:lastPrinted>2017-10-31T10:22:03Z</cp:lastPrinted>
  <dcterms:created xsi:type="dcterms:W3CDTF">2012-09-09T12:09:24Z</dcterms:created>
  <dcterms:modified xsi:type="dcterms:W3CDTF">2017-11-07T11:50:50Z</dcterms:modified>
</cp:coreProperties>
</file>